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comments3.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4.xml" ContentType="application/vnd.openxmlformats-officedocument.spreadsheetml.comments+xml"/>
  <Override PartName="/xl/drawings/drawing22.xml" ContentType="application/vnd.openxmlformats-officedocument.drawing+xml"/>
  <Override PartName="/xl/comments5.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landazuri\Desktop\Tmp Nacho\"/>
    </mc:Choice>
  </mc:AlternateContent>
  <bookViews>
    <workbookView xWindow="0" yWindow="0" windowWidth="20490" windowHeight="7620" activeTab="3"/>
  </bookViews>
  <sheets>
    <sheet name="PAA2019" sheetId="1" r:id="rId1"/>
    <sheet name="Grafica 1 Sem" sheetId="5" state="hidden" r:id="rId2"/>
    <sheet name="T Indicadores" sheetId="7" r:id="rId3"/>
    <sheet name="I Semestre" sheetId="10" r:id="rId4"/>
    <sheet name="II Semestre" sheetId="11" r:id="rId5"/>
    <sheet name="Catas" sheetId="12" state="hidden" r:id="rId6"/>
    <sheet name="Geod" sheetId="13" state="hidden" r:id="rId7"/>
    <sheet name="Geog" sheetId="14" state="hidden" r:id="rId8"/>
    <sheet name="Cartg" sheetId="15" state="hidden" r:id="rId9"/>
    <sheet name="Agrol" sheetId="16" state="hidden" r:id="rId10"/>
    <sheet name="Direcci" sheetId="17" state="hidden" r:id="rId11"/>
    <sheet name="Regulacion" sheetId="18" state="hidden" r:id="rId12"/>
    <sheet name="Tecnolog" sheetId="19" state="hidden" r:id="rId13"/>
    <sheet name="G Conoc" sheetId="20" state="hidden" r:id="rId14"/>
    <sheet name="Comun y Mdeo" sheetId="21" state="hidden" r:id="rId15"/>
    <sheet name="S Ciudad" sheetId="22" state="hidden" r:id="rId16"/>
    <sheet name="T Hum" sheetId="23" state="hidden" r:id="rId17"/>
    <sheet name="Document" sheetId="24" state="hidden" r:id="rId18"/>
    <sheet name="Finan" sheetId="25" state="hidden" r:id="rId19"/>
    <sheet name="Administ" sheetId="26" state="hidden" r:id="rId20"/>
    <sheet name="Contrat" sheetId="27" state="hidden" r:id="rId21"/>
    <sheet name="Juridica" sheetId="28" state="hidden" r:id="rId22"/>
    <sheet name="Informat" sheetId="29" state="hidden" r:id="rId23"/>
    <sheet name="C Discip" sheetId="30" state="hidden" r:id="rId24"/>
    <sheet name="Evaluac" sheetId="31" state="hidden" r:id="rId25"/>
  </sheets>
  <calcPr calcId="162913"/>
  <fileRecoveryPr repairLoad="1"/>
</workbook>
</file>

<file path=xl/calcChain.xml><?xml version="1.0" encoding="utf-8"?>
<calcChain xmlns="http://schemas.openxmlformats.org/spreadsheetml/2006/main">
  <c r="U76" i="31" l="1"/>
  <c r="W75" i="31" s="1"/>
  <c r="U75" i="31"/>
  <c r="U73" i="31"/>
  <c r="W72" i="31" s="1"/>
  <c r="U72" i="31"/>
  <c r="U70" i="31"/>
  <c r="W69" i="31"/>
  <c r="U69" i="31"/>
  <c r="U68" i="31"/>
  <c r="W67" i="31" s="1"/>
  <c r="U67" i="31"/>
  <c r="U66" i="31"/>
  <c r="W65" i="31" s="1"/>
  <c r="U65" i="31"/>
  <c r="U64" i="31"/>
  <c r="W63" i="31" s="1"/>
  <c r="U63" i="31"/>
  <c r="U62" i="31"/>
  <c r="W61" i="31"/>
  <c r="U61" i="31"/>
  <c r="T59" i="31"/>
  <c r="S59" i="31"/>
  <c r="R59" i="31"/>
  <c r="Q59" i="31"/>
  <c r="P59" i="31"/>
  <c r="O59" i="31"/>
  <c r="N59" i="31"/>
  <c r="M59" i="31"/>
  <c r="L59" i="31"/>
  <c r="K59" i="31"/>
  <c r="J59" i="31"/>
  <c r="I59" i="31"/>
  <c r="U59" i="31" s="1"/>
  <c r="W58" i="31" s="1"/>
  <c r="U58" i="31"/>
  <c r="U56" i="31"/>
  <c r="W55" i="31" s="1"/>
  <c r="U55" i="31"/>
  <c r="U54" i="31"/>
  <c r="W53" i="31" s="1"/>
  <c r="U53" i="31"/>
  <c r="U52" i="31"/>
  <c r="W51" i="31"/>
  <c r="U51" i="31"/>
  <c r="T49" i="31"/>
  <c r="S49" i="31"/>
  <c r="R49" i="31"/>
  <c r="Q49" i="31"/>
  <c r="P49" i="31"/>
  <c r="O49" i="31"/>
  <c r="N49" i="31"/>
  <c r="M49" i="31"/>
  <c r="L49" i="31"/>
  <c r="K49" i="31"/>
  <c r="J49" i="31"/>
  <c r="I49" i="31"/>
  <c r="U49" i="31" s="1"/>
  <c r="T48" i="31"/>
  <c r="S48" i="31"/>
  <c r="R48" i="31"/>
  <c r="Q48" i="31"/>
  <c r="P48" i="31"/>
  <c r="O48" i="31"/>
  <c r="N48" i="31"/>
  <c r="M48" i="31"/>
  <c r="L48" i="31"/>
  <c r="K48" i="31"/>
  <c r="J48" i="31"/>
  <c r="I48" i="31"/>
  <c r="U48" i="31" s="1"/>
  <c r="U46" i="31"/>
  <c r="W45" i="31" s="1"/>
  <c r="U45" i="31"/>
  <c r="U44" i="31"/>
  <c r="W43" i="31" s="1"/>
  <c r="U43" i="31"/>
  <c r="U42" i="31"/>
  <c r="W41" i="31"/>
  <c r="U41" i="31"/>
  <c r="U40" i="31"/>
  <c r="U39" i="31"/>
  <c r="U38" i="31"/>
  <c r="W37" i="31" s="1"/>
  <c r="U37" i="31"/>
  <c r="U36" i="31"/>
  <c r="W35" i="31" s="1"/>
  <c r="U35" i="31"/>
  <c r="U34" i="31"/>
  <c r="W33" i="31"/>
  <c r="U33" i="31"/>
  <c r="U32" i="31"/>
  <c r="U31" i="31"/>
  <c r="U30" i="31"/>
  <c r="W29" i="31" s="1"/>
  <c r="U29" i="31"/>
  <c r="U28" i="31"/>
  <c r="W27" i="31" s="1"/>
  <c r="U27" i="31"/>
  <c r="U26" i="31"/>
  <c r="W25" i="31"/>
  <c r="U25" i="31"/>
  <c r="T23" i="31"/>
  <c r="S23" i="31"/>
  <c r="R23" i="31"/>
  <c r="Q23" i="31"/>
  <c r="P23" i="31"/>
  <c r="O23" i="31"/>
  <c r="N23" i="31"/>
  <c r="M23" i="31"/>
  <c r="L23" i="31"/>
  <c r="K23" i="31"/>
  <c r="J23" i="31"/>
  <c r="I23" i="31"/>
  <c r="T22" i="31"/>
  <c r="S22" i="31"/>
  <c r="R22" i="31"/>
  <c r="Q22" i="31"/>
  <c r="P22" i="31"/>
  <c r="O22" i="31"/>
  <c r="N22" i="31"/>
  <c r="M22" i="31"/>
  <c r="L22" i="31"/>
  <c r="K22" i="31"/>
  <c r="J22" i="31"/>
  <c r="I22" i="31"/>
  <c r="U22" i="31" s="1"/>
  <c r="U20" i="31"/>
  <c r="W19" i="31" s="1"/>
  <c r="U19" i="31"/>
  <c r="U18" i="31"/>
  <c r="W17" i="31" s="1"/>
  <c r="U17" i="31"/>
  <c r="U16" i="31"/>
  <c r="W15" i="31"/>
  <c r="U15" i="31"/>
  <c r="U13" i="31"/>
  <c r="U12" i="31"/>
  <c r="Y8" i="31"/>
  <c r="AI3" i="31"/>
  <c r="U20" i="30"/>
  <c r="W19" i="30" s="1"/>
  <c r="U19" i="30"/>
  <c r="U18" i="30"/>
  <c r="W17" i="30" s="1"/>
  <c r="U17" i="30"/>
  <c r="U16" i="30"/>
  <c r="W15" i="30"/>
  <c r="U15" i="30"/>
  <c r="U13" i="30"/>
  <c r="U12" i="30"/>
  <c r="Y8" i="30"/>
  <c r="AI3" i="30"/>
  <c r="T31" i="29"/>
  <c r="S31" i="29"/>
  <c r="R31" i="29"/>
  <c r="Q31" i="29"/>
  <c r="P31" i="29"/>
  <c r="O31" i="29"/>
  <c r="N31" i="29"/>
  <c r="M31" i="29"/>
  <c r="L31" i="29"/>
  <c r="K31" i="29"/>
  <c r="J31" i="29"/>
  <c r="I31" i="29"/>
  <c r="T30" i="29"/>
  <c r="S30" i="29"/>
  <c r="R30" i="29"/>
  <c r="Q30" i="29"/>
  <c r="P30" i="29"/>
  <c r="O30" i="29"/>
  <c r="N30" i="29"/>
  <c r="M30" i="29"/>
  <c r="L30" i="29"/>
  <c r="K30" i="29"/>
  <c r="J30" i="29"/>
  <c r="I30" i="29"/>
  <c r="U28" i="29"/>
  <c r="U26" i="29"/>
  <c r="U24" i="29"/>
  <c r="U23" i="29"/>
  <c r="U22" i="29"/>
  <c r="U21" i="29"/>
  <c r="U20" i="29"/>
  <c r="U19" i="29"/>
  <c r="U18" i="29"/>
  <c r="U17" i="29"/>
  <c r="U16" i="29"/>
  <c r="U15" i="29"/>
  <c r="U13" i="29"/>
  <c r="U12" i="29"/>
  <c r="W6" i="29"/>
  <c r="W5" i="29"/>
  <c r="AI3" i="29"/>
  <c r="U32" i="28"/>
  <c r="W31" i="28" s="1"/>
  <c r="U31" i="28"/>
  <c r="U30" i="28"/>
  <c r="W29" i="28"/>
  <c r="U29" i="28"/>
  <c r="U28" i="28"/>
  <c r="W27" i="28" s="1"/>
  <c r="U27" i="28"/>
  <c r="U25" i="28"/>
  <c r="W24" i="28" s="1"/>
  <c r="U24" i="28"/>
  <c r="U22" i="28"/>
  <c r="W21" i="28" s="1"/>
  <c r="U21" i="28"/>
  <c r="U20" i="28"/>
  <c r="W19" i="28"/>
  <c r="U19" i="28"/>
  <c r="U18" i="28"/>
  <c r="W17" i="28" s="1"/>
  <c r="U17" i="28"/>
  <c r="U16" i="28"/>
  <c r="W15" i="28" s="1"/>
  <c r="U15" i="28"/>
  <c r="U13" i="28"/>
  <c r="W12" i="28" s="1"/>
  <c r="W5" i="28" s="1"/>
  <c r="U12" i="28"/>
  <c r="Y8" i="28"/>
  <c r="W6" i="28"/>
  <c r="AI3" i="28"/>
  <c r="U44" i="27"/>
  <c r="W43" i="27"/>
  <c r="U43" i="27"/>
  <c r="U42" i="27"/>
  <c r="U41" i="27"/>
  <c r="W41" i="27" s="1"/>
  <c r="U40" i="27"/>
  <c r="W39" i="27" s="1"/>
  <c r="U39" i="27"/>
  <c r="P37" i="27"/>
  <c r="O37" i="27"/>
  <c r="N37" i="27"/>
  <c r="M37" i="27"/>
  <c r="U37" i="27" s="1"/>
  <c r="T36" i="27"/>
  <c r="S36" i="27"/>
  <c r="R36" i="27"/>
  <c r="Q36" i="27"/>
  <c r="P36" i="27"/>
  <c r="O36" i="27"/>
  <c r="N36" i="27"/>
  <c r="M36" i="27"/>
  <c r="U34" i="27"/>
  <c r="W33" i="27"/>
  <c r="U33" i="27"/>
  <c r="U32" i="27"/>
  <c r="U31" i="27"/>
  <c r="W31" i="27" s="1"/>
  <c r="U30" i="27"/>
  <c r="W29" i="27" s="1"/>
  <c r="U29" i="27"/>
  <c r="U27" i="27"/>
  <c r="W26" i="27" s="1"/>
  <c r="U26" i="27"/>
  <c r="U24" i="27"/>
  <c r="W23" i="27"/>
  <c r="U23" i="27"/>
  <c r="U22" i="27"/>
  <c r="U21" i="27"/>
  <c r="W21" i="27" s="1"/>
  <c r="U20" i="27"/>
  <c r="W19" i="27" s="1"/>
  <c r="U19" i="27"/>
  <c r="U18" i="27"/>
  <c r="W17" i="27" s="1"/>
  <c r="U17" i="27"/>
  <c r="U16" i="27"/>
  <c r="W15" i="27"/>
  <c r="U15" i="27"/>
  <c r="U13" i="27"/>
  <c r="U12" i="27"/>
  <c r="W12" i="27" s="1"/>
  <c r="Y8" i="27"/>
  <c r="AI3" i="27"/>
  <c r="U80" i="26"/>
  <c r="W79" i="26" s="1"/>
  <c r="U79" i="26"/>
  <c r="U78" i="26"/>
  <c r="W77" i="26" s="1"/>
  <c r="U77" i="26"/>
  <c r="U76" i="26"/>
  <c r="W75" i="26"/>
  <c r="U75" i="26"/>
  <c r="U74" i="26"/>
  <c r="U73" i="26"/>
  <c r="W73" i="26" s="1"/>
  <c r="U72" i="26"/>
  <c r="W71" i="26" s="1"/>
  <c r="U71" i="26"/>
  <c r="U70" i="26"/>
  <c r="W69" i="26" s="1"/>
  <c r="U69" i="26"/>
  <c r="U68" i="26"/>
  <c r="W67" i="26"/>
  <c r="U67" i="26"/>
  <c r="U65" i="26"/>
  <c r="W64" i="26"/>
  <c r="U64" i="26"/>
  <c r="U62" i="26"/>
  <c r="W61" i="26" s="1"/>
  <c r="U61" i="26"/>
  <c r="U60" i="26"/>
  <c r="W59" i="26" s="1"/>
  <c r="U59" i="26"/>
  <c r="U58" i="26"/>
  <c r="W57" i="26"/>
  <c r="U57" i="26"/>
  <c r="U55" i="26"/>
  <c r="U54" i="26"/>
  <c r="W54" i="26" s="1"/>
  <c r="U52" i="26"/>
  <c r="W51" i="26" s="1"/>
  <c r="U51" i="26"/>
  <c r="U50" i="26"/>
  <c r="W49" i="26" s="1"/>
  <c r="U49" i="26"/>
  <c r="U48" i="26"/>
  <c r="W47" i="26"/>
  <c r="U47" i="26"/>
  <c r="U46" i="26"/>
  <c r="U45" i="26"/>
  <c r="W45" i="26" s="1"/>
  <c r="U44" i="26"/>
  <c r="W43" i="26" s="1"/>
  <c r="U43" i="26"/>
  <c r="U41" i="26"/>
  <c r="W40" i="26" s="1"/>
  <c r="U40" i="26"/>
  <c r="U38" i="26"/>
  <c r="W37" i="26"/>
  <c r="U37" i="26"/>
  <c r="U36" i="26"/>
  <c r="U35" i="26"/>
  <c r="W35" i="26" s="1"/>
  <c r="U34" i="26"/>
  <c r="AJ33" i="26"/>
  <c r="U33" i="26"/>
  <c r="U32" i="26"/>
  <c r="W31" i="26" s="1"/>
  <c r="U31" i="26"/>
  <c r="U30" i="26"/>
  <c r="W29" i="26" s="1"/>
  <c r="U29" i="26"/>
  <c r="W26" i="26"/>
  <c r="U26" i="26"/>
  <c r="W24" i="26"/>
  <c r="U24" i="26"/>
  <c r="U23" i="26"/>
  <c r="W22" i="26"/>
  <c r="U22" i="26"/>
  <c r="U21" i="26"/>
  <c r="U20" i="26"/>
  <c r="W20" i="26" s="1"/>
  <c r="U19" i="26"/>
  <c r="W18" i="26" s="1"/>
  <c r="U18" i="26"/>
  <c r="U17" i="26"/>
  <c r="W16" i="26" s="1"/>
  <c r="U16" i="26"/>
  <c r="U15" i="26"/>
  <c r="W14" i="26"/>
  <c r="U14" i="26"/>
  <c r="U13" i="26"/>
  <c r="U12" i="26"/>
  <c r="W12" i="26" s="1"/>
  <c r="Y8" i="26"/>
  <c r="AI3" i="26"/>
  <c r="U70" i="25"/>
  <c r="W69" i="25" s="1"/>
  <c r="U69" i="25"/>
  <c r="U68" i="25"/>
  <c r="W67" i="25" s="1"/>
  <c r="U67" i="25"/>
  <c r="U66" i="25"/>
  <c r="W65" i="25"/>
  <c r="U65" i="25"/>
  <c r="U64" i="25"/>
  <c r="W63" i="25"/>
  <c r="U63" i="25"/>
  <c r="U61" i="25"/>
  <c r="W60" i="25" s="1"/>
  <c r="U60" i="25"/>
  <c r="U58" i="25"/>
  <c r="W57" i="25" s="1"/>
  <c r="U57" i="25"/>
  <c r="U56" i="25"/>
  <c r="W55" i="25"/>
  <c r="U55" i="25"/>
  <c r="U53" i="25"/>
  <c r="U52" i="25"/>
  <c r="W52" i="25" s="1"/>
  <c r="U50" i="25"/>
  <c r="W49" i="25" s="1"/>
  <c r="U49" i="25"/>
  <c r="U48" i="25"/>
  <c r="W47" i="25" s="1"/>
  <c r="U47" i="25"/>
  <c r="U46" i="25"/>
  <c r="W45" i="25"/>
  <c r="U45" i="25"/>
  <c r="U44" i="25"/>
  <c r="W43" i="25"/>
  <c r="U43" i="25"/>
  <c r="U42" i="25"/>
  <c r="W41" i="25" s="1"/>
  <c r="U41" i="25"/>
  <c r="U39" i="25"/>
  <c r="W38" i="25" s="1"/>
  <c r="U38" i="25"/>
  <c r="U36" i="25"/>
  <c r="W35" i="25"/>
  <c r="U35" i="25"/>
  <c r="U34" i="25"/>
  <c r="W33" i="25"/>
  <c r="U33" i="25"/>
  <c r="U32" i="25"/>
  <c r="W31" i="25" s="1"/>
  <c r="U31" i="25"/>
  <c r="U29" i="25"/>
  <c r="W28" i="25" s="1"/>
  <c r="U28" i="25"/>
  <c r="U26" i="25"/>
  <c r="W25" i="25"/>
  <c r="U25" i="25"/>
  <c r="U24" i="25"/>
  <c r="W23" i="25"/>
  <c r="U23" i="25"/>
  <c r="U22" i="25"/>
  <c r="W21" i="25" s="1"/>
  <c r="U21" i="25"/>
  <c r="U20" i="25"/>
  <c r="W19" i="25" s="1"/>
  <c r="U19" i="25"/>
  <c r="U18" i="25"/>
  <c r="W17" i="25"/>
  <c r="U17" i="25"/>
  <c r="U15" i="25"/>
  <c r="U14" i="25"/>
  <c r="W14" i="25" s="1"/>
  <c r="U13" i="25"/>
  <c r="W12" i="25" s="1"/>
  <c r="U12" i="25"/>
  <c r="Y8" i="25"/>
  <c r="AI3" i="25"/>
  <c r="U54" i="24"/>
  <c r="W53" i="24" s="1"/>
  <c r="U53" i="24"/>
  <c r="U52" i="24"/>
  <c r="W51" i="24"/>
  <c r="U51" i="24"/>
  <c r="U50" i="24"/>
  <c r="U49" i="24"/>
  <c r="W49" i="24" s="1"/>
  <c r="U48" i="24"/>
  <c r="W47" i="24" s="1"/>
  <c r="U47" i="24"/>
  <c r="U46" i="24"/>
  <c r="W45" i="24" s="1"/>
  <c r="U45" i="24"/>
  <c r="U44" i="24"/>
  <c r="W43" i="24"/>
  <c r="U43" i="24"/>
  <c r="U42" i="24"/>
  <c r="W41" i="24"/>
  <c r="U41" i="24"/>
  <c r="U40" i="24"/>
  <c r="W39" i="24" s="1"/>
  <c r="U39" i="24"/>
  <c r="T37" i="24"/>
  <c r="S37" i="24"/>
  <c r="R37" i="24"/>
  <c r="Q37" i="24"/>
  <c r="U37" i="24" s="1"/>
  <c r="W36" i="24" s="1"/>
  <c r="P37" i="24"/>
  <c r="U36" i="24"/>
  <c r="U34" i="24"/>
  <c r="W33" i="24" s="1"/>
  <c r="U33" i="24"/>
  <c r="U32" i="24"/>
  <c r="W31" i="24"/>
  <c r="U31" i="24"/>
  <c r="U30" i="24"/>
  <c r="U29" i="24"/>
  <c r="W29" i="24" s="1"/>
  <c r="U28" i="24"/>
  <c r="W27" i="24" s="1"/>
  <c r="U27" i="24"/>
  <c r="U26" i="24"/>
  <c r="W25" i="24" s="1"/>
  <c r="U25" i="24"/>
  <c r="U24" i="24"/>
  <c r="W23" i="24"/>
  <c r="U23" i="24"/>
  <c r="U22" i="24"/>
  <c r="U21" i="24"/>
  <c r="W21" i="24" s="1"/>
  <c r="U20" i="24"/>
  <c r="W19" i="24" s="1"/>
  <c r="U19" i="24"/>
  <c r="U18" i="24"/>
  <c r="W17" i="24" s="1"/>
  <c r="U17" i="24"/>
  <c r="U16" i="24"/>
  <c r="W15" i="24"/>
  <c r="U15" i="24"/>
  <c r="T13" i="24"/>
  <c r="S13" i="24"/>
  <c r="N271" i="11" s="1"/>
  <c r="R13" i="24"/>
  <c r="Q13" i="24"/>
  <c r="P13" i="24"/>
  <c r="O13" i="24"/>
  <c r="J271" i="11" s="1"/>
  <c r="N13" i="24"/>
  <c r="U12" i="24"/>
  <c r="Y8" i="24"/>
  <c r="AI3" i="24"/>
  <c r="U142" i="23"/>
  <c r="W141" i="23"/>
  <c r="U141" i="23"/>
  <c r="W139" i="23"/>
  <c r="U139" i="23"/>
  <c r="U138" i="23"/>
  <c r="W137" i="23"/>
  <c r="U137" i="23"/>
  <c r="U136" i="23"/>
  <c r="W135" i="23"/>
  <c r="U135" i="23"/>
  <c r="W133" i="23"/>
  <c r="U133" i="23"/>
  <c r="U132" i="23"/>
  <c r="W131" i="23"/>
  <c r="U131" i="23"/>
  <c r="U130" i="23"/>
  <c r="W129" i="23"/>
  <c r="U129" i="23"/>
  <c r="U128" i="23"/>
  <c r="W127" i="23"/>
  <c r="U127" i="23"/>
  <c r="U126" i="23"/>
  <c r="W125" i="23"/>
  <c r="U125" i="23"/>
  <c r="U124" i="23"/>
  <c r="W123" i="23"/>
  <c r="U123" i="23"/>
  <c r="U121" i="23"/>
  <c r="W120" i="23" s="1"/>
  <c r="U120" i="23"/>
  <c r="U118" i="23"/>
  <c r="U117" i="23"/>
  <c r="U116" i="23"/>
  <c r="U115" i="23"/>
  <c r="U114" i="23"/>
  <c r="U113" i="23"/>
  <c r="U111" i="23"/>
  <c r="W110" i="23" s="1"/>
  <c r="U110" i="23"/>
  <c r="U108" i="23"/>
  <c r="W107" i="23"/>
  <c r="U107" i="23"/>
  <c r="U106" i="23"/>
  <c r="U105" i="23"/>
  <c r="W105" i="23" s="1"/>
  <c r="U104" i="23"/>
  <c r="U103" i="23"/>
  <c r="W103" i="23" s="1"/>
  <c r="U101" i="23"/>
  <c r="W100" i="23" s="1"/>
  <c r="U100" i="23"/>
  <c r="U98" i="23"/>
  <c r="W97" i="23" s="1"/>
  <c r="U97" i="23"/>
  <c r="U96" i="23"/>
  <c r="W95" i="23"/>
  <c r="U95" i="23"/>
  <c r="U94" i="23"/>
  <c r="U93" i="23"/>
  <c r="W93" i="23" s="1"/>
  <c r="U92" i="23"/>
  <c r="W91" i="23" s="1"/>
  <c r="U91" i="23"/>
  <c r="U90" i="23"/>
  <c r="W89" i="23"/>
  <c r="U89" i="23"/>
  <c r="U88" i="23"/>
  <c r="U87" i="23"/>
  <c r="W87" i="23" s="1"/>
  <c r="U86" i="23"/>
  <c r="U85" i="23"/>
  <c r="W85" i="23" s="1"/>
  <c r="U84" i="23"/>
  <c r="W83" i="23" s="1"/>
  <c r="U83" i="23"/>
  <c r="U82" i="23"/>
  <c r="W81" i="23" s="1"/>
  <c r="U81" i="23"/>
  <c r="U78" i="23"/>
  <c r="W77" i="23"/>
  <c r="U77" i="23"/>
  <c r="U74" i="23"/>
  <c r="U73" i="23"/>
  <c r="W73" i="23" s="1"/>
  <c r="U72" i="23"/>
  <c r="W71" i="23" s="1"/>
  <c r="U71" i="23"/>
  <c r="U70" i="23"/>
  <c r="W69" i="23"/>
  <c r="U69" i="23"/>
  <c r="U68" i="23"/>
  <c r="U67" i="23"/>
  <c r="W67" i="23" s="1"/>
  <c r="U66" i="23"/>
  <c r="U65" i="23"/>
  <c r="U64" i="23"/>
  <c r="W63" i="23"/>
  <c r="U63" i="23"/>
  <c r="W61" i="23"/>
  <c r="U60" i="23"/>
  <c r="W59" i="23"/>
  <c r="U59" i="23"/>
  <c r="W57" i="23"/>
  <c r="U56" i="23"/>
  <c r="W55" i="23"/>
  <c r="U55" i="23"/>
  <c r="U54" i="23"/>
  <c r="U53" i="23"/>
  <c r="W53" i="23" s="1"/>
  <c r="U52" i="23"/>
  <c r="U51" i="23"/>
  <c r="W51" i="23" s="1"/>
  <c r="U50" i="23"/>
  <c r="W49" i="23" s="1"/>
  <c r="U49" i="23"/>
  <c r="U48" i="23"/>
  <c r="W47" i="23" s="1"/>
  <c r="U47" i="23"/>
  <c r="U46" i="23"/>
  <c r="W45" i="23"/>
  <c r="U45" i="23"/>
  <c r="U44" i="23"/>
  <c r="U43" i="23"/>
  <c r="W43" i="23" s="1"/>
  <c r="U42" i="23"/>
  <c r="W41" i="23" s="1"/>
  <c r="U41" i="23"/>
  <c r="W39" i="23"/>
  <c r="U38" i="23"/>
  <c r="W37" i="23" s="1"/>
  <c r="U37" i="23"/>
  <c r="U36" i="23"/>
  <c r="W35" i="23"/>
  <c r="U35" i="23"/>
  <c r="U34" i="23"/>
  <c r="U33" i="23"/>
  <c r="W33" i="23" s="1"/>
  <c r="W31" i="23"/>
  <c r="U30" i="23"/>
  <c r="U29" i="23"/>
  <c r="W29" i="23" s="1"/>
  <c r="W27" i="23"/>
  <c r="U26" i="23"/>
  <c r="U25" i="23"/>
  <c r="W25" i="23" s="1"/>
  <c r="U24" i="23"/>
  <c r="W23" i="23"/>
  <c r="U23" i="23"/>
  <c r="U22" i="23"/>
  <c r="W21" i="23" s="1"/>
  <c r="U21" i="23"/>
  <c r="U20" i="23"/>
  <c r="W19" i="23"/>
  <c r="U19" i="23"/>
  <c r="U18" i="23"/>
  <c r="W17" i="23"/>
  <c r="U17" i="23"/>
  <c r="U16" i="23"/>
  <c r="U15" i="23"/>
  <c r="W15" i="23" s="1"/>
  <c r="T13" i="23"/>
  <c r="S13" i="23"/>
  <c r="R13" i="23"/>
  <c r="Q13" i="23"/>
  <c r="P13" i="23"/>
  <c r="O13" i="23"/>
  <c r="N13" i="23"/>
  <c r="M13" i="23"/>
  <c r="L13" i="23"/>
  <c r="K13" i="23"/>
  <c r="J13" i="23"/>
  <c r="I13" i="23"/>
  <c r="T12" i="23"/>
  <c r="S12" i="23"/>
  <c r="R12" i="23"/>
  <c r="Q12" i="23"/>
  <c r="P12" i="23"/>
  <c r="O12" i="23"/>
  <c r="N12" i="23"/>
  <c r="M12" i="23"/>
  <c r="L12" i="23"/>
  <c r="K12" i="23"/>
  <c r="J12" i="23"/>
  <c r="I12" i="23"/>
  <c r="Y8" i="23"/>
  <c r="AI3" i="23"/>
  <c r="U64" i="22"/>
  <c r="W63" i="22"/>
  <c r="U63" i="22"/>
  <c r="U62" i="22"/>
  <c r="U61" i="22"/>
  <c r="W61" i="22" s="1"/>
  <c r="U60" i="22"/>
  <c r="U59" i="22"/>
  <c r="W59" i="22" s="1"/>
  <c r="U57" i="22"/>
  <c r="W56" i="22" s="1"/>
  <c r="U56" i="22"/>
  <c r="U54" i="22"/>
  <c r="W53" i="22"/>
  <c r="U53" i="22"/>
  <c r="U52" i="22"/>
  <c r="U51" i="22"/>
  <c r="W51" i="22" s="1"/>
  <c r="U50" i="22"/>
  <c r="U49" i="22"/>
  <c r="W49" i="22" s="1"/>
  <c r="U47" i="22"/>
  <c r="W46" i="22" s="1"/>
  <c r="U46" i="22"/>
  <c r="U44" i="22"/>
  <c r="W43" i="22"/>
  <c r="U43" i="22"/>
  <c r="U42" i="22"/>
  <c r="U41" i="22"/>
  <c r="W41" i="22" s="1"/>
  <c r="U40" i="22"/>
  <c r="U39" i="22"/>
  <c r="W39" i="22" s="1"/>
  <c r="U37" i="22"/>
  <c r="W36" i="22" s="1"/>
  <c r="U36" i="22"/>
  <c r="U34" i="22"/>
  <c r="W33" i="22"/>
  <c r="U33" i="22"/>
  <c r="U32" i="22"/>
  <c r="U31" i="22"/>
  <c r="W31" i="22" s="1"/>
  <c r="U30" i="22"/>
  <c r="U29" i="22"/>
  <c r="W29" i="22" s="1"/>
  <c r="U28" i="22"/>
  <c r="W27" i="22" s="1"/>
  <c r="U27" i="22"/>
  <c r="U26" i="22"/>
  <c r="W25" i="22"/>
  <c r="U25" i="22"/>
  <c r="U24" i="22"/>
  <c r="U23" i="22"/>
  <c r="W23" i="22" s="1"/>
  <c r="U22" i="22"/>
  <c r="U21" i="22"/>
  <c r="W21" i="22" s="1"/>
  <c r="U20" i="22"/>
  <c r="W19" i="22" s="1"/>
  <c r="U19" i="22"/>
  <c r="U18" i="22"/>
  <c r="W17" i="22"/>
  <c r="U17" i="22"/>
  <c r="U16" i="22"/>
  <c r="U15" i="22"/>
  <c r="W15" i="22" s="1"/>
  <c r="U13" i="22"/>
  <c r="U12" i="22"/>
  <c r="W12" i="22" s="1"/>
  <c r="Y8" i="22"/>
  <c r="AI3" i="22"/>
  <c r="U84" i="21"/>
  <c r="W83" i="21" s="1"/>
  <c r="U83" i="21"/>
  <c r="U82" i="21"/>
  <c r="W81" i="21"/>
  <c r="U81" i="21"/>
  <c r="U80" i="21"/>
  <c r="U79" i="21"/>
  <c r="W79" i="21" s="1"/>
  <c r="U78" i="21"/>
  <c r="U77" i="21"/>
  <c r="W77" i="21" s="1"/>
  <c r="U76" i="21"/>
  <c r="W75" i="21" s="1"/>
  <c r="U75" i="21"/>
  <c r="U74" i="21"/>
  <c r="W73" i="21"/>
  <c r="U73" i="21"/>
  <c r="U72" i="21"/>
  <c r="U71" i="21"/>
  <c r="W71" i="21" s="1"/>
  <c r="U70" i="21"/>
  <c r="U69" i="21"/>
  <c r="W69" i="21" s="1"/>
  <c r="U68" i="21"/>
  <c r="W67" i="21" s="1"/>
  <c r="U67" i="21"/>
  <c r="U66" i="21"/>
  <c r="W65" i="21"/>
  <c r="U65" i="21"/>
  <c r="U64" i="21"/>
  <c r="U63" i="21"/>
  <c r="W63" i="21" s="1"/>
  <c r="U61" i="21"/>
  <c r="U60" i="21"/>
  <c r="W60" i="21" s="1"/>
  <c r="U58" i="21"/>
  <c r="W57" i="21" s="1"/>
  <c r="U57" i="21"/>
  <c r="U56" i="21"/>
  <c r="W55" i="21"/>
  <c r="U55" i="21"/>
  <c r="P53" i="21"/>
  <c r="U53" i="21" s="1"/>
  <c r="W52" i="21" s="1"/>
  <c r="U52" i="21"/>
  <c r="U50" i="21"/>
  <c r="W49" i="21"/>
  <c r="U49" i="21"/>
  <c r="W46" i="21"/>
  <c r="U44" i="21"/>
  <c r="W43" i="21"/>
  <c r="U43" i="21"/>
  <c r="U42" i="21"/>
  <c r="U41" i="21"/>
  <c r="W41" i="21" s="1"/>
  <c r="U40" i="21"/>
  <c r="W39" i="21" s="1"/>
  <c r="U39" i="21"/>
  <c r="U38" i="21"/>
  <c r="W37" i="21"/>
  <c r="U37" i="21"/>
  <c r="U35" i="21"/>
  <c r="U34" i="21"/>
  <c r="W34" i="21" s="1"/>
  <c r="W5" i="21" s="1"/>
  <c r="W6" i="21" s="1"/>
  <c r="U32" i="21"/>
  <c r="U31" i="21"/>
  <c r="W31" i="21" s="1"/>
  <c r="U30" i="21"/>
  <c r="W29" i="21" s="1"/>
  <c r="U29" i="21"/>
  <c r="U28" i="21"/>
  <c r="W27" i="21" s="1"/>
  <c r="U27" i="21"/>
  <c r="U26" i="21"/>
  <c r="W25" i="21"/>
  <c r="U25" i="21"/>
  <c r="U24" i="21"/>
  <c r="U23" i="21"/>
  <c r="W23" i="21" s="1"/>
  <c r="U22" i="21"/>
  <c r="W21" i="21" s="1"/>
  <c r="U21" i="21"/>
  <c r="U13" i="21"/>
  <c r="W12" i="21"/>
  <c r="U12" i="21"/>
  <c r="Y8" i="21"/>
  <c r="AI3" i="21"/>
  <c r="U72" i="20"/>
  <c r="U71" i="20"/>
  <c r="W71" i="20" s="1"/>
  <c r="U70" i="20"/>
  <c r="U69" i="20"/>
  <c r="W69" i="20" s="1"/>
  <c r="U68" i="20"/>
  <c r="U67" i="20"/>
  <c r="U66" i="20"/>
  <c r="W65" i="20"/>
  <c r="U65" i="20"/>
  <c r="U63" i="20"/>
  <c r="W62" i="20" s="1"/>
  <c r="U62" i="20"/>
  <c r="U60" i="20"/>
  <c r="W59" i="20"/>
  <c r="U59" i="20"/>
  <c r="U58" i="20"/>
  <c r="U57" i="20"/>
  <c r="U56" i="20"/>
  <c r="W55" i="20" s="1"/>
  <c r="U55" i="20"/>
  <c r="U54" i="20"/>
  <c r="W53" i="20"/>
  <c r="U53" i="20"/>
  <c r="U52" i="20"/>
  <c r="U51" i="20"/>
  <c r="W51" i="20" s="1"/>
  <c r="U49" i="20"/>
  <c r="W48" i="20" s="1"/>
  <c r="U48" i="20"/>
  <c r="U47" i="20"/>
  <c r="W46" i="20"/>
  <c r="U46" i="20"/>
  <c r="U44" i="20"/>
  <c r="U43" i="20"/>
  <c r="W43" i="20" s="1"/>
  <c r="U42" i="20"/>
  <c r="U41" i="20"/>
  <c r="W41" i="20" s="1"/>
  <c r="U40" i="20"/>
  <c r="W39" i="20" s="1"/>
  <c r="U39" i="20"/>
  <c r="U38" i="20"/>
  <c r="W37" i="20"/>
  <c r="U37" i="20"/>
  <c r="U36" i="20"/>
  <c r="U35" i="20"/>
  <c r="W35" i="20" s="1"/>
  <c r="U34" i="20"/>
  <c r="U33" i="20"/>
  <c r="W33" i="20" s="1"/>
  <c r="U31" i="20"/>
  <c r="U30" i="20"/>
  <c r="U28" i="20"/>
  <c r="W27" i="20" s="1"/>
  <c r="U27" i="20"/>
  <c r="U26" i="20"/>
  <c r="W25" i="20" s="1"/>
  <c r="U25" i="20"/>
  <c r="U24" i="20"/>
  <c r="W23" i="20"/>
  <c r="U23" i="20"/>
  <c r="U22" i="20"/>
  <c r="U21" i="20"/>
  <c r="U20" i="20"/>
  <c r="W19" i="20" s="1"/>
  <c r="U19" i="20"/>
  <c r="U18" i="20"/>
  <c r="W17" i="20"/>
  <c r="U17" i="20"/>
  <c r="U16" i="20"/>
  <c r="U15" i="20"/>
  <c r="W15" i="20" s="1"/>
  <c r="U13" i="20"/>
  <c r="W12" i="20" s="1"/>
  <c r="U12" i="20"/>
  <c r="Y8" i="20"/>
  <c r="U132" i="19"/>
  <c r="W131" i="19" s="1"/>
  <c r="U131" i="19"/>
  <c r="U130" i="19"/>
  <c r="W129" i="19"/>
  <c r="U129" i="19"/>
  <c r="U127" i="19"/>
  <c r="U126" i="19"/>
  <c r="U124" i="19"/>
  <c r="U123" i="19"/>
  <c r="U122" i="19"/>
  <c r="W121" i="19"/>
  <c r="U121" i="19"/>
  <c r="U119" i="19"/>
  <c r="U118" i="19"/>
  <c r="U116" i="19"/>
  <c r="W115" i="19" s="1"/>
  <c r="U115" i="19"/>
  <c r="U114" i="19"/>
  <c r="W113" i="19"/>
  <c r="U113" i="19"/>
  <c r="U112" i="19"/>
  <c r="U111" i="19"/>
  <c r="W111" i="19" s="1"/>
  <c r="U109" i="19"/>
  <c r="W108" i="19" s="1"/>
  <c r="U108" i="19"/>
  <c r="U106" i="19"/>
  <c r="W105" i="19"/>
  <c r="U105" i="19"/>
  <c r="U104" i="19"/>
  <c r="U103" i="19"/>
  <c r="W103" i="19" s="1"/>
  <c r="U102" i="19"/>
  <c r="U101" i="19"/>
  <c r="W101" i="19" s="1"/>
  <c r="U100" i="19"/>
  <c r="W99" i="19" s="1"/>
  <c r="U99" i="19"/>
  <c r="U98" i="19"/>
  <c r="W97" i="19"/>
  <c r="U97" i="19"/>
  <c r="U95" i="19"/>
  <c r="W94" i="19" s="1"/>
  <c r="U94" i="19"/>
  <c r="U92" i="19"/>
  <c r="U91" i="19"/>
  <c r="W91" i="19" s="1"/>
  <c r="U90" i="19"/>
  <c r="U89" i="19"/>
  <c r="U88" i="19"/>
  <c r="W87" i="19" s="1"/>
  <c r="U87" i="19"/>
  <c r="U85" i="19"/>
  <c r="W84" i="19" s="1"/>
  <c r="U84" i="19"/>
  <c r="U83" i="19"/>
  <c r="W82" i="19"/>
  <c r="U82" i="19"/>
  <c r="U80" i="19"/>
  <c r="U79" i="19"/>
  <c r="U78" i="19"/>
  <c r="W77" i="19" s="1"/>
  <c r="U77" i="19"/>
  <c r="U76" i="19"/>
  <c r="W75" i="19"/>
  <c r="U75" i="19"/>
  <c r="U74" i="19"/>
  <c r="U73" i="19"/>
  <c r="W73" i="19" s="1"/>
  <c r="U72" i="19"/>
  <c r="W71" i="19" s="1"/>
  <c r="U71" i="19"/>
  <c r="U69" i="19"/>
  <c r="W68" i="19"/>
  <c r="U68" i="19"/>
  <c r="U67" i="19"/>
  <c r="U66" i="19"/>
  <c r="W66" i="19" s="1"/>
  <c r="U64" i="19"/>
  <c r="W63" i="19"/>
  <c r="U63" i="19"/>
  <c r="U62" i="19"/>
  <c r="W61" i="19" s="1"/>
  <c r="U61" i="19"/>
  <c r="U60" i="19"/>
  <c r="U59" i="19"/>
  <c r="W59" i="19" s="1"/>
  <c r="U58" i="19"/>
  <c r="U57" i="19"/>
  <c r="W57" i="19" s="1"/>
  <c r="U56" i="19"/>
  <c r="W55" i="19" s="1"/>
  <c r="U55" i="19"/>
  <c r="U53" i="19"/>
  <c r="W52" i="19"/>
  <c r="U52" i="19"/>
  <c r="U50" i="19"/>
  <c r="U49" i="19"/>
  <c r="W49" i="19" s="1"/>
  <c r="U48" i="19"/>
  <c r="U47" i="19"/>
  <c r="W47" i="19" s="1"/>
  <c r="U46" i="19"/>
  <c r="W45" i="19" s="1"/>
  <c r="U45" i="19"/>
  <c r="U44" i="19"/>
  <c r="W43" i="19"/>
  <c r="U43" i="19"/>
  <c r="U41" i="19"/>
  <c r="U40" i="19"/>
  <c r="W40" i="19" s="1"/>
  <c r="U38" i="19"/>
  <c r="W37" i="19"/>
  <c r="U37" i="19"/>
  <c r="U36" i="19"/>
  <c r="W35" i="19" s="1"/>
  <c r="U35" i="19"/>
  <c r="U34" i="19"/>
  <c r="W33" i="19"/>
  <c r="U33" i="19"/>
  <c r="U32" i="19"/>
  <c r="U31" i="19"/>
  <c r="W31" i="19" s="1"/>
  <c r="U30" i="19"/>
  <c r="U29" i="19"/>
  <c r="W29" i="19" s="1"/>
  <c r="U28" i="19"/>
  <c r="W27" i="19" s="1"/>
  <c r="U27" i="19"/>
  <c r="U25" i="19"/>
  <c r="W24" i="19"/>
  <c r="U24" i="19"/>
  <c r="U22" i="19"/>
  <c r="U21" i="19"/>
  <c r="W21" i="19" s="1"/>
  <c r="U20" i="19"/>
  <c r="U19" i="19"/>
  <c r="W19" i="19" s="1"/>
  <c r="U18" i="19"/>
  <c r="W17" i="19" s="1"/>
  <c r="U17" i="19"/>
  <c r="U16" i="19"/>
  <c r="W15" i="19"/>
  <c r="U15" i="19"/>
  <c r="U13" i="19"/>
  <c r="U12" i="19"/>
  <c r="W12" i="19" s="1"/>
  <c r="Y8" i="19"/>
  <c r="U22" i="18"/>
  <c r="W21" i="18" s="1"/>
  <c r="U21" i="18"/>
  <c r="U20" i="18"/>
  <c r="W19" i="18"/>
  <c r="U19" i="18"/>
  <c r="U18" i="18"/>
  <c r="W17" i="18"/>
  <c r="U17" i="18"/>
  <c r="U16" i="18"/>
  <c r="W15" i="18" s="1"/>
  <c r="U15" i="18"/>
  <c r="U13" i="18"/>
  <c r="W12" i="18" s="1"/>
  <c r="W5" i="18" s="1"/>
  <c r="U12" i="18"/>
  <c r="Y8" i="18"/>
  <c r="W6" i="18"/>
  <c r="V145" i="17"/>
  <c r="U144" i="17"/>
  <c r="W143" i="17"/>
  <c r="U143" i="17"/>
  <c r="U142" i="17"/>
  <c r="U141" i="17"/>
  <c r="W141" i="17" s="1"/>
  <c r="T139" i="17"/>
  <c r="S139" i="17"/>
  <c r="Q139" i="17"/>
  <c r="P139" i="17"/>
  <c r="O139" i="17"/>
  <c r="N139" i="17"/>
  <c r="M139" i="17"/>
  <c r="L139" i="17"/>
  <c r="K139" i="17"/>
  <c r="J139" i="17"/>
  <c r="I139" i="17"/>
  <c r="U139" i="17" s="1"/>
  <c r="T138" i="17"/>
  <c r="S138" i="17"/>
  <c r="R138" i="17"/>
  <c r="Q138" i="17"/>
  <c r="P138" i="17"/>
  <c r="O138" i="17"/>
  <c r="N138" i="17"/>
  <c r="M138" i="17"/>
  <c r="L138" i="17"/>
  <c r="K138" i="17"/>
  <c r="J138" i="17"/>
  <c r="I138" i="17"/>
  <c r="U136" i="17"/>
  <c r="W135" i="17"/>
  <c r="U135" i="17"/>
  <c r="U134" i="17"/>
  <c r="U133" i="17"/>
  <c r="W133" i="17" s="1"/>
  <c r="T131" i="17"/>
  <c r="S131" i="17"/>
  <c r="R131" i="17"/>
  <c r="Q131" i="17"/>
  <c r="P131" i="17"/>
  <c r="O131" i="17"/>
  <c r="N131" i="17"/>
  <c r="M131" i="17"/>
  <c r="L131" i="17"/>
  <c r="K131" i="17"/>
  <c r="J131" i="17"/>
  <c r="I131" i="17"/>
  <c r="T130" i="17"/>
  <c r="S130" i="17"/>
  <c r="R130" i="17"/>
  <c r="Q130" i="17"/>
  <c r="P130" i="17"/>
  <c r="O130" i="17"/>
  <c r="N130" i="17"/>
  <c r="M130" i="17"/>
  <c r="L130" i="17"/>
  <c r="K130" i="17"/>
  <c r="J130" i="17"/>
  <c r="I130" i="17"/>
  <c r="W127" i="17"/>
  <c r="U126" i="17"/>
  <c r="W125" i="17" s="1"/>
  <c r="U125" i="17"/>
  <c r="U124" i="17"/>
  <c r="W123" i="17" s="1"/>
  <c r="U123" i="17"/>
  <c r="U122" i="17"/>
  <c r="W121" i="17"/>
  <c r="U121" i="17"/>
  <c r="U119" i="17"/>
  <c r="W118" i="17"/>
  <c r="U118" i="17"/>
  <c r="U117" i="17"/>
  <c r="W116" i="17" s="1"/>
  <c r="U116" i="17"/>
  <c r="U114" i="17"/>
  <c r="W113" i="17" s="1"/>
  <c r="U113" i="17"/>
  <c r="U112" i="17"/>
  <c r="U111" i="17"/>
  <c r="U110" i="17"/>
  <c r="U109" i="17"/>
  <c r="U108" i="17"/>
  <c r="U107" i="17"/>
  <c r="U106" i="17"/>
  <c r="W105" i="17" s="1"/>
  <c r="U105" i="17"/>
  <c r="U104" i="17"/>
  <c r="U103" i="17"/>
  <c r="U102" i="17"/>
  <c r="U101" i="17"/>
  <c r="W101" i="17" s="1"/>
  <c r="U99" i="17"/>
  <c r="W98" i="17" s="1"/>
  <c r="U98" i="17"/>
  <c r="P97" i="17"/>
  <c r="O97" i="17"/>
  <c r="N97" i="17"/>
  <c r="M97" i="17"/>
  <c r="L97" i="17"/>
  <c r="K97" i="17"/>
  <c r="J97" i="17"/>
  <c r="I97" i="17"/>
  <c r="U97" i="17" s="1"/>
  <c r="W96" i="17" s="1"/>
  <c r="T96" i="17"/>
  <c r="S96" i="17"/>
  <c r="R96" i="17"/>
  <c r="Q96" i="17"/>
  <c r="P96" i="17"/>
  <c r="O96" i="17"/>
  <c r="N96" i="17"/>
  <c r="M96" i="17"/>
  <c r="L96" i="17"/>
  <c r="K96" i="17"/>
  <c r="J96" i="17"/>
  <c r="I96" i="17"/>
  <c r="U96" i="17" s="1"/>
  <c r="U94" i="17"/>
  <c r="W93" i="17"/>
  <c r="U93" i="17"/>
  <c r="W91" i="17"/>
  <c r="U90" i="17"/>
  <c r="W89" i="17"/>
  <c r="U89" i="17"/>
  <c r="U88" i="17"/>
  <c r="U87" i="17"/>
  <c r="W87" i="17" s="1"/>
  <c r="R85" i="17"/>
  <c r="Q85" i="17"/>
  <c r="P85" i="17"/>
  <c r="O85" i="17"/>
  <c r="N85" i="17"/>
  <c r="L85" i="17"/>
  <c r="K85" i="17"/>
  <c r="J85" i="17"/>
  <c r="I85" i="17"/>
  <c r="T84" i="17"/>
  <c r="S84" i="17"/>
  <c r="R84" i="17"/>
  <c r="Q84" i="17"/>
  <c r="P84" i="17"/>
  <c r="O84" i="17"/>
  <c r="N84" i="17"/>
  <c r="M84" i="17"/>
  <c r="L84" i="17"/>
  <c r="K84" i="17"/>
  <c r="J84" i="17"/>
  <c r="I84" i="17"/>
  <c r="U84" i="17" s="1"/>
  <c r="W81" i="17"/>
  <c r="U80" i="17"/>
  <c r="U79" i="17"/>
  <c r="W79" i="17" s="1"/>
  <c r="U78" i="17"/>
  <c r="W77" i="17" s="1"/>
  <c r="U77" i="17"/>
  <c r="U76" i="17"/>
  <c r="W75" i="17" s="1"/>
  <c r="U75" i="17"/>
  <c r="U74" i="17"/>
  <c r="W73" i="17"/>
  <c r="U73" i="17"/>
  <c r="T71" i="17"/>
  <c r="S71" i="17"/>
  <c r="R71" i="17"/>
  <c r="Q71" i="17"/>
  <c r="P71" i="17"/>
  <c r="O71" i="17"/>
  <c r="N71" i="17"/>
  <c r="M71" i="17"/>
  <c r="L71" i="17"/>
  <c r="K71" i="17"/>
  <c r="J71" i="17"/>
  <c r="I71" i="17"/>
  <c r="T70" i="17"/>
  <c r="S70" i="17"/>
  <c r="R70" i="17"/>
  <c r="Q70" i="17"/>
  <c r="P70" i="17"/>
  <c r="O70" i="17"/>
  <c r="N70" i="17"/>
  <c r="M70" i="17"/>
  <c r="L70" i="17"/>
  <c r="K70" i="17"/>
  <c r="J70" i="17"/>
  <c r="I70" i="17"/>
  <c r="U70" i="17" s="1"/>
  <c r="U68" i="17"/>
  <c r="W67" i="17" s="1"/>
  <c r="U67" i="17"/>
  <c r="U66" i="17"/>
  <c r="W65" i="17" s="1"/>
  <c r="U65" i="17"/>
  <c r="U64" i="17"/>
  <c r="W63" i="17"/>
  <c r="U63" i="17"/>
  <c r="U62" i="17"/>
  <c r="U61" i="17"/>
  <c r="W61" i="17" s="1"/>
  <c r="U60" i="17"/>
  <c r="W59" i="17" s="1"/>
  <c r="U59" i="17"/>
  <c r="T57" i="17"/>
  <c r="S57" i="17"/>
  <c r="R57" i="17"/>
  <c r="Q57" i="17"/>
  <c r="P57" i="17"/>
  <c r="O57" i="17"/>
  <c r="N57" i="17"/>
  <c r="M57" i="17"/>
  <c r="L57" i="17"/>
  <c r="K57" i="17"/>
  <c r="J57" i="17"/>
  <c r="I57" i="17"/>
  <c r="U57" i="17" s="1"/>
  <c r="T56" i="17"/>
  <c r="S56" i="17"/>
  <c r="R56" i="17"/>
  <c r="Q56" i="17"/>
  <c r="P56" i="17"/>
  <c r="O56" i="17"/>
  <c r="N56" i="17"/>
  <c r="M56" i="17"/>
  <c r="L56" i="17"/>
  <c r="K56" i="17"/>
  <c r="J56" i="17"/>
  <c r="I56" i="17"/>
  <c r="U54" i="17"/>
  <c r="W53" i="17"/>
  <c r="U53" i="17"/>
  <c r="U52" i="17"/>
  <c r="U51" i="17"/>
  <c r="W51" i="17" s="1"/>
  <c r="U50" i="17"/>
  <c r="U49" i="17"/>
  <c r="W49" i="17" s="1"/>
  <c r="U48" i="17"/>
  <c r="W47" i="17" s="1"/>
  <c r="U47" i="17"/>
  <c r="U46" i="17"/>
  <c r="W45" i="17"/>
  <c r="U45" i="17"/>
  <c r="O43" i="17"/>
  <c r="N43" i="17"/>
  <c r="M43" i="17"/>
  <c r="L43" i="17"/>
  <c r="K43" i="17"/>
  <c r="J43" i="17"/>
  <c r="I43" i="17"/>
  <c r="T42" i="17"/>
  <c r="S42" i="17"/>
  <c r="R42" i="17"/>
  <c r="Q42" i="17"/>
  <c r="P42" i="17"/>
  <c r="O42" i="17"/>
  <c r="N42" i="17"/>
  <c r="M42" i="17"/>
  <c r="L42" i="17"/>
  <c r="K42" i="17"/>
  <c r="J42" i="17"/>
  <c r="I42" i="17"/>
  <c r="U40" i="17"/>
  <c r="W39" i="17" s="1"/>
  <c r="U39" i="17"/>
  <c r="U38" i="17"/>
  <c r="W37" i="17"/>
  <c r="U37" i="17"/>
  <c r="U36" i="17"/>
  <c r="U35" i="17"/>
  <c r="W35" i="17" s="1"/>
  <c r="U34" i="17"/>
  <c r="W33" i="17" s="1"/>
  <c r="U33" i="17"/>
  <c r="P31" i="17"/>
  <c r="O31" i="17"/>
  <c r="N31" i="17"/>
  <c r="M31" i="17"/>
  <c r="L31" i="17"/>
  <c r="K31" i="17"/>
  <c r="J31" i="17"/>
  <c r="I31" i="17"/>
  <c r="U31" i="17" s="1"/>
  <c r="W30" i="17" s="1"/>
  <c r="P30" i="17"/>
  <c r="O30" i="17"/>
  <c r="N30" i="17"/>
  <c r="M30" i="17"/>
  <c r="L30" i="17"/>
  <c r="K30" i="17"/>
  <c r="J30" i="17"/>
  <c r="I30" i="17"/>
  <c r="U30" i="17" s="1"/>
  <c r="U164" i="16"/>
  <c r="W163" i="16" s="1"/>
  <c r="U163" i="16"/>
  <c r="U162" i="16"/>
  <c r="W161" i="16" s="1"/>
  <c r="U161" i="16"/>
  <c r="U160" i="16"/>
  <c r="W159" i="16"/>
  <c r="U159" i="16"/>
  <c r="U158" i="16"/>
  <c r="U157" i="16"/>
  <c r="W157" i="16" s="1"/>
  <c r="U155" i="16"/>
  <c r="W154" i="16" s="1"/>
  <c r="U154" i="16"/>
  <c r="U152" i="16"/>
  <c r="W151" i="16" s="1"/>
  <c r="U151" i="16"/>
  <c r="U150" i="16"/>
  <c r="W149" i="16" s="1"/>
  <c r="U149" i="16"/>
  <c r="U148" i="16"/>
  <c r="W147" i="16"/>
  <c r="U147" i="16"/>
  <c r="U146" i="16"/>
  <c r="U145" i="16"/>
  <c r="U143" i="16"/>
  <c r="W142" i="16" s="1"/>
  <c r="U142" i="16"/>
  <c r="U140" i="16"/>
  <c r="W139" i="16"/>
  <c r="U139" i="16"/>
  <c r="U138" i="16"/>
  <c r="U137" i="16"/>
  <c r="W137" i="16" s="1"/>
  <c r="U136" i="16"/>
  <c r="W135" i="16" s="1"/>
  <c r="U135" i="16"/>
  <c r="U134" i="16"/>
  <c r="W133" i="16" s="1"/>
  <c r="U133" i="16"/>
  <c r="U132" i="16"/>
  <c r="W131" i="16" s="1"/>
  <c r="U131" i="16"/>
  <c r="U129" i="16"/>
  <c r="W128" i="16"/>
  <c r="U128" i="16"/>
  <c r="U126" i="16"/>
  <c r="W125" i="16" s="1"/>
  <c r="U125" i="16"/>
  <c r="U124" i="16"/>
  <c r="W123" i="16" s="1"/>
  <c r="U123" i="16"/>
  <c r="U122" i="16"/>
  <c r="W121" i="16" s="1"/>
  <c r="U121" i="16"/>
  <c r="U120" i="16"/>
  <c r="W119" i="16"/>
  <c r="U119" i="16"/>
  <c r="U118" i="16"/>
  <c r="W117" i="16" s="1"/>
  <c r="U117" i="16"/>
  <c r="U115" i="16"/>
  <c r="W114" i="16" s="1"/>
  <c r="U114" i="16"/>
  <c r="U112" i="16"/>
  <c r="W111" i="16" s="1"/>
  <c r="U111" i="16"/>
  <c r="U110" i="16"/>
  <c r="W109" i="16"/>
  <c r="U109" i="16"/>
  <c r="U108" i="16"/>
  <c r="W107" i="16" s="1"/>
  <c r="U107" i="16"/>
  <c r="U106" i="16"/>
  <c r="W105" i="16" s="1"/>
  <c r="U105" i="16"/>
  <c r="U104" i="16"/>
  <c r="W103" i="16" s="1"/>
  <c r="U103" i="16"/>
  <c r="U101" i="16"/>
  <c r="W100" i="16"/>
  <c r="U100" i="16"/>
  <c r="U98" i="16"/>
  <c r="W97" i="16" s="1"/>
  <c r="U97" i="16"/>
  <c r="U96" i="16"/>
  <c r="W95" i="16" s="1"/>
  <c r="U95" i="16"/>
  <c r="U94" i="16"/>
  <c r="W93" i="16" s="1"/>
  <c r="U93" i="16"/>
  <c r="U92" i="16"/>
  <c r="W91" i="16"/>
  <c r="U91" i="16"/>
  <c r="U90" i="16"/>
  <c r="U89" i="16"/>
  <c r="W89" i="16" s="1"/>
  <c r="U87" i="16"/>
  <c r="W86" i="16" s="1"/>
  <c r="U86" i="16"/>
  <c r="U84" i="16"/>
  <c r="W83" i="16" s="1"/>
  <c r="U83" i="16"/>
  <c r="U82" i="16"/>
  <c r="W81" i="16"/>
  <c r="U81" i="16"/>
  <c r="U80" i="16"/>
  <c r="U79" i="16"/>
  <c r="W79" i="16" s="1"/>
  <c r="U78" i="16"/>
  <c r="W77" i="16" s="1"/>
  <c r="U77" i="16"/>
  <c r="U76" i="16"/>
  <c r="W75" i="16" s="1"/>
  <c r="U75" i="16"/>
  <c r="U73" i="16"/>
  <c r="W72" i="16"/>
  <c r="U72" i="16"/>
  <c r="U70" i="16"/>
  <c r="U69" i="16"/>
  <c r="U68" i="16"/>
  <c r="U67" i="16"/>
  <c r="U66" i="16"/>
  <c r="U65" i="16"/>
  <c r="U64" i="16"/>
  <c r="U63" i="16"/>
  <c r="U61" i="16"/>
  <c r="U60" i="16"/>
  <c r="W60" i="16" s="1"/>
  <c r="U58" i="16"/>
  <c r="W57" i="16" s="1"/>
  <c r="U57" i="16"/>
  <c r="U56" i="16"/>
  <c r="W55" i="16" s="1"/>
  <c r="U55" i="16"/>
  <c r="U54" i="16"/>
  <c r="W53" i="16"/>
  <c r="U53" i="16"/>
  <c r="U52" i="16"/>
  <c r="U51" i="16"/>
  <c r="W51" i="16" s="1"/>
  <c r="U50" i="16"/>
  <c r="W49" i="16" s="1"/>
  <c r="U49" i="16"/>
  <c r="U47" i="16"/>
  <c r="W46" i="16" s="1"/>
  <c r="U46" i="16"/>
  <c r="U44" i="16"/>
  <c r="W43" i="16"/>
  <c r="U43" i="16"/>
  <c r="U42" i="16"/>
  <c r="U41" i="16"/>
  <c r="W41" i="16" s="1"/>
  <c r="U40" i="16"/>
  <c r="W39" i="16" s="1"/>
  <c r="U39" i="16"/>
  <c r="U38" i="16"/>
  <c r="W37" i="16" s="1"/>
  <c r="U37" i="16"/>
  <c r="U35" i="16"/>
  <c r="W34" i="16"/>
  <c r="U34" i="16"/>
  <c r="U32" i="16"/>
  <c r="W31" i="16" s="1"/>
  <c r="U31" i="16"/>
  <c r="U30" i="16"/>
  <c r="W29" i="16" s="1"/>
  <c r="U29" i="16"/>
  <c r="U28" i="16"/>
  <c r="W27" i="16" s="1"/>
  <c r="U27" i="16"/>
  <c r="U26" i="16"/>
  <c r="W25" i="16"/>
  <c r="U25" i="16"/>
  <c r="U24" i="16"/>
  <c r="W23" i="16" s="1"/>
  <c r="U23" i="16"/>
  <c r="U22" i="16"/>
  <c r="W21" i="16" s="1"/>
  <c r="U21" i="16"/>
  <c r="U20" i="16"/>
  <c r="W19" i="16" s="1"/>
  <c r="U19" i="16"/>
  <c r="U18" i="16"/>
  <c r="W17" i="16"/>
  <c r="U17" i="16"/>
  <c r="U16" i="16"/>
  <c r="W15" i="16" s="1"/>
  <c r="U15" i="16"/>
  <c r="U13" i="16"/>
  <c r="W12" i="16" s="1"/>
  <c r="U12" i="16"/>
  <c r="W5" i="16"/>
  <c r="U62" i="15"/>
  <c r="W61" i="15" s="1"/>
  <c r="U61" i="15"/>
  <c r="U59" i="15"/>
  <c r="W58" i="15"/>
  <c r="U58" i="15"/>
  <c r="U56" i="15"/>
  <c r="U55" i="15"/>
  <c r="W55" i="15" s="1"/>
  <c r="U54" i="15"/>
  <c r="W53" i="15" s="1"/>
  <c r="U53" i="15"/>
  <c r="U52" i="15"/>
  <c r="W51" i="15" s="1"/>
  <c r="U51" i="15"/>
  <c r="U50" i="15"/>
  <c r="W49" i="15" s="1"/>
  <c r="U49" i="15"/>
  <c r="U48" i="15"/>
  <c r="W47" i="15"/>
  <c r="U47" i="15"/>
  <c r="U46" i="15"/>
  <c r="U45" i="15"/>
  <c r="W45" i="15" s="1"/>
  <c r="U44" i="15"/>
  <c r="W43" i="15" s="1"/>
  <c r="U43" i="15"/>
  <c r="U42" i="15"/>
  <c r="W41" i="15"/>
  <c r="U41" i="15"/>
  <c r="U40" i="15"/>
  <c r="U39" i="15"/>
  <c r="W39" i="15" s="1"/>
  <c r="U37" i="15"/>
  <c r="W36" i="15" s="1"/>
  <c r="U36" i="15"/>
  <c r="U34" i="15"/>
  <c r="W33" i="15" s="1"/>
  <c r="U33" i="15"/>
  <c r="U32" i="15"/>
  <c r="W31" i="15" s="1"/>
  <c r="U31" i="15"/>
  <c r="U30" i="15"/>
  <c r="W29" i="15"/>
  <c r="U29" i="15"/>
  <c r="U27" i="15"/>
  <c r="U26" i="15"/>
  <c r="U24" i="15"/>
  <c r="W23" i="15" s="1"/>
  <c r="U23" i="15"/>
  <c r="U21" i="15"/>
  <c r="W20" i="15"/>
  <c r="U20" i="15"/>
  <c r="U18" i="15"/>
  <c r="U17" i="15"/>
  <c r="W17" i="15" s="1"/>
  <c r="U16" i="15"/>
  <c r="W15" i="15" s="1"/>
  <c r="U15" i="15"/>
  <c r="U13" i="15"/>
  <c r="W12" i="15" s="1"/>
  <c r="U12" i="15"/>
  <c r="U84" i="14"/>
  <c r="W83" i="14" s="1"/>
  <c r="U83" i="14"/>
  <c r="U82" i="14"/>
  <c r="W81" i="14" s="1"/>
  <c r="U81" i="14"/>
  <c r="U79" i="14"/>
  <c r="W78" i="14"/>
  <c r="U78" i="14"/>
  <c r="U76" i="14"/>
  <c r="U75" i="14"/>
  <c r="U74" i="14"/>
  <c r="W73" i="14" s="1"/>
  <c r="U73" i="14"/>
  <c r="U72" i="14"/>
  <c r="W71" i="14" s="1"/>
  <c r="U71" i="14"/>
  <c r="U69" i="14"/>
  <c r="U68" i="14"/>
  <c r="W68" i="14" s="1"/>
  <c r="U66" i="14"/>
  <c r="W65" i="14" s="1"/>
  <c r="U65" i="14"/>
  <c r="U64" i="14"/>
  <c r="W63" i="14" s="1"/>
  <c r="U63" i="14"/>
  <c r="U62" i="14"/>
  <c r="W61" i="14" s="1"/>
  <c r="U61" i="14"/>
  <c r="U59" i="14"/>
  <c r="W58" i="14"/>
  <c r="U58" i="14"/>
  <c r="U56" i="14"/>
  <c r="W55" i="14" s="1"/>
  <c r="U55" i="14"/>
  <c r="U54" i="14"/>
  <c r="W53" i="14" s="1"/>
  <c r="U53" i="14"/>
  <c r="U52" i="14"/>
  <c r="W51" i="14" s="1"/>
  <c r="U51" i="14"/>
  <c r="U49" i="14"/>
  <c r="W48" i="14"/>
  <c r="U48" i="14"/>
  <c r="U46" i="14"/>
  <c r="W45" i="14" s="1"/>
  <c r="U45" i="14"/>
  <c r="U44" i="14"/>
  <c r="W43" i="14" s="1"/>
  <c r="U43" i="14"/>
  <c r="U42" i="14"/>
  <c r="W41" i="14" s="1"/>
  <c r="U41" i="14"/>
  <c r="U40" i="14"/>
  <c r="W39" i="14"/>
  <c r="U39" i="14"/>
  <c r="U37" i="14"/>
  <c r="W36" i="14" s="1"/>
  <c r="U36" i="14"/>
  <c r="U34" i="14"/>
  <c r="W33" i="14" s="1"/>
  <c r="U33" i="14"/>
  <c r="U32" i="14"/>
  <c r="W31" i="14" s="1"/>
  <c r="U31" i="14"/>
  <c r="U30" i="14"/>
  <c r="W29" i="14"/>
  <c r="U29" i="14"/>
  <c r="U28" i="14"/>
  <c r="W27" i="14" s="1"/>
  <c r="U27" i="14"/>
  <c r="U25" i="14"/>
  <c r="W24" i="14" s="1"/>
  <c r="U24" i="14"/>
  <c r="U22" i="14"/>
  <c r="W21" i="14" s="1"/>
  <c r="U21" i="14"/>
  <c r="U20" i="14"/>
  <c r="W19" i="14"/>
  <c r="U19" i="14"/>
  <c r="U18" i="14"/>
  <c r="W17" i="14" s="1"/>
  <c r="U17" i="14"/>
  <c r="U16" i="14"/>
  <c r="W15" i="14" s="1"/>
  <c r="U15" i="14"/>
  <c r="U13" i="14"/>
  <c r="W12" i="14" s="1"/>
  <c r="W5" i="14" s="1"/>
  <c r="U12" i="14"/>
  <c r="U76" i="13"/>
  <c r="W75" i="13" s="1"/>
  <c r="U75" i="13"/>
  <c r="U74" i="13"/>
  <c r="W73" i="13"/>
  <c r="U73" i="13"/>
  <c r="U72" i="13"/>
  <c r="U71" i="13"/>
  <c r="W71" i="13" s="1"/>
  <c r="U70" i="13"/>
  <c r="W69" i="13" s="1"/>
  <c r="U69" i="13"/>
  <c r="U67" i="13"/>
  <c r="W66" i="13"/>
  <c r="U66" i="13"/>
  <c r="U64" i="13"/>
  <c r="U63" i="13"/>
  <c r="W63" i="13" s="1"/>
  <c r="U62" i="13"/>
  <c r="U61" i="13"/>
  <c r="W61" i="13" s="1"/>
  <c r="U60" i="13"/>
  <c r="W59" i="13" s="1"/>
  <c r="U59" i="13"/>
  <c r="U58" i="13"/>
  <c r="W57" i="13" s="1"/>
  <c r="U57" i="13"/>
  <c r="U56" i="13"/>
  <c r="W55" i="13"/>
  <c r="U55" i="13"/>
  <c r="U54" i="13"/>
  <c r="U53" i="13"/>
  <c r="W53" i="13" s="1"/>
  <c r="U52" i="13"/>
  <c r="W51" i="13" s="1"/>
  <c r="U51" i="13"/>
  <c r="U49" i="13"/>
  <c r="W48" i="13"/>
  <c r="U48" i="13"/>
  <c r="U46" i="13"/>
  <c r="U45" i="13"/>
  <c r="W45" i="13" s="1"/>
  <c r="U44" i="13"/>
  <c r="U43" i="13"/>
  <c r="W43" i="13" s="1"/>
  <c r="U42" i="13"/>
  <c r="W41" i="13" s="1"/>
  <c r="U41" i="13"/>
  <c r="U40" i="13"/>
  <c r="W39" i="13" s="1"/>
  <c r="U39" i="13"/>
  <c r="U37" i="13"/>
  <c r="W36" i="13"/>
  <c r="U36" i="13"/>
  <c r="U34" i="13"/>
  <c r="U33" i="13"/>
  <c r="W33" i="13" s="1"/>
  <c r="U32" i="13"/>
  <c r="W31" i="13" s="1"/>
  <c r="U31" i="13"/>
  <c r="U30" i="13"/>
  <c r="W29" i="13"/>
  <c r="U29" i="13"/>
  <c r="U27" i="13"/>
  <c r="U26" i="13"/>
  <c r="U24" i="13"/>
  <c r="W23" i="13" s="1"/>
  <c r="U23" i="13"/>
  <c r="U22" i="13"/>
  <c r="W21" i="13" s="1"/>
  <c r="U21" i="13"/>
  <c r="U20" i="13"/>
  <c r="W19" i="13"/>
  <c r="U19" i="13"/>
  <c r="U18" i="13"/>
  <c r="U17" i="13"/>
  <c r="U16" i="13"/>
  <c r="W15" i="13" s="1"/>
  <c r="U15" i="13"/>
  <c r="U13" i="13"/>
  <c r="W12" i="13" s="1"/>
  <c r="U12" i="13"/>
  <c r="U152" i="12"/>
  <c r="W151" i="12" s="1"/>
  <c r="U151" i="12"/>
  <c r="U150" i="12"/>
  <c r="W149" i="12" s="1"/>
  <c r="U149" i="12"/>
  <c r="U147" i="12"/>
  <c r="W146" i="12"/>
  <c r="U146" i="12"/>
  <c r="U144" i="12"/>
  <c r="U143" i="12"/>
  <c r="U142" i="12"/>
  <c r="W141" i="12" s="1"/>
  <c r="U141" i="12"/>
  <c r="U140" i="12"/>
  <c r="W139" i="12" s="1"/>
  <c r="U139" i="12"/>
  <c r="U138" i="12"/>
  <c r="W137" i="12"/>
  <c r="U137" i="12"/>
  <c r="U136" i="12"/>
  <c r="U135" i="12"/>
  <c r="U133" i="12"/>
  <c r="W132" i="12" s="1"/>
  <c r="U132" i="12"/>
  <c r="X133" i="12" s="1"/>
  <c r="U130" i="12"/>
  <c r="W129" i="12" s="1"/>
  <c r="U129" i="12"/>
  <c r="U128" i="12"/>
  <c r="W127" i="12" s="1"/>
  <c r="U127" i="12"/>
  <c r="U126" i="12"/>
  <c r="W125" i="12"/>
  <c r="U125" i="12"/>
  <c r="U124" i="12"/>
  <c r="U123" i="12"/>
  <c r="U122" i="12"/>
  <c r="W121" i="12" s="1"/>
  <c r="U121" i="12"/>
  <c r="U119" i="12"/>
  <c r="W118" i="12" s="1"/>
  <c r="U118" i="12"/>
  <c r="U116" i="12"/>
  <c r="W115" i="12"/>
  <c r="U115" i="12"/>
  <c r="U113" i="12"/>
  <c r="U112" i="12"/>
  <c r="U110" i="12"/>
  <c r="W109" i="12" s="1"/>
  <c r="U109" i="12"/>
  <c r="U107" i="12"/>
  <c r="W106" i="12" s="1"/>
  <c r="U106" i="12"/>
  <c r="U104" i="12"/>
  <c r="W103" i="12"/>
  <c r="U103" i="12"/>
  <c r="U102" i="12"/>
  <c r="U101" i="12"/>
  <c r="U100" i="12"/>
  <c r="W99" i="12" s="1"/>
  <c r="U99" i="12"/>
  <c r="U98" i="12"/>
  <c r="W97" i="12" s="1"/>
  <c r="U97" i="12"/>
  <c r="U96" i="12"/>
  <c r="W95" i="12"/>
  <c r="U95" i="12"/>
  <c r="U93" i="12"/>
  <c r="W92" i="12" s="1"/>
  <c r="U92" i="12"/>
  <c r="U90" i="12"/>
  <c r="W89" i="12" s="1"/>
  <c r="U89" i="12"/>
  <c r="U88" i="12"/>
  <c r="W87" i="12" s="1"/>
  <c r="U87" i="12"/>
  <c r="U86" i="12"/>
  <c r="W85" i="12"/>
  <c r="U85" i="12"/>
  <c r="U84" i="12"/>
  <c r="U83" i="12"/>
  <c r="U82" i="12"/>
  <c r="W81" i="12" s="1"/>
  <c r="U81" i="12"/>
  <c r="U80" i="12"/>
  <c r="W79" i="12" s="1"/>
  <c r="U79" i="12"/>
  <c r="U78" i="12"/>
  <c r="W77" i="12"/>
  <c r="U77" i="12"/>
  <c r="U76" i="12"/>
  <c r="U75" i="12"/>
  <c r="U73" i="12"/>
  <c r="W72" i="12" s="1"/>
  <c r="U72" i="12"/>
  <c r="U71" i="12"/>
  <c r="W70" i="12" s="1"/>
  <c r="U70" i="12"/>
  <c r="U68" i="12"/>
  <c r="W67" i="12"/>
  <c r="U67" i="12"/>
  <c r="U66" i="12"/>
  <c r="U65" i="12"/>
  <c r="W65" i="12" s="1"/>
  <c r="U64" i="12"/>
  <c r="W63" i="12" s="1"/>
  <c r="U63" i="12"/>
  <c r="U62" i="12"/>
  <c r="W61" i="12" s="1"/>
  <c r="U61" i="12"/>
  <c r="U60" i="12"/>
  <c r="W59" i="12"/>
  <c r="U59" i="12"/>
  <c r="U57" i="12"/>
  <c r="U56" i="12"/>
  <c r="W56" i="12" s="1"/>
  <c r="U54" i="12"/>
  <c r="W53" i="12" s="1"/>
  <c r="U53" i="12"/>
  <c r="U52" i="12"/>
  <c r="W51" i="12" s="1"/>
  <c r="U51" i="12"/>
  <c r="U50" i="12"/>
  <c r="W49" i="12"/>
  <c r="U49" i="12"/>
  <c r="U48" i="12"/>
  <c r="U47" i="12"/>
  <c r="W47" i="12" s="1"/>
  <c r="U46" i="12"/>
  <c r="W45" i="12" s="1"/>
  <c r="U45" i="12"/>
  <c r="U44" i="12"/>
  <c r="W43" i="12" s="1"/>
  <c r="U43" i="12"/>
  <c r="U41" i="12"/>
  <c r="W40" i="12"/>
  <c r="U40" i="12"/>
  <c r="U38" i="12"/>
  <c r="U37" i="12"/>
  <c r="W37" i="12" s="1"/>
  <c r="U36" i="12"/>
  <c r="W35" i="12" s="1"/>
  <c r="U35" i="12"/>
  <c r="U34" i="12"/>
  <c r="W33" i="12" s="1"/>
  <c r="U33" i="12"/>
  <c r="U32" i="12"/>
  <c r="W31" i="12"/>
  <c r="U31" i="12"/>
  <c r="U30" i="12"/>
  <c r="U29" i="12"/>
  <c r="W29" i="12" s="1"/>
  <c r="U28" i="12"/>
  <c r="W27" i="12" s="1"/>
  <c r="U27" i="12"/>
  <c r="U26" i="12"/>
  <c r="W25" i="12" s="1"/>
  <c r="U25" i="12"/>
  <c r="U24" i="12"/>
  <c r="W23" i="12"/>
  <c r="U23" i="12"/>
  <c r="U21" i="12"/>
  <c r="U20" i="12"/>
  <c r="W20" i="12" s="1"/>
  <c r="U18" i="12"/>
  <c r="W17" i="12" s="1"/>
  <c r="U17" i="12"/>
  <c r="U16" i="12"/>
  <c r="W15" i="12" s="1"/>
  <c r="U15" i="12"/>
  <c r="U13" i="12"/>
  <c r="W12" i="12"/>
  <c r="U12" i="12"/>
  <c r="Y8" i="12"/>
  <c r="AI3" i="12"/>
  <c r="E366" i="11"/>
  <c r="D366" i="11"/>
  <c r="E365" i="11"/>
  <c r="D365" i="11"/>
  <c r="E364" i="11"/>
  <c r="D364" i="11"/>
  <c r="E363" i="11"/>
  <c r="D363" i="11"/>
  <c r="E362" i="11"/>
  <c r="E360" i="11"/>
  <c r="E358" i="11"/>
  <c r="E356" i="11"/>
  <c r="E354" i="11"/>
  <c r="O343" i="11"/>
  <c r="N343" i="11"/>
  <c r="M343" i="11"/>
  <c r="L343" i="11"/>
  <c r="K343" i="11"/>
  <c r="J343" i="11"/>
  <c r="Q342" i="11"/>
  <c r="O342" i="11"/>
  <c r="N342" i="11"/>
  <c r="N344" i="11" s="1"/>
  <c r="M342" i="11"/>
  <c r="M344" i="11" s="1"/>
  <c r="L342" i="11"/>
  <c r="L344" i="11" s="1"/>
  <c r="K342" i="11"/>
  <c r="J342" i="11"/>
  <c r="J344" i="11" s="1"/>
  <c r="H342" i="11"/>
  <c r="G342" i="11"/>
  <c r="F342" i="11"/>
  <c r="E342" i="11"/>
  <c r="D342" i="11"/>
  <c r="O341" i="11"/>
  <c r="L341" i="11"/>
  <c r="O340" i="11"/>
  <c r="N340" i="11"/>
  <c r="M340" i="11"/>
  <c r="L340" i="11"/>
  <c r="K340" i="11"/>
  <c r="J340" i="11"/>
  <c r="P340" i="11" s="1"/>
  <c r="Q339" i="11"/>
  <c r="O339" i="11"/>
  <c r="N339" i="11"/>
  <c r="M339" i="11"/>
  <c r="M341" i="11" s="1"/>
  <c r="L339" i="11"/>
  <c r="K339" i="11"/>
  <c r="K341" i="11" s="1"/>
  <c r="J339" i="11"/>
  <c r="H339" i="11"/>
  <c r="G339" i="11"/>
  <c r="F339" i="11"/>
  <c r="E339" i="11"/>
  <c r="D339" i="11"/>
  <c r="O338" i="11"/>
  <c r="L338" i="11"/>
  <c r="O337" i="11"/>
  <c r="N337" i="11"/>
  <c r="M337" i="11"/>
  <c r="L337" i="11"/>
  <c r="K337" i="11"/>
  <c r="J337" i="11"/>
  <c r="P337" i="11" s="1"/>
  <c r="Q336" i="11"/>
  <c r="O336" i="11"/>
  <c r="N336" i="11"/>
  <c r="N338" i="11" s="1"/>
  <c r="M336" i="11"/>
  <c r="M338" i="11" s="1"/>
  <c r="L336" i="11"/>
  <c r="K336" i="11"/>
  <c r="K338" i="11" s="1"/>
  <c r="J336" i="11"/>
  <c r="J338" i="11" s="1"/>
  <c r="H336" i="11"/>
  <c r="G336" i="11"/>
  <c r="F336" i="11"/>
  <c r="E336" i="11"/>
  <c r="D336" i="11"/>
  <c r="L335" i="11"/>
  <c r="K335" i="11"/>
  <c r="O334" i="11"/>
  <c r="O335" i="11" s="1"/>
  <c r="N334" i="11"/>
  <c r="M334" i="11"/>
  <c r="L334" i="11"/>
  <c r="K334" i="11"/>
  <c r="J334" i="11"/>
  <c r="Q333" i="11"/>
  <c r="O333" i="11"/>
  <c r="N333" i="11"/>
  <c r="N335" i="11" s="1"/>
  <c r="M333" i="11"/>
  <c r="M335" i="11" s="1"/>
  <c r="L333" i="11"/>
  <c r="K333" i="11"/>
  <c r="J333" i="11"/>
  <c r="H333" i="11"/>
  <c r="G333" i="11"/>
  <c r="F333" i="11"/>
  <c r="E333" i="11"/>
  <c r="D333" i="11"/>
  <c r="B333" i="11"/>
  <c r="A333" i="11"/>
  <c r="O331" i="11"/>
  <c r="L331" i="11"/>
  <c r="O330" i="11"/>
  <c r="N330" i="11"/>
  <c r="M330" i="11"/>
  <c r="L330" i="11"/>
  <c r="K330" i="11"/>
  <c r="K331" i="11" s="1"/>
  <c r="J330" i="11"/>
  <c r="P330" i="11" s="1"/>
  <c r="Q329" i="11"/>
  <c r="O329" i="11"/>
  <c r="N329" i="11"/>
  <c r="N331" i="11" s="1"/>
  <c r="M329" i="11"/>
  <c r="M331" i="11" s="1"/>
  <c r="L329" i="11"/>
  <c r="K329" i="11"/>
  <c r="J329" i="11"/>
  <c r="H329" i="11"/>
  <c r="G329" i="11"/>
  <c r="F329" i="11"/>
  <c r="E329" i="11"/>
  <c r="D329" i="11"/>
  <c r="B329" i="11"/>
  <c r="A329" i="11"/>
  <c r="O327" i="11"/>
  <c r="L327" i="11"/>
  <c r="O326" i="11"/>
  <c r="N326" i="11"/>
  <c r="M326" i="11"/>
  <c r="L326" i="11"/>
  <c r="K326" i="11"/>
  <c r="K327" i="11" s="1"/>
  <c r="J326" i="11"/>
  <c r="P326" i="11" s="1"/>
  <c r="Q325" i="11"/>
  <c r="O325" i="11"/>
  <c r="N325" i="11"/>
  <c r="M325" i="11"/>
  <c r="M327" i="11" s="1"/>
  <c r="L325" i="11"/>
  <c r="K325" i="11"/>
  <c r="J325" i="11"/>
  <c r="H325" i="11"/>
  <c r="G325" i="11"/>
  <c r="F325" i="11"/>
  <c r="E325" i="11"/>
  <c r="D325" i="11"/>
  <c r="B325" i="11"/>
  <c r="A325" i="11"/>
  <c r="O322" i="11"/>
  <c r="N322" i="11"/>
  <c r="M322" i="11"/>
  <c r="L322" i="11"/>
  <c r="K322" i="11"/>
  <c r="J322" i="11"/>
  <c r="Q321" i="11"/>
  <c r="O321" i="11"/>
  <c r="N321" i="11"/>
  <c r="N323" i="11" s="1"/>
  <c r="M321" i="11"/>
  <c r="M323" i="11" s="1"/>
  <c r="L321" i="11"/>
  <c r="L323" i="11" s="1"/>
  <c r="K321" i="11"/>
  <c r="J321" i="11"/>
  <c r="J323" i="11" s="1"/>
  <c r="H321" i="11"/>
  <c r="G321" i="11"/>
  <c r="F321" i="11"/>
  <c r="E321" i="11"/>
  <c r="D321" i="11"/>
  <c r="O320" i="11"/>
  <c r="L320" i="11"/>
  <c r="O319" i="11"/>
  <c r="N319" i="11"/>
  <c r="M319" i="11"/>
  <c r="L319" i="11"/>
  <c r="K319" i="11"/>
  <c r="K320" i="11" s="1"/>
  <c r="J319" i="11"/>
  <c r="P319" i="11" s="1"/>
  <c r="Q318" i="11"/>
  <c r="O318" i="11"/>
  <c r="N318" i="11"/>
  <c r="N320" i="11" s="1"/>
  <c r="M318" i="11"/>
  <c r="M320" i="11" s="1"/>
  <c r="L318" i="11"/>
  <c r="K318" i="11"/>
  <c r="J318" i="11"/>
  <c r="H318" i="11"/>
  <c r="G318" i="11"/>
  <c r="F318" i="11"/>
  <c r="E318" i="11"/>
  <c r="D318" i="11"/>
  <c r="B318" i="11"/>
  <c r="A318" i="11"/>
  <c r="O315" i="11"/>
  <c r="N315" i="11"/>
  <c r="M315" i="11"/>
  <c r="L315" i="11"/>
  <c r="K315" i="11"/>
  <c r="J315" i="11"/>
  <c r="Q314" i="11"/>
  <c r="O314" i="11"/>
  <c r="O316" i="11" s="1"/>
  <c r="N314" i="11"/>
  <c r="N316" i="11" s="1"/>
  <c r="M314" i="11"/>
  <c r="M316" i="11" s="1"/>
  <c r="L314" i="11"/>
  <c r="L316" i="11" s="1"/>
  <c r="K314" i="11"/>
  <c r="J314" i="11"/>
  <c r="J316" i="11" s="1"/>
  <c r="H314" i="11"/>
  <c r="G314" i="11"/>
  <c r="F314" i="11"/>
  <c r="E314" i="11"/>
  <c r="D314" i="11"/>
  <c r="O312" i="11"/>
  <c r="O313" i="11" s="1"/>
  <c r="N312" i="11"/>
  <c r="M312" i="11"/>
  <c r="L312" i="11"/>
  <c r="K312" i="11"/>
  <c r="P312" i="11" s="1"/>
  <c r="J312" i="11"/>
  <c r="Q311" i="11"/>
  <c r="O311" i="11"/>
  <c r="N311" i="11"/>
  <c r="M311" i="11"/>
  <c r="M313" i="11" s="1"/>
  <c r="L311" i="11"/>
  <c r="L313" i="11" s="1"/>
  <c r="K311" i="11"/>
  <c r="K313" i="11" s="1"/>
  <c r="J311" i="11"/>
  <c r="H311" i="11"/>
  <c r="G311" i="11"/>
  <c r="F311" i="11"/>
  <c r="E311" i="11"/>
  <c r="D311" i="11"/>
  <c r="M310" i="11"/>
  <c r="L310" i="11"/>
  <c r="O309" i="11"/>
  <c r="N309" i="11"/>
  <c r="M309" i="11"/>
  <c r="L309" i="11"/>
  <c r="K309" i="11"/>
  <c r="P309" i="11" s="1"/>
  <c r="J309" i="11"/>
  <c r="Q308" i="11"/>
  <c r="O308" i="11"/>
  <c r="O310" i="11" s="1"/>
  <c r="N308" i="11"/>
  <c r="N310" i="11" s="1"/>
  <c r="M308" i="11"/>
  <c r="L308" i="11"/>
  <c r="K308" i="11"/>
  <c r="K310" i="11" s="1"/>
  <c r="J308" i="11"/>
  <c r="H308" i="11"/>
  <c r="G308" i="11"/>
  <c r="F308" i="11"/>
  <c r="E308" i="11"/>
  <c r="D308" i="11"/>
  <c r="B308" i="11"/>
  <c r="A308" i="11"/>
  <c r="D362" i="11" s="1"/>
  <c r="O305" i="11"/>
  <c r="N305" i="11"/>
  <c r="M305" i="11"/>
  <c r="L305" i="11"/>
  <c r="K305" i="11"/>
  <c r="P305" i="11" s="1"/>
  <c r="J305" i="11"/>
  <c r="Q304" i="11"/>
  <c r="O304" i="11"/>
  <c r="O306" i="11" s="1"/>
  <c r="N304" i="11"/>
  <c r="N306" i="11" s="1"/>
  <c r="M304" i="11"/>
  <c r="M306" i="11" s="1"/>
  <c r="L304" i="11"/>
  <c r="L306" i="11" s="1"/>
  <c r="K304" i="11"/>
  <c r="K306" i="11" s="1"/>
  <c r="J304" i="11"/>
  <c r="J306" i="11" s="1"/>
  <c r="H304" i="11"/>
  <c r="G304" i="11"/>
  <c r="F304" i="11"/>
  <c r="E304" i="11"/>
  <c r="D304" i="11"/>
  <c r="O302" i="11"/>
  <c r="N302" i="11"/>
  <c r="M302" i="11"/>
  <c r="L302" i="11"/>
  <c r="K302" i="11"/>
  <c r="P302" i="11" s="1"/>
  <c r="J302" i="11"/>
  <c r="Q301" i="11"/>
  <c r="O301" i="11"/>
  <c r="O303" i="11" s="1"/>
  <c r="N301" i="11"/>
  <c r="N303" i="11" s="1"/>
  <c r="M301" i="11"/>
  <c r="M303" i="11" s="1"/>
  <c r="L301" i="11"/>
  <c r="L303" i="11" s="1"/>
  <c r="K301" i="11"/>
  <c r="K303" i="11" s="1"/>
  <c r="J301" i="11"/>
  <c r="J303" i="11" s="1"/>
  <c r="H301" i="11"/>
  <c r="G301" i="11"/>
  <c r="F301" i="11"/>
  <c r="E301" i="11"/>
  <c r="D301" i="11"/>
  <c r="O299" i="11"/>
  <c r="N299" i="11"/>
  <c r="M299" i="11"/>
  <c r="L299" i="11"/>
  <c r="K299" i="11"/>
  <c r="P299" i="11" s="1"/>
  <c r="J299" i="11"/>
  <c r="Q298" i="11"/>
  <c r="O298" i="11"/>
  <c r="O300" i="11" s="1"/>
  <c r="N298" i="11"/>
  <c r="N300" i="11" s="1"/>
  <c r="M298" i="11"/>
  <c r="M300" i="11" s="1"/>
  <c r="L298" i="11"/>
  <c r="L300" i="11" s="1"/>
  <c r="K298" i="11"/>
  <c r="K300" i="11" s="1"/>
  <c r="J298" i="11"/>
  <c r="J300" i="11" s="1"/>
  <c r="H298" i="11"/>
  <c r="G298" i="11"/>
  <c r="F298" i="11"/>
  <c r="E298" i="11"/>
  <c r="O296" i="11"/>
  <c r="N296" i="11"/>
  <c r="M296" i="11"/>
  <c r="L296" i="11"/>
  <c r="K296" i="11"/>
  <c r="J296" i="11"/>
  <c r="P296" i="11" s="1"/>
  <c r="R295" i="11" s="1"/>
  <c r="Q295" i="11"/>
  <c r="O295" i="11"/>
  <c r="O297" i="11" s="1"/>
  <c r="N295" i="11"/>
  <c r="M295" i="11"/>
  <c r="M297" i="11" s="1"/>
  <c r="L295" i="11"/>
  <c r="L297" i="11" s="1"/>
  <c r="K295" i="11"/>
  <c r="P295" i="11" s="1"/>
  <c r="J295" i="11"/>
  <c r="H295" i="11"/>
  <c r="G295" i="11"/>
  <c r="F295" i="11"/>
  <c r="E295" i="11"/>
  <c r="N294" i="11"/>
  <c r="O293" i="11"/>
  <c r="N293" i="11"/>
  <c r="M293" i="11"/>
  <c r="L293" i="11"/>
  <c r="K293" i="11"/>
  <c r="J293" i="11"/>
  <c r="Q292" i="11"/>
  <c r="O292" i="11"/>
  <c r="O294" i="11" s="1"/>
  <c r="N292" i="11"/>
  <c r="M292" i="11"/>
  <c r="M294" i="11" s="1"/>
  <c r="L292" i="11"/>
  <c r="L294" i="11" s="1"/>
  <c r="K292" i="11"/>
  <c r="K294" i="11" s="1"/>
  <c r="J292" i="11"/>
  <c r="P292" i="11" s="1"/>
  <c r="H292" i="11"/>
  <c r="G292" i="11"/>
  <c r="F292" i="11"/>
  <c r="E292" i="11"/>
  <c r="M291" i="11"/>
  <c r="O290" i="11"/>
  <c r="N290" i="11"/>
  <c r="M290" i="11"/>
  <c r="L290" i="11"/>
  <c r="P290" i="11" s="1"/>
  <c r="K290" i="11"/>
  <c r="J290" i="11"/>
  <c r="Q289" i="11"/>
  <c r="O289" i="11"/>
  <c r="O291" i="11" s="1"/>
  <c r="N289" i="11"/>
  <c r="N291" i="11" s="1"/>
  <c r="M289" i="11"/>
  <c r="L289" i="11"/>
  <c r="L291" i="11" s="1"/>
  <c r="K289" i="11"/>
  <c r="K291" i="11" s="1"/>
  <c r="J289" i="11"/>
  <c r="H289" i="11"/>
  <c r="G289" i="11"/>
  <c r="F289" i="11"/>
  <c r="E289" i="11"/>
  <c r="O287" i="11"/>
  <c r="N287" i="11"/>
  <c r="M287" i="11"/>
  <c r="L287" i="11"/>
  <c r="K287" i="11"/>
  <c r="P287" i="11" s="1"/>
  <c r="J287" i="11"/>
  <c r="Q286" i="11"/>
  <c r="O286" i="11"/>
  <c r="O288" i="11" s="1"/>
  <c r="N286" i="11"/>
  <c r="N288" i="11" s="1"/>
  <c r="M286" i="11"/>
  <c r="M288" i="11" s="1"/>
  <c r="L286" i="11"/>
  <c r="L288" i="11" s="1"/>
  <c r="K286" i="11"/>
  <c r="K288" i="11" s="1"/>
  <c r="J286" i="11"/>
  <c r="J288" i="11" s="1"/>
  <c r="H286" i="11"/>
  <c r="G286" i="11"/>
  <c r="F286" i="11"/>
  <c r="E286" i="11"/>
  <c r="O284" i="11"/>
  <c r="N284" i="11"/>
  <c r="M284" i="11"/>
  <c r="L284" i="11"/>
  <c r="K284" i="11"/>
  <c r="J284" i="11"/>
  <c r="P284" i="11" s="1"/>
  <c r="Q283" i="11"/>
  <c r="O283" i="11"/>
  <c r="O285" i="11" s="1"/>
  <c r="N283" i="11"/>
  <c r="M283" i="11"/>
  <c r="M285" i="11" s="1"/>
  <c r="L283" i="11"/>
  <c r="L285" i="11" s="1"/>
  <c r="K283" i="11"/>
  <c r="P283" i="11" s="1"/>
  <c r="P285" i="11" s="1"/>
  <c r="J283" i="11"/>
  <c r="H283" i="11"/>
  <c r="G283" i="11"/>
  <c r="F283" i="11"/>
  <c r="E283" i="11"/>
  <c r="N282" i="11"/>
  <c r="J282" i="11"/>
  <c r="O281" i="11"/>
  <c r="N281" i="11"/>
  <c r="M281" i="11"/>
  <c r="L281" i="11"/>
  <c r="K281" i="11"/>
  <c r="J281" i="11"/>
  <c r="Q280" i="11"/>
  <c r="O280" i="11"/>
  <c r="O282" i="11" s="1"/>
  <c r="N280" i="11"/>
  <c r="M280" i="11"/>
  <c r="M282" i="11" s="1"/>
  <c r="L280" i="11"/>
  <c r="L282" i="11" s="1"/>
  <c r="K280" i="11"/>
  <c r="K282" i="11" s="1"/>
  <c r="J280" i="11"/>
  <c r="P280" i="11" s="1"/>
  <c r="H280" i="11"/>
  <c r="G280" i="11"/>
  <c r="F280" i="11"/>
  <c r="E280" i="11"/>
  <c r="N279" i="11"/>
  <c r="M279" i="11"/>
  <c r="J279" i="11"/>
  <c r="O278" i="11"/>
  <c r="N278" i="11"/>
  <c r="M278" i="11"/>
  <c r="L278" i="11"/>
  <c r="P278" i="11" s="1"/>
  <c r="K278" i="11"/>
  <c r="J278" i="11"/>
  <c r="Q277" i="11"/>
  <c r="O277" i="11"/>
  <c r="O279" i="11" s="1"/>
  <c r="N277" i="11"/>
  <c r="M277" i="11"/>
  <c r="L277" i="11"/>
  <c r="L279" i="11" s="1"/>
  <c r="K277" i="11"/>
  <c r="J277" i="11"/>
  <c r="H277" i="11"/>
  <c r="G277" i="11"/>
  <c r="F277" i="11"/>
  <c r="E277" i="11"/>
  <c r="D277" i="11"/>
  <c r="B277" i="11"/>
  <c r="E361" i="11" s="1"/>
  <c r="A277" i="11"/>
  <c r="D361" i="11" s="1"/>
  <c r="M275" i="11"/>
  <c r="O274" i="11"/>
  <c r="N274" i="11"/>
  <c r="M274" i="11"/>
  <c r="L274" i="11"/>
  <c r="P274" i="11" s="1"/>
  <c r="K274" i="11"/>
  <c r="J274" i="11"/>
  <c r="Q273" i="11"/>
  <c r="O273" i="11"/>
  <c r="O275" i="11" s="1"/>
  <c r="N273" i="11"/>
  <c r="N275" i="11" s="1"/>
  <c r="M273" i="11"/>
  <c r="L273" i="11"/>
  <c r="K273" i="11"/>
  <c r="K275" i="11" s="1"/>
  <c r="J273" i="11"/>
  <c r="H273" i="11"/>
  <c r="G273" i="11"/>
  <c r="F273" i="11"/>
  <c r="E273" i="11"/>
  <c r="M272" i="11"/>
  <c r="L272" i="11"/>
  <c r="O271" i="11"/>
  <c r="M271" i="11"/>
  <c r="L271" i="11"/>
  <c r="K271" i="11"/>
  <c r="Q270" i="11"/>
  <c r="O270" i="11"/>
  <c r="O272" i="11" s="1"/>
  <c r="N270" i="11"/>
  <c r="N272" i="11" s="1"/>
  <c r="M270" i="11"/>
  <c r="L270" i="11"/>
  <c r="K270" i="11"/>
  <c r="J270" i="11"/>
  <c r="H270" i="11"/>
  <c r="G270" i="11"/>
  <c r="F270" i="11"/>
  <c r="E270" i="11"/>
  <c r="D270" i="11"/>
  <c r="B270" i="11"/>
  <c r="A270" i="11"/>
  <c r="D360" i="11" s="1"/>
  <c r="O267" i="11"/>
  <c r="N267" i="11"/>
  <c r="M267" i="11"/>
  <c r="L267" i="11"/>
  <c r="K267" i="11"/>
  <c r="P267" i="11" s="1"/>
  <c r="J267" i="11"/>
  <c r="Q266" i="11"/>
  <c r="O266" i="11"/>
  <c r="O268" i="11" s="1"/>
  <c r="N266" i="11"/>
  <c r="N268" i="11" s="1"/>
  <c r="M266" i="11"/>
  <c r="M268" i="11" s="1"/>
  <c r="L266" i="11"/>
  <c r="L268" i="11" s="1"/>
  <c r="K266" i="11"/>
  <c r="K268" i="11" s="1"/>
  <c r="J266" i="11"/>
  <c r="J268" i="11" s="1"/>
  <c r="H266" i="11"/>
  <c r="G266" i="11"/>
  <c r="F266" i="11"/>
  <c r="E266" i="11"/>
  <c r="D266" i="11"/>
  <c r="O264" i="11"/>
  <c r="N264" i="11"/>
  <c r="M264" i="11"/>
  <c r="L264" i="11"/>
  <c r="K264" i="11"/>
  <c r="P264" i="11" s="1"/>
  <c r="J264" i="11"/>
  <c r="Q263" i="11"/>
  <c r="O263" i="11"/>
  <c r="O265" i="11" s="1"/>
  <c r="N263" i="11"/>
  <c r="N265" i="11" s="1"/>
  <c r="M263" i="11"/>
  <c r="M265" i="11" s="1"/>
  <c r="L263" i="11"/>
  <c r="L265" i="11" s="1"/>
  <c r="K263" i="11"/>
  <c r="K265" i="11" s="1"/>
  <c r="J263" i="11"/>
  <c r="J265" i="11" s="1"/>
  <c r="H263" i="11"/>
  <c r="G263" i="11"/>
  <c r="F263" i="11"/>
  <c r="E263" i="11"/>
  <c r="D263" i="11"/>
  <c r="O261" i="11"/>
  <c r="N261" i="11"/>
  <c r="M261" i="11"/>
  <c r="L261" i="11"/>
  <c r="K261" i="11"/>
  <c r="P261" i="11" s="1"/>
  <c r="J261" i="11"/>
  <c r="Q260" i="11"/>
  <c r="O260" i="11"/>
  <c r="O262" i="11" s="1"/>
  <c r="N260" i="11"/>
  <c r="N262" i="11" s="1"/>
  <c r="M260" i="11"/>
  <c r="M262" i="11" s="1"/>
  <c r="L260" i="11"/>
  <c r="L262" i="11" s="1"/>
  <c r="K260" i="11"/>
  <c r="K262" i="11" s="1"/>
  <c r="J260" i="11"/>
  <c r="J262" i="11" s="1"/>
  <c r="H260" i="11"/>
  <c r="G260" i="11"/>
  <c r="F260" i="11"/>
  <c r="E260" i="11"/>
  <c r="D260" i="11"/>
  <c r="O258" i="11"/>
  <c r="N258" i="11"/>
  <c r="M258" i="11"/>
  <c r="L258" i="11"/>
  <c r="K258" i="11"/>
  <c r="P258" i="11" s="1"/>
  <c r="J258" i="11"/>
  <c r="Q257" i="11"/>
  <c r="O257" i="11"/>
  <c r="O259" i="11" s="1"/>
  <c r="N257" i="11"/>
  <c r="N259" i="11" s="1"/>
  <c r="M257" i="11"/>
  <c r="M259" i="11" s="1"/>
  <c r="L257" i="11"/>
  <c r="L259" i="11" s="1"/>
  <c r="K257" i="11"/>
  <c r="K259" i="11" s="1"/>
  <c r="J257" i="11"/>
  <c r="J259" i="11" s="1"/>
  <c r="H257" i="11"/>
  <c r="G257" i="11"/>
  <c r="F257" i="11"/>
  <c r="E257" i="11"/>
  <c r="D257" i="11"/>
  <c r="O255" i="11"/>
  <c r="N255" i="11"/>
  <c r="M255" i="11"/>
  <c r="L255" i="11"/>
  <c r="K255" i="11"/>
  <c r="J255" i="11"/>
  <c r="Q254" i="11"/>
  <c r="O254" i="11"/>
  <c r="O256" i="11" s="1"/>
  <c r="N254" i="11"/>
  <c r="N256" i="11" s="1"/>
  <c r="M254" i="11"/>
  <c r="M256" i="11" s="1"/>
  <c r="L254" i="11"/>
  <c r="L256" i="11" s="1"/>
  <c r="K254" i="11"/>
  <c r="K256" i="11" s="1"/>
  <c r="J254" i="11"/>
  <c r="J256" i="11" s="1"/>
  <c r="H254" i="11"/>
  <c r="G254" i="11"/>
  <c r="F254" i="11"/>
  <c r="E254" i="11"/>
  <c r="O253" i="11"/>
  <c r="L253" i="11"/>
  <c r="K253" i="11"/>
  <c r="O252" i="11"/>
  <c r="N252" i="11"/>
  <c r="M252" i="11"/>
  <c r="L252" i="11"/>
  <c r="K252" i="11"/>
  <c r="J252" i="11"/>
  <c r="Q251" i="11"/>
  <c r="O251" i="11"/>
  <c r="N251" i="11"/>
  <c r="M251" i="11"/>
  <c r="M253" i="11" s="1"/>
  <c r="L251" i="11"/>
  <c r="P251" i="11" s="1"/>
  <c r="K251" i="11"/>
  <c r="J251" i="11"/>
  <c r="H251" i="11"/>
  <c r="G251" i="11"/>
  <c r="F251" i="11"/>
  <c r="E251" i="11"/>
  <c r="D251" i="11"/>
  <c r="B251" i="11"/>
  <c r="E359" i="11" s="1"/>
  <c r="A251" i="11"/>
  <c r="D359" i="11" s="1"/>
  <c r="O248" i="11"/>
  <c r="N248" i="11"/>
  <c r="M248" i="11"/>
  <c r="L248" i="11"/>
  <c r="K248" i="11"/>
  <c r="J248" i="11"/>
  <c r="P248" i="11" s="1"/>
  <c r="R247" i="11" s="1"/>
  <c r="Q247" i="11"/>
  <c r="O247" i="11"/>
  <c r="O249" i="11" s="1"/>
  <c r="N247" i="11"/>
  <c r="M247" i="11"/>
  <c r="M249" i="11" s="1"/>
  <c r="L247" i="11"/>
  <c r="L249" i="11" s="1"/>
  <c r="K247" i="11"/>
  <c r="P247" i="11" s="1"/>
  <c r="P249" i="11" s="1"/>
  <c r="J247" i="11"/>
  <c r="H247" i="11"/>
  <c r="G247" i="11"/>
  <c r="F247" i="11"/>
  <c r="E247" i="11"/>
  <c r="D247" i="11"/>
  <c r="O245" i="11"/>
  <c r="N245" i="11"/>
  <c r="M245" i="11"/>
  <c r="L245" i="11"/>
  <c r="K245" i="11"/>
  <c r="J245" i="11"/>
  <c r="P245" i="11" s="1"/>
  <c r="Q244" i="11"/>
  <c r="O244" i="11"/>
  <c r="O246" i="11" s="1"/>
  <c r="N244" i="11"/>
  <c r="M244" i="11"/>
  <c r="M246" i="11" s="1"/>
  <c r="L244" i="11"/>
  <c r="L246" i="11" s="1"/>
  <c r="K244" i="11"/>
  <c r="P244" i="11" s="1"/>
  <c r="P246" i="11" s="1"/>
  <c r="J244" i="11"/>
  <c r="H244" i="11"/>
  <c r="G244" i="11"/>
  <c r="F244" i="11"/>
  <c r="E244" i="11"/>
  <c r="D244" i="11"/>
  <c r="O243" i="11"/>
  <c r="L243" i="11"/>
  <c r="K243" i="11"/>
  <c r="O242" i="11"/>
  <c r="N242" i="11"/>
  <c r="M242" i="11"/>
  <c r="L242" i="11"/>
  <c r="K242" i="11"/>
  <c r="J242" i="11"/>
  <c r="P242" i="11" s="1"/>
  <c r="Q241" i="11"/>
  <c r="O241" i="11"/>
  <c r="N241" i="11"/>
  <c r="N243" i="11" s="1"/>
  <c r="M241" i="11"/>
  <c r="M243" i="11" s="1"/>
  <c r="L241" i="11"/>
  <c r="K241" i="11"/>
  <c r="J241" i="11"/>
  <c r="J243" i="11" s="1"/>
  <c r="H241" i="11"/>
  <c r="G241" i="11"/>
  <c r="F241" i="11"/>
  <c r="E241" i="11"/>
  <c r="D241" i="11"/>
  <c r="B241" i="11"/>
  <c r="A241" i="11"/>
  <c r="D358" i="11" s="1"/>
  <c r="O238" i="11"/>
  <c r="N238" i="11"/>
  <c r="M238" i="11"/>
  <c r="L238" i="11"/>
  <c r="K238" i="11"/>
  <c r="J238" i="11"/>
  <c r="P238" i="11" s="1"/>
  <c r="Q237" i="11"/>
  <c r="O237" i="11"/>
  <c r="O239" i="11" s="1"/>
  <c r="N237" i="11"/>
  <c r="N239" i="11" s="1"/>
  <c r="M237" i="11"/>
  <c r="M239" i="11" s="1"/>
  <c r="L237" i="11"/>
  <c r="L239" i="11" s="1"/>
  <c r="K237" i="11"/>
  <c r="P237" i="11" s="1"/>
  <c r="P239" i="11" s="1"/>
  <c r="J237" i="11"/>
  <c r="J239" i="11" s="1"/>
  <c r="H237" i="11"/>
  <c r="G237" i="11"/>
  <c r="F237" i="11"/>
  <c r="E237" i="11"/>
  <c r="D237" i="11"/>
  <c r="L236" i="11"/>
  <c r="O235" i="11"/>
  <c r="N235" i="11"/>
  <c r="M235" i="11"/>
  <c r="L235" i="11"/>
  <c r="K235" i="11"/>
  <c r="J235" i="11"/>
  <c r="P235" i="11" s="1"/>
  <c r="Q234" i="11"/>
  <c r="O234" i="11"/>
  <c r="O236" i="11" s="1"/>
  <c r="N234" i="11"/>
  <c r="N236" i="11" s="1"/>
  <c r="M234" i="11"/>
  <c r="M236" i="11" s="1"/>
  <c r="L234" i="11"/>
  <c r="K234" i="11"/>
  <c r="K236" i="11" s="1"/>
  <c r="J234" i="11"/>
  <c r="J236" i="11" s="1"/>
  <c r="H234" i="11"/>
  <c r="G234" i="11"/>
  <c r="F234" i="11"/>
  <c r="E234" i="11"/>
  <c r="J233" i="11"/>
  <c r="O232" i="11"/>
  <c r="N232" i="11"/>
  <c r="M232" i="11"/>
  <c r="L232" i="11"/>
  <c r="K232" i="11"/>
  <c r="J232" i="11"/>
  <c r="Q231" i="11"/>
  <c r="O231" i="11"/>
  <c r="O233" i="11" s="1"/>
  <c r="N231" i="11"/>
  <c r="N233" i="11" s="1"/>
  <c r="M231" i="11"/>
  <c r="M233" i="11" s="1"/>
  <c r="L231" i="11"/>
  <c r="L233" i="11" s="1"/>
  <c r="K231" i="11"/>
  <c r="K233" i="11" s="1"/>
  <c r="J231" i="11"/>
  <c r="H231" i="11"/>
  <c r="G231" i="11"/>
  <c r="F231" i="11"/>
  <c r="E231" i="11"/>
  <c r="D231" i="11"/>
  <c r="O229" i="11"/>
  <c r="N229" i="11"/>
  <c r="M229" i="11"/>
  <c r="L229" i="11"/>
  <c r="K229" i="11"/>
  <c r="J229" i="11"/>
  <c r="P229" i="11" s="1"/>
  <c r="R228" i="11" s="1"/>
  <c r="Q228" i="11"/>
  <c r="O228" i="11"/>
  <c r="O230" i="11" s="1"/>
  <c r="N228" i="11"/>
  <c r="N230" i="11" s="1"/>
  <c r="M228" i="11"/>
  <c r="M230" i="11" s="1"/>
  <c r="L228" i="11"/>
  <c r="L230" i="11" s="1"/>
  <c r="K228" i="11"/>
  <c r="K230" i="11" s="1"/>
  <c r="J228" i="11"/>
  <c r="P228" i="11" s="1"/>
  <c r="P230" i="11" s="1"/>
  <c r="H228" i="11"/>
  <c r="G228" i="11"/>
  <c r="F228" i="11"/>
  <c r="E228" i="11"/>
  <c r="D228" i="11"/>
  <c r="O227" i="11"/>
  <c r="K227" i="11"/>
  <c r="O226" i="11"/>
  <c r="N226" i="11"/>
  <c r="N227" i="11" s="1"/>
  <c r="M226" i="11"/>
  <c r="L226" i="11"/>
  <c r="K226" i="11"/>
  <c r="J226" i="11"/>
  <c r="Q225" i="11"/>
  <c r="O225" i="11"/>
  <c r="N225" i="11"/>
  <c r="M225" i="11"/>
  <c r="L225" i="11"/>
  <c r="L227" i="11" s="1"/>
  <c r="K225" i="11"/>
  <c r="J225" i="11"/>
  <c r="H225" i="11"/>
  <c r="G225" i="11"/>
  <c r="F225" i="11"/>
  <c r="E225" i="11"/>
  <c r="D225" i="11"/>
  <c r="B225" i="11"/>
  <c r="E357" i="11" s="1"/>
  <c r="A225" i="11"/>
  <c r="D357" i="11" s="1"/>
  <c r="O222" i="11"/>
  <c r="N222" i="11"/>
  <c r="M222" i="11"/>
  <c r="L222" i="11"/>
  <c r="K222" i="11"/>
  <c r="J222" i="11"/>
  <c r="Q221" i="11"/>
  <c r="O221" i="11"/>
  <c r="O223" i="11" s="1"/>
  <c r="N221" i="11"/>
  <c r="N223" i="11" s="1"/>
  <c r="M221" i="11"/>
  <c r="M223" i="11" s="1"/>
  <c r="L221" i="11"/>
  <c r="L223" i="11" s="1"/>
  <c r="K221" i="11"/>
  <c r="K223" i="11" s="1"/>
  <c r="J221" i="11"/>
  <c r="J223" i="11" s="1"/>
  <c r="H221" i="11"/>
  <c r="G221" i="11"/>
  <c r="F221" i="11"/>
  <c r="E221" i="11"/>
  <c r="D221" i="11"/>
  <c r="K220" i="11"/>
  <c r="O219" i="11"/>
  <c r="N219" i="11"/>
  <c r="M219" i="11"/>
  <c r="L219" i="11"/>
  <c r="K219" i="11"/>
  <c r="J219" i="11"/>
  <c r="P219" i="11" s="1"/>
  <c r="R218" i="11" s="1"/>
  <c r="Q218" i="11"/>
  <c r="O218" i="11"/>
  <c r="O220" i="11" s="1"/>
  <c r="N218" i="11"/>
  <c r="N220" i="11" s="1"/>
  <c r="M218" i="11"/>
  <c r="M220" i="11" s="1"/>
  <c r="L218" i="11"/>
  <c r="L220" i="11" s="1"/>
  <c r="K218" i="11"/>
  <c r="J218" i="11"/>
  <c r="P218" i="11" s="1"/>
  <c r="P220" i="11" s="1"/>
  <c r="H218" i="11"/>
  <c r="G218" i="11"/>
  <c r="F218" i="11"/>
  <c r="E218" i="11"/>
  <c r="D218" i="11"/>
  <c r="K217" i="11"/>
  <c r="J217" i="11"/>
  <c r="O216" i="11"/>
  <c r="N216" i="11"/>
  <c r="M216" i="11"/>
  <c r="L216" i="11"/>
  <c r="K216" i="11"/>
  <c r="J216" i="11"/>
  <c r="Q215" i="11"/>
  <c r="O215" i="11"/>
  <c r="O217" i="11" s="1"/>
  <c r="N215" i="11"/>
  <c r="N217" i="11" s="1"/>
  <c r="M215" i="11"/>
  <c r="M217" i="11" s="1"/>
  <c r="L215" i="11"/>
  <c r="L217" i="11" s="1"/>
  <c r="K215" i="11"/>
  <c r="J215" i="11"/>
  <c r="H215" i="11"/>
  <c r="G215" i="11"/>
  <c r="F215" i="11"/>
  <c r="E215" i="11"/>
  <c r="D215" i="11"/>
  <c r="O214" i="11"/>
  <c r="K214" i="11"/>
  <c r="J214" i="11"/>
  <c r="O213" i="11"/>
  <c r="N213" i="11"/>
  <c r="N214" i="11" s="1"/>
  <c r="M213" i="11"/>
  <c r="L213" i="11"/>
  <c r="K213" i="11"/>
  <c r="J213" i="11"/>
  <c r="P213" i="11" s="1"/>
  <c r="Q212" i="11"/>
  <c r="O212" i="11"/>
  <c r="N212" i="11"/>
  <c r="M212" i="11"/>
  <c r="M214" i="11" s="1"/>
  <c r="L212" i="11"/>
  <c r="L214" i="11" s="1"/>
  <c r="K212" i="11"/>
  <c r="J212" i="11"/>
  <c r="H212" i="11"/>
  <c r="G212" i="11"/>
  <c r="F212" i="11"/>
  <c r="E212" i="11"/>
  <c r="D212" i="11"/>
  <c r="B212" i="11"/>
  <c r="A212" i="11"/>
  <c r="D356" i="11" s="1"/>
  <c r="K210" i="11"/>
  <c r="O209" i="11"/>
  <c r="N209" i="11"/>
  <c r="M209" i="11"/>
  <c r="L209" i="11"/>
  <c r="K209" i="11"/>
  <c r="J209" i="11"/>
  <c r="P209" i="11" s="1"/>
  <c r="R208" i="11" s="1"/>
  <c r="Q208" i="11"/>
  <c r="O208" i="11"/>
  <c r="O210" i="11" s="1"/>
  <c r="N208" i="11"/>
  <c r="N210" i="11" s="1"/>
  <c r="M208" i="11"/>
  <c r="M210" i="11" s="1"/>
  <c r="L208" i="11"/>
  <c r="L210" i="11" s="1"/>
  <c r="K208" i="11"/>
  <c r="J208" i="11"/>
  <c r="P208" i="11" s="1"/>
  <c r="P210" i="11" s="1"/>
  <c r="H208" i="11"/>
  <c r="G208" i="11"/>
  <c r="F208" i="11"/>
  <c r="E208" i="11"/>
  <c r="D208" i="11"/>
  <c r="K207" i="11"/>
  <c r="J207" i="11"/>
  <c r="O206" i="11"/>
  <c r="N206" i="11"/>
  <c r="M206" i="11"/>
  <c r="L206" i="11"/>
  <c r="K206" i="11"/>
  <c r="J206" i="11"/>
  <c r="Q205" i="11"/>
  <c r="O205" i="11"/>
  <c r="O207" i="11" s="1"/>
  <c r="N205" i="11"/>
  <c r="N207" i="11" s="1"/>
  <c r="M205" i="11"/>
  <c r="M207" i="11" s="1"/>
  <c r="L205" i="11"/>
  <c r="L207" i="11" s="1"/>
  <c r="K205" i="11"/>
  <c r="J205" i="11"/>
  <c r="P205" i="11" s="1"/>
  <c r="H205" i="11"/>
  <c r="G205" i="11"/>
  <c r="F205" i="11"/>
  <c r="E205" i="11"/>
  <c r="D205" i="11"/>
  <c r="J204" i="11"/>
  <c r="O203" i="11"/>
  <c r="N203" i="11"/>
  <c r="M203" i="11"/>
  <c r="L203" i="11"/>
  <c r="K203" i="11"/>
  <c r="J203" i="11"/>
  <c r="Q202" i="11"/>
  <c r="O202" i="11"/>
  <c r="O204" i="11" s="1"/>
  <c r="N202" i="11"/>
  <c r="N204" i="11" s="1"/>
  <c r="M202" i="11"/>
  <c r="M204" i="11" s="1"/>
  <c r="L202" i="11"/>
  <c r="L204" i="11" s="1"/>
  <c r="K202" i="11"/>
  <c r="K204" i="11" s="1"/>
  <c r="J202" i="11"/>
  <c r="H202" i="11"/>
  <c r="G202" i="11"/>
  <c r="F202" i="11"/>
  <c r="E202" i="11"/>
  <c r="D202" i="11"/>
  <c r="O201" i="11"/>
  <c r="K201" i="11"/>
  <c r="O200" i="11"/>
  <c r="N200" i="11"/>
  <c r="N201" i="11" s="1"/>
  <c r="M200" i="11"/>
  <c r="L200" i="11"/>
  <c r="K200" i="11"/>
  <c r="J200" i="11"/>
  <c r="P200" i="11" s="1"/>
  <c r="Q199" i="11"/>
  <c r="O199" i="11"/>
  <c r="N199" i="11"/>
  <c r="M199" i="11"/>
  <c r="M201" i="11" s="1"/>
  <c r="L199" i="11"/>
  <c r="L201" i="11" s="1"/>
  <c r="K199" i="11"/>
  <c r="J199" i="11"/>
  <c r="H199" i="11"/>
  <c r="G199" i="11"/>
  <c r="F199" i="11"/>
  <c r="E199" i="11"/>
  <c r="D199" i="11"/>
  <c r="B199" i="11"/>
  <c r="E355" i="11" s="1"/>
  <c r="A199" i="11"/>
  <c r="D355" i="11" s="1"/>
  <c r="K197" i="11"/>
  <c r="J197" i="11"/>
  <c r="O196" i="11"/>
  <c r="N196" i="11"/>
  <c r="M196" i="11"/>
  <c r="L196" i="11"/>
  <c r="K196" i="11"/>
  <c r="J196" i="11"/>
  <c r="Q195" i="11"/>
  <c r="O195" i="11"/>
  <c r="O197" i="11" s="1"/>
  <c r="N195" i="11"/>
  <c r="N197" i="11" s="1"/>
  <c r="M195" i="11"/>
  <c r="M197" i="11" s="1"/>
  <c r="L195" i="11"/>
  <c r="L197" i="11" s="1"/>
  <c r="K195" i="11"/>
  <c r="J195" i="11"/>
  <c r="P195" i="11" s="1"/>
  <c r="H195" i="11"/>
  <c r="G195" i="11"/>
  <c r="F195" i="11"/>
  <c r="E195" i="11"/>
  <c r="D195" i="11"/>
  <c r="J194" i="11"/>
  <c r="O193" i="11"/>
  <c r="N193" i="11"/>
  <c r="M193" i="11"/>
  <c r="L193" i="11"/>
  <c r="K193" i="11"/>
  <c r="J193" i="11"/>
  <c r="Q192" i="11"/>
  <c r="O192" i="11"/>
  <c r="O194" i="11" s="1"/>
  <c r="N192" i="11"/>
  <c r="N194" i="11" s="1"/>
  <c r="M192" i="11"/>
  <c r="M194" i="11" s="1"/>
  <c r="L192" i="11"/>
  <c r="L194" i="11" s="1"/>
  <c r="K192" i="11"/>
  <c r="K194" i="11" s="1"/>
  <c r="J192" i="11"/>
  <c r="H192" i="11"/>
  <c r="G192" i="11"/>
  <c r="F192" i="11"/>
  <c r="E192" i="11"/>
  <c r="D192" i="11"/>
  <c r="O190" i="11"/>
  <c r="N190" i="11"/>
  <c r="M190" i="11"/>
  <c r="L190" i="11"/>
  <c r="K190" i="11"/>
  <c r="J190" i="11"/>
  <c r="P190" i="11" s="1"/>
  <c r="Q189" i="11"/>
  <c r="O189" i="11"/>
  <c r="O191" i="11" s="1"/>
  <c r="N189" i="11"/>
  <c r="N191" i="11" s="1"/>
  <c r="M189" i="11"/>
  <c r="M191" i="11" s="1"/>
  <c r="L189" i="11"/>
  <c r="L191" i="11" s="1"/>
  <c r="K189" i="11"/>
  <c r="K191" i="11" s="1"/>
  <c r="J189" i="11"/>
  <c r="J191" i="11" s="1"/>
  <c r="H189" i="11"/>
  <c r="G189" i="11"/>
  <c r="F189" i="11"/>
  <c r="E189" i="11"/>
  <c r="D189" i="11"/>
  <c r="K188" i="11"/>
  <c r="O187" i="11"/>
  <c r="N187" i="11"/>
  <c r="M187" i="11"/>
  <c r="L187" i="11"/>
  <c r="K187" i="11"/>
  <c r="J187" i="11"/>
  <c r="P187" i="11" s="1"/>
  <c r="R186" i="11" s="1"/>
  <c r="Q186" i="11"/>
  <c r="O186" i="11"/>
  <c r="O188" i="11" s="1"/>
  <c r="N186" i="11"/>
  <c r="N188" i="11" s="1"/>
  <c r="M186" i="11"/>
  <c r="M188" i="11" s="1"/>
  <c r="L186" i="11"/>
  <c r="L188" i="11" s="1"/>
  <c r="K186" i="11"/>
  <c r="J186" i="11"/>
  <c r="P186" i="11" s="1"/>
  <c r="P188" i="11" s="1"/>
  <c r="H186" i="11"/>
  <c r="G186" i="11"/>
  <c r="F186" i="11"/>
  <c r="E186" i="11"/>
  <c r="D186" i="11"/>
  <c r="K185" i="11"/>
  <c r="J185" i="11"/>
  <c r="O184" i="11"/>
  <c r="N184" i="11"/>
  <c r="M184" i="11"/>
  <c r="L184" i="11"/>
  <c r="K184" i="11"/>
  <c r="J184" i="11"/>
  <c r="Q183" i="11"/>
  <c r="O183" i="11"/>
  <c r="O185" i="11" s="1"/>
  <c r="N183" i="11"/>
  <c r="N185" i="11" s="1"/>
  <c r="M183" i="11"/>
  <c r="M185" i="11" s="1"/>
  <c r="L183" i="11"/>
  <c r="L185" i="11" s="1"/>
  <c r="K183" i="11"/>
  <c r="J183" i="11"/>
  <c r="P183" i="11" s="1"/>
  <c r="H183" i="11"/>
  <c r="G183" i="11"/>
  <c r="F183" i="11"/>
  <c r="E183" i="11"/>
  <c r="N182" i="11"/>
  <c r="M182" i="11"/>
  <c r="O181" i="11"/>
  <c r="N181" i="11"/>
  <c r="M181" i="11"/>
  <c r="L181" i="11"/>
  <c r="P181" i="11" s="1"/>
  <c r="R180" i="11" s="1"/>
  <c r="K181" i="11"/>
  <c r="J181" i="11"/>
  <c r="Q180" i="11"/>
  <c r="O180" i="11"/>
  <c r="O182" i="11" s="1"/>
  <c r="N180" i="11"/>
  <c r="M180" i="11"/>
  <c r="L180" i="11"/>
  <c r="L182" i="11" s="1"/>
  <c r="K180" i="11"/>
  <c r="K182" i="11" s="1"/>
  <c r="J180" i="11"/>
  <c r="P180" i="11" s="1"/>
  <c r="H180" i="11"/>
  <c r="G180" i="11"/>
  <c r="F180" i="11"/>
  <c r="E180" i="11"/>
  <c r="D180" i="11"/>
  <c r="M179" i="11"/>
  <c r="O178" i="11"/>
  <c r="N178" i="11"/>
  <c r="M178" i="11"/>
  <c r="L178" i="11"/>
  <c r="P178" i="11" s="1"/>
  <c r="R177" i="11" s="1"/>
  <c r="K178" i="11"/>
  <c r="J178" i="11"/>
  <c r="Q177" i="11"/>
  <c r="O177" i="11"/>
  <c r="O179" i="11" s="1"/>
  <c r="N177" i="11"/>
  <c r="N179" i="11" s="1"/>
  <c r="M177" i="11"/>
  <c r="L177" i="11"/>
  <c r="L179" i="11" s="1"/>
  <c r="K177" i="11"/>
  <c r="K179" i="11" s="1"/>
  <c r="J177" i="11"/>
  <c r="P177" i="11" s="1"/>
  <c r="H177" i="11"/>
  <c r="G177" i="11"/>
  <c r="F177" i="11"/>
  <c r="E177" i="11"/>
  <c r="O175" i="11"/>
  <c r="N175" i="11"/>
  <c r="M175" i="11"/>
  <c r="L175" i="11"/>
  <c r="P175" i="11" s="1"/>
  <c r="K175" i="11"/>
  <c r="J175" i="11"/>
  <c r="Q174" i="11"/>
  <c r="O174" i="11"/>
  <c r="O176" i="11" s="1"/>
  <c r="N174" i="11"/>
  <c r="N176" i="11" s="1"/>
  <c r="M174" i="11"/>
  <c r="M176" i="11" s="1"/>
  <c r="L174" i="11"/>
  <c r="L176" i="11" s="1"/>
  <c r="K174" i="11"/>
  <c r="K176" i="11" s="1"/>
  <c r="J174" i="11"/>
  <c r="J176" i="11" s="1"/>
  <c r="H174" i="11"/>
  <c r="G174" i="11"/>
  <c r="F174" i="11"/>
  <c r="E174" i="11"/>
  <c r="D174" i="11"/>
  <c r="M173" i="11"/>
  <c r="O172" i="11"/>
  <c r="N172" i="11"/>
  <c r="M172" i="11"/>
  <c r="L172" i="11"/>
  <c r="K172" i="11"/>
  <c r="P172" i="11" s="1"/>
  <c r="J172" i="11"/>
  <c r="Q171" i="11"/>
  <c r="O171" i="11"/>
  <c r="O173" i="11" s="1"/>
  <c r="N171" i="11"/>
  <c r="N173" i="11" s="1"/>
  <c r="M171" i="11"/>
  <c r="L171" i="11"/>
  <c r="L173" i="11" s="1"/>
  <c r="K171" i="11"/>
  <c r="K173" i="11" s="1"/>
  <c r="J171" i="11"/>
  <c r="J173" i="11" s="1"/>
  <c r="H171" i="11"/>
  <c r="G171" i="11"/>
  <c r="F171" i="11"/>
  <c r="E171" i="11"/>
  <c r="D171" i="11"/>
  <c r="M170" i="11"/>
  <c r="L170" i="11"/>
  <c r="O169" i="11"/>
  <c r="N169" i="11"/>
  <c r="M169" i="11"/>
  <c r="L169" i="11"/>
  <c r="K169" i="11"/>
  <c r="P169" i="11" s="1"/>
  <c r="J169" i="11"/>
  <c r="Q168" i="11"/>
  <c r="O168" i="11"/>
  <c r="O170" i="11" s="1"/>
  <c r="N168" i="11"/>
  <c r="N170" i="11" s="1"/>
  <c r="M168" i="11"/>
  <c r="L168" i="11"/>
  <c r="P168" i="11" s="1"/>
  <c r="P170" i="11" s="1"/>
  <c r="K168" i="11"/>
  <c r="K170" i="11" s="1"/>
  <c r="J168" i="11"/>
  <c r="J170" i="11" s="1"/>
  <c r="H168" i="11"/>
  <c r="G168" i="11"/>
  <c r="F168" i="11"/>
  <c r="E168" i="11"/>
  <c r="D168" i="11"/>
  <c r="L167" i="11"/>
  <c r="O166" i="11"/>
  <c r="N166" i="11"/>
  <c r="M166" i="11"/>
  <c r="L166" i="11"/>
  <c r="P166" i="11" s="1"/>
  <c r="R165" i="11" s="1"/>
  <c r="K166" i="11"/>
  <c r="J166" i="11"/>
  <c r="Q165" i="11"/>
  <c r="O165" i="11"/>
  <c r="O167" i="11" s="1"/>
  <c r="N165" i="11"/>
  <c r="N167" i="11" s="1"/>
  <c r="M165" i="11"/>
  <c r="M167" i="11" s="1"/>
  <c r="L165" i="11"/>
  <c r="P165" i="11" s="1"/>
  <c r="K165" i="11"/>
  <c r="K167" i="11" s="1"/>
  <c r="J165" i="11"/>
  <c r="J167" i="11" s="1"/>
  <c r="H165" i="11"/>
  <c r="G165" i="11"/>
  <c r="F165" i="11"/>
  <c r="E165" i="11"/>
  <c r="D165" i="11"/>
  <c r="M164" i="11"/>
  <c r="O163" i="11"/>
  <c r="N163" i="11"/>
  <c r="M163" i="11"/>
  <c r="L163" i="11"/>
  <c r="L164" i="11" s="1"/>
  <c r="K163" i="11"/>
  <c r="J163" i="11"/>
  <c r="Q162" i="11"/>
  <c r="O162" i="11"/>
  <c r="N162" i="11"/>
  <c r="N164" i="11" s="1"/>
  <c r="M162" i="11"/>
  <c r="L162" i="11"/>
  <c r="K162" i="11"/>
  <c r="J162" i="11"/>
  <c r="H162" i="11"/>
  <c r="G162" i="11"/>
  <c r="F162" i="11"/>
  <c r="E162" i="11"/>
  <c r="D162" i="11"/>
  <c r="B162" i="11"/>
  <c r="A162" i="11"/>
  <c r="D354" i="11" s="1"/>
  <c r="P160" i="11"/>
  <c r="P159" i="11"/>
  <c r="S158" i="11"/>
  <c r="R158" i="11"/>
  <c r="P158" i="11"/>
  <c r="D158" i="11"/>
  <c r="B158" i="11"/>
  <c r="E353" i="11" s="1"/>
  <c r="A158" i="11"/>
  <c r="D353" i="11" s="1"/>
  <c r="M156" i="11"/>
  <c r="O155" i="11"/>
  <c r="N155" i="11"/>
  <c r="M155" i="11"/>
  <c r="L155" i="11"/>
  <c r="P155" i="11" s="1"/>
  <c r="R154" i="11" s="1"/>
  <c r="K155" i="11"/>
  <c r="J155" i="11"/>
  <c r="Q154" i="11"/>
  <c r="O154" i="11"/>
  <c r="O156" i="11" s="1"/>
  <c r="N154" i="11"/>
  <c r="N156" i="11" s="1"/>
  <c r="M154" i="11"/>
  <c r="L154" i="11"/>
  <c r="L156" i="11" s="1"/>
  <c r="K154" i="11"/>
  <c r="K156" i="11" s="1"/>
  <c r="J154" i="11"/>
  <c r="P154" i="11" s="1"/>
  <c r="H154" i="11"/>
  <c r="G154" i="11"/>
  <c r="F154" i="11"/>
  <c r="E154" i="11"/>
  <c r="D154" i="11"/>
  <c r="N153" i="11"/>
  <c r="J153" i="11"/>
  <c r="O152" i="11"/>
  <c r="N152" i="11"/>
  <c r="M152" i="11"/>
  <c r="L152" i="11"/>
  <c r="P152" i="11" s="1"/>
  <c r="K152" i="11"/>
  <c r="J152" i="11"/>
  <c r="Q151" i="11"/>
  <c r="O151" i="11"/>
  <c r="O153" i="11" s="1"/>
  <c r="N151" i="11"/>
  <c r="M151" i="11"/>
  <c r="M153" i="11" s="1"/>
  <c r="L151" i="11"/>
  <c r="L153" i="11" s="1"/>
  <c r="K151" i="11"/>
  <c r="K153" i="11" s="1"/>
  <c r="J151" i="11"/>
  <c r="H151" i="11"/>
  <c r="G151" i="11"/>
  <c r="F151" i="11"/>
  <c r="E151" i="11"/>
  <c r="D151" i="11"/>
  <c r="N150" i="11"/>
  <c r="M150" i="11"/>
  <c r="O149" i="11"/>
  <c r="N149" i="11"/>
  <c r="M149" i="11"/>
  <c r="L149" i="11"/>
  <c r="P149" i="11" s="1"/>
  <c r="R148" i="11" s="1"/>
  <c r="K149" i="11"/>
  <c r="J149" i="11"/>
  <c r="Q148" i="11"/>
  <c r="O148" i="11"/>
  <c r="O150" i="11" s="1"/>
  <c r="N148" i="11"/>
  <c r="M148" i="11"/>
  <c r="L148" i="11"/>
  <c r="L150" i="11" s="1"/>
  <c r="K148" i="11"/>
  <c r="K150" i="11" s="1"/>
  <c r="J148" i="11"/>
  <c r="P148" i="11" s="1"/>
  <c r="H148" i="11"/>
  <c r="G148" i="11"/>
  <c r="F148" i="11"/>
  <c r="E148" i="11"/>
  <c r="D148" i="11"/>
  <c r="N147" i="11"/>
  <c r="M147" i="11"/>
  <c r="O146" i="11"/>
  <c r="N146" i="11"/>
  <c r="M146" i="11"/>
  <c r="L146" i="11"/>
  <c r="P146" i="11" s="1"/>
  <c r="K146" i="11"/>
  <c r="J146" i="11"/>
  <c r="Q145" i="11"/>
  <c r="O145" i="11"/>
  <c r="O147" i="11" s="1"/>
  <c r="N145" i="11"/>
  <c r="M145" i="11"/>
  <c r="L145" i="11"/>
  <c r="L147" i="11" s="1"/>
  <c r="K145" i="11"/>
  <c r="K147" i="11" s="1"/>
  <c r="J145" i="11"/>
  <c r="J147" i="11" s="1"/>
  <c r="H145" i="11"/>
  <c r="G145" i="11"/>
  <c r="F145" i="11"/>
  <c r="E145" i="11"/>
  <c r="D145" i="11"/>
  <c r="O144" i="11"/>
  <c r="N144" i="11"/>
  <c r="J144" i="11"/>
  <c r="O143" i="11"/>
  <c r="N143" i="11"/>
  <c r="M143" i="11"/>
  <c r="L143" i="11"/>
  <c r="P143" i="11" s="1"/>
  <c r="K143" i="11"/>
  <c r="J143" i="11"/>
  <c r="Q142" i="11"/>
  <c r="O142" i="11"/>
  <c r="N142" i="11"/>
  <c r="M142" i="11"/>
  <c r="M144" i="11" s="1"/>
  <c r="L142" i="11"/>
  <c r="L144" i="11" s="1"/>
  <c r="K142" i="11"/>
  <c r="K144" i="11" s="1"/>
  <c r="J142" i="11"/>
  <c r="H142" i="11"/>
  <c r="G142" i="11"/>
  <c r="F142" i="11"/>
  <c r="E142" i="11"/>
  <c r="D142" i="11"/>
  <c r="O140" i="11"/>
  <c r="N140" i="11"/>
  <c r="M140" i="11"/>
  <c r="L140" i="11"/>
  <c r="K140" i="11"/>
  <c r="J140" i="11"/>
  <c r="P140" i="11" s="1"/>
  <c r="Q139" i="11"/>
  <c r="O139" i="11"/>
  <c r="O141" i="11" s="1"/>
  <c r="N139" i="11"/>
  <c r="N141" i="11" s="1"/>
  <c r="M139" i="11"/>
  <c r="M141" i="11" s="1"/>
  <c r="L139" i="11"/>
  <c r="L141" i="11" s="1"/>
  <c r="K139" i="11"/>
  <c r="K141" i="11" s="1"/>
  <c r="J139" i="11"/>
  <c r="J141" i="11" s="1"/>
  <c r="H139" i="11"/>
  <c r="G139" i="11"/>
  <c r="F139" i="11"/>
  <c r="E139" i="11"/>
  <c r="D139" i="11"/>
  <c r="O137" i="11"/>
  <c r="N137" i="11"/>
  <c r="M137" i="11"/>
  <c r="L137" i="11"/>
  <c r="K137" i="11"/>
  <c r="J137" i="11"/>
  <c r="P137" i="11" s="1"/>
  <c r="Q136" i="11"/>
  <c r="O136" i="11"/>
  <c r="O138" i="11" s="1"/>
  <c r="N136" i="11"/>
  <c r="N138" i="11" s="1"/>
  <c r="M136" i="11"/>
  <c r="M138" i="11" s="1"/>
  <c r="L136" i="11"/>
  <c r="L138" i="11" s="1"/>
  <c r="K136" i="11"/>
  <c r="K138" i="11" s="1"/>
  <c r="J136" i="11"/>
  <c r="J138" i="11" s="1"/>
  <c r="H136" i="11"/>
  <c r="G136" i="11"/>
  <c r="F136" i="11"/>
  <c r="E136" i="11"/>
  <c r="D136" i="11"/>
  <c r="O134" i="11"/>
  <c r="N134" i="11"/>
  <c r="M134" i="11"/>
  <c r="L134" i="11"/>
  <c r="K134" i="11"/>
  <c r="J134" i="11"/>
  <c r="P134" i="11" s="1"/>
  <c r="Q133" i="11"/>
  <c r="O133" i="11"/>
  <c r="O135" i="11" s="1"/>
  <c r="N133" i="11"/>
  <c r="N135" i="11" s="1"/>
  <c r="M133" i="11"/>
  <c r="M135" i="11" s="1"/>
  <c r="L133" i="11"/>
  <c r="L135" i="11" s="1"/>
  <c r="K133" i="11"/>
  <c r="K135" i="11" s="1"/>
  <c r="J133" i="11"/>
  <c r="J135" i="11" s="1"/>
  <c r="H133" i="11"/>
  <c r="G133" i="11"/>
  <c r="F133" i="11"/>
  <c r="E133" i="11"/>
  <c r="D133" i="11"/>
  <c r="L132" i="11"/>
  <c r="O131" i="11"/>
  <c r="O132" i="11" s="1"/>
  <c r="N131" i="11"/>
  <c r="M131" i="11"/>
  <c r="L131" i="11"/>
  <c r="K131" i="11"/>
  <c r="K132" i="11" s="1"/>
  <c r="J131" i="11"/>
  <c r="P131" i="11" s="1"/>
  <c r="Q130" i="11"/>
  <c r="O130" i="11"/>
  <c r="N130" i="11"/>
  <c r="N132" i="11" s="1"/>
  <c r="M130" i="11"/>
  <c r="M132" i="11" s="1"/>
  <c r="L130" i="11"/>
  <c r="K130" i="11"/>
  <c r="J130" i="11"/>
  <c r="J132" i="11" s="1"/>
  <c r="H130" i="11"/>
  <c r="G130" i="11"/>
  <c r="F130" i="11"/>
  <c r="E130" i="11"/>
  <c r="D130" i="11"/>
  <c r="B130" i="11"/>
  <c r="E352" i="11" s="1"/>
  <c r="A130" i="11"/>
  <c r="D352" i="11" s="1"/>
  <c r="O127" i="11"/>
  <c r="N127" i="11"/>
  <c r="M127" i="11"/>
  <c r="L127" i="11"/>
  <c r="K127" i="11"/>
  <c r="J127" i="11"/>
  <c r="P127" i="11" s="1"/>
  <c r="Q126" i="11"/>
  <c r="O126" i="11"/>
  <c r="O128" i="11" s="1"/>
  <c r="N126" i="11"/>
  <c r="N128" i="11" s="1"/>
  <c r="M126" i="11"/>
  <c r="M128" i="11" s="1"/>
  <c r="L126" i="11"/>
  <c r="K126" i="11"/>
  <c r="K128" i="11" s="1"/>
  <c r="J126" i="11"/>
  <c r="J128" i="11" s="1"/>
  <c r="H126" i="11"/>
  <c r="G126" i="11"/>
  <c r="F126" i="11"/>
  <c r="E126" i="11"/>
  <c r="D126" i="11"/>
  <c r="O124" i="11"/>
  <c r="N124" i="11"/>
  <c r="M124" i="11"/>
  <c r="L124" i="11"/>
  <c r="K124" i="11"/>
  <c r="J124" i="11"/>
  <c r="Q123" i="11"/>
  <c r="O123" i="11"/>
  <c r="O125" i="11" s="1"/>
  <c r="N123" i="11"/>
  <c r="N125" i="11" s="1"/>
  <c r="M123" i="11"/>
  <c r="M125" i="11" s="1"/>
  <c r="L123" i="11"/>
  <c r="L125" i="11" s="1"/>
  <c r="K123" i="11"/>
  <c r="K125" i="11" s="1"/>
  <c r="J123" i="11"/>
  <c r="J125" i="11" s="1"/>
  <c r="H123" i="11"/>
  <c r="G123" i="11"/>
  <c r="F123" i="11"/>
  <c r="E123" i="11"/>
  <c r="D123" i="11"/>
  <c r="O121" i="11"/>
  <c r="N121" i="11"/>
  <c r="M121" i="11"/>
  <c r="L121" i="11"/>
  <c r="K121" i="11"/>
  <c r="J121" i="11"/>
  <c r="Q120" i="11"/>
  <c r="O120" i="11"/>
  <c r="O122" i="11" s="1"/>
  <c r="N120" i="11"/>
  <c r="N122" i="11" s="1"/>
  <c r="M120" i="11"/>
  <c r="M122" i="11" s="1"/>
  <c r="L120" i="11"/>
  <c r="L122" i="11" s="1"/>
  <c r="K120" i="11"/>
  <c r="K122" i="11" s="1"/>
  <c r="J120" i="11"/>
  <c r="J122" i="11" s="1"/>
  <c r="H120" i="11"/>
  <c r="G120" i="11"/>
  <c r="F120" i="11"/>
  <c r="E120" i="11"/>
  <c r="D120" i="11"/>
  <c r="O118" i="11"/>
  <c r="N118" i="11"/>
  <c r="M118" i="11"/>
  <c r="L118" i="11"/>
  <c r="K118" i="11"/>
  <c r="J118" i="11"/>
  <c r="P118" i="11" s="1"/>
  <c r="Q117" i="11"/>
  <c r="O117" i="11"/>
  <c r="O119" i="11" s="1"/>
  <c r="N117" i="11"/>
  <c r="N119" i="11" s="1"/>
  <c r="M117" i="11"/>
  <c r="M119" i="11" s="1"/>
  <c r="L117" i="11"/>
  <c r="L119" i="11" s="1"/>
  <c r="K117" i="11"/>
  <c r="K119" i="11" s="1"/>
  <c r="J117" i="11"/>
  <c r="J119" i="11" s="1"/>
  <c r="H117" i="11"/>
  <c r="G117" i="11"/>
  <c r="F117" i="11"/>
  <c r="E117" i="11"/>
  <c r="D117" i="11"/>
  <c r="O115" i="11"/>
  <c r="N115" i="11"/>
  <c r="M115" i="11"/>
  <c r="L115" i="11"/>
  <c r="K115" i="11"/>
  <c r="J115" i="11"/>
  <c r="P115" i="11" s="1"/>
  <c r="Q114" i="11"/>
  <c r="O114" i="11"/>
  <c r="O116" i="11" s="1"/>
  <c r="N114" i="11"/>
  <c r="N116" i="11" s="1"/>
  <c r="M114" i="11"/>
  <c r="M116" i="11" s="1"/>
  <c r="L114" i="11"/>
  <c r="L116" i="11" s="1"/>
  <c r="K114" i="11"/>
  <c r="K116" i="11" s="1"/>
  <c r="J114" i="11"/>
  <c r="J116" i="11" s="1"/>
  <c r="H114" i="11"/>
  <c r="G114" i="11"/>
  <c r="F114" i="11"/>
  <c r="E114" i="11"/>
  <c r="D114" i="11"/>
  <c r="O112" i="11"/>
  <c r="N112" i="11"/>
  <c r="M112" i="11"/>
  <c r="L112" i="11"/>
  <c r="K112" i="11"/>
  <c r="J112" i="11"/>
  <c r="Q111" i="11"/>
  <c r="O111" i="11"/>
  <c r="O113" i="11" s="1"/>
  <c r="N111" i="11"/>
  <c r="N113" i="11" s="1"/>
  <c r="M111" i="11"/>
  <c r="M113" i="11" s="1"/>
  <c r="L111" i="11"/>
  <c r="L113" i="11" s="1"/>
  <c r="K111" i="11"/>
  <c r="K113" i="11" s="1"/>
  <c r="J111" i="11"/>
  <c r="J113" i="11" s="1"/>
  <c r="H111" i="11"/>
  <c r="G111" i="11"/>
  <c r="F111" i="11"/>
  <c r="E111" i="11"/>
  <c r="D111" i="11"/>
  <c r="O109" i="11"/>
  <c r="N109" i="11"/>
  <c r="M109" i="11"/>
  <c r="L109" i="11"/>
  <c r="K109" i="11"/>
  <c r="J109" i="11"/>
  <c r="Q108" i="11"/>
  <c r="O108" i="11"/>
  <c r="O110" i="11" s="1"/>
  <c r="N108" i="11"/>
  <c r="N110" i="11" s="1"/>
  <c r="M108" i="11"/>
  <c r="M110" i="11" s="1"/>
  <c r="L108" i="11"/>
  <c r="L110" i="11" s="1"/>
  <c r="K108" i="11"/>
  <c r="K110" i="11" s="1"/>
  <c r="J108" i="11"/>
  <c r="J110" i="11" s="1"/>
  <c r="H108" i="11"/>
  <c r="G108" i="11"/>
  <c r="F108" i="11"/>
  <c r="E108" i="11"/>
  <c r="O106" i="11"/>
  <c r="N106" i="11"/>
  <c r="M106" i="11"/>
  <c r="L106" i="11"/>
  <c r="K106" i="11"/>
  <c r="J106" i="11"/>
  <c r="P106" i="11" s="1"/>
  <c r="Q105" i="11"/>
  <c r="O105" i="11"/>
  <c r="O107" i="11" s="1"/>
  <c r="N105" i="11"/>
  <c r="N107" i="11" s="1"/>
  <c r="M105" i="11"/>
  <c r="M107" i="11" s="1"/>
  <c r="L105" i="11"/>
  <c r="L107" i="11" s="1"/>
  <c r="K105" i="11"/>
  <c r="K107" i="11" s="1"/>
  <c r="J105" i="11"/>
  <c r="J107" i="11" s="1"/>
  <c r="H105" i="11"/>
  <c r="G105" i="11"/>
  <c r="F105" i="11"/>
  <c r="E105" i="11"/>
  <c r="D105" i="11"/>
  <c r="O103" i="11"/>
  <c r="N103" i="11"/>
  <c r="M103" i="11"/>
  <c r="L103" i="11"/>
  <c r="K103" i="11"/>
  <c r="J103" i="11"/>
  <c r="P103" i="11" s="1"/>
  <c r="Q102" i="11"/>
  <c r="O102" i="11"/>
  <c r="O104" i="11" s="1"/>
  <c r="N102" i="11"/>
  <c r="N104" i="11" s="1"/>
  <c r="M102" i="11"/>
  <c r="M104" i="11" s="1"/>
  <c r="L102" i="11"/>
  <c r="L104" i="11" s="1"/>
  <c r="K102" i="11"/>
  <c r="K104" i="11" s="1"/>
  <c r="J102" i="11"/>
  <c r="J104" i="11" s="1"/>
  <c r="H102" i="11"/>
  <c r="G102" i="11"/>
  <c r="F102" i="11"/>
  <c r="E102" i="11"/>
  <c r="D102" i="11"/>
  <c r="O100" i="11"/>
  <c r="N100" i="11"/>
  <c r="M100" i="11"/>
  <c r="L100" i="11"/>
  <c r="K100" i="11"/>
  <c r="J100" i="11"/>
  <c r="P100" i="11" s="1"/>
  <c r="Q99" i="11"/>
  <c r="O99" i="11"/>
  <c r="O101" i="11" s="1"/>
  <c r="N99" i="11"/>
  <c r="N101" i="11" s="1"/>
  <c r="M99" i="11"/>
  <c r="M101" i="11" s="1"/>
  <c r="L99" i="11"/>
  <c r="L101" i="11" s="1"/>
  <c r="K99" i="11"/>
  <c r="K101" i="11" s="1"/>
  <c r="J99" i="11"/>
  <c r="J101" i="11" s="1"/>
  <c r="H99" i="11"/>
  <c r="G99" i="11"/>
  <c r="F99" i="11"/>
  <c r="E99" i="11"/>
  <c r="D99" i="11"/>
  <c r="O97" i="11"/>
  <c r="N97" i="11"/>
  <c r="M97" i="11"/>
  <c r="L97" i="11"/>
  <c r="K97" i="11"/>
  <c r="J97" i="11"/>
  <c r="P97" i="11" s="1"/>
  <c r="Q96" i="11"/>
  <c r="O96" i="11"/>
  <c r="O98" i="11" s="1"/>
  <c r="N96" i="11"/>
  <c r="N98" i="11" s="1"/>
  <c r="M96" i="11"/>
  <c r="M98" i="11" s="1"/>
  <c r="L96" i="11"/>
  <c r="L98" i="11" s="1"/>
  <c r="K96" i="11"/>
  <c r="K98" i="11" s="1"/>
  <c r="J96" i="11"/>
  <c r="J98" i="11" s="1"/>
  <c r="H96" i="11"/>
  <c r="G96" i="11"/>
  <c r="F96" i="11"/>
  <c r="E96" i="11"/>
  <c r="D96" i="11"/>
  <c r="O95" i="11"/>
  <c r="K95" i="11"/>
  <c r="O94" i="11"/>
  <c r="N94" i="11"/>
  <c r="N95" i="11" s="1"/>
  <c r="M94" i="11"/>
  <c r="L94" i="11"/>
  <c r="K94" i="11"/>
  <c r="J94" i="11"/>
  <c r="Q93" i="11"/>
  <c r="O93" i="11"/>
  <c r="N93" i="11"/>
  <c r="M93" i="11"/>
  <c r="M95" i="11" s="1"/>
  <c r="L93" i="11"/>
  <c r="K93" i="11"/>
  <c r="J93" i="11"/>
  <c r="H93" i="11"/>
  <c r="G93" i="11"/>
  <c r="F93" i="11"/>
  <c r="E93" i="11"/>
  <c r="D93" i="11"/>
  <c r="B93" i="11"/>
  <c r="E351" i="11" s="1"/>
  <c r="A93" i="11"/>
  <c r="D351" i="11" s="1"/>
  <c r="O91" i="11"/>
  <c r="O90" i="11"/>
  <c r="N90" i="11"/>
  <c r="M90" i="11"/>
  <c r="L90" i="11"/>
  <c r="K90" i="11"/>
  <c r="J90" i="11"/>
  <c r="P90" i="11" s="1"/>
  <c r="Q89" i="11"/>
  <c r="O89" i="11"/>
  <c r="N89" i="11"/>
  <c r="M89" i="11"/>
  <c r="M91" i="11" s="1"/>
  <c r="L89" i="11"/>
  <c r="L91" i="11" s="1"/>
  <c r="K89" i="11"/>
  <c r="K91" i="11" s="1"/>
  <c r="J89" i="11"/>
  <c r="H89" i="11"/>
  <c r="G89" i="11"/>
  <c r="F89" i="11"/>
  <c r="E89" i="11"/>
  <c r="D89" i="11"/>
  <c r="O88" i="11"/>
  <c r="O87" i="11"/>
  <c r="N87" i="11"/>
  <c r="M87" i="11"/>
  <c r="L87" i="11"/>
  <c r="K87" i="11"/>
  <c r="J87" i="11"/>
  <c r="P87" i="11" s="1"/>
  <c r="Q86" i="11"/>
  <c r="O86" i="11"/>
  <c r="N86" i="11"/>
  <c r="M86" i="11"/>
  <c r="M88" i="11" s="1"/>
  <c r="L86" i="11"/>
  <c r="L88" i="11" s="1"/>
  <c r="K86" i="11"/>
  <c r="K88" i="11" s="1"/>
  <c r="J86" i="11"/>
  <c r="H86" i="11"/>
  <c r="G86" i="11"/>
  <c r="F86" i="11"/>
  <c r="E86" i="11"/>
  <c r="D86" i="11"/>
  <c r="O85" i="11"/>
  <c r="O84" i="11"/>
  <c r="N84" i="11"/>
  <c r="M84" i="11"/>
  <c r="L84" i="11"/>
  <c r="K84" i="11"/>
  <c r="J84" i="11"/>
  <c r="P84" i="11" s="1"/>
  <c r="Q83" i="11"/>
  <c r="O83" i="11"/>
  <c r="N83" i="11"/>
  <c r="M83" i="11"/>
  <c r="M85" i="11" s="1"/>
  <c r="L83" i="11"/>
  <c r="L85" i="11" s="1"/>
  <c r="K83" i="11"/>
  <c r="K85" i="11" s="1"/>
  <c r="J83" i="11"/>
  <c r="H83" i="11"/>
  <c r="G83" i="11"/>
  <c r="F83" i="11"/>
  <c r="E83" i="11"/>
  <c r="D83" i="11"/>
  <c r="O82" i="11"/>
  <c r="O81" i="11"/>
  <c r="N81" i="11"/>
  <c r="M81" i="11"/>
  <c r="L81" i="11"/>
  <c r="K81" i="11"/>
  <c r="J81" i="11"/>
  <c r="P81" i="11" s="1"/>
  <c r="Q80" i="11"/>
  <c r="O80" i="11"/>
  <c r="N80" i="11"/>
  <c r="M80" i="11"/>
  <c r="M82" i="11" s="1"/>
  <c r="L80" i="11"/>
  <c r="L82" i="11" s="1"/>
  <c r="K80" i="11"/>
  <c r="K82" i="11" s="1"/>
  <c r="J80" i="11"/>
  <c r="H80" i="11"/>
  <c r="G80" i="11"/>
  <c r="F80" i="11"/>
  <c r="E80" i="11"/>
  <c r="D80" i="11"/>
  <c r="O79" i="11"/>
  <c r="O78" i="11"/>
  <c r="N78" i="11"/>
  <c r="M78" i="11"/>
  <c r="L78" i="11"/>
  <c r="K78" i="11"/>
  <c r="J78" i="11"/>
  <c r="P78" i="11" s="1"/>
  <c r="Q77" i="11"/>
  <c r="O77" i="11"/>
  <c r="N77" i="11"/>
  <c r="M77" i="11"/>
  <c r="M79" i="11" s="1"/>
  <c r="L77" i="11"/>
  <c r="L79" i="11" s="1"/>
  <c r="K77" i="11"/>
  <c r="K79" i="11" s="1"/>
  <c r="J77" i="11"/>
  <c r="H77" i="11"/>
  <c r="G77" i="11"/>
  <c r="F77" i="11"/>
  <c r="E77" i="11"/>
  <c r="D77" i="11"/>
  <c r="O76" i="11"/>
  <c r="O75" i="11"/>
  <c r="N75" i="11"/>
  <c r="M75" i="11"/>
  <c r="L75" i="11"/>
  <c r="K75" i="11"/>
  <c r="J75" i="11"/>
  <c r="P75" i="11" s="1"/>
  <c r="Q74" i="11"/>
  <c r="O74" i="11"/>
  <c r="N74" i="11"/>
  <c r="M74" i="11"/>
  <c r="M76" i="11" s="1"/>
  <c r="L74" i="11"/>
  <c r="L76" i="11" s="1"/>
  <c r="K74" i="11"/>
  <c r="K76" i="11" s="1"/>
  <c r="J74" i="11"/>
  <c r="H74" i="11"/>
  <c r="G74" i="11"/>
  <c r="F74" i="11"/>
  <c r="E74" i="11"/>
  <c r="D74" i="11"/>
  <c r="O73" i="11"/>
  <c r="O72" i="11"/>
  <c r="N72" i="11"/>
  <c r="M72" i="11"/>
  <c r="L72" i="11"/>
  <c r="K72" i="11"/>
  <c r="J72" i="11"/>
  <c r="P72" i="11" s="1"/>
  <c r="Q71" i="11"/>
  <c r="O71" i="11"/>
  <c r="N71" i="11"/>
  <c r="M71" i="11"/>
  <c r="M73" i="11" s="1"/>
  <c r="L71" i="11"/>
  <c r="L73" i="11" s="1"/>
  <c r="K71" i="11"/>
  <c r="K73" i="11" s="1"/>
  <c r="J71" i="11"/>
  <c r="H71" i="11"/>
  <c r="G71" i="11"/>
  <c r="F71" i="11"/>
  <c r="E71" i="11"/>
  <c r="D71" i="11"/>
  <c r="O70" i="11"/>
  <c r="O69" i="11"/>
  <c r="N69" i="11"/>
  <c r="M69" i="11"/>
  <c r="L69" i="11"/>
  <c r="K69" i="11"/>
  <c r="J69" i="11"/>
  <c r="P69" i="11" s="1"/>
  <c r="Q68" i="11"/>
  <c r="O68" i="11"/>
  <c r="N68" i="11"/>
  <c r="M68" i="11"/>
  <c r="M70" i="11" s="1"/>
  <c r="L68" i="11"/>
  <c r="L70" i="11" s="1"/>
  <c r="K68" i="11"/>
  <c r="K70" i="11" s="1"/>
  <c r="J68" i="11"/>
  <c r="H68" i="11"/>
  <c r="G68" i="11"/>
  <c r="F68" i="11"/>
  <c r="E68" i="11"/>
  <c r="D68" i="11"/>
  <c r="O67" i="11"/>
  <c r="O66" i="11"/>
  <c r="N66" i="11"/>
  <c r="M66" i="11"/>
  <c r="L66" i="11"/>
  <c r="K66" i="11"/>
  <c r="J66" i="11"/>
  <c r="P66" i="11" s="1"/>
  <c r="Q65" i="11"/>
  <c r="O65" i="11"/>
  <c r="N65" i="11"/>
  <c r="M65" i="11"/>
  <c r="M67" i="11" s="1"/>
  <c r="L65" i="11"/>
  <c r="L67" i="11" s="1"/>
  <c r="K65" i="11"/>
  <c r="K67" i="11" s="1"/>
  <c r="J65" i="11"/>
  <c r="H65" i="11"/>
  <c r="G65" i="11"/>
  <c r="F65" i="11"/>
  <c r="E65" i="11"/>
  <c r="D65" i="11"/>
  <c r="O64" i="11"/>
  <c r="O63" i="11"/>
  <c r="N63" i="11"/>
  <c r="M63" i="11"/>
  <c r="L63" i="11"/>
  <c r="K63" i="11"/>
  <c r="J63" i="11"/>
  <c r="P63" i="11" s="1"/>
  <c r="R62" i="11" s="1"/>
  <c r="Q62" i="11"/>
  <c r="O62" i="11"/>
  <c r="N62" i="11"/>
  <c r="M62" i="11"/>
  <c r="M64" i="11" s="1"/>
  <c r="L62" i="11"/>
  <c r="L64" i="11" s="1"/>
  <c r="K62" i="11"/>
  <c r="K64" i="11" s="1"/>
  <c r="J62" i="11"/>
  <c r="H62" i="11"/>
  <c r="G62" i="11"/>
  <c r="F62" i="11"/>
  <c r="E62" i="11"/>
  <c r="D62" i="11"/>
  <c r="O61" i="11"/>
  <c r="K61" i="11"/>
  <c r="O60" i="11"/>
  <c r="N60" i="11"/>
  <c r="N61" i="11" s="1"/>
  <c r="M60" i="11"/>
  <c r="L60" i="11"/>
  <c r="K60" i="11"/>
  <c r="J60" i="11"/>
  <c r="Q59" i="11"/>
  <c r="O59" i="11"/>
  <c r="N59" i="11"/>
  <c r="M59" i="11"/>
  <c r="M61" i="11" s="1"/>
  <c r="L59" i="11"/>
  <c r="K59" i="11"/>
  <c r="J59" i="11"/>
  <c r="H59" i="11"/>
  <c r="G59" i="11"/>
  <c r="F59" i="11"/>
  <c r="E59" i="11"/>
  <c r="D59" i="11"/>
  <c r="B59" i="11"/>
  <c r="E350" i="11" s="1"/>
  <c r="A59" i="11"/>
  <c r="D350" i="11" s="1"/>
  <c r="O56" i="11"/>
  <c r="N56" i="11"/>
  <c r="M56" i="11"/>
  <c r="L56" i="11"/>
  <c r="K56" i="11"/>
  <c r="J56" i="11"/>
  <c r="P56" i="11" s="1"/>
  <c r="Q55" i="11"/>
  <c r="O55" i="11"/>
  <c r="O57" i="11" s="1"/>
  <c r="N55" i="11"/>
  <c r="N57" i="11" s="1"/>
  <c r="M55" i="11"/>
  <c r="M57" i="11" s="1"/>
  <c r="L55" i="11"/>
  <c r="L57" i="11" s="1"/>
  <c r="K55" i="11"/>
  <c r="K57" i="11" s="1"/>
  <c r="J55" i="11"/>
  <c r="J57" i="11" s="1"/>
  <c r="H55" i="11"/>
  <c r="G55" i="11"/>
  <c r="F55" i="11"/>
  <c r="E55" i="11"/>
  <c r="D55" i="11"/>
  <c r="O53" i="11"/>
  <c r="N53" i="11"/>
  <c r="M53" i="11"/>
  <c r="L53" i="11"/>
  <c r="K53" i="11"/>
  <c r="J53" i="11"/>
  <c r="P53" i="11" s="1"/>
  <c r="Q52" i="11"/>
  <c r="O52" i="11"/>
  <c r="O54" i="11" s="1"/>
  <c r="N52" i="11"/>
  <c r="N54" i="11" s="1"/>
  <c r="M52" i="11"/>
  <c r="M54" i="11" s="1"/>
  <c r="L52" i="11"/>
  <c r="L54" i="11" s="1"/>
  <c r="K52" i="11"/>
  <c r="K54" i="11" s="1"/>
  <c r="J52" i="11"/>
  <c r="J54" i="11" s="1"/>
  <c r="H52" i="11"/>
  <c r="G52" i="11"/>
  <c r="F52" i="11"/>
  <c r="E52" i="11"/>
  <c r="D52" i="11"/>
  <c r="K51" i="11"/>
  <c r="O50" i="11"/>
  <c r="N50" i="11"/>
  <c r="M50" i="11"/>
  <c r="L50" i="11"/>
  <c r="K50" i="11"/>
  <c r="J50" i="11"/>
  <c r="P50" i="11" s="1"/>
  <c r="R49" i="11" s="1"/>
  <c r="Q49" i="11"/>
  <c r="O49" i="11"/>
  <c r="O51" i="11" s="1"/>
  <c r="N49" i="11"/>
  <c r="N51" i="11" s="1"/>
  <c r="M49" i="11"/>
  <c r="M51" i="11" s="1"/>
  <c r="L49" i="11"/>
  <c r="L51" i="11" s="1"/>
  <c r="K49" i="11"/>
  <c r="J49" i="11"/>
  <c r="P49" i="11" s="1"/>
  <c r="P51" i="11" s="1"/>
  <c r="H49" i="11"/>
  <c r="G49" i="11"/>
  <c r="F49" i="11"/>
  <c r="E49" i="11"/>
  <c r="D49" i="11"/>
  <c r="K48" i="11"/>
  <c r="J48" i="11"/>
  <c r="O47" i="11"/>
  <c r="N47" i="11"/>
  <c r="M47" i="11"/>
  <c r="L47" i="11"/>
  <c r="K47" i="11"/>
  <c r="J47" i="11"/>
  <c r="Q46" i="11"/>
  <c r="O46" i="11"/>
  <c r="O48" i="11" s="1"/>
  <c r="N46" i="11"/>
  <c r="N48" i="11" s="1"/>
  <c r="M46" i="11"/>
  <c r="M48" i="11" s="1"/>
  <c r="L46" i="11"/>
  <c r="L48" i="11" s="1"/>
  <c r="K46" i="11"/>
  <c r="J46" i="11"/>
  <c r="H46" i="11"/>
  <c r="G46" i="11"/>
  <c r="F46" i="11"/>
  <c r="E46" i="11"/>
  <c r="D46" i="11"/>
  <c r="J45" i="11"/>
  <c r="O44" i="11"/>
  <c r="N44" i="11"/>
  <c r="M44" i="11"/>
  <c r="L44" i="11"/>
  <c r="K44" i="11"/>
  <c r="J44" i="11"/>
  <c r="P44" i="11" s="1"/>
  <c r="Q43" i="11"/>
  <c r="O43" i="11"/>
  <c r="O45" i="11" s="1"/>
  <c r="N43" i="11"/>
  <c r="N45" i="11" s="1"/>
  <c r="M43" i="11"/>
  <c r="M45" i="11" s="1"/>
  <c r="L43" i="11"/>
  <c r="L45" i="11" s="1"/>
  <c r="K43" i="11"/>
  <c r="K45" i="11" s="1"/>
  <c r="J43" i="11"/>
  <c r="H43" i="11"/>
  <c r="G43" i="11"/>
  <c r="F43" i="11"/>
  <c r="E43" i="11"/>
  <c r="D43" i="11"/>
  <c r="O41" i="11"/>
  <c r="N41" i="11"/>
  <c r="M41" i="11"/>
  <c r="L41" i="11"/>
  <c r="K41" i="11"/>
  <c r="J41" i="11"/>
  <c r="P41" i="11" s="1"/>
  <c r="Q40" i="11"/>
  <c r="O40" i="11"/>
  <c r="O42" i="11" s="1"/>
  <c r="N40" i="11"/>
  <c r="N42" i="11" s="1"/>
  <c r="M40" i="11"/>
  <c r="M42" i="11" s="1"/>
  <c r="L40" i="11"/>
  <c r="L42" i="11" s="1"/>
  <c r="K40" i="11"/>
  <c r="K42" i="11" s="1"/>
  <c r="J40" i="11"/>
  <c r="H40" i="11"/>
  <c r="G40" i="11"/>
  <c r="F40" i="11"/>
  <c r="E40" i="11"/>
  <c r="D40" i="11"/>
  <c r="O39" i="11"/>
  <c r="K39" i="11"/>
  <c r="O38" i="11"/>
  <c r="N38" i="11"/>
  <c r="N39" i="11" s="1"/>
  <c r="M38" i="11"/>
  <c r="L38" i="11"/>
  <c r="K38" i="11"/>
  <c r="J38" i="11"/>
  <c r="P38" i="11" s="1"/>
  <c r="Q37" i="11"/>
  <c r="O37" i="11"/>
  <c r="N37" i="11"/>
  <c r="M37" i="11"/>
  <c r="L37" i="11"/>
  <c r="L39" i="11" s="1"/>
  <c r="K37" i="11"/>
  <c r="J37" i="11"/>
  <c r="H37" i="11"/>
  <c r="G37" i="11"/>
  <c r="F37" i="11"/>
  <c r="E37" i="11"/>
  <c r="D37" i="11"/>
  <c r="B37" i="11"/>
  <c r="E349" i="11" s="1"/>
  <c r="A37" i="11"/>
  <c r="D349" i="11" s="1"/>
  <c r="O35" i="11"/>
  <c r="K35" i="11"/>
  <c r="O34" i="11"/>
  <c r="N34" i="11"/>
  <c r="M34" i="11"/>
  <c r="L34" i="11"/>
  <c r="K34" i="11"/>
  <c r="J34" i="11"/>
  <c r="Q33" i="11"/>
  <c r="O33" i="11"/>
  <c r="N33" i="11"/>
  <c r="N35" i="11" s="1"/>
  <c r="M33" i="11"/>
  <c r="L33" i="11"/>
  <c r="L35" i="11" s="1"/>
  <c r="K33" i="11"/>
  <c r="J33" i="11"/>
  <c r="J35" i="11" s="1"/>
  <c r="H33" i="11"/>
  <c r="G33" i="11"/>
  <c r="F33" i="11"/>
  <c r="E33" i="11"/>
  <c r="D33" i="11"/>
  <c r="N32" i="11"/>
  <c r="O31" i="11"/>
  <c r="N31" i="11"/>
  <c r="M31" i="11"/>
  <c r="L31" i="11"/>
  <c r="K31" i="11"/>
  <c r="J31" i="11"/>
  <c r="Q30" i="11"/>
  <c r="O30" i="11"/>
  <c r="O32" i="11" s="1"/>
  <c r="N30" i="11"/>
  <c r="M30" i="11"/>
  <c r="L30" i="11"/>
  <c r="P30" i="11" s="1"/>
  <c r="K30" i="11"/>
  <c r="K32" i="11" s="1"/>
  <c r="J30" i="11"/>
  <c r="J32" i="11" s="1"/>
  <c r="H30" i="11"/>
  <c r="G30" i="11"/>
  <c r="F30" i="11"/>
  <c r="E30" i="11"/>
  <c r="D30" i="11"/>
  <c r="O29" i="11"/>
  <c r="K29" i="11"/>
  <c r="O28" i="11"/>
  <c r="N28" i="11"/>
  <c r="M28" i="11"/>
  <c r="L28" i="11"/>
  <c r="K28" i="11"/>
  <c r="J28" i="11"/>
  <c r="Q27" i="11"/>
  <c r="O27" i="11"/>
  <c r="N27" i="11"/>
  <c r="N29" i="11" s="1"/>
  <c r="M27" i="11"/>
  <c r="L27" i="11"/>
  <c r="L29" i="11" s="1"/>
  <c r="K27" i="11"/>
  <c r="J27" i="11"/>
  <c r="J29" i="11" s="1"/>
  <c r="H27" i="11"/>
  <c r="G27" i="11"/>
  <c r="F27" i="11"/>
  <c r="E27" i="11"/>
  <c r="D27" i="11"/>
  <c r="N26" i="11"/>
  <c r="O25" i="11"/>
  <c r="N25" i="11"/>
  <c r="M25" i="11"/>
  <c r="L25" i="11"/>
  <c r="K25" i="11"/>
  <c r="J25" i="11"/>
  <c r="Q24" i="11"/>
  <c r="O24" i="11"/>
  <c r="O26" i="11" s="1"/>
  <c r="N24" i="11"/>
  <c r="M24" i="11"/>
  <c r="L24" i="11"/>
  <c r="P24" i="11" s="1"/>
  <c r="K24" i="11"/>
  <c r="K26" i="11" s="1"/>
  <c r="J24" i="11"/>
  <c r="J26" i="11" s="1"/>
  <c r="H24" i="11"/>
  <c r="G24" i="11"/>
  <c r="F24" i="11"/>
  <c r="E24" i="11"/>
  <c r="D24" i="11"/>
  <c r="O23" i="11"/>
  <c r="K23" i="11"/>
  <c r="O22" i="11"/>
  <c r="N22" i="11"/>
  <c r="M22" i="11"/>
  <c r="L22" i="11"/>
  <c r="K22" i="11"/>
  <c r="J22" i="11"/>
  <c r="Q21" i="11"/>
  <c r="O21" i="11"/>
  <c r="N21" i="11"/>
  <c r="N23" i="11" s="1"/>
  <c r="M21" i="11"/>
  <c r="L21" i="11"/>
  <c r="L23" i="11" s="1"/>
  <c r="K21" i="11"/>
  <c r="J21" i="11"/>
  <c r="P21" i="11" s="1"/>
  <c r="H21" i="11"/>
  <c r="G21" i="11"/>
  <c r="F21" i="11"/>
  <c r="E21" i="11"/>
  <c r="D21" i="11"/>
  <c r="B21" i="11"/>
  <c r="E348" i="11" s="1"/>
  <c r="A21" i="11"/>
  <c r="D348" i="11" s="1"/>
  <c r="L19" i="11"/>
  <c r="O18" i="11"/>
  <c r="N18" i="11"/>
  <c r="M18" i="11"/>
  <c r="L18" i="11"/>
  <c r="K18" i="11"/>
  <c r="J18" i="11"/>
  <c r="P18" i="11" s="1"/>
  <c r="Q17" i="11"/>
  <c r="O17" i="11"/>
  <c r="O19" i="11" s="1"/>
  <c r="N17" i="11"/>
  <c r="N19" i="11" s="1"/>
  <c r="M17" i="11"/>
  <c r="L17" i="11"/>
  <c r="K17" i="11"/>
  <c r="K19" i="11" s="1"/>
  <c r="J17" i="11"/>
  <c r="P17" i="11" s="1"/>
  <c r="P19" i="11" s="1"/>
  <c r="H17" i="11"/>
  <c r="G17" i="11"/>
  <c r="F17" i="11"/>
  <c r="E17" i="11"/>
  <c r="D17" i="11"/>
  <c r="O16" i="11"/>
  <c r="N16" i="11"/>
  <c r="J16" i="11"/>
  <c r="O15" i="11"/>
  <c r="N15" i="11"/>
  <c r="M15" i="11"/>
  <c r="L15" i="11"/>
  <c r="K15" i="11"/>
  <c r="J15" i="11"/>
  <c r="Q14" i="11"/>
  <c r="O14" i="11"/>
  <c r="N14" i="11"/>
  <c r="M14" i="11"/>
  <c r="M16" i="11" s="1"/>
  <c r="L14" i="11"/>
  <c r="P14" i="11" s="1"/>
  <c r="K14" i="11"/>
  <c r="K16" i="11" s="1"/>
  <c r="J14" i="11"/>
  <c r="H14" i="11"/>
  <c r="G14" i="11"/>
  <c r="F14" i="11"/>
  <c r="E14" i="11"/>
  <c r="D14" i="11"/>
  <c r="L13" i="11"/>
  <c r="O12" i="11"/>
  <c r="N12" i="11"/>
  <c r="M12" i="11"/>
  <c r="L12" i="11"/>
  <c r="K12" i="11"/>
  <c r="J12" i="11"/>
  <c r="P12" i="11" s="1"/>
  <c r="Q11" i="11"/>
  <c r="O11" i="11"/>
  <c r="O13" i="11" s="1"/>
  <c r="N11" i="11"/>
  <c r="N13" i="11" s="1"/>
  <c r="M11" i="11"/>
  <c r="L11" i="11"/>
  <c r="K11" i="11"/>
  <c r="K13" i="11" s="1"/>
  <c r="J11" i="11"/>
  <c r="P11" i="11" s="1"/>
  <c r="P13" i="11" s="1"/>
  <c r="H11" i="11"/>
  <c r="G11" i="11"/>
  <c r="F11" i="11"/>
  <c r="E11" i="11"/>
  <c r="D11" i="11"/>
  <c r="O10" i="11"/>
  <c r="N10" i="11"/>
  <c r="J10" i="11"/>
  <c r="O9" i="11"/>
  <c r="N9" i="11"/>
  <c r="M9" i="11"/>
  <c r="L9" i="11"/>
  <c r="K9" i="11"/>
  <c r="J9" i="11"/>
  <c r="Q8" i="11"/>
  <c r="O8" i="11"/>
  <c r="N8" i="11"/>
  <c r="M8" i="11"/>
  <c r="M10" i="11" s="1"/>
  <c r="L8" i="11"/>
  <c r="P8" i="11" s="1"/>
  <c r="K8" i="11"/>
  <c r="K10" i="11" s="1"/>
  <c r="J8" i="11"/>
  <c r="H8" i="11"/>
  <c r="G8" i="11"/>
  <c r="F8" i="11"/>
  <c r="E8" i="11"/>
  <c r="D8" i="11"/>
  <c r="M7" i="11"/>
  <c r="O6" i="11"/>
  <c r="N6" i="11"/>
  <c r="M6" i="11"/>
  <c r="L6" i="11"/>
  <c r="P6" i="11" s="1"/>
  <c r="K6" i="11"/>
  <c r="J6" i="11"/>
  <c r="Q5" i="11"/>
  <c r="O5" i="11"/>
  <c r="O7" i="11" s="1"/>
  <c r="N5" i="11"/>
  <c r="N7" i="11" s="1"/>
  <c r="M5" i="11"/>
  <c r="L5" i="11"/>
  <c r="K5" i="11"/>
  <c r="K7" i="11" s="1"/>
  <c r="J5" i="11"/>
  <c r="J7" i="11" s="1"/>
  <c r="H5" i="11"/>
  <c r="G5" i="11"/>
  <c r="F5" i="11"/>
  <c r="E5" i="11"/>
  <c r="D5" i="11"/>
  <c r="B5" i="11"/>
  <c r="A5" i="11"/>
  <c r="D347" i="11" s="1"/>
  <c r="K344" i="10"/>
  <c r="J344" i="10"/>
  <c r="O343" i="10"/>
  <c r="N343" i="10"/>
  <c r="M343" i="10"/>
  <c r="L343" i="10"/>
  <c r="K343" i="10"/>
  <c r="J343" i="10"/>
  <c r="Q342" i="10"/>
  <c r="O342" i="10"/>
  <c r="O344" i="10" s="1"/>
  <c r="N342" i="10"/>
  <c r="N344" i="10" s="1"/>
  <c r="M342" i="10"/>
  <c r="M344" i="10" s="1"/>
  <c r="L342" i="10"/>
  <c r="L344" i="10" s="1"/>
  <c r="K342" i="10"/>
  <c r="J342" i="10"/>
  <c r="P342" i="10" s="1"/>
  <c r="H342" i="10"/>
  <c r="G342" i="10"/>
  <c r="F342" i="10"/>
  <c r="E342" i="10"/>
  <c r="D342" i="10"/>
  <c r="J341" i="10"/>
  <c r="O340" i="10"/>
  <c r="N340" i="10"/>
  <c r="M340" i="10"/>
  <c r="L340" i="10"/>
  <c r="K340" i="10"/>
  <c r="J340" i="10"/>
  <c r="Q339" i="10"/>
  <c r="O339" i="10"/>
  <c r="O341" i="10" s="1"/>
  <c r="N339" i="10"/>
  <c r="N341" i="10" s="1"/>
  <c r="M339" i="10"/>
  <c r="M341" i="10" s="1"/>
  <c r="L339" i="10"/>
  <c r="L341" i="10" s="1"/>
  <c r="K339" i="10"/>
  <c r="K341" i="10" s="1"/>
  <c r="J339" i="10"/>
  <c r="H339" i="10"/>
  <c r="G339" i="10"/>
  <c r="F339" i="10"/>
  <c r="E339" i="10"/>
  <c r="D339" i="10"/>
  <c r="O338" i="10"/>
  <c r="O337" i="10"/>
  <c r="N337" i="10"/>
  <c r="M337" i="10"/>
  <c r="L337" i="10"/>
  <c r="P337" i="10" s="1"/>
  <c r="K337" i="10"/>
  <c r="J337" i="10"/>
  <c r="Q336" i="10"/>
  <c r="O336" i="10"/>
  <c r="N336" i="10"/>
  <c r="N338" i="10" s="1"/>
  <c r="M336" i="10"/>
  <c r="M338" i="10" s="1"/>
  <c r="L336" i="10"/>
  <c r="K336" i="10"/>
  <c r="K338" i="10" s="1"/>
  <c r="J336" i="10"/>
  <c r="J338" i="10" s="1"/>
  <c r="H336" i="10"/>
  <c r="G336" i="10"/>
  <c r="F336" i="10"/>
  <c r="E336" i="10"/>
  <c r="D336" i="10"/>
  <c r="M335" i="10"/>
  <c r="O334" i="10"/>
  <c r="N334" i="10"/>
  <c r="M334" i="10"/>
  <c r="L334" i="10"/>
  <c r="P334" i="10" s="1"/>
  <c r="K334" i="10"/>
  <c r="J334" i="10"/>
  <c r="Q333" i="10"/>
  <c r="O333" i="10"/>
  <c r="O335" i="10" s="1"/>
  <c r="N333" i="10"/>
  <c r="N335" i="10" s="1"/>
  <c r="M333" i="10"/>
  <c r="L333" i="10"/>
  <c r="L335" i="10" s="1"/>
  <c r="K333" i="10"/>
  <c r="K335" i="10" s="1"/>
  <c r="J333" i="10"/>
  <c r="J335" i="10" s="1"/>
  <c r="H333" i="10"/>
  <c r="G333" i="10"/>
  <c r="F333" i="10"/>
  <c r="E333" i="10"/>
  <c r="D333" i="10"/>
  <c r="B333" i="10"/>
  <c r="E366" i="10" s="1"/>
  <c r="A333" i="10"/>
  <c r="D366" i="10" s="1"/>
  <c r="M331" i="10"/>
  <c r="O330" i="10"/>
  <c r="N330" i="10"/>
  <c r="M330" i="10"/>
  <c r="L330" i="10"/>
  <c r="P330" i="10" s="1"/>
  <c r="K330" i="10"/>
  <c r="J330" i="10"/>
  <c r="Q329" i="10"/>
  <c r="O329" i="10"/>
  <c r="O331" i="10" s="1"/>
  <c r="N329" i="10"/>
  <c r="N331" i="10" s="1"/>
  <c r="M329" i="10"/>
  <c r="L329" i="10"/>
  <c r="L331" i="10" s="1"/>
  <c r="K329" i="10"/>
  <c r="K331" i="10" s="1"/>
  <c r="J329" i="10"/>
  <c r="J331" i="10" s="1"/>
  <c r="H329" i="10"/>
  <c r="G329" i="10"/>
  <c r="F329" i="10"/>
  <c r="E329" i="10"/>
  <c r="D329" i="10"/>
  <c r="B329" i="10"/>
  <c r="E365" i="10" s="1"/>
  <c r="A329" i="10"/>
  <c r="D365" i="10" s="1"/>
  <c r="M327" i="10"/>
  <c r="O326" i="10"/>
  <c r="N326" i="10"/>
  <c r="M326" i="10"/>
  <c r="L326" i="10"/>
  <c r="P326" i="10" s="1"/>
  <c r="K326" i="10"/>
  <c r="J326" i="10"/>
  <c r="Q325" i="10"/>
  <c r="O325" i="10"/>
  <c r="O327" i="10" s="1"/>
  <c r="N325" i="10"/>
  <c r="N327" i="10" s="1"/>
  <c r="M325" i="10"/>
  <c r="L325" i="10"/>
  <c r="L327" i="10" s="1"/>
  <c r="K325" i="10"/>
  <c r="K327" i="10" s="1"/>
  <c r="J325" i="10"/>
  <c r="J327" i="10" s="1"/>
  <c r="H325" i="10"/>
  <c r="G325" i="10"/>
  <c r="F325" i="10"/>
  <c r="E325" i="10"/>
  <c r="D325" i="10"/>
  <c r="B325" i="10"/>
  <c r="E364" i="10" s="1"/>
  <c r="A325" i="10"/>
  <c r="D364" i="10" s="1"/>
  <c r="O322" i="10"/>
  <c r="N322" i="10"/>
  <c r="M322" i="10"/>
  <c r="L322" i="10"/>
  <c r="P322" i="10" s="1"/>
  <c r="K322" i="10"/>
  <c r="J322" i="10"/>
  <c r="Q321" i="10"/>
  <c r="O321" i="10"/>
  <c r="O323" i="10" s="1"/>
  <c r="N321" i="10"/>
  <c r="N323" i="10" s="1"/>
  <c r="M321" i="10"/>
  <c r="M323" i="10" s="1"/>
  <c r="L321" i="10"/>
  <c r="L323" i="10" s="1"/>
  <c r="K321" i="10"/>
  <c r="K323" i="10" s="1"/>
  <c r="J321" i="10"/>
  <c r="J323" i="10" s="1"/>
  <c r="H321" i="10"/>
  <c r="G321" i="10"/>
  <c r="F321" i="10"/>
  <c r="E321" i="10"/>
  <c r="D321" i="10"/>
  <c r="M320" i="10"/>
  <c r="O319" i="10"/>
  <c r="N319" i="10"/>
  <c r="M319" i="10"/>
  <c r="L319" i="10"/>
  <c r="P319" i="10" s="1"/>
  <c r="K319" i="10"/>
  <c r="J319" i="10"/>
  <c r="Q318" i="10"/>
  <c r="O318" i="10"/>
  <c r="O320" i="10" s="1"/>
  <c r="N318" i="10"/>
  <c r="N320" i="10" s="1"/>
  <c r="M318" i="10"/>
  <c r="L318" i="10"/>
  <c r="K318" i="10"/>
  <c r="K320" i="10" s="1"/>
  <c r="J318" i="10"/>
  <c r="J320" i="10" s="1"/>
  <c r="H318" i="10"/>
  <c r="G318" i="10"/>
  <c r="F318" i="10"/>
  <c r="E318" i="10"/>
  <c r="D318" i="10"/>
  <c r="B318" i="10"/>
  <c r="E363" i="10" s="1"/>
  <c r="A318" i="10"/>
  <c r="D363" i="10" s="1"/>
  <c r="O315" i="10"/>
  <c r="N315" i="10"/>
  <c r="M315" i="10"/>
  <c r="L315" i="10"/>
  <c r="P315" i="10" s="1"/>
  <c r="K315" i="10"/>
  <c r="J315" i="10"/>
  <c r="Q314" i="10"/>
  <c r="O314" i="10"/>
  <c r="O316" i="10" s="1"/>
  <c r="N314" i="10"/>
  <c r="N316" i="10" s="1"/>
  <c r="M314" i="10"/>
  <c r="M316" i="10" s="1"/>
  <c r="L314" i="10"/>
  <c r="L316" i="10" s="1"/>
  <c r="K314" i="10"/>
  <c r="K316" i="10" s="1"/>
  <c r="J314" i="10"/>
  <c r="J316" i="10" s="1"/>
  <c r="H314" i="10"/>
  <c r="G314" i="10"/>
  <c r="F314" i="10"/>
  <c r="E314" i="10"/>
  <c r="D314" i="10"/>
  <c r="O312" i="10"/>
  <c r="N312" i="10"/>
  <c r="M312" i="10"/>
  <c r="L312" i="10"/>
  <c r="P312" i="10" s="1"/>
  <c r="K312" i="10"/>
  <c r="J312" i="10"/>
  <c r="Q311" i="10"/>
  <c r="O311" i="10"/>
  <c r="O313" i="10" s="1"/>
  <c r="N311" i="10"/>
  <c r="N313" i="10" s="1"/>
  <c r="M311" i="10"/>
  <c r="M313" i="10" s="1"/>
  <c r="L311" i="10"/>
  <c r="L313" i="10" s="1"/>
  <c r="K311" i="10"/>
  <c r="K313" i="10" s="1"/>
  <c r="J311" i="10"/>
  <c r="J313" i="10" s="1"/>
  <c r="H311" i="10"/>
  <c r="G311" i="10"/>
  <c r="F311" i="10"/>
  <c r="E311" i="10"/>
  <c r="D311" i="10"/>
  <c r="M310" i="10"/>
  <c r="O309" i="10"/>
  <c r="N309" i="10"/>
  <c r="M309" i="10"/>
  <c r="L309" i="10"/>
  <c r="P309" i="10" s="1"/>
  <c r="K309" i="10"/>
  <c r="J309" i="10"/>
  <c r="Q308" i="10"/>
  <c r="O308" i="10"/>
  <c r="O310" i="10" s="1"/>
  <c r="N308" i="10"/>
  <c r="N310" i="10" s="1"/>
  <c r="M308" i="10"/>
  <c r="L308" i="10"/>
  <c r="K308" i="10"/>
  <c r="K310" i="10" s="1"/>
  <c r="J308" i="10"/>
  <c r="J310" i="10" s="1"/>
  <c r="H308" i="10"/>
  <c r="G308" i="10"/>
  <c r="F308" i="10"/>
  <c r="E308" i="10"/>
  <c r="D308" i="10"/>
  <c r="B308" i="10"/>
  <c r="E362" i="10" s="1"/>
  <c r="A308" i="10"/>
  <c r="D362" i="10" s="1"/>
  <c r="O305" i="10"/>
  <c r="N305" i="10"/>
  <c r="M305" i="10"/>
  <c r="L305" i="10"/>
  <c r="P305" i="10" s="1"/>
  <c r="K305" i="10"/>
  <c r="J305" i="10"/>
  <c r="Q304" i="10"/>
  <c r="O304" i="10"/>
  <c r="O306" i="10" s="1"/>
  <c r="N304" i="10"/>
  <c r="N306" i="10" s="1"/>
  <c r="M304" i="10"/>
  <c r="M306" i="10" s="1"/>
  <c r="L304" i="10"/>
  <c r="L306" i="10" s="1"/>
  <c r="K304" i="10"/>
  <c r="K306" i="10" s="1"/>
  <c r="J304" i="10"/>
  <c r="J306" i="10" s="1"/>
  <c r="H304" i="10"/>
  <c r="G304" i="10"/>
  <c r="F304" i="10"/>
  <c r="E304" i="10"/>
  <c r="D304" i="10"/>
  <c r="O302" i="10"/>
  <c r="N302" i="10"/>
  <c r="M302" i="10"/>
  <c r="L302" i="10"/>
  <c r="P302" i="10" s="1"/>
  <c r="K302" i="10"/>
  <c r="J302" i="10"/>
  <c r="Q301" i="10"/>
  <c r="O301" i="10"/>
  <c r="O303" i="10" s="1"/>
  <c r="N301" i="10"/>
  <c r="N303" i="10" s="1"/>
  <c r="M301" i="10"/>
  <c r="M303" i="10" s="1"/>
  <c r="L301" i="10"/>
  <c r="L303" i="10" s="1"/>
  <c r="K301" i="10"/>
  <c r="K303" i="10" s="1"/>
  <c r="J301" i="10"/>
  <c r="J303" i="10" s="1"/>
  <c r="H301" i="10"/>
  <c r="G301" i="10"/>
  <c r="F301" i="10"/>
  <c r="E301" i="10"/>
  <c r="D301" i="10"/>
  <c r="O299" i="10"/>
  <c r="N299" i="10"/>
  <c r="M299" i="10"/>
  <c r="L299" i="10"/>
  <c r="P299" i="10" s="1"/>
  <c r="K299" i="10"/>
  <c r="J299" i="10"/>
  <c r="Q298" i="10"/>
  <c r="O298" i="10"/>
  <c r="O300" i="10" s="1"/>
  <c r="N298" i="10"/>
  <c r="N300" i="10" s="1"/>
  <c r="M298" i="10"/>
  <c r="M300" i="10" s="1"/>
  <c r="L298" i="10"/>
  <c r="L300" i="10" s="1"/>
  <c r="K298" i="10"/>
  <c r="K300" i="10" s="1"/>
  <c r="J298" i="10"/>
  <c r="J300" i="10" s="1"/>
  <c r="H298" i="10"/>
  <c r="G298" i="10"/>
  <c r="F298" i="10"/>
  <c r="E298" i="10"/>
  <c r="O296" i="10"/>
  <c r="N296" i="10"/>
  <c r="M296" i="10"/>
  <c r="L296" i="10"/>
  <c r="K296" i="10"/>
  <c r="J296" i="10"/>
  <c r="P296" i="10" s="1"/>
  <c r="Q295" i="10"/>
  <c r="O295" i="10"/>
  <c r="O297" i="10" s="1"/>
  <c r="N295" i="10"/>
  <c r="N297" i="10" s="1"/>
  <c r="M295" i="10"/>
  <c r="M297" i="10" s="1"/>
  <c r="L295" i="10"/>
  <c r="L297" i="10" s="1"/>
  <c r="K295" i="10"/>
  <c r="K297" i="10" s="1"/>
  <c r="J295" i="10"/>
  <c r="J297" i="10" s="1"/>
  <c r="H295" i="10"/>
  <c r="G295" i="10"/>
  <c r="F295" i="10"/>
  <c r="E295" i="10"/>
  <c r="O293" i="10"/>
  <c r="N293" i="10"/>
  <c r="M293" i="10"/>
  <c r="L293" i="10"/>
  <c r="K293" i="10"/>
  <c r="J293" i="10"/>
  <c r="P293" i="10" s="1"/>
  <c r="R292" i="10" s="1"/>
  <c r="Q292" i="10"/>
  <c r="O292" i="10"/>
  <c r="O294" i="10" s="1"/>
  <c r="N292" i="10"/>
  <c r="N294" i="10" s="1"/>
  <c r="M292" i="10"/>
  <c r="M294" i="10" s="1"/>
  <c r="L292" i="10"/>
  <c r="L294" i="10" s="1"/>
  <c r="K292" i="10"/>
  <c r="K294" i="10" s="1"/>
  <c r="J292" i="10"/>
  <c r="P292" i="10" s="1"/>
  <c r="H292" i="10"/>
  <c r="G292" i="10"/>
  <c r="F292" i="10"/>
  <c r="E292" i="10"/>
  <c r="O290" i="10"/>
  <c r="N290" i="10"/>
  <c r="M290" i="10"/>
  <c r="L290" i="10"/>
  <c r="P290" i="10" s="1"/>
  <c r="K290" i="10"/>
  <c r="J290" i="10"/>
  <c r="Q289" i="10"/>
  <c r="O289" i="10"/>
  <c r="O291" i="10" s="1"/>
  <c r="N289" i="10"/>
  <c r="N291" i="10" s="1"/>
  <c r="M289" i="10"/>
  <c r="M291" i="10" s="1"/>
  <c r="L289" i="10"/>
  <c r="L291" i="10" s="1"/>
  <c r="K289" i="10"/>
  <c r="K291" i="10" s="1"/>
  <c r="J289" i="10"/>
  <c r="P289" i="10" s="1"/>
  <c r="P291" i="10" s="1"/>
  <c r="H289" i="10"/>
  <c r="G289" i="10"/>
  <c r="F289" i="10"/>
  <c r="E289" i="10"/>
  <c r="O287" i="10"/>
  <c r="N287" i="10"/>
  <c r="M287" i="10"/>
  <c r="L287" i="10"/>
  <c r="P287" i="10" s="1"/>
  <c r="K287" i="10"/>
  <c r="J287" i="10"/>
  <c r="Q286" i="10"/>
  <c r="O286" i="10"/>
  <c r="O288" i="10" s="1"/>
  <c r="N286" i="10"/>
  <c r="N288" i="10" s="1"/>
  <c r="M286" i="10"/>
  <c r="M288" i="10" s="1"/>
  <c r="L286" i="10"/>
  <c r="L288" i="10" s="1"/>
  <c r="K286" i="10"/>
  <c r="K288" i="10" s="1"/>
  <c r="J286" i="10"/>
  <c r="J288" i="10" s="1"/>
  <c r="H286" i="10"/>
  <c r="G286" i="10"/>
  <c r="F286" i="10"/>
  <c r="E286" i="10"/>
  <c r="O284" i="10"/>
  <c r="N284" i="10"/>
  <c r="M284" i="10"/>
  <c r="L284" i="10"/>
  <c r="K284" i="10"/>
  <c r="J284" i="10"/>
  <c r="P284" i="10" s="1"/>
  <c r="R283" i="10" s="1"/>
  <c r="Q283" i="10"/>
  <c r="O283" i="10"/>
  <c r="O285" i="10" s="1"/>
  <c r="N283" i="10"/>
  <c r="N285" i="10" s="1"/>
  <c r="M283" i="10"/>
  <c r="M285" i="10" s="1"/>
  <c r="L283" i="10"/>
  <c r="L285" i="10" s="1"/>
  <c r="K283" i="10"/>
  <c r="K285" i="10" s="1"/>
  <c r="J283" i="10"/>
  <c r="J285" i="10" s="1"/>
  <c r="H283" i="10"/>
  <c r="G283" i="10"/>
  <c r="F283" i="10"/>
  <c r="E283" i="10"/>
  <c r="O281" i="10"/>
  <c r="N281" i="10"/>
  <c r="M281" i="10"/>
  <c r="L281" i="10"/>
  <c r="K281" i="10"/>
  <c r="J281" i="10"/>
  <c r="P281" i="10" s="1"/>
  <c r="R280" i="10" s="1"/>
  <c r="Q280" i="10"/>
  <c r="O280" i="10"/>
  <c r="O282" i="10" s="1"/>
  <c r="N280" i="10"/>
  <c r="N282" i="10" s="1"/>
  <c r="M280" i="10"/>
  <c r="M282" i="10" s="1"/>
  <c r="L280" i="10"/>
  <c r="L282" i="10" s="1"/>
  <c r="K280" i="10"/>
  <c r="K282" i="10" s="1"/>
  <c r="J280" i="10"/>
  <c r="P280" i="10" s="1"/>
  <c r="H280" i="10"/>
  <c r="G280" i="10"/>
  <c r="F280" i="10"/>
  <c r="E280" i="10"/>
  <c r="N279" i="10"/>
  <c r="J279" i="10"/>
  <c r="O278" i="10"/>
  <c r="N278" i="10"/>
  <c r="M278" i="10"/>
  <c r="M279" i="10" s="1"/>
  <c r="L278" i="10"/>
  <c r="P278" i="10" s="1"/>
  <c r="R277" i="10" s="1"/>
  <c r="K278" i="10"/>
  <c r="J278" i="10"/>
  <c r="Q277" i="10"/>
  <c r="O277" i="10"/>
  <c r="O279" i="10" s="1"/>
  <c r="N277" i="10"/>
  <c r="M277" i="10"/>
  <c r="L277" i="10"/>
  <c r="L279" i="10" s="1"/>
  <c r="K277" i="10"/>
  <c r="K279" i="10" s="1"/>
  <c r="J277" i="10"/>
  <c r="H277" i="10"/>
  <c r="G277" i="10"/>
  <c r="F277" i="10"/>
  <c r="E277" i="10"/>
  <c r="D277" i="10"/>
  <c r="B277" i="10"/>
  <c r="E361" i="10" s="1"/>
  <c r="A277" i="10"/>
  <c r="D361" i="10" s="1"/>
  <c r="O274" i="10"/>
  <c r="N274" i="10"/>
  <c r="M274" i="10"/>
  <c r="L274" i="10"/>
  <c r="P274" i="10" s="1"/>
  <c r="K274" i="10"/>
  <c r="J274" i="10"/>
  <c r="Q273" i="10"/>
  <c r="O273" i="10"/>
  <c r="O275" i="10" s="1"/>
  <c r="N273" i="10"/>
  <c r="N275" i="10" s="1"/>
  <c r="M273" i="10"/>
  <c r="M275" i="10" s="1"/>
  <c r="L273" i="10"/>
  <c r="L275" i="10" s="1"/>
  <c r="K273" i="10"/>
  <c r="K275" i="10" s="1"/>
  <c r="J273" i="10"/>
  <c r="P273" i="10" s="1"/>
  <c r="P275" i="10" s="1"/>
  <c r="H273" i="10"/>
  <c r="G273" i="10"/>
  <c r="F273" i="10"/>
  <c r="E273" i="10"/>
  <c r="M272" i="10"/>
  <c r="O271" i="10"/>
  <c r="N271" i="10"/>
  <c r="M271" i="10"/>
  <c r="L271" i="10"/>
  <c r="P271" i="10" s="1"/>
  <c r="K271" i="10"/>
  <c r="J271" i="10"/>
  <c r="Q270" i="10"/>
  <c r="O270" i="10"/>
  <c r="O272" i="10" s="1"/>
  <c r="N270" i="10"/>
  <c r="N272" i="10" s="1"/>
  <c r="M270" i="10"/>
  <c r="L270" i="10"/>
  <c r="K270" i="10"/>
  <c r="K272" i="10" s="1"/>
  <c r="J270" i="10"/>
  <c r="J272" i="10" s="1"/>
  <c r="H270" i="10"/>
  <c r="G270" i="10"/>
  <c r="F270" i="10"/>
  <c r="E270" i="10"/>
  <c r="D270" i="10"/>
  <c r="B270" i="10"/>
  <c r="E360" i="10" s="1"/>
  <c r="A270" i="10"/>
  <c r="D360" i="10" s="1"/>
  <c r="O267" i="10"/>
  <c r="N267" i="10"/>
  <c r="M267" i="10"/>
  <c r="L267" i="10"/>
  <c r="P267" i="10" s="1"/>
  <c r="K267" i="10"/>
  <c r="J267" i="10"/>
  <c r="Q266" i="10"/>
  <c r="O266" i="10"/>
  <c r="O268" i="10" s="1"/>
  <c r="N266" i="10"/>
  <c r="N268" i="10" s="1"/>
  <c r="M266" i="10"/>
  <c r="M268" i="10" s="1"/>
  <c r="L266" i="10"/>
  <c r="L268" i="10" s="1"/>
  <c r="K266" i="10"/>
  <c r="K268" i="10" s="1"/>
  <c r="J266" i="10"/>
  <c r="J268" i="10" s="1"/>
  <c r="H266" i="10"/>
  <c r="G266" i="10"/>
  <c r="F266" i="10"/>
  <c r="E266" i="10"/>
  <c r="D266" i="10"/>
  <c r="O264" i="10"/>
  <c r="N264" i="10"/>
  <c r="M264" i="10"/>
  <c r="L264" i="10"/>
  <c r="P264" i="10" s="1"/>
  <c r="K264" i="10"/>
  <c r="J264" i="10"/>
  <c r="Q263" i="10"/>
  <c r="O263" i="10"/>
  <c r="O265" i="10" s="1"/>
  <c r="N263" i="10"/>
  <c r="N265" i="10" s="1"/>
  <c r="M263" i="10"/>
  <c r="M265" i="10" s="1"/>
  <c r="L263" i="10"/>
  <c r="L265" i="10" s="1"/>
  <c r="K263" i="10"/>
  <c r="K265" i="10" s="1"/>
  <c r="J263" i="10"/>
  <c r="J265" i="10" s="1"/>
  <c r="H263" i="10"/>
  <c r="G263" i="10"/>
  <c r="F263" i="10"/>
  <c r="E263" i="10"/>
  <c r="D263" i="10"/>
  <c r="O261" i="10"/>
  <c r="N261" i="10"/>
  <c r="M261" i="10"/>
  <c r="L261" i="10"/>
  <c r="P261" i="10" s="1"/>
  <c r="K261" i="10"/>
  <c r="J261" i="10"/>
  <c r="Q260" i="10"/>
  <c r="O260" i="10"/>
  <c r="O262" i="10" s="1"/>
  <c r="N260" i="10"/>
  <c r="N262" i="10" s="1"/>
  <c r="M260" i="10"/>
  <c r="M262" i="10" s="1"/>
  <c r="L260" i="10"/>
  <c r="L262" i="10" s="1"/>
  <c r="K260" i="10"/>
  <c r="K262" i="10" s="1"/>
  <c r="J260" i="10"/>
  <c r="J262" i="10" s="1"/>
  <c r="H260" i="10"/>
  <c r="G260" i="10"/>
  <c r="F260" i="10"/>
  <c r="E260" i="10"/>
  <c r="D260" i="10"/>
  <c r="O258" i="10"/>
  <c r="N258" i="10"/>
  <c r="M258" i="10"/>
  <c r="L258" i="10"/>
  <c r="P258" i="10" s="1"/>
  <c r="K258" i="10"/>
  <c r="J258" i="10"/>
  <c r="Q257" i="10"/>
  <c r="O257" i="10"/>
  <c r="O259" i="10" s="1"/>
  <c r="N257" i="10"/>
  <c r="N259" i="10" s="1"/>
  <c r="M257" i="10"/>
  <c r="M259" i="10" s="1"/>
  <c r="L257" i="10"/>
  <c r="L259" i="10" s="1"/>
  <c r="K257" i="10"/>
  <c r="K259" i="10" s="1"/>
  <c r="J257" i="10"/>
  <c r="J259" i="10" s="1"/>
  <c r="H257" i="10"/>
  <c r="G257" i="10"/>
  <c r="F257" i="10"/>
  <c r="E257" i="10"/>
  <c r="D257" i="10"/>
  <c r="O255" i="10"/>
  <c r="N255" i="10"/>
  <c r="M255" i="10"/>
  <c r="L255" i="10"/>
  <c r="P255" i="10" s="1"/>
  <c r="K255" i="10"/>
  <c r="J255" i="10"/>
  <c r="Q254" i="10"/>
  <c r="O254" i="10"/>
  <c r="O256" i="10" s="1"/>
  <c r="N254" i="10"/>
  <c r="N256" i="10" s="1"/>
  <c r="M254" i="10"/>
  <c r="M256" i="10" s="1"/>
  <c r="L254" i="10"/>
  <c r="L256" i="10" s="1"/>
  <c r="K254" i="10"/>
  <c r="K256" i="10" s="1"/>
  <c r="J254" i="10"/>
  <c r="J256" i="10" s="1"/>
  <c r="H254" i="10"/>
  <c r="G254" i="10"/>
  <c r="F254" i="10"/>
  <c r="E254" i="10"/>
  <c r="L253" i="10"/>
  <c r="O252" i="10"/>
  <c r="O253" i="10" s="1"/>
  <c r="N252" i="10"/>
  <c r="M252" i="10"/>
  <c r="L252" i="10"/>
  <c r="P252" i="10" s="1"/>
  <c r="R251" i="10" s="1"/>
  <c r="K252" i="10"/>
  <c r="K253" i="10" s="1"/>
  <c r="J252" i="10"/>
  <c r="Q251" i="10"/>
  <c r="O251" i="10"/>
  <c r="N251" i="10"/>
  <c r="N253" i="10" s="1"/>
  <c r="M251" i="10"/>
  <c r="M253" i="10" s="1"/>
  <c r="L251" i="10"/>
  <c r="P251" i="10" s="1"/>
  <c r="K251" i="10"/>
  <c r="J251" i="10"/>
  <c r="J253" i="10" s="1"/>
  <c r="H251" i="10"/>
  <c r="G251" i="10"/>
  <c r="F251" i="10"/>
  <c r="E251" i="10"/>
  <c r="D251" i="10"/>
  <c r="B251" i="10"/>
  <c r="E359" i="10" s="1"/>
  <c r="A251" i="10"/>
  <c r="D359" i="10" s="1"/>
  <c r="O248" i="10"/>
  <c r="N248" i="10"/>
  <c r="M248" i="10"/>
  <c r="L248" i="10"/>
  <c r="K248" i="10"/>
  <c r="J248" i="10"/>
  <c r="P248" i="10" s="1"/>
  <c r="R247" i="10" s="1"/>
  <c r="Q247" i="10"/>
  <c r="O247" i="10"/>
  <c r="O249" i="10" s="1"/>
  <c r="N247" i="10"/>
  <c r="N249" i="10" s="1"/>
  <c r="M247" i="10"/>
  <c r="M249" i="10" s="1"/>
  <c r="L247" i="10"/>
  <c r="L249" i="10" s="1"/>
  <c r="K247" i="10"/>
  <c r="K249" i="10" s="1"/>
  <c r="J247" i="10"/>
  <c r="J249" i="10" s="1"/>
  <c r="H247" i="10"/>
  <c r="G247" i="10"/>
  <c r="F247" i="10"/>
  <c r="E247" i="10"/>
  <c r="D247" i="10"/>
  <c r="O245" i="10"/>
  <c r="N245" i="10"/>
  <c r="M245" i="10"/>
  <c r="L245" i="10"/>
  <c r="K245" i="10"/>
  <c r="J245" i="10"/>
  <c r="P245" i="10" s="1"/>
  <c r="Q244" i="10"/>
  <c r="O244" i="10"/>
  <c r="O246" i="10" s="1"/>
  <c r="N244" i="10"/>
  <c r="N246" i="10" s="1"/>
  <c r="M244" i="10"/>
  <c r="M246" i="10" s="1"/>
  <c r="L244" i="10"/>
  <c r="L246" i="10" s="1"/>
  <c r="K244" i="10"/>
  <c r="K246" i="10" s="1"/>
  <c r="J244" i="10"/>
  <c r="J246" i="10" s="1"/>
  <c r="H244" i="10"/>
  <c r="G244" i="10"/>
  <c r="F244" i="10"/>
  <c r="E244" i="10"/>
  <c r="D244" i="10"/>
  <c r="L243" i="10"/>
  <c r="O242" i="10"/>
  <c r="O243" i="10" s="1"/>
  <c r="N242" i="10"/>
  <c r="M242" i="10"/>
  <c r="L242" i="10"/>
  <c r="K242" i="10"/>
  <c r="K243" i="10" s="1"/>
  <c r="J242" i="10"/>
  <c r="P242" i="10" s="1"/>
  <c r="Q241" i="10"/>
  <c r="O241" i="10"/>
  <c r="N241" i="10"/>
  <c r="N243" i="10" s="1"/>
  <c r="M241" i="10"/>
  <c r="M243" i="10" s="1"/>
  <c r="L241" i="10"/>
  <c r="K241" i="10"/>
  <c r="J241" i="10"/>
  <c r="J243" i="10" s="1"/>
  <c r="H241" i="10"/>
  <c r="G241" i="10"/>
  <c r="F241" i="10"/>
  <c r="E241" i="10"/>
  <c r="D241" i="10"/>
  <c r="B241" i="10"/>
  <c r="E358" i="10" s="1"/>
  <c r="A241" i="10"/>
  <c r="D358" i="10" s="1"/>
  <c r="O238" i="10"/>
  <c r="N238" i="10"/>
  <c r="M238" i="10"/>
  <c r="L238" i="10"/>
  <c r="K238" i="10"/>
  <c r="J238" i="10"/>
  <c r="P238" i="10" s="1"/>
  <c r="Q237" i="10"/>
  <c r="O237" i="10"/>
  <c r="O239" i="10" s="1"/>
  <c r="N237" i="10"/>
  <c r="N239" i="10" s="1"/>
  <c r="M237" i="10"/>
  <c r="M239" i="10" s="1"/>
  <c r="L237" i="10"/>
  <c r="L239" i="10" s="1"/>
  <c r="K237" i="10"/>
  <c r="K239" i="10" s="1"/>
  <c r="J237" i="10"/>
  <c r="J239" i="10" s="1"/>
  <c r="H237" i="10"/>
  <c r="G237" i="10"/>
  <c r="F237" i="10"/>
  <c r="E237" i="10"/>
  <c r="D237" i="10"/>
  <c r="O235" i="10"/>
  <c r="N235" i="10"/>
  <c r="M235" i="10"/>
  <c r="L235" i="10"/>
  <c r="K235" i="10"/>
  <c r="J235" i="10"/>
  <c r="P235" i="10" s="1"/>
  <c r="Q234" i="10"/>
  <c r="O234" i="10"/>
  <c r="O236" i="10" s="1"/>
  <c r="N234" i="10"/>
  <c r="N236" i="10" s="1"/>
  <c r="M234" i="10"/>
  <c r="M236" i="10" s="1"/>
  <c r="L234" i="10"/>
  <c r="L236" i="10" s="1"/>
  <c r="K234" i="10"/>
  <c r="K236" i="10" s="1"/>
  <c r="J234" i="10"/>
  <c r="J236" i="10" s="1"/>
  <c r="H234" i="10"/>
  <c r="G234" i="10"/>
  <c r="F234" i="10"/>
  <c r="E234" i="10"/>
  <c r="O232" i="10"/>
  <c r="N232" i="10"/>
  <c r="M232" i="10"/>
  <c r="L232" i="10"/>
  <c r="K232" i="10"/>
  <c r="J232" i="10"/>
  <c r="P232" i="10" s="1"/>
  <c r="Q231" i="10"/>
  <c r="O231" i="10"/>
  <c r="O233" i="10" s="1"/>
  <c r="N231" i="10"/>
  <c r="N233" i="10" s="1"/>
  <c r="M231" i="10"/>
  <c r="M233" i="10" s="1"/>
  <c r="L231" i="10"/>
  <c r="L233" i="10" s="1"/>
  <c r="K231" i="10"/>
  <c r="K233" i="10" s="1"/>
  <c r="J231" i="10"/>
  <c r="P231" i="10" s="1"/>
  <c r="P233" i="10" s="1"/>
  <c r="H231" i="10"/>
  <c r="G231" i="10"/>
  <c r="F231" i="10"/>
  <c r="E231" i="10"/>
  <c r="D231" i="10"/>
  <c r="O229" i="10"/>
  <c r="N229" i="10"/>
  <c r="M229" i="10"/>
  <c r="L229" i="10"/>
  <c r="K229" i="10"/>
  <c r="J229" i="10"/>
  <c r="P229" i="10" s="1"/>
  <c r="Q228" i="10"/>
  <c r="O228" i="10"/>
  <c r="O230" i="10" s="1"/>
  <c r="N228" i="10"/>
  <c r="N230" i="10" s="1"/>
  <c r="M228" i="10"/>
  <c r="M230" i="10" s="1"/>
  <c r="L228" i="10"/>
  <c r="L230" i="10" s="1"/>
  <c r="K228" i="10"/>
  <c r="K230" i="10" s="1"/>
  <c r="J228" i="10"/>
  <c r="P228" i="10" s="1"/>
  <c r="H228" i="10"/>
  <c r="G228" i="10"/>
  <c r="F228" i="10"/>
  <c r="E228" i="10"/>
  <c r="D228" i="10"/>
  <c r="O227" i="10"/>
  <c r="K227" i="10"/>
  <c r="O226" i="10"/>
  <c r="N226" i="10"/>
  <c r="N227" i="10" s="1"/>
  <c r="M226" i="10"/>
  <c r="L226" i="10"/>
  <c r="K226" i="10"/>
  <c r="J226" i="10"/>
  <c r="P226" i="10" s="1"/>
  <c r="R225" i="10" s="1"/>
  <c r="Q225" i="10"/>
  <c r="O225" i="10"/>
  <c r="N225" i="10"/>
  <c r="M225" i="10"/>
  <c r="M227" i="10" s="1"/>
  <c r="L225" i="10"/>
  <c r="L227" i="10" s="1"/>
  <c r="K225" i="10"/>
  <c r="J225" i="10"/>
  <c r="H225" i="10"/>
  <c r="G225" i="10"/>
  <c r="F225" i="10"/>
  <c r="E225" i="10"/>
  <c r="D225" i="10"/>
  <c r="B225" i="10"/>
  <c r="E357" i="10" s="1"/>
  <c r="A225" i="10"/>
  <c r="D357" i="10" s="1"/>
  <c r="O222" i="10"/>
  <c r="N222" i="10"/>
  <c r="M222" i="10"/>
  <c r="L222" i="10"/>
  <c r="K222" i="10"/>
  <c r="J222" i="10"/>
  <c r="P222" i="10" s="1"/>
  <c r="R221" i="10" s="1"/>
  <c r="Q221" i="10"/>
  <c r="O221" i="10"/>
  <c r="O223" i="10" s="1"/>
  <c r="N221" i="10"/>
  <c r="N223" i="10" s="1"/>
  <c r="M221" i="10"/>
  <c r="M223" i="10" s="1"/>
  <c r="L221" i="10"/>
  <c r="L223" i="10" s="1"/>
  <c r="K221" i="10"/>
  <c r="K223" i="10" s="1"/>
  <c r="J221" i="10"/>
  <c r="P221" i="10" s="1"/>
  <c r="H221" i="10"/>
  <c r="G221" i="10"/>
  <c r="F221" i="10"/>
  <c r="E221" i="10"/>
  <c r="D221" i="10"/>
  <c r="O219" i="10"/>
  <c r="N219" i="10"/>
  <c r="M219" i="10"/>
  <c r="L219" i="10"/>
  <c r="K219" i="10"/>
  <c r="J219" i="10"/>
  <c r="P219" i="10" s="1"/>
  <c r="R218" i="10" s="1"/>
  <c r="Q218" i="10"/>
  <c r="O218" i="10"/>
  <c r="O220" i="10" s="1"/>
  <c r="N218" i="10"/>
  <c r="N220" i="10" s="1"/>
  <c r="M218" i="10"/>
  <c r="M220" i="10" s="1"/>
  <c r="L218" i="10"/>
  <c r="L220" i="10" s="1"/>
  <c r="K218" i="10"/>
  <c r="K220" i="10" s="1"/>
  <c r="J218" i="10"/>
  <c r="P218" i="10" s="1"/>
  <c r="H218" i="10"/>
  <c r="G218" i="10"/>
  <c r="F218" i="10"/>
  <c r="E218" i="10"/>
  <c r="D218" i="10"/>
  <c r="O216" i="10"/>
  <c r="N216" i="10"/>
  <c r="M216" i="10"/>
  <c r="L216" i="10"/>
  <c r="K216" i="10"/>
  <c r="J216" i="10"/>
  <c r="P216" i="10" s="1"/>
  <c r="Q215" i="10"/>
  <c r="O215" i="10"/>
  <c r="O217" i="10" s="1"/>
  <c r="N215" i="10"/>
  <c r="N217" i="10" s="1"/>
  <c r="M215" i="10"/>
  <c r="M217" i="10" s="1"/>
  <c r="L215" i="10"/>
  <c r="L217" i="10" s="1"/>
  <c r="K215" i="10"/>
  <c r="K217" i="10" s="1"/>
  <c r="J215" i="10"/>
  <c r="P215" i="10" s="1"/>
  <c r="H215" i="10"/>
  <c r="G215" i="10"/>
  <c r="F215" i="10"/>
  <c r="E215" i="10"/>
  <c r="D215" i="10"/>
  <c r="O214" i="10"/>
  <c r="K214" i="10"/>
  <c r="O213" i="10"/>
  <c r="N213" i="10"/>
  <c r="N214" i="10" s="1"/>
  <c r="M213" i="10"/>
  <c r="L213" i="10"/>
  <c r="K213" i="10"/>
  <c r="J213" i="10"/>
  <c r="P213" i="10" s="1"/>
  <c r="Q212" i="10"/>
  <c r="O212" i="10"/>
  <c r="N212" i="10"/>
  <c r="M212" i="10"/>
  <c r="M214" i="10" s="1"/>
  <c r="L212" i="10"/>
  <c r="L214" i="10" s="1"/>
  <c r="K212" i="10"/>
  <c r="J212" i="10"/>
  <c r="H212" i="10"/>
  <c r="G212" i="10"/>
  <c r="F212" i="10"/>
  <c r="E212" i="10"/>
  <c r="D212" i="10"/>
  <c r="B212" i="10"/>
  <c r="E356" i="10" s="1"/>
  <c r="A212" i="10"/>
  <c r="D356" i="10" s="1"/>
  <c r="O209" i="10"/>
  <c r="N209" i="10"/>
  <c r="M209" i="10"/>
  <c r="L209" i="10"/>
  <c r="K209" i="10"/>
  <c r="J209" i="10"/>
  <c r="P209" i="10" s="1"/>
  <c r="R208" i="10" s="1"/>
  <c r="Q208" i="10"/>
  <c r="O208" i="10"/>
  <c r="O210" i="10" s="1"/>
  <c r="N208" i="10"/>
  <c r="N210" i="10" s="1"/>
  <c r="M208" i="10"/>
  <c r="M210" i="10" s="1"/>
  <c r="L208" i="10"/>
  <c r="L210" i="10" s="1"/>
  <c r="K208" i="10"/>
  <c r="K210" i="10" s="1"/>
  <c r="J208" i="10"/>
  <c r="P208" i="10" s="1"/>
  <c r="H208" i="10"/>
  <c r="G208" i="10"/>
  <c r="F208" i="10"/>
  <c r="E208" i="10"/>
  <c r="D208" i="10"/>
  <c r="O206" i="10"/>
  <c r="N206" i="10"/>
  <c r="M206" i="10"/>
  <c r="L206" i="10"/>
  <c r="K206" i="10"/>
  <c r="J206" i="10"/>
  <c r="P206" i="10" s="1"/>
  <c r="R205" i="10" s="1"/>
  <c r="Q205" i="10"/>
  <c r="O205" i="10"/>
  <c r="O207" i="10" s="1"/>
  <c r="N205" i="10"/>
  <c r="N207" i="10" s="1"/>
  <c r="M205" i="10"/>
  <c r="M207" i="10" s="1"/>
  <c r="L205" i="10"/>
  <c r="L207" i="10" s="1"/>
  <c r="K205" i="10"/>
  <c r="K207" i="10" s="1"/>
  <c r="J205" i="10"/>
  <c r="P205" i="10" s="1"/>
  <c r="H205" i="10"/>
  <c r="G205" i="10"/>
  <c r="F205" i="10"/>
  <c r="E205" i="10"/>
  <c r="D205" i="10"/>
  <c r="O203" i="10"/>
  <c r="N203" i="10"/>
  <c r="M203" i="10"/>
  <c r="L203" i="10"/>
  <c r="K203" i="10"/>
  <c r="J203" i="10"/>
  <c r="P203" i="10" s="1"/>
  <c r="R202" i="10" s="1"/>
  <c r="Q202" i="10"/>
  <c r="O202" i="10"/>
  <c r="O204" i="10" s="1"/>
  <c r="N202" i="10"/>
  <c r="N204" i="10" s="1"/>
  <c r="M202" i="10"/>
  <c r="M204" i="10" s="1"/>
  <c r="L202" i="10"/>
  <c r="L204" i="10" s="1"/>
  <c r="K202" i="10"/>
  <c r="K204" i="10" s="1"/>
  <c r="J202" i="10"/>
  <c r="P202" i="10" s="1"/>
  <c r="H202" i="10"/>
  <c r="G202" i="10"/>
  <c r="F202" i="10"/>
  <c r="E202" i="10"/>
  <c r="D202" i="10"/>
  <c r="O201" i="10"/>
  <c r="K201" i="10"/>
  <c r="O200" i="10"/>
  <c r="N200" i="10"/>
  <c r="N201" i="10" s="1"/>
  <c r="M200" i="10"/>
  <c r="L200" i="10"/>
  <c r="K200" i="10"/>
  <c r="J200" i="10"/>
  <c r="P200" i="10" s="1"/>
  <c r="Q199" i="10"/>
  <c r="O199" i="10"/>
  <c r="N199" i="10"/>
  <c r="M199" i="10"/>
  <c r="M201" i="10" s="1"/>
  <c r="L199" i="10"/>
  <c r="L201" i="10" s="1"/>
  <c r="K199" i="10"/>
  <c r="J199" i="10"/>
  <c r="H199" i="10"/>
  <c r="G199" i="10"/>
  <c r="F199" i="10"/>
  <c r="E199" i="10"/>
  <c r="D199" i="10"/>
  <c r="B199" i="10"/>
  <c r="E355" i="10" s="1"/>
  <c r="A199" i="10"/>
  <c r="D355" i="10" s="1"/>
  <c r="O196" i="10"/>
  <c r="N196" i="10"/>
  <c r="M196" i="10"/>
  <c r="L196" i="10"/>
  <c r="K196" i="10"/>
  <c r="J196" i="10"/>
  <c r="P196" i="10" s="1"/>
  <c r="R195" i="10" s="1"/>
  <c r="Q195" i="10"/>
  <c r="O195" i="10"/>
  <c r="O197" i="10" s="1"/>
  <c r="N195" i="10"/>
  <c r="N197" i="10" s="1"/>
  <c r="M195" i="10"/>
  <c r="M197" i="10" s="1"/>
  <c r="L195" i="10"/>
  <c r="L197" i="10" s="1"/>
  <c r="K195" i="10"/>
  <c r="K197" i="10" s="1"/>
  <c r="J195" i="10"/>
  <c r="P195" i="10" s="1"/>
  <c r="H195" i="10"/>
  <c r="G195" i="10"/>
  <c r="F195" i="10"/>
  <c r="E195" i="10"/>
  <c r="D195" i="10"/>
  <c r="O193" i="10"/>
  <c r="N193" i="10"/>
  <c r="M193" i="10"/>
  <c r="L193" i="10"/>
  <c r="K193" i="10"/>
  <c r="J193" i="10"/>
  <c r="P193" i="10" s="1"/>
  <c r="R192" i="10" s="1"/>
  <c r="Q192" i="10"/>
  <c r="O192" i="10"/>
  <c r="O194" i="10" s="1"/>
  <c r="N192" i="10"/>
  <c r="N194" i="10" s="1"/>
  <c r="M192" i="10"/>
  <c r="M194" i="10" s="1"/>
  <c r="L192" i="10"/>
  <c r="L194" i="10" s="1"/>
  <c r="K192" i="10"/>
  <c r="K194" i="10" s="1"/>
  <c r="J192" i="10"/>
  <c r="P192" i="10" s="1"/>
  <c r="P194" i="10" s="1"/>
  <c r="H192" i="10"/>
  <c r="G192" i="10"/>
  <c r="F192" i="10"/>
  <c r="E192" i="10"/>
  <c r="D192" i="10"/>
  <c r="O190" i="10"/>
  <c r="N190" i="10"/>
  <c r="M190" i="10"/>
  <c r="L190" i="10"/>
  <c r="K190" i="10"/>
  <c r="J190" i="10"/>
  <c r="P190" i="10" s="1"/>
  <c r="R189" i="10" s="1"/>
  <c r="Q189" i="10"/>
  <c r="O189" i="10"/>
  <c r="O191" i="10" s="1"/>
  <c r="N189" i="10"/>
  <c r="N191" i="10" s="1"/>
  <c r="M189" i="10"/>
  <c r="M191" i="10" s="1"/>
  <c r="L189" i="10"/>
  <c r="L191" i="10" s="1"/>
  <c r="K189" i="10"/>
  <c r="K191" i="10" s="1"/>
  <c r="J189" i="10"/>
  <c r="P189" i="10" s="1"/>
  <c r="H189" i="10"/>
  <c r="G189" i="10"/>
  <c r="F189" i="10"/>
  <c r="E189" i="10"/>
  <c r="D189" i="10"/>
  <c r="O187" i="10"/>
  <c r="N187" i="10"/>
  <c r="M187" i="10"/>
  <c r="L187" i="10"/>
  <c r="K187" i="10"/>
  <c r="J187" i="10"/>
  <c r="P187" i="10" s="1"/>
  <c r="Q186" i="10"/>
  <c r="O186" i="10"/>
  <c r="O188" i="10" s="1"/>
  <c r="N186" i="10"/>
  <c r="N188" i="10" s="1"/>
  <c r="M186" i="10"/>
  <c r="M188" i="10" s="1"/>
  <c r="L186" i="10"/>
  <c r="L188" i="10" s="1"/>
  <c r="K186" i="10"/>
  <c r="K188" i="10" s="1"/>
  <c r="J186" i="10"/>
  <c r="P186" i="10" s="1"/>
  <c r="P188" i="10" s="1"/>
  <c r="H186" i="10"/>
  <c r="G186" i="10"/>
  <c r="F186" i="10"/>
  <c r="E186" i="10"/>
  <c r="D186" i="10"/>
  <c r="O184" i="10"/>
  <c r="N184" i="10"/>
  <c r="M184" i="10"/>
  <c r="L184" i="10"/>
  <c r="K184" i="10"/>
  <c r="J184" i="10"/>
  <c r="P184" i="10" s="1"/>
  <c r="R183" i="10" s="1"/>
  <c r="Q183" i="10"/>
  <c r="O183" i="10"/>
  <c r="O185" i="10" s="1"/>
  <c r="N183" i="10"/>
  <c r="N185" i="10" s="1"/>
  <c r="M183" i="10"/>
  <c r="M185" i="10" s="1"/>
  <c r="L183" i="10"/>
  <c r="L185" i="10" s="1"/>
  <c r="K183" i="10"/>
  <c r="K185" i="10" s="1"/>
  <c r="J183" i="10"/>
  <c r="P183" i="10" s="1"/>
  <c r="H183" i="10"/>
  <c r="G183" i="10"/>
  <c r="F183" i="10"/>
  <c r="E183" i="10"/>
  <c r="O181" i="10"/>
  <c r="N181" i="10"/>
  <c r="M181" i="10"/>
  <c r="L181" i="10"/>
  <c r="P181" i="10" s="1"/>
  <c r="K181" i="10"/>
  <c r="J181" i="10"/>
  <c r="Q180" i="10"/>
  <c r="O180" i="10"/>
  <c r="O182" i="10" s="1"/>
  <c r="N180" i="10"/>
  <c r="N182" i="10" s="1"/>
  <c r="M180" i="10"/>
  <c r="M182" i="10" s="1"/>
  <c r="L180" i="10"/>
  <c r="L182" i="10" s="1"/>
  <c r="K180" i="10"/>
  <c r="K182" i="10" s="1"/>
  <c r="J180" i="10"/>
  <c r="P180" i="10" s="1"/>
  <c r="P182" i="10" s="1"/>
  <c r="H180" i="10"/>
  <c r="G180" i="10"/>
  <c r="F180" i="10"/>
  <c r="E180" i="10"/>
  <c r="D180" i="10"/>
  <c r="O178" i="10"/>
  <c r="N178" i="10"/>
  <c r="M178" i="10"/>
  <c r="L178" i="10"/>
  <c r="P178" i="10" s="1"/>
  <c r="R177" i="10" s="1"/>
  <c r="K178" i="10"/>
  <c r="J178" i="10"/>
  <c r="Q177" i="10"/>
  <c r="O177" i="10"/>
  <c r="O179" i="10" s="1"/>
  <c r="N177" i="10"/>
  <c r="N179" i="10" s="1"/>
  <c r="M177" i="10"/>
  <c r="M179" i="10" s="1"/>
  <c r="L177" i="10"/>
  <c r="L179" i="10" s="1"/>
  <c r="K177" i="10"/>
  <c r="K179" i="10" s="1"/>
  <c r="J177" i="10"/>
  <c r="P177" i="10" s="1"/>
  <c r="H177" i="10"/>
  <c r="G177" i="10"/>
  <c r="F177" i="10"/>
  <c r="E177" i="10"/>
  <c r="O175" i="10"/>
  <c r="N175" i="10"/>
  <c r="M175" i="10"/>
  <c r="L175" i="10"/>
  <c r="K175" i="10"/>
  <c r="P175" i="10" s="1"/>
  <c r="J175" i="10"/>
  <c r="Q174" i="10"/>
  <c r="O174" i="10"/>
  <c r="O176" i="10" s="1"/>
  <c r="N174" i="10"/>
  <c r="N176" i="10" s="1"/>
  <c r="M174" i="10"/>
  <c r="M176" i="10" s="1"/>
  <c r="L174" i="10"/>
  <c r="L176" i="10" s="1"/>
  <c r="K174" i="10"/>
  <c r="K176" i="10" s="1"/>
  <c r="J174" i="10"/>
  <c r="J176" i="10" s="1"/>
  <c r="H174" i="10"/>
  <c r="G174" i="10"/>
  <c r="F174" i="10"/>
  <c r="E174" i="10"/>
  <c r="D174" i="10"/>
  <c r="O172" i="10"/>
  <c r="N172" i="10"/>
  <c r="M172" i="10"/>
  <c r="L172" i="10"/>
  <c r="K172" i="10"/>
  <c r="P172" i="10" s="1"/>
  <c r="J172" i="10"/>
  <c r="Q171" i="10"/>
  <c r="O171" i="10"/>
  <c r="O173" i="10" s="1"/>
  <c r="N171" i="10"/>
  <c r="N173" i="10" s="1"/>
  <c r="M171" i="10"/>
  <c r="M173" i="10" s="1"/>
  <c r="L171" i="10"/>
  <c r="L173" i="10" s="1"/>
  <c r="K171" i="10"/>
  <c r="K173" i="10" s="1"/>
  <c r="J171" i="10"/>
  <c r="J173" i="10" s="1"/>
  <c r="H171" i="10"/>
  <c r="G171" i="10"/>
  <c r="F171" i="10"/>
  <c r="E171" i="10"/>
  <c r="D171" i="10"/>
  <c r="O169" i="10"/>
  <c r="N169" i="10"/>
  <c r="M169" i="10"/>
  <c r="L169" i="10"/>
  <c r="K169" i="10"/>
  <c r="P169" i="10" s="1"/>
  <c r="J169" i="10"/>
  <c r="Q168" i="10"/>
  <c r="O168" i="10"/>
  <c r="O170" i="10" s="1"/>
  <c r="N168" i="10"/>
  <c r="N170" i="10" s="1"/>
  <c r="M168" i="10"/>
  <c r="M170" i="10" s="1"/>
  <c r="L168" i="10"/>
  <c r="L170" i="10" s="1"/>
  <c r="K168" i="10"/>
  <c r="K170" i="10" s="1"/>
  <c r="J168" i="10"/>
  <c r="J170" i="10" s="1"/>
  <c r="H168" i="10"/>
  <c r="G168" i="10"/>
  <c r="F168" i="10"/>
  <c r="E168" i="10"/>
  <c r="D168" i="10"/>
  <c r="O166" i="10"/>
  <c r="N166" i="10"/>
  <c r="M166" i="10"/>
  <c r="L166" i="10"/>
  <c r="K166" i="10"/>
  <c r="P166" i="10" s="1"/>
  <c r="J166" i="10"/>
  <c r="Q165" i="10"/>
  <c r="O165" i="10"/>
  <c r="O167" i="10" s="1"/>
  <c r="N165" i="10"/>
  <c r="N167" i="10" s="1"/>
  <c r="M165" i="10"/>
  <c r="M167" i="10" s="1"/>
  <c r="L165" i="10"/>
  <c r="L167" i="10" s="1"/>
  <c r="K165" i="10"/>
  <c r="K167" i="10" s="1"/>
  <c r="J165" i="10"/>
  <c r="J167" i="10" s="1"/>
  <c r="H165" i="10"/>
  <c r="G165" i="10"/>
  <c r="F165" i="10"/>
  <c r="E165" i="10"/>
  <c r="D165" i="10"/>
  <c r="M164" i="10"/>
  <c r="O163" i="10"/>
  <c r="N163" i="10"/>
  <c r="M163" i="10"/>
  <c r="L163" i="10"/>
  <c r="P163" i="10" s="1"/>
  <c r="K163" i="10"/>
  <c r="J163" i="10"/>
  <c r="Q162" i="10"/>
  <c r="O162" i="10"/>
  <c r="O164" i="10" s="1"/>
  <c r="N162" i="10"/>
  <c r="N164" i="10" s="1"/>
  <c r="M162" i="10"/>
  <c r="L162" i="10"/>
  <c r="K162" i="10"/>
  <c r="K164" i="10" s="1"/>
  <c r="J162" i="10"/>
  <c r="J164" i="10" s="1"/>
  <c r="H162" i="10"/>
  <c r="G162" i="10"/>
  <c r="F162" i="10"/>
  <c r="E162" i="10"/>
  <c r="D162" i="10"/>
  <c r="B162" i="10"/>
  <c r="E354" i="10" s="1"/>
  <c r="A162" i="10"/>
  <c r="D354" i="10" s="1"/>
  <c r="P160" i="10"/>
  <c r="P159" i="10"/>
  <c r="S158" i="10"/>
  <c r="F353" i="10" s="1"/>
  <c r="R158" i="10"/>
  <c r="P158" i="10"/>
  <c r="D158" i="10"/>
  <c r="B158" i="10"/>
  <c r="E353" i="10" s="1"/>
  <c r="A158" i="10"/>
  <c r="D353" i="10" s="1"/>
  <c r="O155" i="10"/>
  <c r="N155" i="10"/>
  <c r="M155" i="10"/>
  <c r="L155" i="10"/>
  <c r="P155" i="10" s="1"/>
  <c r="K155" i="10"/>
  <c r="J155" i="10"/>
  <c r="Q154" i="10"/>
  <c r="O154" i="10"/>
  <c r="O156" i="10" s="1"/>
  <c r="N154" i="10"/>
  <c r="N156" i="10" s="1"/>
  <c r="M154" i="10"/>
  <c r="M156" i="10" s="1"/>
  <c r="L154" i="10"/>
  <c r="L156" i="10" s="1"/>
  <c r="K154" i="10"/>
  <c r="K156" i="10" s="1"/>
  <c r="J154" i="10"/>
  <c r="P154" i="10" s="1"/>
  <c r="P156" i="10" s="1"/>
  <c r="H154" i="10"/>
  <c r="G154" i="10"/>
  <c r="F154" i="10"/>
  <c r="E154" i="10"/>
  <c r="D154" i="10"/>
  <c r="O152" i="10"/>
  <c r="N152" i="10"/>
  <c r="M152" i="10"/>
  <c r="L152" i="10"/>
  <c r="P152" i="10" s="1"/>
  <c r="R151" i="10" s="1"/>
  <c r="K152" i="10"/>
  <c r="J152" i="10"/>
  <c r="Q151" i="10"/>
  <c r="O151" i="10"/>
  <c r="O153" i="10" s="1"/>
  <c r="N151" i="10"/>
  <c r="N153" i="10" s="1"/>
  <c r="M151" i="10"/>
  <c r="M153" i="10" s="1"/>
  <c r="L151" i="10"/>
  <c r="L153" i="10" s="1"/>
  <c r="K151" i="10"/>
  <c r="K153" i="10" s="1"/>
  <c r="J151" i="10"/>
  <c r="P151" i="10" s="1"/>
  <c r="H151" i="10"/>
  <c r="G151" i="10"/>
  <c r="F151" i="10"/>
  <c r="E151" i="10"/>
  <c r="D151" i="10"/>
  <c r="O149" i="10"/>
  <c r="N149" i="10"/>
  <c r="M149" i="10"/>
  <c r="L149" i="10"/>
  <c r="P149" i="10" s="1"/>
  <c r="R148" i="10" s="1"/>
  <c r="K149" i="10"/>
  <c r="J149" i="10"/>
  <c r="Q148" i="10"/>
  <c r="O148" i="10"/>
  <c r="O150" i="10" s="1"/>
  <c r="N148" i="10"/>
  <c r="N150" i="10" s="1"/>
  <c r="M148" i="10"/>
  <c r="M150" i="10" s="1"/>
  <c r="L148" i="10"/>
  <c r="L150" i="10" s="1"/>
  <c r="K148" i="10"/>
  <c r="K150" i="10" s="1"/>
  <c r="J148" i="10"/>
  <c r="P148" i="10" s="1"/>
  <c r="P150" i="10" s="1"/>
  <c r="H148" i="10"/>
  <c r="G148" i="10"/>
  <c r="F148" i="10"/>
  <c r="E148" i="10"/>
  <c r="D148" i="10"/>
  <c r="N147" i="10"/>
  <c r="J147" i="10"/>
  <c r="O146" i="10"/>
  <c r="N146" i="10"/>
  <c r="M146" i="10"/>
  <c r="L146" i="10"/>
  <c r="P146" i="10" s="1"/>
  <c r="K146" i="10"/>
  <c r="J146" i="10"/>
  <c r="Q145" i="10"/>
  <c r="O145" i="10"/>
  <c r="O147" i="10" s="1"/>
  <c r="N145" i="10"/>
  <c r="M145" i="10"/>
  <c r="M147" i="10" s="1"/>
  <c r="L145" i="10"/>
  <c r="L147" i="10" s="1"/>
  <c r="K145" i="10"/>
  <c r="K147" i="10" s="1"/>
  <c r="J145" i="10"/>
  <c r="H145" i="10"/>
  <c r="G145" i="10"/>
  <c r="F145" i="10"/>
  <c r="E145" i="10"/>
  <c r="D145" i="10"/>
  <c r="N144" i="10"/>
  <c r="O143" i="10"/>
  <c r="N143" i="10"/>
  <c r="M143" i="10"/>
  <c r="L143" i="10"/>
  <c r="P143" i="10" s="1"/>
  <c r="R142" i="10" s="1"/>
  <c r="K143" i="10"/>
  <c r="J143" i="10"/>
  <c r="Q142" i="10"/>
  <c r="O142" i="10"/>
  <c r="O144" i="10" s="1"/>
  <c r="N142" i="10"/>
  <c r="M142" i="10"/>
  <c r="M144" i="10" s="1"/>
  <c r="L142" i="10"/>
  <c r="L144" i="10" s="1"/>
  <c r="K142" i="10"/>
  <c r="K144" i="10" s="1"/>
  <c r="J142" i="10"/>
  <c r="P142" i="10" s="1"/>
  <c r="H142" i="10"/>
  <c r="G142" i="10"/>
  <c r="F142" i="10"/>
  <c r="E142" i="10"/>
  <c r="D142" i="10"/>
  <c r="N141" i="10"/>
  <c r="M141" i="10"/>
  <c r="O140" i="10"/>
  <c r="N140" i="10"/>
  <c r="M140" i="10"/>
  <c r="L140" i="10"/>
  <c r="P140" i="10" s="1"/>
  <c r="R139" i="10" s="1"/>
  <c r="K140" i="10"/>
  <c r="J140" i="10"/>
  <c r="Q139" i="10"/>
  <c r="O139" i="10"/>
  <c r="O141" i="10" s="1"/>
  <c r="N139" i="10"/>
  <c r="M139" i="10"/>
  <c r="L139" i="10"/>
  <c r="L141" i="10" s="1"/>
  <c r="K139" i="10"/>
  <c r="K141" i="10" s="1"/>
  <c r="J139" i="10"/>
  <c r="P139" i="10" s="1"/>
  <c r="H139" i="10"/>
  <c r="G139" i="10"/>
  <c r="F139" i="10"/>
  <c r="E139" i="10"/>
  <c r="D139" i="10"/>
  <c r="M138" i="10"/>
  <c r="O137" i="10"/>
  <c r="N137" i="10"/>
  <c r="M137" i="10"/>
  <c r="L137" i="10"/>
  <c r="P137" i="10" s="1"/>
  <c r="K137" i="10"/>
  <c r="J137" i="10"/>
  <c r="Q136" i="10"/>
  <c r="O136" i="10"/>
  <c r="O138" i="10" s="1"/>
  <c r="N136" i="10"/>
  <c r="N138" i="10" s="1"/>
  <c r="M136" i="10"/>
  <c r="L136" i="10"/>
  <c r="L138" i="10" s="1"/>
  <c r="K136" i="10"/>
  <c r="K138" i="10" s="1"/>
  <c r="J136" i="10"/>
  <c r="H136" i="10"/>
  <c r="G136" i="10"/>
  <c r="F136" i="10"/>
  <c r="E136" i="10"/>
  <c r="D136" i="10"/>
  <c r="J135" i="10"/>
  <c r="O134" i="10"/>
  <c r="N134" i="10"/>
  <c r="M134" i="10"/>
  <c r="L134" i="10"/>
  <c r="P134" i="10" s="1"/>
  <c r="K134" i="10"/>
  <c r="J134" i="10"/>
  <c r="Q133" i="10"/>
  <c r="O133" i="10"/>
  <c r="O135" i="10" s="1"/>
  <c r="N133" i="10"/>
  <c r="N135" i="10" s="1"/>
  <c r="M133" i="10"/>
  <c r="M135" i="10" s="1"/>
  <c r="L133" i="10"/>
  <c r="L135" i="10" s="1"/>
  <c r="K133" i="10"/>
  <c r="K135" i="10" s="1"/>
  <c r="J133" i="10"/>
  <c r="H133" i="10"/>
  <c r="G133" i="10"/>
  <c r="F133" i="10"/>
  <c r="E133" i="10"/>
  <c r="D133" i="10"/>
  <c r="N132" i="10"/>
  <c r="J132" i="10"/>
  <c r="O131" i="10"/>
  <c r="N131" i="10"/>
  <c r="M131" i="10"/>
  <c r="M132" i="10" s="1"/>
  <c r="L131" i="10"/>
  <c r="P131" i="10" s="1"/>
  <c r="K131" i="10"/>
  <c r="J131" i="10"/>
  <c r="Q130" i="10"/>
  <c r="O130" i="10"/>
  <c r="O132" i="10" s="1"/>
  <c r="N130" i="10"/>
  <c r="M130" i="10"/>
  <c r="L130" i="10"/>
  <c r="K130" i="10"/>
  <c r="K132" i="10" s="1"/>
  <c r="J130" i="10"/>
  <c r="H130" i="10"/>
  <c r="G130" i="10"/>
  <c r="F130" i="10"/>
  <c r="E130" i="10"/>
  <c r="D130" i="10"/>
  <c r="B130" i="10"/>
  <c r="E352" i="10" s="1"/>
  <c r="A130" i="10"/>
  <c r="D352" i="10" s="1"/>
  <c r="N128" i="10"/>
  <c r="M128" i="10"/>
  <c r="O127" i="10"/>
  <c r="N127" i="10"/>
  <c r="M127" i="10"/>
  <c r="L127" i="10"/>
  <c r="P127" i="10" s="1"/>
  <c r="R126" i="10" s="1"/>
  <c r="K127" i="10"/>
  <c r="J127" i="10"/>
  <c r="Q126" i="10"/>
  <c r="O126" i="10"/>
  <c r="O128" i="10" s="1"/>
  <c r="N126" i="10"/>
  <c r="M126" i="10"/>
  <c r="L126" i="10"/>
  <c r="L128" i="10" s="1"/>
  <c r="K126" i="10"/>
  <c r="K128" i="10" s="1"/>
  <c r="J126" i="10"/>
  <c r="P126" i="10" s="1"/>
  <c r="H126" i="10"/>
  <c r="G126" i="10"/>
  <c r="F126" i="10"/>
  <c r="E126" i="10"/>
  <c r="D126" i="10"/>
  <c r="M125" i="10"/>
  <c r="O124" i="10"/>
  <c r="N124" i="10"/>
  <c r="M124" i="10"/>
  <c r="L124" i="10"/>
  <c r="P124" i="10" s="1"/>
  <c r="K124" i="10"/>
  <c r="J124" i="10"/>
  <c r="Q123" i="10"/>
  <c r="O123" i="10"/>
  <c r="O125" i="10" s="1"/>
  <c r="N123" i="10"/>
  <c r="N125" i="10" s="1"/>
  <c r="M123" i="10"/>
  <c r="L123" i="10"/>
  <c r="L125" i="10" s="1"/>
  <c r="K123" i="10"/>
  <c r="K125" i="10" s="1"/>
  <c r="J123" i="10"/>
  <c r="J125" i="10" s="1"/>
  <c r="H123" i="10"/>
  <c r="G123" i="10"/>
  <c r="F123" i="10"/>
  <c r="E123" i="10"/>
  <c r="D123" i="10"/>
  <c r="N122" i="10"/>
  <c r="O121" i="10"/>
  <c r="N121" i="10"/>
  <c r="M121" i="10"/>
  <c r="L121" i="10"/>
  <c r="P121" i="10" s="1"/>
  <c r="K121" i="10"/>
  <c r="J121" i="10"/>
  <c r="Q120" i="10"/>
  <c r="O120" i="10"/>
  <c r="N120" i="10"/>
  <c r="M120" i="10"/>
  <c r="M122" i="10" s="1"/>
  <c r="L120" i="10"/>
  <c r="K120" i="10"/>
  <c r="J120" i="10"/>
  <c r="J122" i="10" s="1"/>
  <c r="H120" i="10"/>
  <c r="G120" i="10"/>
  <c r="F120" i="10"/>
  <c r="E120" i="10"/>
  <c r="D120" i="10"/>
  <c r="L119" i="10"/>
  <c r="O118" i="10"/>
  <c r="N118" i="10"/>
  <c r="M118" i="10"/>
  <c r="L118" i="10"/>
  <c r="K118" i="10"/>
  <c r="P118" i="10" s="1"/>
  <c r="J118" i="10"/>
  <c r="Q117" i="10"/>
  <c r="O117" i="10"/>
  <c r="O119" i="10" s="1"/>
  <c r="N117" i="10"/>
  <c r="N119" i="10" s="1"/>
  <c r="M117" i="10"/>
  <c r="M119" i="10" s="1"/>
  <c r="L117" i="10"/>
  <c r="P117" i="10" s="1"/>
  <c r="P119" i="10" s="1"/>
  <c r="K117" i="10"/>
  <c r="K119" i="10" s="1"/>
  <c r="J117" i="10"/>
  <c r="J119" i="10" s="1"/>
  <c r="H117" i="10"/>
  <c r="G117" i="10"/>
  <c r="F117" i="10"/>
  <c r="E117" i="10"/>
  <c r="D117" i="10"/>
  <c r="N116" i="10"/>
  <c r="O115" i="10"/>
  <c r="N115" i="10"/>
  <c r="M115" i="10"/>
  <c r="L115" i="10"/>
  <c r="P115" i="10" s="1"/>
  <c r="K115" i="10"/>
  <c r="J115" i="10"/>
  <c r="Q114" i="10"/>
  <c r="O114" i="10"/>
  <c r="N114" i="10"/>
  <c r="M114" i="10"/>
  <c r="M116" i="10" s="1"/>
  <c r="L114" i="10"/>
  <c r="K114" i="10"/>
  <c r="J114" i="10"/>
  <c r="J116" i="10" s="1"/>
  <c r="H114" i="10"/>
  <c r="G114" i="10"/>
  <c r="F114" i="10"/>
  <c r="E114" i="10"/>
  <c r="D114" i="10"/>
  <c r="O112" i="10"/>
  <c r="N112" i="10"/>
  <c r="M112" i="10"/>
  <c r="L112" i="10"/>
  <c r="P112" i="10" s="1"/>
  <c r="K112" i="10"/>
  <c r="J112" i="10"/>
  <c r="Q111" i="10"/>
  <c r="O111" i="10"/>
  <c r="O113" i="10" s="1"/>
  <c r="N111" i="10"/>
  <c r="N113" i="10" s="1"/>
  <c r="M111" i="10"/>
  <c r="M113" i="10" s="1"/>
  <c r="L111" i="10"/>
  <c r="L113" i="10" s="1"/>
  <c r="K111" i="10"/>
  <c r="K113" i="10" s="1"/>
  <c r="J111" i="10"/>
  <c r="J113" i="10" s="1"/>
  <c r="H111" i="10"/>
  <c r="G111" i="10"/>
  <c r="F111" i="10"/>
  <c r="E111" i="10"/>
  <c r="D111" i="10"/>
  <c r="O109" i="10"/>
  <c r="N109" i="10"/>
  <c r="M109" i="10"/>
  <c r="L109" i="10"/>
  <c r="P109" i="10" s="1"/>
  <c r="R108" i="10" s="1"/>
  <c r="K109" i="10"/>
  <c r="J109" i="10"/>
  <c r="Q108" i="10"/>
  <c r="O108" i="10"/>
  <c r="O110" i="10" s="1"/>
  <c r="N108" i="10"/>
  <c r="N110" i="10" s="1"/>
  <c r="M108" i="10"/>
  <c r="M110" i="10" s="1"/>
  <c r="L108" i="10"/>
  <c r="L110" i="10" s="1"/>
  <c r="K108" i="10"/>
  <c r="K110" i="10" s="1"/>
  <c r="J108" i="10"/>
  <c r="J110" i="10" s="1"/>
  <c r="H108" i="10"/>
  <c r="G108" i="10"/>
  <c r="F108" i="10"/>
  <c r="E108" i="10"/>
  <c r="O106" i="10"/>
  <c r="N106" i="10"/>
  <c r="M106" i="10"/>
  <c r="L106" i="10"/>
  <c r="K106" i="10"/>
  <c r="J106" i="10"/>
  <c r="P106" i="10" s="1"/>
  <c r="R105" i="10" s="1"/>
  <c r="Q105" i="10"/>
  <c r="O105" i="10"/>
  <c r="O107" i="10" s="1"/>
  <c r="N105" i="10"/>
  <c r="N107" i="10" s="1"/>
  <c r="M105" i="10"/>
  <c r="M107" i="10" s="1"/>
  <c r="L105" i="10"/>
  <c r="L107" i="10" s="1"/>
  <c r="K105" i="10"/>
  <c r="K107" i="10" s="1"/>
  <c r="J105" i="10"/>
  <c r="J107" i="10" s="1"/>
  <c r="H105" i="10"/>
  <c r="G105" i="10"/>
  <c r="F105" i="10"/>
  <c r="E105" i="10"/>
  <c r="D105" i="10"/>
  <c r="O103" i="10"/>
  <c r="N103" i="10"/>
  <c r="M103" i="10"/>
  <c r="L103" i="10"/>
  <c r="K103" i="10"/>
  <c r="J103" i="10"/>
  <c r="P103" i="10" s="1"/>
  <c r="Q102" i="10"/>
  <c r="O102" i="10"/>
  <c r="O104" i="10" s="1"/>
  <c r="N102" i="10"/>
  <c r="N104" i="10" s="1"/>
  <c r="M102" i="10"/>
  <c r="M104" i="10" s="1"/>
  <c r="L102" i="10"/>
  <c r="L104" i="10" s="1"/>
  <c r="K102" i="10"/>
  <c r="K104" i="10" s="1"/>
  <c r="J102" i="10"/>
  <c r="J104" i="10" s="1"/>
  <c r="H102" i="10"/>
  <c r="G102" i="10"/>
  <c r="F102" i="10"/>
  <c r="E102" i="10"/>
  <c r="D102" i="10"/>
  <c r="O100" i="10"/>
  <c r="N100" i="10"/>
  <c r="M100" i="10"/>
  <c r="L100" i="10"/>
  <c r="K100" i="10"/>
  <c r="J100" i="10"/>
  <c r="Q99" i="10"/>
  <c r="O99" i="10"/>
  <c r="O101" i="10" s="1"/>
  <c r="N99" i="10"/>
  <c r="N101" i="10" s="1"/>
  <c r="M99" i="10"/>
  <c r="M101" i="10" s="1"/>
  <c r="L99" i="10"/>
  <c r="L101" i="10" s="1"/>
  <c r="K99" i="10"/>
  <c r="K101" i="10" s="1"/>
  <c r="J99" i="10"/>
  <c r="J101" i="10" s="1"/>
  <c r="H99" i="10"/>
  <c r="G99" i="10"/>
  <c r="F99" i="10"/>
  <c r="E99" i="10"/>
  <c r="D99" i="10"/>
  <c r="O97" i="10"/>
  <c r="N97" i="10"/>
  <c r="M97" i="10"/>
  <c r="L97" i="10"/>
  <c r="K97" i="10"/>
  <c r="J97" i="10"/>
  <c r="Q96" i="10"/>
  <c r="O96" i="10"/>
  <c r="O98" i="10" s="1"/>
  <c r="N96" i="10"/>
  <c r="N98" i="10" s="1"/>
  <c r="M96" i="10"/>
  <c r="M98" i="10" s="1"/>
  <c r="L96" i="10"/>
  <c r="L98" i="10" s="1"/>
  <c r="K96" i="10"/>
  <c r="K98" i="10" s="1"/>
  <c r="J96" i="10"/>
  <c r="J98" i="10" s="1"/>
  <c r="H96" i="10"/>
  <c r="G96" i="10"/>
  <c r="F96" i="10"/>
  <c r="E96" i="10"/>
  <c r="D96" i="10"/>
  <c r="L95" i="10"/>
  <c r="O94" i="10"/>
  <c r="O95" i="10" s="1"/>
  <c r="N94" i="10"/>
  <c r="M94" i="10"/>
  <c r="L94" i="10"/>
  <c r="K94" i="10"/>
  <c r="K95" i="10" s="1"/>
  <c r="J94" i="10"/>
  <c r="P94" i="10" s="1"/>
  <c r="Q93" i="10"/>
  <c r="O93" i="10"/>
  <c r="N93" i="10"/>
  <c r="N95" i="10" s="1"/>
  <c r="M93" i="10"/>
  <c r="M95" i="10" s="1"/>
  <c r="L93" i="10"/>
  <c r="K93" i="10"/>
  <c r="J93" i="10"/>
  <c r="H93" i="10"/>
  <c r="G93" i="10"/>
  <c r="F93" i="10"/>
  <c r="E93" i="10"/>
  <c r="D93" i="10"/>
  <c r="B93" i="10"/>
  <c r="E351" i="10" s="1"/>
  <c r="A93" i="10"/>
  <c r="D351" i="10" s="1"/>
  <c r="O90" i="10"/>
  <c r="N90" i="10"/>
  <c r="M90" i="10"/>
  <c r="L90" i="10"/>
  <c r="K90" i="10"/>
  <c r="J90" i="10"/>
  <c r="Q89" i="10"/>
  <c r="O89" i="10"/>
  <c r="O91" i="10" s="1"/>
  <c r="N89" i="10"/>
  <c r="N91" i="10" s="1"/>
  <c r="M89" i="10"/>
  <c r="M91" i="10" s="1"/>
  <c r="L89" i="10"/>
  <c r="L91" i="10" s="1"/>
  <c r="K89" i="10"/>
  <c r="K91" i="10" s="1"/>
  <c r="J89" i="10"/>
  <c r="J91" i="10" s="1"/>
  <c r="H89" i="10"/>
  <c r="G89" i="10"/>
  <c r="F89" i="10"/>
  <c r="E89" i="10"/>
  <c r="D89" i="10"/>
  <c r="O87" i="10"/>
  <c r="N87" i="10"/>
  <c r="M87" i="10"/>
  <c r="L87" i="10"/>
  <c r="K87" i="10"/>
  <c r="J87" i="10"/>
  <c r="P87" i="10" s="1"/>
  <c r="Q86" i="10"/>
  <c r="O86" i="10"/>
  <c r="O88" i="10" s="1"/>
  <c r="N86" i="10"/>
  <c r="N88" i="10" s="1"/>
  <c r="M86" i="10"/>
  <c r="M88" i="10" s="1"/>
  <c r="L86" i="10"/>
  <c r="L88" i="10" s="1"/>
  <c r="K86" i="10"/>
  <c r="K88" i="10" s="1"/>
  <c r="J86" i="10"/>
  <c r="J88" i="10" s="1"/>
  <c r="H86" i="10"/>
  <c r="G86" i="10"/>
  <c r="F86" i="10"/>
  <c r="E86" i="10"/>
  <c r="D86" i="10"/>
  <c r="O84" i="10"/>
  <c r="N84" i="10"/>
  <c r="M84" i="10"/>
  <c r="L84" i="10"/>
  <c r="K84" i="10"/>
  <c r="J84" i="10"/>
  <c r="P84" i="10" s="1"/>
  <c r="Q83" i="10"/>
  <c r="O83" i="10"/>
  <c r="O85" i="10" s="1"/>
  <c r="N83" i="10"/>
  <c r="N85" i="10" s="1"/>
  <c r="M83" i="10"/>
  <c r="M85" i="10" s="1"/>
  <c r="L83" i="10"/>
  <c r="L85" i="10" s="1"/>
  <c r="K83" i="10"/>
  <c r="K85" i="10" s="1"/>
  <c r="J83" i="10"/>
  <c r="J85" i="10" s="1"/>
  <c r="H83" i="10"/>
  <c r="G83" i="10"/>
  <c r="F83" i="10"/>
  <c r="E83" i="10"/>
  <c r="D83" i="10"/>
  <c r="O81" i="10"/>
  <c r="N81" i="10"/>
  <c r="M81" i="10"/>
  <c r="L81" i="10"/>
  <c r="K81" i="10"/>
  <c r="J81" i="10"/>
  <c r="Q80" i="10"/>
  <c r="O80" i="10"/>
  <c r="O82" i="10" s="1"/>
  <c r="N80" i="10"/>
  <c r="N82" i="10" s="1"/>
  <c r="M80" i="10"/>
  <c r="M82" i="10" s="1"/>
  <c r="L80" i="10"/>
  <c r="L82" i="10" s="1"/>
  <c r="K80" i="10"/>
  <c r="K82" i="10" s="1"/>
  <c r="J80" i="10"/>
  <c r="J82" i="10" s="1"/>
  <c r="H80" i="10"/>
  <c r="G80" i="10"/>
  <c r="F80" i="10"/>
  <c r="E80" i="10"/>
  <c r="D80" i="10"/>
  <c r="O78" i="10"/>
  <c r="N78" i="10"/>
  <c r="M78" i="10"/>
  <c r="L78" i="10"/>
  <c r="K78" i="10"/>
  <c r="J78" i="10"/>
  <c r="Q77" i="10"/>
  <c r="O77" i="10"/>
  <c r="O79" i="10" s="1"/>
  <c r="N77" i="10"/>
  <c r="N79" i="10" s="1"/>
  <c r="M77" i="10"/>
  <c r="M79" i="10" s="1"/>
  <c r="L77" i="10"/>
  <c r="L79" i="10" s="1"/>
  <c r="K77" i="10"/>
  <c r="K79" i="10" s="1"/>
  <c r="J77" i="10"/>
  <c r="J79" i="10" s="1"/>
  <c r="H77" i="10"/>
  <c r="G77" i="10"/>
  <c r="F77" i="10"/>
  <c r="E77" i="10"/>
  <c r="D77" i="10"/>
  <c r="O75" i="10"/>
  <c r="N75" i="10"/>
  <c r="M75" i="10"/>
  <c r="L75" i="10"/>
  <c r="K75" i="10"/>
  <c r="J75" i="10"/>
  <c r="P75" i="10" s="1"/>
  <c r="Q74" i="10"/>
  <c r="O74" i="10"/>
  <c r="O76" i="10" s="1"/>
  <c r="N74" i="10"/>
  <c r="N76" i="10" s="1"/>
  <c r="M74" i="10"/>
  <c r="M76" i="10" s="1"/>
  <c r="L74" i="10"/>
  <c r="L76" i="10" s="1"/>
  <c r="K74" i="10"/>
  <c r="K76" i="10" s="1"/>
  <c r="J74" i="10"/>
  <c r="J76" i="10" s="1"/>
  <c r="H74" i="10"/>
  <c r="G74" i="10"/>
  <c r="F74" i="10"/>
  <c r="E74" i="10"/>
  <c r="D74" i="10"/>
  <c r="O72" i="10"/>
  <c r="N72" i="10"/>
  <c r="M72" i="10"/>
  <c r="L72" i="10"/>
  <c r="K72" i="10"/>
  <c r="J72" i="10"/>
  <c r="P72" i="10" s="1"/>
  <c r="Q71" i="10"/>
  <c r="O71" i="10"/>
  <c r="O73" i="10" s="1"/>
  <c r="N71" i="10"/>
  <c r="N73" i="10" s="1"/>
  <c r="M71" i="10"/>
  <c r="M73" i="10" s="1"/>
  <c r="L71" i="10"/>
  <c r="L73" i="10" s="1"/>
  <c r="K71" i="10"/>
  <c r="K73" i="10" s="1"/>
  <c r="J71" i="10"/>
  <c r="J73" i="10" s="1"/>
  <c r="H71" i="10"/>
  <c r="G71" i="10"/>
  <c r="F71" i="10"/>
  <c r="E71" i="10"/>
  <c r="D71" i="10"/>
  <c r="O69" i="10"/>
  <c r="N69" i="10"/>
  <c r="M69" i="10"/>
  <c r="L69" i="10"/>
  <c r="K69" i="10"/>
  <c r="J69" i="10"/>
  <c r="Q68" i="10"/>
  <c r="O68" i="10"/>
  <c r="O70" i="10" s="1"/>
  <c r="N68" i="10"/>
  <c r="N70" i="10" s="1"/>
  <c r="M68" i="10"/>
  <c r="M70" i="10" s="1"/>
  <c r="L68" i="10"/>
  <c r="L70" i="10" s="1"/>
  <c r="K68" i="10"/>
  <c r="K70" i="10" s="1"/>
  <c r="J68" i="10"/>
  <c r="J70" i="10" s="1"/>
  <c r="H68" i="10"/>
  <c r="G68" i="10"/>
  <c r="F68" i="10"/>
  <c r="E68" i="10"/>
  <c r="D68" i="10"/>
  <c r="O66" i="10"/>
  <c r="N66" i="10"/>
  <c r="M66" i="10"/>
  <c r="L66" i="10"/>
  <c r="K66" i="10"/>
  <c r="J66" i="10"/>
  <c r="Q65" i="10"/>
  <c r="O65" i="10"/>
  <c r="O67" i="10" s="1"/>
  <c r="N65" i="10"/>
  <c r="N67" i="10" s="1"/>
  <c r="M65" i="10"/>
  <c r="M67" i="10" s="1"/>
  <c r="L65" i="10"/>
  <c r="L67" i="10" s="1"/>
  <c r="K65" i="10"/>
  <c r="K67" i="10" s="1"/>
  <c r="J65" i="10"/>
  <c r="J67" i="10" s="1"/>
  <c r="H65" i="10"/>
  <c r="G65" i="10"/>
  <c r="F65" i="10"/>
  <c r="E65" i="10"/>
  <c r="D65" i="10"/>
  <c r="O63" i="10"/>
  <c r="N63" i="10"/>
  <c r="M63" i="10"/>
  <c r="L63" i="10"/>
  <c r="K63" i="10"/>
  <c r="J63" i="10"/>
  <c r="P63" i="10" s="1"/>
  <c r="R62" i="10" s="1"/>
  <c r="Q62" i="10"/>
  <c r="O62" i="10"/>
  <c r="O64" i="10" s="1"/>
  <c r="N62" i="10"/>
  <c r="N64" i="10" s="1"/>
  <c r="M62" i="10"/>
  <c r="M64" i="10" s="1"/>
  <c r="L62" i="10"/>
  <c r="L64" i="10" s="1"/>
  <c r="K62" i="10"/>
  <c r="K64" i="10" s="1"/>
  <c r="J62" i="10"/>
  <c r="J64" i="10" s="1"/>
  <c r="H62" i="10"/>
  <c r="G62" i="10"/>
  <c r="F62" i="10"/>
  <c r="E62" i="10"/>
  <c r="D62" i="10"/>
  <c r="L61" i="10"/>
  <c r="O60" i="10"/>
  <c r="O61" i="10" s="1"/>
  <c r="N60" i="10"/>
  <c r="M60" i="10"/>
  <c r="L60" i="10"/>
  <c r="K60" i="10"/>
  <c r="K61" i="10" s="1"/>
  <c r="J60" i="10"/>
  <c r="P60" i="10" s="1"/>
  <c r="Q59" i="10"/>
  <c r="O59" i="10"/>
  <c r="N59" i="10"/>
  <c r="N61" i="10" s="1"/>
  <c r="M59" i="10"/>
  <c r="M61" i="10" s="1"/>
  <c r="L59" i="10"/>
  <c r="K59" i="10"/>
  <c r="J59" i="10"/>
  <c r="H59" i="10"/>
  <c r="G59" i="10"/>
  <c r="F59" i="10"/>
  <c r="E59" i="10"/>
  <c r="D59" i="10"/>
  <c r="B59" i="10"/>
  <c r="E350" i="10" s="1"/>
  <c r="A59" i="10"/>
  <c r="D350" i="10" s="1"/>
  <c r="O56" i="10"/>
  <c r="N56" i="10"/>
  <c r="M56" i="10"/>
  <c r="L56" i="10"/>
  <c r="K56" i="10"/>
  <c r="J56" i="10"/>
  <c r="P56" i="10" s="1"/>
  <c r="Q55" i="10"/>
  <c r="O55" i="10"/>
  <c r="O57" i="10" s="1"/>
  <c r="N55" i="10"/>
  <c r="N57" i="10" s="1"/>
  <c r="M55" i="10"/>
  <c r="M57" i="10" s="1"/>
  <c r="L55" i="10"/>
  <c r="L57" i="10" s="1"/>
  <c r="K55" i="10"/>
  <c r="K57" i="10" s="1"/>
  <c r="J55" i="10"/>
  <c r="J57" i="10" s="1"/>
  <c r="H55" i="10"/>
  <c r="G55" i="10"/>
  <c r="F55" i="10"/>
  <c r="E55" i="10"/>
  <c r="D55" i="10"/>
  <c r="O53" i="10"/>
  <c r="N53" i="10"/>
  <c r="M53" i="10"/>
  <c r="L53" i="10"/>
  <c r="K53" i="10"/>
  <c r="J53" i="10"/>
  <c r="P53" i="10" s="1"/>
  <c r="Q52" i="10"/>
  <c r="O52" i="10"/>
  <c r="O54" i="10" s="1"/>
  <c r="N52" i="10"/>
  <c r="N54" i="10" s="1"/>
  <c r="M52" i="10"/>
  <c r="M54" i="10" s="1"/>
  <c r="L52" i="10"/>
  <c r="L54" i="10" s="1"/>
  <c r="K52" i="10"/>
  <c r="K54" i="10" s="1"/>
  <c r="J52" i="10"/>
  <c r="J54" i="10" s="1"/>
  <c r="H52" i="10"/>
  <c r="G52" i="10"/>
  <c r="F52" i="10"/>
  <c r="E52" i="10"/>
  <c r="D52" i="10"/>
  <c r="O50" i="10"/>
  <c r="N50" i="10"/>
  <c r="M50" i="10"/>
  <c r="L50" i="10"/>
  <c r="K50" i="10"/>
  <c r="J50" i="10"/>
  <c r="Q49" i="10"/>
  <c r="O49" i="10"/>
  <c r="O51" i="10" s="1"/>
  <c r="N49" i="10"/>
  <c r="N51" i="10" s="1"/>
  <c r="M49" i="10"/>
  <c r="M51" i="10" s="1"/>
  <c r="L49" i="10"/>
  <c r="L51" i="10" s="1"/>
  <c r="K49" i="10"/>
  <c r="K51" i="10" s="1"/>
  <c r="J49" i="10"/>
  <c r="J51" i="10" s="1"/>
  <c r="H49" i="10"/>
  <c r="G49" i="10"/>
  <c r="F49" i="10"/>
  <c r="E49" i="10"/>
  <c r="D49" i="10"/>
  <c r="O47" i="10"/>
  <c r="N47" i="10"/>
  <c r="M47" i="10"/>
  <c r="L47" i="10"/>
  <c r="K47" i="10"/>
  <c r="J47" i="10"/>
  <c r="Q46" i="10"/>
  <c r="O46" i="10"/>
  <c r="O48" i="10" s="1"/>
  <c r="N46" i="10"/>
  <c r="N48" i="10" s="1"/>
  <c r="M46" i="10"/>
  <c r="M48" i="10" s="1"/>
  <c r="L46" i="10"/>
  <c r="L48" i="10" s="1"/>
  <c r="K46" i="10"/>
  <c r="K48" i="10" s="1"/>
  <c r="J46" i="10"/>
  <c r="J48" i="10" s="1"/>
  <c r="H46" i="10"/>
  <c r="G46" i="10"/>
  <c r="F46" i="10"/>
  <c r="E46" i="10"/>
  <c r="D46" i="10"/>
  <c r="O44" i="10"/>
  <c r="N44" i="10"/>
  <c r="M44" i="10"/>
  <c r="L44" i="10"/>
  <c r="K44" i="10"/>
  <c r="J44" i="10"/>
  <c r="P44" i="10" s="1"/>
  <c r="Q43" i="10"/>
  <c r="O43" i="10"/>
  <c r="O45" i="10" s="1"/>
  <c r="N43" i="10"/>
  <c r="N45" i="10" s="1"/>
  <c r="M43" i="10"/>
  <c r="M45" i="10" s="1"/>
  <c r="L43" i="10"/>
  <c r="L45" i="10" s="1"/>
  <c r="K43" i="10"/>
  <c r="K45" i="10" s="1"/>
  <c r="J43" i="10"/>
  <c r="J45" i="10" s="1"/>
  <c r="H43" i="10"/>
  <c r="G43" i="10"/>
  <c r="F43" i="10"/>
  <c r="E43" i="10"/>
  <c r="D43" i="10"/>
  <c r="O41" i="10"/>
  <c r="N41" i="10"/>
  <c r="M41" i="10"/>
  <c r="L41" i="10"/>
  <c r="K41" i="10"/>
  <c r="J41" i="10"/>
  <c r="P41" i="10" s="1"/>
  <c r="Q40" i="10"/>
  <c r="O40" i="10"/>
  <c r="O42" i="10" s="1"/>
  <c r="N40" i="10"/>
  <c r="N42" i="10" s="1"/>
  <c r="M40" i="10"/>
  <c r="M42" i="10" s="1"/>
  <c r="L40" i="10"/>
  <c r="L42" i="10" s="1"/>
  <c r="K40" i="10"/>
  <c r="K42" i="10" s="1"/>
  <c r="J40" i="10"/>
  <c r="J42" i="10" s="1"/>
  <c r="H40" i="10"/>
  <c r="G40" i="10"/>
  <c r="F40" i="10"/>
  <c r="E40" i="10"/>
  <c r="D40" i="10"/>
  <c r="L39" i="10"/>
  <c r="O38" i="10"/>
  <c r="O39" i="10" s="1"/>
  <c r="N38" i="10"/>
  <c r="M38" i="10"/>
  <c r="L38" i="10"/>
  <c r="K38" i="10"/>
  <c r="K39" i="10" s="1"/>
  <c r="J38" i="10"/>
  <c r="Q37" i="10"/>
  <c r="O37" i="10"/>
  <c r="N37" i="10"/>
  <c r="N39" i="10" s="1"/>
  <c r="M37" i="10"/>
  <c r="M39" i="10" s="1"/>
  <c r="L37" i="10"/>
  <c r="K37" i="10"/>
  <c r="J37" i="10"/>
  <c r="H37" i="10"/>
  <c r="G37" i="10"/>
  <c r="F37" i="10"/>
  <c r="E37" i="10"/>
  <c r="D37" i="10"/>
  <c r="B37" i="10"/>
  <c r="E349" i="10" s="1"/>
  <c r="A37" i="10"/>
  <c r="D349" i="10" s="1"/>
  <c r="O34" i="10"/>
  <c r="N34" i="10"/>
  <c r="M34" i="10"/>
  <c r="L34" i="10"/>
  <c r="K34" i="10"/>
  <c r="J34" i="10"/>
  <c r="P34" i="10" s="1"/>
  <c r="Q33" i="10"/>
  <c r="O33" i="10"/>
  <c r="O35" i="10" s="1"/>
  <c r="N33" i="10"/>
  <c r="N35" i="10" s="1"/>
  <c r="M33" i="10"/>
  <c r="M35" i="10" s="1"/>
  <c r="L33" i="10"/>
  <c r="L35" i="10" s="1"/>
  <c r="K33" i="10"/>
  <c r="K35" i="10" s="1"/>
  <c r="J33" i="10"/>
  <c r="J35" i="10" s="1"/>
  <c r="H33" i="10"/>
  <c r="G33" i="10"/>
  <c r="F33" i="10"/>
  <c r="E33" i="10"/>
  <c r="D33" i="10"/>
  <c r="O31" i="10"/>
  <c r="N31" i="10"/>
  <c r="M31" i="10"/>
  <c r="L31" i="10"/>
  <c r="K31" i="10"/>
  <c r="J31" i="10"/>
  <c r="Q30" i="10"/>
  <c r="O30" i="10"/>
  <c r="O32" i="10" s="1"/>
  <c r="N30" i="10"/>
  <c r="N32" i="10" s="1"/>
  <c r="M30" i="10"/>
  <c r="M32" i="10" s="1"/>
  <c r="L30" i="10"/>
  <c r="L32" i="10" s="1"/>
  <c r="K30" i="10"/>
  <c r="K32" i="10" s="1"/>
  <c r="J30" i="10"/>
  <c r="J32" i="10" s="1"/>
  <c r="H30" i="10"/>
  <c r="G30" i="10"/>
  <c r="F30" i="10"/>
  <c r="E30" i="10"/>
  <c r="D30" i="10"/>
  <c r="O28" i="10"/>
  <c r="N28" i="10"/>
  <c r="M28" i="10"/>
  <c r="L28" i="10"/>
  <c r="K28" i="10"/>
  <c r="J28" i="10"/>
  <c r="Q27" i="10"/>
  <c r="O27" i="10"/>
  <c r="O29" i="10" s="1"/>
  <c r="N27" i="10"/>
  <c r="N29" i="10" s="1"/>
  <c r="M27" i="10"/>
  <c r="M29" i="10" s="1"/>
  <c r="L27" i="10"/>
  <c r="L29" i="10" s="1"/>
  <c r="K27" i="10"/>
  <c r="K29" i="10" s="1"/>
  <c r="J27" i="10"/>
  <c r="J29" i="10" s="1"/>
  <c r="H27" i="10"/>
  <c r="G27" i="10"/>
  <c r="F27" i="10"/>
  <c r="E27" i="10"/>
  <c r="D27" i="10"/>
  <c r="O25" i="10"/>
  <c r="N25" i="10"/>
  <c r="M25" i="10"/>
  <c r="L25" i="10"/>
  <c r="K25" i="10"/>
  <c r="J25" i="10"/>
  <c r="P25" i="10" s="1"/>
  <c r="R24" i="10" s="1"/>
  <c r="Q24" i="10"/>
  <c r="O24" i="10"/>
  <c r="O26" i="10" s="1"/>
  <c r="N24" i="10"/>
  <c r="N26" i="10" s="1"/>
  <c r="M24" i="10"/>
  <c r="M26" i="10" s="1"/>
  <c r="L24" i="10"/>
  <c r="L26" i="10" s="1"/>
  <c r="K24" i="10"/>
  <c r="K26" i="10" s="1"/>
  <c r="J24" i="10"/>
  <c r="J26" i="10" s="1"/>
  <c r="H24" i="10"/>
  <c r="G24" i="10"/>
  <c r="F24" i="10"/>
  <c r="E24" i="10"/>
  <c r="D24" i="10"/>
  <c r="L23" i="10"/>
  <c r="O22" i="10"/>
  <c r="O23" i="10" s="1"/>
  <c r="N22" i="10"/>
  <c r="M22" i="10"/>
  <c r="L22" i="10"/>
  <c r="K22" i="10"/>
  <c r="K23" i="10" s="1"/>
  <c r="J22" i="10"/>
  <c r="P22" i="10" s="1"/>
  <c r="Q21" i="10"/>
  <c r="O21" i="10"/>
  <c r="N21" i="10"/>
  <c r="N23" i="10" s="1"/>
  <c r="M21" i="10"/>
  <c r="M23" i="10" s="1"/>
  <c r="L21" i="10"/>
  <c r="K21" i="10"/>
  <c r="J21" i="10"/>
  <c r="H21" i="10"/>
  <c r="G21" i="10"/>
  <c r="F21" i="10"/>
  <c r="E21" i="10"/>
  <c r="D21" i="10"/>
  <c r="B21" i="10"/>
  <c r="E348" i="10" s="1"/>
  <c r="A21" i="10"/>
  <c r="D348" i="10" s="1"/>
  <c r="O18" i="10"/>
  <c r="N18" i="10"/>
  <c r="M18" i="10"/>
  <c r="L18" i="10"/>
  <c r="K18" i="10"/>
  <c r="J18" i="10"/>
  <c r="P18" i="10" s="1"/>
  <c r="Q17" i="10"/>
  <c r="O17" i="10"/>
  <c r="O19" i="10" s="1"/>
  <c r="N17" i="10"/>
  <c r="N19" i="10" s="1"/>
  <c r="M17" i="10"/>
  <c r="M19" i="10" s="1"/>
  <c r="L17" i="10"/>
  <c r="L19" i="10" s="1"/>
  <c r="K17" i="10"/>
  <c r="K19" i="10" s="1"/>
  <c r="J17" i="10"/>
  <c r="J19" i="10" s="1"/>
  <c r="H17" i="10"/>
  <c r="G17" i="10"/>
  <c r="F17" i="10"/>
  <c r="E17" i="10"/>
  <c r="D17" i="10"/>
  <c r="O15" i="10"/>
  <c r="N15" i="10"/>
  <c r="M15" i="10"/>
  <c r="L15" i="10"/>
  <c r="K15" i="10"/>
  <c r="J15" i="10"/>
  <c r="P15" i="10" s="1"/>
  <c r="Q14" i="10"/>
  <c r="O14" i="10"/>
  <c r="O16" i="10" s="1"/>
  <c r="N14" i="10"/>
  <c r="N16" i="10" s="1"/>
  <c r="M14" i="10"/>
  <c r="M16" i="10" s="1"/>
  <c r="L14" i="10"/>
  <c r="L16" i="10" s="1"/>
  <c r="K14" i="10"/>
  <c r="K16" i="10" s="1"/>
  <c r="J14" i="10"/>
  <c r="J16" i="10" s="1"/>
  <c r="H14" i="10"/>
  <c r="G14" i="10"/>
  <c r="F14" i="10"/>
  <c r="E14" i="10"/>
  <c r="D14" i="10"/>
  <c r="O12" i="10"/>
  <c r="N12" i="10"/>
  <c r="M12" i="10"/>
  <c r="L12" i="10"/>
  <c r="K12" i="10"/>
  <c r="J12" i="10"/>
  <c r="Q11" i="10"/>
  <c r="O11" i="10"/>
  <c r="O13" i="10" s="1"/>
  <c r="N11" i="10"/>
  <c r="N13" i="10" s="1"/>
  <c r="M11" i="10"/>
  <c r="M13" i="10" s="1"/>
  <c r="L11" i="10"/>
  <c r="L13" i="10" s="1"/>
  <c r="K11" i="10"/>
  <c r="K13" i="10" s="1"/>
  <c r="J11" i="10"/>
  <c r="J13" i="10" s="1"/>
  <c r="H11" i="10"/>
  <c r="G11" i="10"/>
  <c r="F11" i="10"/>
  <c r="E11" i="10"/>
  <c r="D11" i="10"/>
  <c r="O9" i="10"/>
  <c r="N9" i="10"/>
  <c r="M9" i="10"/>
  <c r="L9" i="10"/>
  <c r="K9" i="10"/>
  <c r="J9" i="10"/>
  <c r="Q8" i="10"/>
  <c r="O8" i="10"/>
  <c r="O10" i="10" s="1"/>
  <c r="N8" i="10"/>
  <c r="N10" i="10" s="1"/>
  <c r="M8" i="10"/>
  <c r="M10" i="10" s="1"/>
  <c r="L8" i="10"/>
  <c r="L10" i="10" s="1"/>
  <c r="K8" i="10"/>
  <c r="K10" i="10" s="1"/>
  <c r="J8" i="10"/>
  <c r="J10" i="10" s="1"/>
  <c r="H8" i="10"/>
  <c r="G8" i="10"/>
  <c r="F8" i="10"/>
  <c r="E8" i="10"/>
  <c r="D8" i="10"/>
  <c r="L7" i="10"/>
  <c r="O6" i="10"/>
  <c r="O7" i="10" s="1"/>
  <c r="N6" i="10"/>
  <c r="M6" i="10"/>
  <c r="L6" i="10"/>
  <c r="K6" i="10"/>
  <c r="K7" i="10" s="1"/>
  <c r="J6" i="10"/>
  <c r="P6" i="10" s="1"/>
  <c r="Q5" i="10"/>
  <c r="O5" i="10"/>
  <c r="N5" i="10"/>
  <c r="N7" i="10" s="1"/>
  <c r="M5" i="10"/>
  <c r="M7" i="10" s="1"/>
  <c r="L5" i="10"/>
  <c r="K5" i="10"/>
  <c r="J5" i="10"/>
  <c r="H5" i="10"/>
  <c r="G5" i="10"/>
  <c r="F5" i="10"/>
  <c r="E5" i="10"/>
  <c r="D5" i="10"/>
  <c r="B5" i="10"/>
  <c r="A5" i="10"/>
  <c r="D347" i="10" s="1"/>
  <c r="P370" i="7"/>
  <c r="O370" i="7"/>
  <c r="K370" i="7"/>
  <c r="U369" i="7"/>
  <c r="T369" i="7"/>
  <c r="S369" i="7"/>
  <c r="R369" i="7"/>
  <c r="Q369" i="7"/>
  <c r="P369" i="7"/>
  <c r="O369" i="7"/>
  <c r="N369" i="7"/>
  <c r="M369" i="7"/>
  <c r="L369" i="7"/>
  <c r="K369" i="7"/>
  <c r="J369" i="7"/>
  <c r="V369" i="7" s="1"/>
  <c r="W368" i="7"/>
  <c r="U368" i="7"/>
  <c r="U370" i="7" s="1"/>
  <c r="T368" i="7"/>
  <c r="T370" i="7" s="1"/>
  <c r="S368" i="7"/>
  <c r="S370" i="7" s="1"/>
  <c r="R368" i="7"/>
  <c r="Q368" i="7"/>
  <c r="Q370" i="7" s="1"/>
  <c r="P368" i="7"/>
  <c r="O368" i="7"/>
  <c r="N368" i="7"/>
  <c r="M368" i="7"/>
  <c r="M370" i="7" s="1"/>
  <c r="L368" i="7"/>
  <c r="L370" i="7" s="1"/>
  <c r="K368" i="7"/>
  <c r="J368" i="7"/>
  <c r="H368" i="7"/>
  <c r="G368" i="7"/>
  <c r="F368" i="7"/>
  <c r="E368" i="7"/>
  <c r="D368" i="7"/>
  <c r="R367" i="7"/>
  <c r="Q367" i="7"/>
  <c r="M367" i="7"/>
  <c r="U366" i="7"/>
  <c r="T366" i="7"/>
  <c r="S366" i="7"/>
  <c r="R366" i="7"/>
  <c r="Q366" i="7"/>
  <c r="P366" i="7"/>
  <c r="O366" i="7"/>
  <c r="N366" i="7"/>
  <c r="M366" i="7"/>
  <c r="L366" i="7"/>
  <c r="K366" i="7"/>
  <c r="J366" i="7"/>
  <c r="V366" i="7" s="1"/>
  <c r="W365" i="7"/>
  <c r="U365" i="7"/>
  <c r="U367" i="7" s="1"/>
  <c r="T365" i="7"/>
  <c r="S365" i="7"/>
  <c r="S367" i="7" s="1"/>
  <c r="R365" i="7"/>
  <c r="Q365" i="7"/>
  <c r="P365" i="7"/>
  <c r="O365" i="7"/>
  <c r="O367" i="7" s="1"/>
  <c r="N365" i="7"/>
  <c r="N367" i="7" s="1"/>
  <c r="M365" i="7"/>
  <c r="L365" i="7"/>
  <c r="K365" i="7"/>
  <c r="K367" i="7" s="1"/>
  <c r="J365" i="7"/>
  <c r="V365" i="7" s="1"/>
  <c r="V367" i="7" s="1"/>
  <c r="H365" i="7"/>
  <c r="G365" i="7"/>
  <c r="F365" i="7"/>
  <c r="E365" i="7"/>
  <c r="D365" i="7"/>
  <c r="O364" i="7"/>
  <c r="U363" i="7"/>
  <c r="T363" i="7"/>
  <c r="S363" i="7"/>
  <c r="R363" i="7"/>
  <c r="Q363" i="7"/>
  <c r="P363" i="7"/>
  <c r="O363" i="7"/>
  <c r="N363" i="7"/>
  <c r="M363" i="7"/>
  <c r="M364" i="7" s="1"/>
  <c r="L363" i="7"/>
  <c r="K363" i="7"/>
  <c r="J363" i="7"/>
  <c r="V363" i="7" s="1"/>
  <c r="W362" i="7"/>
  <c r="U362" i="7"/>
  <c r="U364" i="7" s="1"/>
  <c r="T362" i="7"/>
  <c r="T364" i="7" s="1"/>
  <c r="S362" i="7"/>
  <c r="S364" i="7" s="1"/>
  <c r="R362" i="7"/>
  <c r="Q362" i="7"/>
  <c r="Q364" i="7" s="1"/>
  <c r="P362" i="7"/>
  <c r="P364" i="7" s="1"/>
  <c r="O362" i="7"/>
  <c r="N362" i="7"/>
  <c r="M362" i="7"/>
  <c r="L362" i="7"/>
  <c r="L364" i="7" s="1"/>
  <c r="K362" i="7"/>
  <c r="K364" i="7" s="1"/>
  <c r="J362" i="7"/>
  <c r="H362" i="7"/>
  <c r="G362" i="7"/>
  <c r="F362" i="7"/>
  <c r="E362" i="7"/>
  <c r="D362" i="7"/>
  <c r="U361" i="7"/>
  <c r="Q361" i="7"/>
  <c r="J361" i="7"/>
  <c r="U360" i="7"/>
  <c r="T360" i="7"/>
  <c r="S360" i="7"/>
  <c r="R360" i="7"/>
  <c r="R361" i="7" s="1"/>
  <c r="Q360" i="7"/>
  <c r="P360" i="7"/>
  <c r="O360" i="7"/>
  <c r="N360" i="7"/>
  <c r="N361" i="7" s="1"/>
  <c r="M360" i="7"/>
  <c r="L360" i="7"/>
  <c r="K360" i="7"/>
  <c r="J360" i="7"/>
  <c r="V360" i="7" s="1"/>
  <c r="W359" i="7"/>
  <c r="U359" i="7"/>
  <c r="T359" i="7"/>
  <c r="S359" i="7"/>
  <c r="S361" i="7" s="1"/>
  <c r="R359" i="7"/>
  <c r="Q359" i="7"/>
  <c r="P359" i="7"/>
  <c r="O359" i="7"/>
  <c r="O361" i="7" s="1"/>
  <c r="N359" i="7"/>
  <c r="M359" i="7"/>
  <c r="M361" i="7" s="1"/>
  <c r="L359" i="7"/>
  <c r="K359" i="7"/>
  <c r="K361" i="7" s="1"/>
  <c r="J359" i="7"/>
  <c r="H359" i="7"/>
  <c r="G359" i="7"/>
  <c r="F359" i="7"/>
  <c r="E359" i="7"/>
  <c r="D359" i="7"/>
  <c r="B359" i="7"/>
  <c r="E392" i="7" s="1"/>
  <c r="A359" i="7"/>
  <c r="D392" i="7" s="1"/>
  <c r="U357" i="7"/>
  <c r="Q357" i="7"/>
  <c r="U356" i="7"/>
  <c r="T356" i="7"/>
  <c r="T357" i="7" s="1"/>
  <c r="S356" i="7"/>
  <c r="R356" i="7"/>
  <c r="Q356" i="7"/>
  <c r="P356" i="7"/>
  <c r="P357" i="7" s="1"/>
  <c r="O356" i="7"/>
  <c r="N356" i="7"/>
  <c r="M356" i="7"/>
  <c r="L356" i="7"/>
  <c r="L357" i="7" s="1"/>
  <c r="K356" i="7"/>
  <c r="J356" i="7"/>
  <c r="V356" i="7" s="1"/>
  <c r="W355" i="7"/>
  <c r="U355" i="7"/>
  <c r="T355" i="7"/>
  <c r="S355" i="7"/>
  <c r="S357" i="7" s="1"/>
  <c r="R355" i="7"/>
  <c r="R357" i="7" s="1"/>
  <c r="Q355" i="7"/>
  <c r="P355" i="7"/>
  <c r="O355" i="7"/>
  <c r="O357" i="7" s="1"/>
  <c r="N355" i="7"/>
  <c r="N357" i="7" s="1"/>
  <c r="M355" i="7"/>
  <c r="M357" i="7" s="1"/>
  <c r="L355" i="7"/>
  <c r="K355" i="7"/>
  <c r="K357" i="7" s="1"/>
  <c r="J355" i="7"/>
  <c r="J357" i="7" s="1"/>
  <c r="H355" i="7"/>
  <c r="G355" i="7"/>
  <c r="F355" i="7"/>
  <c r="E355" i="7"/>
  <c r="D355" i="7"/>
  <c r="B355" i="7"/>
  <c r="E391" i="7" s="1"/>
  <c r="A355" i="7"/>
  <c r="D391" i="7" s="1"/>
  <c r="S353" i="7"/>
  <c r="U352" i="7"/>
  <c r="T352" i="7"/>
  <c r="S352" i="7"/>
  <c r="R352" i="7"/>
  <c r="R353" i="7" s="1"/>
  <c r="Q352" i="7"/>
  <c r="P352" i="7"/>
  <c r="O352" i="7"/>
  <c r="O353" i="7" s="1"/>
  <c r="N352" i="7"/>
  <c r="N353" i="7" s="1"/>
  <c r="M352" i="7"/>
  <c r="L352" i="7"/>
  <c r="K352" i="7"/>
  <c r="J352" i="7"/>
  <c r="V352" i="7" s="1"/>
  <c r="W351" i="7"/>
  <c r="U351" i="7"/>
  <c r="U353" i="7" s="1"/>
  <c r="T351" i="7"/>
  <c r="T353" i="7" s="1"/>
  <c r="S351" i="7"/>
  <c r="R351" i="7"/>
  <c r="Q351" i="7"/>
  <c r="Q353" i="7" s="1"/>
  <c r="P351" i="7"/>
  <c r="P353" i="7" s="1"/>
  <c r="O351" i="7"/>
  <c r="N351" i="7"/>
  <c r="M351" i="7"/>
  <c r="M353" i="7" s="1"/>
  <c r="L351" i="7"/>
  <c r="L353" i="7" s="1"/>
  <c r="K351" i="7"/>
  <c r="K353" i="7" s="1"/>
  <c r="J351" i="7"/>
  <c r="H351" i="7"/>
  <c r="G351" i="7"/>
  <c r="F351" i="7"/>
  <c r="E351" i="7"/>
  <c r="D351" i="7"/>
  <c r="B351" i="7"/>
  <c r="E390" i="7" s="1"/>
  <c r="A351" i="7"/>
  <c r="D390" i="7" s="1"/>
  <c r="U348" i="7"/>
  <c r="T348" i="7"/>
  <c r="S348" i="7"/>
  <c r="R348" i="7"/>
  <c r="Q348" i="7"/>
  <c r="P348" i="7"/>
  <c r="O348" i="7"/>
  <c r="N348" i="7"/>
  <c r="M348" i="7"/>
  <c r="M349" i="7" s="1"/>
  <c r="L348" i="7"/>
  <c r="K348" i="7"/>
  <c r="J348" i="7"/>
  <c r="V348" i="7" s="1"/>
  <c r="W347" i="7"/>
  <c r="U347" i="7"/>
  <c r="U349" i="7" s="1"/>
  <c r="T347" i="7"/>
  <c r="T349" i="7" s="1"/>
  <c r="S347" i="7"/>
  <c r="S349" i="7" s="1"/>
  <c r="R347" i="7"/>
  <c r="Q347" i="7"/>
  <c r="Q349" i="7" s="1"/>
  <c r="P347" i="7"/>
  <c r="P349" i="7" s="1"/>
  <c r="O347" i="7"/>
  <c r="O349" i="7" s="1"/>
  <c r="N347" i="7"/>
  <c r="M347" i="7"/>
  <c r="L347" i="7"/>
  <c r="L349" i="7" s="1"/>
  <c r="K347" i="7"/>
  <c r="K349" i="7" s="1"/>
  <c r="J347" i="7"/>
  <c r="H347" i="7"/>
  <c r="G347" i="7"/>
  <c r="F347" i="7"/>
  <c r="E347" i="7"/>
  <c r="D347" i="7"/>
  <c r="U346" i="7"/>
  <c r="R346" i="7"/>
  <c r="Q346" i="7"/>
  <c r="M346" i="7"/>
  <c r="J346" i="7"/>
  <c r="U345" i="7"/>
  <c r="T345" i="7"/>
  <c r="S345" i="7"/>
  <c r="R345" i="7"/>
  <c r="Q345" i="7"/>
  <c r="P345" i="7"/>
  <c r="O345" i="7"/>
  <c r="N345" i="7"/>
  <c r="N346" i="7" s="1"/>
  <c r="M345" i="7"/>
  <c r="L345" i="7"/>
  <c r="K345" i="7"/>
  <c r="J345" i="7"/>
  <c r="V345" i="7" s="1"/>
  <c r="W344" i="7"/>
  <c r="U344" i="7"/>
  <c r="T344" i="7"/>
  <c r="S344" i="7"/>
  <c r="S346" i="7" s="1"/>
  <c r="R344" i="7"/>
  <c r="Q344" i="7"/>
  <c r="P344" i="7"/>
  <c r="O344" i="7"/>
  <c r="O346" i="7" s="1"/>
  <c r="N344" i="7"/>
  <c r="M344" i="7"/>
  <c r="L344" i="7"/>
  <c r="K344" i="7"/>
  <c r="K346" i="7" s="1"/>
  <c r="J344" i="7"/>
  <c r="H344" i="7"/>
  <c r="G344" i="7"/>
  <c r="F344" i="7"/>
  <c r="E344" i="7"/>
  <c r="D344" i="7"/>
  <c r="B344" i="7"/>
  <c r="E389" i="7" s="1"/>
  <c r="A344" i="7"/>
  <c r="D389" i="7" s="1"/>
  <c r="K342" i="7"/>
  <c r="U341" i="7"/>
  <c r="T341" i="7"/>
  <c r="S341" i="7"/>
  <c r="R341" i="7"/>
  <c r="Q341" i="7"/>
  <c r="P341" i="7"/>
  <c r="P342" i="7" s="1"/>
  <c r="O341" i="7"/>
  <c r="N341" i="7"/>
  <c r="M341" i="7"/>
  <c r="L341" i="7"/>
  <c r="L342" i="7" s="1"/>
  <c r="K341" i="7"/>
  <c r="J341" i="7"/>
  <c r="V341" i="7" s="1"/>
  <c r="W340" i="7"/>
  <c r="U340" i="7"/>
  <c r="U342" i="7" s="1"/>
  <c r="T340" i="7"/>
  <c r="T342" i="7" s="1"/>
  <c r="S340" i="7"/>
  <c r="S342" i="7" s="1"/>
  <c r="R340" i="7"/>
  <c r="R342" i="7" s="1"/>
  <c r="Q340" i="7"/>
  <c r="Q342" i="7" s="1"/>
  <c r="P340" i="7"/>
  <c r="O340" i="7"/>
  <c r="O342" i="7" s="1"/>
  <c r="N340" i="7"/>
  <c r="N342" i="7" s="1"/>
  <c r="M340" i="7"/>
  <c r="M342" i="7" s="1"/>
  <c r="L340" i="7"/>
  <c r="K340" i="7"/>
  <c r="J340" i="7"/>
  <c r="J342" i="7" s="1"/>
  <c r="H340" i="7"/>
  <c r="G340" i="7"/>
  <c r="F340" i="7"/>
  <c r="E340" i="7"/>
  <c r="D340" i="7"/>
  <c r="S339" i="7"/>
  <c r="U338" i="7"/>
  <c r="T338" i="7"/>
  <c r="S338" i="7"/>
  <c r="R338" i="7"/>
  <c r="R339" i="7" s="1"/>
  <c r="Q338" i="7"/>
  <c r="P338" i="7"/>
  <c r="O338" i="7"/>
  <c r="O339" i="7" s="1"/>
  <c r="N338" i="7"/>
  <c r="N339" i="7" s="1"/>
  <c r="M338" i="7"/>
  <c r="L338" i="7"/>
  <c r="K338" i="7"/>
  <c r="J338" i="7"/>
  <c r="V338" i="7" s="1"/>
  <c r="W337" i="7"/>
  <c r="U337" i="7"/>
  <c r="U339" i="7" s="1"/>
  <c r="T337" i="7"/>
  <c r="T339" i="7" s="1"/>
  <c r="S337" i="7"/>
  <c r="R337" i="7"/>
  <c r="Q337" i="7"/>
  <c r="Q339" i="7" s="1"/>
  <c r="P337" i="7"/>
  <c r="P339" i="7" s="1"/>
  <c r="O337" i="7"/>
  <c r="N337" i="7"/>
  <c r="M337" i="7"/>
  <c r="M339" i="7" s="1"/>
  <c r="L337" i="7"/>
  <c r="L339" i="7" s="1"/>
  <c r="K337" i="7"/>
  <c r="K339" i="7" s="1"/>
  <c r="J337" i="7"/>
  <c r="J339" i="7" s="1"/>
  <c r="H337" i="7"/>
  <c r="G337" i="7"/>
  <c r="F337" i="7"/>
  <c r="E337" i="7"/>
  <c r="D337" i="7"/>
  <c r="R336" i="7"/>
  <c r="N336" i="7"/>
  <c r="J336" i="7"/>
  <c r="U335" i="7"/>
  <c r="T335" i="7"/>
  <c r="S335" i="7"/>
  <c r="S336" i="7" s="1"/>
  <c r="R335" i="7"/>
  <c r="Q335" i="7"/>
  <c r="P335" i="7"/>
  <c r="O335" i="7"/>
  <c r="O336" i="7" s="1"/>
  <c r="N335" i="7"/>
  <c r="M335" i="7"/>
  <c r="L335" i="7"/>
  <c r="K335" i="7"/>
  <c r="K336" i="7" s="1"/>
  <c r="J335" i="7"/>
  <c r="V335" i="7" s="1"/>
  <c r="X334" i="7" s="1"/>
  <c r="W334" i="7"/>
  <c r="U334" i="7"/>
  <c r="U336" i="7" s="1"/>
  <c r="T334" i="7"/>
  <c r="T336" i="7" s="1"/>
  <c r="S334" i="7"/>
  <c r="R334" i="7"/>
  <c r="Q334" i="7"/>
  <c r="Q336" i="7" s="1"/>
  <c r="P334" i="7"/>
  <c r="P336" i="7" s="1"/>
  <c r="O334" i="7"/>
  <c r="N334" i="7"/>
  <c r="M334" i="7"/>
  <c r="M336" i="7" s="1"/>
  <c r="L334" i="7"/>
  <c r="L336" i="7" s="1"/>
  <c r="K334" i="7"/>
  <c r="J334" i="7"/>
  <c r="V334" i="7" s="1"/>
  <c r="H334" i="7"/>
  <c r="G334" i="7"/>
  <c r="F334" i="7"/>
  <c r="E334" i="7"/>
  <c r="D334" i="7"/>
  <c r="B334" i="7"/>
  <c r="E388" i="7" s="1"/>
  <c r="A334" i="7"/>
  <c r="D388" i="7" s="1"/>
  <c r="U331" i="7"/>
  <c r="T331" i="7"/>
  <c r="S331" i="7"/>
  <c r="R331" i="7"/>
  <c r="Q331" i="7"/>
  <c r="P331" i="7"/>
  <c r="O331" i="7"/>
  <c r="N331" i="7"/>
  <c r="M331" i="7"/>
  <c r="L331" i="7"/>
  <c r="K331" i="7"/>
  <c r="J331" i="7"/>
  <c r="V331" i="7" s="1"/>
  <c r="W330" i="7"/>
  <c r="U330" i="7"/>
  <c r="U332" i="7" s="1"/>
  <c r="T330" i="7"/>
  <c r="T332" i="7" s="1"/>
  <c r="S330" i="7"/>
  <c r="S332" i="7" s="1"/>
  <c r="R330" i="7"/>
  <c r="R332" i="7" s="1"/>
  <c r="Q330" i="7"/>
  <c r="Q332" i="7" s="1"/>
  <c r="P330" i="7"/>
  <c r="P332" i="7" s="1"/>
  <c r="O330" i="7"/>
  <c r="O332" i="7" s="1"/>
  <c r="N330" i="7"/>
  <c r="N332" i="7" s="1"/>
  <c r="M330" i="7"/>
  <c r="M332" i="7" s="1"/>
  <c r="L330" i="7"/>
  <c r="L332" i="7" s="1"/>
  <c r="K330" i="7"/>
  <c r="K332" i="7" s="1"/>
  <c r="J330" i="7"/>
  <c r="J332" i="7" s="1"/>
  <c r="H330" i="7"/>
  <c r="G330" i="7"/>
  <c r="F330" i="7"/>
  <c r="E330" i="7"/>
  <c r="D330" i="7"/>
  <c r="U328" i="7"/>
  <c r="T328" i="7"/>
  <c r="S328" i="7"/>
  <c r="R328" i="7"/>
  <c r="Q328" i="7"/>
  <c r="P328" i="7"/>
  <c r="O328" i="7"/>
  <c r="N328" i="7"/>
  <c r="M328" i="7"/>
  <c r="L328" i="7"/>
  <c r="K328" i="7"/>
  <c r="J328" i="7"/>
  <c r="V328" i="7" s="1"/>
  <c r="W327" i="7"/>
  <c r="U327" i="7"/>
  <c r="U329" i="7" s="1"/>
  <c r="T327" i="7"/>
  <c r="T329" i="7" s="1"/>
  <c r="S327" i="7"/>
  <c r="S329" i="7" s="1"/>
  <c r="R327" i="7"/>
  <c r="R329" i="7" s="1"/>
  <c r="Q327" i="7"/>
  <c r="Q329" i="7" s="1"/>
  <c r="P327" i="7"/>
  <c r="P329" i="7" s="1"/>
  <c r="O327" i="7"/>
  <c r="O329" i="7" s="1"/>
  <c r="N327" i="7"/>
  <c r="N329" i="7" s="1"/>
  <c r="M327" i="7"/>
  <c r="M329" i="7" s="1"/>
  <c r="L327" i="7"/>
  <c r="L329" i="7" s="1"/>
  <c r="K327" i="7"/>
  <c r="K329" i="7" s="1"/>
  <c r="J327" i="7"/>
  <c r="J329" i="7" s="1"/>
  <c r="H327" i="7"/>
  <c r="G327" i="7"/>
  <c r="F327" i="7"/>
  <c r="E327" i="7"/>
  <c r="D327" i="7"/>
  <c r="U325" i="7"/>
  <c r="T325" i="7"/>
  <c r="S325" i="7"/>
  <c r="R325" i="7"/>
  <c r="Q325" i="7"/>
  <c r="P325" i="7"/>
  <c r="O325" i="7"/>
  <c r="N325" i="7"/>
  <c r="M325" i="7"/>
  <c r="L325" i="7"/>
  <c r="K325" i="7"/>
  <c r="J325" i="7"/>
  <c r="V325" i="7" s="1"/>
  <c r="W324" i="7"/>
  <c r="U324" i="7"/>
  <c r="U326" i="7" s="1"/>
  <c r="T324" i="7"/>
  <c r="T326" i="7" s="1"/>
  <c r="S324" i="7"/>
  <c r="S326" i="7" s="1"/>
  <c r="R324" i="7"/>
  <c r="R326" i="7" s="1"/>
  <c r="Q324" i="7"/>
  <c r="Q326" i="7" s="1"/>
  <c r="P324" i="7"/>
  <c r="P326" i="7" s="1"/>
  <c r="O324" i="7"/>
  <c r="O326" i="7" s="1"/>
  <c r="N324" i="7"/>
  <c r="N326" i="7" s="1"/>
  <c r="M324" i="7"/>
  <c r="M326" i="7" s="1"/>
  <c r="L324" i="7"/>
  <c r="L326" i="7" s="1"/>
  <c r="K324" i="7"/>
  <c r="K326" i="7" s="1"/>
  <c r="J324" i="7"/>
  <c r="J326" i="7" s="1"/>
  <c r="H324" i="7"/>
  <c r="G324" i="7"/>
  <c r="F324" i="7"/>
  <c r="E324" i="7"/>
  <c r="U322" i="7"/>
  <c r="T322" i="7"/>
  <c r="S322" i="7"/>
  <c r="R322" i="7"/>
  <c r="Q322" i="7"/>
  <c r="P322" i="7"/>
  <c r="O322" i="7"/>
  <c r="N322" i="7"/>
  <c r="M322" i="7"/>
  <c r="L322" i="7"/>
  <c r="K322" i="7"/>
  <c r="J322" i="7"/>
  <c r="V322" i="7" s="1"/>
  <c r="W321" i="7"/>
  <c r="U321" i="7"/>
  <c r="U323" i="7" s="1"/>
  <c r="T321" i="7"/>
  <c r="T323" i="7" s="1"/>
  <c r="S321" i="7"/>
  <c r="S323" i="7" s="1"/>
  <c r="R321" i="7"/>
  <c r="R323" i="7" s="1"/>
  <c r="Q321" i="7"/>
  <c r="Q323" i="7" s="1"/>
  <c r="P321" i="7"/>
  <c r="P323" i="7" s="1"/>
  <c r="O321" i="7"/>
  <c r="O323" i="7" s="1"/>
  <c r="N321" i="7"/>
  <c r="N323" i="7" s="1"/>
  <c r="M321" i="7"/>
  <c r="M323" i="7" s="1"/>
  <c r="L321" i="7"/>
  <c r="L323" i="7" s="1"/>
  <c r="K321" i="7"/>
  <c r="K323" i="7" s="1"/>
  <c r="J321" i="7"/>
  <c r="J323" i="7" s="1"/>
  <c r="H321" i="7"/>
  <c r="G321" i="7"/>
  <c r="F321" i="7"/>
  <c r="E321" i="7"/>
  <c r="U319" i="7"/>
  <c r="T319" i="7"/>
  <c r="S319" i="7"/>
  <c r="R319" i="7"/>
  <c r="Q319" i="7"/>
  <c r="P319" i="7"/>
  <c r="O319" i="7"/>
  <c r="N319" i="7"/>
  <c r="M319" i="7"/>
  <c r="L319" i="7"/>
  <c r="K319" i="7"/>
  <c r="J319" i="7"/>
  <c r="V319" i="7" s="1"/>
  <c r="W318" i="7"/>
  <c r="U318" i="7"/>
  <c r="U320" i="7" s="1"/>
  <c r="T318" i="7"/>
  <c r="T320" i="7" s="1"/>
  <c r="S318" i="7"/>
  <c r="S320" i="7" s="1"/>
  <c r="R318" i="7"/>
  <c r="R320" i="7" s="1"/>
  <c r="Q318" i="7"/>
  <c r="Q320" i="7" s="1"/>
  <c r="P318" i="7"/>
  <c r="P320" i="7" s="1"/>
  <c r="O318" i="7"/>
  <c r="O320" i="7" s="1"/>
  <c r="N318" i="7"/>
  <c r="N320" i="7" s="1"/>
  <c r="M318" i="7"/>
  <c r="M320" i="7" s="1"/>
  <c r="L318" i="7"/>
  <c r="L320" i="7" s="1"/>
  <c r="K318" i="7"/>
  <c r="K320" i="7" s="1"/>
  <c r="J318" i="7"/>
  <c r="J320" i="7" s="1"/>
  <c r="H318" i="7"/>
  <c r="G318" i="7"/>
  <c r="F318" i="7"/>
  <c r="E318" i="7"/>
  <c r="U316" i="7"/>
  <c r="T316" i="7"/>
  <c r="S316" i="7"/>
  <c r="R316" i="7"/>
  <c r="Q316" i="7"/>
  <c r="P316" i="7"/>
  <c r="O316" i="7"/>
  <c r="N316" i="7"/>
  <c r="M316" i="7"/>
  <c r="L316" i="7"/>
  <c r="K316" i="7"/>
  <c r="J316" i="7"/>
  <c r="V316" i="7" s="1"/>
  <c r="W315" i="7"/>
  <c r="U315" i="7"/>
  <c r="U317" i="7" s="1"/>
  <c r="T315" i="7"/>
  <c r="T317" i="7" s="1"/>
  <c r="S315" i="7"/>
  <c r="S317" i="7" s="1"/>
  <c r="R315" i="7"/>
  <c r="R317" i="7" s="1"/>
  <c r="Q315" i="7"/>
  <c r="Q317" i="7" s="1"/>
  <c r="P315" i="7"/>
  <c r="P317" i="7" s="1"/>
  <c r="O315" i="7"/>
  <c r="O317" i="7" s="1"/>
  <c r="N315" i="7"/>
  <c r="N317" i="7" s="1"/>
  <c r="M315" i="7"/>
  <c r="M317" i="7" s="1"/>
  <c r="L315" i="7"/>
  <c r="L317" i="7" s="1"/>
  <c r="K315" i="7"/>
  <c r="K317" i="7" s="1"/>
  <c r="J315" i="7"/>
  <c r="J317" i="7" s="1"/>
  <c r="H315" i="7"/>
  <c r="G315" i="7"/>
  <c r="F315" i="7"/>
  <c r="E315" i="7"/>
  <c r="U313" i="7"/>
  <c r="T313" i="7"/>
  <c r="S313" i="7"/>
  <c r="R313" i="7"/>
  <c r="Q313" i="7"/>
  <c r="P313" i="7"/>
  <c r="O313" i="7"/>
  <c r="N313" i="7"/>
  <c r="M313" i="7"/>
  <c r="L313" i="7"/>
  <c r="K313" i="7"/>
  <c r="J313" i="7"/>
  <c r="V313" i="7" s="1"/>
  <c r="W312" i="7"/>
  <c r="U312" i="7"/>
  <c r="U314" i="7" s="1"/>
  <c r="T312" i="7"/>
  <c r="T314" i="7" s="1"/>
  <c r="S312" i="7"/>
  <c r="S314" i="7" s="1"/>
  <c r="R312" i="7"/>
  <c r="R314" i="7" s="1"/>
  <c r="Q312" i="7"/>
  <c r="Q314" i="7" s="1"/>
  <c r="P312" i="7"/>
  <c r="P314" i="7" s="1"/>
  <c r="O312" i="7"/>
  <c r="O314" i="7" s="1"/>
  <c r="N312" i="7"/>
  <c r="N314" i="7" s="1"/>
  <c r="M312" i="7"/>
  <c r="M314" i="7" s="1"/>
  <c r="L312" i="7"/>
  <c r="L314" i="7" s="1"/>
  <c r="K312" i="7"/>
  <c r="K314" i="7" s="1"/>
  <c r="J312" i="7"/>
  <c r="J314" i="7" s="1"/>
  <c r="H312" i="7"/>
  <c r="G312" i="7"/>
  <c r="F312" i="7"/>
  <c r="E312" i="7"/>
  <c r="U310" i="7"/>
  <c r="T310" i="7"/>
  <c r="S310" i="7"/>
  <c r="R310" i="7"/>
  <c r="Q310" i="7"/>
  <c r="P310" i="7"/>
  <c r="O310" i="7"/>
  <c r="N310" i="7"/>
  <c r="M310" i="7"/>
  <c r="L310" i="7"/>
  <c r="K310" i="7"/>
  <c r="J310" i="7"/>
  <c r="V310" i="7" s="1"/>
  <c r="W309" i="7"/>
  <c r="U309" i="7"/>
  <c r="U311" i="7" s="1"/>
  <c r="T309" i="7"/>
  <c r="T311" i="7" s="1"/>
  <c r="S309" i="7"/>
  <c r="S311" i="7" s="1"/>
  <c r="R309" i="7"/>
  <c r="R311" i="7" s="1"/>
  <c r="Q309" i="7"/>
  <c r="Q311" i="7" s="1"/>
  <c r="P309" i="7"/>
  <c r="P311" i="7" s="1"/>
  <c r="O309" i="7"/>
  <c r="O311" i="7" s="1"/>
  <c r="N309" i="7"/>
  <c r="N311" i="7" s="1"/>
  <c r="M309" i="7"/>
  <c r="M311" i="7" s="1"/>
  <c r="L309" i="7"/>
  <c r="L311" i="7" s="1"/>
  <c r="K309" i="7"/>
  <c r="K311" i="7" s="1"/>
  <c r="J309" i="7"/>
  <c r="J311" i="7" s="1"/>
  <c r="H309" i="7"/>
  <c r="G309" i="7"/>
  <c r="F309" i="7"/>
  <c r="E309" i="7"/>
  <c r="U307" i="7"/>
  <c r="T307" i="7"/>
  <c r="S307" i="7"/>
  <c r="R307" i="7"/>
  <c r="Q307" i="7"/>
  <c r="P307" i="7"/>
  <c r="O307" i="7"/>
  <c r="N307" i="7"/>
  <c r="M307" i="7"/>
  <c r="L307" i="7"/>
  <c r="K307" i="7"/>
  <c r="J307" i="7"/>
  <c r="V307" i="7" s="1"/>
  <c r="W306" i="7"/>
  <c r="U306" i="7"/>
  <c r="U308" i="7" s="1"/>
  <c r="T306" i="7"/>
  <c r="T308" i="7" s="1"/>
  <c r="S306" i="7"/>
  <c r="S308" i="7" s="1"/>
  <c r="R306" i="7"/>
  <c r="R308" i="7" s="1"/>
  <c r="Q306" i="7"/>
  <c r="Q308" i="7" s="1"/>
  <c r="P306" i="7"/>
  <c r="P308" i="7" s="1"/>
  <c r="O306" i="7"/>
  <c r="O308" i="7" s="1"/>
  <c r="N306" i="7"/>
  <c r="N308" i="7" s="1"/>
  <c r="M306" i="7"/>
  <c r="M308" i="7" s="1"/>
  <c r="L306" i="7"/>
  <c r="L308" i="7" s="1"/>
  <c r="K306" i="7"/>
  <c r="K308" i="7" s="1"/>
  <c r="J306" i="7"/>
  <c r="J308" i="7" s="1"/>
  <c r="H306" i="7"/>
  <c r="G306" i="7"/>
  <c r="F306" i="7"/>
  <c r="E306" i="7"/>
  <c r="S305" i="7"/>
  <c r="O305" i="7"/>
  <c r="K305" i="7"/>
  <c r="U304" i="7"/>
  <c r="T304" i="7"/>
  <c r="T305" i="7" s="1"/>
  <c r="S304" i="7"/>
  <c r="R304" i="7"/>
  <c r="Q304" i="7"/>
  <c r="P304" i="7"/>
  <c r="P305" i="7" s="1"/>
  <c r="O304" i="7"/>
  <c r="N304" i="7"/>
  <c r="M304" i="7"/>
  <c r="L304" i="7"/>
  <c r="L305" i="7" s="1"/>
  <c r="K304" i="7"/>
  <c r="J304" i="7"/>
  <c r="V304" i="7" s="1"/>
  <c r="W303" i="7"/>
  <c r="U303" i="7"/>
  <c r="U305" i="7" s="1"/>
  <c r="T303" i="7"/>
  <c r="S303" i="7"/>
  <c r="R303" i="7"/>
  <c r="R305" i="7" s="1"/>
  <c r="Q303" i="7"/>
  <c r="Q305" i="7" s="1"/>
  <c r="P303" i="7"/>
  <c r="O303" i="7"/>
  <c r="N303" i="7"/>
  <c r="N305" i="7" s="1"/>
  <c r="M303" i="7"/>
  <c r="M305" i="7" s="1"/>
  <c r="L303" i="7"/>
  <c r="K303" i="7"/>
  <c r="J303" i="7"/>
  <c r="V303" i="7" s="1"/>
  <c r="V305" i="7" s="1"/>
  <c r="H303" i="7"/>
  <c r="G303" i="7"/>
  <c r="F303" i="7"/>
  <c r="E303" i="7"/>
  <c r="D303" i="7"/>
  <c r="B303" i="7"/>
  <c r="E387" i="7" s="1"/>
  <c r="A303" i="7"/>
  <c r="D387" i="7" s="1"/>
  <c r="U300" i="7"/>
  <c r="T300" i="7"/>
  <c r="S300" i="7"/>
  <c r="R300" i="7"/>
  <c r="Q300" i="7"/>
  <c r="P300" i="7"/>
  <c r="O300" i="7"/>
  <c r="N300" i="7"/>
  <c r="M300" i="7"/>
  <c r="L300" i="7"/>
  <c r="K300" i="7"/>
  <c r="J300" i="7"/>
  <c r="V300" i="7" s="1"/>
  <c r="W299" i="7"/>
  <c r="U299" i="7"/>
  <c r="U301" i="7" s="1"/>
  <c r="T299" i="7"/>
  <c r="T301" i="7" s="1"/>
  <c r="S299" i="7"/>
  <c r="S301" i="7" s="1"/>
  <c r="R299" i="7"/>
  <c r="R301" i="7" s="1"/>
  <c r="Q299" i="7"/>
  <c r="Q301" i="7" s="1"/>
  <c r="P299" i="7"/>
  <c r="P301" i="7" s="1"/>
  <c r="O299" i="7"/>
  <c r="O301" i="7" s="1"/>
  <c r="N299" i="7"/>
  <c r="N301" i="7" s="1"/>
  <c r="M299" i="7"/>
  <c r="M301" i="7" s="1"/>
  <c r="L299" i="7"/>
  <c r="L301" i="7" s="1"/>
  <c r="K299" i="7"/>
  <c r="K301" i="7" s="1"/>
  <c r="J299" i="7"/>
  <c r="J301" i="7" s="1"/>
  <c r="H299" i="7"/>
  <c r="G299" i="7"/>
  <c r="F299" i="7"/>
  <c r="E299" i="7"/>
  <c r="R298" i="7"/>
  <c r="N298" i="7"/>
  <c r="J298" i="7"/>
  <c r="U297" i="7"/>
  <c r="T297" i="7"/>
  <c r="S297" i="7"/>
  <c r="S298" i="7" s="1"/>
  <c r="R297" i="7"/>
  <c r="Q297" i="7"/>
  <c r="P297" i="7"/>
  <c r="O297" i="7"/>
  <c r="O298" i="7" s="1"/>
  <c r="N297" i="7"/>
  <c r="M297" i="7"/>
  <c r="L297" i="7"/>
  <c r="K297" i="7"/>
  <c r="K298" i="7" s="1"/>
  <c r="J297" i="7"/>
  <c r="V297" i="7" s="1"/>
  <c r="W296" i="7"/>
  <c r="U296" i="7"/>
  <c r="U298" i="7" s="1"/>
  <c r="T296" i="7"/>
  <c r="T298" i="7" s="1"/>
  <c r="S296" i="7"/>
  <c r="R296" i="7"/>
  <c r="Q296" i="7"/>
  <c r="Q298" i="7" s="1"/>
  <c r="P296" i="7"/>
  <c r="P298" i="7" s="1"/>
  <c r="O296" i="7"/>
  <c r="N296" i="7"/>
  <c r="M296" i="7"/>
  <c r="M298" i="7" s="1"/>
  <c r="L296" i="7"/>
  <c r="L298" i="7" s="1"/>
  <c r="K296" i="7"/>
  <c r="J296" i="7"/>
  <c r="V296" i="7" s="1"/>
  <c r="V298" i="7" s="1"/>
  <c r="H296" i="7"/>
  <c r="G296" i="7"/>
  <c r="F296" i="7"/>
  <c r="E296" i="7"/>
  <c r="D296" i="7"/>
  <c r="B296" i="7"/>
  <c r="E386" i="7" s="1"/>
  <c r="A296" i="7"/>
  <c r="D386" i="7" s="1"/>
  <c r="U293" i="7"/>
  <c r="T293" i="7"/>
  <c r="S293" i="7"/>
  <c r="R293" i="7"/>
  <c r="Q293" i="7"/>
  <c r="P293" i="7"/>
  <c r="O293" i="7"/>
  <c r="N293" i="7"/>
  <c r="M293" i="7"/>
  <c r="L293" i="7"/>
  <c r="K293" i="7"/>
  <c r="J293" i="7"/>
  <c r="V293" i="7" s="1"/>
  <c r="W292" i="7"/>
  <c r="U292" i="7"/>
  <c r="U294" i="7" s="1"/>
  <c r="T292" i="7"/>
  <c r="T294" i="7" s="1"/>
  <c r="S292" i="7"/>
  <c r="S294" i="7" s="1"/>
  <c r="R292" i="7"/>
  <c r="R294" i="7" s="1"/>
  <c r="Q292" i="7"/>
  <c r="Q294" i="7" s="1"/>
  <c r="P292" i="7"/>
  <c r="P294" i="7" s="1"/>
  <c r="O292" i="7"/>
  <c r="O294" i="7" s="1"/>
  <c r="N292" i="7"/>
  <c r="N294" i="7" s="1"/>
  <c r="M292" i="7"/>
  <c r="M294" i="7" s="1"/>
  <c r="L292" i="7"/>
  <c r="L294" i="7" s="1"/>
  <c r="K292" i="7"/>
  <c r="K294" i="7" s="1"/>
  <c r="J292" i="7"/>
  <c r="J294" i="7" s="1"/>
  <c r="H292" i="7"/>
  <c r="G292" i="7"/>
  <c r="F292" i="7"/>
  <c r="E292" i="7"/>
  <c r="D292" i="7"/>
  <c r="U290" i="7"/>
  <c r="T290" i="7"/>
  <c r="S290" i="7"/>
  <c r="R290" i="7"/>
  <c r="Q290" i="7"/>
  <c r="P290" i="7"/>
  <c r="O290" i="7"/>
  <c r="N290" i="7"/>
  <c r="M290" i="7"/>
  <c r="L290" i="7"/>
  <c r="K290" i="7"/>
  <c r="J290" i="7"/>
  <c r="V290" i="7" s="1"/>
  <c r="W289" i="7"/>
  <c r="U289" i="7"/>
  <c r="U291" i="7" s="1"/>
  <c r="T289" i="7"/>
  <c r="T291" i="7" s="1"/>
  <c r="S289" i="7"/>
  <c r="S291" i="7" s="1"/>
  <c r="R289" i="7"/>
  <c r="R291" i="7" s="1"/>
  <c r="Q289" i="7"/>
  <c r="Q291" i="7" s="1"/>
  <c r="P289" i="7"/>
  <c r="P291" i="7" s="1"/>
  <c r="O289" i="7"/>
  <c r="O291" i="7" s="1"/>
  <c r="N289" i="7"/>
  <c r="N291" i="7" s="1"/>
  <c r="M289" i="7"/>
  <c r="M291" i="7" s="1"/>
  <c r="L289" i="7"/>
  <c r="L291" i="7" s="1"/>
  <c r="K289" i="7"/>
  <c r="K291" i="7" s="1"/>
  <c r="J289" i="7"/>
  <c r="J291" i="7" s="1"/>
  <c r="H289" i="7"/>
  <c r="G289" i="7"/>
  <c r="F289" i="7"/>
  <c r="E289" i="7"/>
  <c r="D289" i="7"/>
  <c r="U287" i="7"/>
  <c r="T287" i="7"/>
  <c r="S287" i="7"/>
  <c r="R287" i="7"/>
  <c r="Q287" i="7"/>
  <c r="P287" i="7"/>
  <c r="O287" i="7"/>
  <c r="N287" i="7"/>
  <c r="M287" i="7"/>
  <c r="L287" i="7"/>
  <c r="K287" i="7"/>
  <c r="J287" i="7"/>
  <c r="V287" i="7" s="1"/>
  <c r="W286" i="7"/>
  <c r="U286" i="7"/>
  <c r="U288" i="7" s="1"/>
  <c r="T286" i="7"/>
  <c r="T288" i="7" s="1"/>
  <c r="S286" i="7"/>
  <c r="S288" i="7" s="1"/>
  <c r="R286" i="7"/>
  <c r="R288" i="7" s="1"/>
  <c r="Q286" i="7"/>
  <c r="Q288" i="7" s="1"/>
  <c r="P286" i="7"/>
  <c r="P288" i="7" s="1"/>
  <c r="O286" i="7"/>
  <c r="O288" i="7" s="1"/>
  <c r="N286" i="7"/>
  <c r="N288" i="7" s="1"/>
  <c r="M286" i="7"/>
  <c r="M288" i="7" s="1"/>
  <c r="L286" i="7"/>
  <c r="L288" i="7" s="1"/>
  <c r="K286" i="7"/>
  <c r="K288" i="7" s="1"/>
  <c r="J286" i="7"/>
  <c r="J288" i="7" s="1"/>
  <c r="H286" i="7"/>
  <c r="G286" i="7"/>
  <c r="F286" i="7"/>
  <c r="E286" i="7"/>
  <c r="D286" i="7"/>
  <c r="U284" i="7"/>
  <c r="T284" i="7"/>
  <c r="S284" i="7"/>
  <c r="R284" i="7"/>
  <c r="Q284" i="7"/>
  <c r="P284" i="7"/>
  <c r="O284" i="7"/>
  <c r="N284" i="7"/>
  <c r="M284" i="7"/>
  <c r="L284" i="7"/>
  <c r="K284" i="7"/>
  <c r="J284" i="7"/>
  <c r="V284" i="7" s="1"/>
  <c r="W283" i="7"/>
  <c r="U283" i="7"/>
  <c r="U285" i="7" s="1"/>
  <c r="T283" i="7"/>
  <c r="T285" i="7" s="1"/>
  <c r="S283" i="7"/>
  <c r="S285" i="7" s="1"/>
  <c r="R283" i="7"/>
  <c r="R285" i="7" s="1"/>
  <c r="Q283" i="7"/>
  <c r="Q285" i="7" s="1"/>
  <c r="P283" i="7"/>
  <c r="P285" i="7" s="1"/>
  <c r="O283" i="7"/>
  <c r="O285" i="7" s="1"/>
  <c r="N283" i="7"/>
  <c r="N285" i="7" s="1"/>
  <c r="M283" i="7"/>
  <c r="M285" i="7" s="1"/>
  <c r="L283" i="7"/>
  <c r="L285" i="7" s="1"/>
  <c r="K283" i="7"/>
  <c r="K285" i="7" s="1"/>
  <c r="J283" i="7"/>
  <c r="J285" i="7" s="1"/>
  <c r="H283" i="7"/>
  <c r="G283" i="7"/>
  <c r="F283" i="7"/>
  <c r="E283" i="7"/>
  <c r="D283" i="7"/>
  <c r="U281" i="7"/>
  <c r="T281" i="7"/>
  <c r="S281" i="7"/>
  <c r="R281" i="7"/>
  <c r="V281" i="7" s="1"/>
  <c r="Q281" i="7"/>
  <c r="P281" i="7"/>
  <c r="O281" i="7"/>
  <c r="N281" i="7"/>
  <c r="M281" i="7"/>
  <c r="L281" i="7"/>
  <c r="K281" i="7"/>
  <c r="J281" i="7"/>
  <c r="W280" i="7"/>
  <c r="U280" i="7"/>
  <c r="U282" i="7" s="1"/>
  <c r="T280" i="7"/>
  <c r="T282" i="7" s="1"/>
  <c r="S280" i="7"/>
  <c r="S282" i="7" s="1"/>
  <c r="R280" i="7"/>
  <c r="R282" i="7" s="1"/>
  <c r="Q280" i="7"/>
  <c r="Q282" i="7" s="1"/>
  <c r="P280" i="7"/>
  <c r="P282" i="7" s="1"/>
  <c r="O280" i="7"/>
  <c r="O282" i="7" s="1"/>
  <c r="N280" i="7"/>
  <c r="N282" i="7" s="1"/>
  <c r="M280" i="7"/>
  <c r="M282" i="7" s="1"/>
  <c r="L280" i="7"/>
  <c r="L282" i="7" s="1"/>
  <c r="K280" i="7"/>
  <c r="K282" i="7" s="1"/>
  <c r="J280" i="7"/>
  <c r="J282" i="7" s="1"/>
  <c r="H280" i="7"/>
  <c r="G280" i="7"/>
  <c r="F280" i="7"/>
  <c r="E280" i="7"/>
  <c r="U279" i="7"/>
  <c r="Q279" i="7"/>
  <c r="M279" i="7"/>
  <c r="U278" i="7"/>
  <c r="T278" i="7"/>
  <c r="S278" i="7"/>
  <c r="R278" i="7"/>
  <c r="R279" i="7" s="1"/>
  <c r="Q278" i="7"/>
  <c r="P278" i="7"/>
  <c r="O278" i="7"/>
  <c r="V278" i="7" s="1"/>
  <c r="N278" i="7"/>
  <c r="N279" i="7" s="1"/>
  <c r="M278" i="7"/>
  <c r="L278" i="7"/>
  <c r="K278" i="7"/>
  <c r="J278" i="7"/>
  <c r="J279" i="7" s="1"/>
  <c r="W277" i="7"/>
  <c r="U277" i="7"/>
  <c r="T277" i="7"/>
  <c r="T279" i="7" s="1"/>
  <c r="S277" i="7"/>
  <c r="S279" i="7" s="1"/>
  <c r="R277" i="7"/>
  <c r="Q277" i="7"/>
  <c r="P277" i="7"/>
  <c r="P279" i="7" s="1"/>
  <c r="O277" i="7"/>
  <c r="V277" i="7" s="1"/>
  <c r="V279" i="7" s="1"/>
  <c r="N277" i="7"/>
  <c r="M277" i="7"/>
  <c r="L277" i="7"/>
  <c r="L279" i="7" s="1"/>
  <c r="K277" i="7"/>
  <c r="K279" i="7" s="1"/>
  <c r="J277" i="7"/>
  <c r="H277" i="7"/>
  <c r="G277" i="7"/>
  <c r="F277" i="7"/>
  <c r="E277" i="7"/>
  <c r="D277" i="7"/>
  <c r="B277" i="7"/>
  <c r="E385" i="7" s="1"/>
  <c r="A277" i="7"/>
  <c r="D385" i="7" s="1"/>
  <c r="U274" i="7"/>
  <c r="T274" i="7"/>
  <c r="S274" i="7"/>
  <c r="R274" i="7"/>
  <c r="Q274" i="7"/>
  <c r="P274" i="7"/>
  <c r="O274" i="7"/>
  <c r="N274" i="7"/>
  <c r="M274" i="7"/>
  <c r="L274" i="7"/>
  <c r="K274" i="7"/>
  <c r="J274" i="7"/>
  <c r="V274" i="7" s="1"/>
  <c r="X273" i="7" s="1"/>
  <c r="W273" i="7"/>
  <c r="U273" i="7"/>
  <c r="U275" i="7" s="1"/>
  <c r="T273" i="7"/>
  <c r="T275" i="7" s="1"/>
  <c r="S273" i="7"/>
  <c r="S275" i="7" s="1"/>
  <c r="R273" i="7"/>
  <c r="R275" i="7" s="1"/>
  <c r="Q273" i="7"/>
  <c r="Q275" i="7" s="1"/>
  <c r="P273" i="7"/>
  <c r="P275" i="7" s="1"/>
  <c r="O273" i="7"/>
  <c r="O275" i="7" s="1"/>
  <c r="N273" i="7"/>
  <c r="N275" i="7" s="1"/>
  <c r="M273" i="7"/>
  <c r="M275" i="7" s="1"/>
  <c r="L273" i="7"/>
  <c r="L275" i="7" s="1"/>
  <c r="K273" i="7"/>
  <c r="K275" i="7" s="1"/>
  <c r="J273" i="7"/>
  <c r="J275" i="7" s="1"/>
  <c r="H273" i="7"/>
  <c r="G273" i="7"/>
  <c r="F273" i="7"/>
  <c r="E273" i="7"/>
  <c r="D273" i="7"/>
  <c r="U271" i="7"/>
  <c r="T271" i="7"/>
  <c r="S271" i="7"/>
  <c r="R271" i="7"/>
  <c r="Q271" i="7"/>
  <c r="P271" i="7"/>
  <c r="O271" i="7"/>
  <c r="N271" i="7"/>
  <c r="M271" i="7"/>
  <c r="L271" i="7"/>
  <c r="K271" i="7"/>
  <c r="J271" i="7"/>
  <c r="V271" i="7" s="1"/>
  <c r="W270" i="7"/>
  <c r="U270" i="7"/>
  <c r="U272" i="7" s="1"/>
  <c r="T270" i="7"/>
  <c r="T272" i="7" s="1"/>
  <c r="S270" i="7"/>
  <c r="S272" i="7" s="1"/>
  <c r="R270" i="7"/>
  <c r="R272" i="7" s="1"/>
  <c r="Q270" i="7"/>
  <c r="Q272" i="7" s="1"/>
  <c r="P270" i="7"/>
  <c r="P272" i="7" s="1"/>
  <c r="O270" i="7"/>
  <c r="O272" i="7" s="1"/>
  <c r="N270" i="7"/>
  <c r="N272" i="7" s="1"/>
  <c r="M270" i="7"/>
  <c r="M272" i="7" s="1"/>
  <c r="L270" i="7"/>
  <c r="L272" i="7" s="1"/>
  <c r="K270" i="7"/>
  <c r="K272" i="7" s="1"/>
  <c r="J270" i="7"/>
  <c r="J272" i="7" s="1"/>
  <c r="H270" i="7"/>
  <c r="G270" i="7"/>
  <c r="F270" i="7"/>
  <c r="E270" i="7"/>
  <c r="D270" i="7"/>
  <c r="S269" i="7"/>
  <c r="O269" i="7"/>
  <c r="K269" i="7"/>
  <c r="U268" i="7"/>
  <c r="T268" i="7"/>
  <c r="T269" i="7" s="1"/>
  <c r="S268" i="7"/>
  <c r="R268" i="7"/>
  <c r="Q268" i="7"/>
  <c r="P268" i="7"/>
  <c r="P269" i="7" s="1"/>
  <c r="O268" i="7"/>
  <c r="N268" i="7"/>
  <c r="M268" i="7"/>
  <c r="L268" i="7"/>
  <c r="L269" i="7" s="1"/>
  <c r="K268" i="7"/>
  <c r="J268" i="7"/>
  <c r="V268" i="7" s="1"/>
  <c r="W267" i="7"/>
  <c r="U267" i="7"/>
  <c r="U269" i="7" s="1"/>
  <c r="T267" i="7"/>
  <c r="S267" i="7"/>
  <c r="R267" i="7"/>
  <c r="R269" i="7" s="1"/>
  <c r="Q267" i="7"/>
  <c r="Q269" i="7" s="1"/>
  <c r="P267" i="7"/>
  <c r="O267" i="7"/>
  <c r="N267" i="7"/>
  <c r="N269" i="7" s="1"/>
  <c r="M267" i="7"/>
  <c r="M269" i="7" s="1"/>
  <c r="L267" i="7"/>
  <c r="K267" i="7"/>
  <c r="J267" i="7"/>
  <c r="V267" i="7" s="1"/>
  <c r="V269" i="7" s="1"/>
  <c r="H267" i="7"/>
  <c r="G267" i="7"/>
  <c r="F267" i="7"/>
  <c r="E267" i="7"/>
  <c r="D267" i="7"/>
  <c r="B267" i="7"/>
  <c r="E384" i="7" s="1"/>
  <c r="A267" i="7"/>
  <c r="D384" i="7" s="1"/>
  <c r="U264" i="7"/>
  <c r="T264" i="7"/>
  <c r="S264" i="7"/>
  <c r="R264" i="7"/>
  <c r="Q264" i="7"/>
  <c r="P264" i="7"/>
  <c r="O264" i="7"/>
  <c r="N264" i="7"/>
  <c r="M264" i="7"/>
  <c r="L264" i="7"/>
  <c r="K264" i="7"/>
  <c r="J264" i="7"/>
  <c r="V264" i="7" s="1"/>
  <c r="W263" i="7"/>
  <c r="U263" i="7"/>
  <c r="U265" i="7" s="1"/>
  <c r="T263" i="7"/>
  <c r="T265" i="7" s="1"/>
  <c r="S263" i="7"/>
  <c r="S265" i="7" s="1"/>
  <c r="R263" i="7"/>
  <c r="R265" i="7" s="1"/>
  <c r="Q263" i="7"/>
  <c r="Q265" i="7" s="1"/>
  <c r="P263" i="7"/>
  <c r="P265" i="7" s="1"/>
  <c r="O263" i="7"/>
  <c r="O265" i="7" s="1"/>
  <c r="N263" i="7"/>
  <c r="N265" i="7" s="1"/>
  <c r="M263" i="7"/>
  <c r="M265" i="7" s="1"/>
  <c r="L263" i="7"/>
  <c r="L265" i="7" s="1"/>
  <c r="K263" i="7"/>
  <c r="K265" i="7" s="1"/>
  <c r="J263" i="7"/>
  <c r="J265" i="7" s="1"/>
  <c r="H263" i="7"/>
  <c r="G263" i="7"/>
  <c r="F263" i="7"/>
  <c r="E263" i="7"/>
  <c r="D263" i="7"/>
  <c r="U261" i="7"/>
  <c r="T261" i="7"/>
  <c r="S261" i="7"/>
  <c r="R261" i="7"/>
  <c r="Q261" i="7"/>
  <c r="P261" i="7"/>
  <c r="O261" i="7"/>
  <c r="N261" i="7"/>
  <c r="M261" i="7"/>
  <c r="L261" i="7"/>
  <c r="K261" i="7"/>
  <c r="J261" i="7"/>
  <c r="V261" i="7" s="1"/>
  <c r="W260" i="7"/>
  <c r="U260" i="7"/>
  <c r="U262" i="7" s="1"/>
  <c r="T260" i="7"/>
  <c r="T262" i="7" s="1"/>
  <c r="S260" i="7"/>
  <c r="S262" i="7" s="1"/>
  <c r="R260" i="7"/>
  <c r="R262" i="7" s="1"/>
  <c r="Q260" i="7"/>
  <c r="Q262" i="7" s="1"/>
  <c r="P260" i="7"/>
  <c r="P262" i="7" s="1"/>
  <c r="O260" i="7"/>
  <c r="O262" i="7" s="1"/>
  <c r="N260" i="7"/>
  <c r="N262" i="7" s="1"/>
  <c r="M260" i="7"/>
  <c r="M262" i="7" s="1"/>
  <c r="L260" i="7"/>
  <c r="L262" i="7" s="1"/>
  <c r="K260" i="7"/>
  <c r="K262" i="7" s="1"/>
  <c r="J260" i="7"/>
  <c r="J262" i="7" s="1"/>
  <c r="H260" i="7"/>
  <c r="G260" i="7"/>
  <c r="F260" i="7"/>
  <c r="E260" i="7"/>
  <c r="M259" i="7"/>
  <c r="U258" i="7"/>
  <c r="T258" i="7"/>
  <c r="S258" i="7"/>
  <c r="R258" i="7"/>
  <c r="Q258" i="7"/>
  <c r="P258" i="7"/>
  <c r="O258" i="7"/>
  <c r="N258" i="7"/>
  <c r="M258" i="7"/>
  <c r="L258" i="7"/>
  <c r="K258" i="7"/>
  <c r="J258" i="7"/>
  <c r="V258" i="7" s="1"/>
  <c r="W257" i="7"/>
  <c r="U257" i="7"/>
  <c r="U259" i="7" s="1"/>
  <c r="T257" i="7"/>
  <c r="T259" i="7" s="1"/>
  <c r="S257" i="7"/>
  <c r="S259" i="7" s="1"/>
  <c r="R257" i="7"/>
  <c r="Q257" i="7"/>
  <c r="Q259" i="7" s="1"/>
  <c r="P257" i="7"/>
  <c r="P259" i="7" s="1"/>
  <c r="O257" i="7"/>
  <c r="O259" i="7" s="1"/>
  <c r="N257" i="7"/>
  <c r="M257" i="7"/>
  <c r="L257" i="7"/>
  <c r="L259" i="7" s="1"/>
  <c r="K257" i="7"/>
  <c r="K259" i="7" s="1"/>
  <c r="J257" i="7"/>
  <c r="H257" i="7"/>
  <c r="G257" i="7"/>
  <c r="F257" i="7"/>
  <c r="E257" i="7"/>
  <c r="D257" i="7"/>
  <c r="S256" i="7"/>
  <c r="O256" i="7"/>
  <c r="U255" i="7"/>
  <c r="T255" i="7"/>
  <c r="S255" i="7"/>
  <c r="R255" i="7"/>
  <c r="Q255" i="7"/>
  <c r="P255" i="7"/>
  <c r="O255" i="7"/>
  <c r="N255" i="7"/>
  <c r="M255" i="7"/>
  <c r="L255" i="7"/>
  <c r="K255" i="7"/>
  <c r="J255" i="7"/>
  <c r="W254" i="7"/>
  <c r="U254" i="7"/>
  <c r="U256" i="7" s="1"/>
  <c r="T254" i="7"/>
  <c r="T256" i="7" s="1"/>
  <c r="S254" i="7"/>
  <c r="R254" i="7"/>
  <c r="R256" i="7" s="1"/>
  <c r="Q254" i="7"/>
  <c r="Q256" i="7" s="1"/>
  <c r="P254" i="7"/>
  <c r="P256" i="7" s="1"/>
  <c r="O254" i="7"/>
  <c r="N254" i="7"/>
  <c r="N256" i="7" s="1"/>
  <c r="M254" i="7"/>
  <c r="M256" i="7" s="1"/>
  <c r="L254" i="7"/>
  <c r="L256" i="7" s="1"/>
  <c r="K254" i="7"/>
  <c r="K256" i="7" s="1"/>
  <c r="J254" i="7"/>
  <c r="J256" i="7" s="1"/>
  <c r="H254" i="7"/>
  <c r="G254" i="7"/>
  <c r="F254" i="7"/>
  <c r="E254" i="7"/>
  <c r="D254" i="7"/>
  <c r="U253" i="7"/>
  <c r="T253" i="7"/>
  <c r="Q253" i="7"/>
  <c r="P253" i="7"/>
  <c r="M253" i="7"/>
  <c r="L253" i="7"/>
  <c r="U252" i="7"/>
  <c r="T252" i="7"/>
  <c r="S252" i="7"/>
  <c r="R252" i="7"/>
  <c r="Q252" i="7"/>
  <c r="P252" i="7"/>
  <c r="O252" i="7"/>
  <c r="N252" i="7"/>
  <c r="M252" i="7"/>
  <c r="L252" i="7"/>
  <c r="K252" i="7"/>
  <c r="J252" i="7"/>
  <c r="V252" i="7" s="1"/>
  <c r="X251" i="7" s="1"/>
  <c r="W251" i="7"/>
  <c r="U251" i="7"/>
  <c r="T251" i="7"/>
  <c r="S251" i="7"/>
  <c r="S253" i="7" s="1"/>
  <c r="R251" i="7"/>
  <c r="R253" i="7" s="1"/>
  <c r="Q251" i="7"/>
  <c r="P251" i="7"/>
  <c r="O251" i="7"/>
  <c r="O253" i="7" s="1"/>
  <c r="N251" i="7"/>
  <c r="N253" i="7" s="1"/>
  <c r="M251" i="7"/>
  <c r="L251" i="7"/>
  <c r="K251" i="7"/>
  <c r="K253" i="7" s="1"/>
  <c r="J251" i="7"/>
  <c r="V251" i="7" s="1"/>
  <c r="H251" i="7"/>
  <c r="G251" i="7"/>
  <c r="F251" i="7"/>
  <c r="E251" i="7"/>
  <c r="D251" i="7"/>
  <c r="B251" i="7"/>
  <c r="E383" i="7" s="1"/>
  <c r="A251" i="7"/>
  <c r="D383" i="7" s="1"/>
  <c r="S249" i="7"/>
  <c r="O249" i="7"/>
  <c r="U248" i="7"/>
  <c r="T248" i="7"/>
  <c r="S248" i="7"/>
  <c r="R248" i="7"/>
  <c r="Q248" i="7"/>
  <c r="P248" i="7"/>
  <c r="O248" i="7"/>
  <c r="N248" i="7"/>
  <c r="M248" i="7"/>
  <c r="L248" i="7"/>
  <c r="K248" i="7"/>
  <c r="J248" i="7"/>
  <c r="W247" i="7"/>
  <c r="U247" i="7"/>
  <c r="U249" i="7" s="1"/>
  <c r="T247" i="7"/>
  <c r="T249" i="7" s="1"/>
  <c r="S247" i="7"/>
  <c r="R247" i="7"/>
  <c r="R249" i="7" s="1"/>
  <c r="Q247" i="7"/>
  <c r="Q249" i="7" s="1"/>
  <c r="P247" i="7"/>
  <c r="P249" i="7" s="1"/>
  <c r="O247" i="7"/>
  <c r="N247" i="7"/>
  <c r="N249" i="7" s="1"/>
  <c r="M247" i="7"/>
  <c r="M249" i="7" s="1"/>
  <c r="L247" i="7"/>
  <c r="L249" i="7" s="1"/>
  <c r="K247" i="7"/>
  <c r="K249" i="7" s="1"/>
  <c r="J247" i="7"/>
  <c r="J249" i="7" s="1"/>
  <c r="H247" i="7"/>
  <c r="G247" i="7"/>
  <c r="F247" i="7"/>
  <c r="E247" i="7"/>
  <c r="D247" i="7"/>
  <c r="U246" i="7"/>
  <c r="M246" i="7"/>
  <c r="U245" i="7"/>
  <c r="T245" i="7"/>
  <c r="S245" i="7"/>
  <c r="R245" i="7"/>
  <c r="Q245" i="7"/>
  <c r="P245" i="7"/>
  <c r="O245" i="7"/>
  <c r="N245" i="7"/>
  <c r="M245" i="7"/>
  <c r="L245" i="7"/>
  <c r="K245" i="7"/>
  <c r="J245" i="7"/>
  <c r="V245" i="7" s="1"/>
  <c r="W244" i="7"/>
  <c r="U244" i="7"/>
  <c r="T244" i="7"/>
  <c r="T246" i="7" s="1"/>
  <c r="S244" i="7"/>
  <c r="S246" i="7" s="1"/>
  <c r="R244" i="7"/>
  <c r="R246" i="7" s="1"/>
  <c r="Q244" i="7"/>
  <c r="Q246" i="7" s="1"/>
  <c r="P244" i="7"/>
  <c r="P246" i="7" s="1"/>
  <c r="O244" i="7"/>
  <c r="O246" i="7" s="1"/>
  <c r="N244" i="7"/>
  <c r="N246" i="7" s="1"/>
  <c r="M244" i="7"/>
  <c r="L244" i="7"/>
  <c r="L246" i="7" s="1"/>
  <c r="K244" i="7"/>
  <c r="K246" i="7" s="1"/>
  <c r="J244" i="7"/>
  <c r="J246" i="7" s="1"/>
  <c r="H244" i="7"/>
  <c r="G244" i="7"/>
  <c r="F244" i="7"/>
  <c r="E244" i="7"/>
  <c r="D244" i="7"/>
  <c r="U242" i="7"/>
  <c r="T242" i="7"/>
  <c r="S242" i="7"/>
  <c r="R242" i="7"/>
  <c r="Q242" i="7"/>
  <c r="P242" i="7"/>
  <c r="O242" i="7"/>
  <c r="N242" i="7"/>
  <c r="M242" i="7"/>
  <c r="L242" i="7"/>
  <c r="K242" i="7"/>
  <c r="J242" i="7"/>
  <c r="V242" i="7" s="1"/>
  <c r="W241" i="7"/>
  <c r="U241" i="7"/>
  <c r="U243" i="7" s="1"/>
  <c r="T241" i="7"/>
  <c r="T243" i="7" s="1"/>
  <c r="S241" i="7"/>
  <c r="S243" i="7" s="1"/>
  <c r="R241" i="7"/>
  <c r="R243" i="7" s="1"/>
  <c r="Q241" i="7"/>
  <c r="Q243" i="7" s="1"/>
  <c r="P241" i="7"/>
  <c r="P243" i="7" s="1"/>
  <c r="O241" i="7"/>
  <c r="O243" i="7" s="1"/>
  <c r="N241" i="7"/>
  <c r="N243" i="7" s="1"/>
  <c r="M241" i="7"/>
  <c r="M243" i="7" s="1"/>
  <c r="L241" i="7"/>
  <c r="L243" i="7" s="1"/>
  <c r="K241" i="7"/>
  <c r="K243" i="7" s="1"/>
  <c r="J241" i="7"/>
  <c r="J243" i="7" s="1"/>
  <c r="H241" i="7"/>
  <c r="G241" i="7"/>
  <c r="F241" i="7"/>
  <c r="E241" i="7"/>
  <c r="D241" i="7"/>
  <c r="U240" i="7"/>
  <c r="T240" i="7"/>
  <c r="Q240" i="7"/>
  <c r="P240" i="7"/>
  <c r="M240" i="7"/>
  <c r="L240" i="7"/>
  <c r="U239" i="7"/>
  <c r="T239" i="7"/>
  <c r="S239" i="7"/>
  <c r="R239" i="7"/>
  <c r="Q239" i="7"/>
  <c r="P239" i="7"/>
  <c r="O239" i="7"/>
  <c r="N239" i="7"/>
  <c r="M239" i="7"/>
  <c r="L239" i="7"/>
  <c r="K239" i="7"/>
  <c r="J239" i="7"/>
  <c r="V239" i="7" s="1"/>
  <c r="W238" i="7"/>
  <c r="U238" i="7"/>
  <c r="T238" i="7"/>
  <c r="S238" i="7"/>
  <c r="S240" i="7" s="1"/>
  <c r="R238" i="7"/>
  <c r="R240" i="7" s="1"/>
  <c r="Q238" i="7"/>
  <c r="P238" i="7"/>
  <c r="O238" i="7"/>
  <c r="O240" i="7" s="1"/>
  <c r="N238" i="7"/>
  <c r="N240" i="7" s="1"/>
  <c r="M238" i="7"/>
  <c r="L238" i="7"/>
  <c r="K238" i="7"/>
  <c r="K240" i="7" s="1"/>
  <c r="J238" i="7"/>
  <c r="V238" i="7" s="1"/>
  <c r="H238" i="7"/>
  <c r="G238" i="7"/>
  <c r="F238" i="7"/>
  <c r="E238" i="7"/>
  <c r="D238" i="7"/>
  <c r="B238" i="7"/>
  <c r="E382" i="7" s="1"/>
  <c r="A238" i="7"/>
  <c r="D382" i="7" s="1"/>
  <c r="U235" i="7"/>
  <c r="T235" i="7"/>
  <c r="S235" i="7"/>
  <c r="R235" i="7"/>
  <c r="Q235" i="7"/>
  <c r="P235" i="7"/>
  <c r="O235" i="7"/>
  <c r="N235" i="7"/>
  <c r="M235" i="7"/>
  <c r="L235" i="7"/>
  <c r="K235" i="7"/>
  <c r="J235" i="7"/>
  <c r="V235" i="7" s="1"/>
  <c r="W234" i="7"/>
  <c r="U234" i="7"/>
  <c r="U236" i="7" s="1"/>
  <c r="T234" i="7"/>
  <c r="T236" i="7" s="1"/>
  <c r="S234" i="7"/>
  <c r="S236" i="7" s="1"/>
  <c r="R234" i="7"/>
  <c r="R236" i="7" s="1"/>
  <c r="Q234" i="7"/>
  <c r="Q236" i="7" s="1"/>
  <c r="P234" i="7"/>
  <c r="P236" i="7" s="1"/>
  <c r="O234" i="7"/>
  <c r="O236" i="7" s="1"/>
  <c r="N234" i="7"/>
  <c r="N236" i="7" s="1"/>
  <c r="M234" i="7"/>
  <c r="M236" i="7" s="1"/>
  <c r="L234" i="7"/>
  <c r="L236" i="7" s="1"/>
  <c r="K234" i="7"/>
  <c r="K236" i="7" s="1"/>
  <c r="J234" i="7"/>
  <c r="J236" i="7" s="1"/>
  <c r="H234" i="7"/>
  <c r="G234" i="7"/>
  <c r="F234" i="7"/>
  <c r="E234" i="7"/>
  <c r="D234" i="7"/>
  <c r="U232" i="7"/>
  <c r="T232" i="7"/>
  <c r="S232" i="7"/>
  <c r="R232" i="7"/>
  <c r="Q232" i="7"/>
  <c r="P232" i="7"/>
  <c r="O232" i="7"/>
  <c r="N232" i="7"/>
  <c r="M232" i="7"/>
  <c r="L232" i="7"/>
  <c r="K232" i="7"/>
  <c r="J232" i="7"/>
  <c r="V232" i="7" s="1"/>
  <c r="W231" i="7"/>
  <c r="U231" i="7"/>
  <c r="U233" i="7" s="1"/>
  <c r="T231" i="7"/>
  <c r="T233" i="7" s="1"/>
  <c r="S231" i="7"/>
  <c r="S233" i="7" s="1"/>
  <c r="R231" i="7"/>
  <c r="R233" i="7" s="1"/>
  <c r="Q231" i="7"/>
  <c r="Q233" i="7" s="1"/>
  <c r="P231" i="7"/>
  <c r="P233" i="7" s="1"/>
  <c r="O231" i="7"/>
  <c r="O233" i="7" s="1"/>
  <c r="N231" i="7"/>
  <c r="N233" i="7" s="1"/>
  <c r="M231" i="7"/>
  <c r="M233" i="7" s="1"/>
  <c r="L231" i="7"/>
  <c r="L233" i="7" s="1"/>
  <c r="K231" i="7"/>
  <c r="K233" i="7" s="1"/>
  <c r="J231" i="7"/>
  <c r="J233" i="7" s="1"/>
  <c r="H231" i="7"/>
  <c r="G231" i="7"/>
  <c r="F231" i="7"/>
  <c r="E231" i="7"/>
  <c r="D231" i="7"/>
  <c r="U229" i="7"/>
  <c r="T229" i="7"/>
  <c r="S229" i="7"/>
  <c r="R229" i="7"/>
  <c r="Q229" i="7"/>
  <c r="P229" i="7"/>
  <c r="O229" i="7"/>
  <c r="N229" i="7"/>
  <c r="M229" i="7"/>
  <c r="L229" i="7"/>
  <c r="K229" i="7"/>
  <c r="J229" i="7"/>
  <c r="V229" i="7" s="1"/>
  <c r="W228" i="7"/>
  <c r="U228" i="7"/>
  <c r="U230" i="7" s="1"/>
  <c r="T228" i="7"/>
  <c r="T230" i="7" s="1"/>
  <c r="S228" i="7"/>
  <c r="S230" i="7" s="1"/>
  <c r="R228" i="7"/>
  <c r="R230" i="7" s="1"/>
  <c r="Q228" i="7"/>
  <c r="Q230" i="7" s="1"/>
  <c r="P228" i="7"/>
  <c r="P230" i="7" s="1"/>
  <c r="O228" i="7"/>
  <c r="O230" i="7" s="1"/>
  <c r="N228" i="7"/>
  <c r="N230" i="7" s="1"/>
  <c r="M228" i="7"/>
  <c r="M230" i="7" s="1"/>
  <c r="L228" i="7"/>
  <c r="L230" i="7" s="1"/>
  <c r="K228" i="7"/>
  <c r="K230" i="7" s="1"/>
  <c r="J228" i="7"/>
  <c r="J230" i="7" s="1"/>
  <c r="H228" i="7"/>
  <c r="G228" i="7"/>
  <c r="F228" i="7"/>
  <c r="E228" i="7"/>
  <c r="D228" i="7"/>
  <c r="U227" i="7"/>
  <c r="T227" i="7"/>
  <c r="Q227" i="7"/>
  <c r="P227" i="7"/>
  <c r="M227" i="7"/>
  <c r="L227" i="7"/>
  <c r="U226" i="7"/>
  <c r="T226" i="7"/>
  <c r="S226" i="7"/>
  <c r="R226" i="7"/>
  <c r="Q226" i="7"/>
  <c r="P226" i="7"/>
  <c r="O226" i="7"/>
  <c r="N226" i="7"/>
  <c r="M226" i="7"/>
  <c r="L226" i="7"/>
  <c r="K226" i="7"/>
  <c r="J226" i="7"/>
  <c r="V226" i="7" s="1"/>
  <c r="W225" i="7"/>
  <c r="U225" i="7"/>
  <c r="T225" i="7"/>
  <c r="S225" i="7"/>
  <c r="S227" i="7" s="1"/>
  <c r="R225" i="7"/>
  <c r="Q225" i="7"/>
  <c r="P225" i="7"/>
  <c r="O225" i="7"/>
  <c r="O227" i="7" s="1"/>
  <c r="N225" i="7"/>
  <c r="M225" i="7"/>
  <c r="L225" i="7"/>
  <c r="K225" i="7"/>
  <c r="K227" i="7" s="1"/>
  <c r="J225" i="7"/>
  <c r="H225" i="7"/>
  <c r="G225" i="7"/>
  <c r="F225" i="7"/>
  <c r="E225" i="7"/>
  <c r="D225" i="7"/>
  <c r="B225" i="7"/>
  <c r="E381" i="7" s="1"/>
  <c r="A225" i="7"/>
  <c r="U222" i="7"/>
  <c r="T222" i="7"/>
  <c r="S222" i="7"/>
  <c r="R222" i="7"/>
  <c r="Q222" i="7"/>
  <c r="P222" i="7"/>
  <c r="O222" i="7"/>
  <c r="N222" i="7"/>
  <c r="M222" i="7"/>
  <c r="L222" i="7"/>
  <c r="K222" i="7"/>
  <c r="J222" i="7"/>
  <c r="V222" i="7" s="1"/>
  <c r="W221" i="7"/>
  <c r="U221" i="7"/>
  <c r="U223" i="7" s="1"/>
  <c r="T221" i="7"/>
  <c r="T223" i="7" s="1"/>
  <c r="S221" i="7"/>
  <c r="S223" i="7" s="1"/>
  <c r="R221" i="7"/>
  <c r="R223" i="7" s="1"/>
  <c r="Q221" i="7"/>
  <c r="Q223" i="7" s="1"/>
  <c r="P221" i="7"/>
  <c r="P223" i="7" s="1"/>
  <c r="O221" i="7"/>
  <c r="O223" i="7" s="1"/>
  <c r="N221" i="7"/>
  <c r="N223" i="7" s="1"/>
  <c r="M221" i="7"/>
  <c r="M223" i="7" s="1"/>
  <c r="L221" i="7"/>
  <c r="L223" i="7" s="1"/>
  <c r="K221" i="7"/>
  <c r="K223" i="7" s="1"/>
  <c r="J221" i="7"/>
  <c r="J223" i="7" s="1"/>
  <c r="H221" i="7"/>
  <c r="G221" i="7"/>
  <c r="F221" i="7"/>
  <c r="E221" i="7"/>
  <c r="D221" i="7"/>
  <c r="M220" i="7"/>
  <c r="U219" i="7"/>
  <c r="T219" i="7"/>
  <c r="S219" i="7"/>
  <c r="R219" i="7"/>
  <c r="Q219" i="7"/>
  <c r="P219" i="7"/>
  <c r="O219" i="7"/>
  <c r="N219" i="7"/>
  <c r="M219" i="7"/>
  <c r="L219" i="7"/>
  <c r="K219" i="7"/>
  <c r="J219" i="7"/>
  <c r="V219" i="7" s="1"/>
  <c r="W218" i="7"/>
  <c r="U218" i="7"/>
  <c r="U220" i="7" s="1"/>
  <c r="T218" i="7"/>
  <c r="T220" i="7" s="1"/>
  <c r="S218" i="7"/>
  <c r="S220" i="7" s="1"/>
  <c r="R218" i="7"/>
  <c r="R220" i="7" s="1"/>
  <c r="Q218" i="7"/>
  <c r="Q220" i="7" s="1"/>
  <c r="P218" i="7"/>
  <c r="P220" i="7" s="1"/>
  <c r="O218" i="7"/>
  <c r="O220" i="7" s="1"/>
  <c r="N218" i="7"/>
  <c r="N220" i="7" s="1"/>
  <c r="M218" i="7"/>
  <c r="L218" i="7"/>
  <c r="L220" i="7" s="1"/>
  <c r="K218" i="7"/>
  <c r="K220" i="7" s="1"/>
  <c r="J218" i="7"/>
  <c r="J220" i="7" s="1"/>
  <c r="H218" i="7"/>
  <c r="G218" i="7"/>
  <c r="F218" i="7"/>
  <c r="E218" i="7"/>
  <c r="D218" i="7"/>
  <c r="S217" i="7"/>
  <c r="U216" i="7"/>
  <c r="T216" i="7"/>
  <c r="S216" i="7"/>
  <c r="R216" i="7"/>
  <c r="Q216" i="7"/>
  <c r="P216" i="7"/>
  <c r="O216" i="7"/>
  <c r="N216" i="7"/>
  <c r="M216" i="7"/>
  <c r="L216" i="7"/>
  <c r="K216" i="7"/>
  <c r="J216" i="7"/>
  <c r="W215" i="7"/>
  <c r="U215" i="7"/>
  <c r="U217" i="7" s="1"/>
  <c r="T215" i="7"/>
  <c r="S215" i="7"/>
  <c r="R215" i="7"/>
  <c r="R217" i="7" s="1"/>
  <c r="Q215" i="7"/>
  <c r="Q217" i="7" s="1"/>
  <c r="P215" i="7"/>
  <c r="O215" i="7"/>
  <c r="O217" i="7" s="1"/>
  <c r="N215" i="7"/>
  <c r="N217" i="7" s="1"/>
  <c r="M215" i="7"/>
  <c r="M217" i="7" s="1"/>
  <c r="L215" i="7"/>
  <c r="K215" i="7"/>
  <c r="K217" i="7" s="1"/>
  <c r="J215" i="7"/>
  <c r="J217" i="7" s="1"/>
  <c r="H215" i="7"/>
  <c r="G215" i="7"/>
  <c r="F215" i="7"/>
  <c r="E215" i="7"/>
  <c r="D215" i="7"/>
  <c r="M214" i="7"/>
  <c r="U213" i="7"/>
  <c r="T213" i="7"/>
  <c r="S213" i="7"/>
  <c r="R213" i="7"/>
  <c r="Q213" i="7"/>
  <c r="P213" i="7"/>
  <c r="O213" i="7"/>
  <c r="N213" i="7"/>
  <c r="M213" i="7"/>
  <c r="L213" i="7"/>
  <c r="K213" i="7"/>
  <c r="J213" i="7"/>
  <c r="V213" i="7" s="1"/>
  <c r="W212" i="7"/>
  <c r="U212" i="7"/>
  <c r="U214" i="7" s="1"/>
  <c r="T212" i="7"/>
  <c r="T214" i="7" s="1"/>
  <c r="S212" i="7"/>
  <c r="S214" i="7" s="1"/>
  <c r="R212" i="7"/>
  <c r="Q212" i="7"/>
  <c r="Q214" i="7" s="1"/>
  <c r="P212" i="7"/>
  <c r="P214" i="7" s="1"/>
  <c r="O212" i="7"/>
  <c r="O214" i="7" s="1"/>
  <c r="N212" i="7"/>
  <c r="M212" i="7"/>
  <c r="L212" i="7"/>
  <c r="L214" i="7" s="1"/>
  <c r="K212" i="7"/>
  <c r="K214" i="7" s="1"/>
  <c r="J212" i="7"/>
  <c r="H212" i="7"/>
  <c r="G212" i="7"/>
  <c r="F212" i="7"/>
  <c r="E212" i="7"/>
  <c r="D212" i="7"/>
  <c r="S211" i="7"/>
  <c r="O211" i="7"/>
  <c r="U210" i="7"/>
  <c r="T210" i="7"/>
  <c r="S210" i="7"/>
  <c r="R210" i="7"/>
  <c r="Q210" i="7"/>
  <c r="P210" i="7"/>
  <c r="O210" i="7"/>
  <c r="N210" i="7"/>
  <c r="M210" i="7"/>
  <c r="L210" i="7"/>
  <c r="K210" i="7"/>
  <c r="J210" i="7"/>
  <c r="W209" i="7"/>
  <c r="U209" i="7"/>
  <c r="U211" i="7" s="1"/>
  <c r="T209" i="7"/>
  <c r="T211" i="7" s="1"/>
  <c r="S209" i="7"/>
  <c r="R209" i="7"/>
  <c r="R211" i="7" s="1"/>
  <c r="Q209" i="7"/>
  <c r="Q211" i="7" s="1"/>
  <c r="P209" i="7"/>
  <c r="P211" i="7" s="1"/>
  <c r="O209" i="7"/>
  <c r="N209" i="7"/>
  <c r="N211" i="7" s="1"/>
  <c r="M209" i="7"/>
  <c r="M211" i="7" s="1"/>
  <c r="L209" i="7"/>
  <c r="L211" i="7" s="1"/>
  <c r="K209" i="7"/>
  <c r="K211" i="7" s="1"/>
  <c r="J209" i="7"/>
  <c r="J211" i="7" s="1"/>
  <c r="H209" i="7"/>
  <c r="G209" i="7"/>
  <c r="F209" i="7"/>
  <c r="E209" i="7"/>
  <c r="T208" i="7"/>
  <c r="P208" i="7"/>
  <c r="U207" i="7"/>
  <c r="T207" i="7"/>
  <c r="S207" i="7"/>
  <c r="R207" i="7"/>
  <c r="Q207" i="7"/>
  <c r="P207" i="7"/>
  <c r="O207" i="7"/>
  <c r="N207" i="7"/>
  <c r="M207" i="7"/>
  <c r="L207" i="7"/>
  <c r="K207" i="7"/>
  <c r="J207" i="7"/>
  <c r="W206" i="7"/>
  <c r="U206" i="7"/>
  <c r="U208" i="7" s="1"/>
  <c r="T206" i="7"/>
  <c r="S206" i="7"/>
  <c r="S208" i="7" s="1"/>
  <c r="R206" i="7"/>
  <c r="R208" i="7" s="1"/>
  <c r="Q206" i="7"/>
  <c r="Q208" i="7" s="1"/>
  <c r="P206" i="7"/>
  <c r="O206" i="7"/>
  <c r="O208" i="7" s="1"/>
  <c r="N206" i="7"/>
  <c r="N208" i="7" s="1"/>
  <c r="M206" i="7"/>
  <c r="M208" i="7" s="1"/>
  <c r="L206" i="7"/>
  <c r="L208" i="7" s="1"/>
  <c r="K206" i="7"/>
  <c r="K208" i="7" s="1"/>
  <c r="J206" i="7"/>
  <c r="J208" i="7" s="1"/>
  <c r="H206" i="7"/>
  <c r="G206" i="7"/>
  <c r="F206" i="7"/>
  <c r="E206" i="7"/>
  <c r="D206" i="7"/>
  <c r="N205" i="7"/>
  <c r="J205" i="7"/>
  <c r="U204" i="7"/>
  <c r="T204" i="7"/>
  <c r="S204" i="7"/>
  <c r="R204" i="7"/>
  <c r="Q204" i="7"/>
  <c r="P204" i="7"/>
  <c r="O204" i="7"/>
  <c r="N204" i="7"/>
  <c r="M204" i="7"/>
  <c r="L204" i="7"/>
  <c r="K204" i="7"/>
  <c r="J204" i="7"/>
  <c r="W203" i="7"/>
  <c r="U203" i="7"/>
  <c r="U205" i="7" s="1"/>
  <c r="T203" i="7"/>
  <c r="T205" i="7" s="1"/>
  <c r="S203" i="7"/>
  <c r="R203" i="7"/>
  <c r="R205" i="7" s="1"/>
  <c r="Q203" i="7"/>
  <c r="Q205" i="7" s="1"/>
  <c r="P203" i="7"/>
  <c r="P205" i="7" s="1"/>
  <c r="O203" i="7"/>
  <c r="N203" i="7"/>
  <c r="M203" i="7"/>
  <c r="M205" i="7" s="1"/>
  <c r="L203" i="7"/>
  <c r="L205" i="7" s="1"/>
  <c r="K203" i="7"/>
  <c r="J203" i="7"/>
  <c r="V203" i="7" s="1"/>
  <c r="H203" i="7"/>
  <c r="G203" i="7"/>
  <c r="F203" i="7"/>
  <c r="E203" i="7"/>
  <c r="S202" i="7"/>
  <c r="O202" i="7"/>
  <c r="U201" i="7"/>
  <c r="T201" i="7"/>
  <c r="S201" i="7"/>
  <c r="R201" i="7"/>
  <c r="Q201" i="7"/>
  <c r="P201" i="7"/>
  <c r="O201" i="7"/>
  <c r="N201" i="7"/>
  <c r="M201" i="7"/>
  <c r="L201" i="7"/>
  <c r="K201" i="7"/>
  <c r="J201" i="7"/>
  <c r="W200" i="7"/>
  <c r="U200" i="7"/>
  <c r="U202" i="7" s="1"/>
  <c r="T200" i="7"/>
  <c r="S200" i="7"/>
  <c r="R200" i="7"/>
  <c r="R202" i="7" s="1"/>
  <c r="Q200" i="7"/>
  <c r="Q202" i="7" s="1"/>
  <c r="P200" i="7"/>
  <c r="O200" i="7"/>
  <c r="N200" i="7"/>
  <c r="N202" i="7" s="1"/>
  <c r="M200" i="7"/>
  <c r="M202" i="7" s="1"/>
  <c r="L200" i="7"/>
  <c r="K200" i="7"/>
  <c r="K202" i="7" s="1"/>
  <c r="J200" i="7"/>
  <c r="J202" i="7" s="1"/>
  <c r="H200" i="7"/>
  <c r="G200" i="7"/>
  <c r="F200" i="7"/>
  <c r="E200" i="7"/>
  <c r="D200" i="7"/>
  <c r="U199" i="7"/>
  <c r="M199" i="7"/>
  <c r="U198" i="7"/>
  <c r="T198" i="7"/>
  <c r="S198" i="7"/>
  <c r="R198" i="7"/>
  <c r="Q198" i="7"/>
  <c r="P198" i="7"/>
  <c r="O198" i="7"/>
  <c r="N198" i="7"/>
  <c r="M198" i="7"/>
  <c r="L198" i="7"/>
  <c r="K198" i="7"/>
  <c r="J198" i="7"/>
  <c r="V198" i="7" s="1"/>
  <c r="W197" i="7"/>
  <c r="U197" i="7"/>
  <c r="T197" i="7"/>
  <c r="T199" i="7" s="1"/>
  <c r="S197" i="7"/>
  <c r="S199" i="7" s="1"/>
  <c r="R197" i="7"/>
  <c r="R199" i="7" s="1"/>
  <c r="Q197" i="7"/>
  <c r="Q199" i="7" s="1"/>
  <c r="P197" i="7"/>
  <c r="P199" i="7" s="1"/>
  <c r="O197" i="7"/>
  <c r="O199" i="7" s="1"/>
  <c r="N197" i="7"/>
  <c r="N199" i="7" s="1"/>
  <c r="M197" i="7"/>
  <c r="L197" i="7"/>
  <c r="L199" i="7" s="1"/>
  <c r="K197" i="7"/>
  <c r="K199" i="7" s="1"/>
  <c r="J197" i="7"/>
  <c r="J199" i="7" s="1"/>
  <c r="H197" i="7"/>
  <c r="G197" i="7"/>
  <c r="F197" i="7"/>
  <c r="E197" i="7"/>
  <c r="D197" i="7"/>
  <c r="O196" i="7"/>
  <c r="U195" i="7"/>
  <c r="T195" i="7"/>
  <c r="S195" i="7"/>
  <c r="R195" i="7"/>
  <c r="Q195" i="7"/>
  <c r="P195" i="7"/>
  <c r="O195" i="7"/>
  <c r="N195" i="7"/>
  <c r="M195" i="7"/>
  <c r="L195" i="7"/>
  <c r="K195" i="7"/>
  <c r="J195" i="7"/>
  <c r="V195" i="7" s="1"/>
  <c r="W194" i="7"/>
  <c r="U194" i="7"/>
  <c r="U196" i="7" s="1"/>
  <c r="T194" i="7"/>
  <c r="T196" i="7" s="1"/>
  <c r="S194" i="7"/>
  <c r="S196" i="7" s="1"/>
  <c r="R194" i="7"/>
  <c r="R196" i="7" s="1"/>
  <c r="Q194" i="7"/>
  <c r="Q196" i="7" s="1"/>
  <c r="P194" i="7"/>
  <c r="P196" i="7" s="1"/>
  <c r="O194" i="7"/>
  <c r="N194" i="7"/>
  <c r="N196" i="7" s="1"/>
  <c r="M194" i="7"/>
  <c r="M196" i="7" s="1"/>
  <c r="L194" i="7"/>
  <c r="L196" i="7" s="1"/>
  <c r="K194" i="7"/>
  <c r="K196" i="7" s="1"/>
  <c r="J194" i="7"/>
  <c r="J196" i="7" s="1"/>
  <c r="H194" i="7"/>
  <c r="G194" i="7"/>
  <c r="F194" i="7"/>
  <c r="E194" i="7"/>
  <c r="D194" i="7"/>
  <c r="U192" i="7"/>
  <c r="T192" i="7"/>
  <c r="S192" i="7"/>
  <c r="R192" i="7"/>
  <c r="Q192" i="7"/>
  <c r="P192" i="7"/>
  <c r="O192" i="7"/>
  <c r="N192" i="7"/>
  <c r="M192" i="7"/>
  <c r="L192" i="7"/>
  <c r="K192" i="7"/>
  <c r="J192" i="7"/>
  <c r="V192" i="7" s="1"/>
  <c r="W191" i="7"/>
  <c r="U191" i="7"/>
  <c r="U193" i="7" s="1"/>
  <c r="T191" i="7"/>
  <c r="T193" i="7" s="1"/>
  <c r="S191" i="7"/>
  <c r="S193" i="7" s="1"/>
  <c r="R191" i="7"/>
  <c r="R193" i="7" s="1"/>
  <c r="Q191" i="7"/>
  <c r="Q193" i="7" s="1"/>
  <c r="P191" i="7"/>
  <c r="P193" i="7" s="1"/>
  <c r="O191" i="7"/>
  <c r="O193" i="7" s="1"/>
  <c r="N191" i="7"/>
  <c r="N193" i="7" s="1"/>
  <c r="M191" i="7"/>
  <c r="M193" i="7" s="1"/>
  <c r="L191" i="7"/>
  <c r="L193" i="7" s="1"/>
  <c r="K191" i="7"/>
  <c r="K193" i="7" s="1"/>
  <c r="J191" i="7"/>
  <c r="J193" i="7" s="1"/>
  <c r="H191" i="7"/>
  <c r="G191" i="7"/>
  <c r="F191" i="7"/>
  <c r="E191" i="7"/>
  <c r="D191" i="7"/>
  <c r="S190" i="7"/>
  <c r="R190" i="7"/>
  <c r="O190" i="7"/>
  <c r="N190" i="7"/>
  <c r="K190" i="7"/>
  <c r="J190" i="7"/>
  <c r="U189" i="7"/>
  <c r="T189" i="7"/>
  <c r="S189" i="7"/>
  <c r="R189" i="7"/>
  <c r="Q189" i="7"/>
  <c r="P189" i="7"/>
  <c r="O189" i="7"/>
  <c r="N189" i="7"/>
  <c r="M189" i="7"/>
  <c r="L189" i="7"/>
  <c r="K189" i="7"/>
  <c r="J189" i="7"/>
  <c r="W188" i="7"/>
  <c r="U188" i="7"/>
  <c r="U190" i="7" s="1"/>
  <c r="T188" i="7"/>
  <c r="S188" i="7"/>
  <c r="R188" i="7"/>
  <c r="Q188" i="7"/>
  <c r="Q190" i="7" s="1"/>
  <c r="P188" i="7"/>
  <c r="O188" i="7"/>
  <c r="N188" i="7"/>
  <c r="M188" i="7"/>
  <c r="M190" i="7" s="1"/>
  <c r="L188" i="7"/>
  <c r="K188" i="7"/>
  <c r="J188" i="7"/>
  <c r="V188" i="7" s="1"/>
  <c r="H188" i="7"/>
  <c r="G188" i="7"/>
  <c r="F188" i="7"/>
  <c r="E188" i="7"/>
  <c r="D188" i="7"/>
  <c r="B188" i="7"/>
  <c r="E380" i="7" s="1"/>
  <c r="A188" i="7"/>
  <c r="D380" i="7" s="1"/>
  <c r="V185" i="7"/>
  <c r="X184" i="7" s="1"/>
  <c r="Y184" i="7" s="1"/>
  <c r="V184" i="7"/>
  <c r="D184" i="7"/>
  <c r="B184" i="7"/>
  <c r="E379" i="7" s="1"/>
  <c r="A184" i="7"/>
  <c r="D379" i="7" s="1"/>
  <c r="N182" i="7"/>
  <c r="J182" i="7"/>
  <c r="U181" i="7"/>
  <c r="T181" i="7"/>
  <c r="S181" i="7"/>
  <c r="R181" i="7"/>
  <c r="Q181" i="7"/>
  <c r="P181" i="7"/>
  <c r="O181" i="7"/>
  <c r="N181" i="7"/>
  <c r="M181" i="7"/>
  <c r="L181" i="7"/>
  <c r="K181" i="7"/>
  <c r="J181" i="7"/>
  <c r="W180" i="7"/>
  <c r="U180" i="7"/>
  <c r="U182" i="7" s="1"/>
  <c r="T180" i="7"/>
  <c r="T182" i="7" s="1"/>
  <c r="S180" i="7"/>
  <c r="R180" i="7"/>
  <c r="R182" i="7" s="1"/>
  <c r="Q180" i="7"/>
  <c r="Q182" i="7" s="1"/>
  <c r="P180" i="7"/>
  <c r="P182" i="7" s="1"/>
  <c r="O180" i="7"/>
  <c r="N180" i="7"/>
  <c r="M180" i="7"/>
  <c r="M182" i="7" s="1"/>
  <c r="L180" i="7"/>
  <c r="L182" i="7" s="1"/>
  <c r="K180" i="7"/>
  <c r="J180" i="7"/>
  <c r="V180" i="7" s="1"/>
  <c r="H180" i="7"/>
  <c r="G180" i="7"/>
  <c r="F180" i="7"/>
  <c r="E180" i="7"/>
  <c r="D180" i="7"/>
  <c r="O179" i="7"/>
  <c r="L179" i="7"/>
  <c r="U178" i="7"/>
  <c r="T178" i="7"/>
  <c r="T179" i="7" s="1"/>
  <c r="S178" i="7"/>
  <c r="R178" i="7"/>
  <c r="Q178" i="7"/>
  <c r="P178" i="7"/>
  <c r="P179" i="7" s="1"/>
  <c r="O178" i="7"/>
  <c r="N178" i="7"/>
  <c r="M178" i="7"/>
  <c r="L178" i="7"/>
  <c r="K178" i="7"/>
  <c r="J178" i="7"/>
  <c r="W177" i="7"/>
  <c r="U177" i="7"/>
  <c r="U179" i="7" s="1"/>
  <c r="T177" i="7"/>
  <c r="S177" i="7"/>
  <c r="S179" i="7" s="1"/>
  <c r="R177" i="7"/>
  <c r="R179" i="7" s="1"/>
  <c r="Q177" i="7"/>
  <c r="Q179" i="7" s="1"/>
  <c r="P177" i="7"/>
  <c r="O177" i="7"/>
  <c r="N177" i="7"/>
  <c r="N179" i="7" s="1"/>
  <c r="M177" i="7"/>
  <c r="M179" i="7" s="1"/>
  <c r="L177" i="7"/>
  <c r="K177" i="7"/>
  <c r="K179" i="7" s="1"/>
  <c r="J177" i="7"/>
  <c r="J179" i="7" s="1"/>
  <c r="H177" i="7"/>
  <c r="G177" i="7"/>
  <c r="F177" i="7"/>
  <c r="E177" i="7"/>
  <c r="D177" i="7"/>
  <c r="J176" i="7"/>
  <c r="U175" i="7"/>
  <c r="T175" i="7"/>
  <c r="S175" i="7"/>
  <c r="R175" i="7"/>
  <c r="R176" i="7" s="1"/>
  <c r="Q175" i="7"/>
  <c r="P175" i="7"/>
  <c r="O175" i="7"/>
  <c r="N175" i="7"/>
  <c r="M175" i="7"/>
  <c r="L175" i="7"/>
  <c r="K175" i="7"/>
  <c r="J175" i="7"/>
  <c r="V175" i="7" s="1"/>
  <c r="W174" i="7"/>
  <c r="U174" i="7"/>
  <c r="U176" i="7" s="1"/>
  <c r="T174" i="7"/>
  <c r="T176" i="7" s="1"/>
  <c r="S174" i="7"/>
  <c r="R174" i="7"/>
  <c r="Q174" i="7"/>
  <c r="Q176" i="7" s="1"/>
  <c r="P174" i="7"/>
  <c r="P176" i="7" s="1"/>
  <c r="O174" i="7"/>
  <c r="N174" i="7"/>
  <c r="M174" i="7"/>
  <c r="M176" i="7" s="1"/>
  <c r="L174" i="7"/>
  <c r="L176" i="7" s="1"/>
  <c r="K174" i="7"/>
  <c r="J174" i="7"/>
  <c r="H174" i="7"/>
  <c r="G174" i="7"/>
  <c r="F174" i="7"/>
  <c r="E174" i="7"/>
  <c r="D174" i="7"/>
  <c r="O173" i="7"/>
  <c r="U172" i="7"/>
  <c r="T172" i="7"/>
  <c r="T173" i="7" s="1"/>
  <c r="S172" i="7"/>
  <c r="R172" i="7"/>
  <c r="Q172" i="7"/>
  <c r="P172" i="7"/>
  <c r="P173" i="7" s="1"/>
  <c r="O172" i="7"/>
  <c r="N172" i="7"/>
  <c r="M172" i="7"/>
  <c r="L172" i="7"/>
  <c r="L173" i="7" s="1"/>
  <c r="K172" i="7"/>
  <c r="J172" i="7"/>
  <c r="W171" i="7"/>
  <c r="U171" i="7"/>
  <c r="U173" i="7" s="1"/>
  <c r="T171" i="7"/>
  <c r="S171" i="7"/>
  <c r="S173" i="7" s="1"/>
  <c r="R171" i="7"/>
  <c r="R173" i="7" s="1"/>
  <c r="Q171" i="7"/>
  <c r="Q173" i="7" s="1"/>
  <c r="P171" i="7"/>
  <c r="O171" i="7"/>
  <c r="N171" i="7"/>
  <c r="N173" i="7" s="1"/>
  <c r="M171" i="7"/>
  <c r="M173" i="7" s="1"/>
  <c r="L171" i="7"/>
  <c r="K171" i="7"/>
  <c r="K173" i="7" s="1"/>
  <c r="J171" i="7"/>
  <c r="J173" i="7" s="1"/>
  <c r="H171" i="7"/>
  <c r="G171" i="7"/>
  <c r="F171" i="7"/>
  <c r="E171" i="7"/>
  <c r="D171" i="7"/>
  <c r="J170" i="7"/>
  <c r="U169" i="7"/>
  <c r="T169" i="7"/>
  <c r="S169" i="7"/>
  <c r="R169" i="7"/>
  <c r="R170" i="7" s="1"/>
  <c r="Q169" i="7"/>
  <c r="P169" i="7"/>
  <c r="O169" i="7"/>
  <c r="N169" i="7"/>
  <c r="M169" i="7"/>
  <c r="L169" i="7"/>
  <c r="K169" i="7"/>
  <c r="J169" i="7"/>
  <c r="V169" i="7" s="1"/>
  <c r="W168" i="7"/>
  <c r="U168" i="7"/>
  <c r="U170" i="7" s="1"/>
  <c r="T168" i="7"/>
  <c r="T170" i="7" s="1"/>
  <c r="S168" i="7"/>
  <c r="R168" i="7"/>
  <c r="Q168" i="7"/>
  <c r="Q170" i="7" s="1"/>
  <c r="P168" i="7"/>
  <c r="P170" i="7" s="1"/>
  <c r="O168" i="7"/>
  <c r="N168" i="7"/>
  <c r="M168" i="7"/>
  <c r="M170" i="7" s="1"/>
  <c r="L168" i="7"/>
  <c r="L170" i="7" s="1"/>
  <c r="K168" i="7"/>
  <c r="J168" i="7"/>
  <c r="V168" i="7" s="1"/>
  <c r="H168" i="7"/>
  <c r="G168" i="7"/>
  <c r="F168" i="7"/>
  <c r="E168" i="7"/>
  <c r="D168" i="7"/>
  <c r="O167" i="7"/>
  <c r="U166" i="7"/>
  <c r="T166" i="7"/>
  <c r="T167" i="7" s="1"/>
  <c r="S166" i="7"/>
  <c r="R166" i="7"/>
  <c r="Q166" i="7"/>
  <c r="P166" i="7"/>
  <c r="P167" i="7" s="1"/>
  <c r="O166" i="7"/>
  <c r="N166" i="7"/>
  <c r="M166" i="7"/>
  <c r="L166" i="7"/>
  <c r="L167" i="7" s="1"/>
  <c r="K166" i="7"/>
  <c r="J166" i="7"/>
  <c r="W165" i="7"/>
  <c r="U165" i="7"/>
  <c r="U167" i="7" s="1"/>
  <c r="T165" i="7"/>
  <c r="S165" i="7"/>
  <c r="S167" i="7" s="1"/>
  <c r="R165" i="7"/>
  <c r="R167" i="7" s="1"/>
  <c r="Q165" i="7"/>
  <c r="Q167" i="7" s="1"/>
  <c r="P165" i="7"/>
  <c r="O165" i="7"/>
  <c r="N165" i="7"/>
  <c r="N167" i="7" s="1"/>
  <c r="M165" i="7"/>
  <c r="M167" i="7" s="1"/>
  <c r="L165" i="7"/>
  <c r="K165" i="7"/>
  <c r="K167" i="7" s="1"/>
  <c r="J165" i="7"/>
  <c r="J167" i="7" s="1"/>
  <c r="H165" i="7"/>
  <c r="G165" i="7"/>
  <c r="F165" i="7"/>
  <c r="E165" i="7"/>
  <c r="D165" i="7"/>
  <c r="U163" i="7"/>
  <c r="T163" i="7"/>
  <c r="S163" i="7"/>
  <c r="R163" i="7"/>
  <c r="R164" i="7" s="1"/>
  <c r="Q163" i="7"/>
  <c r="P163" i="7"/>
  <c r="O163" i="7"/>
  <c r="N163" i="7"/>
  <c r="M163" i="7"/>
  <c r="L163" i="7"/>
  <c r="K163" i="7"/>
  <c r="J163" i="7"/>
  <c r="J164" i="7" s="1"/>
  <c r="W162" i="7"/>
  <c r="U162" i="7"/>
  <c r="U164" i="7" s="1"/>
  <c r="T162" i="7"/>
  <c r="T164" i="7" s="1"/>
  <c r="S162" i="7"/>
  <c r="R162" i="7"/>
  <c r="Q162" i="7"/>
  <c r="Q164" i="7" s="1"/>
  <c r="P162" i="7"/>
  <c r="P164" i="7" s="1"/>
  <c r="O162" i="7"/>
  <c r="N162" i="7"/>
  <c r="M162" i="7"/>
  <c r="M164" i="7" s="1"/>
  <c r="L162" i="7"/>
  <c r="L164" i="7" s="1"/>
  <c r="K162" i="7"/>
  <c r="J162" i="7"/>
  <c r="V162" i="7" s="1"/>
  <c r="H162" i="7"/>
  <c r="G162" i="7"/>
  <c r="F162" i="7"/>
  <c r="E162" i="7"/>
  <c r="D162" i="7"/>
  <c r="O161" i="7"/>
  <c r="L161" i="7"/>
  <c r="U160" i="7"/>
  <c r="T160" i="7"/>
  <c r="T161" i="7" s="1"/>
  <c r="S160" i="7"/>
  <c r="R160" i="7"/>
  <c r="Q160" i="7"/>
  <c r="P160" i="7"/>
  <c r="P161" i="7" s="1"/>
  <c r="O160" i="7"/>
  <c r="N160" i="7"/>
  <c r="M160" i="7"/>
  <c r="L160" i="7"/>
  <c r="K160" i="7"/>
  <c r="J160" i="7"/>
  <c r="W159" i="7"/>
  <c r="U159" i="7"/>
  <c r="U161" i="7" s="1"/>
  <c r="T159" i="7"/>
  <c r="S159" i="7"/>
  <c r="S161" i="7" s="1"/>
  <c r="R159" i="7"/>
  <c r="R161" i="7" s="1"/>
  <c r="Q159" i="7"/>
  <c r="Q161" i="7" s="1"/>
  <c r="P159" i="7"/>
  <c r="O159" i="7"/>
  <c r="N159" i="7"/>
  <c r="N161" i="7" s="1"/>
  <c r="M159" i="7"/>
  <c r="M161" i="7" s="1"/>
  <c r="L159" i="7"/>
  <c r="K159" i="7"/>
  <c r="K161" i="7" s="1"/>
  <c r="J159" i="7"/>
  <c r="J161" i="7" s="1"/>
  <c r="H159" i="7"/>
  <c r="G159" i="7"/>
  <c r="F159" i="7"/>
  <c r="E159" i="7"/>
  <c r="D159" i="7"/>
  <c r="U158" i="7"/>
  <c r="Q158" i="7"/>
  <c r="M158" i="7"/>
  <c r="J158" i="7"/>
  <c r="U157" i="7"/>
  <c r="T157" i="7"/>
  <c r="S157" i="7"/>
  <c r="R157" i="7"/>
  <c r="R158" i="7" s="1"/>
  <c r="Q157" i="7"/>
  <c r="P157" i="7"/>
  <c r="O157" i="7"/>
  <c r="N157" i="7"/>
  <c r="N158" i="7" s="1"/>
  <c r="M157" i="7"/>
  <c r="L157" i="7"/>
  <c r="K157" i="7"/>
  <c r="J157" i="7"/>
  <c r="V157" i="7" s="1"/>
  <c r="W156" i="7"/>
  <c r="U156" i="7"/>
  <c r="T156" i="7"/>
  <c r="T158" i="7" s="1"/>
  <c r="S156" i="7"/>
  <c r="R156" i="7"/>
  <c r="Q156" i="7"/>
  <c r="P156" i="7"/>
  <c r="P158" i="7" s="1"/>
  <c r="O156" i="7"/>
  <c r="N156" i="7"/>
  <c r="M156" i="7"/>
  <c r="L156" i="7"/>
  <c r="L158" i="7" s="1"/>
  <c r="K156" i="7"/>
  <c r="J156" i="7"/>
  <c r="H156" i="7"/>
  <c r="G156" i="7"/>
  <c r="F156" i="7"/>
  <c r="E156" i="7"/>
  <c r="D156" i="7"/>
  <c r="B156" i="7"/>
  <c r="E378" i="7" s="1"/>
  <c r="A156" i="7"/>
  <c r="D378" i="7" s="1"/>
  <c r="K154" i="7"/>
  <c r="U153" i="7"/>
  <c r="T153" i="7"/>
  <c r="S153" i="7"/>
  <c r="R153" i="7"/>
  <c r="Q153" i="7"/>
  <c r="P153" i="7"/>
  <c r="O153" i="7"/>
  <c r="N153" i="7"/>
  <c r="M153" i="7"/>
  <c r="L153" i="7"/>
  <c r="K153" i="7"/>
  <c r="J153" i="7"/>
  <c r="V153" i="7" s="1"/>
  <c r="W152" i="7"/>
  <c r="U152" i="7"/>
  <c r="T152" i="7"/>
  <c r="T154" i="7" s="1"/>
  <c r="S152" i="7"/>
  <c r="S154" i="7" s="1"/>
  <c r="R152" i="7"/>
  <c r="R154" i="7" s="1"/>
  <c r="Q152" i="7"/>
  <c r="P152" i="7"/>
  <c r="P154" i="7" s="1"/>
  <c r="O152" i="7"/>
  <c r="O154" i="7" s="1"/>
  <c r="N152" i="7"/>
  <c r="N154" i="7" s="1"/>
  <c r="M152" i="7"/>
  <c r="L152" i="7"/>
  <c r="L154" i="7" s="1"/>
  <c r="K152" i="7"/>
  <c r="J152" i="7"/>
  <c r="J154" i="7" s="1"/>
  <c r="H152" i="7"/>
  <c r="G152" i="7"/>
  <c r="F152" i="7"/>
  <c r="E152" i="7"/>
  <c r="D152" i="7"/>
  <c r="U151" i="7"/>
  <c r="Q151" i="7"/>
  <c r="M151" i="7"/>
  <c r="U150" i="7"/>
  <c r="T150" i="7"/>
  <c r="S150" i="7"/>
  <c r="R150" i="7"/>
  <c r="Q150" i="7"/>
  <c r="P150" i="7"/>
  <c r="O150" i="7"/>
  <c r="N150" i="7"/>
  <c r="M150" i="7"/>
  <c r="L150" i="7"/>
  <c r="K150" i="7"/>
  <c r="J150" i="7"/>
  <c r="V150" i="7" s="1"/>
  <c r="W149" i="7"/>
  <c r="U149" i="7"/>
  <c r="T149" i="7"/>
  <c r="T151" i="7" s="1"/>
  <c r="S149" i="7"/>
  <c r="S151" i="7" s="1"/>
  <c r="R149" i="7"/>
  <c r="R151" i="7" s="1"/>
  <c r="Q149" i="7"/>
  <c r="P149" i="7"/>
  <c r="P151" i="7" s="1"/>
  <c r="O149" i="7"/>
  <c r="O151" i="7" s="1"/>
  <c r="N149" i="7"/>
  <c r="N151" i="7" s="1"/>
  <c r="M149" i="7"/>
  <c r="L149" i="7"/>
  <c r="L151" i="7" s="1"/>
  <c r="K149" i="7"/>
  <c r="K151" i="7" s="1"/>
  <c r="J149" i="7"/>
  <c r="J151" i="7" s="1"/>
  <c r="H149" i="7"/>
  <c r="G149" i="7"/>
  <c r="F149" i="7"/>
  <c r="E149" i="7"/>
  <c r="D149" i="7"/>
  <c r="S148" i="7"/>
  <c r="P148" i="7"/>
  <c r="K148" i="7"/>
  <c r="U147" i="7"/>
  <c r="T147" i="7"/>
  <c r="S147" i="7"/>
  <c r="R147" i="7"/>
  <c r="Q147" i="7"/>
  <c r="P147" i="7"/>
  <c r="O147" i="7"/>
  <c r="N147" i="7"/>
  <c r="M147" i="7"/>
  <c r="L147" i="7"/>
  <c r="K147" i="7"/>
  <c r="J147" i="7"/>
  <c r="V147" i="7" s="1"/>
  <c r="W146" i="7"/>
  <c r="U146" i="7"/>
  <c r="T146" i="7"/>
  <c r="T148" i="7" s="1"/>
  <c r="S146" i="7"/>
  <c r="R146" i="7"/>
  <c r="R148" i="7" s="1"/>
  <c r="Q146" i="7"/>
  <c r="P146" i="7"/>
  <c r="O146" i="7"/>
  <c r="O148" i="7" s="1"/>
  <c r="N146" i="7"/>
  <c r="N148" i="7" s="1"/>
  <c r="M146" i="7"/>
  <c r="L146" i="7"/>
  <c r="L148" i="7" s="1"/>
  <c r="K146" i="7"/>
  <c r="J146" i="7"/>
  <c r="J148" i="7" s="1"/>
  <c r="H146" i="7"/>
  <c r="G146" i="7"/>
  <c r="F146" i="7"/>
  <c r="E146" i="7"/>
  <c r="D146" i="7"/>
  <c r="U145" i="7"/>
  <c r="Q145" i="7"/>
  <c r="M145" i="7"/>
  <c r="U144" i="7"/>
  <c r="T144" i="7"/>
  <c r="S144" i="7"/>
  <c r="R144" i="7"/>
  <c r="Q144" i="7"/>
  <c r="P144" i="7"/>
  <c r="O144" i="7"/>
  <c r="N144" i="7"/>
  <c r="V144" i="7" s="1"/>
  <c r="M144" i="7"/>
  <c r="L144" i="7"/>
  <c r="K144" i="7"/>
  <c r="J144" i="7"/>
  <c r="W143" i="7"/>
  <c r="U143" i="7"/>
  <c r="T143" i="7"/>
  <c r="T145" i="7" s="1"/>
  <c r="S143" i="7"/>
  <c r="S145" i="7" s="1"/>
  <c r="R143" i="7"/>
  <c r="R145" i="7" s="1"/>
  <c r="Q143" i="7"/>
  <c r="P143" i="7"/>
  <c r="P145" i="7" s="1"/>
  <c r="O143" i="7"/>
  <c r="O145" i="7" s="1"/>
  <c r="N143" i="7"/>
  <c r="N145" i="7" s="1"/>
  <c r="M143" i="7"/>
  <c r="L143" i="7"/>
  <c r="L145" i="7" s="1"/>
  <c r="K143" i="7"/>
  <c r="K145" i="7" s="1"/>
  <c r="J143" i="7"/>
  <c r="J145" i="7" s="1"/>
  <c r="H143" i="7"/>
  <c r="G143" i="7"/>
  <c r="F143" i="7"/>
  <c r="E143" i="7"/>
  <c r="D143" i="7"/>
  <c r="K142" i="7"/>
  <c r="U141" i="7"/>
  <c r="T141" i="7"/>
  <c r="S141" i="7"/>
  <c r="R141" i="7"/>
  <c r="Q141" i="7"/>
  <c r="P141" i="7"/>
  <c r="O141" i="7"/>
  <c r="N141" i="7"/>
  <c r="M141" i="7"/>
  <c r="L141" i="7"/>
  <c r="K141" i="7"/>
  <c r="J141" i="7"/>
  <c r="V141" i="7" s="1"/>
  <c r="W140" i="7"/>
  <c r="U140" i="7"/>
  <c r="T140" i="7"/>
  <c r="T142" i="7" s="1"/>
  <c r="S140" i="7"/>
  <c r="S142" i="7" s="1"/>
  <c r="R140" i="7"/>
  <c r="R142" i="7" s="1"/>
  <c r="Q140" i="7"/>
  <c r="P140" i="7"/>
  <c r="P142" i="7" s="1"/>
  <c r="O140" i="7"/>
  <c r="O142" i="7" s="1"/>
  <c r="N140" i="7"/>
  <c r="N142" i="7" s="1"/>
  <c r="M140" i="7"/>
  <c r="L140" i="7"/>
  <c r="L142" i="7" s="1"/>
  <c r="K140" i="7"/>
  <c r="J140" i="7"/>
  <c r="J142" i="7" s="1"/>
  <c r="H140" i="7"/>
  <c r="G140" i="7"/>
  <c r="F140" i="7"/>
  <c r="E140" i="7"/>
  <c r="D140" i="7"/>
  <c r="U139" i="7"/>
  <c r="Q139" i="7"/>
  <c r="M139" i="7"/>
  <c r="U138" i="7"/>
  <c r="T138" i="7"/>
  <c r="S138" i="7"/>
  <c r="R138" i="7"/>
  <c r="Q138" i="7"/>
  <c r="P138" i="7"/>
  <c r="O138" i="7"/>
  <c r="N138" i="7"/>
  <c r="M138" i="7"/>
  <c r="L138" i="7"/>
  <c r="K138" i="7"/>
  <c r="J138" i="7"/>
  <c r="V138" i="7" s="1"/>
  <c r="W137" i="7"/>
  <c r="U137" i="7"/>
  <c r="T137" i="7"/>
  <c r="T139" i="7" s="1"/>
  <c r="S137" i="7"/>
  <c r="S139" i="7" s="1"/>
  <c r="R137" i="7"/>
  <c r="R139" i="7" s="1"/>
  <c r="Q137" i="7"/>
  <c r="P137" i="7"/>
  <c r="P139" i="7" s="1"/>
  <c r="O137" i="7"/>
  <c r="O139" i="7" s="1"/>
  <c r="N137" i="7"/>
  <c r="N139" i="7" s="1"/>
  <c r="M137" i="7"/>
  <c r="L137" i="7"/>
  <c r="L139" i="7" s="1"/>
  <c r="K137" i="7"/>
  <c r="K139" i="7" s="1"/>
  <c r="J137" i="7"/>
  <c r="J139" i="7" s="1"/>
  <c r="H137" i="7"/>
  <c r="G137" i="7"/>
  <c r="F137" i="7"/>
  <c r="E137" i="7"/>
  <c r="D137" i="7"/>
  <c r="S136" i="7"/>
  <c r="P136" i="7"/>
  <c r="K136" i="7"/>
  <c r="U135" i="7"/>
  <c r="T135" i="7"/>
  <c r="S135" i="7"/>
  <c r="R135" i="7"/>
  <c r="Q135" i="7"/>
  <c r="P135" i="7"/>
  <c r="O135" i="7"/>
  <c r="N135" i="7"/>
  <c r="M135" i="7"/>
  <c r="L135" i="7"/>
  <c r="K135" i="7"/>
  <c r="J135" i="7"/>
  <c r="V135" i="7" s="1"/>
  <c r="W134" i="7"/>
  <c r="U134" i="7"/>
  <c r="T134" i="7"/>
  <c r="T136" i="7" s="1"/>
  <c r="S134" i="7"/>
  <c r="R134" i="7"/>
  <c r="R136" i="7" s="1"/>
  <c r="Q134" i="7"/>
  <c r="P134" i="7"/>
  <c r="O134" i="7"/>
  <c r="O136" i="7" s="1"/>
  <c r="N134" i="7"/>
  <c r="N136" i="7" s="1"/>
  <c r="M134" i="7"/>
  <c r="L134" i="7"/>
  <c r="L136" i="7" s="1"/>
  <c r="K134" i="7"/>
  <c r="J134" i="7"/>
  <c r="J136" i="7" s="1"/>
  <c r="H134" i="7"/>
  <c r="G134" i="7"/>
  <c r="F134" i="7"/>
  <c r="E134" i="7"/>
  <c r="T133" i="7"/>
  <c r="U132" i="7"/>
  <c r="T132" i="7"/>
  <c r="S132" i="7"/>
  <c r="R132" i="7"/>
  <c r="Q132" i="7"/>
  <c r="P132" i="7"/>
  <c r="O132" i="7"/>
  <c r="N132" i="7"/>
  <c r="M132" i="7"/>
  <c r="L132" i="7"/>
  <c r="K132" i="7"/>
  <c r="J132" i="7"/>
  <c r="V132" i="7" s="1"/>
  <c r="W131" i="7"/>
  <c r="U131" i="7"/>
  <c r="U133" i="7" s="1"/>
  <c r="T131" i="7"/>
  <c r="S131" i="7"/>
  <c r="S133" i="7" s="1"/>
  <c r="R131" i="7"/>
  <c r="Q131" i="7"/>
  <c r="Q133" i="7" s="1"/>
  <c r="P131" i="7"/>
  <c r="P133" i="7" s="1"/>
  <c r="O131" i="7"/>
  <c r="O133" i="7" s="1"/>
  <c r="N131" i="7"/>
  <c r="M131" i="7"/>
  <c r="M133" i="7" s="1"/>
  <c r="L131" i="7"/>
  <c r="L133" i="7" s="1"/>
  <c r="K131" i="7"/>
  <c r="K133" i="7" s="1"/>
  <c r="J131" i="7"/>
  <c r="H131" i="7"/>
  <c r="G131" i="7"/>
  <c r="F131" i="7"/>
  <c r="E131" i="7"/>
  <c r="D131" i="7"/>
  <c r="O130" i="7"/>
  <c r="N130" i="7"/>
  <c r="U129" i="7"/>
  <c r="T129" i="7"/>
  <c r="S129" i="7"/>
  <c r="R129" i="7"/>
  <c r="Q129" i="7"/>
  <c r="P129" i="7"/>
  <c r="O129" i="7"/>
  <c r="N129" i="7"/>
  <c r="M129" i="7"/>
  <c r="L129" i="7"/>
  <c r="K129" i="7"/>
  <c r="J129" i="7"/>
  <c r="V129" i="7" s="1"/>
  <c r="W128" i="7"/>
  <c r="U128" i="7"/>
  <c r="U130" i="7" s="1"/>
  <c r="T128" i="7"/>
  <c r="T130" i="7" s="1"/>
  <c r="S128" i="7"/>
  <c r="S130" i="7" s="1"/>
  <c r="R128" i="7"/>
  <c r="R130" i="7" s="1"/>
  <c r="Q128" i="7"/>
  <c r="Q130" i="7" s="1"/>
  <c r="P128" i="7"/>
  <c r="P130" i="7" s="1"/>
  <c r="O128" i="7"/>
  <c r="N128" i="7"/>
  <c r="M128" i="7"/>
  <c r="M130" i="7" s="1"/>
  <c r="L128" i="7"/>
  <c r="L130" i="7" s="1"/>
  <c r="K128" i="7"/>
  <c r="K130" i="7" s="1"/>
  <c r="J128" i="7"/>
  <c r="J130" i="7" s="1"/>
  <c r="H128" i="7"/>
  <c r="G128" i="7"/>
  <c r="F128" i="7"/>
  <c r="E128" i="7"/>
  <c r="D128" i="7"/>
  <c r="R127" i="7"/>
  <c r="J127" i="7"/>
  <c r="U126" i="7"/>
  <c r="T126" i="7"/>
  <c r="S126" i="7"/>
  <c r="R126" i="7"/>
  <c r="Q126" i="7"/>
  <c r="P126" i="7"/>
  <c r="O126" i="7"/>
  <c r="N126" i="7"/>
  <c r="M126" i="7"/>
  <c r="L126" i="7"/>
  <c r="K126" i="7"/>
  <c r="J126" i="7"/>
  <c r="V126" i="7" s="1"/>
  <c r="W125" i="7"/>
  <c r="U125" i="7"/>
  <c r="U127" i="7" s="1"/>
  <c r="T125" i="7"/>
  <c r="T127" i="7" s="1"/>
  <c r="S125" i="7"/>
  <c r="S127" i="7" s="1"/>
  <c r="R125" i="7"/>
  <c r="Q125" i="7"/>
  <c r="Q127" i="7" s="1"/>
  <c r="P125" i="7"/>
  <c r="P127" i="7" s="1"/>
  <c r="O125" i="7"/>
  <c r="O127" i="7" s="1"/>
  <c r="N125" i="7"/>
  <c r="N127" i="7" s="1"/>
  <c r="M125" i="7"/>
  <c r="M127" i="7" s="1"/>
  <c r="L125" i="7"/>
  <c r="L127" i="7" s="1"/>
  <c r="K125" i="7"/>
  <c r="K127" i="7" s="1"/>
  <c r="J125" i="7"/>
  <c r="V125" i="7" s="1"/>
  <c r="H125" i="7"/>
  <c r="G125" i="7"/>
  <c r="F125" i="7"/>
  <c r="E125" i="7"/>
  <c r="D125" i="7"/>
  <c r="U124" i="7"/>
  <c r="T124" i="7"/>
  <c r="M124" i="7"/>
  <c r="L124" i="7"/>
  <c r="U123" i="7"/>
  <c r="T123" i="7"/>
  <c r="S123" i="7"/>
  <c r="R123" i="7"/>
  <c r="Q123" i="7"/>
  <c r="P123" i="7"/>
  <c r="O123" i="7"/>
  <c r="N123" i="7"/>
  <c r="M123" i="7"/>
  <c r="L123" i="7"/>
  <c r="K123" i="7"/>
  <c r="J123" i="7"/>
  <c r="V123" i="7" s="1"/>
  <c r="W122" i="7"/>
  <c r="U122" i="7"/>
  <c r="T122" i="7"/>
  <c r="S122" i="7"/>
  <c r="S124" i="7" s="1"/>
  <c r="R122" i="7"/>
  <c r="R124" i="7" s="1"/>
  <c r="Q122" i="7"/>
  <c r="Q124" i="7" s="1"/>
  <c r="P122" i="7"/>
  <c r="P124" i="7" s="1"/>
  <c r="O122" i="7"/>
  <c r="O124" i="7" s="1"/>
  <c r="N122" i="7"/>
  <c r="N124" i="7" s="1"/>
  <c r="M122" i="7"/>
  <c r="L122" i="7"/>
  <c r="K122" i="7"/>
  <c r="K124" i="7" s="1"/>
  <c r="J122" i="7"/>
  <c r="J124" i="7" s="1"/>
  <c r="H122" i="7"/>
  <c r="G122" i="7"/>
  <c r="F122" i="7"/>
  <c r="E122" i="7"/>
  <c r="D122" i="7"/>
  <c r="R121" i="7"/>
  <c r="O121" i="7"/>
  <c r="N121" i="7"/>
  <c r="J121" i="7"/>
  <c r="U120" i="7"/>
  <c r="T120" i="7"/>
  <c r="S120" i="7"/>
  <c r="S121" i="7" s="1"/>
  <c r="R120" i="7"/>
  <c r="Q120" i="7"/>
  <c r="P120" i="7"/>
  <c r="O120" i="7"/>
  <c r="N120" i="7"/>
  <c r="M120" i="7"/>
  <c r="L120" i="7"/>
  <c r="K120" i="7"/>
  <c r="K121" i="7" s="1"/>
  <c r="J120" i="7"/>
  <c r="V120" i="7" s="1"/>
  <c r="W119" i="7"/>
  <c r="U119" i="7"/>
  <c r="U121" i="7" s="1"/>
  <c r="T119" i="7"/>
  <c r="T121" i="7" s="1"/>
  <c r="S119" i="7"/>
  <c r="R119" i="7"/>
  <c r="Q119" i="7"/>
  <c r="Q121" i="7" s="1"/>
  <c r="P119" i="7"/>
  <c r="P121" i="7" s="1"/>
  <c r="O119" i="7"/>
  <c r="N119" i="7"/>
  <c r="M119" i="7"/>
  <c r="M121" i="7" s="1"/>
  <c r="L119" i="7"/>
  <c r="L121" i="7" s="1"/>
  <c r="K119" i="7"/>
  <c r="J119" i="7"/>
  <c r="H119" i="7"/>
  <c r="G119" i="7"/>
  <c r="F119" i="7"/>
  <c r="E119" i="7"/>
  <c r="D119" i="7"/>
  <c r="B119" i="7"/>
  <c r="A119" i="7"/>
  <c r="D377" i="7" s="1"/>
  <c r="T117" i="7"/>
  <c r="L117" i="7"/>
  <c r="U116" i="7"/>
  <c r="T116" i="7"/>
  <c r="S116" i="7"/>
  <c r="R116" i="7"/>
  <c r="Q116" i="7"/>
  <c r="P116" i="7"/>
  <c r="O116" i="7"/>
  <c r="N116" i="7"/>
  <c r="M116" i="7"/>
  <c r="L116" i="7"/>
  <c r="K116" i="7"/>
  <c r="J116" i="7"/>
  <c r="V116" i="7" s="1"/>
  <c r="W115" i="7"/>
  <c r="U115" i="7"/>
  <c r="U117" i="7" s="1"/>
  <c r="T115" i="7"/>
  <c r="S115" i="7"/>
  <c r="S117" i="7" s="1"/>
  <c r="R115" i="7"/>
  <c r="Q115" i="7"/>
  <c r="Q117" i="7" s="1"/>
  <c r="P115" i="7"/>
  <c r="P117" i="7" s="1"/>
  <c r="O115" i="7"/>
  <c r="O117" i="7" s="1"/>
  <c r="N115" i="7"/>
  <c r="M115" i="7"/>
  <c r="M117" i="7" s="1"/>
  <c r="L115" i="7"/>
  <c r="K115" i="7"/>
  <c r="K117" i="7" s="1"/>
  <c r="J115" i="7"/>
  <c r="H115" i="7"/>
  <c r="G115" i="7"/>
  <c r="F115" i="7"/>
  <c r="E115" i="7"/>
  <c r="D115" i="7"/>
  <c r="U113" i="7"/>
  <c r="T113" i="7"/>
  <c r="S113" i="7"/>
  <c r="R113" i="7"/>
  <c r="Q113" i="7"/>
  <c r="P113" i="7"/>
  <c r="O113" i="7"/>
  <c r="N113" i="7"/>
  <c r="M113" i="7"/>
  <c r="L113" i="7"/>
  <c r="K113" i="7"/>
  <c r="J113" i="7"/>
  <c r="W112" i="7"/>
  <c r="U112" i="7"/>
  <c r="U114" i="7" s="1"/>
  <c r="T112" i="7"/>
  <c r="S112" i="7"/>
  <c r="S114" i="7" s="1"/>
  <c r="R112" i="7"/>
  <c r="R114" i="7" s="1"/>
  <c r="Q112" i="7"/>
  <c r="Q114" i="7" s="1"/>
  <c r="P112" i="7"/>
  <c r="O112" i="7"/>
  <c r="O114" i="7" s="1"/>
  <c r="N112" i="7"/>
  <c r="N114" i="7" s="1"/>
  <c r="M112" i="7"/>
  <c r="M114" i="7" s="1"/>
  <c r="L112" i="7"/>
  <c r="K112" i="7"/>
  <c r="K114" i="7" s="1"/>
  <c r="J112" i="7"/>
  <c r="V112" i="7" s="1"/>
  <c r="H112" i="7"/>
  <c r="G112" i="7"/>
  <c r="F112" i="7"/>
  <c r="E112" i="7"/>
  <c r="D112" i="7"/>
  <c r="Q111" i="7"/>
  <c r="U110" i="7"/>
  <c r="T110" i="7"/>
  <c r="S110" i="7"/>
  <c r="R110" i="7"/>
  <c r="Q110" i="7"/>
  <c r="P110" i="7"/>
  <c r="O110" i="7"/>
  <c r="N110" i="7"/>
  <c r="M110" i="7"/>
  <c r="L110" i="7"/>
  <c r="K110" i="7"/>
  <c r="J110" i="7"/>
  <c r="V110" i="7" s="1"/>
  <c r="W109" i="7"/>
  <c r="U109" i="7"/>
  <c r="U111" i="7" s="1"/>
  <c r="T109" i="7"/>
  <c r="T111" i="7" s="1"/>
  <c r="S109" i="7"/>
  <c r="S111" i="7" s="1"/>
  <c r="R109" i="7"/>
  <c r="Q109" i="7"/>
  <c r="P109" i="7"/>
  <c r="P111" i="7" s="1"/>
  <c r="O109" i="7"/>
  <c r="O111" i="7" s="1"/>
  <c r="N109" i="7"/>
  <c r="M109" i="7"/>
  <c r="M111" i="7" s="1"/>
  <c r="L109" i="7"/>
  <c r="L111" i="7" s="1"/>
  <c r="K109" i="7"/>
  <c r="K111" i="7" s="1"/>
  <c r="J109" i="7"/>
  <c r="H109" i="7"/>
  <c r="G109" i="7"/>
  <c r="F109" i="7"/>
  <c r="E109" i="7"/>
  <c r="D109" i="7"/>
  <c r="U107" i="7"/>
  <c r="T107" i="7"/>
  <c r="S107" i="7"/>
  <c r="R107" i="7"/>
  <c r="Q107" i="7"/>
  <c r="P107" i="7"/>
  <c r="O107" i="7"/>
  <c r="N107" i="7"/>
  <c r="M107" i="7"/>
  <c r="L107" i="7"/>
  <c r="K107" i="7"/>
  <c r="J107" i="7"/>
  <c r="W106" i="7"/>
  <c r="U106" i="7"/>
  <c r="U108" i="7" s="1"/>
  <c r="T106" i="7"/>
  <c r="S106" i="7"/>
  <c r="S108" i="7" s="1"/>
  <c r="R106" i="7"/>
  <c r="R108" i="7" s="1"/>
  <c r="Q106" i="7"/>
  <c r="Q108" i="7" s="1"/>
  <c r="P106" i="7"/>
  <c r="O106" i="7"/>
  <c r="O108" i="7" s="1"/>
  <c r="N106" i="7"/>
  <c r="N108" i="7" s="1"/>
  <c r="M106" i="7"/>
  <c r="M108" i="7" s="1"/>
  <c r="L106" i="7"/>
  <c r="K106" i="7"/>
  <c r="K108" i="7" s="1"/>
  <c r="J106" i="7"/>
  <c r="V106" i="7" s="1"/>
  <c r="H106" i="7"/>
  <c r="G106" i="7"/>
  <c r="F106" i="7"/>
  <c r="E106" i="7"/>
  <c r="D106" i="7"/>
  <c r="Q105" i="7"/>
  <c r="U104" i="7"/>
  <c r="T104" i="7"/>
  <c r="S104" i="7"/>
  <c r="R104" i="7"/>
  <c r="Q104" i="7"/>
  <c r="P104" i="7"/>
  <c r="O104" i="7"/>
  <c r="N104" i="7"/>
  <c r="M104" i="7"/>
  <c r="L104" i="7"/>
  <c r="K104" i="7"/>
  <c r="J104" i="7"/>
  <c r="V104" i="7" s="1"/>
  <c r="W103" i="7"/>
  <c r="U103" i="7"/>
  <c r="U105" i="7" s="1"/>
  <c r="T103" i="7"/>
  <c r="T105" i="7" s="1"/>
  <c r="S103" i="7"/>
  <c r="S105" i="7" s="1"/>
  <c r="R103" i="7"/>
  <c r="Q103" i="7"/>
  <c r="P103" i="7"/>
  <c r="P105" i="7" s="1"/>
  <c r="O103" i="7"/>
  <c r="O105" i="7" s="1"/>
  <c r="N103" i="7"/>
  <c r="M103" i="7"/>
  <c r="M105" i="7" s="1"/>
  <c r="L103" i="7"/>
  <c r="L105" i="7" s="1"/>
  <c r="K103" i="7"/>
  <c r="K105" i="7" s="1"/>
  <c r="J103" i="7"/>
  <c r="H103" i="7"/>
  <c r="G103" i="7"/>
  <c r="F103" i="7"/>
  <c r="E103" i="7"/>
  <c r="D103" i="7"/>
  <c r="U101" i="7"/>
  <c r="T101" i="7"/>
  <c r="S101" i="7"/>
  <c r="R101" i="7"/>
  <c r="Q101" i="7"/>
  <c r="P101" i="7"/>
  <c r="O101" i="7"/>
  <c r="N101" i="7"/>
  <c r="M101" i="7"/>
  <c r="L101" i="7"/>
  <c r="K101" i="7"/>
  <c r="J101" i="7"/>
  <c r="W100" i="7"/>
  <c r="U100" i="7"/>
  <c r="U102" i="7" s="1"/>
  <c r="T100" i="7"/>
  <c r="S100" i="7"/>
  <c r="S102" i="7" s="1"/>
  <c r="R100" i="7"/>
  <c r="R102" i="7" s="1"/>
  <c r="Q100" i="7"/>
  <c r="Q102" i="7" s="1"/>
  <c r="P100" i="7"/>
  <c r="O100" i="7"/>
  <c r="O102" i="7" s="1"/>
  <c r="N100" i="7"/>
  <c r="N102" i="7" s="1"/>
  <c r="M100" i="7"/>
  <c r="M102" i="7" s="1"/>
  <c r="L100" i="7"/>
  <c r="K100" i="7"/>
  <c r="K102" i="7" s="1"/>
  <c r="J100" i="7"/>
  <c r="V100" i="7" s="1"/>
  <c r="H100" i="7"/>
  <c r="G100" i="7"/>
  <c r="F100" i="7"/>
  <c r="E100" i="7"/>
  <c r="D100" i="7"/>
  <c r="Q99" i="7"/>
  <c r="U98" i="7"/>
  <c r="T98" i="7"/>
  <c r="S98" i="7"/>
  <c r="R98" i="7"/>
  <c r="Q98" i="7"/>
  <c r="P98" i="7"/>
  <c r="O98" i="7"/>
  <c r="N98" i="7"/>
  <c r="M98" i="7"/>
  <c r="L98" i="7"/>
  <c r="K98" i="7"/>
  <c r="J98" i="7"/>
  <c r="V98" i="7" s="1"/>
  <c r="W97" i="7"/>
  <c r="U97" i="7"/>
  <c r="U99" i="7" s="1"/>
  <c r="T97" i="7"/>
  <c r="T99" i="7" s="1"/>
  <c r="S97" i="7"/>
  <c r="S99" i="7" s="1"/>
  <c r="R97" i="7"/>
  <c r="Q97" i="7"/>
  <c r="P97" i="7"/>
  <c r="P99" i="7" s="1"/>
  <c r="O97" i="7"/>
  <c r="O99" i="7" s="1"/>
  <c r="N97" i="7"/>
  <c r="M97" i="7"/>
  <c r="M99" i="7" s="1"/>
  <c r="L97" i="7"/>
  <c r="L99" i="7" s="1"/>
  <c r="K97" i="7"/>
  <c r="K99" i="7" s="1"/>
  <c r="J97" i="7"/>
  <c r="H97" i="7"/>
  <c r="G97" i="7"/>
  <c r="F97" i="7"/>
  <c r="E97" i="7"/>
  <c r="D97" i="7"/>
  <c r="U95" i="7"/>
  <c r="T95" i="7"/>
  <c r="S95" i="7"/>
  <c r="R95" i="7"/>
  <c r="Q95" i="7"/>
  <c r="P95" i="7"/>
  <c r="O95" i="7"/>
  <c r="N95" i="7"/>
  <c r="M95" i="7"/>
  <c r="L95" i="7"/>
  <c r="K95" i="7"/>
  <c r="J95" i="7"/>
  <c r="W94" i="7"/>
  <c r="U94" i="7"/>
  <c r="U96" i="7" s="1"/>
  <c r="T94" i="7"/>
  <c r="S94" i="7"/>
  <c r="S96" i="7" s="1"/>
  <c r="R94" i="7"/>
  <c r="R96" i="7" s="1"/>
  <c r="Q94" i="7"/>
  <c r="Q96" i="7" s="1"/>
  <c r="P94" i="7"/>
  <c r="O94" i="7"/>
  <c r="O96" i="7" s="1"/>
  <c r="N94" i="7"/>
  <c r="N96" i="7" s="1"/>
  <c r="M94" i="7"/>
  <c r="M96" i="7" s="1"/>
  <c r="L94" i="7"/>
  <c r="K94" i="7"/>
  <c r="K96" i="7" s="1"/>
  <c r="J94" i="7"/>
  <c r="V94" i="7" s="1"/>
  <c r="H94" i="7"/>
  <c r="G94" i="7"/>
  <c r="F94" i="7"/>
  <c r="E94" i="7"/>
  <c r="D94" i="7"/>
  <c r="Q93" i="7"/>
  <c r="U92" i="7"/>
  <c r="T92" i="7"/>
  <c r="S92" i="7"/>
  <c r="R92" i="7"/>
  <c r="Q92" i="7"/>
  <c r="P92" i="7"/>
  <c r="O92" i="7"/>
  <c r="N92" i="7"/>
  <c r="M92" i="7"/>
  <c r="L92" i="7"/>
  <c r="K92" i="7"/>
  <c r="J92" i="7"/>
  <c r="V92" i="7" s="1"/>
  <c r="W91" i="7"/>
  <c r="U91" i="7"/>
  <c r="U93" i="7" s="1"/>
  <c r="T91" i="7"/>
  <c r="T93" i="7" s="1"/>
  <c r="S91" i="7"/>
  <c r="S93" i="7" s="1"/>
  <c r="R91" i="7"/>
  <c r="Q91" i="7"/>
  <c r="P91" i="7"/>
  <c r="P93" i="7" s="1"/>
  <c r="O91" i="7"/>
  <c r="O93" i="7" s="1"/>
  <c r="N91" i="7"/>
  <c r="M91" i="7"/>
  <c r="M93" i="7" s="1"/>
  <c r="L91" i="7"/>
  <c r="L93" i="7" s="1"/>
  <c r="K91" i="7"/>
  <c r="K93" i="7" s="1"/>
  <c r="J91" i="7"/>
  <c r="H91" i="7"/>
  <c r="G91" i="7"/>
  <c r="F91" i="7"/>
  <c r="E91" i="7"/>
  <c r="D91" i="7"/>
  <c r="U89" i="7"/>
  <c r="T89" i="7"/>
  <c r="S89" i="7"/>
  <c r="R89" i="7"/>
  <c r="Q89" i="7"/>
  <c r="P89" i="7"/>
  <c r="O89" i="7"/>
  <c r="N89" i="7"/>
  <c r="M89" i="7"/>
  <c r="L89" i="7"/>
  <c r="K89" i="7"/>
  <c r="J89" i="7"/>
  <c r="W88" i="7"/>
  <c r="U88" i="7"/>
  <c r="U90" i="7" s="1"/>
  <c r="T88" i="7"/>
  <c r="S88" i="7"/>
  <c r="S90" i="7" s="1"/>
  <c r="R88" i="7"/>
  <c r="R90" i="7" s="1"/>
  <c r="Q88" i="7"/>
  <c r="Q90" i="7" s="1"/>
  <c r="P88" i="7"/>
  <c r="O88" i="7"/>
  <c r="O90" i="7" s="1"/>
  <c r="N88" i="7"/>
  <c r="N90" i="7" s="1"/>
  <c r="M88" i="7"/>
  <c r="M90" i="7" s="1"/>
  <c r="L88" i="7"/>
  <c r="K88" i="7"/>
  <c r="K90" i="7" s="1"/>
  <c r="J88" i="7"/>
  <c r="V88" i="7" s="1"/>
  <c r="H88" i="7"/>
  <c r="G88" i="7"/>
  <c r="F88" i="7"/>
  <c r="E88" i="7"/>
  <c r="D88" i="7"/>
  <c r="T87" i="7"/>
  <c r="Q87" i="7"/>
  <c r="P87" i="7"/>
  <c r="L87" i="7"/>
  <c r="U86" i="7"/>
  <c r="U87" i="7" s="1"/>
  <c r="T86" i="7"/>
  <c r="S86" i="7"/>
  <c r="R86" i="7"/>
  <c r="Q86" i="7"/>
  <c r="P86" i="7"/>
  <c r="O86" i="7"/>
  <c r="N86" i="7"/>
  <c r="M86" i="7"/>
  <c r="M87" i="7" s="1"/>
  <c r="L86" i="7"/>
  <c r="K86" i="7"/>
  <c r="J86" i="7"/>
  <c r="V86" i="7" s="1"/>
  <c r="W85" i="7"/>
  <c r="U85" i="7"/>
  <c r="T85" i="7"/>
  <c r="S85" i="7"/>
  <c r="S87" i="7" s="1"/>
  <c r="R85" i="7"/>
  <c r="Q85" i="7"/>
  <c r="P85" i="7"/>
  <c r="O85" i="7"/>
  <c r="O87" i="7" s="1"/>
  <c r="N85" i="7"/>
  <c r="M85" i="7"/>
  <c r="L85" i="7"/>
  <c r="K85" i="7"/>
  <c r="K87" i="7" s="1"/>
  <c r="J85" i="7"/>
  <c r="H85" i="7"/>
  <c r="G85" i="7"/>
  <c r="F85" i="7"/>
  <c r="E85" i="7"/>
  <c r="D85" i="7"/>
  <c r="B85" i="7"/>
  <c r="E376" i="7" s="1"/>
  <c r="A85" i="7"/>
  <c r="D376" i="7" s="1"/>
  <c r="U82" i="7"/>
  <c r="T82" i="7"/>
  <c r="S82" i="7"/>
  <c r="S83" i="7" s="1"/>
  <c r="R82" i="7"/>
  <c r="Q82" i="7"/>
  <c r="P82" i="7"/>
  <c r="O82" i="7"/>
  <c r="N82" i="7"/>
  <c r="M82" i="7"/>
  <c r="L82" i="7"/>
  <c r="K82" i="7"/>
  <c r="K83" i="7" s="1"/>
  <c r="J82" i="7"/>
  <c r="W81" i="7"/>
  <c r="U81" i="7"/>
  <c r="U83" i="7" s="1"/>
  <c r="T81" i="7"/>
  <c r="S81" i="7"/>
  <c r="R81" i="7"/>
  <c r="R83" i="7" s="1"/>
  <c r="Q81" i="7"/>
  <c r="Q83" i="7" s="1"/>
  <c r="P81" i="7"/>
  <c r="O81" i="7"/>
  <c r="O83" i="7" s="1"/>
  <c r="N81" i="7"/>
  <c r="N83" i="7" s="1"/>
  <c r="M81" i="7"/>
  <c r="M83" i="7" s="1"/>
  <c r="L81" i="7"/>
  <c r="K81" i="7"/>
  <c r="J81" i="7"/>
  <c r="J83" i="7" s="1"/>
  <c r="H81" i="7"/>
  <c r="G81" i="7"/>
  <c r="F81" i="7"/>
  <c r="E81" i="7"/>
  <c r="D81" i="7"/>
  <c r="U79" i="7"/>
  <c r="U80" i="7" s="1"/>
  <c r="T79" i="7"/>
  <c r="S79" i="7"/>
  <c r="R79" i="7"/>
  <c r="Q79" i="7"/>
  <c r="Q80" i="7" s="1"/>
  <c r="P79" i="7"/>
  <c r="O79" i="7"/>
  <c r="N79" i="7"/>
  <c r="M79" i="7"/>
  <c r="M80" i="7" s="1"/>
  <c r="L79" i="7"/>
  <c r="K79" i="7"/>
  <c r="J79" i="7"/>
  <c r="V79" i="7" s="1"/>
  <c r="W78" i="7"/>
  <c r="U78" i="7"/>
  <c r="T78" i="7"/>
  <c r="T80" i="7" s="1"/>
  <c r="S78" i="7"/>
  <c r="S80" i="7" s="1"/>
  <c r="R78" i="7"/>
  <c r="Q78" i="7"/>
  <c r="P78" i="7"/>
  <c r="P80" i="7" s="1"/>
  <c r="O78" i="7"/>
  <c r="O80" i="7" s="1"/>
  <c r="N78" i="7"/>
  <c r="M78" i="7"/>
  <c r="L78" i="7"/>
  <c r="L80" i="7" s="1"/>
  <c r="K78" i="7"/>
  <c r="K80" i="7" s="1"/>
  <c r="J78" i="7"/>
  <c r="H78" i="7"/>
  <c r="G78" i="7"/>
  <c r="F78" i="7"/>
  <c r="E78" i="7"/>
  <c r="D78" i="7"/>
  <c r="U76" i="7"/>
  <c r="T76" i="7"/>
  <c r="S76" i="7"/>
  <c r="S77" i="7" s="1"/>
  <c r="R76" i="7"/>
  <c r="Q76" i="7"/>
  <c r="P76" i="7"/>
  <c r="O76" i="7"/>
  <c r="N76" i="7"/>
  <c r="M76" i="7"/>
  <c r="L76" i="7"/>
  <c r="K76" i="7"/>
  <c r="K77" i="7" s="1"/>
  <c r="J76" i="7"/>
  <c r="W75" i="7"/>
  <c r="U75" i="7"/>
  <c r="U77" i="7" s="1"/>
  <c r="T75" i="7"/>
  <c r="S75" i="7"/>
  <c r="R75" i="7"/>
  <c r="R77" i="7" s="1"/>
  <c r="Q75" i="7"/>
  <c r="Q77" i="7" s="1"/>
  <c r="P75" i="7"/>
  <c r="O75" i="7"/>
  <c r="O77" i="7" s="1"/>
  <c r="N75" i="7"/>
  <c r="N77" i="7" s="1"/>
  <c r="M75" i="7"/>
  <c r="M77" i="7" s="1"/>
  <c r="L75" i="7"/>
  <c r="K75" i="7"/>
  <c r="J75" i="7"/>
  <c r="J77" i="7" s="1"/>
  <c r="H75" i="7"/>
  <c r="G75" i="7"/>
  <c r="F75" i="7"/>
  <c r="E75" i="7"/>
  <c r="D75" i="7"/>
  <c r="U73" i="7"/>
  <c r="U74" i="7" s="1"/>
  <c r="T73" i="7"/>
  <c r="S73" i="7"/>
  <c r="R73" i="7"/>
  <c r="Q73" i="7"/>
  <c r="Q74" i="7" s="1"/>
  <c r="P73" i="7"/>
  <c r="O73" i="7"/>
  <c r="N73" i="7"/>
  <c r="M73" i="7"/>
  <c r="M74" i="7" s="1"/>
  <c r="L73" i="7"/>
  <c r="K73" i="7"/>
  <c r="J73" i="7"/>
  <c r="V73" i="7" s="1"/>
  <c r="W72" i="7"/>
  <c r="U72" i="7"/>
  <c r="T72" i="7"/>
  <c r="T74" i="7" s="1"/>
  <c r="S72" i="7"/>
  <c r="S74" i="7" s="1"/>
  <c r="R72" i="7"/>
  <c r="Q72" i="7"/>
  <c r="P72" i="7"/>
  <c r="P74" i="7" s="1"/>
  <c r="O72" i="7"/>
  <c r="O74" i="7" s="1"/>
  <c r="N72" i="7"/>
  <c r="M72" i="7"/>
  <c r="L72" i="7"/>
  <c r="L74" i="7" s="1"/>
  <c r="K72" i="7"/>
  <c r="K74" i="7" s="1"/>
  <c r="J72" i="7"/>
  <c r="H72" i="7"/>
  <c r="G72" i="7"/>
  <c r="F72" i="7"/>
  <c r="E72" i="7"/>
  <c r="D72" i="7"/>
  <c r="U70" i="7"/>
  <c r="T70" i="7"/>
  <c r="S70" i="7"/>
  <c r="S71" i="7" s="1"/>
  <c r="R70" i="7"/>
  <c r="Q70" i="7"/>
  <c r="P70" i="7"/>
  <c r="O70" i="7"/>
  <c r="N70" i="7"/>
  <c r="M70" i="7"/>
  <c r="L70" i="7"/>
  <c r="K70" i="7"/>
  <c r="K71" i="7" s="1"/>
  <c r="J70" i="7"/>
  <c r="W69" i="7"/>
  <c r="U69" i="7"/>
  <c r="U71" i="7" s="1"/>
  <c r="T69" i="7"/>
  <c r="S69" i="7"/>
  <c r="R69" i="7"/>
  <c r="R71" i="7" s="1"/>
  <c r="Q69" i="7"/>
  <c r="Q71" i="7" s="1"/>
  <c r="P69" i="7"/>
  <c r="O69" i="7"/>
  <c r="O71" i="7" s="1"/>
  <c r="N69" i="7"/>
  <c r="N71" i="7" s="1"/>
  <c r="M69" i="7"/>
  <c r="M71" i="7" s="1"/>
  <c r="L69" i="7"/>
  <c r="K69" i="7"/>
  <c r="J69" i="7"/>
  <c r="J71" i="7" s="1"/>
  <c r="H69" i="7"/>
  <c r="G69" i="7"/>
  <c r="F69" i="7"/>
  <c r="E69" i="7"/>
  <c r="D69" i="7"/>
  <c r="U67" i="7"/>
  <c r="U68" i="7" s="1"/>
  <c r="T67" i="7"/>
  <c r="S67" i="7"/>
  <c r="R67" i="7"/>
  <c r="Q67" i="7"/>
  <c r="Q68" i="7" s="1"/>
  <c r="P67" i="7"/>
  <c r="O67" i="7"/>
  <c r="N67" i="7"/>
  <c r="M67" i="7"/>
  <c r="M68" i="7" s="1"/>
  <c r="L67" i="7"/>
  <c r="K67" i="7"/>
  <c r="J67" i="7"/>
  <c r="V67" i="7" s="1"/>
  <c r="W66" i="7"/>
  <c r="U66" i="7"/>
  <c r="T66" i="7"/>
  <c r="T68" i="7" s="1"/>
  <c r="S66" i="7"/>
  <c r="S68" i="7" s="1"/>
  <c r="R66" i="7"/>
  <c r="Q66" i="7"/>
  <c r="P66" i="7"/>
  <c r="P68" i="7" s="1"/>
  <c r="O66" i="7"/>
  <c r="O68" i="7" s="1"/>
  <c r="N66" i="7"/>
  <c r="M66" i="7"/>
  <c r="L66" i="7"/>
  <c r="L68" i="7" s="1"/>
  <c r="K66" i="7"/>
  <c r="K68" i="7" s="1"/>
  <c r="J66" i="7"/>
  <c r="H66" i="7"/>
  <c r="G66" i="7"/>
  <c r="F66" i="7"/>
  <c r="E66" i="7"/>
  <c r="D66" i="7"/>
  <c r="R65" i="7"/>
  <c r="N65" i="7"/>
  <c r="J65" i="7"/>
  <c r="U64" i="7"/>
  <c r="T64" i="7"/>
  <c r="S64" i="7"/>
  <c r="S65" i="7" s="1"/>
  <c r="R64" i="7"/>
  <c r="Q64" i="7"/>
  <c r="P64" i="7"/>
  <c r="O64" i="7"/>
  <c r="O65" i="7" s="1"/>
  <c r="N64" i="7"/>
  <c r="M64" i="7"/>
  <c r="L64" i="7"/>
  <c r="K64" i="7"/>
  <c r="K65" i="7" s="1"/>
  <c r="J64" i="7"/>
  <c r="W63" i="7"/>
  <c r="U63" i="7"/>
  <c r="U65" i="7" s="1"/>
  <c r="T63" i="7"/>
  <c r="S63" i="7"/>
  <c r="R63" i="7"/>
  <c r="Q63" i="7"/>
  <c r="Q65" i="7" s="1"/>
  <c r="P63" i="7"/>
  <c r="O63" i="7"/>
  <c r="N63" i="7"/>
  <c r="M63" i="7"/>
  <c r="M65" i="7" s="1"/>
  <c r="L63" i="7"/>
  <c r="K63" i="7"/>
  <c r="J63" i="7"/>
  <c r="V63" i="7" s="1"/>
  <c r="H63" i="7"/>
  <c r="G63" i="7"/>
  <c r="F63" i="7"/>
  <c r="E63" i="7"/>
  <c r="D63" i="7"/>
  <c r="B63" i="7"/>
  <c r="E375" i="7" s="1"/>
  <c r="A63" i="7"/>
  <c r="D375" i="7" s="1"/>
  <c r="P61" i="7"/>
  <c r="U60" i="7"/>
  <c r="U61" i="7" s="1"/>
  <c r="T60" i="7"/>
  <c r="S60" i="7"/>
  <c r="R60" i="7"/>
  <c r="Q60" i="7"/>
  <c r="P60" i="7"/>
  <c r="O60" i="7"/>
  <c r="N60" i="7"/>
  <c r="M60" i="7"/>
  <c r="M61" i="7" s="1"/>
  <c r="L60" i="7"/>
  <c r="K60" i="7"/>
  <c r="J60" i="7"/>
  <c r="V60" i="7" s="1"/>
  <c r="W59" i="7"/>
  <c r="U59" i="7"/>
  <c r="T59" i="7"/>
  <c r="T61" i="7" s="1"/>
  <c r="S59" i="7"/>
  <c r="S61" i="7" s="1"/>
  <c r="R59" i="7"/>
  <c r="R61" i="7" s="1"/>
  <c r="Q59" i="7"/>
  <c r="Q61" i="7" s="1"/>
  <c r="P59" i="7"/>
  <c r="O59" i="7"/>
  <c r="O61" i="7" s="1"/>
  <c r="N59" i="7"/>
  <c r="N61" i="7" s="1"/>
  <c r="M59" i="7"/>
  <c r="L59" i="7"/>
  <c r="L61" i="7" s="1"/>
  <c r="K59" i="7"/>
  <c r="K61" i="7" s="1"/>
  <c r="J59" i="7"/>
  <c r="J61" i="7" s="1"/>
  <c r="H59" i="7"/>
  <c r="G59" i="7"/>
  <c r="F59" i="7"/>
  <c r="E59" i="7"/>
  <c r="D59" i="7"/>
  <c r="R58" i="7"/>
  <c r="J58" i="7"/>
  <c r="U57" i="7"/>
  <c r="T57" i="7"/>
  <c r="S57" i="7"/>
  <c r="S58" i="7" s="1"/>
  <c r="R57" i="7"/>
  <c r="Q57" i="7"/>
  <c r="P57" i="7"/>
  <c r="O57" i="7"/>
  <c r="N57" i="7"/>
  <c r="M57" i="7"/>
  <c r="L57" i="7"/>
  <c r="K57" i="7"/>
  <c r="K58" i="7" s="1"/>
  <c r="J57" i="7"/>
  <c r="W56" i="7"/>
  <c r="U56" i="7"/>
  <c r="U58" i="7" s="1"/>
  <c r="T56" i="7"/>
  <c r="T58" i="7" s="1"/>
  <c r="S56" i="7"/>
  <c r="R56" i="7"/>
  <c r="Q56" i="7"/>
  <c r="Q58" i="7" s="1"/>
  <c r="P56" i="7"/>
  <c r="P58" i="7" s="1"/>
  <c r="O56" i="7"/>
  <c r="O58" i="7" s="1"/>
  <c r="N56" i="7"/>
  <c r="N58" i="7" s="1"/>
  <c r="M56" i="7"/>
  <c r="M58" i="7" s="1"/>
  <c r="L56" i="7"/>
  <c r="L58" i="7" s="1"/>
  <c r="K56" i="7"/>
  <c r="J56" i="7"/>
  <c r="V56" i="7" s="1"/>
  <c r="H56" i="7"/>
  <c r="G56" i="7"/>
  <c r="F56" i="7"/>
  <c r="E56" i="7"/>
  <c r="D56" i="7"/>
  <c r="P55" i="7"/>
  <c r="U54" i="7"/>
  <c r="U55" i="7" s="1"/>
  <c r="T54" i="7"/>
  <c r="S54" i="7"/>
  <c r="R54" i="7"/>
  <c r="Q54" i="7"/>
  <c r="P54" i="7"/>
  <c r="O54" i="7"/>
  <c r="N54" i="7"/>
  <c r="M54" i="7"/>
  <c r="M55" i="7" s="1"/>
  <c r="L54" i="7"/>
  <c r="K54" i="7"/>
  <c r="J54" i="7"/>
  <c r="V54" i="7" s="1"/>
  <c r="W53" i="7"/>
  <c r="U53" i="7"/>
  <c r="T53" i="7"/>
  <c r="T55" i="7" s="1"/>
  <c r="S53" i="7"/>
  <c r="S55" i="7" s="1"/>
  <c r="R53" i="7"/>
  <c r="R55" i="7" s="1"/>
  <c r="Q53" i="7"/>
  <c r="Q55" i="7" s="1"/>
  <c r="P53" i="7"/>
  <c r="O53" i="7"/>
  <c r="O55" i="7" s="1"/>
  <c r="N53" i="7"/>
  <c r="N55" i="7" s="1"/>
  <c r="M53" i="7"/>
  <c r="L53" i="7"/>
  <c r="L55" i="7" s="1"/>
  <c r="K53" i="7"/>
  <c r="K55" i="7" s="1"/>
  <c r="J53" i="7"/>
  <c r="J55" i="7" s="1"/>
  <c r="H53" i="7"/>
  <c r="G53" i="7"/>
  <c r="F53" i="7"/>
  <c r="E53" i="7"/>
  <c r="D53" i="7"/>
  <c r="R52" i="7"/>
  <c r="J52" i="7"/>
  <c r="U51" i="7"/>
  <c r="T51" i="7"/>
  <c r="S51" i="7"/>
  <c r="S52" i="7" s="1"/>
  <c r="R51" i="7"/>
  <c r="Q51" i="7"/>
  <c r="P51" i="7"/>
  <c r="O51" i="7"/>
  <c r="N51" i="7"/>
  <c r="M51" i="7"/>
  <c r="L51" i="7"/>
  <c r="K51" i="7"/>
  <c r="K52" i="7" s="1"/>
  <c r="J51" i="7"/>
  <c r="W50" i="7"/>
  <c r="U50" i="7"/>
  <c r="U52" i="7" s="1"/>
  <c r="T50" i="7"/>
  <c r="T52" i="7" s="1"/>
  <c r="S50" i="7"/>
  <c r="R50" i="7"/>
  <c r="Q50" i="7"/>
  <c r="Q52" i="7" s="1"/>
  <c r="P50" i="7"/>
  <c r="P52" i="7" s="1"/>
  <c r="O50" i="7"/>
  <c r="O52" i="7" s="1"/>
  <c r="N50" i="7"/>
  <c r="N52" i="7" s="1"/>
  <c r="M50" i="7"/>
  <c r="M52" i="7" s="1"/>
  <c r="L50" i="7"/>
  <c r="L52" i="7" s="1"/>
  <c r="K50" i="7"/>
  <c r="J50" i="7"/>
  <c r="V50" i="7" s="1"/>
  <c r="H50" i="7"/>
  <c r="G50" i="7"/>
  <c r="F50" i="7"/>
  <c r="E50" i="7"/>
  <c r="D50" i="7"/>
  <c r="T49" i="7"/>
  <c r="P49" i="7"/>
  <c r="L49" i="7"/>
  <c r="U48" i="7"/>
  <c r="U49" i="7" s="1"/>
  <c r="T48" i="7"/>
  <c r="S48" i="7"/>
  <c r="R48" i="7"/>
  <c r="Q48" i="7"/>
  <c r="Q49" i="7" s="1"/>
  <c r="P48" i="7"/>
  <c r="O48" i="7"/>
  <c r="N48" i="7"/>
  <c r="M48" i="7"/>
  <c r="M49" i="7" s="1"/>
  <c r="L48" i="7"/>
  <c r="K48" i="7"/>
  <c r="J48" i="7"/>
  <c r="V48" i="7" s="1"/>
  <c r="W47" i="7"/>
  <c r="U47" i="7"/>
  <c r="T47" i="7"/>
  <c r="S47" i="7"/>
  <c r="S49" i="7" s="1"/>
  <c r="R47" i="7"/>
  <c r="Q47" i="7"/>
  <c r="P47" i="7"/>
  <c r="O47" i="7"/>
  <c r="O49" i="7" s="1"/>
  <c r="N47" i="7"/>
  <c r="M47" i="7"/>
  <c r="L47" i="7"/>
  <c r="K47" i="7"/>
  <c r="K49" i="7" s="1"/>
  <c r="J47" i="7"/>
  <c r="H47" i="7"/>
  <c r="G47" i="7"/>
  <c r="F47" i="7"/>
  <c r="E47" i="7"/>
  <c r="D47" i="7"/>
  <c r="B47" i="7"/>
  <c r="E374" i="7" s="1"/>
  <c r="A47" i="7"/>
  <c r="D374" i="7" s="1"/>
  <c r="R45" i="7"/>
  <c r="J45" i="7"/>
  <c r="U44" i="7"/>
  <c r="T44" i="7"/>
  <c r="S44" i="7"/>
  <c r="R44" i="7"/>
  <c r="Q44" i="7"/>
  <c r="P44" i="7"/>
  <c r="O44" i="7"/>
  <c r="N44" i="7"/>
  <c r="M44" i="7"/>
  <c r="L44" i="7"/>
  <c r="K44" i="7"/>
  <c r="J44" i="7"/>
  <c r="V44" i="7" s="1"/>
  <c r="W43" i="7"/>
  <c r="U43" i="7"/>
  <c r="U45" i="7" s="1"/>
  <c r="T43" i="7"/>
  <c r="T45" i="7" s="1"/>
  <c r="S43" i="7"/>
  <c r="S45" i="7" s="1"/>
  <c r="R43" i="7"/>
  <c r="Q43" i="7"/>
  <c r="Q45" i="7" s="1"/>
  <c r="P43" i="7"/>
  <c r="P45" i="7" s="1"/>
  <c r="O43" i="7"/>
  <c r="O45" i="7" s="1"/>
  <c r="N43" i="7"/>
  <c r="N45" i="7" s="1"/>
  <c r="M43" i="7"/>
  <c r="M45" i="7" s="1"/>
  <c r="L43" i="7"/>
  <c r="L45" i="7" s="1"/>
  <c r="K43" i="7"/>
  <c r="K45" i="7" s="1"/>
  <c r="J43" i="7"/>
  <c r="V43" i="7" s="1"/>
  <c r="H43" i="7"/>
  <c r="G43" i="7"/>
  <c r="F43" i="7"/>
  <c r="E43" i="7"/>
  <c r="D43" i="7"/>
  <c r="T42" i="7"/>
  <c r="P42" i="7"/>
  <c r="L42" i="7"/>
  <c r="U41" i="7"/>
  <c r="T41" i="7"/>
  <c r="S41" i="7"/>
  <c r="R41" i="7"/>
  <c r="Q41" i="7"/>
  <c r="P41" i="7"/>
  <c r="O41" i="7"/>
  <c r="N41" i="7"/>
  <c r="M41" i="7"/>
  <c r="L41" i="7"/>
  <c r="K41" i="7"/>
  <c r="J41" i="7"/>
  <c r="V41" i="7" s="1"/>
  <c r="W40" i="7"/>
  <c r="U40" i="7"/>
  <c r="U42" i="7" s="1"/>
  <c r="T40" i="7"/>
  <c r="S40" i="7"/>
  <c r="S42" i="7" s="1"/>
  <c r="R40" i="7"/>
  <c r="R42" i="7" s="1"/>
  <c r="Q40" i="7"/>
  <c r="Q42" i="7" s="1"/>
  <c r="P40" i="7"/>
  <c r="O40" i="7"/>
  <c r="O42" i="7" s="1"/>
  <c r="N40" i="7"/>
  <c r="N42" i="7" s="1"/>
  <c r="M40" i="7"/>
  <c r="M42" i="7" s="1"/>
  <c r="L40" i="7"/>
  <c r="K40" i="7"/>
  <c r="K42" i="7" s="1"/>
  <c r="J40" i="7"/>
  <c r="J42" i="7" s="1"/>
  <c r="H40" i="7"/>
  <c r="G40" i="7"/>
  <c r="F40" i="7"/>
  <c r="E40" i="7"/>
  <c r="D40" i="7"/>
  <c r="R39" i="7"/>
  <c r="J39" i="7"/>
  <c r="U38" i="7"/>
  <c r="T38" i="7"/>
  <c r="S38" i="7"/>
  <c r="R38" i="7"/>
  <c r="Q38" i="7"/>
  <c r="P38" i="7"/>
  <c r="O38" i="7"/>
  <c r="N38" i="7"/>
  <c r="M38" i="7"/>
  <c r="L38" i="7"/>
  <c r="K38" i="7"/>
  <c r="J38" i="7"/>
  <c r="V38" i="7" s="1"/>
  <c r="W37" i="7"/>
  <c r="U37" i="7"/>
  <c r="U39" i="7" s="1"/>
  <c r="T37" i="7"/>
  <c r="T39" i="7" s="1"/>
  <c r="S37" i="7"/>
  <c r="S39" i="7" s="1"/>
  <c r="R37" i="7"/>
  <c r="Q37" i="7"/>
  <c r="Q39" i="7" s="1"/>
  <c r="P37" i="7"/>
  <c r="P39" i="7" s="1"/>
  <c r="O37" i="7"/>
  <c r="O39" i="7" s="1"/>
  <c r="N37" i="7"/>
  <c r="N39" i="7" s="1"/>
  <c r="M37" i="7"/>
  <c r="M39" i="7" s="1"/>
  <c r="L37" i="7"/>
  <c r="L39" i="7" s="1"/>
  <c r="K37" i="7"/>
  <c r="K39" i="7" s="1"/>
  <c r="J37" i="7"/>
  <c r="V37" i="7" s="1"/>
  <c r="H37" i="7"/>
  <c r="G37" i="7"/>
  <c r="F37" i="7"/>
  <c r="E37" i="7"/>
  <c r="D37" i="7"/>
  <c r="T36" i="7"/>
  <c r="P36" i="7"/>
  <c r="L36" i="7"/>
  <c r="U35" i="7"/>
  <c r="T35" i="7"/>
  <c r="S35" i="7"/>
  <c r="R35" i="7"/>
  <c r="Q35" i="7"/>
  <c r="P35" i="7"/>
  <c r="O35" i="7"/>
  <c r="N35" i="7"/>
  <c r="M35" i="7"/>
  <c r="L35" i="7"/>
  <c r="K35" i="7"/>
  <c r="J35" i="7"/>
  <c r="V35" i="7" s="1"/>
  <c r="W34" i="7"/>
  <c r="U34" i="7"/>
  <c r="U36" i="7" s="1"/>
  <c r="T34" i="7"/>
  <c r="S34" i="7"/>
  <c r="S36" i="7" s="1"/>
  <c r="R34" i="7"/>
  <c r="R36" i="7" s="1"/>
  <c r="Q34" i="7"/>
  <c r="Q36" i="7" s="1"/>
  <c r="P34" i="7"/>
  <c r="O34" i="7"/>
  <c r="O36" i="7" s="1"/>
  <c r="N34" i="7"/>
  <c r="N36" i="7" s="1"/>
  <c r="M34" i="7"/>
  <c r="M36" i="7" s="1"/>
  <c r="L34" i="7"/>
  <c r="K34" i="7"/>
  <c r="K36" i="7" s="1"/>
  <c r="J34" i="7"/>
  <c r="J36" i="7" s="1"/>
  <c r="H34" i="7"/>
  <c r="G34" i="7"/>
  <c r="F34" i="7"/>
  <c r="E34" i="7"/>
  <c r="D34" i="7"/>
  <c r="R33" i="7"/>
  <c r="O33" i="7"/>
  <c r="N33" i="7"/>
  <c r="J33" i="7"/>
  <c r="U32" i="7"/>
  <c r="T32" i="7"/>
  <c r="S32" i="7"/>
  <c r="S33" i="7" s="1"/>
  <c r="R32" i="7"/>
  <c r="Q32" i="7"/>
  <c r="P32" i="7"/>
  <c r="O32" i="7"/>
  <c r="N32" i="7"/>
  <c r="M32" i="7"/>
  <c r="L32" i="7"/>
  <c r="K32" i="7"/>
  <c r="K33" i="7" s="1"/>
  <c r="J32" i="7"/>
  <c r="V32" i="7" s="1"/>
  <c r="W31" i="7"/>
  <c r="U31" i="7"/>
  <c r="U33" i="7" s="1"/>
  <c r="T31" i="7"/>
  <c r="T33" i="7" s="1"/>
  <c r="S31" i="7"/>
  <c r="R31" i="7"/>
  <c r="Q31" i="7"/>
  <c r="Q33" i="7" s="1"/>
  <c r="P31" i="7"/>
  <c r="P33" i="7" s="1"/>
  <c r="O31" i="7"/>
  <c r="N31" i="7"/>
  <c r="M31" i="7"/>
  <c r="M33" i="7" s="1"/>
  <c r="L31" i="7"/>
  <c r="L33" i="7" s="1"/>
  <c r="K31" i="7"/>
  <c r="J31" i="7"/>
  <c r="H31" i="7"/>
  <c r="G31" i="7"/>
  <c r="F31" i="7"/>
  <c r="E31" i="7"/>
  <c r="D31" i="7"/>
  <c r="B31" i="7"/>
  <c r="A31" i="7"/>
  <c r="D373" i="7" s="1"/>
  <c r="B465" i="1"/>
  <c r="B464" i="1"/>
  <c r="B462" i="1"/>
  <c r="F452" i="1"/>
  <c r="Y442" i="1"/>
  <c r="X442" i="1"/>
  <c r="W442" i="1"/>
  <c r="V442" i="1"/>
  <c r="U442" i="1"/>
  <c r="T442" i="1"/>
  <c r="S442" i="1"/>
  <c r="Q442" i="1"/>
  <c r="P442" i="1"/>
  <c r="O442" i="1"/>
  <c r="N442" i="1"/>
  <c r="M442" i="1"/>
  <c r="L442" i="1"/>
  <c r="K442" i="1"/>
  <c r="J442" i="1"/>
  <c r="I442" i="1"/>
  <c r="H442" i="1"/>
  <c r="G442" i="1"/>
  <c r="Y441" i="1"/>
  <c r="X441" i="1"/>
  <c r="W441" i="1"/>
  <c r="V441" i="1"/>
  <c r="U441" i="1"/>
  <c r="T441" i="1"/>
  <c r="S441" i="1"/>
  <c r="Y440" i="1"/>
  <c r="X440" i="1"/>
  <c r="W440" i="1"/>
  <c r="V440" i="1"/>
  <c r="U440" i="1"/>
  <c r="T440" i="1"/>
  <c r="S440" i="1"/>
  <c r="Y439" i="1"/>
  <c r="X439" i="1"/>
  <c r="W439" i="1"/>
  <c r="V439" i="1"/>
  <c r="U439" i="1"/>
  <c r="T439" i="1"/>
  <c r="S439" i="1"/>
  <c r="Y438" i="1"/>
  <c r="X438" i="1"/>
  <c r="W438" i="1"/>
  <c r="V438" i="1"/>
  <c r="U438" i="1"/>
  <c r="T438" i="1"/>
  <c r="S438" i="1"/>
  <c r="Y437" i="1"/>
  <c r="X437" i="1"/>
  <c r="W437" i="1"/>
  <c r="V437" i="1"/>
  <c r="U437" i="1"/>
  <c r="T437" i="1"/>
  <c r="S437" i="1"/>
  <c r="Q437" i="1"/>
  <c r="P437" i="1"/>
  <c r="O437" i="1"/>
  <c r="N437" i="1"/>
  <c r="M437" i="1"/>
  <c r="L437" i="1"/>
  <c r="K437" i="1"/>
  <c r="J437" i="1"/>
  <c r="I437" i="1"/>
  <c r="H437" i="1"/>
  <c r="G437" i="1"/>
  <c r="Y436" i="1"/>
  <c r="X436" i="1"/>
  <c r="W436" i="1"/>
  <c r="V436" i="1"/>
  <c r="U436" i="1"/>
  <c r="T436" i="1"/>
  <c r="S436" i="1"/>
  <c r="Y435" i="1"/>
  <c r="X435" i="1"/>
  <c r="W435" i="1"/>
  <c r="V435" i="1"/>
  <c r="U435" i="1"/>
  <c r="T435" i="1"/>
  <c r="S435" i="1"/>
  <c r="Y434" i="1"/>
  <c r="X434" i="1"/>
  <c r="W434" i="1"/>
  <c r="V434" i="1"/>
  <c r="U434" i="1"/>
  <c r="T434" i="1"/>
  <c r="S434" i="1"/>
  <c r="P434" i="1"/>
  <c r="O434" i="1"/>
  <c r="N434" i="1"/>
  <c r="M434" i="1"/>
  <c r="L434" i="1"/>
  <c r="K434" i="1"/>
  <c r="J434" i="1"/>
  <c r="I434" i="1"/>
  <c r="H434" i="1"/>
  <c r="G434" i="1"/>
  <c r="Y433" i="1"/>
  <c r="X433" i="1"/>
  <c r="W433" i="1"/>
  <c r="V433" i="1"/>
  <c r="U433" i="1"/>
  <c r="T433" i="1"/>
  <c r="S433" i="1"/>
  <c r="Y432" i="1"/>
  <c r="X432" i="1"/>
  <c r="W432" i="1"/>
  <c r="V432" i="1"/>
  <c r="U432" i="1"/>
  <c r="T432" i="1"/>
  <c r="S432" i="1"/>
  <c r="Y431" i="1"/>
  <c r="X431" i="1"/>
  <c r="W431" i="1"/>
  <c r="V431" i="1"/>
  <c r="U431" i="1"/>
  <c r="T431" i="1"/>
  <c r="S431" i="1"/>
  <c r="X430" i="1"/>
  <c r="W430" i="1"/>
  <c r="V430" i="1"/>
  <c r="U430" i="1"/>
  <c r="T430" i="1"/>
  <c r="S430" i="1"/>
  <c r="Y429" i="1"/>
  <c r="X429" i="1"/>
  <c r="W429" i="1"/>
  <c r="V429" i="1"/>
  <c r="U429" i="1"/>
  <c r="T429" i="1"/>
  <c r="S429" i="1"/>
  <c r="Y428" i="1"/>
  <c r="X428" i="1"/>
  <c r="W428" i="1"/>
  <c r="V428" i="1"/>
  <c r="U428" i="1"/>
  <c r="T428" i="1"/>
  <c r="S428" i="1"/>
  <c r="Y427" i="1"/>
  <c r="X427" i="1"/>
  <c r="W427" i="1"/>
  <c r="V427" i="1"/>
  <c r="U427" i="1"/>
  <c r="T427" i="1"/>
  <c r="S427" i="1"/>
  <c r="X426" i="1"/>
  <c r="W426" i="1"/>
  <c r="V426" i="1"/>
  <c r="U426" i="1"/>
  <c r="T426" i="1"/>
  <c r="S426" i="1"/>
  <c r="Y425" i="1"/>
  <c r="X425" i="1"/>
  <c r="W425" i="1"/>
  <c r="V425" i="1"/>
  <c r="U425" i="1"/>
  <c r="T425" i="1"/>
  <c r="S425" i="1"/>
  <c r="Y424" i="1"/>
  <c r="X424" i="1"/>
  <c r="W424" i="1"/>
  <c r="V424" i="1"/>
  <c r="U424" i="1"/>
  <c r="T424" i="1"/>
  <c r="S424" i="1"/>
  <c r="Y423" i="1"/>
  <c r="X423" i="1"/>
  <c r="W423" i="1"/>
  <c r="V423" i="1"/>
  <c r="U423" i="1"/>
  <c r="T423" i="1"/>
  <c r="S423" i="1"/>
  <c r="P423" i="1"/>
  <c r="N423" i="1"/>
  <c r="M423" i="1"/>
  <c r="L423" i="1"/>
  <c r="K423" i="1"/>
  <c r="J423" i="1"/>
  <c r="I423" i="1"/>
  <c r="H423" i="1"/>
  <c r="G423" i="1"/>
  <c r="F423" i="1"/>
  <c r="E423" i="1"/>
  <c r="D423" i="1"/>
  <c r="C423" i="1"/>
  <c r="B423" i="1"/>
  <c r="E465" i="1" s="1"/>
  <c r="A423" i="1"/>
  <c r="Y422" i="1"/>
  <c r="X422" i="1"/>
  <c r="W422" i="1"/>
  <c r="V422" i="1"/>
  <c r="U422" i="1"/>
  <c r="T422" i="1"/>
  <c r="S422" i="1"/>
  <c r="Y421" i="1"/>
  <c r="X421" i="1"/>
  <c r="W421" i="1"/>
  <c r="V421" i="1"/>
  <c r="U421" i="1"/>
  <c r="T421" i="1"/>
  <c r="S421" i="1"/>
  <c r="X420" i="1"/>
  <c r="W420" i="1"/>
  <c r="V420" i="1"/>
  <c r="U420" i="1"/>
  <c r="T420" i="1"/>
  <c r="S420" i="1"/>
  <c r="P420" i="1"/>
  <c r="O420" i="1"/>
  <c r="N420" i="1"/>
  <c r="M420" i="1"/>
  <c r="L420" i="1"/>
  <c r="K420" i="1"/>
  <c r="J420" i="1"/>
  <c r="I420" i="1"/>
  <c r="H420" i="1"/>
  <c r="G420" i="1"/>
  <c r="F420" i="1"/>
  <c r="E420" i="1"/>
  <c r="D420" i="1"/>
  <c r="C420" i="1"/>
  <c r="B420" i="1"/>
  <c r="E464" i="1" s="1"/>
  <c r="A420" i="1"/>
  <c r="Y419" i="1"/>
  <c r="X419" i="1"/>
  <c r="W419" i="1"/>
  <c r="V419" i="1"/>
  <c r="U419" i="1"/>
  <c r="T419" i="1"/>
  <c r="S419" i="1"/>
  <c r="Y418" i="1"/>
  <c r="X418" i="1"/>
  <c r="W418" i="1"/>
  <c r="V418" i="1"/>
  <c r="U418" i="1"/>
  <c r="T418" i="1"/>
  <c r="S418" i="1"/>
  <c r="Y417" i="1"/>
  <c r="X417" i="1"/>
  <c r="W417" i="1"/>
  <c r="V417" i="1"/>
  <c r="U417" i="1"/>
  <c r="T417" i="1"/>
  <c r="S417" i="1"/>
  <c r="Y416" i="1"/>
  <c r="X416" i="1"/>
  <c r="W416" i="1"/>
  <c r="V416" i="1"/>
  <c r="U416" i="1"/>
  <c r="T416" i="1"/>
  <c r="S416" i="1"/>
  <c r="Y415" i="1"/>
  <c r="X415" i="1"/>
  <c r="W415" i="1"/>
  <c r="V415" i="1"/>
  <c r="U415" i="1"/>
  <c r="T415" i="1"/>
  <c r="S415" i="1"/>
  <c r="Y414" i="1"/>
  <c r="X414" i="1"/>
  <c r="W414" i="1"/>
  <c r="V414" i="1"/>
  <c r="U414" i="1"/>
  <c r="T414" i="1"/>
  <c r="S414" i="1"/>
  <c r="Y413" i="1"/>
  <c r="X413" i="1"/>
  <c r="W413" i="1"/>
  <c r="V413" i="1"/>
  <c r="U413" i="1"/>
  <c r="T413" i="1"/>
  <c r="S413" i="1"/>
  <c r="Q413" i="1"/>
  <c r="R413" i="1" s="1"/>
  <c r="F463" i="1" s="1"/>
  <c r="P413" i="1"/>
  <c r="O413" i="1"/>
  <c r="N413" i="1"/>
  <c r="M413" i="1"/>
  <c r="L413" i="1"/>
  <c r="K413" i="1"/>
  <c r="J413" i="1"/>
  <c r="I413" i="1"/>
  <c r="H413" i="1"/>
  <c r="G413" i="1"/>
  <c r="F413" i="1"/>
  <c r="E413" i="1"/>
  <c r="D413" i="1"/>
  <c r="C413" i="1"/>
  <c r="B413" i="1"/>
  <c r="E463" i="1" s="1"/>
  <c r="A413" i="1"/>
  <c r="B463" i="1" s="1"/>
  <c r="Y412" i="1"/>
  <c r="X412" i="1"/>
  <c r="W412" i="1"/>
  <c r="V412" i="1"/>
  <c r="U412" i="1"/>
  <c r="T412" i="1"/>
  <c r="S412" i="1"/>
  <c r="Y411" i="1"/>
  <c r="X411" i="1"/>
  <c r="W411" i="1"/>
  <c r="V411" i="1"/>
  <c r="U411" i="1"/>
  <c r="T411" i="1"/>
  <c r="S411" i="1"/>
  <c r="Y410" i="1"/>
  <c r="X410" i="1"/>
  <c r="W410" i="1"/>
  <c r="V410" i="1"/>
  <c r="U410" i="1"/>
  <c r="T410" i="1"/>
  <c r="S410" i="1"/>
  <c r="Q410" i="1"/>
  <c r="P410" i="1"/>
  <c r="O410" i="1"/>
  <c r="N410" i="1"/>
  <c r="M410" i="1"/>
  <c r="L410" i="1"/>
  <c r="K410" i="1"/>
  <c r="J410" i="1"/>
  <c r="I410" i="1"/>
  <c r="H410" i="1"/>
  <c r="G410" i="1"/>
  <c r="Y409" i="1"/>
  <c r="X409" i="1"/>
  <c r="W409" i="1"/>
  <c r="V409" i="1"/>
  <c r="U409" i="1"/>
  <c r="T409" i="1"/>
  <c r="S409" i="1"/>
  <c r="Y408" i="1"/>
  <c r="X408" i="1"/>
  <c r="W408" i="1"/>
  <c r="V408" i="1"/>
  <c r="U408" i="1"/>
  <c r="T408" i="1"/>
  <c r="S408" i="1"/>
  <c r="Y407" i="1"/>
  <c r="X407" i="1"/>
  <c r="W407" i="1"/>
  <c r="V407" i="1"/>
  <c r="U407" i="1"/>
  <c r="T407" i="1"/>
  <c r="S407" i="1"/>
  <c r="Y406" i="1"/>
  <c r="X406" i="1"/>
  <c r="W406" i="1"/>
  <c r="V406" i="1"/>
  <c r="U406" i="1"/>
  <c r="T406" i="1"/>
  <c r="S406" i="1"/>
  <c r="Q406" i="1"/>
  <c r="R406" i="1" s="1"/>
  <c r="F462" i="1" s="1"/>
  <c r="P406" i="1"/>
  <c r="O406" i="1"/>
  <c r="N406" i="1"/>
  <c r="M406" i="1"/>
  <c r="L406" i="1"/>
  <c r="K406" i="1"/>
  <c r="J406" i="1"/>
  <c r="I406" i="1"/>
  <c r="H406" i="1"/>
  <c r="G406" i="1"/>
  <c r="F406" i="1"/>
  <c r="E406" i="1"/>
  <c r="D406" i="1"/>
  <c r="C406" i="1"/>
  <c r="B406" i="1"/>
  <c r="E462" i="1" s="1"/>
  <c r="A406" i="1"/>
  <c r="Y405" i="1"/>
  <c r="X405" i="1"/>
  <c r="W405" i="1"/>
  <c r="V405" i="1"/>
  <c r="U405" i="1"/>
  <c r="T405" i="1"/>
  <c r="S405" i="1"/>
  <c r="Y404" i="1"/>
  <c r="X404" i="1"/>
  <c r="W404" i="1"/>
  <c r="V404" i="1"/>
  <c r="U404" i="1"/>
  <c r="T404" i="1"/>
  <c r="S404" i="1"/>
  <c r="Y403" i="1"/>
  <c r="X403" i="1"/>
  <c r="W403" i="1"/>
  <c r="V403" i="1"/>
  <c r="U403" i="1"/>
  <c r="T403" i="1"/>
  <c r="S403" i="1"/>
  <c r="P403" i="1"/>
  <c r="O403" i="1"/>
  <c r="M403" i="1"/>
  <c r="L403" i="1"/>
  <c r="K403" i="1"/>
  <c r="J403" i="1"/>
  <c r="I403" i="1"/>
  <c r="H403" i="1"/>
  <c r="G403" i="1"/>
  <c r="Y402" i="1"/>
  <c r="X402" i="1"/>
  <c r="W402" i="1"/>
  <c r="V402" i="1"/>
  <c r="U402" i="1"/>
  <c r="T402" i="1"/>
  <c r="S402" i="1"/>
  <c r="Y401" i="1"/>
  <c r="X401" i="1"/>
  <c r="W401" i="1"/>
  <c r="V401" i="1"/>
  <c r="U401" i="1"/>
  <c r="T401" i="1"/>
  <c r="S401" i="1"/>
  <c r="Y400" i="1"/>
  <c r="X400" i="1"/>
  <c r="W400" i="1"/>
  <c r="V400" i="1"/>
  <c r="U400" i="1"/>
  <c r="T400" i="1"/>
  <c r="S400" i="1"/>
  <c r="Q400" i="1"/>
  <c r="P400" i="1"/>
  <c r="O400" i="1"/>
  <c r="N400" i="1"/>
  <c r="M400" i="1"/>
  <c r="L400" i="1"/>
  <c r="K400" i="1"/>
  <c r="J400" i="1"/>
  <c r="I400" i="1"/>
  <c r="H400" i="1"/>
  <c r="G400" i="1"/>
  <c r="Y399" i="1"/>
  <c r="X399" i="1"/>
  <c r="W399" i="1"/>
  <c r="V399" i="1"/>
  <c r="U399" i="1"/>
  <c r="T399" i="1"/>
  <c r="S399" i="1"/>
  <c r="Y398" i="1"/>
  <c r="X398" i="1"/>
  <c r="W398" i="1"/>
  <c r="V398" i="1"/>
  <c r="U398" i="1"/>
  <c r="T398" i="1"/>
  <c r="S398" i="1"/>
  <c r="Y397" i="1"/>
  <c r="X397" i="1"/>
  <c r="W397" i="1"/>
  <c r="V397" i="1"/>
  <c r="U397" i="1"/>
  <c r="T397" i="1"/>
  <c r="S397" i="1"/>
  <c r="Y396" i="1"/>
  <c r="X396" i="1"/>
  <c r="W396" i="1"/>
  <c r="V396" i="1"/>
  <c r="U396" i="1"/>
  <c r="T396" i="1"/>
  <c r="S396" i="1"/>
  <c r="Y395" i="1"/>
  <c r="X395" i="1"/>
  <c r="W395" i="1"/>
  <c r="V395" i="1"/>
  <c r="U395" i="1"/>
  <c r="T395" i="1"/>
  <c r="S395" i="1"/>
  <c r="Q395" i="1"/>
  <c r="P395" i="1"/>
  <c r="O395" i="1"/>
  <c r="N395" i="1"/>
  <c r="M395" i="1"/>
  <c r="L395" i="1"/>
  <c r="K395" i="1"/>
  <c r="J395" i="1"/>
  <c r="I395" i="1"/>
  <c r="H395" i="1"/>
  <c r="G395" i="1"/>
  <c r="F395" i="1"/>
  <c r="E395" i="1"/>
  <c r="D395" i="1"/>
  <c r="C395" i="1"/>
  <c r="B395" i="1"/>
  <c r="E461" i="1" s="1"/>
  <c r="A395" i="1"/>
  <c r="B461" i="1" s="1"/>
  <c r="Y394" i="1"/>
  <c r="X394" i="1"/>
  <c r="W394" i="1"/>
  <c r="V394" i="1"/>
  <c r="U394" i="1"/>
  <c r="T394" i="1"/>
  <c r="S394" i="1"/>
  <c r="Y393" i="1"/>
  <c r="X393" i="1"/>
  <c r="W393" i="1"/>
  <c r="V393" i="1"/>
  <c r="U393" i="1"/>
  <c r="T393" i="1"/>
  <c r="S393" i="1"/>
  <c r="Y392" i="1"/>
  <c r="X392" i="1"/>
  <c r="W392" i="1"/>
  <c r="V392" i="1"/>
  <c r="U392" i="1"/>
  <c r="T392" i="1"/>
  <c r="S392" i="1"/>
  <c r="Q392" i="1"/>
  <c r="P392" i="1"/>
  <c r="O392" i="1"/>
  <c r="N392" i="1"/>
  <c r="M392" i="1"/>
  <c r="L392" i="1"/>
  <c r="K392" i="1"/>
  <c r="J392" i="1"/>
  <c r="I392" i="1"/>
  <c r="H392" i="1"/>
  <c r="G392" i="1"/>
  <c r="Y391" i="1"/>
  <c r="X391" i="1"/>
  <c r="W391" i="1"/>
  <c r="V391" i="1"/>
  <c r="U391" i="1"/>
  <c r="T391" i="1"/>
  <c r="S391" i="1"/>
  <c r="Y390" i="1"/>
  <c r="X390" i="1"/>
  <c r="W390" i="1"/>
  <c r="V390" i="1"/>
  <c r="U390" i="1"/>
  <c r="T390" i="1"/>
  <c r="S390" i="1"/>
  <c r="Y389" i="1"/>
  <c r="X389" i="1"/>
  <c r="W389" i="1"/>
  <c r="V389" i="1"/>
  <c r="U389" i="1"/>
  <c r="T389" i="1"/>
  <c r="S389" i="1"/>
  <c r="Y388" i="1"/>
  <c r="X388" i="1"/>
  <c r="W388" i="1"/>
  <c r="V388" i="1"/>
  <c r="U388" i="1"/>
  <c r="T388" i="1"/>
  <c r="S388" i="1"/>
  <c r="Y387" i="1"/>
  <c r="X387" i="1"/>
  <c r="W387" i="1"/>
  <c r="V387" i="1"/>
  <c r="U387" i="1"/>
  <c r="T387" i="1"/>
  <c r="S387" i="1"/>
  <c r="Q387" i="1"/>
  <c r="P387" i="1"/>
  <c r="O387" i="1"/>
  <c r="N387" i="1"/>
  <c r="M387" i="1"/>
  <c r="L387" i="1"/>
  <c r="K387" i="1"/>
  <c r="J387" i="1"/>
  <c r="I387" i="1"/>
  <c r="H387" i="1"/>
  <c r="G387" i="1"/>
  <c r="Y386" i="1"/>
  <c r="X386" i="1"/>
  <c r="W386" i="1"/>
  <c r="V386" i="1"/>
  <c r="U386" i="1"/>
  <c r="T386" i="1"/>
  <c r="S386" i="1"/>
  <c r="Q386" i="1"/>
  <c r="P386" i="1"/>
  <c r="O386" i="1"/>
  <c r="N386" i="1"/>
  <c r="M386" i="1"/>
  <c r="L386" i="1"/>
  <c r="K386" i="1"/>
  <c r="J386" i="1"/>
  <c r="I386" i="1"/>
  <c r="H386" i="1"/>
  <c r="Y385" i="1"/>
  <c r="X385" i="1"/>
  <c r="W385" i="1"/>
  <c r="V385" i="1"/>
  <c r="U385" i="1"/>
  <c r="T385" i="1"/>
  <c r="S385" i="1"/>
  <c r="Q385" i="1"/>
  <c r="P385" i="1"/>
  <c r="O385" i="1"/>
  <c r="N385" i="1"/>
  <c r="M385" i="1"/>
  <c r="L385" i="1"/>
  <c r="K385" i="1"/>
  <c r="J385" i="1"/>
  <c r="I385" i="1"/>
  <c r="H385" i="1"/>
  <c r="Q384" i="1"/>
  <c r="P384" i="1"/>
  <c r="O384" i="1"/>
  <c r="N384" i="1"/>
  <c r="M384" i="1"/>
  <c r="L384" i="1"/>
  <c r="K384" i="1"/>
  <c r="J384" i="1"/>
  <c r="I384" i="1"/>
  <c r="H384" i="1"/>
  <c r="X383" i="1"/>
  <c r="W383" i="1"/>
  <c r="V383" i="1"/>
  <c r="U383" i="1"/>
  <c r="T383" i="1"/>
  <c r="S383" i="1"/>
  <c r="Q383" i="1"/>
  <c r="P383" i="1"/>
  <c r="O383" i="1"/>
  <c r="N383" i="1"/>
  <c r="M383" i="1"/>
  <c r="L383" i="1"/>
  <c r="K383" i="1"/>
  <c r="J383" i="1"/>
  <c r="I383" i="1"/>
  <c r="H383" i="1"/>
  <c r="Q382" i="1"/>
  <c r="P382" i="1"/>
  <c r="O382" i="1"/>
  <c r="N382" i="1"/>
  <c r="M382" i="1"/>
  <c r="L382" i="1"/>
  <c r="K382" i="1"/>
  <c r="J382" i="1"/>
  <c r="I382" i="1"/>
  <c r="H382" i="1"/>
  <c r="Y381" i="1"/>
  <c r="X381" i="1"/>
  <c r="W381" i="1"/>
  <c r="V381" i="1"/>
  <c r="U381" i="1"/>
  <c r="T381" i="1"/>
  <c r="S381" i="1"/>
  <c r="Q381" i="1"/>
  <c r="P381" i="1"/>
  <c r="O381" i="1"/>
  <c r="N381" i="1"/>
  <c r="M381" i="1"/>
  <c r="L381" i="1"/>
  <c r="K381" i="1"/>
  <c r="J381" i="1"/>
  <c r="I381" i="1"/>
  <c r="H381" i="1"/>
  <c r="Q380" i="1"/>
  <c r="P380" i="1"/>
  <c r="O380" i="1"/>
  <c r="N380" i="1"/>
  <c r="M380" i="1"/>
  <c r="L380" i="1"/>
  <c r="K380" i="1"/>
  <c r="J380" i="1"/>
  <c r="I380" i="1"/>
  <c r="H380" i="1"/>
  <c r="Y379" i="1"/>
  <c r="X379" i="1"/>
  <c r="W379" i="1"/>
  <c r="V379" i="1"/>
  <c r="U379" i="1"/>
  <c r="T379" i="1"/>
  <c r="S379" i="1"/>
  <c r="Q379" i="1"/>
  <c r="R379" i="1" s="1"/>
  <c r="F460" i="1" s="1"/>
  <c r="G460" i="1" s="1"/>
  <c r="P379" i="1"/>
  <c r="O379" i="1"/>
  <c r="N379" i="1"/>
  <c r="M379" i="1"/>
  <c r="L379" i="1"/>
  <c r="K379" i="1"/>
  <c r="J379" i="1"/>
  <c r="I379" i="1"/>
  <c r="H379" i="1"/>
  <c r="G379" i="1"/>
  <c r="F379" i="1"/>
  <c r="E379" i="1"/>
  <c r="D379" i="1"/>
  <c r="C379" i="1"/>
  <c r="B379" i="1"/>
  <c r="E460" i="1" s="1"/>
  <c r="A379" i="1"/>
  <c r="B460" i="1" s="1"/>
  <c r="Y378" i="1"/>
  <c r="X378" i="1"/>
  <c r="W378" i="1"/>
  <c r="V378" i="1"/>
  <c r="U378" i="1"/>
  <c r="T378" i="1"/>
  <c r="S378" i="1"/>
  <c r="Y377" i="1"/>
  <c r="X377" i="1"/>
  <c r="W377" i="1"/>
  <c r="V377" i="1"/>
  <c r="U377" i="1"/>
  <c r="T377" i="1"/>
  <c r="S377" i="1"/>
  <c r="Y376" i="1"/>
  <c r="X376" i="1"/>
  <c r="W376" i="1"/>
  <c r="V376" i="1"/>
  <c r="U376" i="1"/>
  <c r="T376" i="1"/>
  <c r="S376" i="1"/>
  <c r="Y375" i="1"/>
  <c r="X375" i="1"/>
  <c r="W375" i="1"/>
  <c r="V375" i="1"/>
  <c r="U375" i="1"/>
  <c r="T375" i="1"/>
  <c r="S375" i="1"/>
  <c r="Y374" i="1"/>
  <c r="X374" i="1"/>
  <c r="W374" i="1"/>
  <c r="V374" i="1"/>
  <c r="U374" i="1"/>
  <c r="T374" i="1"/>
  <c r="S374" i="1"/>
  <c r="Y373" i="1"/>
  <c r="X373" i="1"/>
  <c r="W373" i="1"/>
  <c r="V373" i="1"/>
  <c r="U373" i="1"/>
  <c r="T373" i="1"/>
  <c r="S373" i="1"/>
  <c r="Y372" i="1"/>
  <c r="X372" i="1"/>
  <c r="W372" i="1"/>
  <c r="V372" i="1"/>
  <c r="U372" i="1"/>
  <c r="T372" i="1"/>
  <c r="S372" i="1"/>
  <c r="Y371" i="1"/>
  <c r="X371" i="1"/>
  <c r="W371" i="1"/>
  <c r="V371" i="1"/>
  <c r="U371" i="1"/>
  <c r="T371" i="1"/>
  <c r="S371" i="1"/>
  <c r="Q371" i="1"/>
  <c r="P371" i="1"/>
  <c r="O371" i="1"/>
  <c r="N371" i="1"/>
  <c r="M371" i="1"/>
  <c r="L371" i="1"/>
  <c r="K371" i="1"/>
  <c r="J371" i="1"/>
  <c r="I371" i="1"/>
  <c r="H371" i="1"/>
  <c r="G371" i="1"/>
  <c r="Y370" i="1"/>
  <c r="X370" i="1"/>
  <c r="W370" i="1"/>
  <c r="V370" i="1"/>
  <c r="U370" i="1"/>
  <c r="T370" i="1"/>
  <c r="S370" i="1"/>
  <c r="Y369" i="1"/>
  <c r="X369" i="1"/>
  <c r="W369" i="1"/>
  <c r="V369" i="1"/>
  <c r="U369" i="1"/>
  <c r="T369" i="1"/>
  <c r="S369" i="1"/>
  <c r="Y368" i="1"/>
  <c r="X368" i="1"/>
  <c r="W368" i="1"/>
  <c r="V368" i="1"/>
  <c r="U368" i="1"/>
  <c r="T368" i="1"/>
  <c r="S368" i="1"/>
  <c r="Y367" i="1"/>
  <c r="X367" i="1"/>
  <c r="W367" i="1"/>
  <c r="V367" i="1"/>
  <c r="U367" i="1"/>
  <c r="T367" i="1"/>
  <c r="S367" i="1"/>
  <c r="Y366" i="1"/>
  <c r="X366" i="1"/>
  <c r="W366" i="1"/>
  <c r="V366" i="1"/>
  <c r="U366" i="1"/>
  <c r="T366" i="1"/>
  <c r="S366" i="1"/>
  <c r="Y365" i="1"/>
  <c r="X365" i="1"/>
  <c r="W365" i="1"/>
  <c r="V365" i="1"/>
  <c r="U365" i="1"/>
  <c r="T365" i="1"/>
  <c r="S365" i="1"/>
  <c r="Y364" i="1"/>
  <c r="X364" i="1"/>
  <c r="W364" i="1"/>
  <c r="V364" i="1"/>
  <c r="U364" i="1"/>
  <c r="T364" i="1"/>
  <c r="S364" i="1"/>
  <c r="Y363" i="1"/>
  <c r="X363" i="1"/>
  <c r="W363" i="1"/>
  <c r="V363" i="1"/>
  <c r="U363" i="1"/>
  <c r="T363" i="1"/>
  <c r="S363" i="1"/>
  <c r="Y362" i="1"/>
  <c r="X362" i="1"/>
  <c r="W362" i="1"/>
  <c r="V362" i="1"/>
  <c r="U362" i="1"/>
  <c r="T362" i="1"/>
  <c r="S362" i="1"/>
  <c r="Y361" i="1"/>
  <c r="X361" i="1"/>
  <c r="W361" i="1"/>
  <c r="V361" i="1"/>
  <c r="U361" i="1"/>
  <c r="T361" i="1"/>
  <c r="S361" i="1"/>
  <c r="P361" i="1"/>
  <c r="N361" i="1"/>
  <c r="M361" i="1"/>
  <c r="L361" i="1"/>
  <c r="K361" i="1"/>
  <c r="J361" i="1"/>
  <c r="I361" i="1"/>
  <c r="H361" i="1"/>
  <c r="G361" i="1"/>
  <c r="F361" i="1"/>
  <c r="E361" i="1"/>
  <c r="D361" i="1"/>
  <c r="C361" i="1"/>
  <c r="B361" i="1"/>
  <c r="E459" i="1" s="1"/>
  <c r="A361" i="1"/>
  <c r="B459" i="1" s="1"/>
  <c r="Y360" i="1"/>
  <c r="X360" i="1"/>
  <c r="W360" i="1"/>
  <c r="V360" i="1"/>
  <c r="U360" i="1"/>
  <c r="T360" i="1"/>
  <c r="S360" i="1"/>
  <c r="Y359" i="1"/>
  <c r="X359" i="1"/>
  <c r="W359" i="1"/>
  <c r="V359" i="1"/>
  <c r="U359" i="1"/>
  <c r="T359" i="1"/>
  <c r="S359" i="1"/>
  <c r="Y358" i="1"/>
  <c r="X358" i="1"/>
  <c r="W358" i="1"/>
  <c r="V358" i="1"/>
  <c r="U358" i="1"/>
  <c r="T358" i="1"/>
  <c r="S358" i="1"/>
  <c r="Y357" i="1"/>
  <c r="X357" i="1"/>
  <c r="W357" i="1"/>
  <c r="V357" i="1"/>
  <c r="U357" i="1"/>
  <c r="T357" i="1"/>
  <c r="S357" i="1"/>
  <c r="Q357" i="1"/>
  <c r="P357" i="1"/>
  <c r="O357" i="1"/>
  <c r="N357" i="1"/>
  <c r="M357" i="1"/>
  <c r="L357" i="1"/>
  <c r="K357" i="1"/>
  <c r="J357" i="1"/>
  <c r="I357" i="1"/>
  <c r="H357" i="1"/>
  <c r="G357" i="1"/>
  <c r="Y356" i="1"/>
  <c r="X356" i="1"/>
  <c r="W356" i="1"/>
  <c r="V356" i="1"/>
  <c r="U356" i="1"/>
  <c r="T356" i="1"/>
  <c r="S356" i="1"/>
  <c r="Y355" i="1"/>
  <c r="X355" i="1"/>
  <c r="W355" i="1"/>
  <c r="V355" i="1"/>
  <c r="U355" i="1"/>
  <c r="T355" i="1"/>
  <c r="S355" i="1"/>
  <c r="Q355" i="1"/>
  <c r="P355" i="1"/>
  <c r="O355" i="1"/>
  <c r="N355" i="1"/>
  <c r="M355" i="1"/>
  <c r="L355" i="1"/>
  <c r="K355" i="1"/>
  <c r="J355" i="1"/>
  <c r="I355" i="1"/>
  <c r="H355" i="1"/>
  <c r="G355" i="1"/>
  <c r="Y354" i="1"/>
  <c r="X354" i="1"/>
  <c r="W354" i="1"/>
  <c r="V354" i="1"/>
  <c r="U354" i="1"/>
  <c r="T354" i="1"/>
  <c r="S354" i="1"/>
  <c r="Y353" i="1"/>
  <c r="X353" i="1"/>
  <c r="W353" i="1"/>
  <c r="V353" i="1"/>
  <c r="U353" i="1"/>
  <c r="T353" i="1"/>
  <c r="S353" i="1"/>
  <c r="Y352" i="1"/>
  <c r="X352" i="1"/>
  <c r="W352" i="1"/>
  <c r="V352" i="1"/>
  <c r="U352" i="1"/>
  <c r="T352" i="1"/>
  <c r="S352" i="1"/>
  <c r="Y351" i="1"/>
  <c r="X351" i="1"/>
  <c r="W351" i="1"/>
  <c r="V351" i="1"/>
  <c r="U351" i="1"/>
  <c r="T351" i="1"/>
  <c r="S351" i="1"/>
  <c r="Y350" i="1"/>
  <c r="X350" i="1"/>
  <c r="W350" i="1"/>
  <c r="V350" i="1"/>
  <c r="U350" i="1"/>
  <c r="T350" i="1"/>
  <c r="S350" i="1"/>
  <c r="Q350" i="1"/>
  <c r="P350" i="1"/>
  <c r="O350" i="1"/>
  <c r="N350" i="1"/>
  <c r="M350" i="1"/>
  <c r="L350" i="1"/>
  <c r="K350" i="1"/>
  <c r="J350" i="1"/>
  <c r="I350" i="1"/>
  <c r="H350" i="1"/>
  <c r="G350" i="1"/>
  <c r="Y349" i="1"/>
  <c r="X349" i="1"/>
  <c r="W349" i="1"/>
  <c r="V349" i="1"/>
  <c r="U349" i="1"/>
  <c r="T349" i="1"/>
  <c r="S349" i="1"/>
  <c r="Y348" i="1"/>
  <c r="X348" i="1"/>
  <c r="W348" i="1"/>
  <c r="V348" i="1"/>
  <c r="U348" i="1"/>
  <c r="T348" i="1"/>
  <c r="S348" i="1"/>
  <c r="Y347" i="1"/>
  <c r="X347" i="1"/>
  <c r="W347" i="1"/>
  <c r="V347" i="1"/>
  <c r="U347" i="1"/>
  <c r="T347" i="1"/>
  <c r="S347" i="1"/>
  <c r="Q347" i="1"/>
  <c r="P347" i="1"/>
  <c r="O347" i="1"/>
  <c r="N347" i="1"/>
  <c r="M347" i="1"/>
  <c r="L347" i="1"/>
  <c r="K347" i="1"/>
  <c r="J347" i="1"/>
  <c r="I347" i="1"/>
  <c r="H347" i="1"/>
  <c r="G347" i="1"/>
  <c r="Y346" i="1"/>
  <c r="X346" i="1"/>
  <c r="W346" i="1"/>
  <c r="V346" i="1"/>
  <c r="U346" i="1"/>
  <c r="T346" i="1"/>
  <c r="S346" i="1"/>
  <c r="Y345" i="1"/>
  <c r="X345" i="1"/>
  <c r="W345" i="1"/>
  <c r="V345" i="1"/>
  <c r="U345" i="1"/>
  <c r="T345" i="1"/>
  <c r="S345" i="1"/>
  <c r="Q345" i="1"/>
  <c r="P345" i="1"/>
  <c r="O345" i="1"/>
  <c r="N345" i="1"/>
  <c r="M345" i="1"/>
  <c r="L345" i="1"/>
  <c r="K345" i="1"/>
  <c r="J345" i="1"/>
  <c r="I345" i="1"/>
  <c r="H345" i="1"/>
  <c r="Y344" i="1"/>
  <c r="X344" i="1"/>
  <c r="W344" i="1"/>
  <c r="V344" i="1"/>
  <c r="U344" i="1"/>
  <c r="T344" i="1"/>
  <c r="S344" i="1"/>
  <c r="Y343" i="1"/>
  <c r="X343" i="1"/>
  <c r="W343" i="1"/>
  <c r="V343" i="1"/>
  <c r="U343" i="1"/>
  <c r="T343" i="1"/>
  <c r="S343" i="1"/>
  <c r="Y342" i="1"/>
  <c r="X342" i="1"/>
  <c r="W342" i="1"/>
  <c r="V342" i="1"/>
  <c r="U342" i="1"/>
  <c r="T342" i="1"/>
  <c r="S342" i="1"/>
  <c r="Q342" i="1"/>
  <c r="R342" i="1" s="1"/>
  <c r="F458" i="1" s="1"/>
  <c r="G458" i="1" s="1"/>
  <c r="P342" i="1"/>
  <c r="O342" i="1"/>
  <c r="N342" i="1"/>
  <c r="M342" i="1"/>
  <c r="L342" i="1"/>
  <c r="K342" i="1"/>
  <c r="J342" i="1"/>
  <c r="I342" i="1"/>
  <c r="H342" i="1"/>
  <c r="G342" i="1"/>
  <c r="F342" i="1"/>
  <c r="E342" i="1"/>
  <c r="D342" i="1"/>
  <c r="C342" i="1"/>
  <c r="B342" i="1"/>
  <c r="E458" i="1" s="1"/>
  <c r="A342" i="1"/>
  <c r="B458" i="1" s="1"/>
  <c r="Y341" i="1"/>
  <c r="X341" i="1"/>
  <c r="W341" i="1"/>
  <c r="V341" i="1"/>
  <c r="U341" i="1"/>
  <c r="T341" i="1"/>
  <c r="S341" i="1"/>
  <c r="Y340" i="1"/>
  <c r="X340" i="1"/>
  <c r="W340" i="1"/>
  <c r="V340" i="1"/>
  <c r="U340" i="1"/>
  <c r="T340" i="1"/>
  <c r="S340" i="1"/>
  <c r="Y339" i="1"/>
  <c r="X339" i="1"/>
  <c r="W339" i="1"/>
  <c r="V339" i="1"/>
  <c r="U339" i="1"/>
  <c r="T339" i="1"/>
  <c r="S339" i="1"/>
  <c r="Y338" i="1"/>
  <c r="X338" i="1"/>
  <c r="W338" i="1"/>
  <c r="V338" i="1"/>
  <c r="U338" i="1"/>
  <c r="T338" i="1"/>
  <c r="S338" i="1"/>
  <c r="Y337" i="1"/>
  <c r="X337" i="1"/>
  <c r="W337" i="1"/>
  <c r="V337" i="1"/>
  <c r="U337" i="1"/>
  <c r="T337" i="1"/>
  <c r="S337" i="1"/>
  <c r="Y336" i="1"/>
  <c r="X336" i="1"/>
  <c r="W336" i="1"/>
  <c r="V336" i="1"/>
  <c r="U336" i="1"/>
  <c r="T336" i="1"/>
  <c r="S336" i="1"/>
  <c r="Y335" i="1"/>
  <c r="X335" i="1"/>
  <c r="W335" i="1"/>
  <c r="V335" i="1"/>
  <c r="U335" i="1"/>
  <c r="T335" i="1"/>
  <c r="S335" i="1"/>
  <c r="Y334" i="1"/>
  <c r="X334" i="1"/>
  <c r="W334" i="1"/>
  <c r="V334" i="1"/>
  <c r="U334" i="1"/>
  <c r="T334" i="1"/>
  <c r="S334" i="1"/>
  <c r="Y333" i="1"/>
  <c r="X333" i="1"/>
  <c r="W333" i="1"/>
  <c r="V333" i="1"/>
  <c r="U333" i="1"/>
  <c r="T333" i="1"/>
  <c r="S333" i="1"/>
  <c r="Y332" i="1"/>
  <c r="X332" i="1"/>
  <c r="W332" i="1"/>
  <c r="V332" i="1"/>
  <c r="U332" i="1"/>
  <c r="T332" i="1"/>
  <c r="S332" i="1"/>
  <c r="Q332" i="1"/>
  <c r="P332" i="1"/>
  <c r="O332" i="1"/>
  <c r="N332" i="1"/>
  <c r="M332" i="1"/>
  <c r="L332" i="1"/>
  <c r="K332" i="1"/>
  <c r="J332" i="1"/>
  <c r="I332" i="1"/>
  <c r="H332" i="1"/>
  <c r="G332" i="1"/>
  <c r="Y331" i="1"/>
  <c r="X331" i="1"/>
  <c r="W331" i="1"/>
  <c r="V331" i="1"/>
  <c r="U331" i="1"/>
  <c r="T331" i="1"/>
  <c r="S331" i="1"/>
  <c r="Y330" i="1"/>
  <c r="X330" i="1"/>
  <c r="W330" i="1"/>
  <c r="V330" i="1"/>
  <c r="U330" i="1"/>
  <c r="T330" i="1"/>
  <c r="S330" i="1"/>
  <c r="Y329" i="1"/>
  <c r="X329" i="1"/>
  <c r="W329" i="1"/>
  <c r="V329" i="1"/>
  <c r="U329" i="1"/>
  <c r="T329" i="1"/>
  <c r="S329" i="1"/>
  <c r="Q329" i="1"/>
  <c r="P329" i="1"/>
  <c r="O329" i="1"/>
  <c r="N329" i="1"/>
  <c r="M329" i="1"/>
  <c r="L329" i="1"/>
  <c r="K329" i="1"/>
  <c r="J329" i="1"/>
  <c r="I329" i="1"/>
  <c r="H329" i="1"/>
  <c r="G329" i="1"/>
  <c r="Y328" i="1"/>
  <c r="X328" i="1"/>
  <c r="W328" i="1"/>
  <c r="V328" i="1"/>
  <c r="U328" i="1"/>
  <c r="T328" i="1"/>
  <c r="S328" i="1"/>
  <c r="Y327" i="1"/>
  <c r="X327" i="1"/>
  <c r="W327" i="1"/>
  <c r="V327" i="1"/>
  <c r="U327" i="1"/>
  <c r="T327" i="1"/>
  <c r="S327" i="1"/>
  <c r="Y326" i="1"/>
  <c r="X326" i="1"/>
  <c r="W326" i="1"/>
  <c r="V326" i="1"/>
  <c r="U326" i="1"/>
  <c r="T326" i="1"/>
  <c r="S326" i="1"/>
  <c r="Y325" i="1"/>
  <c r="X325" i="1"/>
  <c r="W325" i="1"/>
  <c r="V325" i="1"/>
  <c r="U325" i="1"/>
  <c r="T325" i="1"/>
  <c r="S325" i="1"/>
  <c r="Y324" i="1"/>
  <c r="X324" i="1"/>
  <c r="W324" i="1"/>
  <c r="V324" i="1"/>
  <c r="U324" i="1"/>
  <c r="T324" i="1"/>
  <c r="S324" i="1"/>
  <c r="Y323" i="1"/>
  <c r="X323" i="1"/>
  <c r="W323" i="1"/>
  <c r="V323" i="1"/>
  <c r="U323" i="1"/>
  <c r="T323" i="1"/>
  <c r="S323" i="1"/>
  <c r="Y322" i="1"/>
  <c r="X322" i="1"/>
  <c r="W322" i="1"/>
  <c r="V322" i="1"/>
  <c r="U322" i="1"/>
  <c r="T322" i="1"/>
  <c r="S322" i="1"/>
  <c r="Y321" i="1"/>
  <c r="X321" i="1"/>
  <c r="W321" i="1"/>
  <c r="V321" i="1"/>
  <c r="U321" i="1"/>
  <c r="T321" i="1"/>
  <c r="S321" i="1"/>
  <c r="Y320" i="1"/>
  <c r="X320" i="1"/>
  <c r="W320" i="1"/>
  <c r="V320" i="1"/>
  <c r="U320" i="1"/>
  <c r="T320" i="1"/>
  <c r="S320" i="1"/>
  <c r="Y319" i="1"/>
  <c r="X319" i="1"/>
  <c r="W319" i="1"/>
  <c r="V319" i="1"/>
  <c r="U319" i="1"/>
  <c r="T319" i="1"/>
  <c r="S319" i="1"/>
  <c r="Y318" i="1"/>
  <c r="X318" i="1"/>
  <c r="W318" i="1"/>
  <c r="V318" i="1"/>
  <c r="U318" i="1"/>
  <c r="T318" i="1"/>
  <c r="S318" i="1"/>
  <c r="Y317" i="1"/>
  <c r="X317" i="1"/>
  <c r="W317" i="1"/>
  <c r="V317" i="1"/>
  <c r="U317" i="1"/>
  <c r="T317" i="1"/>
  <c r="S317" i="1"/>
  <c r="Y316" i="1"/>
  <c r="X316" i="1"/>
  <c r="W316" i="1"/>
  <c r="V316" i="1"/>
  <c r="U316" i="1"/>
  <c r="T316" i="1"/>
  <c r="S316" i="1"/>
  <c r="Y315" i="1"/>
  <c r="X315" i="1"/>
  <c r="W315" i="1"/>
  <c r="V315" i="1"/>
  <c r="U315" i="1"/>
  <c r="T315" i="1"/>
  <c r="S315" i="1"/>
  <c r="Y314" i="1"/>
  <c r="X314" i="1"/>
  <c r="W314" i="1"/>
  <c r="V314" i="1"/>
  <c r="U314" i="1"/>
  <c r="T314" i="1"/>
  <c r="S314" i="1"/>
  <c r="Y313" i="1"/>
  <c r="X313" i="1"/>
  <c r="W313" i="1"/>
  <c r="V313" i="1"/>
  <c r="U313" i="1"/>
  <c r="T313" i="1"/>
  <c r="S313" i="1"/>
  <c r="Y312" i="1"/>
  <c r="X312" i="1"/>
  <c r="W312" i="1"/>
  <c r="V312" i="1"/>
  <c r="U312" i="1"/>
  <c r="T312" i="1"/>
  <c r="S312" i="1"/>
  <c r="Y311" i="1"/>
  <c r="X311" i="1"/>
  <c r="W311" i="1"/>
  <c r="V311" i="1"/>
  <c r="U311" i="1"/>
  <c r="T311" i="1"/>
  <c r="S311" i="1"/>
  <c r="Y310" i="1"/>
  <c r="X310" i="1"/>
  <c r="W310" i="1"/>
  <c r="V310" i="1"/>
  <c r="U310" i="1"/>
  <c r="T310" i="1"/>
  <c r="S310" i="1"/>
  <c r="Y309" i="1"/>
  <c r="X309" i="1"/>
  <c r="W309" i="1"/>
  <c r="V309" i="1"/>
  <c r="U309" i="1"/>
  <c r="T309" i="1"/>
  <c r="S309" i="1"/>
  <c r="Y308" i="1"/>
  <c r="X308" i="1"/>
  <c r="W308" i="1"/>
  <c r="V308" i="1"/>
  <c r="U308" i="1"/>
  <c r="T308" i="1"/>
  <c r="S308" i="1"/>
  <c r="Y307" i="1"/>
  <c r="X307" i="1"/>
  <c r="W307" i="1"/>
  <c r="V307" i="1"/>
  <c r="U307" i="1"/>
  <c r="T307" i="1"/>
  <c r="S307" i="1"/>
  <c r="Y306" i="1"/>
  <c r="X306" i="1"/>
  <c r="W306" i="1"/>
  <c r="V306" i="1"/>
  <c r="U306" i="1"/>
  <c r="T306" i="1"/>
  <c r="S306" i="1"/>
  <c r="Y305" i="1"/>
  <c r="X305" i="1"/>
  <c r="W305" i="1"/>
  <c r="V305" i="1"/>
  <c r="U305" i="1"/>
  <c r="T305" i="1"/>
  <c r="S305" i="1"/>
  <c r="Y304" i="1"/>
  <c r="X304" i="1"/>
  <c r="W304" i="1"/>
  <c r="V304" i="1"/>
  <c r="U304" i="1"/>
  <c r="T304" i="1"/>
  <c r="S304" i="1"/>
  <c r="Y303" i="1"/>
  <c r="X303" i="1"/>
  <c r="W303" i="1"/>
  <c r="V303" i="1"/>
  <c r="U303" i="1"/>
  <c r="T303" i="1"/>
  <c r="S303" i="1"/>
  <c r="Y302" i="1"/>
  <c r="X302" i="1"/>
  <c r="W302" i="1"/>
  <c r="V302" i="1"/>
  <c r="U302" i="1"/>
  <c r="T302" i="1"/>
  <c r="S302" i="1"/>
  <c r="Y301" i="1"/>
  <c r="X301" i="1"/>
  <c r="W301" i="1"/>
  <c r="V301" i="1"/>
  <c r="U301" i="1"/>
  <c r="T301" i="1"/>
  <c r="S301" i="1"/>
  <c r="Y300" i="1"/>
  <c r="X300" i="1"/>
  <c r="W300" i="1"/>
  <c r="V300" i="1"/>
  <c r="U300" i="1"/>
  <c r="T300" i="1"/>
  <c r="S300" i="1"/>
  <c r="Y299" i="1"/>
  <c r="X299" i="1"/>
  <c r="W299" i="1"/>
  <c r="V299" i="1"/>
  <c r="U299" i="1"/>
  <c r="T299" i="1"/>
  <c r="S299" i="1"/>
  <c r="Y298" i="1"/>
  <c r="X298" i="1"/>
  <c r="W298" i="1"/>
  <c r="V298" i="1"/>
  <c r="U298" i="1"/>
  <c r="T298" i="1"/>
  <c r="S298" i="1"/>
  <c r="P298" i="1"/>
  <c r="M298" i="1"/>
  <c r="L298" i="1"/>
  <c r="K298" i="1"/>
  <c r="J298" i="1"/>
  <c r="I298" i="1"/>
  <c r="H298" i="1"/>
  <c r="G298" i="1"/>
  <c r="F298" i="1"/>
  <c r="E298" i="1"/>
  <c r="D298" i="1"/>
  <c r="C298" i="1"/>
  <c r="B298" i="1"/>
  <c r="E457" i="1" s="1"/>
  <c r="A298" i="1"/>
  <c r="B457" i="1" s="1"/>
  <c r="Y297" i="1"/>
  <c r="X297" i="1"/>
  <c r="W297" i="1"/>
  <c r="V297" i="1"/>
  <c r="U297" i="1"/>
  <c r="Y296" i="1"/>
  <c r="X296" i="1"/>
  <c r="W296" i="1"/>
  <c r="V296" i="1"/>
  <c r="U296" i="1"/>
  <c r="X295" i="1"/>
  <c r="W295" i="1"/>
  <c r="V295" i="1"/>
  <c r="U295" i="1"/>
  <c r="Y294" i="1"/>
  <c r="X294" i="1"/>
  <c r="W294" i="1"/>
  <c r="V294" i="1"/>
  <c r="U294" i="1"/>
  <c r="T294" i="1"/>
  <c r="S294" i="1"/>
  <c r="Q294" i="1"/>
  <c r="P294" i="1"/>
  <c r="O294" i="1"/>
  <c r="N294" i="1"/>
  <c r="M294" i="1"/>
  <c r="L294" i="1"/>
  <c r="K294" i="1"/>
  <c r="J294" i="1"/>
  <c r="I294" i="1"/>
  <c r="H294" i="1"/>
  <c r="G294" i="1"/>
  <c r="Y293" i="1"/>
  <c r="X293" i="1"/>
  <c r="W293" i="1"/>
  <c r="V293" i="1"/>
  <c r="U293" i="1"/>
  <c r="X292" i="1"/>
  <c r="W292" i="1"/>
  <c r="V292" i="1"/>
  <c r="U292" i="1"/>
  <c r="Q292" i="1"/>
  <c r="P292" i="1"/>
  <c r="O292" i="1"/>
  <c r="N292" i="1"/>
  <c r="M292" i="1"/>
  <c r="L292" i="1"/>
  <c r="K292" i="1"/>
  <c r="J292" i="1"/>
  <c r="Y291" i="1"/>
  <c r="X291" i="1"/>
  <c r="W291" i="1"/>
  <c r="V291" i="1"/>
  <c r="U291" i="1"/>
  <c r="Y290" i="1"/>
  <c r="X290" i="1"/>
  <c r="W290" i="1"/>
  <c r="V290" i="1"/>
  <c r="U290" i="1"/>
  <c r="Y289" i="1"/>
  <c r="X289" i="1"/>
  <c r="W289" i="1"/>
  <c r="V289" i="1"/>
  <c r="U289" i="1"/>
  <c r="T289" i="1"/>
  <c r="S289" i="1"/>
  <c r="Q289" i="1"/>
  <c r="P289" i="1"/>
  <c r="O289" i="1"/>
  <c r="N289" i="1"/>
  <c r="M289" i="1"/>
  <c r="L289" i="1"/>
  <c r="K289" i="1"/>
  <c r="J289" i="1"/>
  <c r="I289" i="1"/>
  <c r="H289" i="1"/>
  <c r="G289" i="1"/>
  <c r="Y288" i="1"/>
  <c r="X288" i="1"/>
  <c r="W288" i="1"/>
  <c r="V288" i="1"/>
  <c r="U288" i="1"/>
  <c r="Y287" i="1"/>
  <c r="X287" i="1"/>
  <c r="W287" i="1"/>
  <c r="V287" i="1"/>
  <c r="U287" i="1"/>
  <c r="Y286" i="1"/>
  <c r="X286" i="1"/>
  <c r="W286" i="1"/>
  <c r="V286" i="1"/>
  <c r="U286" i="1"/>
  <c r="Y285" i="1"/>
  <c r="X285" i="1"/>
  <c r="W285" i="1"/>
  <c r="V285" i="1"/>
  <c r="U285" i="1"/>
  <c r="Y284" i="1"/>
  <c r="X284" i="1"/>
  <c r="W284" i="1"/>
  <c r="V284" i="1"/>
  <c r="U284" i="1"/>
  <c r="Y283" i="1"/>
  <c r="X283" i="1"/>
  <c r="W283" i="1"/>
  <c r="V283" i="1"/>
  <c r="U283" i="1"/>
  <c r="T283" i="1"/>
  <c r="S283" i="1"/>
  <c r="P283" i="1"/>
  <c r="O283" i="1"/>
  <c r="N283" i="1"/>
  <c r="M283" i="1"/>
  <c r="L283" i="1"/>
  <c r="K283" i="1"/>
  <c r="J283" i="1"/>
  <c r="I283" i="1"/>
  <c r="H283" i="1"/>
  <c r="G283" i="1"/>
  <c r="Y282" i="1"/>
  <c r="X282" i="1"/>
  <c r="W282" i="1"/>
  <c r="V282" i="1"/>
  <c r="U282" i="1"/>
  <c r="Y281" i="1"/>
  <c r="X281" i="1"/>
  <c r="W281" i="1"/>
  <c r="V281" i="1"/>
  <c r="U281" i="1"/>
  <c r="Y280" i="1"/>
  <c r="X280" i="1"/>
  <c r="W280" i="1"/>
  <c r="V280" i="1"/>
  <c r="U280" i="1"/>
  <c r="X279" i="1"/>
  <c r="W279" i="1"/>
  <c r="V279" i="1"/>
  <c r="U279" i="1"/>
  <c r="Y278" i="1"/>
  <c r="X278" i="1"/>
  <c r="W278" i="1"/>
  <c r="V278" i="1"/>
  <c r="U278" i="1"/>
  <c r="Y277" i="1"/>
  <c r="X277" i="1"/>
  <c r="W277" i="1"/>
  <c r="V277" i="1"/>
  <c r="U277" i="1"/>
  <c r="Y276" i="1"/>
  <c r="X276" i="1"/>
  <c r="W276" i="1"/>
  <c r="V276" i="1"/>
  <c r="U276" i="1"/>
  <c r="T276" i="1"/>
  <c r="S276" i="1"/>
  <c r="Q276" i="1"/>
  <c r="P276" i="1"/>
  <c r="O276" i="1"/>
  <c r="N276" i="1"/>
  <c r="M276" i="1"/>
  <c r="L276" i="1"/>
  <c r="K276" i="1"/>
  <c r="J276" i="1"/>
  <c r="I276" i="1"/>
  <c r="H276" i="1"/>
  <c r="G276" i="1"/>
  <c r="F276" i="1"/>
  <c r="E276" i="1"/>
  <c r="D276" i="1"/>
  <c r="C276" i="1"/>
  <c r="B276" i="1"/>
  <c r="E456" i="1" s="1"/>
  <c r="A276" i="1"/>
  <c r="B456" i="1" s="1"/>
  <c r="Y275" i="1"/>
  <c r="X275" i="1"/>
  <c r="W275" i="1"/>
  <c r="V275" i="1"/>
  <c r="U275" i="1"/>
  <c r="T275" i="1"/>
  <c r="S275" i="1"/>
  <c r="Y274" i="1"/>
  <c r="X274" i="1"/>
  <c r="W274" i="1"/>
  <c r="V274" i="1"/>
  <c r="U274" i="1"/>
  <c r="T274" i="1"/>
  <c r="S274" i="1"/>
  <c r="Y273" i="1"/>
  <c r="X273" i="1"/>
  <c r="W273" i="1"/>
  <c r="V273" i="1"/>
  <c r="U273" i="1"/>
  <c r="T273" i="1"/>
  <c r="S273" i="1"/>
  <c r="Q273" i="1"/>
  <c r="P273" i="1"/>
  <c r="O273" i="1"/>
  <c r="N273" i="1"/>
  <c r="M273" i="1"/>
  <c r="L273" i="1"/>
  <c r="K273" i="1"/>
  <c r="J273" i="1"/>
  <c r="I273" i="1"/>
  <c r="H273" i="1"/>
  <c r="G273" i="1"/>
  <c r="Y272" i="1"/>
  <c r="X272" i="1"/>
  <c r="W272" i="1"/>
  <c r="V272" i="1"/>
  <c r="U272" i="1"/>
  <c r="T272" i="1"/>
  <c r="S272" i="1"/>
  <c r="Y271" i="1"/>
  <c r="X271" i="1"/>
  <c r="W271" i="1"/>
  <c r="V271" i="1"/>
  <c r="U271" i="1"/>
  <c r="T271" i="1"/>
  <c r="S271" i="1"/>
  <c r="Y270" i="1"/>
  <c r="X270" i="1"/>
  <c r="W270" i="1"/>
  <c r="V270" i="1"/>
  <c r="U270" i="1"/>
  <c r="T270" i="1"/>
  <c r="S270" i="1"/>
  <c r="Q270" i="1"/>
  <c r="P270" i="1"/>
  <c r="O270" i="1"/>
  <c r="N270" i="1"/>
  <c r="M270" i="1"/>
  <c r="L270" i="1"/>
  <c r="K270" i="1"/>
  <c r="J270" i="1"/>
  <c r="I270" i="1"/>
  <c r="H270" i="1"/>
  <c r="G270" i="1"/>
  <c r="Y269" i="1"/>
  <c r="X269" i="1"/>
  <c r="W269" i="1"/>
  <c r="V269" i="1"/>
  <c r="U269" i="1"/>
  <c r="T269" i="1"/>
  <c r="S269" i="1"/>
  <c r="Y268" i="1"/>
  <c r="X268" i="1"/>
  <c r="W268" i="1"/>
  <c r="V268" i="1"/>
  <c r="U268" i="1"/>
  <c r="T268" i="1"/>
  <c r="S268" i="1"/>
  <c r="Y267" i="1"/>
  <c r="X267" i="1"/>
  <c r="W267" i="1"/>
  <c r="V267" i="1"/>
  <c r="U267" i="1"/>
  <c r="T267" i="1"/>
  <c r="S267" i="1"/>
  <c r="Q267" i="1"/>
  <c r="P267" i="1"/>
  <c r="O267" i="1"/>
  <c r="N267" i="1"/>
  <c r="M267" i="1"/>
  <c r="L267" i="1"/>
  <c r="K267" i="1"/>
  <c r="J267" i="1"/>
  <c r="I267" i="1"/>
  <c r="H267" i="1"/>
  <c r="G267" i="1"/>
  <c r="Y266" i="1"/>
  <c r="X266" i="1"/>
  <c r="W266" i="1"/>
  <c r="V266" i="1"/>
  <c r="U266" i="1"/>
  <c r="T266" i="1"/>
  <c r="S266" i="1"/>
  <c r="Y265" i="1"/>
  <c r="X265" i="1"/>
  <c r="W265" i="1"/>
  <c r="V265" i="1"/>
  <c r="U265" i="1"/>
  <c r="T265" i="1"/>
  <c r="S265" i="1"/>
  <c r="Y264" i="1"/>
  <c r="X264" i="1"/>
  <c r="W264" i="1"/>
  <c r="V264" i="1"/>
  <c r="U264" i="1"/>
  <c r="T264" i="1"/>
  <c r="S264" i="1"/>
  <c r="Y263" i="1"/>
  <c r="X263" i="1"/>
  <c r="W263" i="1"/>
  <c r="V263" i="1"/>
  <c r="U263" i="1"/>
  <c r="T263" i="1"/>
  <c r="S263" i="1"/>
  <c r="Y262" i="1"/>
  <c r="X262" i="1"/>
  <c r="W262" i="1"/>
  <c r="V262" i="1"/>
  <c r="U262" i="1"/>
  <c r="T262" i="1"/>
  <c r="S262" i="1"/>
  <c r="Y261" i="1"/>
  <c r="X261" i="1"/>
  <c r="W261" i="1"/>
  <c r="V261" i="1"/>
  <c r="U261" i="1"/>
  <c r="T261" i="1"/>
  <c r="S261" i="1"/>
  <c r="Y260" i="1"/>
  <c r="X260" i="1"/>
  <c r="W260" i="1"/>
  <c r="V260" i="1"/>
  <c r="U260" i="1"/>
  <c r="T260" i="1"/>
  <c r="S260" i="1"/>
  <c r="Y259" i="1"/>
  <c r="X259" i="1"/>
  <c r="W259" i="1"/>
  <c r="V259" i="1"/>
  <c r="U259" i="1"/>
  <c r="T259" i="1"/>
  <c r="S259" i="1"/>
  <c r="Y258" i="1"/>
  <c r="X258" i="1"/>
  <c r="W258" i="1"/>
  <c r="V258" i="1"/>
  <c r="U258" i="1"/>
  <c r="T258" i="1"/>
  <c r="S258" i="1"/>
  <c r="Y257" i="1"/>
  <c r="X257" i="1"/>
  <c r="W257" i="1"/>
  <c r="V257" i="1"/>
  <c r="U257" i="1"/>
  <c r="T257" i="1"/>
  <c r="S257" i="1"/>
  <c r="R257" i="1"/>
  <c r="F455" i="1" s="1"/>
  <c r="Q257" i="1"/>
  <c r="P257" i="1"/>
  <c r="O257" i="1"/>
  <c r="N257" i="1"/>
  <c r="M257" i="1"/>
  <c r="L257" i="1"/>
  <c r="K257" i="1"/>
  <c r="J257" i="1"/>
  <c r="I257" i="1"/>
  <c r="H257" i="1"/>
  <c r="G257" i="1"/>
  <c r="F257" i="1"/>
  <c r="E257" i="1"/>
  <c r="D257" i="1"/>
  <c r="C257" i="1"/>
  <c r="B257" i="1"/>
  <c r="E455" i="1" s="1"/>
  <c r="A257" i="1"/>
  <c r="B455" i="1" s="1"/>
  <c r="Y256" i="1"/>
  <c r="X256" i="1"/>
  <c r="W256" i="1"/>
  <c r="V256" i="1"/>
  <c r="U256" i="1"/>
  <c r="T256" i="1"/>
  <c r="S256" i="1"/>
  <c r="Y255" i="1"/>
  <c r="X255" i="1"/>
  <c r="W255" i="1"/>
  <c r="V255" i="1"/>
  <c r="U255" i="1"/>
  <c r="T255" i="1"/>
  <c r="S255" i="1"/>
  <c r="Y254" i="1"/>
  <c r="X254" i="1"/>
  <c r="W254" i="1"/>
  <c r="V254" i="1"/>
  <c r="U254" i="1"/>
  <c r="T254" i="1"/>
  <c r="S254" i="1"/>
  <c r="Y253" i="1"/>
  <c r="X253" i="1"/>
  <c r="W253" i="1"/>
  <c r="V253" i="1"/>
  <c r="U253" i="1"/>
  <c r="T253" i="1"/>
  <c r="S253" i="1"/>
  <c r="Y252" i="1"/>
  <c r="X252" i="1"/>
  <c r="W252" i="1"/>
  <c r="V252" i="1"/>
  <c r="U252" i="1"/>
  <c r="T252" i="1"/>
  <c r="S252" i="1"/>
  <c r="Y251" i="1"/>
  <c r="X251" i="1"/>
  <c r="W251" i="1"/>
  <c r="V251" i="1"/>
  <c r="U251" i="1"/>
  <c r="T251" i="1"/>
  <c r="S251" i="1"/>
  <c r="Y250" i="1"/>
  <c r="X250" i="1"/>
  <c r="W250" i="1"/>
  <c r="V250" i="1"/>
  <c r="U250" i="1"/>
  <c r="T250" i="1"/>
  <c r="S250" i="1"/>
  <c r="Y249" i="1"/>
  <c r="X249" i="1"/>
  <c r="W249" i="1"/>
  <c r="V249" i="1"/>
  <c r="U249" i="1"/>
  <c r="T249" i="1"/>
  <c r="S249" i="1"/>
  <c r="Y248" i="1"/>
  <c r="X248" i="1"/>
  <c r="W248" i="1"/>
  <c r="V248" i="1"/>
  <c r="U248" i="1"/>
  <c r="T248" i="1"/>
  <c r="S248" i="1"/>
  <c r="Y247" i="1"/>
  <c r="X247" i="1"/>
  <c r="W247" i="1"/>
  <c r="V247" i="1"/>
  <c r="U247" i="1"/>
  <c r="T247" i="1"/>
  <c r="S247" i="1"/>
  <c r="Y246" i="1"/>
  <c r="X246" i="1"/>
  <c r="W246" i="1"/>
  <c r="V246" i="1"/>
  <c r="U246" i="1"/>
  <c r="T246" i="1"/>
  <c r="S246" i="1"/>
  <c r="Q246" i="1"/>
  <c r="P246" i="1"/>
  <c r="O246" i="1"/>
  <c r="N246" i="1"/>
  <c r="M246" i="1"/>
  <c r="L246" i="1"/>
  <c r="K246" i="1"/>
  <c r="J246" i="1"/>
  <c r="I246" i="1"/>
  <c r="H246" i="1"/>
  <c r="G246" i="1"/>
  <c r="Y245" i="1"/>
  <c r="X245" i="1"/>
  <c r="W245" i="1"/>
  <c r="V245" i="1"/>
  <c r="U245" i="1"/>
  <c r="T245" i="1"/>
  <c r="S245" i="1"/>
  <c r="Y244" i="1"/>
  <c r="X244" i="1"/>
  <c r="W244" i="1"/>
  <c r="V244" i="1"/>
  <c r="U244" i="1"/>
  <c r="T244" i="1"/>
  <c r="S244" i="1"/>
  <c r="Q244" i="1"/>
  <c r="P244" i="1"/>
  <c r="O244" i="1"/>
  <c r="N244" i="1"/>
  <c r="M244" i="1"/>
  <c r="L244" i="1"/>
  <c r="K244" i="1"/>
  <c r="J244" i="1"/>
  <c r="I244" i="1"/>
  <c r="H244" i="1"/>
  <c r="G244" i="1"/>
  <c r="Y243" i="1"/>
  <c r="X243" i="1"/>
  <c r="W243" i="1"/>
  <c r="V243" i="1"/>
  <c r="U243" i="1"/>
  <c r="T243" i="1"/>
  <c r="S243" i="1"/>
  <c r="Y242" i="1"/>
  <c r="X242" i="1"/>
  <c r="W242" i="1"/>
  <c r="V242" i="1"/>
  <c r="U242" i="1"/>
  <c r="T242" i="1"/>
  <c r="S242" i="1"/>
  <c r="Y241" i="1"/>
  <c r="X241" i="1"/>
  <c r="W241" i="1"/>
  <c r="V241" i="1"/>
  <c r="U241" i="1"/>
  <c r="T241" i="1"/>
  <c r="S241" i="1"/>
  <c r="Y240" i="1"/>
  <c r="X240" i="1"/>
  <c r="W240" i="1"/>
  <c r="V240" i="1"/>
  <c r="U240" i="1"/>
  <c r="T240" i="1"/>
  <c r="S240" i="1"/>
  <c r="Q240" i="1"/>
  <c r="P240" i="1"/>
  <c r="O240" i="1"/>
  <c r="N240" i="1"/>
  <c r="M240" i="1"/>
  <c r="L240" i="1"/>
  <c r="K240" i="1"/>
  <c r="J240" i="1"/>
  <c r="I240" i="1"/>
  <c r="H240" i="1"/>
  <c r="G240" i="1"/>
  <c r="Y239" i="1"/>
  <c r="X239" i="1"/>
  <c r="W239" i="1"/>
  <c r="V239" i="1"/>
  <c r="U239" i="1"/>
  <c r="T239" i="1"/>
  <c r="S239" i="1"/>
  <c r="Y238" i="1"/>
  <c r="X238" i="1"/>
  <c r="W238" i="1"/>
  <c r="V238" i="1"/>
  <c r="U238" i="1"/>
  <c r="T238" i="1"/>
  <c r="S238" i="1"/>
  <c r="Y237" i="1"/>
  <c r="X237" i="1"/>
  <c r="W237" i="1"/>
  <c r="V237" i="1"/>
  <c r="U237" i="1"/>
  <c r="T237" i="1"/>
  <c r="S237" i="1"/>
  <c r="Y236" i="1"/>
  <c r="X236" i="1"/>
  <c r="W236" i="1"/>
  <c r="V236" i="1"/>
  <c r="U236" i="1"/>
  <c r="T236" i="1"/>
  <c r="S236" i="1"/>
  <c r="Y235" i="1"/>
  <c r="X235" i="1"/>
  <c r="W235" i="1"/>
  <c r="V235" i="1"/>
  <c r="U235" i="1"/>
  <c r="T235" i="1"/>
  <c r="S235" i="1"/>
  <c r="Y234" i="1"/>
  <c r="X234" i="1"/>
  <c r="W234" i="1"/>
  <c r="V234" i="1"/>
  <c r="U234" i="1"/>
  <c r="T234" i="1"/>
  <c r="S234" i="1"/>
  <c r="R234" i="1"/>
  <c r="F454" i="1" s="1"/>
  <c r="Q234" i="1"/>
  <c r="P234" i="1"/>
  <c r="O234" i="1"/>
  <c r="N234" i="1"/>
  <c r="M234" i="1"/>
  <c r="L234" i="1"/>
  <c r="K234" i="1"/>
  <c r="J234" i="1"/>
  <c r="I234" i="1"/>
  <c r="H234" i="1"/>
  <c r="G234" i="1"/>
  <c r="F234" i="1"/>
  <c r="E234" i="1"/>
  <c r="D234" i="1"/>
  <c r="C234" i="1"/>
  <c r="B234" i="1"/>
  <c r="E454" i="1" s="1"/>
  <c r="A234" i="1"/>
  <c r="B454" i="1" s="1"/>
  <c r="Y233" i="1"/>
  <c r="X233" i="1"/>
  <c r="W233" i="1"/>
  <c r="V233" i="1"/>
  <c r="U233" i="1"/>
  <c r="T233" i="1"/>
  <c r="S233" i="1"/>
  <c r="Y232" i="1"/>
  <c r="X232" i="1"/>
  <c r="W232" i="1"/>
  <c r="V232" i="1"/>
  <c r="U232" i="1"/>
  <c r="T232" i="1"/>
  <c r="S232" i="1"/>
  <c r="P232" i="1"/>
  <c r="O232" i="1"/>
  <c r="N232" i="1"/>
  <c r="M232" i="1"/>
  <c r="L232" i="1"/>
  <c r="K232" i="1"/>
  <c r="J232" i="1"/>
  <c r="I232" i="1"/>
  <c r="H232" i="1"/>
  <c r="G232" i="1"/>
  <c r="Y231" i="1"/>
  <c r="X231" i="1"/>
  <c r="W231" i="1"/>
  <c r="V231" i="1"/>
  <c r="U231" i="1"/>
  <c r="T231" i="1"/>
  <c r="S231" i="1"/>
  <c r="P231" i="1"/>
  <c r="O231" i="1"/>
  <c r="N231" i="1"/>
  <c r="M231" i="1"/>
  <c r="L231" i="1"/>
  <c r="K231" i="1"/>
  <c r="J231" i="1"/>
  <c r="I231" i="1"/>
  <c r="H231" i="1"/>
  <c r="G231" i="1"/>
  <c r="Y230" i="1"/>
  <c r="X230" i="1"/>
  <c r="W230" i="1"/>
  <c r="V230" i="1"/>
  <c r="U230" i="1"/>
  <c r="T230" i="1"/>
  <c r="S230" i="1"/>
  <c r="Y229" i="1"/>
  <c r="X229" i="1"/>
  <c r="W229" i="1"/>
  <c r="V229" i="1"/>
  <c r="U229" i="1"/>
  <c r="T229" i="1"/>
  <c r="S229" i="1"/>
  <c r="Y228" i="1"/>
  <c r="X228" i="1"/>
  <c r="W228" i="1"/>
  <c r="V228" i="1"/>
  <c r="U228" i="1"/>
  <c r="T228" i="1"/>
  <c r="S228" i="1"/>
  <c r="Q228" i="1"/>
  <c r="P228" i="1"/>
  <c r="O228" i="1"/>
  <c r="N228" i="1"/>
  <c r="M228" i="1"/>
  <c r="L228" i="1"/>
  <c r="K228" i="1"/>
  <c r="J228" i="1"/>
  <c r="I228" i="1"/>
  <c r="H228" i="1"/>
  <c r="G228" i="1"/>
  <c r="Y227" i="1"/>
  <c r="X227" i="1"/>
  <c r="W227" i="1"/>
  <c r="V227" i="1"/>
  <c r="U227" i="1"/>
  <c r="T227" i="1"/>
  <c r="S227" i="1"/>
  <c r="Y226" i="1"/>
  <c r="X226" i="1"/>
  <c r="W226" i="1"/>
  <c r="V226" i="1"/>
  <c r="U226" i="1"/>
  <c r="T226" i="1"/>
  <c r="S226" i="1"/>
  <c r="Y225" i="1"/>
  <c r="X225" i="1"/>
  <c r="W225" i="1"/>
  <c r="V225" i="1"/>
  <c r="U225" i="1"/>
  <c r="T225" i="1"/>
  <c r="S225" i="1"/>
  <c r="Y224" i="1"/>
  <c r="X224" i="1"/>
  <c r="W224" i="1"/>
  <c r="V224" i="1"/>
  <c r="U224" i="1"/>
  <c r="T224" i="1"/>
  <c r="S224" i="1"/>
  <c r="Y223" i="1"/>
  <c r="X223" i="1"/>
  <c r="W223" i="1"/>
  <c r="V223" i="1"/>
  <c r="U223" i="1"/>
  <c r="T223" i="1"/>
  <c r="S223" i="1"/>
  <c r="Q223" i="1"/>
  <c r="P223" i="1"/>
  <c r="O223" i="1"/>
  <c r="N223" i="1"/>
  <c r="M223" i="1"/>
  <c r="L223" i="1"/>
  <c r="K223" i="1"/>
  <c r="J223" i="1"/>
  <c r="I223" i="1"/>
  <c r="H223" i="1"/>
  <c r="G223" i="1"/>
  <c r="Y222" i="1"/>
  <c r="X222" i="1"/>
  <c r="W222" i="1"/>
  <c r="V222" i="1"/>
  <c r="U222" i="1"/>
  <c r="T222" i="1"/>
  <c r="S222" i="1"/>
  <c r="Q222" i="1"/>
  <c r="P222" i="1"/>
  <c r="O222" i="1"/>
  <c r="N222" i="1"/>
  <c r="M222" i="1"/>
  <c r="L222" i="1"/>
  <c r="K222" i="1"/>
  <c r="J222" i="1"/>
  <c r="X221" i="1"/>
  <c r="W221" i="1"/>
  <c r="V221" i="1"/>
  <c r="U221" i="1"/>
  <c r="T221" i="1"/>
  <c r="S221" i="1"/>
  <c r="Y220" i="1"/>
  <c r="X220" i="1"/>
  <c r="W220" i="1"/>
  <c r="V220" i="1"/>
  <c r="U220" i="1"/>
  <c r="T220" i="1"/>
  <c r="S220" i="1"/>
  <c r="Q220" i="1"/>
  <c r="P220" i="1"/>
  <c r="O220" i="1"/>
  <c r="N220" i="1"/>
  <c r="M220" i="1"/>
  <c r="L220" i="1"/>
  <c r="K220" i="1"/>
  <c r="J220" i="1"/>
  <c r="I220" i="1"/>
  <c r="H220" i="1"/>
  <c r="G220" i="1"/>
  <c r="X219" i="1"/>
  <c r="W219" i="1"/>
  <c r="V219" i="1"/>
  <c r="U219" i="1"/>
  <c r="T219" i="1"/>
  <c r="S219" i="1"/>
  <c r="Y218" i="1"/>
  <c r="X218" i="1"/>
  <c r="W218" i="1"/>
  <c r="V218" i="1"/>
  <c r="U218" i="1"/>
  <c r="T218" i="1"/>
  <c r="S218" i="1"/>
  <c r="Q218" i="1"/>
  <c r="P218" i="1"/>
  <c r="O218" i="1"/>
  <c r="N218" i="1"/>
  <c r="M218" i="1"/>
  <c r="L218" i="1"/>
  <c r="K218" i="1"/>
  <c r="J218" i="1"/>
  <c r="Y217" i="1"/>
  <c r="X217" i="1"/>
  <c r="W217" i="1"/>
  <c r="V217" i="1"/>
  <c r="U217" i="1"/>
  <c r="T217" i="1"/>
  <c r="S217" i="1"/>
  <c r="Y216" i="1"/>
  <c r="X216" i="1"/>
  <c r="W216" i="1"/>
  <c r="V216" i="1"/>
  <c r="U216" i="1"/>
  <c r="T216" i="1"/>
  <c r="S216" i="1"/>
  <c r="Y215" i="1"/>
  <c r="X215" i="1"/>
  <c r="W215" i="1"/>
  <c r="V215" i="1"/>
  <c r="U215" i="1"/>
  <c r="T215" i="1"/>
  <c r="S215" i="1"/>
  <c r="Q215" i="1"/>
  <c r="P215" i="1"/>
  <c r="O215" i="1"/>
  <c r="N215" i="1"/>
  <c r="M215" i="1"/>
  <c r="L215" i="1"/>
  <c r="K215" i="1"/>
  <c r="J215" i="1"/>
  <c r="I215" i="1"/>
  <c r="H215" i="1"/>
  <c r="G215" i="1"/>
  <c r="Y214" i="1"/>
  <c r="X214" i="1"/>
  <c r="W214" i="1"/>
  <c r="V214" i="1"/>
  <c r="U214" i="1"/>
  <c r="T214" i="1"/>
  <c r="S214" i="1"/>
  <c r="Y213" i="1"/>
  <c r="X213" i="1"/>
  <c r="W213" i="1"/>
  <c r="V213" i="1"/>
  <c r="U213" i="1"/>
  <c r="T213" i="1"/>
  <c r="S213" i="1"/>
  <c r="Y212" i="1"/>
  <c r="X212" i="1"/>
  <c r="W212" i="1"/>
  <c r="V212" i="1"/>
  <c r="U212" i="1"/>
  <c r="T212" i="1"/>
  <c r="S212" i="1"/>
  <c r="Y211" i="1"/>
  <c r="X211" i="1"/>
  <c r="W211" i="1"/>
  <c r="V211" i="1"/>
  <c r="U211" i="1"/>
  <c r="T211" i="1"/>
  <c r="S211" i="1"/>
  <c r="Q211" i="1"/>
  <c r="P211" i="1"/>
  <c r="O211" i="1"/>
  <c r="N211" i="1"/>
  <c r="M211" i="1"/>
  <c r="L211" i="1"/>
  <c r="K211" i="1"/>
  <c r="J211" i="1"/>
  <c r="I211" i="1"/>
  <c r="H211" i="1"/>
  <c r="G211" i="1"/>
  <c r="Y210" i="1"/>
  <c r="X210" i="1"/>
  <c r="W210" i="1"/>
  <c r="V210" i="1"/>
  <c r="U210" i="1"/>
  <c r="T210" i="1"/>
  <c r="S210" i="1"/>
  <c r="Y209" i="1"/>
  <c r="X209" i="1"/>
  <c r="W209" i="1"/>
  <c r="V209" i="1"/>
  <c r="U209" i="1"/>
  <c r="T209" i="1"/>
  <c r="S209" i="1"/>
  <c r="Y208" i="1"/>
  <c r="X208" i="1"/>
  <c r="W208" i="1"/>
  <c r="V208" i="1"/>
  <c r="U208" i="1"/>
  <c r="T208" i="1"/>
  <c r="S208" i="1"/>
  <c r="Y207" i="1"/>
  <c r="X207" i="1"/>
  <c r="W207" i="1"/>
  <c r="V207" i="1"/>
  <c r="U207" i="1"/>
  <c r="T207" i="1"/>
  <c r="S207" i="1"/>
  <c r="Q207" i="1"/>
  <c r="P207" i="1"/>
  <c r="O207" i="1"/>
  <c r="N207" i="1"/>
  <c r="M207" i="1"/>
  <c r="L207" i="1"/>
  <c r="K207" i="1"/>
  <c r="J207" i="1"/>
  <c r="I207" i="1"/>
  <c r="H207" i="1"/>
  <c r="G207" i="1"/>
  <c r="Y206" i="1"/>
  <c r="X206" i="1"/>
  <c r="W206" i="1"/>
  <c r="V206" i="1"/>
  <c r="U206" i="1"/>
  <c r="T206" i="1"/>
  <c r="S206" i="1"/>
  <c r="Y205" i="1"/>
  <c r="X205" i="1"/>
  <c r="W205" i="1"/>
  <c r="V205" i="1"/>
  <c r="U205" i="1"/>
  <c r="T205" i="1"/>
  <c r="S205" i="1"/>
  <c r="Y204" i="1"/>
  <c r="X204" i="1"/>
  <c r="W204" i="1"/>
  <c r="V204" i="1"/>
  <c r="U204" i="1"/>
  <c r="T204" i="1"/>
  <c r="S204" i="1"/>
  <c r="Y203" i="1"/>
  <c r="X203" i="1"/>
  <c r="W203" i="1"/>
  <c r="V203" i="1"/>
  <c r="U203" i="1"/>
  <c r="T203" i="1"/>
  <c r="S203" i="1"/>
  <c r="Q203" i="1"/>
  <c r="P203" i="1"/>
  <c r="O203" i="1"/>
  <c r="N203" i="1"/>
  <c r="M203" i="1"/>
  <c r="L203" i="1"/>
  <c r="K203" i="1"/>
  <c r="J203" i="1"/>
  <c r="I203" i="1"/>
  <c r="H203" i="1"/>
  <c r="G203" i="1"/>
  <c r="Y202" i="1"/>
  <c r="X202" i="1"/>
  <c r="W202" i="1"/>
  <c r="V202" i="1"/>
  <c r="U202" i="1"/>
  <c r="T202" i="1"/>
  <c r="S202" i="1"/>
  <c r="Y201" i="1"/>
  <c r="X201" i="1"/>
  <c r="W201" i="1"/>
  <c r="V201" i="1"/>
  <c r="U201" i="1"/>
  <c r="T201" i="1"/>
  <c r="S201" i="1"/>
  <c r="Y200" i="1"/>
  <c r="X200" i="1"/>
  <c r="W200" i="1"/>
  <c r="V200" i="1"/>
  <c r="U200" i="1"/>
  <c r="T200" i="1"/>
  <c r="S200" i="1"/>
  <c r="Y199" i="1"/>
  <c r="X199" i="1"/>
  <c r="W199" i="1"/>
  <c r="V199" i="1"/>
  <c r="U199" i="1"/>
  <c r="T199" i="1"/>
  <c r="S199" i="1"/>
  <c r="Q199" i="1"/>
  <c r="P199" i="1"/>
  <c r="O199" i="1"/>
  <c r="N199" i="1"/>
  <c r="M199" i="1"/>
  <c r="L199" i="1"/>
  <c r="K199" i="1"/>
  <c r="J199" i="1"/>
  <c r="I199" i="1"/>
  <c r="H199" i="1"/>
  <c r="G199" i="1"/>
  <c r="F199" i="1"/>
  <c r="E199" i="1"/>
  <c r="D199" i="1"/>
  <c r="C199" i="1"/>
  <c r="B199" i="1"/>
  <c r="E453" i="1" s="1"/>
  <c r="A199" i="1"/>
  <c r="B453" i="1" s="1"/>
  <c r="E197" i="1"/>
  <c r="B197" i="1"/>
  <c r="E452" i="1" s="1"/>
  <c r="G452" i="1" s="1"/>
  <c r="A197" i="1"/>
  <c r="B452" i="1" s="1"/>
  <c r="Y196" i="1"/>
  <c r="X196" i="1"/>
  <c r="W196" i="1"/>
  <c r="V196" i="1"/>
  <c r="U196" i="1"/>
  <c r="T196" i="1"/>
  <c r="S196" i="1"/>
  <c r="Y195" i="1"/>
  <c r="X195" i="1"/>
  <c r="W195" i="1"/>
  <c r="V195" i="1"/>
  <c r="U195" i="1"/>
  <c r="T195" i="1"/>
  <c r="S195" i="1"/>
  <c r="P195" i="1"/>
  <c r="O195" i="1"/>
  <c r="M195" i="1"/>
  <c r="L195" i="1"/>
  <c r="K195" i="1"/>
  <c r="J195" i="1"/>
  <c r="I195" i="1"/>
  <c r="H195" i="1"/>
  <c r="G195" i="1"/>
  <c r="Y194" i="1"/>
  <c r="X194" i="1"/>
  <c r="W194" i="1"/>
  <c r="V194" i="1"/>
  <c r="U194" i="1"/>
  <c r="T194" i="1"/>
  <c r="S194" i="1"/>
  <c r="Y193" i="1"/>
  <c r="X193" i="1"/>
  <c r="W193" i="1"/>
  <c r="V193" i="1"/>
  <c r="U193" i="1"/>
  <c r="T193" i="1"/>
  <c r="S193" i="1"/>
  <c r="P193" i="1"/>
  <c r="M193" i="1"/>
  <c r="L193" i="1"/>
  <c r="K193" i="1"/>
  <c r="J193" i="1"/>
  <c r="I193" i="1"/>
  <c r="H193" i="1"/>
  <c r="G193" i="1"/>
  <c r="Y192" i="1"/>
  <c r="X192" i="1"/>
  <c r="W192" i="1"/>
  <c r="V192" i="1"/>
  <c r="U192" i="1"/>
  <c r="T192" i="1"/>
  <c r="S192" i="1"/>
  <c r="Y191" i="1"/>
  <c r="X191" i="1"/>
  <c r="W191" i="1"/>
  <c r="V191" i="1"/>
  <c r="U191" i="1"/>
  <c r="T191" i="1"/>
  <c r="S191" i="1"/>
  <c r="Q191" i="1"/>
  <c r="P191" i="1"/>
  <c r="O191" i="1"/>
  <c r="N191" i="1"/>
  <c r="M191" i="1"/>
  <c r="L191" i="1"/>
  <c r="K191" i="1"/>
  <c r="J191" i="1"/>
  <c r="I191" i="1"/>
  <c r="H191" i="1"/>
  <c r="Y190" i="1"/>
  <c r="X190" i="1"/>
  <c r="W190" i="1"/>
  <c r="V190" i="1"/>
  <c r="U190" i="1"/>
  <c r="T190" i="1"/>
  <c r="S190" i="1"/>
  <c r="Y189" i="1"/>
  <c r="X189" i="1"/>
  <c r="W189" i="1"/>
  <c r="V189" i="1"/>
  <c r="U189" i="1"/>
  <c r="T189" i="1"/>
  <c r="S189" i="1"/>
  <c r="Q189" i="1"/>
  <c r="P189" i="1"/>
  <c r="O189" i="1"/>
  <c r="N189" i="1"/>
  <c r="M189" i="1"/>
  <c r="L189" i="1"/>
  <c r="K189" i="1"/>
  <c r="J189" i="1"/>
  <c r="I189" i="1"/>
  <c r="H189" i="1"/>
  <c r="G189" i="1"/>
  <c r="Y188" i="1"/>
  <c r="X188" i="1"/>
  <c r="W188" i="1"/>
  <c r="V188" i="1"/>
  <c r="U188" i="1"/>
  <c r="T188" i="1"/>
  <c r="S188" i="1"/>
  <c r="Y187" i="1"/>
  <c r="X187" i="1"/>
  <c r="W187" i="1"/>
  <c r="V187" i="1"/>
  <c r="U187" i="1"/>
  <c r="T187" i="1"/>
  <c r="S187" i="1"/>
  <c r="Y186" i="1"/>
  <c r="X186" i="1"/>
  <c r="W186" i="1"/>
  <c r="V186" i="1"/>
  <c r="U186" i="1"/>
  <c r="T186" i="1"/>
  <c r="S186" i="1"/>
  <c r="Q186" i="1"/>
  <c r="P186" i="1"/>
  <c r="O186" i="1"/>
  <c r="N186" i="1"/>
  <c r="M186" i="1"/>
  <c r="L186" i="1"/>
  <c r="K186" i="1"/>
  <c r="J186" i="1"/>
  <c r="I186" i="1"/>
  <c r="H186" i="1"/>
  <c r="G186" i="1"/>
  <c r="Y185" i="1"/>
  <c r="X185" i="1"/>
  <c r="W185" i="1"/>
  <c r="V185" i="1"/>
  <c r="U185" i="1"/>
  <c r="T185" i="1"/>
  <c r="S185" i="1"/>
  <c r="Y184" i="1"/>
  <c r="X184" i="1"/>
  <c r="W184" i="1"/>
  <c r="V184" i="1"/>
  <c r="U184" i="1"/>
  <c r="T184" i="1"/>
  <c r="S184" i="1"/>
  <c r="Y183" i="1"/>
  <c r="X183" i="1"/>
  <c r="W183" i="1"/>
  <c r="V183" i="1"/>
  <c r="U183" i="1"/>
  <c r="T183" i="1"/>
  <c r="S183" i="1"/>
  <c r="Y182" i="1"/>
  <c r="X182" i="1"/>
  <c r="W182" i="1"/>
  <c r="V182" i="1"/>
  <c r="U182" i="1"/>
  <c r="T182" i="1"/>
  <c r="S182" i="1"/>
  <c r="P182" i="1"/>
  <c r="N182" i="1"/>
  <c r="M182" i="1"/>
  <c r="L182" i="1"/>
  <c r="K182" i="1"/>
  <c r="J182" i="1"/>
  <c r="I182" i="1"/>
  <c r="H182" i="1"/>
  <c r="G182" i="1"/>
  <c r="Y181" i="1"/>
  <c r="X181" i="1"/>
  <c r="W181" i="1"/>
  <c r="V181" i="1"/>
  <c r="U181" i="1"/>
  <c r="T181" i="1"/>
  <c r="S181" i="1"/>
  <c r="Y180" i="1"/>
  <c r="X180" i="1"/>
  <c r="W180" i="1"/>
  <c r="V180" i="1"/>
  <c r="U180" i="1"/>
  <c r="T180" i="1"/>
  <c r="S180" i="1"/>
  <c r="Y179" i="1"/>
  <c r="X179" i="1"/>
  <c r="W179" i="1"/>
  <c r="V179" i="1"/>
  <c r="U179" i="1"/>
  <c r="T179" i="1"/>
  <c r="S179" i="1"/>
  <c r="Y178" i="1"/>
  <c r="X178" i="1"/>
  <c r="W178" i="1"/>
  <c r="V178" i="1"/>
  <c r="U178" i="1"/>
  <c r="T178" i="1"/>
  <c r="S178" i="1"/>
  <c r="Y177" i="1"/>
  <c r="X177" i="1"/>
  <c r="W177" i="1"/>
  <c r="V177" i="1"/>
  <c r="U177" i="1"/>
  <c r="T177" i="1"/>
  <c r="S177" i="1"/>
  <c r="P177" i="1"/>
  <c r="N177" i="1"/>
  <c r="M177" i="1"/>
  <c r="L177" i="1"/>
  <c r="K177" i="1"/>
  <c r="J177" i="1"/>
  <c r="I177" i="1"/>
  <c r="H177" i="1"/>
  <c r="G177" i="1"/>
  <c r="Y176" i="1"/>
  <c r="X176" i="1"/>
  <c r="W176" i="1"/>
  <c r="V176" i="1"/>
  <c r="U176" i="1"/>
  <c r="T176" i="1"/>
  <c r="S176" i="1"/>
  <c r="Y175" i="1"/>
  <c r="X175" i="1"/>
  <c r="W175" i="1"/>
  <c r="V175" i="1"/>
  <c r="U175" i="1"/>
  <c r="T175" i="1"/>
  <c r="S175" i="1"/>
  <c r="Y174" i="1"/>
  <c r="X174" i="1"/>
  <c r="W174" i="1"/>
  <c r="V174" i="1"/>
  <c r="U174" i="1"/>
  <c r="T174" i="1"/>
  <c r="S174" i="1"/>
  <c r="Y173" i="1"/>
  <c r="X173" i="1"/>
  <c r="W173" i="1"/>
  <c r="V173" i="1"/>
  <c r="U173" i="1"/>
  <c r="T173" i="1"/>
  <c r="S173" i="1"/>
  <c r="Y172" i="1"/>
  <c r="X172" i="1"/>
  <c r="W172" i="1"/>
  <c r="V172" i="1"/>
  <c r="U172" i="1"/>
  <c r="T172" i="1"/>
  <c r="S172" i="1"/>
  <c r="P172" i="1"/>
  <c r="O172" i="1"/>
  <c r="M172" i="1"/>
  <c r="L172" i="1"/>
  <c r="K172" i="1"/>
  <c r="J172" i="1"/>
  <c r="I172" i="1"/>
  <c r="H172" i="1"/>
  <c r="G172" i="1"/>
  <c r="Y171" i="1"/>
  <c r="X171" i="1"/>
  <c r="W171" i="1"/>
  <c r="V171" i="1"/>
  <c r="U171" i="1"/>
  <c r="T171" i="1"/>
  <c r="S171" i="1"/>
  <c r="Y170" i="1"/>
  <c r="X170" i="1"/>
  <c r="W170" i="1"/>
  <c r="V170" i="1"/>
  <c r="U170" i="1"/>
  <c r="T170" i="1"/>
  <c r="S170" i="1"/>
  <c r="Y169" i="1"/>
  <c r="X169" i="1"/>
  <c r="W169" i="1"/>
  <c r="V169" i="1"/>
  <c r="U169" i="1"/>
  <c r="T169" i="1"/>
  <c r="S169" i="1"/>
  <c r="Y168" i="1"/>
  <c r="X168" i="1"/>
  <c r="W168" i="1"/>
  <c r="V168" i="1"/>
  <c r="U168" i="1"/>
  <c r="T168" i="1"/>
  <c r="S168" i="1"/>
  <c r="Y167" i="1"/>
  <c r="X167" i="1"/>
  <c r="W167" i="1"/>
  <c r="V167" i="1"/>
  <c r="U167" i="1"/>
  <c r="T167" i="1"/>
  <c r="S167" i="1"/>
  <c r="P167" i="1"/>
  <c r="M167" i="1"/>
  <c r="L167" i="1"/>
  <c r="K167" i="1"/>
  <c r="J167" i="1"/>
  <c r="I167" i="1"/>
  <c r="H167" i="1"/>
  <c r="G167" i="1"/>
  <c r="Y166" i="1"/>
  <c r="X166" i="1"/>
  <c r="W166" i="1"/>
  <c r="V166" i="1"/>
  <c r="U166" i="1"/>
  <c r="T166" i="1"/>
  <c r="S166" i="1"/>
  <c r="Y165" i="1"/>
  <c r="X165" i="1"/>
  <c r="W165" i="1"/>
  <c r="V165" i="1"/>
  <c r="U165" i="1"/>
  <c r="T165" i="1"/>
  <c r="S165" i="1"/>
  <c r="Y164" i="1"/>
  <c r="X164" i="1"/>
  <c r="W164" i="1"/>
  <c r="V164" i="1"/>
  <c r="U164" i="1"/>
  <c r="T164" i="1"/>
  <c r="S164" i="1"/>
  <c r="Y163" i="1"/>
  <c r="X163" i="1"/>
  <c r="W163" i="1"/>
  <c r="V163" i="1"/>
  <c r="U163" i="1"/>
  <c r="T163" i="1"/>
  <c r="S163" i="1"/>
  <c r="Q163" i="1"/>
  <c r="P163" i="1"/>
  <c r="O163" i="1"/>
  <c r="N163" i="1"/>
  <c r="M163" i="1"/>
  <c r="L163" i="1"/>
  <c r="K163" i="1"/>
  <c r="J163" i="1"/>
  <c r="I163" i="1"/>
  <c r="H163" i="1"/>
  <c r="G163" i="1"/>
  <c r="F163" i="1"/>
  <c r="E163" i="1"/>
  <c r="D163" i="1"/>
  <c r="C163" i="1"/>
  <c r="B163" i="1"/>
  <c r="E451" i="1" s="1"/>
  <c r="A163" i="1"/>
  <c r="B451" i="1" s="1"/>
  <c r="Y162" i="1"/>
  <c r="X162" i="1"/>
  <c r="W162" i="1"/>
  <c r="V162" i="1"/>
  <c r="U162" i="1"/>
  <c r="T162" i="1"/>
  <c r="S162" i="1"/>
  <c r="Y161" i="1"/>
  <c r="X161" i="1"/>
  <c r="W161" i="1"/>
  <c r="V161" i="1"/>
  <c r="U161" i="1"/>
  <c r="T161" i="1"/>
  <c r="S161" i="1"/>
  <c r="Q161" i="1"/>
  <c r="P161" i="1"/>
  <c r="O161" i="1"/>
  <c r="N161" i="1"/>
  <c r="M161" i="1"/>
  <c r="L161" i="1"/>
  <c r="K161" i="1"/>
  <c r="J161" i="1"/>
  <c r="I161" i="1"/>
  <c r="H161" i="1"/>
  <c r="G161" i="1"/>
  <c r="X160" i="1"/>
  <c r="W160" i="1"/>
  <c r="V160" i="1"/>
  <c r="U160" i="1"/>
  <c r="T160" i="1"/>
  <c r="S160" i="1"/>
  <c r="Y159" i="1"/>
  <c r="X159" i="1"/>
  <c r="W159" i="1"/>
  <c r="V159" i="1"/>
  <c r="U159" i="1"/>
  <c r="T159" i="1"/>
  <c r="S159" i="1"/>
  <c r="Y158" i="1"/>
  <c r="X158" i="1"/>
  <c r="W158" i="1"/>
  <c r="V158" i="1"/>
  <c r="U158" i="1"/>
  <c r="T158" i="1"/>
  <c r="S158" i="1"/>
  <c r="Y157" i="1"/>
  <c r="X157" i="1"/>
  <c r="W157" i="1"/>
  <c r="V157" i="1"/>
  <c r="U157" i="1"/>
  <c r="T157" i="1"/>
  <c r="S157" i="1"/>
  <c r="X156" i="1"/>
  <c r="W156" i="1"/>
  <c r="V156" i="1"/>
  <c r="U156" i="1"/>
  <c r="T156" i="1"/>
  <c r="S156" i="1"/>
  <c r="Q156" i="1"/>
  <c r="P156" i="1"/>
  <c r="O156" i="1"/>
  <c r="N156" i="1"/>
  <c r="M156" i="1"/>
  <c r="L156" i="1"/>
  <c r="K156" i="1"/>
  <c r="J156" i="1"/>
  <c r="I156" i="1"/>
  <c r="H156" i="1"/>
  <c r="G156" i="1"/>
  <c r="Y155" i="1"/>
  <c r="X155" i="1"/>
  <c r="W155" i="1"/>
  <c r="V155" i="1"/>
  <c r="U155" i="1"/>
  <c r="T155" i="1"/>
  <c r="S155" i="1"/>
  <c r="Y154" i="1"/>
  <c r="X154" i="1"/>
  <c r="W154" i="1"/>
  <c r="V154" i="1"/>
  <c r="U154" i="1"/>
  <c r="T154" i="1"/>
  <c r="S154" i="1"/>
  <c r="Y153" i="1"/>
  <c r="X153" i="1"/>
  <c r="W153" i="1"/>
  <c r="V153" i="1"/>
  <c r="U153" i="1"/>
  <c r="T153" i="1"/>
  <c r="S153" i="1"/>
  <c r="X152" i="1"/>
  <c r="W152" i="1"/>
  <c r="V152" i="1"/>
  <c r="U152" i="1"/>
  <c r="T152" i="1"/>
  <c r="S152" i="1"/>
  <c r="Y151" i="1"/>
  <c r="X151" i="1"/>
  <c r="W151" i="1"/>
  <c r="V151" i="1"/>
  <c r="U151" i="1"/>
  <c r="T151" i="1"/>
  <c r="S151" i="1"/>
  <c r="Q151" i="1"/>
  <c r="P151" i="1"/>
  <c r="O151" i="1"/>
  <c r="N151" i="1"/>
  <c r="M151" i="1"/>
  <c r="L151" i="1"/>
  <c r="K151" i="1"/>
  <c r="J151" i="1"/>
  <c r="I151" i="1"/>
  <c r="H151" i="1"/>
  <c r="G151" i="1"/>
  <c r="Y150" i="1"/>
  <c r="X150" i="1"/>
  <c r="W150" i="1"/>
  <c r="V150" i="1"/>
  <c r="U150" i="1"/>
  <c r="T150" i="1"/>
  <c r="S150" i="1"/>
  <c r="P150" i="1"/>
  <c r="O150" i="1"/>
  <c r="N150" i="1"/>
  <c r="M150" i="1"/>
  <c r="L150" i="1"/>
  <c r="K150" i="1"/>
  <c r="J150" i="1"/>
  <c r="I150" i="1"/>
  <c r="H150" i="1"/>
  <c r="G150" i="1"/>
  <c r="Y149" i="1"/>
  <c r="X149" i="1"/>
  <c r="W149" i="1"/>
  <c r="V149" i="1"/>
  <c r="U149" i="1"/>
  <c r="T149" i="1"/>
  <c r="S149" i="1"/>
  <c r="Q149" i="1"/>
  <c r="P149" i="1"/>
  <c r="O149" i="1"/>
  <c r="N149" i="1"/>
  <c r="M149" i="1"/>
  <c r="L149" i="1"/>
  <c r="K149" i="1"/>
  <c r="J149" i="1"/>
  <c r="I149" i="1"/>
  <c r="H149" i="1"/>
  <c r="G149" i="1"/>
  <c r="Y148" i="1"/>
  <c r="X148" i="1"/>
  <c r="W148" i="1"/>
  <c r="V148" i="1"/>
  <c r="U148" i="1"/>
  <c r="T148" i="1"/>
  <c r="S148" i="1"/>
  <c r="X147" i="1"/>
  <c r="W147" i="1"/>
  <c r="V147" i="1"/>
  <c r="U147" i="1"/>
  <c r="T147" i="1"/>
  <c r="S147" i="1"/>
  <c r="Y146" i="1"/>
  <c r="X146" i="1"/>
  <c r="W146" i="1"/>
  <c r="V146" i="1"/>
  <c r="U146" i="1"/>
  <c r="T146" i="1"/>
  <c r="S146" i="1"/>
  <c r="Y145" i="1"/>
  <c r="X145" i="1"/>
  <c r="W145" i="1"/>
  <c r="V145" i="1"/>
  <c r="U145" i="1"/>
  <c r="T145" i="1"/>
  <c r="S145" i="1"/>
  <c r="Y144" i="1"/>
  <c r="X144" i="1"/>
  <c r="W144" i="1"/>
  <c r="V144" i="1"/>
  <c r="U144" i="1"/>
  <c r="T144" i="1"/>
  <c r="S144" i="1"/>
  <c r="Q144" i="1"/>
  <c r="P144" i="1"/>
  <c r="O144" i="1"/>
  <c r="N144" i="1"/>
  <c r="M144" i="1"/>
  <c r="L144" i="1"/>
  <c r="K144" i="1"/>
  <c r="J144" i="1"/>
  <c r="I144" i="1"/>
  <c r="H144" i="1"/>
  <c r="G144" i="1"/>
  <c r="Y143" i="1"/>
  <c r="X143" i="1"/>
  <c r="W143" i="1"/>
  <c r="V143" i="1"/>
  <c r="U143" i="1"/>
  <c r="T143" i="1"/>
  <c r="S143" i="1"/>
  <c r="Y142" i="1"/>
  <c r="X142" i="1"/>
  <c r="W142" i="1"/>
  <c r="V142" i="1"/>
  <c r="U142" i="1"/>
  <c r="T142" i="1"/>
  <c r="S142" i="1"/>
  <c r="Y141" i="1"/>
  <c r="X141" i="1"/>
  <c r="W141" i="1"/>
  <c r="V141" i="1"/>
  <c r="U141" i="1"/>
  <c r="T141" i="1"/>
  <c r="S141" i="1"/>
  <c r="X140" i="1"/>
  <c r="W140" i="1"/>
  <c r="V140" i="1"/>
  <c r="U140" i="1"/>
  <c r="T140" i="1"/>
  <c r="S140" i="1"/>
  <c r="Q140" i="1"/>
  <c r="P140" i="1"/>
  <c r="O140" i="1"/>
  <c r="N140" i="1"/>
  <c r="M140" i="1"/>
  <c r="L140" i="1"/>
  <c r="K140" i="1"/>
  <c r="J140" i="1"/>
  <c r="I140" i="1"/>
  <c r="H140" i="1"/>
  <c r="Y139" i="1"/>
  <c r="X139" i="1"/>
  <c r="W139" i="1"/>
  <c r="V139" i="1"/>
  <c r="U139" i="1"/>
  <c r="T139" i="1"/>
  <c r="S139" i="1"/>
  <c r="Y138" i="1"/>
  <c r="X138" i="1"/>
  <c r="W138" i="1"/>
  <c r="V138" i="1"/>
  <c r="U138" i="1"/>
  <c r="T138" i="1"/>
  <c r="S138" i="1"/>
  <c r="Y137" i="1"/>
  <c r="X137" i="1"/>
  <c r="W137" i="1"/>
  <c r="V137" i="1"/>
  <c r="U137" i="1"/>
  <c r="T137" i="1"/>
  <c r="S137" i="1"/>
  <c r="X136" i="1"/>
  <c r="W136" i="1"/>
  <c r="V136" i="1"/>
  <c r="U136" i="1"/>
  <c r="T136" i="1"/>
  <c r="S136" i="1"/>
  <c r="Q136" i="1"/>
  <c r="P136" i="1"/>
  <c r="O136" i="1"/>
  <c r="N136" i="1"/>
  <c r="M136" i="1"/>
  <c r="L136" i="1"/>
  <c r="K136" i="1"/>
  <c r="J136" i="1"/>
  <c r="I136" i="1"/>
  <c r="H136" i="1"/>
  <c r="G136" i="1"/>
  <c r="Y135" i="1"/>
  <c r="X135" i="1"/>
  <c r="W135" i="1"/>
  <c r="V135" i="1"/>
  <c r="U135" i="1"/>
  <c r="T135" i="1"/>
  <c r="S135" i="1"/>
  <c r="Y134" i="1"/>
  <c r="X134" i="1"/>
  <c r="W134" i="1"/>
  <c r="V134" i="1"/>
  <c r="U134" i="1"/>
  <c r="T134" i="1"/>
  <c r="S134" i="1"/>
  <c r="Y133" i="1"/>
  <c r="X133" i="1"/>
  <c r="W133" i="1"/>
  <c r="V133" i="1"/>
  <c r="U133" i="1"/>
  <c r="T133" i="1"/>
  <c r="S133" i="1"/>
  <c r="Y132" i="1"/>
  <c r="X132" i="1"/>
  <c r="W132" i="1"/>
  <c r="V132" i="1"/>
  <c r="U132" i="1"/>
  <c r="T132" i="1"/>
  <c r="S132" i="1"/>
  <c r="Y131" i="1"/>
  <c r="X131" i="1"/>
  <c r="W131" i="1"/>
  <c r="V131" i="1"/>
  <c r="U131" i="1"/>
  <c r="T131" i="1"/>
  <c r="S131" i="1"/>
  <c r="Q131" i="1"/>
  <c r="P131" i="1"/>
  <c r="O131" i="1"/>
  <c r="N131" i="1"/>
  <c r="M131" i="1"/>
  <c r="L131" i="1"/>
  <c r="K131" i="1"/>
  <c r="J131" i="1"/>
  <c r="I131" i="1"/>
  <c r="H131" i="1"/>
  <c r="G131" i="1"/>
  <c r="Y130" i="1"/>
  <c r="X130" i="1"/>
  <c r="W130" i="1"/>
  <c r="V130" i="1"/>
  <c r="U130" i="1"/>
  <c r="T130" i="1"/>
  <c r="S130" i="1"/>
  <c r="Y129" i="1"/>
  <c r="X129" i="1"/>
  <c r="W129" i="1"/>
  <c r="V129" i="1"/>
  <c r="U129" i="1"/>
  <c r="T129" i="1"/>
  <c r="S129" i="1"/>
  <c r="Y128" i="1"/>
  <c r="X128" i="1"/>
  <c r="W128" i="1"/>
  <c r="V128" i="1"/>
  <c r="U128" i="1"/>
  <c r="T128" i="1"/>
  <c r="S128" i="1"/>
  <c r="Y127" i="1"/>
  <c r="X127" i="1"/>
  <c r="W127" i="1"/>
  <c r="V127" i="1"/>
  <c r="U127" i="1"/>
  <c r="T127" i="1"/>
  <c r="S127" i="1"/>
  <c r="Y126" i="1"/>
  <c r="X126" i="1"/>
  <c r="W126" i="1"/>
  <c r="V126" i="1"/>
  <c r="U126" i="1"/>
  <c r="T126" i="1"/>
  <c r="S126" i="1"/>
  <c r="Y125" i="1"/>
  <c r="X125" i="1"/>
  <c r="W125" i="1"/>
  <c r="V125" i="1"/>
  <c r="U125" i="1"/>
  <c r="T125" i="1"/>
  <c r="S125" i="1"/>
  <c r="Q125" i="1"/>
  <c r="P125" i="1"/>
  <c r="O125" i="1"/>
  <c r="N125" i="1"/>
  <c r="M125" i="1"/>
  <c r="L125" i="1"/>
  <c r="K125" i="1"/>
  <c r="J125" i="1"/>
  <c r="I125" i="1"/>
  <c r="H125" i="1"/>
  <c r="G125" i="1"/>
  <c r="Y124" i="1"/>
  <c r="X124" i="1"/>
  <c r="W124" i="1"/>
  <c r="V124" i="1"/>
  <c r="U124" i="1"/>
  <c r="T124" i="1"/>
  <c r="S124" i="1"/>
  <c r="Y123" i="1"/>
  <c r="X123" i="1"/>
  <c r="W123" i="1"/>
  <c r="V123" i="1"/>
  <c r="U123" i="1"/>
  <c r="T123" i="1"/>
  <c r="S123" i="1"/>
  <c r="Y122" i="1"/>
  <c r="X122" i="1"/>
  <c r="W122" i="1"/>
  <c r="V122" i="1"/>
  <c r="U122" i="1"/>
  <c r="T122" i="1"/>
  <c r="S122" i="1"/>
  <c r="Y121" i="1"/>
  <c r="X121" i="1"/>
  <c r="W121" i="1"/>
  <c r="V121" i="1"/>
  <c r="U121" i="1"/>
  <c r="T121" i="1"/>
  <c r="S121" i="1"/>
  <c r="Y120" i="1"/>
  <c r="X120" i="1"/>
  <c r="W120" i="1"/>
  <c r="V120" i="1"/>
  <c r="U120" i="1"/>
  <c r="T120" i="1"/>
  <c r="S120" i="1"/>
  <c r="Y119" i="1"/>
  <c r="X119" i="1"/>
  <c r="W119" i="1"/>
  <c r="V119" i="1"/>
  <c r="U119" i="1"/>
  <c r="T119" i="1"/>
  <c r="S119" i="1"/>
  <c r="Y118" i="1"/>
  <c r="X118" i="1"/>
  <c r="W118" i="1"/>
  <c r="V118" i="1"/>
  <c r="U118" i="1"/>
  <c r="T118" i="1"/>
  <c r="S118" i="1"/>
  <c r="Y117" i="1"/>
  <c r="X117" i="1"/>
  <c r="W117" i="1"/>
  <c r="V117" i="1"/>
  <c r="U117" i="1"/>
  <c r="T117" i="1"/>
  <c r="S117" i="1"/>
  <c r="Q117" i="1"/>
  <c r="P117" i="1"/>
  <c r="O117" i="1"/>
  <c r="N117" i="1"/>
  <c r="M117" i="1"/>
  <c r="L117" i="1"/>
  <c r="K117" i="1"/>
  <c r="J117" i="1"/>
  <c r="I117" i="1"/>
  <c r="H117" i="1"/>
  <c r="G117" i="1"/>
  <c r="Y116" i="1"/>
  <c r="X116" i="1"/>
  <c r="W116" i="1"/>
  <c r="V116" i="1"/>
  <c r="U116" i="1"/>
  <c r="T116" i="1"/>
  <c r="S116" i="1"/>
  <c r="Y115" i="1"/>
  <c r="X115" i="1"/>
  <c r="W115" i="1"/>
  <c r="V115" i="1"/>
  <c r="U115" i="1"/>
  <c r="T115" i="1"/>
  <c r="S115" i="1"/>
  <c r="Q115" i="1"/>
  <c r="P115" i="1"/>
  <c r="O115" i="1"/>
  <c r="N115" i="1"/>
  <c r="M115" i="1"/>
  <c r="L115" i="1"/>
  <c r="K115" i="1"/>
  <c r="J115" i="1"/>
  <c r="I115" i="1"/>
  <c r="H115" i="1"/>
  <c r="G115" i="1"/>
  <c r="F115" i="1"/>
  <c r="E115" i="1"/>
  <c r="D115" i="1"/>
  <c r="C115" i="1"/>
  <c r="B115" i="1"/>
  <c r="E450" i="1" s="1"/>
  <c r="A115" i="1"/>
  <c r="B450" i="1" s="1"/>
  <c r="Y114" i="1"/>
  <c r="X114" i="1"/>
  <c r="W114" i="1"/>
  <c r="V114" i="1"/>
  <c r="U114" i="1"/>
  <c r="T114" i="1"/>
  <c r="S114" i="1"/>
  <c r="Y113" i="1"/>
  <c r="X113" i="1"/>
  <c r="W113" i="1"/>
  <c r="V113" i="1"/>
  <c r="U113" i="1"/>
  <c r="T113" i="1"/>
  <c r="S113" i="1"/>
  <c r="Q113" i="1"/>
  <c r="P113" i="1"/>
  <c r="O113" i="1"/>
  <c r="N113" i="1"/>
  <c r="M113" i="1"/>
  <c r="L113" i="1"/>
  <c r="K113" i="1"/>
  <c r="J113" i="1"/>
  <c r="I113" i="1"/>
  <c r="H113" i="1"/>
  <c r="G113" i="1"/>
  <c r="X112" i="1"/>
  <c r="W112" i="1"/>
  <c r="V112" i="1"/>
  <c r="U112" i="1"/>
  <c r="T112" i="1"/>
  <c r="S112" i="1"/>
  <c r="Y111" i="1"/>
  <c r="X111" i="1"/>
  <c r="W111" i="1"/>
  <c r="V111" i="1"/>
  <c r="U111" i="1"/>
  <c r="T111" i="1"/>
  <c r="S111" i="1"/>
  <c r="Y110" i="1"/>
  <c r="X110" i="1"/>
  <c r="W110" i="1"/>
  <c r="V110" i="1"/>
  <c r="U110" i="1"/>
  <c r="T110" i="1"/>
  <c r="S110" i="1"/>
  <c r="Q110" i="1"/>
  <c r="P110" i="1"/>
  <c r="O110" i="1"/>
  <c r="N110" i="1"/>
  <c r="M110" i="1"/>
  <c r="L110" i="1"/>
  <c r="K110" i="1"/>
  <c r="J110" i="1"/>
  <c r="I110" i="1"/>
  <c r="H110" i="1"/>
  <c r="G110" i="1"/>
  <c r="Y109" i="1"/>
  <c r="X109" i="1"/>
  <c r="W109" i="1"/>
  <c r="V109" i="1"/>
  <c r="U109" i="1"/>
  <c r="T109" i="1"/>
  <c r="S109" i="1"/>
  <c r="Y108" i="1"/>
  <c r="X108" i="1"/>
  <c r="W108" i="1"/>
  <c r="V108" i="1"/>
  <c r="U108" i="1"/>
  <c r="T108" i="1"/>
  <c r="S108" i="1"/>
  <c r="Y107" i="1"/>
  <c r="X107" i="1"/>
  <c r="W107" i="1"/>
  <c r="V107" i="1"/>
  <c r="U107" i="1"/>
  <c r="T107" i="1"/>
  <c r="S107" i="1"/>
  <c r="Q107" i="1"/>
  <c r="P107" i="1"/>
  <c r="O107" i="1"/>
  <c r="N107" i="1"/>
  <c r="M107" i="1"/>
  <c r="L107" i="1"/>
  <c r="K107" i="1"/>
  <c r="J107" i="1"/>
  <c r="I107" i="1"/>
  <c r="H107" i="1"/>
  <c r="G107" i="1"/>
  <c r="Y106" i="1"/>
  <c r="X106" i="1"/>
  <c r="W106" i="1"/>
  <c r="V106" i="1"/>
  <c r="U106" i="1"/>
  <c r="T106" i="1"/>
  <c r="S106" i="1"/>
  <c r="Y105" i="1"/>
  <c r="X105" i="1"/>
  <c r="W105" i="1"/>
  <c r="V105" i="1"/>
  <c r="U105" i="1"/>
  <c r="T105" i="1"/>
  <c r="S105" i="1"/>
  <c r="Y104" i="1"/>
  <c r="X104" i="1"/>
  <c r="W104" i="1"/>
  <c r="V104" i="1"/>
  <c r="U104" i="1"/>
  <c r="T104" i="1"/>
  <c r="S104" i="1"/>
  <c r="Q104" i="1"/>
  <c r="P104" i="1"/>
  <c r="O104" i="1"/>
  <c r="N104" i="1"/>
  <c r="M104" i="1"/>
  <c r="L104" i="1"/>
  <c r="K104" i="1"/>
  <c r="J104" i="1"/>
  <c r="I104" i="1"/>
  <c r="H104" i="1"/>
  <c r="G104" i="1"/>
  <c r="Y103" i="1"/>
  <c r="X103" i="1"/>
  <c r="W103" i="1"/>
  <c r="V103" i="1"/>
  <c r="U103" i="1"/>
  <c r="T103" i="1"/>
  <c r="S103" i="1"/>
  <c r="Y102" i="1"/>
  <c r="X102" i="1"/>
  <c r="W102" i="1"/>
  <c r="V102" i="1"/>
  <c r="U102" i="1"/>
  <c r="T102" i="1"/>
  <c r="S102" i="1"/>
  <c r="Y101" i="1"/>
  <c r="X101" i="1"/>
  <c r="W101" i="1"/>
  <c r="V101" i="1"/>
  <c r="U101" i="1"/>
  <c r="T101" i="1"/>
  <c r="S101" i="1"/>
  <c r="Y100" i="1"/>
  <c r="X100" i="1"/>
  <c r="W100" i="1"/>
  <c r="V100" i="1"/>
  <c r="U100" i="1"/>
  <c r="T100" i="1"/>
  <c r="S100" i="1"/>
  <c r="Q100" i="1"/>
  <c r="P100" i="1"/>
  <c r="O100" i="1"/>
  <c r="N100" i="1"/>
  <c r="M100" i="1"/>
  <c r="L100" i="1"/>
  <c r="K100" i="1"/>
  <c r="J100" i="1"/>
  <c r="I100" i="1"/>
  <c r="H100" i="1"/>
  <c r="G100" i="1"/>
  <c r="Y99" i="1"/>
  <c r="X99" i="1"/>
  <c r="W99" i="1"/>
  <c r="V99" i="1"/>
  <c r="U99" i="1"/>
  <c r="T99" i="1"/>
  <c r="S99" i="1"/>
  <c r="Y98" i="1"/>
  <c r="X98" i="1"/>
  <c r="W98" i="1"/>
  <c r="V98" i="1"/>
  <c r="U98" i="1"/>
  <c r="T98" i="1"/>
  <c r="S98" i="1"/>
  <c r="Y97" i="1"/>
  <c r="X97" i="1"/>
  <c r="W97" i="1"/>
  <c r="V97" i="1"/>
  <c r="U97" i="1"/>
  <c r="T97" i="1"/>
  <c r="S97" i="1"/>
  <c r="Y96" i="1"/>
  <c r="X96" i="1"/>
  <c r="W96" i="1"/>
  <c r="V96" i="1"/>
  <c r="U96" i="1"/>
  <c r="T96" i="1"/>
  <c r="S96" i="1"/>
  <c r="Q96" i="1"/>
  <c r="P96" i="1"/>
  <c r="O96" i="1"/>
  <c r="N96" i="1"/>
  <c r="M96" i="1"/>
  <c r="L96" i="1"/>
  <c r="K96" i="1"/>
  <c r="J96" i="1"/>
  <c r="I96" i="1"/>
  <c r="H96" i="1"/>
  <c r="G96" i="1"/>
  <c r="Y95" i="1"/>
  <c r="X95" i="1"/>
  <c r="W95" i="1"/>
  <c r="V95" i="1"/>
  <c r="U95" i="1"/>
  <c r="T95" i="1"/>
  <c r="S95" i="1"/>
  <c r="Y94" i="1"/>
  <c r="X94" i="1"/>
  <c r="W94" i="1"/>
  <c r="V94" i="1"/>
  <c r="U94" i="1"/>
  <c r="T94" i="1"/>
  <c r="S94" i="1"/>
  <c r="Y93" i="1"/>
  <c r="X93" i="1"/>
  <c r="W93" i="1"/>
  <c r="V93" i="1"/>
  <c r="U93" i="1"/>
  <c r="T93" i="1"/>
  <c r="S93" i="1"/>
  <c r="Y92" i="1"/>
  <c r="X92" i="1"/>
  <c r="W92" i="1"/>
  <c r="V92" i="1"/>
  <c r="U92" i="1"/>
  <c r="T92" i="1"/>
  <c r="S92" i="1"/>
  <c r="Q92" i="1"/>
  <c r="R92" i="1" s="1"/>
  <c r="F449" i="1" s="1"/>
  <c r="G449" i="1" s="1"/>
  <c r="P92" i="1"/>
  <c r="O92" i="1"/>
  <c r="N92" i="1"/>
  <c r="M92" i="1"/>
  <c r="L92" i="1"/>
  <c r="K92" i="1"/>
  <c r="J92" i="1"/>
  <c r="I92" i="1"/>
  <c r="H92" i="1"/>
  <c r="G92" i="1"/>
  <c r="F92" i="1"/>
  <c r="E92" i="1"/>
  <c r="D92" i="1"/>
  <c r="C92" i="1"/>
  <c r="B92" i="1"/>
  <c r="E449" i="1" s="1"/>
  <c r="A92" i="1"/>
  <c r="B449" i="1" s="1"/>
  <c r="Y91" i="1"/>
  <c r="X91" i="1"/>
  <c r="W91" i="1"/>
  <c r="V91" i="1"/>
  <c r="U91" i="1"/>
  <c r="T91" i="1"/>
  <c r="S91" i="1"/>
  <c r="Y90" i="1"/>
  <c r="X90" i="1"/>
  <c r="W90" i="1"/>
  <c r="V90" i="1"/>
  <c r="U90" i="1"/>
  <c r="T90" i="1"/>
  <c r="S90" i="1"/>
  <c r="Y89" i="1"/>
  <c r="X89" i="1"/>
  <c r="W89" i="1"/>
  <c r="V89" i="1"/>
  <c r="U89" i="1"/>
  <c r="T89" i="1"/>
  <c r="S89" i="1"/>
  <c r="Q89" i="1"/>
  <c r="P89" i="1"/>
  <c r="O89" i="1"/>
  <c r="N89" i="1"/>
  <c r="M89" i="1"/>
  <c r="L89" i="1"/>
  <c r="K89" i="1"/>
  <c r="J89" i="1"/>
  <c r="I89" i="1"/>
  <c r="H89" i="1"/>
  <c r="G89" i="1"/>
  <c r="Y88" i="1"/>
  <c r="X88" i="1"/>
  <c r="W88" i="1"/>
  <c r="V88" i="1"/>
  <c r="U88" i="1"/>
  <c r="T88" i="1"/>
  <c r="S88" i="1"/>
  <c r="Y87" i="1"/>
  <c r="X87" i="1"/>
  <c r="W87" i="1"/>
  <c r="V87" i="1"/>
  <c r="U87" i="1"/>
  <c r="T87" i="1"/>
  <c r="S87" i="1"/>
  <c r="Y86" i="1"/>
  <c r="X86" i="1"/>
  <c r="W86" i="1"/>
  <c r="V86" i="1"/>
  <c r="U86" i="1"/>
  <c r="T86" i="1"/>
  <c r="S86" i="1"/>
  <c r="X85" i="1"/>
  <c r="W85" i="1"/>
  <c r="V85" i="1"/>
  <c r="U85" i="1"/>
  <c r="T85" i="1"/>
  <c r="S85" i="1"/>
  <c r="Q85" i="1"/>
  <c r="P85" i="1"/>
  <c r="O85" i="1"/>
  <c r="N85" i="1"/>
  <c r="M85" i="1"/>
  <c r="L85" i="1"/>
  <c r="K85" i="1"/>
  <c r="J85" i="1"/>
  <c r="I85" i="1"/>
  <c r="H85" i="1"/>
  <c r="G85" i="1"/>
  <c r="Y84" i="1"/>
  <c r="X84" i="1"/>
  <c r="W84" i="1"/>
  <c r="V84" i="1"/>
  <c r="U84" i="1"/>
  <c r="T84" i="1"/>
  <c r="S84" i="1"/>
  <c r="Y83" i="1"/>
  <c r="X83" i="1"/>
  <c r="W83" i="1"/>
  <c r="V83" i="1"/>
  <c r="U83" i="1"/>
  <c r="T83" i="1"/>
  <c r="S83" i="1"/>
  <c r="Y82" i="1"/>
  <c r="X82" i="1"/>
  <c r="W82" i="1"/>
  <c r="V82" i="1"/>
  <c r="U82" i="1"/>
  <c r="T82" i="1"/>
  <c r="S82" i="1"/>
  <c r="Y81" i="1"/>
  <c r="X81" i="1"/>
  <c r="W81" i="1"/>
  <c r="V81" i="1"/>
  <c r="U81" i="1"/>
  <c r="T81" i="1"/>
  <c r="S81" i="1"/>
  <c r="Q81" i="1"/>
  <c r="P81" i="1"/>
  <c r="O81" i="1"/>
  <c r="N81" i="1"/>
  <c r="M81" i="1"/>
  <c r="L81" i="1"/>
  <c r="K81" i="1"/>
  <c r="J81" i="1"/>
  <c r="I81" i="1"/>
  <c r="H81" i="1"/>
  <c r="G81" i="1"/>
  <c r="Y80" i="1"/>
  <c r="X80" i="1"/>
  <c r="W80" i="1"/>
  <c r="V80" i="1"/>
  <c r="U80" i="1"/>
  <c r="T80" i="1"/>
  <c r="S80" i="1"/>
  <c r="Y79" i="1"/>
  <c r="X79" i="1"/>
  <c r="W79" i="1"/>
  <c r="V79" i="1"/>
  <c r="U79" i="1"/>
  <c r="T79" i="1"/>
  <c r="S79" i="1"/>
  <c r="Y78" i="1"/>
  <c r="X78" i="1"/>
  <c r="W78" i="1"/>
  <c r="V78" i="1"/>
  <c r="U78" i="1"/>
  <c r="T78" i="1"/>
  <c r="S78" i="1"/>
  <c r="Y77" i="1"/>
  <c r="X77" i="1"/>
  <c r="W77" i="1"/>
  <c r="V77" i="1"/>
  <c r="U77" i="1"/>
  <c r="T77" i="1"/>
  <c r="S77" i="1"/>
  <c r="Q77" i="1"/>
  <c r="P77" i="1"/>
  <c r="O77" i="1"/>
  <c r="N77" i="1"/>
  <c r="M77" i="1"/>
  <c r="L77" i="1"/>
  <c r="K77" i="1"/>
  <c r="J77" i="1"/>
  <c r="I77" i="1"/>
  <c r="H77" i="1"/>
  <c r="G77" i="1"/>
  <c r="Y76" i="1"/>
  <c r="X76" i="1"/>
  <c r="W76" i="1"/>
  <c r="V76" i="1"/>
  <c r="U76" i="1"/>
  <c r="T76" i="1"/>
  <c r="S76" i="1"/>
  <c r="Y75" i="1"/>
  <c r="X75" i="1"/>
  <c r="W75" i="1"/>
  <c r="V75" i="1"/>
  <c r="U75" i="1"/>
  <c r="T75" i="1"/>
  <c r="S75" i="1"/>
  <c r="Y74" i="1"/>
  <c r="X74" i="1"/>
  <c r="W74" i="1"/>
  <c r="V74" i="1"/>
  <c r="U74" i="1"/>
  <c r="T74" i="1"/>
  <c r="S74" i="1"/>
  <c r="Y73" i="1"/>
  <c r="X73" i="1"/>
  <c r="W73" i="1"/>
  <c r="V73" i="1"/>
  <c r="U73" i="1"/>
  <c r="T73" i="1"/>
  <c r="S73" i="1"/>
  <c r="Y72" i="1"/>
  <c r="X72" i="1"/>
  <c r="W72" i="1"/>
  <c r="V72" i="1"/>
  <c r="U72" i="1"/>
  <c r="T72" i="1"/>
  <c r="S72" i="1"/>
  <c r="Q72" i="1"/>
  <c r="P72" i="1"/>
  <c r="O72" i="1"/>
  <c r="N72" i="1"/>
  <c r="M72" i="1"/>
  <c r="L72" i="1"/>
  <c r="K72" i="1"/>
  <c r="J72" i="1"/>
  <c r="I72" i="1"/>
  <c r="H72" i="1"/>
  <c r="G72" i="1"/>
  <c r="Y71" i="1"/>
  <c r="X71" i="1"/>
  <c r="W71" i="1"/>
  <c r="V71" i="1"/>
  <c r="U71" i="1"/>
  <c r="T71" i="1"/>
  <c r="S71" i="1"/>
  <c r="Y70" i="1"/>
  <c r="X70" i="1"/>
  <c r="W70" i="1"/>
  <c r="V70" i="1"/>
  <c r="U70" i="1"/>
  <c r="T70" i="1"/>
  <c r="S70" i="1"/>
  <c r="Y69" i="1"/>
  <c r="X69" i="1"/>
  <c r="W69" i="1"/>
  <c r="V69" i="1"/>
  <c r="U69" i="1"/>
  <c r="T69" i="1"/>
  <c r="S69" i="1"/>
  <c r="Y68" i="1"/>
  <c r="X68" i="1"/>
  <c r="W68" i="1"/>
  <c r="V68" i="1"/>
  <c r="U68" i="1"/>
  <c r="T68" i="1"/>
  <c r="S68" i="1"/>
  <c r="Y67" i="1"/>
  <c r="X67" i="1"/>
  <c r="W67" i="1"/>
  <c r="V67" i="1"/>
  <c r="U67" i="1"/>
  <c r="T67" i="1"/>
  <c r="S67" i="1"/>
  <c r="Q67" i="1"/>
  <c r="P67" i="1"/>
  <c r="O67" i="1"/>
  <c r="N67" i="1"/>
  <c r="M67" i="1"/>
  <c r="L67" i="1"/>
  <c r="K67" i="1"/>
  <c r="J67" i="1"/>
  <c r="I67" i="1"/>
  <c r="H67" i="1"/>
  <c r="G67" i="1"/>
  <c r="Y66" i="1"/>
  <c r="X66" i="1"/>
  <c r="W66" i="1"/>
  <c r="V66" i="1"/>
  <c r="U66" i="1"/>
  <c r="T66" i="1"/>
  <c r="S66" i="1"/>
  <c r="Y65" i="1"/>
  <c r="X65" i="1"/>
  <c r="W65" i="1"/>
  <c r="V65" i="1"/>
  <c r="U65" i="1"/>
  <c r="T65" i="1"/>
  <c r="S65" i="1"/>
  <c r="Y64" i="1"/>
  <c r="X64" i="1"/>
  <c r="W64" i="1"/>
  <c r="V64" i="1"/>
  <c r="U64" i="1"/>
  <c r="T64" i="1"/>
  <c r="S64" i="1"/>
  <c r="Y63" i="1"/>
  <c r="X63" i="1"/>
  <c r="W63" i="1"/>
  <c r="V63" i="1"/>
  <c r="U63" i="1"/>
  <c r="T63" i="1"/>
  <c r="S63" i="1"/>
  <c r="Y62" i="1"/>
  <c r="X62" i="1"/>
  <c r="W62" i="1"/>
  <c r="V62" i="1"/>
  <c r="U62" i="1"/>
  <c r="T62" i="1"/>
  <c r="S62" i="1"/>
  <c r="Q62" i="1"/>
  <c r="P62" i="1"/>
  <c r="O62" i="1"/>
  <c r="N62" i="1"/>
  <c r="M62" i="1"/>
  <c r="L62" i="1"/>
  <c r="K62" i="1"/>
  <c r="J62" i="1"/>
  <c r="I62" i="1"/>
  <c r="H62" i="1"/>
  <c r="G62" i="1"/>
  <c r="Y61" i="1"/>
  <c r="X61" i="1"/>
  <c r="W61" i="1"/>
  <c r="V61" i="1"/>
  <c r="U61" i="1"/>
  <c r="T61" i="1"/>
  <c r="S61" i="1"/>
  <c r="Y60" i="1"/>
  <c r="X60" i="1"/>
  <c r="W60" i="1"/>
  <c r="V60" i="1"/>
  <c r="U60" i="1"/>
  <c r="T60" i="1"/>
  <c r="S60" i="1"/>
  <c r="Y59" i="1"/>
  <c r="X59" i="1"/>
  <c r="W59" i="1"/>
  <c r="V59" i="1"/>
  <c r="U59" i="1"/>
  <c r="T59" i="1"/>
  <c r="S59" i="1"/>
  <c r="Y58" i="1"/>
  <c r="X58" i="1"/>
  <c r="W58" i="1"/>
  <c r="V58" i="1"/>
  <c r="U58" i="1"/>
  <c r="T58" i="1"/>
  <c r="S58" i="1"/>
  <c r="Q58" i="1"/>
  <c r="P58" i="1"/>
  <c r="O58" i="1"/>
  <c r="N58" i="1"/>
  <c r="M58" i="1"/>
  <c r="L58" i="1"/>
  <c r="K58" i="1"/>
  <c r="J58" i="1"/>
  <c r="I58" i="1"/>
  <c r="H58" i="1"/>
  <c r="G58" i="1"/>
  <c r="Y57" i="1"/>
  <c r="X57" i="1"/>
  <c r="W57" i="1"/>
  <c r="V57" i="1"/>
  <c r="U57" i="1"/>
  <c r="T57" i="1"/>
  <c r="S57" i="1"/>
  <c r="Y56" i="1"/>
  <c r="X56" i="1"/>
  <c r="W56" i="1"/>
  <c r="V56" i="1"/>
  <c r="U56" i="1"/>
  <c r="T56" i="1"/>
  <c r="S56" i="1"/>
  <c r="Y55" i="1"/>
  <c r="X55" i="1"/>
  <c r="W55" i="1"/>
  <c r="V55" i="1"/>
  <c r="U55" i="1"/>
  <c r="T55" i="1"/>
  <c r="S55" i="1"/>
  <c r="Y54" i="1"/>
  <c r="X54" i="1"/>
  <c r="W54" i="1"/>
  <c r="V54" i="1"/>
  <c r="U54" i="1"/>
  <c r="T54" i="1"/>
  <c r="S54" i="1"/>
  <c r="Y53" i="1"/>
  <c r="X53" i="1"/>
  <c r="W53" i="1"/>
  <c r="V53" i="1"/>
  <c r="U53" i="1"/>
  <c r="T53" i="1"/>
  <c r="S53" i="1"/>
  <c r="Q53" i="1"/>
  <c r="P53" i="1"/>
  <c r="O53" i="1"/>
  <c r="N53" i="1"/>
  <c r="M53" i="1"/>
  <c r="L53" i="1"/>
  <c r="K53" i="1"/>
  <c r="J53" i="1"/>
  <c r="I53" i="1"/>
  <c r="H53" i="1"/>
  <c r="G53" i="1"/>
  <c r="Y52" i="1"/>
  <c r="X52" i="1"/>
  <c r="W52" i="1"/>
  <c r="V52" i="1"/>
  <c r="U52" i="1"/>
  <c r="T52" i="1"/>
  <c r="S52" i="1"/>
  <c r="Y51" i="1"/>
  <c r="X51" i="1"/>
  <c r="W51" i="1"/>
  <c r="V51" i="1"/>
  <c r="U51" i="1"/>
  <c r="T51" i="1"/>
  <c r="S51" i="1"/>
  <c r="Y50" i="1"/>
  <c r="X50" i="1"/>
  <c r="W50" i="1"/>
  <c r="V50" i="1"/>
  <c r="U50" i="1"/>
  <c r="T50" i="1"/>
  <c r="S50" i="1"/>
  <c r="Y49" i="1"/>
  <c r="X49" i="1"/>
  <c r="W49" i="1"/>
  <c r="V49" i="1"/>
  <c r="U49" i="1"/>
  <c r="T49" i="1"/>
  <c r="S49" i="1"/>
  <c r="Q49" i="1"/>
  <c r="P49" i="1"/>
  <c r="O49" i="1"/>
  <c r="N49" i="1"/>
  <c r="M49" i="1"/>
  <c r="L49" i="1"/>
  <c r="K49" i="1"/>
  <c r="J49" i="1"/>
  <c r="I49" i="1"/>
  <c r="H49" i="1"/>
  <c r="G49" i="1"/>
  <c r="Y48" i="1"/>
  <c r="X48" i="1"/>
  <c r="W48" i="1"/>
  <c r="V48" i="1"/>
  <c r="U48" i="1"/>
  <c r="T48" i="1"/>
  <c r="S48" i="1"/>
  <c r="Y47" i="1"/>
  <c r="X47" i="1"/>
  <c r="W47" i="1"/>
  <c r="V47" i="1"/>
  <c r="U47" i="1"/>
  <c r="T47" i="1"/>
  <c r="S47" i="1"/>
  <c r="Y46" i="1"/>
  <c r="X46" i="1"/>
  <c r="W46" i="1"/>
  <c r="V46" i="1"/>
  <c r="U46" i="1"/>
  <c r="T46" i="1"/>
  <c r="S46" i="1"/>
  <c r="Y45" i="1"/>
  <c r="X45" i="1"/>
  <c r="W45" i="1"/>
  <c r="V45" i="1"/>
  <c r="U45" i="1"/>
  <c r="T45" i="1"/>
  <c r="S45" i="1"/>
  <c r="Y44" i="1"/>
  <c r="X44" i="1"/>
  <c r="W44" i="1"/>
  <c r="V44" i="1"/>
  <c r="U44" i="1"/>
  <c r="T44" i="1"/>
  <c r="S44" i="1"/>
  <c r="Y43" i="1"/>
  <c r="X43" i="1"/>
  <c r="W43" i="1"/>
  <c r="V43" i="1"/>
  <c r="U43" i="1"/>
  <c r="T43" i="1"/>
  <c r="S43" i="1"/>
  <c r="Y42" i="1"/>
  <c r="X42" i="1"/>
  <c r="W42" i="1"/>
  <c r="V42" i="1"/>
  <c r="U42" i="1"/>
  <c r="T42" i="1"/>
  <c r="S42" i="1"/>
  <c r="Y41" i="1"/>
  <c r="X41" i="1"/>
  <c r="W41" i="1"/>
  <c r="V41" i="1"/>
  <c r="U41" i="1"/>
  <c r="T41" i="1"/>
  <c r="S41" i="1"/>
  <c r="R41" i="1"/>
  <c r="F448" i="1" s="1"/>
  <c r="Q41" i="1"/>
  <c r="P41" i="1"/>
  <c r="O41" i="1"/>
  <c r="N41" i="1"/>
  <c r="M41" i="1"/>
  <c r="L41" i="1"/>
  <c r="K41" i="1"/>
  <c r="J41" i="1"/>
  <c r="I41" i="1"/>
  <c r="H41" i="1"/>
  <c r="G41" i="1"/>
  <c r="F41" i="1"/>
  <c r="E41" i="1"/>
  <c r="D41" i="1"/>
  <c r="C41" i="1"/>
  <c r="B41" i="1"/>
  <c r="E448" i="1" s="1"/>
  <c r="A41" i="1"/>
  <c r="B448" i="1" s="1"/>
  <c r="Y40" i="1"/>
  <c r="X40" i="1"/>
  <c r="W40" i="1"/>
  <c r="V40" i="1"/>
  <c r="U40" i="1"/>
  <c r="T40" i="1"/>
  <c r="S40" i="1"/>
  <c r="Q40" i="1"/>
  <c r="P40" i="1"/>
  <c r="O40" i="1"/>
  <c r="N40" i="1"/>
  <c r="M40" i="1"/>
  <c r="L40" i="1"/>
  <c r="K40" i="1"/>
  <c r="J40" i="1"/>
  <c r="I40" i="1"/>
  <c r="H40" i="1"/>
  <c r="G40" i="1"/>
  <c r="Y39" i="1"/>
  <c r="X39" i="1"/>
  <c r="W39" i="1"/>
  <c r="V39" i="1"/>
  <c r="U39" i="1"/>
  <c r="T39" i="1"/>
  <c r="S39" i="1"/>
  <c r="Y38" i="1"/>
  <c r="X38" i="1"/>
  <c r="W38" i="1"/>
  <c r="V38" i="1"/>
  <c r="U38" i="1"/>
  <c r="T38" i="1"/>
  <c r="S38" i="1"/>
  <c r="Y37" i="1"/>
  <c r="X37" i="1"/>
  <c r="W37" i="1"/>
  <c r="V37" i="1"/>
  <c r="U37" i="1"/>
  <c r="T37" i="1"/>
  <c r="S37" i="1"/>
  <c r="Y36" i="1"/>
  <c r="X36" i="1"/>
  <c r="W36" i="1"/>
  <c r="V36" i="1"/>
  <c r="U36" i="1"/>
  <c r="T36" i="1"/>
  <c r="S36" i="1"/>
  <c r="Y35" i="1"/>
  <c r="X35" i="1"/>
  <c r="W35" i="1"/>
  <c r="V35" i="1"/>
  <c r="U35" i="1"/>
  <c r="T35" i="1"/>
  <c r="S35" i="1"/>
  <c r="Y34" i="1"/>
  <c r="X34" i="1"/>
  <c r="W34" i="1"/>
  <c r="V34" i="1"/>
  <c r="U34" i="1"/>
  <c r="T34" i="1"/>
  <c r="S34" i="1"/>
  <c r="Y33" i="1"/>
  <c r="X33" i="1"/>
  <c r="W33" i="1"/>
  <c r="V33" i="1"/>
  <c r="U33" i="1"/>
  <c r="T33" i="1"/>
  <c r="S33" i="1"/>
  <c r="Y32" i="1"/>
  <c r="X32" i="1"/>
  <c r="W32" i="1"/>
  <c r="V32" i="1"/>
  <c r="U32" i="1"/>
  <c r="T32" i="1"/>
  <c r="S32" i="1"/>
  <c r="Y31" i="1"/>
  <c r="X31" i="1"/>
  <c r="W31" i="1"/>
  <c r="V31" i="1"/>
  <c r="U31" i="1"/>
  <c r="T31" i="1"/>
  <c r="S31" i="1"/>
  <c r="Q31" i="1"/>
  <c r="P31" i="1"/>
  <c r="O31" i="1"/>
  <c r="N31" i="1"/>
  <c r="M31" i="1"/>
  <c r="L31" i="1"/>
  <c r="K31" i="1"/>
  <c r="J31" i="1"/>
  <c r="I31" i="1"/>
  <c r="H31" i="1"/>
  <c r="G31" i="1"/>
  <c r="Y30" i="1"/>
  <c r="X30" i="1"/>
  <c r="W30" i="1"/>
  <c r="V30" i="1"/>
  <c r="U30" i="1"/>
  <c r="T30" i="1"/>
  <c r="S30" i="1"/>
  <c r="Y29" i="1"/>
  <c r="X29" i="1"/>
  <c r="W29" i="1"/>
  <c r="V29" i="1"/>
  <c r="U29" i="1"/>
  <c r="T29" i="1"/>
  <c r="S29" i="1"/>
  <c r="Y28" i="1"/>
  <c r="X28" i="1"/>
  <c r="W28" i="1"/>
  <c r="V28" i="1"/>
  <c r="U28" i="1"/>
  <c r="T28" i="1"/>
  <c r="S28" i="1"/>
  <c r="P28" i="1"/>
  <c r="O28" i="1"/>
  <c r="N28" i="1"/>
  <c r="M28" i="1"/>
  <c r="L28" i="1"/>
  <c r="K28" i="1"/>
  <c r="J28" i="1"/>
  <c r="I28" i="1"/>
  <c r="H28" i="1"/>
  <c r="G28" i="1"/>
  <c r="Y27" i="1"/>
  <c r="X27" i="1"/>
  <c r="W27" i="1"/>
  <c r="V27" i="1"/>
  <c r="U27" i="1"/>
  <c r="T27" i="1"/>
  <c r="S27" i="1"/>
  <c r="Q27" i="1"/>
  <c r="P27" i="1"/>
  <c r="O27" i="1"/>
  <c r="N27" i="1"/>
  <c r="M27" i="1"/>
  <c r="L27" i="1"/>
  <c r="K27" i="1"/>
  <c r="J27" i="1"/>
  <c r="I27" i="1"/>
  <c r="H27" i="1"/>
  <c r="G27" i="1"/>
  <c r="Y26" i="1"/>
  <c r="X26" i="1"/>
  <c r="W26" i="1"/>
  <c r="V26" i="1"/>
  <c r="U26" i="1"/>
  <c r="T26" i="1"/>
  <c r="S26" i="1"/>
  <c r="Y25" i="1"/>
  <c r="X25" i="1"/>
  <c r="W25" i="1"/>
  <c r="V25" i="1"/>
  <c r="U25" i="1"/>
  <c r="T25" i="1"/>
  <c r="S25" i="1"/>
  <c r="Q25" i="1"/>
  <c r="P25" i="1"/>
  <c r="O25" i="1"/>
  <c r="N25" i="1"/>
  <c r="M25" i="1"/>
  <c r="L25" i="1"/>
  <c r="K25" i="1"/>
  <c r="J25" i="1"/>
  <c r="I25" i="1"/>
  <c r="H25" i="1"/>
  <c r="G25" i="1"/>
  <c r="F25" i="1"/>
  <c r="E25" i="1"/>
  <c r="D25" i="1"/>
  <c r="C25" i="1"/>
  <c r="B25" i="1"/>
  <c r="E447" i="1" s="1"/>
  <c r="A25" i="1"/>
  <c r="B447" i="1" s="1"/>
  <c r="Y24" i="1"/>
  <c r="X24" i="1"/>
  <c r="W24" i="1"/>
  <c r="V24" i="1"/>
  <c r="U24" i="1"/>
  <c r="T24" i="1"/>
  <c r="S24" i="1"/>
  <c r="Y23" i="1"/>
  <c r="X23" i="1"/>
  <c r="W23" i="1"/>
  <c r="V23" i="1"/>
  <c r="U23" i="1"/>
  <c r="T23" i="1"/>
  <c r="S23" i="1"/>
  <c r="Y22" i="1"/>
  <c r="X22" i="1"/>
  <c r="W22" i="1"/>
  <c r="V22" i="1"/>
  <c r="U22" i="1"/>
  <c r="T22" i="1"/>
  <c r="S22" i="1"/>
  <c r="Y21" i="1"/>
  <c r="X21" i="1"/>
  <c r="W21" i="1"/>
  <c r="V21" i="1"/>
  <c r="U21" i="1"/>
  <c r="T21" i="1"/>
  <c r="S21" i="1"/>
  <c r="Q21" i="1"/>
  <c r="P21" i="1"/>
  <c r="O21" i="1"/>
  <c r="N21" i="1"/>
  <c r="M21" i="1"/>
  <c r="L21" i="1"/>
  <c r="K21" i="1"/>
  <c r="J21" i="1"/>
  <c r="I21" i="1"/>
  <c r="H21" i="1"/>
  <c r="G21" i="1"/>
  <c r="Y20" i="1"/>
  <c r="X20" i="1"/>
  <c r="W20" i="1"/>
  <c r="V20" i="1"/>
  <c r="U20" i="1"/>
  <c r="T20" i="1"/>
  <c r="S20" i="1"/>
  <c r="Y19" i="1"/>
  <c r="X19" i="1"/>
  <c r="W19" i="1"/>
  <c r="V19" i="1"/>
  <c r="U19" i="1"/>
  <c r="T19" i="1"/>
  <c r="S19" i="1"/>
  <c r="Y18" i="1"/>
  <c r="X18" i="1"/>
  <c r="W18" i="1"/>
  <c r="V18" i="1"/>
  <c r="U18" i="1"/>
  <c r="T18" i="1"/>
  <c r="S18" i="1"/>
  <c r="Y17" i="1"/>
  <c r="X17" i="1"/>
  <c r="W17" i="1"/>
  <c r="V17" i="1"/>
  <c r="U17" i="1"/>
  <c r="T17" i="1"/>
  <c r="S17" i="1"/>
  <c r="Y16" i="1"/>
  <c r="X16" i="1"/>
  <c r="W16" i="1"/>
  <c r="V16" i="1"/>
  <c r="U16" i="1"/>
  <c r="T16" i="1"/>
  <c r="S16" i="1"/>
  <c r="Q16" i="1"/>
  <c r="P16" i="1"/>
  <c r="O16" i="1"/>
  <c r="N16" i="1"/>
  <c r="M16" i="1"/>
  <c r="L16" i="1"/>
  <c r="K16" i="1"/>
  <c r="J16" i="1"/>
  <c r="I16" i="1"/>
  <c r="H16" i="1"/>
  <c r="G16" i="1"/>
  <c r="Y15" i="1"/>
  <c r="X15" i="1"/>
  <c r="W15" i="1"/>
  <c r="V15" i="1"/>
  <c r="U15" i="1"/>
  <c r="T15" i="1"/>
  <c r="S15" i="1"/>
  <c r="Y14" i="1"/>
  <c r="X14" i="1"/>
  <c r="W14" i="1"/>
  <c r="V14" i="1"/>
  <c r="U14" i="1"/>
  <c r="T14" i="1"/>
  <c r="S14" i="1"/>
  <c r="Y13" i="1"/>
  <c r="X13" i="1"/>
  <c r="W13" i="1"/>
  <c r="V13" i="1"/>
  <c r="U13" i="1"/>
  <c r="T13" i="1"/>
  <c r="S13" i="1"/>
  <c r="Y12" i="1"/>
  <c r="X12" i="1"/>
  <c r="W12" i="1"/>
  <c r="V12" i="1"/>
  <c r="U12" i="1"/>
  <c r="T12" i="1"/>
  <c r="S12" i="1"/>
  <c r="Q12" i="1"/>
  <c r="P12" i="1"/>
  <c r="O12" i="1"/>
  <c r="N12" i="1"/>
  <c r="M12" i="1"/>
  <c r="L12" i="1"/>
  <c r="K12" i="1"/>
  <c r="J12" i="1"/>
  <c r="I12" i="1"/>
  <c r="H12" i="1"/>
  <c r="G12" i="1"/>
  <c r="Y11" i="1"/>
  <c r="X11" i="1"/>
  <c r="W11" i="1"/>
  <c r="V11" i="1"/>
  <c r="U11" i="1"/>
  <c r="T11" i="1"/>
  <c r="S11" i="1"/>
  <c r="Y10" i="1"/>
  <c r="X10" i="1"/>
  <c r="W10" i="1"/>
  <c r="V10" i="1"/>
  <c r="U10" i="1"/>
  <c r="T10" i="1"/>
  <c r="S10" i="1"/>
  <c r="Y9" i="1"/>
  <c r="X9" i="1"/>
  <c r="W9" i="1"/>
  <c r="V9" i="1"/>
  <c r="U9" i="1"/>
  <c r="T9" i="1"/>
  <c r="S9" i="1"/>
  <c r="P9" i="1"/>
  <c r="O9" i="1"/>
  <c r="N9" i="1"/>
  <c r="M9" i="1"/>
  <c r="L9" i="1"/>
  <c r="K9" i="1"/>
  <c r="J9" i="1"/>
  <c r="I9" i="1"/>
  <c r="H9" i="1"/>
  <c r="G9" i="1"/>
  <c r="Y8" i="1"/>
  <c r="X8" i="1"/>
  <c r="W8" i="1"/>
  <c r="V8" i="1"/>
  <c r="U8" i="1"/>
  <c r="T8" i="1"/>
  <c r="S8" i="1"/>
  <c r="Y7" i="1"/>
  <c r="X7" i="1"/>
  <c r="W7" i="1"/>
  <c r="V7" i="1"/>
  <c r="U7" i="1"/>
  <c r="T7" i="1"/>
  <c r="S7" i="1"/>
  <c r="Y6" i="1"/>
  <c r="X6" i="1"/>
  <c r="W6" i="1"/>
  <c r="V6" i="1"/>
  <c r="U6" i="1"/>
  <c r="T6" i="1"/>
  <c r="S6" i="1"/>
  <c r="X5" i="1"/>
  <c r="W5" i="1"/>
  <c r="V5" i="1"/>
  <c r="U5" i="1"/>
  <c r="T5" i="1"/>
  <c r="S5" i="1"/>
  <c r="Y4" i="1"/>
  <c r="X4" i="1"/>
  <c r="W4" i="1"/>
  <c r="V4" i="1"/>
  <c r="U4" i="1"/>
  <c r="T4" i="1"/>
  <c r="S4" i="1"/>
  <c r="Q4" i="1"/>
  <c r="P4" i="1"/>
  <c r="O4" i="1"/>
  <c r="N4" i="1"/>
  <c r="M4" i="1"/>
  <c r="L4" i="1"/>
  <c r="K4" i="1"/>
  <c r="J4" i="1"/>
  <c r="I4" i="1"/>
  <c r="H4" i="1"/>
  <c r="G4" i="1"/>
  <c r="F4" i="1"/>
  <c r="E4" i="1"/>
  <c r="D4" i="1"/>
  <c r="C4" i="1"/>
  <c r="B4" i="1"/>
  <c r="E446" i="1" s="1"/>
  <c r="E466" i="1" s="1"/>
  <c r="A4" i="1"/>
  <c r="B446" i="1" s="1"/>
  <c r="V45" i="7" l="1"/>
  <c r="V114" i="7"/>
  <c r="X119" i="7"/>
  <c r="G448" i="1"/>
  <c r="G454" i="1"/>
  <c r="G455" i="1"/>
  <c r="G462" i="1"/>
  <c r="X97" i="7"/>
  <c r="V127" i="7"/>
  <c r="X156" i="7"/>
  <c r="X31" i="7"/>
  <c r="X174" i="7"/>
  <c r="G463" i="1"/>
  <c r="X34" i="7"/>
  <c r="V39" i="7"/>
  <c r="X47" i="7"/>
  <c r="X59" i="7"/>
  <c r="X91" i="7"/>
  <c r="X122" i="7"/>
  <c r="X168" i="7"/>
  <c r="X257" i="7"/>
  <c r="X37" i="7"/>
  <c r="X43" i="7"/>
  <c r="V69" i="7"/>
  <c r="V75" i="7"/>
  <c r="V81" i="7"/>
  <c r="J87" i="7"/>
  <c r="N87" i="7"/>
  <c r="R87" i="7"/>
  <c r="V85" i="7"/>
  <c r="X125" i="7"/>
  <c r="V143" i="7"/>
  <c r="X143" i="7" s="1"/>
  <c r="V163" i="7"/>
  <c r="V205" i="7"/>
  <c r="X244" i="7"/>
  <c r="X270" i="7"/>
  <c r="X289" i="7"/>
  <c r="X324" i="7"/>
  <c r="X347" i="7"/>
  <c r="V31" i="7"/>
  <c r="L65" i="7"/>
  <c r="P65" i="7"/>
  <c r="T65" i="7"/>
  <c r="L90" i="7"/>
  <c r="P90" i="7"/>
  <c r="T90" i="7"/>
  <c r="V89" i="7"/>
  <c r="V90" i="7" s="1"/>
  <c r="J90" i="7"/>
  <c r="J93" i="7"/>
  <c r="N93" i="7"/>
  <c r="R93" i="7"/>
  <c r="L96" i="7"/>
  <c r="P96" i="7"/>
  <c r="T96" i="7"/>
  <c r="V95" i="7"/>
  <c r="J96" i="7"/>
  <c r="J99" i="7"/>
  <c r="N99" i="7"/>
  <c r="R99" i="7"/>
  <c r="L102" i="7"/>
  <c r="P102" i="7"/>
  <c r="T102" i="7"/>
  <c r="V101" i="7"/>
  <c r="V102" i="7" s="1"/>
  <c r="J102" i="7"/>
  <c r="J105" i="7"/>
  <c r="N105" i="7"/>
  <c r="R105" i="7"/>
  <c r="L108" i="7"/>
  <c r="P108" i="7"/>
  <c r="T108" i="7"/>
  <c r="V107" i="7"/>
  <c r="V108" i="7" s="1"/>
  <c r="J108" i="7"/>
  <c r="J111" i="7"/>
  <c r="N111" i="7"/>
  <c r="R111" i="7"/>
  <c r="L114" i="7"/>
  <c r="P114" i="7"/>
  <c r="T114" i="7"/>
  <c r="V113" i="7"/>
  <c r="J114" i="7"/>
  <c r="J117" i="7"/>
  <c r="N117" i="7"/>
  <c r="R117" i="7"/>
  <c r="V119" i="7"/>
  <c r="X134" i="7"/>
  <c r="V174" i="7"/>
  <c r="N176" i="7"/>
  <c r="V181" i="7"/>
  <c r="X191" i="7"/>
  <c r="V204" i="7"/>
  <c r="X238" i="7"/>
  <c r="J49" i="7"/>
  <c r="N49" i="7"/>
  <c r="R49" i="7"/>
  <c r="V47" i="7"/>
  <c r="V64" i="7"/>
  <c r="J68" i="7"/>
  <c r="N68" i="7"/>
  <c r="R68" i="7"/>
  <c r="L71" i="7"/>
  <c r="P71" i="7"/>
  <c r="T71" i="7"/>
  <c r="V70" i="7"/>
  <c r="J74" i="7"/>
  <c r="N74" i="7"/>
  <c r="R74" i="7"/>
  <c r="L77" i="7"/>
  <c r="P77" i="7"/>
  <c r="T77" i="7"/>
  <c r="V76" i="7"/>
  <c r="J80" i="7"/>
  <c r="N80" i="7"/>
  <c r="R80" i="7"/>
  <c r="L83" i="7"/>
  <c r="P83" i="7"/>
  <c r="T83" i="7"/>
  <c r="V82" i="7"/>
  <c r="V137" i="7"/>
  <c r="V149" i="7"/>
  <c r="V170" i="7"/>
  <c r="N170" i="7"/>
  <c r="D381" i="7"/>
  <c r="E373" i="7"/>
  <c r="B371" i="7"/>
  <c r="V51" i="7"/>
  <c r="V52" i="7" s="1"/>
  <c r="V57" i="7"/>
  <c r="E377" i="7"/>
  <c r="V164" i="7"/>
  <c r="N164" i="7"/>
  <c r="Z184" i="7"/>
  <c r="G379" i="7" s="1"/>
  <c r="F379" i="7"/>
  <c r="L202" i="7"/>
  <c r="P202" i="7"/>
  <c r="T202" i="7"/>
  <c r="X218" i="7"/>
  <c r="V253" i="7"/>
  <c r="X260" i="7"/>
  <c r="X344" i="7"/>
  <c r="Y344" i="7" s="1"/>
  <c r="X355" i="7"/>
  <c r="Y355" i="7" s="1"/>
  <c r="V34" i="7"/>
  <c r="V40" i="7"/>
  <c r="V53" i="7"/>
  <c r="V59" i="7"/>
  <c r="V66" i="7"/>
  <c r="V72" i="7"/>
  <c r="V78" i="7"/>
  <c r="V91" i="7"/>
  <c r="V97" i="7"/>
  <c r="V103" i="7"/>
  <c r="V109" i="7"/>
  <c r="V115" i="7"/>
  <c r="V122" i="7"/>
  <c r="V128" i="7"/>
  <c r="J133" i="7"/>
  <c r="N133" i="7"/>
  <c r="R133" i="7"/>
  <c r="M136" i="7"/>
  <c r="Q136" i="7"/>
  <c r="U136" i="7"/>
  <c r="M142" i="7"/>
  <c r="Q142" i="7"/>
  <c r="U142" i="7"/>
  <c r="M148" i="7"/>
  <c r="Q148" i="7"/>
  <c r="U148" i="7"/>
  <c r="M154" i="7"/>
  <c r="Q154" i="7"/>
  <c r="U154" i="7"/>
  <c r="V156" i="7"/>
  <c r="L190" i="7"/>
  <c r="P190" i="7"/>
  <c r="T190" i="7"/>
  <c r="V189" i="7"/>
  <c r="V216" i="7"/>
  <c r="X215" i="7" s="1"/>
  <c r="V240" i="7"/>
  <c r="X286" i="7"/>
  <c r="X292" i="7"/>
  <c r="X296" i="7"/>
  <c r="X303" i="7"/>
  <c r="X306" i="7"/>
  <c r="K158" i="7"/>
  <c r="O158" i="7"/>
  <c r="S158" i="7"/>
  <c r="V160" i="7"/>
  <c r="K164" i="7"/>
  <c r="O164" i="7"/>
  <c r="S164" i="7"/>
  <c r="V166" i="7"/>
  <c r="K170" i="7"/>
  <c r="O170" i="7"/>
  <c r="S170" i="7"/>
  <c r="V172" i="7"/>
  <c r="K176" i="7"/>
  <c r="O176" i="7"/>
  <c r="S176" i="7"/>
  <c r="V178" i="7"/>
  <c r="K182" i="7"/>
  <c r="O182" i="7"/>
  <c r="S182" i="7"/>
  <c r="V186" i="7"/>
  <c r="V201" i="7"/>
  <c r="K205" i="7"/>
  <c r="O205" i="7"/>
  <c r="S205" i="7"/>
  <c r="V207" i="7"/>
  <c r="V210" i="7"/>
  <c r="J214" i="7"/>
  <c r="N214" i="7"/>
  <c r="R214" i="7"/>
  <c r="L217" i="7"/>
  <c r="P217" i="7"/>
  <c r="T217" i="7"/>
  <c r="V225" i="7"/>
  <c r="N227" i="7"/>
  <c r="R227" i="7"/>
  <c r="V248" i="7"/>
  <c r="V255" i="7"/>
  <c r="J259" i="7"/>
  <c r="N259" i="7"/>
  <c r="R259" i="7"/>
  <c r="X263" i="7"/>
  <c r="X267" i="7"/>
  <c r="Y267" i="7" s="1"/>
  <c r="X277" i="7"/>
  <c r="X321" i="7"/>
  <c r="V336" i="7"/>
  <c r="X365" i="7"/>
  <c r="V131" i="7"/>
  <c r="V191" i="7"/>
  <c r="V197" i="7"/>
  <c r="X197" i="7" s="1"/>
  <c r="V212" i="7"/>
  <c r="V218" i="7"/>
  <c r="V220" i="7" s="1"/>
  <c r="J227" i="7"/>
  <c r="V231" i="7"/>
  <c r="J240" i="7"/>
  <c r="V244" i="7"/>
  <c r="J253" i="7"/>
  <c r="V257" i="7"/>
  <c r="O279" i="7"/>
  <c r="V280" i="7"/>
  <c r="X280" i="7" s="1"/>
  <c r="V286" i="7"/>
  <c r="V292" i="7"/>
  <c r="V312" i="7"/>
  <c r="X312" i="7" s="1"/>
  <c r="V324" i="7"/>
  <c r="V330" i="7"/>
  <c r="V337" i="7"/>
  <c r="X337" i="7" s="1"/>
  <c r="L346" i="7"/>
  <c r="P346" i="7"/>
  <c r="T346" i="7"/>
  <c r="V351" i="7"/>
  <c r="J353" i="7"/>
  <c r="L361" i="7"/>
  <c r="P361" i="7"/>
  <c r="T361" i="7"/>
  <c r="L367" i="7"/>
  <c r="P367" i="7"/>
  <c r="T367" i="7"/>
  <c r="J370" i="7"/>
  <c r="N370" i="7"/>
  <c r="R370" i="7"/>
  <c r="V134" i="7"/>
  <c r="V140" i="7"/>
  <c r="V146" i="7"/>
  <c r="V152" i="7"/>
  <c r="X152" i="7" s="1"/>
  <c r="V159" i="7"/>
  <c r="V165" i="7"/>
  <c r="V171" i="7"/>
  <c r="V177" i="7"/>
  <c r="V206" i="7"/>
  <c r="V260" i="7"/>
  <c r="J269" i="7"/>
  <c r="V273" i="7"/>
  <c r="J305" i="7"/>
  <c r="V315" i="7"/>
  <c r="J349" i="7"/>
  <c r="N349" i="7"/>
  <c r="R349" i="7"/>
  <c r="V355" i="7"/>
  <c r="J364" i="7"/>
  <c r="N364" i="7"/>
  <c r="R364" i="7"/>
  <c r="J367" i="7"/>
  <c r="V194" i="7"/>
  <c r="V200" i="7"/>
  <c r="V209" i="7"/>
  <c r="V215" i="7"/>
  <c r="V221" i="7"/>
  <c r="V223" i="7" s="1"/>
  <c r="V228" i="7"/>
  <c r="X228" i="7" s="1"/>
  <c r="V234" i="7"/>
  <c r="X234" i="7" s="1"/>
  <c r="V241" i="7"/>
  <c r="V247" i="7"/>
  <c r="V254" i="7"/>
  <c r="V283" i="7"/>
  <c r="X283" i="7" s="1"/>
  <c r="V289" i="7"/>
  <c r="V306" i="7"/>
  <c r="V318" i="7"/>
  <c r="V327" i="7"/>
  <c r="X327" i="7" s="1"/>
  <c r="V344" i="7"/>
  <c r="V359" i="7"/>
  <c r="V361" i="7" s="1"/>
  <c r="V263" i="7"/>
  <c r="V270" i="7"/>
  <c r="V299" i="7"/>
  <c r="X299" i="7" s="1"/>
  <c r="V309" i="7"/>
  <c r="X309" i="7" s="1"/>
  <c r="V321" i="7"/>
  <c r="V340" i="7"/>
  <c r="V347" i="7"/>
  <c r="V362" i="7"/>
  <c r="V368" i="7"/>
  <c r="X368" i="7" s="1"/>
  <c r="R130" i="10"/>
  <c r="R133" i="10"/>
  <c r="P8" i="10"/>
  <c r="P10" i="10" s="1"/>
  <c r="J23" i="10"/>
  <c r="P21" i="10"/>
  <c r="P23" i="10" s="1"/>
  <c r="P27" i="10"/>
  <c r="R40" i="10"/>
  <c r="P46" i="10"/>
  <c r="P48" i="10" s="1"/>
  <c r="J61" i="10"/>
  <c r="P59" i="10"/>
  <c r="P61" i="10" s="1"/>
  <c r="P65" i="10"/>
  <c r="P67" i="10" s="1"/>
  <c r="R71" i="10"/>
  <c r="P77" i="10"/>
  <c r="P89" i="10"/>
  <c r="P96" i="10"/>
  <c r="P98" i="10" s="1"/>
  <c r="R102" i="10"/>
  <c r="J7" i="10"/>
  <c r="P5" i="10"/>
  <c r="P11" i="10"/>
  <c r="P13" i="10" s="1"/>
  <c r="P30" i="10"/>
  <c r="R43" i="10"/>
  <c r="P49" i="10"/>
  <c r="P51" i="10" s="1"/>
  <c r="P68" i="10"/>
  <c r="R74" i="10"/>
  <c r="P80" i="10"/>
  <c r="J95" i="10"/>
  <c r="P93" i="10"/>
  <c r="P99" i="10"/>
  <c r="P101" i="10" s="1"/>
  <c r="R117" i="10"/>
  <c r="R123" i="10"/>
  <c r="P9" i="10"/>
  <c r="P14" i="10"/>
  <c r="P16" i="10" s="1"/>
  <c r="P28" i="10"/>
  <c r="R27" i="10" s="1"/>
  <c r="P33" i="10"/>
  <c r="P35" i="10" s="1"/>
  <c r="P40" i="10"/>
  <c r="P42" i="10" s="1"/>
  <c r="P47" i="10"/>
  <c r="P52" i="10"/>
  <c r="P54" i="10" s="1"/>
  <c r="P66" i="10"/>
  <c r="P71" i="10"/>
  <c r="P73" i="10" s="1"/>
  <c r="P78" i="10"/>
  <c r="P83" i="10"/>
  <c r="P85" i="10" s="1"/>
  <c r="P90" i="10"/>
  <c r="P97" i="10"/>
  <c r="P102" i="10"/>
  <c r="P104" i="10" s="1"/>
  <c r="P120" i="10"/>
  <c r="P122" i="10" s="1"/>
  <c r="P12" i="10"/>
  <c r="P17" i="10"/>
  <c r="P19" i="10" s="1"/>
  <c r="P24" i="10"/>
  <c r="P26" i="10" s="1"/>
  <c r="P31" i="10"/>
  <c r="R30" i="10" s="1"/>
  <c r="J39" i="10"/>
  <c r="P37" i="10"/>
  <c r="P38" i="10"/>
  <c r="P43" i="10"/>
  <c r="P45" i="10" s="1"/>
  <c r="P50" i="10"/>
  <c r="P55" i="10"/>
  <c r="P57" i="10" s="1"/>
  <c r="R59" i="10"/>
  <c r="P62" i="10"/>
  <c r="P64" i="10" s="1"/>
  <c r="P69" i="10"/>
  <c r="P74" i="10"/>
  <c r="P76" i="10" s="1"/>
  <c r="P81" i="10"/>
  <c r="P86" i="10"/>
  <c r="P88" i="10" s="1"/>
  <c r="P100" i="10"/>
  <c r="P105" i="10"/>
  <c r="P107" i="10" s="1"/>
  <c r="P114" i="10"/>
  <c r="P116" i="10" s="1"/>
  <c r="P136" i="10"/>
  <c r="P138" i="10" s="1"/>
  <c r="J138" i="10"/>
  <c r="R199" i="10"/>
  <c r="S199" i="10" s="1"/>
  <c r="R212" i="10"/>
  <c r="S212" i="10" s="1"/>
  <c r="R215" i="10"/>
  <c r="R228" i="10"/>
  <c r="P123" i="10"/>
  <c r="P125" i="10" s="1"/>
  <c r="P133" i="10"/>
  <c r="P135" i="10" s="1"/>
  <c r="J144" i="10"/>
  <c r="P145" i="10"/>
  <c r="P147" i="10" s="1"/>
  <c r="R154" i="10"/>
  <c r="R162" i="10"/>
  <c r="R168" i="10"/>
  <c r="R180" i="10"/>
  <c r="P185" i="10"/>
  <c r="P191" i="10"/>
  <c r="P197" i="10"/>
  <c r="P204" i="10"/>
  <c r="P210" i="10"/>
  <c r="P217" i="10"/>
  <c r="P223" i="10"/>
  <c r="P230" i="10"/>
  <c r="R237" i="10"/>
  <c r="R241" i="10"/>
  <c r="P253" i="10"/>
  <c r="R304" i="10"/>
  <c r="R325" i="10"/>
  <c r="S325" i="10" s="1"/>
  <c r="E347" i="10"/>
  <c r="B345" i="10"/>
  <c r="K116" i="10"/>
  <c r="O116" i="10"/>
  <c r="L116" i="10"/>
  <c r="K122" i="10"/>
  <c r="O122" i="10"/>
  <c r="L122" i="10"/>
  <c r="J128" i="10"/>
  <c r="L132" i="10"/>
  <c r="P130" i="10"/>
  <c r="P132" i="10" s="1"/>
  <c r="J141" i="10"/>
  <c r="P144" i="10"/>
  <c r="P153" i="10"/>
  <c r="P179" i="10"/>
  <c r="R186" i="10"/>
  <c r="R231" i="10"/>
  <c r="R270" i="10"/>
  <c r="P282" i="10"/>
  <c r="R289" i="10"/>
  <c r="P294" i="10"/>
  <c r="R336" i="10"/>
  <c r="P108" i="10"/>
  <c r="P110" i="10" s="1"/>
  <c r="P111" i="10"/>
  <c r="P113" i="10" s="1"/>
  <c r="P128" i="10"/>
  <c r="P141" i="10"/>
  <c r="P207" i="10"/>
  <c r="P220" i="10"/>
  <c r="R273" i="10"/>
  <c r="L164" i="10"/>
  <c r="P165" i="10"/>
  <c r="P167" i="10" s="1"/>
  <c r="P168" i="10"/>
  <c r="P170" i="10" s="1"/>
  <c r="P171" i="10"/>
  <c r="P173" i="10" s="1"/>
  <c r="P174" i="10"/>
  <c r="P176" i="10" s="1"/>
  <c r="J185" i="10"/>
  <c r="J188" i="10"/>
  <c r="J191" i="10"/>
  <c r="J194" i="10"/>
  <c r="J197" i="10"/>
  <c r="P199" i="10"/>
  <c r="P201" i="10" s="1"/>
  <c r="J201" i="10"/>
  <c r="J204" i="10"/>
  <c r="J207" i="10"/>
  <c r="J210" i="10"/>
  <c r="P212" i="10"/>
  <c r="P214" i="10" s="1"/>
  <c r="J214" i="10"/>
  <c r="J217" i="10"/>
  <c r="J220" i="10"/>
  <c r="J223" i="10"/>
  <c r="P225" i="10"/>
  <c r="P227" i="10" s="1"/>
  <c r="J227" i="10"/>
  <c r="J230" i="10"/>
  <c r="J233" i="10"/>
  <c r="P254" i="10"/>
  <c r="P256" i="10" s="1"/>
  <c r="P257" i="10"/>
  <c r="P259" i="10" s="1"/>
  <c r="P260" i="10"/>
  <c r="P262" i="10" s="1"/>
  <c r="P263" i="10"/>
  <c r="P265" i="10" s="1"/>
  <c r="P266" i="10"/>
  <c r="P268" i="10" s="1"/>
  <c r="L272" i="10"/>
  <c r="J282" i="10"/>
  <c r="P286" i="10"/>
  <c r="P288" i="10" s="1"/>
  <c r="J294" i="10"/>
  <c r="P298" i="10"/>
  <c r="P300" i="10" s="1"/>
  <c r="P301" i="10"/>
  <c r="P303" i="10" s="1"/>
  <c r="P304" i="10"/>
  <c r="P306" i="10" s="1"/>
  <c r="L310" i="10"/>
  <c r="P311" i="10"/>
  <c r="P313" i="10" s="1"/>
  <c r="P314" i="10"/>
  <c r="P316" i="10" s="1"/>
  <c r="L320" i="10"/>
  <c r="P321" i="10"/>
  <c r="P323" i="10" s="1"/>
  <c r="L338" i="10"/>
  <c r="P336" i="10"/>
  <c r="P338" i="10" s="1"/>
  <c r="J150" i="10"/>
  <c r="J153" i="10"/>
  <c r="J156" i="10"/>
  <c r="J179" i="10"/>
  <c r="J182" i="10"/>
  <c r="P234" i="10"/>
  <c r="P236" i="10" s="1"/>
  <c r="P237" i="10"/>
  <c r="P239" i="10" s="1"/>
  <c r="P244" i="10"/>
  <c r="P246" i="10" s="1"/>
  <c r="P247" i="10"/>
  <c r="P249" i="10" s="1"/>
  <c r="J275" i="10"/>
  <c r="P277" i="10"/>
  <c r="P279" i="10" s="1"/>
  <c r="P283" i="10"/>
  <c r="P285" i="10" s="1"/>
  <c r="J291" i="10"/>
  <c r="P295" i="10"/>
  <c r="P297" i="10" s="1"/>
  <c r="P23" i="11"/>
  <c r="T158" i="10"/>
  <c r="G353" i="10" s="1"/>
  <c r="P162" i="10"/>
  <c r="P164" i="10" s="1"/>
  <c r="P270" i="10"/>
  <c r="P272" i="10" s="1"/>
  <c r="P308" i="10"/>
  <c r="P310" i="10" s="1"/>
  <c r="P318" i="10"/>
  <c r="P320" i="10" s="1"/>
  <c r="P325" i="10"/>
  <c r="P327" i="10" s="1"/>
  <c r="P329" i="10"/>
  <c r="P331" i="10" s="1"/>
  <c r="P333" i="10"/>
  <c r="P335" i="10" s="1"/>
  <c r="P344" i="10"/>
  <c r="P343" i="10"/>
  <c r="R342" i="10" s="1"/>
  <c r="P241" i="10"/>
  <c r="P243" i="10" s="1"/>
  <c r="P339" i="10"/>
  <c r="P340" i="10"/>
  <c r="R339" i="10" s="1"/>
  <c r="R11" i="11"/>
  <c r="R17" i="11"/>
  <c r="P9" i="11"/>
  <c r="L10" i="11"/>
  <c r="M13" i="11"/>
  <c r="J13" i="11"/>
  <c r="P15" i="11"/>
  <c r="R14" i="11" s="1"/>
  <c r="L16" i="11"/>
  <c r="M19" i="11"/>
  <c r="J19" i="11"/>
  <c r="M23" i="11"/>
  <c r="P27" i="11"/>
  <c r="P33" i="11"/>
  <c r="M39" i="11"/>
  <c r="J39" i="11"/>
  <c r="P43" i="11"/>
  <c r="P45" i="11" s="1"/>
  <c r="J51" i="11"/>
  <c r="R55" i="11"/>
  <c r="J95" i="11"/>
  <c r="P94" i="11"/>
  <c r="R102" i="11"/>
  <c r="P109" i="11"/>
  <c r="P114" i="11"/>
  <c r="P116" i="11" s="1"/>
  <c r="P121" i="11"/>
  <c r="R120" i="11" s="1"/>
  <c r="L128" i="11"/>
  <c r="P126" i="11"/>
  <c r="P128" i="11" s="1"/>
  <c r="R139" i="11"/>
  <c r="L7" i="11"/>
  <c r="J23" i="11"/>
  <c r="P25" i="11"/>
  <c r="R24" i="11" s="1"/>
  <c r="L26" i="11"/>
  <c r="M29" i="11"/>
  <c r="P31" i="11"/>
  <c r="R30" i="11" s="1"/>
  <c r="L32" i="11"/>
  <c r="M35" i="11"/>
  <c r="P40" i="11"/>
  <c r="P42" i="11" s="1"/>
  <c r="P59" i="11"/>
  <c r="P61" i="11" s="1"/>
  <c r="P112" i="11"/>
  <c r="P117" i="11"/>
  <c r="P119" i="11" s="1"/>
  <c r="P124" i="11"/>
  <c r="R126" i="11"/>
  <c r="R151" i="11"/>
  <c r="R289" i="11"/>
  <c r="J61" i="11"/>
  <c r="P60" i="11"/>
  <c r="R65" i="11"/>
  <c r="R77" i="11"/>
  <c r="R89" i="11"/>
  <c r="P108" i="11"/>
  <c r="P110" i="11" s="1"/>
  <c r="P120" i="11"/>
  <c r="R136" i="11"/>
  <c r="P167" i="11"/>
  <c r="B345" i="11"/>
  <c r="E347" i="11"/>
  <c r="P5" i="11"/>
  <c r="P7" i="11" s="1"/>
  <c r="P22" i="11"/>
  <c r="R21" i="11" s="1"/>
  <c r="M26" i="11"/>
  <c r="P28" i="11"/>
  <c r="R27" i="11" s="1"/>
  <c r="M32" i="11"/>
  <c r="P34" i="11"/>
  <c r="R33" i="11" s="1"/>
  <c r="P37" i="11"/>
  <c r="P39" i="11" s="1"/>
  <c r="J42" i="11"/>
  <c r="P46" i="11"/>
  <c r="P48" i="11" s="1"/>
  <c r="P47" i="11"/>
  <c r="J64" i="11"/>
  <c r="N64" i="11"/>
  <c r="J67" i="11"/>
  <c r="N67" i="11"/>
  <c r="J70" i="11"/>
  <c r="N70" i="11"/>
  <c r="J73" i="11"/>
  <c r="N73" i="11"/>
  <c r="J76" i="11"/>
  <c r="N76" i="11"/>
  <c r="J79" i="11"/>
  <c r="N79" i="11"/>
  <c r="J82" i="11"/>
  <c r="N82" i="11"/>
  <c r="J85" i="11"/>
  <c r="N85" i="11"/>
  <c r="J88" i="11"/>
  <c r="N88" i="11"/>
  <c r="J91" i="11"/>
  <c r="N91" i="11"/>
  <c r="P93" i="11"/>
  <c r="P95" i="11" s="1"/>
  <c r="P111" i="11"/>
  <c r="P113" i="11" s="1"/>
  <c r="R117" i="11"/>
  <c r="P123" i="11"/>
  <c r="R168" i="11"/>
  <c r="P133" i="11"/>
  <c r="P135" i="11" s="1"/>
  <c r="P136" i="11"/>
  <c r="P138" i="11" s="1"/>
  <c r="P139" i="11"/>
  <c r="P141" i="11" s="1"/>
  <c r="P156" i="11"/>
  <c r="P163" i="11"/>
  <c r="P174" i="11"/>
  <c r="P176" i="11" s="1"/>
  <c r="P179" i="11"/>
  <c r="P199" i="11"/>
  <c r="P201" i="11" s="1"/>
  <c r="K246" i="11"/>
  <c r="K249" i="11"/>
  <c r="P257" i="11"/>
  <c r="P259" i="11" s="1"/>
  <c r="J272" i="11"/>
  <c r="P270" i="11"/>
  <c r="K285" i="11"/>
  <c r="P286" i="11"/>
  <c r="P288" i="11" s="1"/>
  <c r="P304" i="11"/>
  <c r="P306" i="11" s="1"/>
  <c r="K316" i="11"/>
  <c r="P314" i="11"/>
  <c r="P316" i="11" s="1"/>
  <c r="J320" i="11"/>
  <c r="P318" i="11"/>
  <c r="P320" i="11" s="1"/>
  <c r="P271" i="11"/>
  <c r="R270" i="11" s="1"/>
  <c r="W48" i="31"/>
  <c r="Q434" i="1" s="1"/>
  <c r="P52" i="11"/>
  <c r="P54" i="11" s="1"/>
  <c r="P55" i="11"/>
  <c r="P57" i="11" s="1"/>
  <c r="L61" i="11"/>
  <c r="P62" i="11"/>
  <c r="P64" i="11" s="1"/>
  <c r="P65" i="11"/>
  <c r="P67" i="11" s="1"/>
  <c r="P68" i="11"/>
  <c r="P70" i="11" s="1"/>
  <c r="P71" i="11"/>
  <c r="P73" i="11" s="1"/>
  <c r="P74" i="11"/>
  <c r="P76" i="11" s="1"/>
  <c r="P77" i="11"/>
  <c r="P79" i="11" s="1"/>
  <c r="P80" i="11"/>
  <c r="P82" i="11" s="1"/>
  <c r="P83" i="11"/>
  <c r="P85" i="11" s="1"/>
  <c r="P86" i="11"/>
  <c r="P88" i="11" s="1"/>
  <c r="P89" i="11"/>
  <c r="P91" i="11" s="1"/>
  <c r="L95" i="11"/>
  <c r="P96" i="11"/>
  <c r="P98" i="11" s="1"/>
  <c r="P99" i="11"/>
  <c r="P101" i="11" s="1"/>
  <c r="P102" i="11"/>
  <c r="P104" i="11" s="1"/>
  <c r="P105" i="11"/>
  <c r="P107" i="11" s="1"/>
  <c r="P142" i="11"/>
  <c r="P144" i="11" s="1"/>
  <c r="J150" i="11"/>
  <c r="P151" i="11"/>
  <c r="P153" i="11" s="1"/>
  <c r="J164" i="11"/>
  <c r="P162" i="11"/>
  <c r="P171" i="11"/>
  <c r="P173" i="11" s="1"/>
  <c r="P185" i="11"/>
  <c r="P184" i="11"/>
  <c r="R183" i="11" s="1"/>
  <c r="P196" i="11"/>
  <c r="R195" i="11" s="1"/>
  <c r="J201" i="11"/>
  <c r="P206" i="11"/>
  <c r="R205" i="11" s="1"/>
  <c r="P215" i="11"/>
  <c r="P217" i="11" s="1"/>
  <c r="P216" i="11"/>
  <c r="P226" i="11"/>
  <c r="R234" i="11"/>
  <c r="K239" i="11"/>
  <c r="J253" i="11"/>
  <c r="N253" i="11"/>
  <c r="P260" i="11"/>
  <c r="P262" i="11" s="1"/>
  <c r="R263" i="11"/>
  <c r="K272" i="11"/>
  <c r="L275" i="11"/>
  <c r="P294" i="11"/>
  <c r="P293" i="11"/>
  <c r="R292" i="11" s="1"/>
  <c r="J297" i="11"/>
  <c r="N297" i="11"/>
  <c r="R298" i="11"/>
  <c r="J310" i="11"/>
  <c r="P308" i="11"/>
  <c r="P311" i="11"/>
  <c r="P313" i="11" s="1"/>
  <c r="K323" i="11"/>
  <c r="P321" i="11"/>
  <c r="P323" i="11" s="1"/>
  <c r="O323" i="11"/>
  <c r="J327" i="11"/>
  <c r="P325" i="11"/>
  <c r="P327" i="11" s="1"/>
  <c r="N327" i="11"/>
  <c r="P130" i="11"/>
  <c r="P132" i="11" s="1"/>
  <c r="P145" i="11"/>
  <c r="P147" i="11" s="1"/>
  <c r="P150" i="11"/>
  <c r="K164" i="11"/>
  <c r="O164" i="11"/>
  <c r="J182" i="11"/>
  <c r="J188" i="11"/>
  <c r="P192" i="11"/>
  <c r="P193" i="11"/>
  <c r="R192" i="11" s="1"/>
  <c r="P202" i="11"/>
  <c r="P204" i="11" s="1"/>
  <c r="P203" i="11"/>
  <c r="J210" i="11"/>
  <c r="R212" i="11"/>
  <c r="J220" i="11"/>
  <c r="P225" i="11"/>
  <c r="P227" i="11" s="1"/>
  <c r="J230" i="11"/>
  <c r="R244" i="11"/>
  <c r="P252" i="11"/>
  <c r="R251" i="11" s="1"/>
  <c r="P263" i="11"/>
  <c r="P265" i="11" s="1"/>
  <c r="K279" i="11"/>
  <c r="P277" i="11"/>
  <c r="P279" i="11" s="1"/>
  <c r="R283" i="11"/>
  <c r="P289" i="11"/>
  <c r="P291" i="11" s="1"/>
  <c r="P297" i="11"/>
  <c r="K297" i="11"/>
  <c r="P298" i="11"/>
  <c r="P300" i="11" s="1"/>
  <c r="J341" i="11"/>
  <c r="N341" i="11"/>
  <c r="J156" i="11"/>
  <c r="F353" i="11"/>
  <c r="T158" i="11"/>
  <c r="G353" i="11" s="1"/>
  <c r="J179" i="11"/>
  <c r="P182" i="11"/>
  <c r="P189" i="11"/>
  <c r="P191" i="11" s="1"/>
  <c r="P212" i="11"/>
  <c r="P214" i="11" s="1"/>
  <c r="P221" i="11"/>
  <c r="P222" i="11"/>
  <c r="R221" i="11" s="1"/>
  <c r="M227" i="11"/>
  <c r="J227" i="11"/>
  <c r="P231" i="11"/>
  <c r="P232" i="11"/>
  <c r="P234" i="11"/>
  <c r="P236" i="11" s="1"/>
  <c r="R237" i="11"/>
  <c r="J246" i="11"/>
  <c r="N246" i="11"/>
  <c r="J249" i="11"/>
  <c r="N249" i="11"/>
  <c r="P253" i="11"/>
  <c r="P254" i="11"/>
  <c r="P256" i="11" s="1"/>
  <c r="P255" i="11"/>
  <c r="R257" i="11"/>
  <c r="P266" i="11"/>
  <c r="P268" i="11" s="1"/>
  <c r="P273" i="11"/>
  <c r="P275" i="11" s="1"/>
  <c r="P282" i="11"/>
  <c r="P281" i="11"/>
  <c r="R280" i="11" s="1"/>
  <c r="J285" i="11"/>
  <c r="N285" i="11"/>
  <c r="J294" i="11"/>
  <c r="P301" i="11"/>
  <c r="P303" i="11" s="1"/>
  <c r="R304" i="11"/>
  <c r="R318" i="11"/>
  <c r="K344" i="11"/>
  <c r="P342" i="11"/>
  <c r="O344" i="11"/>
  <c r="J275" i="11"/>
  <c r="J291" i="11"/>
  <c r="J331" i="11"/>
  <c r="P329" i="11"/>
  <c r="W101" i="12"/>
  <c r="Y147" i="1" s="1"/>
  <c r="W17" i="13"/>
  <c r="Y5" i="1" s="1"/>
  <c r="J313" i="11"/>
  <c r="N313" i="11"/>
  <c r="J335" i="11"/>
  <c r="P333" i="11"/>
  <c r="P335" i="11" s="1"/>
  <c r="P334" i="11"/>
  <c r="P339" i="11"/>
  <c r="P341" i="11" s="1"/>
  <c r="W75" i="12"/>
  <c r="Y136" i="1" s="1"/>
  <c r="W112" i="12"/>
  <c r="Q150" i="1" s="1"/>
  <c r="R115" i="1" s="1"/>
  <c r="F450" i="1" s="1"/>
  <c r="G450" i="1" s="1"/>
  <c r="W135" i="12"/>
  <c r="Y156" i="1" s="1"/>
  <c r="W26" i="13"/>
  <c r="Q9" i="1" s="1"/>
  <c r="R4" i="1" s="1"/>
  <c r="F446" i="1" s="1"/>
  <c r="G446" i="1" s="1"/>
  <c r="P241" i="11"/>
  <c r="P243" i="11" s="1"/>
  <c r="P315" i="11"/>
  <c r="P322" i="11"/>
  <c r="P336" i="11"/>
  <c r="P338" i="11" s="1"/>
  <c r="P343" i="11"/>
  <c r="R342" i="11" s="1"/>
  <c r="W83" i="12"/>
  <c r="Y140" i="1" s="1"/>
  <c r="W123" i="12"/>
  <c r="Y152" i="1" s="1"/>
  <c r="W143" i="12"/>
  <c r="Y160" i="1" s="1"/>
  <c r="W26" i="15"/>
  <c r="Q28" i="1" s="1"/>
  <c r="R25" i="1" s="1"/>
  <c r="F447" i="1" s="1"/>
  <c r="G447" i="1" s="1"/>
  <c r="U56" i="17"/>
  <c r="N172" i="1" s="1"/>
  <c r="U85" i="17"/>
  <c r="U130" i="17"/>
  <c r="N193" i="1" s="1"/>
  <c r="U131" i="17"/>
  <c r="W75" i="14"/>
  <c r="Y112" i="1" s="1"/>
  <c r="W145" i="16"/>
  <c r="Y85" i="1" s="1"/>
  <c r="U42" i="17"/>
  <c r="N167" i="1" s="1"/>
  <c r="U43" i="17"/>
  <c r="U71" i="17"/>
  <c r="U138" i="17"/>
  <c r="N195" i="1" s="1"/>
  <c r="W138" i="17"/>
  <c r="Q195" i="1" s="1"/>
  <c r="W5" i="19"/>
  <c r="W6" i="19" s="1"/>
  <c r="U13" i="23"/>
  <c r="W89" i="19"/>
  <c r="Y221" i="1" s="1"/>
  <c r="W126" i="19"/>
  <c r="Q232" i="1" s="1"/>
  <c r="W30" i="20"/>
  <c r="Q283" i="1" s="1"/>
  <c r="R276" i="1" s="1"/>
  <c r="F456" i="1" s="1"/>
  <c r="G456" i="1" s="1"/>
  <c r="W67" i="20"/>
  <c r="Y295" i="1" s="1"/>
  <c r="W12" i="31"/>
  <c r="W79" i="19"/>
  <c r="Y219" i="1" s="1"/>
  <c r="W118" i="19"/>
  <c r="Q231" i="1" s="1"/>
  <c r="R199" i="1" s="1"/>
  <c r="F453" i="1" s="1"/>
  <c r="G453" i="1" s="1"/>
  <c r="W21" i="20"/>
  <c r="Y279" i="1" s="1"/>
  <c r="W57" i="20"/>
  <c r="Y292" i="1" s="1"/>
  <c r="W5" i="22"/>
  <c r="W6" i="22" s="1"/>
  <c r="W5" i="25"/>
  <c r="W6" i="25" s="1"/>
  <c r="W12" i="30"/>
  <c r="U23" i="31"/>
  <c r="W31" i="31"/>
  <c r="Y426" i="1" s="1"/>
  <c r="W5" i="20"/>
  <c r="W6" i="20" s="1"/>
  <c r="U12" i="23"/>
  <c r="N298" i="1" s="1"/>
  <c r="U13" i="24"/>
  <c r="W5" i="26"/>
  <c r="W6" i="26" s="1"/>
  <c r="W33" i="26"/>
  <c r="Y383" i="1" s="1"/>
  <c r="U36" i="27"/>
  <c r="N403" i="1" s="1"/>
  <c r="U30" i="29"/>
  <c r="U31" i="29"/>
  <c r="W39" i="31"/>
  <c r="Y430" i="1" s="1"/>
  <c r="W12" i="24" l="1"/>
  <c r="O361" i="1"/>
  <c r="W22" i="31"/>
  <c r="O423" i="1"/>
  <c r="W42" i="17"/>
  <c r="O167" i="1"/>
  <c r="R231" i="11"/>
  <c r="R295" i="10"/>
  <c r="S241" i="10"/>
  <c r="R257" i="10"/>
  <c r="R37" i="10"/>
  <c r="P95" i="10"/>
  <c r="R93" i="10"/>
  <c r="S93" i="10" s="1"/>
  <c r="R21" i="10"/>
  <c r="V256" i="7"/>
  <c r="V173" i="7"/>
  <c r="V148" i="7"/>
  <c r="V214" i="7"/>
  <c r="V111" i="7"/>
  <c r="V80" i="7"/>
  <c r="V55" i="7"/>
  <c r="F391" i="7"/>
  <c r="Z355" i="7"/>
  <c r="G391" i="7" s="1"/>
  <c r="X81" i="7"/>
  <c r="X109" i="7"/>
  <c r="W5" i="30"/>
  <c r="W6" i="30" s="1"/>
  <c r="Y420" i="1"/>
  <c r="Q420" i="1"/>
  <c r="R420" i="1" s="1"/>
  <c r="F464" i="1" s="1"/>
  <c r="G464" i="1" s="1"/>
  <c r="P344" i="11"/>
  <c r="P233" i="11"/>
  <c r="R301" i="11"/>
  <c r="R266" i="11"/>
  <c r="P194" i="11"/>
  <c r="P164" i="11"/>
  <c r="R260" i="11"/>
  <c r="P122" i="11"/>
  <c r="R133" i="11"/>
  <c r="R99" i="11"/>
  <c r="R8" i="11"/>
  <c r="P32" i="11"/>
  <c r="R333" i="10"/>
  <c r="S333" i="10" s="1"/>
  <c r="F364" i="10"/>
  <c r="T325" i="10"/>
  <c r="G364" i="10" s="1"/>
  <c r="F355" i="10"/>
  <c r="T199" i="10"/>
  <c r="G355" i="10" s="1"/>
  <c r="P39" i="10"/>
  <c r="V364" i="7"/>
  <c r="V272" i="7"/>
  <c r="V317" i="7"/>
  <c r="V167" i="7"/>
  <c r="V353" i="7"/>
  <c r="V294" i="7"/>
  <c r="V233" i="7"/>
  <c r="V227" i="7"/>
  <c r="X206" i="7"/>
  <c r="V158" i="7"/>
  <c r="V130" i="7"/>
  <c r="V74" i="7"/>
  <c r="V42" i="7"/>
  <c r="X180" i="7"/>
  <c r="V182" i="7"/>
  <c r="X78" i="7"/>
  <c r="W36" i="27"/>
  <c r="W84" i="17"/>
  <c r="Q182" i="1" s="1"/>
  <c r="O182" i="1"/>
  <c r="R321" i="11"/>
  <c r="R333" i="11"/>
  <c r="R336" i="11"/>
  <c r="W5" i="13"/>
  <c r="W6" i="13" s="1"/>
  <c r="R202" i="11"/>
  <c r="R339" i="11"/>
  <c r="P310" i="11"/>
  <c r="R308" i="11"/>
  <c r="R225" i="11"/>
  <c r="S225" i="11" s="1"/>
  <c r="P207" i="11"/>
  <c r="R325" i="11"/>
  <c r="S325" i="11" s="1"/>
  <c r="R189" i="11"/>
  <c r="P125" i="11"/>
  <c r="R46" i="11"/>
  <c r="S37" i="11" s="1"/>
  <c r="S21" i="11"/>
  <c r="R114" i="11"/>
  <c r="R83" i="11"/>
  <c r="R71" i="11"/>
  <c r="R145" i="11"/>
  <c r="R277" i="11"/>
  <c r="R108" i="11"/>
  <c r="R96" i="11"/>
  <c r="R52" i="11"/>
  <c r="P26" i="11"/>
  <c r="P341" i="10"/>
  <c r="P10" i="11"/>
  <c r="R40" i="11"/>
  <c r="R311" i="10"/>
  <c r="R301" i="10"/>
  <c r="R171" i="10"/>
  <c r="R318" i="10"/>
  <c r="R260" i="10"/>
  <c r="R321" i="10"/>
  <c r="R286" i="10"/>
  <c r="S277" i="10" s="1"/>
  <c r="R244" i="10"/>
  <c r="R99" i="10"/>
  <c r="R68" i="10"/>
  <c r="R49" i="10"/>
  <c r="R11" i="10"/>
  <c r="R96" i="10"/>
  <c r="R8" i="10"/>
  <c r="R86" i="10"/>
  <c r="P70" i="10"/>
  <c r="P32" i="10"/>
  <c r="P91" i="10"/>
  <c r="R33" i="10"/>
  <c r="R14" i="10"/>
  <c r="R120" i="10"/>
  <c r="R114" i="10"/>
  <c r="V349" i="7"/>
  <c r="V323" i="7"/>
  <c r="V265" i="7"/>
  <c r="V346" i="7"/>
  <c r="V291" i="7"/>
  <c r="V243" i="7"/>
  <c r="V217" i="7"/>
  <c r="V208" i="7"/>
  <c r="V161" i="7"/>
  <c r="V136" i="7"/>
  <c r="V332" i="7"/>
  <c r="V288" i="7"/>
  <c r="V193" i="7"/>
  <c r="X247" i="7"/>
  <c r="X177" i="7"/>
  <c r="X171" i="7"/>
  <c r="X165" i="7"/>
  <c r="Y156" i="7" s="1"/>
  <c r="X159" i="7"/>
  <c r="V124" i="7"/>
  <c r="V99" i="7"/>
  <c r="V68" i="7"/>
  <c r="V36" i="7"/>
  <c r="X56" i="7"/>
  <c r="X69" i="7"/>
  <c r="V49" i="7"/>
  <c r="X241" i="7"/>
  <c r="Y238" i="7" s="1"/>
  <c r="X203" i="7"/>
  <c r="V121" i="7"/>
  <c r="V33" i="7"/>
  <c r="X362" i="7"/>
  <c r="X330" i="7"/>
  <c r="X162" i="7"/>
  <c r="V87" i="7"/>
  <c r="V83" i="7"/>
  <c r="X225" i="7"/>
  <c r="Y225" i="7" s="1"/>
  <c r="X85" i="7"/>
  <c r="X53" i="7"/>
  <c r="X212" i="7"/>
  <c r="X40" i="7"/>
  <c r="Y31" i="7" s="1"/>
  <c r="W130" i="17"/>
  <c r="Q193" i="1" s="1"/>
  <c r="O193" i="1"/>
  <c r="S212" i="11"/>
  <c r="R162" i="11"/>
  <c r="R171" i="11"/>
  <c r="P29" i="11"/>
  <c r="R43" i="11"/>
  <c r="S270" i="10"/>
  <c r="F356" i="10"/>
  <c r="T212" i="10"/>
  <c r="G356" i="10" s="1"/>
  <c r="R80" i="10"/>
  <c r="V370" i="7"/>
  <c r="V301" i="7"/>
  <c r="V320" i="7"/>
  <c r="V230" i="7"/>
  <c r="V202" i="7"/>
  <c r="V314" i="7"/>
  <c r="Z267" i="7"/>
  <c r="G384" i="7" s="1"/>
  <c r="F384" i="7"/>
  <c r="X209" i="7"/>
  <c r="V151" i="7"/>
  <c r="X146" i="7"/>
  <c r="X149" i="7"/>
  <c r="V71" i="7"/>
  <c r="P223" i="11"/>
  <c r="W5" i="15"/>
  <c r="P197" i="11"/>
  <c r="R273" i="11"/>
  <c r="S270" i="11" s="1"/>
  <c r="R86" i="11"/>
  <c r="R74" i="11"/>
  <c r="R59" i="11"/>
  <c r="R123" i="11"/>
  <c r="P16" i="11"/>
  <c r="R329" i="10"/>
  <c r="S329" i="10" s="1"/>
  <c r="R266" i="10"/>
  <c r="R298" i="10"/>
  <c r="R77" i="10"/>
  <c r="R46" i="10"/>
  <c r="P7" i="10"/>
  <c r="R5" i="10"/>
  <c r="P79" i="10"/>
  <c r="V308" i="7"/>
  <c r="V249" i="7"/>
  <c r="V196" i="7"/>
  <c r="V357" i="7"/>
  <c r="V262" i="7"/>
  <c r="V142" i="7"/>
  <c r="V339" i="7"/>
  <c r="V259" i="7"/>
  <c r="V199" i="7"/>
  <c r="X254" i="7"/>
  <c r="Y251" i="7" s="1"/>
  <c r="X200" i="7"/>
  <c r="X188" i="7"/>
  <c r="V105" i="7"/>
  <c r="Z344" i="7"/>
  <c r="G389" i="7" s="1"/>
  <c r="F389" i="7"/>
  <c r="V190" i="7"/>
  <c r="X63" i="7"/>
  <c r="X231" i="7"/>
  <c r="V145" i="7"/>
  <c r="X103" i="7"/>
  <c r="W12" i="23"/>
  <c r="O298" i="1"/>
  <c r="W70" i="17"/>
  <c r="Q177" i="1" s="1"/>
  <c r="O177" i="1"/>
  <c r="R314" i="11"/>
  <c r="W56" i="17"/>
  <c r="Q172" i="1" s="1"/>
  <c r="P331" i="11"/>
  <c r="R329" i="11"/>
  <c r="S329" i="11" s="1"/>
  <c r="W5" i="12"/>
  <c r="W6" i="12" s="1"/>
  <c r="S318" i="11"/>
  <c r="R286" i="11"/>
  <c r="R254" i="11"/>
  <c r="R199" i="11"/>
  <c r="S199" i="11" s="1"/>
  <c r="S251" i="11"/>
  <c r="R241" i="11"/>
  <c r="S241" i="11" s="1"/>
  <c r="R215" i="11"/>
  <c r="R311" i="11"/>
  <c r="P272" i="11"/>
  <c r="R174" i="11"/>
  <c r="R80" i="11"/>
  <c r="R68" i="11"/>
  <c r="R37" i="11"/>
  <c r="R130" i="11"/>
  <c r="R111" i="11"/>
  <c r="R142" i="11"/>
  <c r="R105" i="11"/>
  <c r="R93" i="11"/>
  <c r="P35" i="11"/>
  <c r="R5" i="11"/>
  <c r="R234" i="10"/>
  <c r="S225" i="10" s="1"/>
  <c r="R165" i="10"/>
  <c r="S162" i="10" s="1"/>
  <c r="R314" i="10"/>
  <c r="R254" i="10"/>
  <c r="R308" i="10"/>
  <c r="S308" i="10" s="1"/>
  <c r="R174" i="10"/>
  <c r="R263" i="10"/>
  <c r="R89" i="10"/>
  <c r="R65" i="10"/>
  <c r="S59" i="10" s="1"/>
  <c r="P82" i="10"/>
  <c r="R55" i="10"/>
  <c r="R17" i="10"/>
  <c r="R136" i="10"/>
  <c r="S130" i="10" s="1"/>
  <c r="R83" i="10"/>
  <c r="R52" i="10"/>
  <c r="P29" i="10"/>
  <c r="R111" i="10"/>
  <c r="R145" i="10"/>
  <c r="V342" i="7"/>
  <c r="V311" i="7"/>
  <c r="V329" i="7"/>
  <c r="V285" i="7"/>
  <c r="V236" i="7"/>
  <c r="V211" i="7"/>
  <c r="V275" i="7"/>
  <c r="V179" i="7"/>
  <c r="V154" i="7"/>
  <c r="V326" i="7"/>
  <c r="V282" i="7"/>
  <c r="V246" i="7"/>
  <c r="V133" i="7"/>
  <c r="X359" i="7"/>
  <c r="Y277" i="7"/>
  <c r="X318" i="7"/>
  <c r="Y296" i="7"/>
  <c r="V117" i="7"/>
  <c r="V93" i="7"/>
  <c r="V61" i="7"/>
  <c r="X315" i="7"/>
  <c r="Y303" i="7" s="1"/>
  <c r="X221" i="7"/>
  <c r="X140" i="7"/>
  <c r="X50" i="7"/>
  <c r="Y47" i="7" s="1"/>
  <c r="V139" i="7"/>
  <c r="X75" i="7"/>
  <c r="X194" i="7"/>
  <c r="V176" i="7"/>
  <c r="X112" i="7"/>
  <c r="X106" i="7"/>
  <c r="X100" i="7"/>
  <c r="X94" i="7"/>
  <c r="X88" i="7"/>
  <c r="X351" i="7"/>
  <c r="Y351" i="7" s="1"/>
  <c r="X340" i="7"/>
  <c r="Y334" i="7" s="1"/>
  <c r="X137" i="7"/>
  <c r="V77" i="7"/>
  <c r="X115" i="7"/>
  <c r="V65" i="7"/>
  <c r="X131" i="7"/>
  <c r="X72" i="7"/>
  <c r="V58" i="7"/>
  <c r="X128" i="7"/>
  <c r="Y119" i="7" s="1"/>
  <c r="V96" i="7"/>
  <c r="X66" i="7"/>
  <c r="F360" i="11" l="1"/>
  <c r="T270" i="11"/>
  <c r="G360" i="11" s="1"/>
  <c r="F378" i="7"/>
  <c r="Z156" i="7"/>
  <c r="G378" i="7" s="1"/>
  <c r="F349" i="11"/>
  <c r="T37" i="11"/>
  <c r="G349" i="11" s="1"/>
  <c r="F388" i="7"/>
  <c r="Z334" i="7"/>
  <c r="G388" i="7" s="1"/>
  <c r="Z303" i="7"/>
  <c r="G387" i="7" s="1"/>
  <c r="F387" i="7"/>
  <c r="F357" i="10"/>
  <c r="T225" i="10"/>
  <c r="G357" i="10" s="1"/>
  <c r="F373" i="7"/>
  <c r="Z31" i="7"/>
  <c r="F382" i="7"/>
  <c r="Z238" i="7"/>
  <c r="G382" i="7" s="1"/>
  <c r="F377" i="7"/>
  <c r="Z119" i="7"/>
  <c r="G377" i="7" s="1"/>
  <c r="F374" i="7"/>
  <c r="Z47" i="7"/>
  <c r="G374" i="7" s="1"/>
  <c r="F352" i="10"/>
  <c r="T130" i="10"/>
  <c r="G352" i="10" s="1"/>
  <c r="F350" i="10"/>
  <c r="T59" i="10"/>
  <c r="G350" i="10" s="1"/>
  <c r="F354" i="10"/>
  <c r="T162" i="10"/>
  <c r="G354" i="10" s="1"/>
  <c r="F386" i="7"/>
  <c r="Z296" i="7"/>
  <c r="G386" i="7" s="1"/>
  <c r="F359" i="11"/>
  <c r="T251" i="11"/>
  <c r="G359" i="11" s="1"/>
  <c r="F365" i="10"/>
  <c r="T329" i="10"/>
  <c r="G365" i="10" s="1"/>
  <c r="F355" i="11"/>
  <c r="T199" i="11"/>
  <c r="G355" i="11" s="1"/>
  <c r="S333" i="11"/>
  <c r="F366" i="10"/>
  <c r="T333" i="10"/>
  <c r="G366" i="10" s="1"/>
  <c r="Q167" i="1"/>
  <c r="R163" i="1" s="1"/>
  <c r="F451" i="1" s="1"/>
  <c r="G451" i="1" s="1"/>
  <c r="G466" i="1" s="1"/>
  <c r="W5" i="17"/>
  <c r="W6" i="17" s="1"/>
  <c r="W5" i="24"/>
  <c r="W6" i="24" s="1"/>
  <c r="Q361" i="1"/>
  <c r="R361" i="1" s="1"/>
  <c r="F459" i="1" s="1"/>
  <c r="G459" i="1" s="1"/>
  <c r="T318" i="11"/>
  <c r="G363" i="11" s="1"/>
  <c r="F363" i="11"/>
  <c r="F356" i="11"/>
  <c r="T212" i="11"/>
  <c r="G356" i="11" s="1"/>
  <c r="F351" i="10"/>
  <c r="T93" i="10"/>
  <c r="G351" i="10" s="1"/>
  <c r="F358" i="10"/>
  <c r="T241" i="10"/>
  <c r="G358" i="10" s="1"/>
  <c r="F362" i="10"/>
  <c r="T308" i="10"/>
  <c r="G362" i="10" s="1"/>
  <c r="S93" i="11"/>
  <c r="W5" i="23"/>
  <c r="W6" i="23" s="1"/>
  <c r="Q298" i="1"/>
  <c r="R298" i="1" s="1"/>
  <c r="F457" i="1" s="1"/>
  <c r="G457" i="1" s="1"/>
  <c r="S5" i="10"/>
  <c r="F381" i="7"/>
  <c r="Z225" i="7"/>
  <c r="G381" i="7" s="1"/>
  <c r="Q403" i="1"/>
  <c r="R395" i="1" s="1"/>
  <c r="F461" i="1" s="1"/>
  <c r="G461" i="1" s="1"/>
  <c r="W5" i="27"/>
  <c r="W6" i="27" s="1"/>
  <c r="F385" i="7"/>
  <c r="Z277" i="7"/>
  <c r="G385" i="7" s="1"/>
  <c r="S37" i="10"/>
  <c r="S251" i="10"/>
  <c r="S5" i="11"/>
  <c r="S130" i="11"/>
  <c r="T329" i="11"/>
  <c r="G365" i="11" s="1"/>
  <c r="F365" i="11"/>
  <c r="S59" i="11"/>
  <c r="F360" i="10"/>
  <c r="T270" i="10"/>
  <c r="G360" i="10" s="1"/>
  <c r="S277" i="11"/>
  <c r="F357" i="11"/>
  <c r="T225" i="11"/>
  <c r="G357" i="11" s="1"/>
  <c r="Z351" i="7"/>
  <c r="G390" i="7" s="1"/>
  <c r="F390" i="7"/>
  <c r="Z251" i="7"/>
  <c r="G383" i="7" s="1"/>
  <c r="F383" i="7"/>
  <c r="Y85" i="7"/>
  <c r="F361" i="10"/>
  <c r="T277" i="10"/>
  <c r="G361" i="10" s="1"/>
  <c r="Y359" i="7"/>
  <c r="F358" i="11"/>
  <c r="T241" i="11"/>
  <c r="G358" i="11" s="1"/>
  <c r="Y188" i="7"/>
  <c r="S162" i="11"/>
  <c r="S318" i="10"/>
  <c r="F348" i="11"/>
  <c r="T21" i="11"/>
  <c r="G348" i="11" s="1"/>
  <c r="T325" i="11"/>
  <c r="G364" i="11" s="1"/>
  <c r="F364" i="11"/>
  <c r="S308" i="11"/>
  <c r="Y63" i="7"/>
  <c r="S21" i="10"/>
  <c r="W5" i="31"/>
  <c r="W6" i="31" s="1"/>
  <c r="Q423" i="1"/>
  <c r="R423" i="1" s="1"/>
  <c r="F465" i="1" s="1"/>
  <c r="G465" i="1" s="1"/>
  <c r="F350" i="11" l="1"/>
  <c r="T59" i="11"/>
  <c r="G350" i="11" s="1"/>
  <c r="F347" i="10"/>
  <c r="T5" i="10"/>
  <c r="F354" i="11"/>
  <c r="T162" i="11"/>
  <c r="G354" i="11" s="1"/>
  <c r="F361" i="11"/>
  <c r="T277" i="11"/>
  <c r="G361" i="11" s="1"/>
  <c r="F359" i="10"/>
  <c r="T251" i="10"/>
  <c r="G359" i="10" s="1"/>
  <c r="F375" i="7"/>
  <c r="Z63" i="7"/>
  <c r="G375" i="7" s="1"/>
  <c r="F347" i="11"/>
  <c r="T5" i="11"/>
  <c r="F363" i="10"/>
  <c r="T318" i="10"/>
  <c r="G363" i="10" s="1"/>
  <c r="F380" i="7"/>
  <c r="Z188" i="7"/>
  <c r="G380" i="7" s="1"/>
  <c r="Z359" i="7"/>
  <c r="G392" i="7" s="1"/>
  <c r="F392" i="7"/>
  <c r="F376" i="7"/>
  <c r="Z85" i="7"/>
  <c r="G376" i="7" s="1"/>
  <c r="F349" i="10"/>
  <c r="T37" i="10"/>
  <c r="G349" i="10" s="1"/>
  <c r="T333" i="11"/>
  <c r="G366" i="11" s="1"/>
  <c r="F366" i="11"/>
  <c r="G373" i="7"/>
  <c r="F362" i="11"/>
  <c r="T308" i="11"/>
  <c r="G362" i="11" s="1"/>
  <c r="F348" i="10"/>
  <c r="T21" i="10"/>
  <c r="G348" i="10" s="1"/>
  <c r="F352" i="11"/>
  <c r="T130" i="11"/>
  <c r="G352" i="11" s="1"/>
  <c r="F351" i="11"/>
  <c r="T93" i="11"/>
  <c r="G351" i="11" s="1"/>
  <c r="Z371" i="7" l="1"/>
  <c r="G347" i="11"/>
  <c r="T345" i="11"/>
  <c r="G347" i="10"/>
  <c r="T345" i="10"/>
</calcChain>
</file>

<file path=xl/comments1.xml><?xml version="1.0" encoding="utf-8"?>
<comments xmlns="http://schemas.openxmlformats.org/spreadsheetml/2006/main">
  <authors>
    <author/>
  </authors>
  <commentList>
    <comment ref="A1" authorId="0" shapeId="0">
      <text>
        <r>
          <rPr>
            <sz val="11"/>
            <color rgb="FF000000"/>
            <rFont val="Calibri"/>
          </rPr>
          <t>El producto no corresponde a las actividades programadas ni al indicador.  Recomiendo el siguiente indicador " procesos con riesgos actualizados"
	-luis.nova
----
Ajustar el indicador recomiendo el siguiente: " % de avance de la política de gobierno digital formulada"
	-luis.nova
----
Ajustar el producto recomiendo el siguiente: " Informes de auditorias realizadas"
	-luis.nova</t>
        </r>
      </text>
    </comment>
  </commentList>
</comments>
</file>

<file path=xl/comments2.xml><?xml version="1.0" encoding="utf-8"?>
<comments xmlns="http://schemas.openxmlformats.org/spreadsheetml/2006/main">
  <authors>
    <author/>
  </authors>
  <commentList>
    <comment ref="A12" authorId="0" shapeId="0">
      <text>
        <r>
          <rPr>
            <sz val="11"/>
            <color rgb="FF000000"/>
            <rFont val="Calibri"/>
          </rPr>
          <t>Ajustar el indicador recomiendo quitar la palabra eficiente.
	-luis.nova</t>
        </r>
      </text>
    </comment>
    <comment ref="F12" authorId="0" shapeId="0">
      <text>
        <r>
          <rPr>
            <sz val="11"/>
            <color rgb="FF000000"/>
            <rFont val="Calibri"/>
          </rPr>
          <t>Ajustar el indicador recomiendo el siguiente: "% de avance en el fortalecimiento del Modelo de Servicio al Ciudadano"
	-luis.nova</t>
        </r>
      </text>
    </comment>
    <comment ref="A36" authorId="0" shapeId="0">
      <text>
        <r>
          <rPr>
            <sz val="11"/>
            <color rgb="FF000000"/>
            <rFont val="Calibri"/>
          </rPr>
          <t>Ajustar el producto, tal como esta definido corresponde a una actividad. recomiendo el siguiente producto: "Total de PQRD atendidas oportunamente durante el periodo"
	-luis.nova
AJUSTADA
	-Desconocido</t>
        </r>
      </text>
    </comment>
    <comment ref="F36" authorId="0" shapeId="0">
      <text>
        <r>
          <rPr>
            <sz val="11"/>
            <color rgb="FF000000"/>
            <rFont val="Calibri"/>
          </rPr>
          <t>Ajustar el indicador  que se quiere medir sobre las PQRD, buscar un indicador que permita mostrar la gestión  en la oportunidad de respuestas a la PQRD. como por ejemplo el % de PQRD atendidas en los tiempos establecidos.
	-luis.nova
AJUSTADA
	-Desconocido</t>
        </r>
      </text>
    </comment>
  </commentList>
</comments>
</file>

<file path=xl/comments3.xml><?xml version="1.0" encoding="utf-8"?>
<comments xmlns="http://schemas.openxmlformats.org/spreadsheetml/2006/main">
  <authors>
    <author/>
  </authors>
  <commentList>
    <comment ref="F12" authorId="0" shapeId="0">
      <text>
        <r>
          <rPr>
            <sz val="11"/>
            <color rgb="FF000000"/>
            <rFont val="Calibri"/>
          </rPr>
          <t>Ajustar el indicador recomiendo el siguiente: " % de avance a la implementación y desarrollo del Plan Estratégico de Talento Humano" ........................................
	-luis.nova</t>
        </r>
      </text>
    </comment>
  </commentList>
</comments>
</file>

<file path=xl/comments4.xml><?xml version="1.0" encoding="utf-8"?>
<comments xmlns="http://schemas.openxmlformats.org/spreadsheetml/2006/main">
  <authors>
    <author/>
  </authors>
  <commentList>
    <comment ref="A12" authorId="0" shapeId="0">
      <text>
        <r>
          <rPr>
            <sz val="11"/>
            <color rgb="FF000000"/>
            <rFont val="Calibri"/>
          </rPr>
          <t>Ajustar el producto, este no corresponde a las actividades, ni al indicador.
	-luis.nova</t>
        </r>
      </text>
    </comment>
    <comment ref="D12" authorId="0" shapeId="0">
      <text>
        <r>
          <rPr>
            <sz val="11"/>
            <color rgb="FF000000"/>
            <rFont val="Calibri"/>
          </rPr>
          <t>Ajustar la Unidad, esta corresponde a "Porcentaje"
	-luis.nova</t>
        </r>
      </text>
    </comment>
    <comment ref="D15" authorId="0" shapeId="0">
      <text>
        <r>
          <rPr>
            <sz val="11"/>
            <color rgb="FF000000"/>
            <rFont val="Calibri"/>
          </rPr>
          <t>Ajustar la actividad. Esta se debe redactar en VERBOS INFINITIVOS, ES DECIR, PALABRAS QUE EXPRESEN ACCIONES.
OJO: Las Actividades son acciones que contribuyen a la trasformación de insumos en productos
	-luis.nova</t>
        </r>
      </text>
    </comment>
    <comment ref="D17" authorId="0" shapeId="0">
      <text>
        <r>
          <rPr>
            <sz val="11"/>
            <color rgb="FF000000"/>
            <rFont val="Calibri"/>
          </rPr>
          <t>Ajustar la actividad. Esta se debe redactar en VERBOS INFINITIVOS, ES DECIR, PALABRAS QUE EXPRESEN ACCIONES.
OJO: Las Actividades son acciones que contribuyen a la trasformación de insumos en productos
	-luis.nova</t>
        </r>
      </text>
    </comment>
    <comment ref="D19" authorId="0" shapeId="0">
      <text>
        <r>
          <rPr>
            <sz val="11"/>
            <color rgb="FF000000"/>
            <rFont val="Calibri"/>
          </rPr>
          <t>Ajustar la actividad. Esta se debe redactar en VERBOS INFINITIVOS, ES DECIR, PALABRAS QUE EXPRESEN ACCIONES.
OJO: Las Actividades son acciones que contribuyen a la trasformación de insumos en productos
	-luis.nova</t>
        </r>
      </text>
    </comment>
    <comment ref="D21" authorId="0" shapeId="0">
      <text>
        <r>
          <rPr>
            <sz val="11"/>
            <color rgb="FF000000"/>
            <rFont val="Calibri"/>
          </rPr>
          <t>Ajustar la actividad. Esta se debe redactar en VERBOS INFINITIVOS, ES DECIR, PALABRAS QUE EXPRESEN ACCIONES.
OJO: Las Actividades son acciones que contribuyen a la trasformación de insumos en productos
	-luis.nova</t>
        </r>
      </text>
    </comment>
    <comment ref="D23" authorId="0" shapeId="0">
      <text>
        <r>
          <rPr>
            <sz val="11"/>
            <color rgb="FF000000"/>
            <rFont val="Calibri"/>
          </rPr>
          <t>Ajustar la actividad. Esta se debe redactar en VERBOS INFINITIVOS, ES DECIR, PALABRAS QUE EXPRESEN ACCIONES.
OJO: Las Actividades son acciones que contribuyen a la trasformación de insumos en productos
	-luis.nova</t>
        </r>
      </text>
    </comment>
    <comment ref="D25" authorId="0" shapeId="0">
      <text>
        <r>
          <rPr>
            <sz val="11"/>
            <color rgb="FF000000"/>
            <rFont val="Calibri"/>
          </rPr>
          <t>Ajustar la actividad. Esta se debe redactar en VERBOS INFINITIVOS, ES DECIR, PALABRAS QUE EXPRESEN ACCIONES.
OJO: Las Actividades son acciones que contribuyen a la trasformación de insumos en productos
	-luis.nova</t>
        </r>
      </text>
    </comment>
  </commentList>
</comments>
</file>

<file path=xl/comments5.xml><?xml version="1.0" encoding="utf-8"?>
<comments xmlns="http://schemas.openxmlformats.org/spreadsheetml/2006/main">
  <authors>
    <author/>
  </authors>
  <commentList>
    <comment ref="F12" authorId="0" shapeId="0">
      <text>
        <r>
          <rPr>
            <sz val="11"/>
            <color rgb="FF000000"/>
            <rFont val="Calibri"/>
          </rPr>
          <t>Ajustar el indicador. Recomiendo el siguiete: "% de avance a los procesos disciplinariios sustanciados"
	-luis.nova</t>
        </r>
      </text>
    </comment>
    <comment ref="D19" authorId="0" shapeId="0">
      <text>
        <r>
          <rPr>
            <sz val="11"/>
            <color rgb="FF000000"/>
            <rFont val="Calibri"/>
          </rPr>
          <t>Revisar la actividad, creo que no tiene relación con el producto.
	-luis.nova</t>
        </r>
      </text>
    </comment>
  </commentList>
</comments>
</file>

<file path=xl/sharedStrings.xml><?xml version="1.0" encoding="utf-8"?>
<sst xmlns="http://schemas.openxmlformats.org/spreadsheetml/2006/main" count="13184" uniqueCount="4086">
  <si>
    <t>Unidad de medida</t>
  </si>
  <si>
    <t>PROCESO</t>
  </si>
  <si>
    <t>Producto</t>
  </si>
  <si>
    <t xml:space="preserve">Unidad </t>
  </si>
  <si>
    <t>Meta</t>
  </si>
  <si>
    <t>Indicador</t>
  </si>
  <si>
    <t>Tipo</t>
  </si>
  <si>
    <t>Responsable</t>
  </si>
  <si>
    <t>Programado</t>
  </si>
  <si>
    <t>Ejecutado</t>
  </si>
  <si>
    <t>Avance</t>
  </si>
  <si>
    <t>Número</t>
  </si>
  <si>
    <t>Versión 1.3</t>
  </si>
  <si>
    <t>Fecha de Publicación
30 de agosto de 2019</t>
  </si>
  <si>
    <t>INSTITUTO GEOGRAFICO AGUSTIN CODAZZI  - OFICINA ASESORA DE PLANEACION</t>
  </si>
  <si>
    <t>PLAN DE ACCION ANUAL 2019</t>
  </si>
  <si>
    <t>Peso del  Proceso</t>
  </si>
  <si>
    <t>Objetivos Estratégicos  Institucionales</t>
  </si>
  <si>
    <t>Estrategias IGAC</t>
  </si>
  <si>
    <t>Dimensiones MIPG</t>
  </si>
  <si>
    <t>Política(s) Institucional de Gestión y Desempeño</t>
  </si>
  <si>
    <t>PRODUCTO</t>
  </si>
  <si>
    <t>Integración con los planes Institucionales y estratégicos
 (Decreto 612 de 2018)</t>
  </si>
  <si>
    <t>Responsable del Producto</t>
  </si>
  <si>
    <t>META</t>
  </si>
  <si>
    <t>Tipo de Indicador</t>
  </si>
  <si>
    <t>Peso  % del Producto</t>
  </si>
  <si>
    <t xml:space="preserve">Avance % según peso </t>
  </si>
  <si>
    <t>Avance % del Proceso</t>
  </si>
  <si>
    <t>Responsable de la Actividad</t>
  </si>
  <si>
    <t>ACTIVIDADES</t>
  </si>
  <si>
    <t>Peso % de la Actividad</t>
  </si>
  <si>
    <t>Avance  según peso %</t>
  </si>
  <si>
    <t>FECHA  ACTIVIDAD AÑO 2019</t>
  </si>
  <si>
    <t>Geoservicios publicados y disponibles</t>
  </si>
  <si>
    <t>FEB</t>
  </si>
  <si>
    <t>DIC</t>
  </si>
  <si>
    <t>ABR</t>
  </si>
  <si>
    <t>MAR</t>
  </si>
  <si>
    <t>NOV</t>
  </si>
  <si>
    <t>JUL</t>
  </si>
  <si>
    <t>AGO</t>
  </si>
  <si>
    <t>ENE</t>
  </si>
  <si>
    <t>No.</t>
  </si>
  <si>
    <t>Avance de producto</t>
  </si>
  <si>
    <t>Avance del proceso</t>
  </si>
  <si>
    <t>OCT</t>
  </si>
  <si>
    <t>JUN</t>
  </si>
  <si>
    <t>SEP</t>
  </si>
  <si>
    <t>MAY</t>
  </si>
  <si>
    <t>INSTITUTO GEOGRAFICO AGUSTIN CODAZZI - OFICINA ASESORA DE PLANEACION</t>
  </si>
  <si>
    <t>TABLERO DE INDICADORES DEL PLAN DE ACCION 2019</t>
  </si>
  <si>
    <t>Peso %</t>
  </si>
  <si>
    <t>Estado</t>
  </si>
  <si>
    <t>Ene</t>
  </si>
  <si>
    <t>Feb</t>
  </si>
  <si>
    <t>Mar.</t>
  </si>
  <si>
    <t>Abr.</t>
  </si>
  <si>
    <t>May.</t>
  </si>
  <si>
    <t>Jun.</t>
  </si>
  <si>
    <t>Jul.</t>
  </si>
  <si>
    <t>Ago.</t>
  </si>
  <si>
    <t>Sep.</t>
  </si>
  <si>
    <t>Oct.</t>
  </si>
  <si>
    <t>Nov.</t>
  </si>
  <si>
    <t>Dic.</t>
  </si>
  <si>
    <t>TOTAL</t>
  </si>
  <si>
    <t>Avance del proceso segun peso %</t>
  </si>
  <si>
    <t>P</t>
  </si>
  <si>
    <t>E</t>
  </si>
  <si>
    <t>Peso % del Proceso</t>
  </si>
  <si>
    <t>DIMENSIONES</t>
  </si>
  <si>
    <t>PESO</t>
  </si>
  <si>
    <t>AVANCE</t>
  </si>
  <si>
    <t>AVANCE SEGUN PESO</t>
  </si>
  <si>
    <t>TOTAL IGAC</t>
  </si>
  <si>
    <t xml:space="preserve">                                    PRESUPUESTO POR PROPYECTO DE INVERSION Y PRODUCTOS </t>
  </si>
  <si>
    <t>PROYECTO INVERSION</t>
  </si>
  <si>
    <t>APROPIACIÓN VIGENTE</t>
  </si>
  <si>
    <t>GESTIÓN GEODÉSICA</t>
  </si>
  <si>
    <t>Levantamiento, generación y actualización de la red geodésica y la cartografía básica a nivel Nacional</t>
  </si>
  <si>
    <t>Servicios de información geográfica, geodésica y cartográfica</t>
  </si>
  <si>
    <t>Servicio de información geodésica actualizado</t>
  </si>
  <si>
    <t>GESTIÓN CARTOGRÁFICA</t>
  </si>
  <si>
    <t>Servicio de información cartográfico actualizado</t>
  </si>
  <si>
    <t>GESTIÓN AGROLÓGICA</t>
  </si>
  <si>
    <t>Generación de estudios de suelos, tierras y aplicaciones agrológicas como insumo para el ordenamiento integral y el manejo sostenible del territorio a nivel Nacional</t>
  </si>
  <si>
    <t>Servicio de análisis químicos, físicos, mineralógicos y biológicos de suelos</t>
  </si>
  <si>
    <t>Servicio de información agrológica</t>
  </si>
  <si>
    <t>GESTIÓN GEOGRÁFICA</t>
  </si>
  <si>
    <t>Generación de estudios geográficos e investigaciones para la caracterización, análisis y delimitación geográfica del territorio Nacional</t>
  </si>
  <si>
    <t>Servicio de información geográfica, geodésica y cartográfica</t>
  </si>
  <si>
    <t>Base de datos del diccionario geográfico</t>
  </si>
  <si>
    <t>Documentos de estudios técnicos sobre geografía</t>
  </si>
  <si>
    <t>Documentos de estudios técnicos de deslindes y de territorios indígenas</t>
  </si>
  <si>
    <t>Servicio de apoyo técnico a las solicitudes recibidas por la cancillería en temas fronterizos</t>
  </si>
  <si>
    <t>Documentos de investigación</t>
  </si>
  <si>
    <t>Documentos metodológicos</t>
  </si>
  <si>
    <t>GESTIÓN CATASTRAL</t>
  </si>
  <si>
    <t>Actualización y gestión catastral Nacional</t>
  </si>
  <si>
    <t>Servicio de información catastral</t>
  </si>
  <si>
    <t>Servicio de avalúos</t>
  </si>
  <si>
    <t>DIRECCIONAMIENTO ESTRATÉGICO Y PLANEACION</t>
  </si>
  <si>
    <t>Fortalecimiento de la gestión institucional del IGAC a nivel Nacional</t>
  </si>
  <si>
    <t>Documentos de planeación</t>
  </si>
  <si>
    <t>Servicio de implementación sistemas de gestión</t>
  </si>
  <si>
    <t>GESTIÓN DE TECNOLOGIAS DE LA INFORMACIÓN</t>
  </si>
  <si>
    <t>Servicios tecnológicos</t>
  </si>
  <si>
    <t>GESTIÓN DE COMUNICACIONES Y MERCADEO</t>
  </si>
  <si>
    <t>Fortalecimiento de los procesos de difusión y acceso a la información geográfica a nivel Nacional</t>
  </si>
  <si>
    <t>Documentos de lineamientos técnicos</t>
  </si>
  <si>
    <t>Servicios de información implementados</t>
  </si>
  <si>
    <t>SERVICIO AL CIUDADANO Y PARTICIPACION</t>
  </si>
  <si>
    <t>Documentos de planeación (Realizar acciones de dialogo y participación ciudadana)</t>
  </si>
  <si>
    <t>GESTIÓN DEL CONOCIMIENTO, INVESTIGACIÓN E INNOVACIÓN</t>
  </si>
  <si>
    <t>Fortalecimiento de la gestión del conocimiento y la innovación en el ámbito geográfico del territorio Nacional</t>
  </si>
  <si>
    <t>Servicio de gestión del conocimiento e innovación geográfica</t>
  </si>
  <si>
    <t>Documentos normativos</t>
  </si>
  <si>
    <t>GESTIÓN DEL TALENTO HUMANO</t>
  </si>
  <si>
    <t>Servicio de educación informal para la gestión administrativa</t>
  </si>
  <si>
    <t>GESTIÓN FINANCIERA</t>
  </si>
  <si>
    <t>No tiene financiación con recursos de inversión</t>
  </si>
  <si>
    <t>GESTIÓN DOCUMENTAL</t>
  </si>
  <si>
    <t>Implementación de un sistema de gestión documental en el IGAC a nivelnacional</t>
  </si>
  <si>
    <t>Servicio de gestión documental</t>
  </si>
  <si>
    <t>GESTIÓN DE SERVICIOS ADMINISTRATIVOS</t>
  </si>
  <si>
    <t>Fortalecimiento de la infraestructura física del IGAC a nivel Nacional</t>
  </si>
  <si>
    <t>Sedes ampliadas</t>
  </si>
  <si>
    <t>Sedes adecuadas</t>
  </si>
  <si>
    <t>Sedes mantenidas</t>
  </si>
  <si>
    <t>Sede construida y dotada</t>
  </si>
  <si>
    <t>GESTIÓN CONTRACTUAL</t>
  </si>
  <si>
    <t>GESTIÓN JURIDICA</t>
  </si>
  <si>
    <t>GESTIÓN INFORMÁTICA DE SOPORTE</t>
  </si>
  <si>
    <t>CONTROL DISCIPLINARIO</t>
  </si>
  <si>
    <t>SEGUIMIENTO Y EVALUACIÓN INSTITUCIONAL</t>
  </si>
  <si>
    <t>Servicio de implementación sistemas de gestión (Ejecutar el programa de auditoría)</t>
  </si>
  <si>
    <t>Porcentaje</t>
  </si>
  <si>
    <t>Hectáreas AHT con fines múltiples homologadas, actualizadas y correlacionadas</t>
  </si>
  <si>
    <t>Hectáreas</t>
  </si>
  <si>
    <t>Áreas interpretadas por coberturas y usos.</t>
  </si>
  <si>
    <t>Servicios de asistencia técnica para la gestión de los recursos geográficos</t>
  </si>
  <si>
    <t>MIPG implementado</t>
  </si>
  <si>
    <t>Oficina Asesora de Planeación</t>
  </si>
  <si>
    <t>PESO del PROCESO</t>
  </si>
  <si>
    <t>AVANCE %</t>
  </si>
  <si>
    <t>PLAN DE ACCIÓN ANUAL 2019</t>
  </si>
  <si>
    <t>FECHA INFORME</t>
  </si>
  <si>
    <t>INFORMACIÓN CUALITATIVA DE PRODUCTOS Y ACTIVIDADES</t>
  </si>
  <si>
    <t>AAAA - MM - DD</t>
  </si>
  <si>
    <t>DIRECCIONAMIENTO ESTRATÉGICO</t>
  </si>
  <si>
    <t>PROCESO:</t>
  </si>
  <si>
    <t>Avance % Proceso</t>
  </si>
  <si>
    <t>Avance según Peso</t>
  </si>
  <si>
    <t>OBJETIVO INSTITUCIONAL</t>
  </si>
  <si>
    <t>ESTRATEGIAS IGAC</t>
  </si>
  <si>
    <t>- Descentralizar la gestión catastral. 
- Implementar la prestación por excepción de la gestión catastral, acorde con los procedimientos con enfoque multi´propósito</t>
  </si>
  <si>
    <t>- Habilitación de gestores catastrales 
- Implementación de procesos de asistencia técnica a gestores habilitados 
- Gestión y acceso a fuentes de financiación para la gestión catastral con enfoque multipropósito. 
- Expedición de la regulación sobre catastro  multipropósito y gestión catastral.
- Contratación de operadores catastrales para la prestación por excepción
- Promoción del IGAC como operador catastral a otros gestores catastrales</t>
  </si>
  <si>
    <t>POLÍTICAS(s) de GESTIÓN y DESEMPEÑO INSTITUCIONAL</t>
  </si>
  <si>
    <t>- Gestión con valores para resultados</t>
  </si>
  <si>
    <t>- Fortalecimiento organizacional y simplificación de procesos 
- Gobierno Digital, antes Gobierno en Línea 
- Seguridad Digital 
- Defensa jurídica
- Mejora Normativa</t>
  </si>
  <si>
    <t>InteGración con los planes Institucionales y estratéGicos</t>
  </si>
  <si>
    <t>% Según Peso</t>
  </si>
  <si>
    <t>OBSERVACIONES PERIODO 1</t>
  </si>
  <si>
    <t>OBSERVACIONES PERIODO 2</t>
  </si>
  <si>
    <t>OBSERVACIONES PERIODO 3</t>
  </si>
  <si>
    <t>OBSERVACIONES PERIODO 4</t>
  </si>
  <si>
    <t>OBSERVACIONES PERIODO 5</t>
  </si>
  <si>
    <t>OBSERVACIONES PERIODO 6</t>
  </si>
  <si>
    <t>OBSERVACIONES PERIODO 7</t>
  </si>
  <si>
    <t>OBSERVACIONES PERIODO 8</t>
  </si>
  <si>
    <t>OBSERVACIONES PERIODO 9</t>
  </si>
  <si>
    <t>OBSERVACIONES PERIODO 10</t>
  </si>
  <si>
    <t>OBSERVACIONES PERIODO 11</t>
  </si>
  <si>
    <t>OBSERVACIONES PERIODO 12</t>
  </si>
  <si>
    <t>Avalúos elaborados 2019</t>
  </si>
  <si>
    <t>N.A</t>
  </si>
  <si>
    <t>PEDRO PALACIOS</t>
  </si>
  <si>
    <t>Número de avalúos elaborados en el periodo</t>
  </si>
  <si>
    <t>EFICACIA</t>
  </si>
  <si>
    <t>El valor reportado corresponde a los avalúos entregados en el mes de enero de 2019, los cuales en su mayoría fueron realizados en el 2018, pero por temas de control de calidad y administrativos se entregaron en enero de 2019. Hay un retraso en la ejecución de los avalúos programados, debido a que se está adelantando el procesos de contratación requerido para tal fin.</t>
  </si>
  <si>
    <t>El valor reportado corresponde a los avalúos entregados en el mes de febrero de 2019, los cuales en su mayoría fueron realizados en el 2018, pero por temas de control de calidad y administrativos se entregaron en febrero de 2019. Hay un retraso en la ejecución de los avalúos programados, debido a que se está adelantando el procesos de contratación requerido para tal fin.</t>
  </si>
  <si>
    <t>El valor reportado corresponde a los avalúos entregados por Sede Central en el Mes de Marzo de 2019, los cuales por temas de control de calidad y administrativos en su mayoría pasan a ser entregados en este mes, adicionalmente se inician las asignaciones para la elaboración de avalúos, no se incluyen avalúos entregados por direcciones territoriales porque no hubo asignación ni realización por parte de estas. Se continua con el alistamiento de la información para el IVP, reiterando la solicitudes a los catastros descentralizados de la información correspondiente.</t>
  </si>
  <si>
    <t>El valor de 41 corresponde a la cantidad de avalúos entregados a las entidades solicitantes, repartidos entre las territoriales de la siguiente manera: CALDAS 1; CUNDINAMARCA 1; NARIÑO 2; SEDE CENTRAL 37; Por otra parte no se cumple la meta propuesta de 116, debido a retrasos en la contratación de los profesionales y las dificultades en el tema administrativo de transporte, generando retraso en las fechas de entrega de los informes</t>
  </si>
  <si>
    <t>Avalúos entregados en el mes de Mayo, que corresponden en las siguientes cantidades por Dirección Territorial CÓRDOBA 14 CUNDINAMARCA 2 NARIÑO 2 QUINDIO 7 SEDE CENTRAL 20 VALLE DEL CAUCA 1 Por diversas dificultades administrativas (contratación peritos, transporte aéreo y terrestre) no se ha normalizado el desarrollo de las actividades en el GIT-Avalúos.</t>
  </si>
  <si>
    <t>Para el mes de junio se entregaron  105 avalúos, que corresponden en las siguientes cantidades por Dirección Territorial: CESAR 1 NORTE DE SANTANDER 1; SEDE CENTRAL 98; SANTANDER 5.
Por diversas dificultades administrativas (contratación de peritos en las direcciones territoriales, contrato de transporte terrestre) no se ha normalizado el desarrollo de las actividades en el GIT Avalúos.</t>
  </si>
  <si>
    <t>Avalúos entregados para Julio que corresponden a las siguientes cantidades:
BOLIVAR  3, CAUCA    24, CESAR     15, CÓRDOBA   4, HUILA  1, NARIÑO  1, NORTE DE SANTANDER  2, SANTANDER  4, VALLE DEL CAUCA  2, SEDE CENTRAL  39
Por diversas dificultades administrativas (contratación de peritos en las direcciones territoriales, contrato de transporte terrestre) no se ha normalizado el desarrollo de las actividades en el GIT Avalúos.</t>
  </si>
  <si>
    <t>Para el mes de agosto se entregaron 474 avalúos, de los cuales BOYACA	5, CALDAS	5, CESAR	5, CORDOBA	8, VALLE DEL CAUCA	6, GUAJIRA	2, META	1, SANTANDER	8, SEDE CENTRAL 434.</t>
  </si>
  <si>
    <t xml:space="preserve">Para el mes de Septiembre se entregaron 124 avalúos en las siguientes sumas por territorial
BOLIVAR   8, CALDAS   4, CAUCA 8, CESAR  37, CORDOBA  3, GUAJIRA        2, META   4, NARIÑO   4, NORTE DE SANTANDER  1, SANTANDER  2, SUCRE  5, TOLIMA 3, VALLE DEL CAUCA 1, SEDE CENTRAL 42
</t>
  </si>
  <si>
    <t xml:space="preserve">En el mes de octubre se entregaron un total de 1937 avalúos, de los cuales 165  avalúos son administrativos  y 1772 Avalúos IVP. </t>
  </si>
  <si>
    <t>En el mes de noviembre se entregaron 213 Avalúos comerciales que corresponde al 10.14% de la meta, adicionalmente se entregó el saldo de Avalúos IVP que coresponde a 3.149 Avalúos, cumpliendo así con la meta de 4.921 Avalúos IVP.</t>
  </si>
  <si>
    <t>En el mes de diciembre se entregaron 665 Avalúos comerciales que corresponde al 31,67% de la meta. Al final del 2019, se tiene un acumulado 4.921 Avalúos IVP y 1.997 avalúos administrativos, para un total de 6.918 avalúos realizados en la vigencia, para un cumplimiento del 98,53% de la meta.</t>
  </si>
  <si>
    <t>Realizar Avalúos Comerciales</t>
  </si>
  <si>
    <t>El valor reportado corresponde a los avalúos entregados en el mes de enero de 2019, los cuales en su mayoría fueron realizados en el 2018, pero por temas de control de calidad y administrativos se entregaron en enero de 2019.</t>
  </si>
  <si>
    <t>El valor reportado corresponde a los avalúos entregados en el mes de febrero de 2019, los cuales en su mayoría fueron realizados en el 2018, pero por temas de control de calidad y administrativos se entregaron en febrero de 2019.</t>
  </si>
  <si>
    <t>El valor reportado corresponde a los avalúos entregados en el Mes de Marzo de 2019, lo cuales por temas de control de calidad y administrativos en su mayoría pasan a ser entregados en este mes, adicionalmente se inician las asignaciones para la elaboración de avalúos.</t>
  </si>
  <si>
    <t>Para el mes de abril se entregaron 41 avalúos, de los cuales 37 pertenecen a Sede Central, 1 a la Dirección Territorial de Caldas, 1 a la Dirección Territorial de Cundinamarca y 2 a la Dirección Territorial de Nariño.</t>
  </si>
  <si>
    <t>Para el mes de mayo se entregaron 46 avalúos, de los cuales 20 pertenecen a Sede Central, 14 a la Dirección Territorial de Córdoba, 2 a la Dirección Territorial de Cundinamarca, 2 a la Dirección Territorial de Nariño, 7 a la dirección Territorial de  Quindio, 1 a la dirección Territorial de Valle del Cauca.</t>
  </si>
  <si>
    <t>Para el mes de junio se entregaron  105 avalúos, que corresponden en las siguientes cantidades por Dirección Territorial: CESAR 1 NORTE DE SANTANDER 1; SEDE CENTRAL 98; SANTANDER 5.</t>
  </si>
  <si>
    <t xml:space="preserve">En el mes de Octubre se entregaron 165 avalúos discriminados de la siguiente manera; 
Bolívar 1, Cauca 1, Cesar 25, Córdoba 15, Magdalena 27, meta 3, Nariño 10, Norte de Santander 10, Santander  5, Sucre 5, Tolima 9, Valle del cauca 5 y Sede central 49.
</t>
  </si>
  <si>
    <t>En el mes de noviembre se entregaron 213 Avalúos distribuidos por Dirección Territorial de la siguiente manera;  Boyacá 7, Caldas 8, Cauca 19, César 66, Córdoba 5, Cundinamarca 3, Huila 1, Magdalena 28, Meta 1, Risaralda 1,  Santander 1,  Sucre 13, Tolima 2, Valle del Cauca 4 y Sede Central 54</t>
  </si>
  <si>
    <t>En el mes de diciembre se entregaron 665 Avalúos distribuidos por Dirección Territorial de la siguiente manera;  Atlántico 1, Bolívar 6, Boyacá 5, Caldas 7, Cauca 11, Cesar 33, Córdoba 2, Cundinamarca 26, Magdalena 26, Meta 18, Nariño 59, Norte de Santander 5, Risaralda 2, Santander 9,  Sucre 17, Tolima 5, Valle del Cauca 3, Sede Central 430.</t>
  </si>
  <si>
    <t>Realizar Avalúos IVP</t>
  </si>
  <si>
    <t>1. Se ha entregado al DANE las bases del marco estadístico de jurisdicción IGAC referente a   los registros 1 y 2 de las 20 ciudades.
2. Se ha entregado al DANE las bases del marco estadístico de los catastros descentralizados  referente a  los registros 1 y 2 de Medellín y Cali.
3. Se han realizado mesas técnicas de trabajo DANE e IGAC, con el fin de unificar criterios para la conformación del marco de la muestra seleccionada (para lo cual se remite de manera adjunta el informe que adelantó el DANE)
3. A la fecha se está analizando por parte del IGAC la muestra remitida por el DANE, resaltando que presenta errores en las variables.</t>
  </si>
  <si>
    <t xml:space="preserve">1.   Alistamiento de la información por cada una de las 22 ciudades donde se realizará el operativo IVP 2019.
2.   Preparación generación de bases de datos en Access por cada ciudad.
3.   Preparación generación de cartografía básica con georreferenciación de los puntos muestra.
4.   Pre-validación de las bases de datos.
</t>
  </si>
  <si>
    <t>Generación de base de datos nacional de las 22 ciudades (estandarización de los números prediales y agrupación de los registro R1 y R2 de catastro IGAC y descentralizados); Generación de cartografía en formato KMZ; Elaboración de 4921 cartas de visitas; Asignación Profesionales para cada ciudad.</t>
  </si>
  <si>
    <t>Inicio de las labores en campo de la recopilación de la información.</t>
  </si>
  <si>
    <t>El trabajo de campo de las 22 ciudades ya se encuentra realizado y depurado</t>
  </si>
  <si>
    <t>Se finalizaron por parte de Sede Central 1772 avalúos IVP, los avalúos restantes se encuentran en control de Calidad y ajustes.</t>
  </si>
  <si>
    <t xml:space="preserve">En el mes de noviembre se entregó el 63.99% de Avalúos IVP, correspondiente a 3148 Avalúos, distribuidos en las siguientes ciudadades: Armenía 210, Manizales 210, Valledupar 229, Neiva 225, Tunja 244, Florencia 223, Monteria 202, Cali 309, Riohacha 260, Medellín 300, Quibdó 244, Sincelejo 280 y cucuta 212 </t>
  </si>
  <si>
    <t>En el mes de noviembre se finalizó la elaboración de los avalúos IVP</t>
  </si>
  <si>
    <t>Lineamientos y procedimientos para la implementación y aplicación de la  Resolución conjunta SNR No. 5204 IGAC No. 479 de 2019 la cual modifica parcialmente la Resolución No. 1732 IGAC No. 221 de 2018 y Resolución No. 193 de 2014.</t>
  </si>
  <si>
    <t>JOSE ANTONIO OCHOA</t>
  </si>
  <si>
    <t>Porcentaje de avance en la elaboración de lineamientos y procedimientos para la aplicación de la Resolución conjunta SNR No. 5204 IGAC No. 479 de 2019 la cual modifica parcialmente la Resolución No. 1732 IGAC No. 221 de 2018 y Resolución No. 193 de 2014.</t>
  </si>
  <si>
    <t>El Git Gestión Predial con Fines Catastrales en el mes de enero presentó un avance de 0.7%, inferior al inicialmente programado correspondiente a 2.2%,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t>
  </si>
  <si>
    <t>El Git Gestion Predial con Fines Catastrales en el mes de febrero presentó un avance de 2.9% inferior al inicialmente programado correspondiente a 8.5%,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t>
  </si>
  <si>
    <t>El Git Gestion Predial con Fines Catastrales en el mes de marzo presentó un avance de 10,8% muy cercano al inicialmente programado correspondiente a 18.6%, teniendo en cuenta que no se ha desarrollado el proceso de contratación de la totalidad de los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en algunas de las actividades a desarrollar para dar cumplimiento a la misionalidad del Grupo Interno de Trabajo</t>
  </si>
  <si>
    <t>El Git Gestión Predial con Fines Catastrales en el mes de abril presentó un avance de 8.4% s, teniendo en cuenta que se realizó modificación parcial de la Resolución 1732 SNR - 221 IGAC mediante la Resolución 5204 del 23 de abril de 2019,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</si>
  <si>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mayo presentó un avance de 13.7%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</si>
  <si>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junio presentó un avance de 16.7%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</si>
  <si>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julio presentó un avance de 20.4%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</si>
  <si>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agosto presentó un avance de 13.6%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</si>
  <si>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septiembre presentó un avance de 10.2%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 no obstante para el avance de las actividades se requiere se defina la posible modificatoria o derogatoria de la Resolución Conjunta, Resolución No. 643 de 2018.</t>
  </si>
  <si>
    <t>El GIT Gestión Predial con Fines Catastrales en el mes de octubre presentó un avance de 9,8%,  se han realizado avances significativos en algunas de las actividades a desarrollar para dar cumplimiento a la misionalidad del Grupo Interno de Trabajo, no obstante para el avance de las actividades se requiere se defina la posible modificatoria o derogatoria de la Resolución Conjunta, Resolución No. 643 de 2018.</t>
  </si>
  <si>
    <t>El Git Gestión Predial con Fines Catastrales en el mes de noviembre presentó un avance de 8,6% , se han realizado avances en algunas de las actividades a desarrollar para dar cumplimiento a la misionalidad del Grupo Interno de Trabajo, no obstante para el avance de las actividades se requiere se defina la posible modificatoria o derogatoria de la Resolución Conjunta, Resolución No. 643 de 2018 .</t>
  </si>
  <si>
    <t>El Git Gestión Predial con Fines Catastrales en el mes de diciembre presentó un avance de 3,9% , adelantando en las actividades requeridas para dar cumplimiento a la misionalidad del Grupo.</t>
  </si>
  <si>
    <t>Elaborar instrumentos para la implementación de la Resolución Conjunta SNR No. 5204 IGAC No. 479 de 2019 la cual modifica parcialmente la Resolución No. 1732 IGAC No. 221 de 2018 y Resolución No. 193 de 2014, actualizados.</t>
  </si>
  <si>
    <t>En el mes de enero se presentó un avance del 2% en la modificación del manual de procedimientos actualización de linderos, rectificación por imprecisa determinación, y rectificación de linderos por acuerdo entre las partes de la Resolución Conjunta SNR 1732 IGAC 221 DE 2018 y el formato solicitud de trámite F51600-07/18.V1, como también la guía de elaboración de actos administrativos en marco de la resolución conjunta.</t>
  </si>
  <si>
    <t>En el mes de febrero se presentó un avance del 9% en la modificación del manual de procedimientos de actualización de linderos, rectificación por imprecisa determinación, y rectificación de linderos por acuerdo entre las partes de la Resolución Conjunta SNR 1732 IGAC 221 DE 2018 y el formato solicitud de trámite F51600-07/18.V1, como también de la Guía de elaboración de actos administrativos en marco de la resolución conjunta, los cuales se encuentran para la aprobación de la Subdirección de Catastro</t>
  </si>
  <si>
    <t>En el mes de marzo se presentó un avance del 9,00%, en la modificación del manual de procedimientos actualización de linderos, recitación por imprecisa determinación, y rectificación de linderos por acuerdo entre las partes de la Resolución Conjunta SNR 1732 IGAC 221 DE 2018 y el formato solicitud de trámite F51600-07/18.V1 como también la Guía elaboración de actos administrativos en marco de la resolución conjunta, los cuales se encuentran para la aprobación de la Subdirección de Catastro.</t>
  </si>
  <si>
    <t>En el mes de abril se presentó un avance del 11 %. Se desarrollaron mesas técnicas al interior del Grupo Interno de Trabajo así como con los Catastros Descentralizados, Agencia Nacional de Tierras y Unidad de Restitución de Tierras para unificar criterios, de estas el resultado parcial fue la expidiciòn de la Resolución No. 5204 SNR - No. 479 IGAC de fecha 23 de abril de 2019 la cual modifica parcialmente la Resolución Conjunta SNR No. 1732 IGAC No. 221 de 2018</t>
  </si>
  <si>
    <t>En el mes de mayo se presentó un avance del 11,50%. Teniendo en cuenta la expedición de la Resolución Conjunta SNR 5204 IGAC 479 de abril de 2019 la cual modifica parcialmente la Resolución SNR 1732 IGAC 221 de 2018, se realizó el 17 de mayo mesa técnica con los Catastros Descentralizados, Delegados, y la Superintendencia de Notariado y Registro con el fin presentar cada entidad los formatos, actos administrativos y otros documentos utilizados por cada entidad para la aplicación de dicha resolución, con el fin de unificar criterios, estandarizar, y adaptarlos a la Resolución modificatoria, como también se han desarrollado mesas de trabajo con el gremio Notarial, Registradores y Curadores.</t>
  </si>
  <si>
    <t>En el mes de junio se presentó un avance del 11,50%. Teniendo en cuenta la expedición de la Resolución Conjunta SNR No. 5204 IGAC No.479 de abril de 2019 la cual modifica parcialmente la Resolución SNR No.1732 IGAC No.221 de 2018, se han realizado mesas de trabajo internas, como también con la Superintendencia de Notariado y Registro con el objeto de unificar criterios en cuanto a los actos administrativos los cuales se enviaron para observaciones de la SNR, por otra parte se ha trabajado en el diseño del Certificado Plano Predial Catastral Especial el cual se socializo internamente en el Grupo.</t>
  </si>
  <si>
    <t>En el mes de julio se presentó un avance del 9.00%. Teniendo en cuenta la expedición de la Resolución Conjunta SNR No. 5204 IGAC No.479 de abril de 2019 la cual modifica parcialmente la Resolución SNR No.1732 IGAC No.221 de 2018 se han realizado mesas de trabajo internas para la generación de formatos tales como acta de colindancia, certificado plano predial catastral especial y proyecto de flujograma actualizado del manual de procedimientos, por otra parte los actos administrativos fueron enviados para su revisión a la oficina asesora jurídica del Instituto</t>
  </si>
  <si>
    <t>En el mes de agosto se presentó un avance del 9.00%. Teniendo en cuenta la expedición de la Resolución Conjunta SNR No. 5204 IGAC No.479 de abril de 2019 la cual modifica parcialmente la Resolución SNR No.1732 IGAC No.221 de 2018 se han realizado mesas de trabajo internas para la generación de formatos tales como acta de colindancia, certificado plano predial catastral especial y proyecto de flujograma actualizado del manual de procedimientos, por otra parte los actos administrativos fueron enviados para su revisión a la oficina asesora jurídica del Instituto, no obstante por solicitud de la SNR se están realizando mesas de trabajo para la Resolución Conjunta.</t>
  </si>
  <si>
    <t>En el mes de septiembre se presentó un avance del 13.00%. Teniendo en cuenta la expedición de la Resolución Conjunta SNR No. 5204 IGAC No.479 de abril de 2019 la cual modifica parcialmente la Resolución SNR No.1732 IGAC No.221 de 2018 se han realizado mesas de trabajo internas para la generación de formatos tales como acta de colindancia, certificado plano predial catastral especial y proyecto de flujograma actualizado del manual de procedimientos, por otra parte los actos administrativos se encuentran para revisión en la  oficina asesora jurídica del Instituto, no obstante por solicitud de la SNR se realizaron mesas de trabajo  para fines de modificatoria o derogatoria de la Resolución Conjunta vigente a la fecha.</t>
  </si>
  <si>
    <t>En el mes de octubre se presentó un avance del 10.00%. Teniendo en cuenta la expedición de la Resolución Conjunta SNR No. 5204 IGAC No.479 de abril de 2019 la cual modifica parcialmente la Resolución SNR No.1732 IGAC No.221 de 2018 se han realizado mesas de trabajo internas para la generación de formatos tales como acta de colindancia, certificado plano predial catastral especial y proyecto de flujograma actualizado del manual de procedimientos. Por otra parte, los actos administrativos se encuentran para revisión en la Oficina Asesora Jurídica del Instituto, no obstante por solicitud de la SNR se realizaron mesas de trabajo para fines de modificatoria o derogatoria de la Resolución Conjunta vigente a la fecha y se está a la espera de dicho acto administrativo para ajustar los manuales, formatos y procedimientos entre otros en el SGI.</t>
  </si>
  <si>
    <t>En el mes de noviembre se presentó un avance del 2,50 %. teniendo en cuenta las directrices dadas por la Oficina Asesora de Planeación del Instituto, referente al procedimiento "Elaboración, actualización y control de la información documentada establecida en el SGI", se está desarrollando en el Grupo Interno de Trabajo de Gestión Predial con Fines Catastrales el manual, formato e instructivo de las Resoluciones Conjuntas, Resolución No. 193 de 2018 y Actos Administrativos.</t>
  </si>
  <si>
    <t>En el mes de diciembre se presentó un avance del 2,50 %, el Grupo Interno de Trabajo de Gestión Predial con Fines Catastrales finalizó  la construcción del Procedimiento para la elaboración de docuemntos admisnitrativos y sus respectivos anexos. Está pendiente la revisión por parte de la Subdirección de Catastro y la Oficina Asesora de Planeación.</t>
  </si>
  <si>
    <t>Generar el contenido para la cartilla de validación de levantamientos topográficos en el marco de la Resolución No. 643 de 2018 o la que la modifique, derogue o sustituya.</t>
  </si>
  <si>
    <t>En el mes de febrero no se presentó avance en la actividad programada, teniendo en cuenta que no se ha desarrollado el proceso de contratación de los profesionales requeridos para tal fin.</t>
  </si>
  <si>
    <t>En el mes de marzo se presentó un avance del 10% en la actividad programada, teniendo en cuenta que no se ha desarrollado el proceso de contratación de los profesionales requeridos para el desarrollo de la misma, no obstante se realizó reunión con Grupos Internos de Trabajo de la Subdirección de Geografía y Cartografía para consolidar criterios fundamentales para el inicio a la actividad, para la cual es importante para el cumplimiento de la misma contar con los profesionales requeridos para tal fin.</t>
  </si>
  <si>
    <t>En el mes de abril se presentó un avance del 40 %. Se desarrollaron mesas técnicas con la Subdirección de Geografia y Cartografia para unificar criterios para el proyecto de modificación parcial de la Resolución No.643 de 2018.</t>
  </si>
  <si>
    <t>En el mes de junio se presentó un avance del 40 %. Se desarrollaron mesas técnicas con la Subdirección de Geografía y Cartografía, entre otros grupos intervinientes en el proceso con el objeto de empezar a trabajar en el proyecto de modificación parcial de la Resolución No.643 de 2018.</t>
  </si>
  <si>
    <t>En el mes de julio  se presentó un avance del 60 %. Se desarrollaron mesas técnicas con la Subdirección de Geografía y Cartografía, entre otros grupos internos y externos que intervienen en los procesos con el objeto de derogar la resolución No.643 de 2018, es importante manifestar que dicha derogatoria se publicará en el mes de agosto en la página del Instituto para consulta pública.</t>
  </si>
  <si>
    <t>Generar el contenido para la cartilla de procedimientos de cálculos de levantamientos topográficos en el marco de la Resolución 643 de 2018 o la que la modifique, derogue o sustituya.</t>
  </si>
  <si>
    <t>En el mes de junio se presentó un avance del 20 %. Se desarrollaron mesas técnicas con la Subdirección de Geografía y Cartografía, entre otros grupos intervinientes en el proceso con el objeto de empezar a trabajar en el proyecto de modificación parcial de la Resolución No.643 de 2018.</t>
  </si>
  <si>
    <t>En el mes de julio se presentó un avance del 40%. Se desarrollaron mesas técnicas con la Subdirección de Geografía y Cartografía, entre otros grupos internos y externos que intervienen en los procesos con el objeto de derogar la resolución No.643 de 2018, es importante manifestar que dicha derogatoria se publicará en el mes de agosto en la página del Instituto para consulta pública.</t>
  </si>
  <si>
    <t>En el mes de agosto se presentó un avance del 40%. Se desarrollaron mesas técnicas con la Subdirección de Geografía y Cartografía, entre otros grupos internos y externos que intervienen en los procesos con el objeto de derogar la resolución No.643 de 2018, es importante manifestar que dicha derogatoria se encuentra para el visto bueno de la oficina asesora jurídica del Instituto.</t>
  </si>
  <si>
    <t>Reportar las validaciones de levantamientos topográficos en marco de la Resolución Conjunta SNR No. 5204 IGAC No. 479 de 2019 la cual modifica parcialmente la Resolución No. 1732 IGAC No. 221 de 2018, Resolución No. 193 de 2014 y Resolución No. 643 de 2018.</t>
  </si>
  <si>
    <t>En el mes de enero se presentó un avance del 0.10% del formato de validación de levantamientos topográficos</t>
  </si>
  <si>
    <t>En el mes de febrero se presentó un avance del 5% del formato de validación de levantamientos topográficos el cual se encuentra para la aprobación de la Subdirección de Catastro.</t>
  </si>
  <si>
    <t>En el mes de marzo se presentó un avance del 9,90% del formato de validación de levantamientos topográficos el cual se encuentra para la aprobación de la Subdirección de Catastro.</t>
  </si>
  <si>
    <t>En el mes de abril se presentó un avance del 10%. Teniendo en cuenta la expedición de la Resolución No. 5204 SNR No. 479 IGAC de 2019 por la cual se modifica parcialmente la Resolución Conjunta SNR No. 1732 IGAC No. 221 de 2018 y con el trabajo desarrollado en las mesas técnicas con la Subdireccion de Geografia y Cartografia para unificar criterios para el proyecto de modificación parcial de la Resolución No.643 de 2018.</t>
  </si>
  <si>
    <t>En el mes de mayo se presentó un avance del 10%. Teniendo en cuenta que posterior a la expedición de la Resolución No. 5204 SNR No. 479 IGAC de 2019 por la cual se modifica parcialmente la Resolución Conjunta SNR No. 1732 IGAC No. 221 de 2018 , se desarrollaron mesas técnicas con la Subdirección de Geografía y Cartografía, Agencia Nacional de Tierras y GIT Modernización Catastral, para unificar criterios para el proyecto de modificación parcial de la Resolución No.643 de 2018.</t>
  </si>
  <si>
    <t>En el mes de junio se presentó un avance del 10 %. Teniendo en cuenta solicitud de la Dirección Territorial Nariño, se realizó el 27 y 28 de junio mesa de trabajo de los lineamientos a seguir para la validación de los levantamientos topográficos en marco de la Resolución No. 643 de 2018, que a la fecha dicha territorial tiene en curso un promedio de 90 levantamientos topográficos.</t>
  </si>
  <si>
    <t>En el mes de julio se presentó un avance del 10 %. Teniendo en cuenta que el Grupo interno de trabajo de gestión predial con fines catastrales de manera permanente atiende inquietudes a usuarios internos y externos sobre la aplicación de la Resolución No. 643 de 2018.</t>
  </si>
  <si>
    <t>En el mes de agosto se presentó un avance del 10 %. Teniendo en cuenta que el Grupo interno de trabajo de gestión predial con fines catastrales de manera permanente atiende inquietudes a usuarios internos y externos sobre la aplicación de la Resolución No. 643 de 2018 referente a levantamientos topográficos planimetricos.</t>
  </si>
  <si>
    <t>En el mes de septiembre se presentó un avance del 10 %. Teniendo en cuenta que el Grupo interno de trabajo de gestión predial con fines catastrales de manera permanente atiende inquietudes a usuarios internos y externos sobre la aplicación de la Resolución No. 643 de 2018 referente a levantamientos topográficos planimetricos.</t>
  </si>
  <si>
    <t>En el mes de octubre se presentó un avance del 10%, el Grupo interno de trabajo de gestión predial con fines catastrales de manera permanente atiende inquietudes a usuarios internos y externos sobre la aplicación de la Resolución No. 643 de 2018 referente a levantamientos topográficos planimétricos en marco de la Resolución Conjunta.</t>
  </si>
  <si>
    <t>En el mes de noviembre se presentó un avance del 10 %, que corresponde a la atención permanente de las inquietudes presentadas por usuarios internos y externos, sobre la aplicación de la Resolución No. 643 de 2018 referente a levantamientos topográficos planimétricos en marco de la Resolución Conjunta.</t>
  </si>
  <si>
    <t>En el mes de diciembre se presentó un avance del 5 %, que corresponde a la atención permanente de las inquietudes presentadas por usuarios internos y externos, sobre la aplicación de la Resolución No. 643 de 2018 referente a levantamientos topográficos planimétricos en marco de la Resolución Conjunta.</t>
  </si>
  <si>
    <t>Realizar el seguimiento a la implementación y correcta aplicación de la Resolución Conjunta SNR No. 5204 IGAC No. 479 de 2019 la cual modifica parcialmente la Resolución No. 1732 IGAC No. 221 de 2018 y Resolución No. 193 de 2014</t>
  </si>
  <si>
    <t>En el mes de enero no se presentó avance en la actividad programada, teniendo en cuenta que no se ha desarrollado el proceso de contratación de los profesionales requeridos para tal fin.</t>
  </si>
  <si>
    <t>En el mes de marzo se presentó un avance del 9,90% en la actividad programada, teniendo en cuenta que se atendió de manera oportuna las 13 solicitudes de aclaración de área presentadas por la Agencia Nacional de Tierras.</t>
  </si>
  <si>
    <t>En el mes de abril se presentó un avance del 10,0% Para este mes no se presentaron solicitudes de Correcciòn- aclaración, actualicaciòn, rectificaciòn de Linderos y cabida, por parte de ANT ni otra entidad. El convenio con la ANT finalizó y se encuentra en proceso de liquidaciòn.existe una nueva propuesta para un nuevo convenio con la Agencia Nacional de Tierras.</t>
  </si>
  <si>
    <t>En el mes de mayo se presentó un avance del 10,0% en la actividad programada, teniendo en cuenta que no se han requerido por ANT u otro actor solicitudes de Corrección- aclaración, actualización, rectificación de Linderos y cabida. El convenio con la ANT finalizó, y estamos en la liquidación y propuesta de un nuevo convenio con la Agencia Nacional de Tierras, como también con la Agencia Nacional de Infraestructura (concesionarios viales), no obstante el GIT de manera permanente está prestando asesoría a usuarios internos y externos.</t>
  </si>
  <si>
    <t>En el mes de junio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</si>
  <si>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En el mes de julio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</si>
  <si>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En el mes de agosto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</si>
  <si>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En el mes de septiembre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</si>
  <si>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En el mes de octubre se presentó un avance del 15%,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</si>
  <si>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En el mes de noviembre se presentó un avance del 15 %, correspondiente al seguimiento a las Direcciones Territoriales y Unidades Operativas de Catastro en el cumplimiento de los lineamientos para la aplicación de la Resolución Conjunta SNR No. 5204 IGAC No.479 de abril de 2019, la cual modifica parcialmente la Resolución SNR No.1732 IGAC No.221 de 2018.</t>
  </si>
  <si>
    <t>En el mes de diciembre se presentó un avance del 10%,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t>
  </si>
  <si>
    <t>Desarrollar contenidos para la publicación WEB referentes a la Resolución Conjunta SNR No. 5204 IGAC No. 479 de 2019 la cual modifica parcialmente la Resolución No. 1732 IGAC No. 221 de 2018, Resolución No. 193 de 2014 y Resolución No. 643 de 2018.</t>
  </si>
  <si>
    <t>En el mes de febrero no se presentó avance en la actividad programada, teniendo en cuenta que no se ha desarrollado el proceso de contratación de los profesionales requeridos para tal fin tanto en la Oficina de Informática y Telecomunicaciones, como en el Grupo Interno de Trabajo de Gestión Predial con Fines Catastrales.</t>
  </si>
  <si>
    <t>En el mes de marzo se presentó un avance del 1,50% en la actividad programada, para lo cual se programó realizar un piloto en el municipio de Villavicencio departamento de Meta, con el objeto de documentar y levantar la información del proceso a realizar, y con dicho insumo se implementará en coordinación con la profesional de la Subdirección de Catastro Adriana Casas la divulgación de la información en el canal cientifico del Instituto, la cual es importante para atender inquietudes de usuarios internos y externos del Instituto</t>
  </si>
  <si>
    <t>En el mes de abril se presentó un avance del 5%, para lo cual se programó realizar un piloto en el municipio de Villavicencio departamento de Meta y en la Territorial Cundinamarca, el cual se desarrollará en campo en el mes de mayo,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t>
  </si>
  <si>
    <t>En el mes de mayo se presentó un avance del 28% en la actividad programada, para lo cual se tiene programado realizar un piloto en el municipio de Villavicencio departamento de Meta y en la Territorial Cundinamarca y Boyacá el cual se está coordinando con los profesionales del GIT,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t>
  </si>
  <si>
    <t>En el mes de junio se presentó un avance del 15% en la actividad programada, para lo cual se tiene programado realizar pilotos, los cuales se están coordinando con los profesionales del GIT,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 por otra parte se está trabajando con el área de comunicaciones para la cartilla de lenguaje claro de la Resolución Conjunta SNR No. 5204 IGAC No.479 de abril de 2019 la cual modifica parcialmente la Resolución SRN No.1732 IGAC No.221 de 2018.</t>
  </si>
  <si>
    <t>En el mes de julio se presentó un avance del 15% en la actividad programada, para lo cual se realizaron mesas de trabajo internas con el fin de definir las ciudades en las cuales se realizará inicialmente el plan piloto (Villavicencio y Boyacá) con el fin de levantar y documentar la información precisa sobre el proceso, y con dicho insumo se coordinará la divulgación de la información en el canal científico del Instituto, la cual es importante para atender inquietudes de usuarios internos y externos del Instituto, por otra parte se está trabajando con el área de comunicaciones para la cartilla de lenguaje claro de la Resolución Conjunta SNR No. 5204 IGAC No.479 de abril de 2019 la cual modifica parcialmente la Resolución SRN No.1732 IGAC No.221 de 2018, la cual se encuentra para la socialización dentro de grupo.</t>
  </si>
  <si>
    <t>En el mes de agosto se presentó un avance del 15% en la actividad programada, para lo cual se desarrolló el plan piloto en las ciudades de Villavicencio, Tunja e Ibagué, con el objeto de evidenciar el cumplimiento de los lineamientos en cada uno de los procesos desarrollados en marco de la Resolución Conjunta y Resolución No. 643 de 20187 en las mencionadas territoriales, con el material recopilado y lo evidenciado en campo la idea es poder divulgar la información en el canal científico la cual es importante para atender inquietudes de usuarios internos y externos del Instituto.</t>
  </si>
  <si>
    <t>En el mes de septiembre se presentó un avance del 15% en la actividad programada, para lo cual se desarrolló en conjunto con el área de comunicaciones cartilla mediante la cual se quiere ilustrar a los usuarios internos y externos de manera clara y precisa los lineamientos para la aplicación de la Resolución Conjunta SNR No. 5204 IGAC No.479 de abril de 2019 la cual modifica parcialmente la Resolución SNR No.1732 IGAC No.221 de 2018, no obstante para su publicación se requiere del resultado de las mesas técnicas que se están desarrollando para la modificatoria o derogatoria de la Resolución Conjunta.</t>
  </si>
  <si>
    <t>En el mes de octubre se presentó un avance del 15% en la actividad programada, para lo cual se desarrolló en conjunto con el área de comunicaciones cartilla mediante la cual se quiere ilustrar a los usuarios internos y externos de manera clara y precisa los lineamientos para la aplicación de la Resolución Conjunta SNR No. 5204 IGAC No.479 de abril de 2019 la cual modifica parcialmente la Resolución SNR No.1732 IGAC No.221 de 2018, no obstante para su publicación se requiere del resultado de las mesas técnicas que se están desarrollando para la modificatoria o derogatoria de la Resolución Conjunta.</t>
  </si>
  <si>
    <t>En el mes de noviembre se presentó un avance del 15% en la actividad programada, atendiendo la solicitud de la Subdirección de Catastro, se revisaron las preguntas frecuentes contenidas en la página del Instituto, correspondientes a las inquietudes de usuarios internos y externos referente a la aplicación de la Resolución Conjunta y Resolución No. 193 de 2018; después de un análisis y de lo evidenciado en la gestión del grupo, se remitió la propuesta de nuevas preguntas.</t>
  </si>
  <si>
    <t xml:space="preserve">En el mes de diciembre se presentó un avance del 10% en la actividad programada, se actualizó el repositorio de normas relacionadas con las actividades y funciones propias del GIT. </t>
  </si>
  <si>
    <t>Realizar jornadas de inducción y capacitación referentes a la Resolución Conjunta SNR No. 5204 IGAC No. 479 de 2019 la cual modifica parcialmente la Resolución No. 1732 IGAC No. 221 de 2018, Resolución No. 193 de 2014 y Resolución No. 643 de 2018.</t>
  </si>
  <si>
    <t>En el mes de enero no se presentó avance en la actividad programada, teniendo en cuenta que no se ha desarrollado el proceso de contratación de los profesionales requeridos para el GIT Gestión Predial con Fines Catastrales, como también en las Direcciones Territoriales. No obstante el GIT de manera permanente realiza capacitación a usuarios internos y externos en la modalidad de atención al usuario en los temas de su misionalidad</t>
  </si>
  <si>
    <t>En el mes de febrero no se presentó avance en la actividad programada, teniendo en cuenta que no se ha desarrollado el proceso de contratación de los profesionales requeridos para el GIT Gestión Predial con Fines Catastrales, como también en las Direcciones Territoriales. No obstante el GIT de manera permanente realiza capacitación a usuarios internos y externos en la modalidad de atención al usuario en los temas de su misionalidad</t>
  </si>
  <si>
    <t>En el mes de marzo se presentó un avance del 28% en la actividad programada, teniendo en cuenta que se realizaron capacitaciones, inducciones y socializaciones al interior del Grupo Interno de Trabajo de Gestión Predial con Fines Catastrales, como también con Central de Inversiones CISA</t>
  </si>
  <si>
    <t>En el mes de mayo no se programó avance para esta actividad, no obstante se realizo un porcentaje de avance del 20%, teniendo en cuenta que con la modificación parcial de la Resolución Conjunta SNR 1732 IGAC 221 de 2018, el GIT ha desarrollado de manera permanente socializaciones, mesas técnicas con los usuarios internos y externos como SNR, Catastros Descentralizados, Catastros Delegados, Gremio Notarial, Registral y Curadores Urbanos entre otros</t>
  </si>
  <si>
    <t>En el mes de junio se presentó un avance del 20% en la actividad programada, teniendo en cuenta que con la modificación parcial de la Resolución Conjunta SNR 1732 IGAC 221 de 2018, el GIT ha desarrollado de manera permanente socializaciones, mesas técnicas con los usuarios internos y externos como SNR, Catastros Descentralizado Cali, Catastro Delegado Barranquilla, entre otros.</t>
  </si>
  <si>
    <t>En el mes de julio se presentó un avance del 20% en la actividad programada, teniendo en cuenta que con la modificación parcial de la Resolución Conjunta SNR 1732 IGAC 221 de 2018, el GIT ha desarrollado de manera permanente socializaciones, mesas técnicas con los usuarios internos y externos, Catastro Distrital Bogotá, entre otros.</t>
  </si>
  <si>
    <t>En el mes de agosto se presentó un avance del 15% en la actividad programada, teniendo en cuenta que con la modificación parcial de la Resolución Conjunta SNR 1732 IGAC 221 de 2018, el GIT ha desarrollado de manera permanente socializaciones, mesas técnicas con los usuarios internos y externos, como el GIT Gestión Catastral, Fiduprevisora, SAE,Territoriales del plan piloto (Villavicencio, Tunja, Ibagué), entre otros.</t>
  </si>
  <si>
    <t>En el mes de septiembre se presentó un avance del 15% en la actividad programada, teniendo en cuenta que con la modificación parcial de la Resolución Conjunta SNR 1732 IGAC 221 de 2018, el GIT ha desarrollado de manera permanente socializaciones, mesas técnicas con los usuarios internos y externos, como la curaduría urbana No. 4.</t>
  </si>
  <si>
    <t>En el mes de octubre se presentó un avance del 15% en la actividad programada, teniendo en cuenta que con la modificación parcial de la Resolución Conjunta SNR 1732 IGAC 221 de 2018, el GIT ha desarrollado de manera permanente socializaciones, mesas técnicas con los usuarios internos y externos, y en el mes de octubre se realizó mesa técnica en la Unidad Operativa de Catastro de San Andres, como también con al Fiduprevisora en el puntual de rectificación de áreas del predio denominado La Argentina ubicado en Aguachica – Cesar.</t>
  </si>
  <si>
    <t>En el mes de noviembre se presentó un avance del 15% en la actividad programada, teniendo en cuenta que con la modificación parcial de la Resolución Conjunta SNR 1732 IGAC 221 de 2018, el GIT ha desarrollado de manera permanente socializaciones, mesas técnicas con los usuarios internos y externos, y en el mes de noviembre se realizó taller con la Territorial Cundinamarca y sus respectivas Unidades Operativas de Catastro.</t>
  </si>
  <si>
    <t>Responder los requerimientos relacionados con conceptos y lineamientos técnicos y jurídicos en Rectificaciones de Cabida y Linderos en marco de la Resolución Conjunta SNR No. 5204 IGAC No. 479 de 2019 la cual modifica parcialmente la Resolución No. 1732 IGAC No. 221 de 2018, Resolución No. 193 de 2014 y Resolución No. 643 de 2018.</t>
  </si>
  <si>
    <t>En el mes de enero se presentó un avance del 2% en la proyección de respuestas por parte del GIT Gestión Predial con Fines Catastrales, relacionada con solicitud de conceptos y lineamientos técnicos y jurídicos en Rectificaciones de Cabida y Linderos según resolución conjunta SNR 1732 IGAC 221-2018.</t>
  </si>
  <si>
    <t>En el mes de febrero se presentó un avance del 5% en la proyección de respuestas por parte del GIT Gestión Predial con Fines Catastrales, relacionada con solicitud de conceptos y lineamientos técnicos y jurídicos en Rectificaciones de Cabida y Linderos según resolución conjunta SNR 1732 IGAC 221-2018.</t>
  </si>
  <si>
    <t>En el mes de marzo se presentó un avance del 8% en la proyección de respuestas por parte del GIT Gestión Predial con Fines Catastrales relacionada con solicitud de conceptos y lineamientos técnicos y jurídicos en Rectificaciones de Cabida y Linderos según resolución conjunta SNR 1732 IGAC 221-2018</t>
  </si>
  <si>
    <t>En el mes de abril se presentó un avance del 10% en la proyección de respuestas por parte del GIT relacionadas con la solicitud de conceptos y lineamientos técnicos y jurídicos en Rectificaciones de Cabida y Linderos según resolución conjunta SNR 1732 IGAC 221-2018.</t>
  </si>
  <si>
    <t>En el mes de mayo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t>
  </si>
  <si>
    <t>En el mes de junio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t>
  </si>
  <si>
    <t>En el mes de julio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 y resolución 643 de 2018.</t>
  </si>
  <si>
    <t>En el mes de agosto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 y resolución 643 de 2018.</t>
  </si>
  <si>
    <t>En el mes de septiembre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 y resolución 643 de 2018.</t>
  </si>
  <si>
    <t>En el mes de octubre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 y resolución 643 de 2018.</t>
  </si>
  <si>
    <t>En el mes de noviembre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 .</t>
  </si>
  <si>
    <t>En el mes de diciembre se presentó un avance del 5%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 y resolución 643 de 2018.</t>
  </si>
  <si>
    <t>Documentos de competencia del IGAC, relacionados a la implementación de la política de Catastro Multipropósito</t>
  </si>
  <si>
    <t>Oscar Zarama</t>
  </si>
  <si>
    <t>Avance en la generación de documentos a cargo del IGAC, relacionados con Catastro Multipropósito</t>
  </si>
  <si>
    <t>Se efectuó la revisión y validación de las información gráfica y alfanumérica del Corregimiento Canutalito municipio de Ovejas del proyecto de catastro multipropósito con enfoque en Ordenamiento social de la propiedad.</t>
  </si>
  <si>
    <t>Informe de segunda revisión y validación de los datos entregados del municipio de Canutalito del municipio de Ovejas</t>
  </si>
  <si>
    <t>Se realizó el proceso de revisión y validación de la información de los corregimientos Chengue, Don Gabriel y San Rafael del municipio de Ovejas del proyecto de catastro multipropósito con enfoque en Ordenamiento social de la propiedad.</t>
  </si>
  <si>
    <t>Se elaboró un documento borrador de la metodología de gestión catastral para la fase de escalamiento.</t>
  </si>
  <si>
    <t>Se elaboró documento preliminar de la guia de alistamiento para la operación de catastro multipropósito.</t>
  </si>
  <si>
    <t>Se consolidó la versión fina del formulario único catastral multiproposito</t>
  </si>
  <si>
    <t xml:space="preserve">Se consolidó la versión final de la resolución técnica de identificación predial </t>
  </si>
  <si>
    <t xml:space="preserve">Se elaboró mapa conceptual con los macroprocesos de la operación catastral </t>
  </si>
  <si>
    <t>Se realizó propuesta de flujo del  modelo de operación de la gestión catastral</t>
  </si>
  <si>
    <t xml:space="preserve">Se avanzo en la elaboración del documento de guia de identificación predial </t>
  </si>
  <si>
    <t>Se finalizó la elaboración de la guía de estructura de entrega de productos para catastro multipropósito.</t>
  </si>
  <si>
    <t>Evaluar técnicamente las especificaciones de producto para la implementación del catastro multipropósito, preparando una versión ajustada, complementada o modificada por medio de la generación de guías, instructivos y para la fase de expansión en el país.</t>
  </si>
  <si>
    <t>Se realizó actualización de las variables del anexo 5 (Formulario predial).</t>
  </si>
  <si>
    <t>- Como resultado de las mesas técnicas, se han generado actualizaciones de las especificaciones técnicas orientadas a la simplificación de variables, actualización de la exactitud posicional y análisis orientados a la actualización del perfil LADM_COL.</t>
  </si>
  <si>
    <t>De acuerdo a la meta establecida se emitió la resolución conjunta 479 por medio de la cual se modifica parcialmente la resolución conjunta SNR No 1732</t>
  </si>
  <si>
    <t>Se encuentra en proceso de elaboración la versión preliminar del formulario único predial, del manual de diligenciamiento y de la guía del formulario.</t>
  </si>
  <si>
    <t>Se encuentra en proceso de elaboración la guía del acta e informe de colindancia.</t>
  </si>
  <si>
    <t>Se encuentra en proceso de elaboración de guía de alistamiento para catastro multipropósito</t>
  </si>
  <si>
    <t>Se realizó avance en la elaboración de la guia de alistamiento para catastro multiproposito</t>
  </si>
  <si>
    <t>Se inició la construcción de la guia de exposición pública</t>
  </si>
  <si>
    <t xml:space="preserve">Se realizó avance en la guia de identificación predial para la identificacion de territorios colectivos </t>
  </si>
  <si>
    <t>Para la evaluación técnica de las especificaciones de producto para la implementación del Catastro Multipropósito, se realizaron las siguientes actividades: 
 - Propuesta de flujo del modelo de operación de la gestión catastral
 - Se realizó avance en la guía de identificación predial para la identificación de territorios colectivos.
 - Se finalizó la elaboración de la guía de estructura de entrega de productos para catastro multipropósito.</t>
  </si>
  <si>
    <t>Evaluar las metodologías definidas en el marco del proyecto piloto de catastro multipropósito o conexas, preparando una propuesta unificada para el escalamiento en el país.</t>
  </si>
  <si>
    <t>Se efectuó la revisión y validación de las información gráfica y alfanumérica del Corregimiento Canutalito, municipio de Ovejas del proyecto de catastro multipropósito con enfoque en Ordenamiento social de la propiedad.</t>
  </si>
  <si>
    <t>-Se efectuó la revisión y validación de las información gráfica y alfanumérica del Corregimiento Flor del Monte municipio de Ovejas del proyecto de catastro multipropósito con enfoque en Ordenamiento social de la propiedad.</t>
  </si>
  <si>
    <t>Se efectuó la revisión y validación de las información gráfica y alfanumérica de los corregimientos de Chengue, San Rafael y Don Gabriel del municipio de Ovejas del proyecto de catastro multipropósito con enfoque en Ordenamiento social de la propiedad</t>
  </si>
  <si>
    <t>Se elaboró un documento borrador de la metodología de gestión catastral para la fase de escalamiento</t>
  </si>
  <si>
    <t>Se realizó inventario de la información gráfica entregada por DNP del piloto del G1 INCLAM</t>
  </si>
  <si>
    <t>Se realizaron mesas técnicas para la definición de la metodología de revisión de la información del municipio de Topaipi con  los resultados de los pilotos base DNP</t>
  </si>
  <si>
    <t>Se realizaron mesas tecnicas con el fin de definir los posibles predios objeto de revision para incorporacion por conservacion informacion del municipio de Topaipi con  los resultados de los pilotos base DNP</t>
  </si>
  <si>
    <t xml:space="preserve">Se elaboró un documento con posibles escenarios en la identificación predial </t>
  </si>
  <si>
    <t xml:space="preserve">Se realizaron ajustes en la guía del componente social para la identificación predial de territorios colectivos </t>
  </si>
  <si>
    <t>Se avanzo en la elaboración de la guia de información juridica para catastro multiproposito.</t>
  </si>
  <si>
    <t>Para la evaluación de las metodologías definidas en el marco del proyecto piloto de catastro multipropósito, se procedió con lo siguiente: 
 - Se realizaron ajustes en la guía del componente social para la identificación predial de territorios colectivos.
 - Se avanzó en la elaboración de la guía de información jurídica para catastro multipropósito.
 - Se realizaron observaciones para el decreto marco de la política de catastro multipropósito.</t>
  </si>
  <si>
    <t>Definir el modelo de gestión y operación para la ejecución del catastro con enfoque multipropósito para la fase de expansión en el país.</t>
  </si>
  <si>
    <t>Se ha realizado articulación con las entidades DNP, SNR, ANT, IGAC y el gobierno central para la evaluación de los modelos de gestión y operación para la ejecución del catastro con enfoque multipropósito.</t>
  </si>
  <si>
    <t>Se han realizado mesas de trabajo a nivel interinstitucional para tratar temas de los componentes: - Social - Tecnológico - Físico- jurídico - Metodología.</t>
  </si>
  <si>
    <t>Se han realizado mesas técnicas para la definición de los costos del modelo de gestión y operación para catastro multipropósito</t>
  </si>
  <si>
    <t>Se elaboró un documento borrador del modelo de operación catastral para la fase de escalamiento.</t>
  </si>
  <si>
    <t>Se elaboró un documento preliminar de guia de alistamiento para la implementación del modelo de gestión y operación de catastro multipropósito.</t>
  </si>
  <si>
    <t xml:space="preserve">Se realizó revisó y realizaron los ajustes, modificaciones, adiciones a la propuesta de resolución para la identificación predial </t>
  </si>
  <si>
    <t>Se inicio la elaboracion de la guia de estructura de entrega de productos</t>
  </si>
  <si>
    <t>Se avanzó en la elaboración de la guía de estructura de entrega de productos</t>
  </si>
  <si>
    <t>Se realizó revisión y ajustes de la guía de estructura de entrega de productos</t>
  </si>
  <si>
    <t>Se realizó ajustes a la guia de diligencimiento del formulario del formulario unico de catastro multiproposito</t>
  </si>
  <si>
    <t>Para la evaluación de los modelos de gestión y operación para la ejecución del catastro con enfoque multipropósito, se realizó:
 - Una revisión y ajustes de la guía de estructura de entrega de productos por parte del Operador Catastral.
 - Ajustes a la guía de diligenciamiento del formulario único de catastro multipropósito.
 - Se concretó el flujo final del modelo de operación conjunto para catastro multipropósito.</t>
  </si>
  <si>
    <t>Acompañar el diseño del modelo de administración de tierras bajo el estándar LADM_COL desde el ámbito catastral con un enfoque hacia la descentralización bajo el principio de interoperabilidad.</t>
  </si>
  <si>
    <t>Se ha trabajado junto con la cooperación suiza en el análisis de una propuesta para el sistema de administración de tierras.</t>
  </si>
  <si>
    <t>De acuerdo a la meta establecida de manera se ha participado en las diferentes mesas técnicas</t>
  </si>
  <si>
    <t>Se ha participado activamente en las mesas técnicas de componente tecnológico para realizar la actualización del mismo.</t>
  </si>
  <si>
    <t>Se ha participado en las mesas técnicas del componente tecnológico para realizar la actualización de los campos definidos en el formulario único catastral multipropósito.</t>
  </si>
  <si>
    <t>Se realizaron mesas técnicas con la oficina OIT para definir los requerimientos para la etapa de transición del SNC al Modelo LADM_COL</t>
  </si>
  <si>
    <t>Se realizó avance en el diseño del modelo de operación del LADM_COL</t>
  </si>
  <si>
    <t>Se realizaron los requerimientos para el sistema de insumos en el modelo de operación  del LADM_COL</t>
  </si>
  <si>
    <t>Actualización de la versión del modelo LADM a la versión 2.9. 6</t>
  </si>
  <si>
    <t>Se realizo la actualización de la variables del componente económico en el modelo LADM en la versión 2.9.6</t>
  </si>
  <si>
    <t>Se realizó el acompañamiento del diseño del modelo de administración de tierras bajo el estándar LADM_COL desde el ámbito catastral con un enfoque hacia la descentralización bajo el principio de interoperabilidad, para lo cual se realizaron las siguientes actividades:
 - Actualización de la versión del modelo LADM a la versión 2.9. 6
 - Actualización de las variables del componente económico en el modelo LADM en la versión 2.9.6
 - Socialización del modelo LADM_COL versión 3.0 en catastro Medellín, Antioquia, Bogotá, Cali y Barranquilla.</t>
  </si>
  <si>
    <t>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t>
  </si>
  <si>
    <t>Se planteó la propuesta inicial para estructurar el modelo de calidad conforme a los resultados y avances del proyecto de catastro multipropósito con enfoque en Ordenamiento social de la propiedad, desarrollado en el municipio de Ovejas.</t>
  </si>
  <si>
    <t>-Se inició la consolidación de la propuesta de estructura del modelo de calidad conforme a los resultados y avances del proyecto de catastro multipropósito con enfoque en Ordenamiento social de la propiedad desarrollado en el municipio de Ovejas.</t>
  </si>
  <si>
    <t>Se planteó propuesta de revisión de actividades para el modelo de calidad, conforme a los resultados y avances del proyecto de catastro multipropósito con enfoque en Ordenamiento social de la propiedad desarrollado en el municipio de Ovejas</t>
  </si>
  <si>
    <t>Se realizó un documento en versión preliminar de control de calidad para la gestión catastral.</t>
  </si>
  <si>
    <t>Se ha participado en mesas de discusión de diseño de herramientas para el control de la calidad para la implementación del modelo de gestión y operación para la fase de escalonamiento</t>
  </si>
  <si>
    <t>Se realizaron avances en la definición de plan de calidad para la implementación del modelo de gestión y operación para la fase de escalonamiento</t>
  </si>
  <si>
    <t>Se inició el proceso de actualización de la matriz de elementos de calidad</t>
  </si>
  <si>
    <t xml:space="preserve">Se inició la elaboración del control de calidad para el alistamiento y la socializacion de la gestion catastral </t>
  </si>
  <si>
    <t>Se avanzó en la guía de control de calidad para el alistamiento y la socialización de la gestión catastral</t>
  </si>
  <si>
    <t>Se realizó lista de chequeo de para la etapa de alistamiento en la operacion de la gestion catastral para catastro multiproposito</t>
  </si>
  <si>
    <t>Para la estructuración del modelo de calidad de acuerdo a las especificaciones técnicas y estándares, con el fin de desarrollar las actividades de revisión, validación e inscripción en las bases de datos catastrales de la información resultante de los proyectos de catastro multipropósito en la fase de escalamiento, se realizaron las siguientes actividades: 
 - Se avanzó en la guía de control de calidad para el alistamiento y la socialización de la gestión catastral.
 - Se realizó lista de chequeo de para la etapa de alistamiento en la operación de la gestión catastral para catastro multipropósito.
 - Se avanzó en construcción de modelo de aseguramiento de calidad de la operación de la gestión catastral multipropósito.</t>
  </si>
  <si>
    <t>Definir el plan de gestión del conocimiento para generar y fortalecer competencias y capacidades a los actores estratégicos para la implementación del catastro multipropósito</t>
  </si>
  <si>
    <t>Se definió la realización de un ejercicio integral de actualización de los contenidos del PGC-CM</t>
  </si>
  <si>
    <t>Se elaboró documento preliminar de lineamientos de socialización para la gestión y operación catastral</t>
  </si>
  <si>
    <t xml:space="preserve">A partir de la revisión efectuada por la cooperación suiza a la revisión preliminar de la "Guía de entrega de información por parte del operador", se avanzó en la modificación y ajustes al documento </t>
  </si>
  <si>
    <t xml:space="preserve">A partir de la revisión efectuada por el componente juridico y el CIAF a la versión preliminar de la "Guía de entrega de información por parte del operador", se avanzó en la modificación y ajustes al documento </t>
  </si>
  <si>
    <t xml:space="preserve">Se encuentra en proceso de ajuste la guía de socialización para el gestor catastral  </t>
  </si>
  <si>
    <t xml:space="preserve">Se realizó ajustes al documento de socialización de catastro multipropósito </t>
  </si>
  <si>
    <t xml:space="preserve">Se realizó documento de lineamientos para el componente social de catastro multiproposito </t>
  </si>
  <si>
    <t>Para la definición del plan de gestión del conocimiento para generar y fortalecer competencias y capacidades a los actores estratégicos para la implementación del catastro multipropósito, se realizó:
 - Ajustes al documento de socialización de catastro multipropósito.
 - Documento de lineamientos para el componente social de catastro multipropósito.
 - Documento en construcción para la exposición pública de resultados de catastro multipropósito.</t>
  </si>
  <si>
    <t>Solicitudes y requerimientos en el marco de la Política de Reparación Integral a Víctimas y de sentencias de Restitución de Tierras atendidos</t>
  </si>
  <si>
    <t>Astrid Johanna Torres</t>
  </si>
  <si>
    <t>Porcentaje de solicitudes y requerimientos en el marco de la Política de Reparación Integral a Víctimas y de sentencias de Restitución de Tierras atendidos</t>
  </si>
  <si>
    <t>La meta no fue cumplida debido a que tanto a nivel de direcciones Territoriales como sede central el proceso de contratación no había culminado en febrero por lo cual no se lograron las metas pactadas en el plan de acción, el análisis en detalle se evidencia en el documento adjunto</t>
  </si>
  <si>
    <t>Cabe resaltar los siguientes reportes por actividad:1.542 solicitudes atendidas en materia de regularización de la propiedad,2.atención de 193 solicitudes de 512 en relación a trámites de restitución de tierras.3. entrega de 59 avalúos relacionados con restitución de tierras.4 y 5. seguimiento por correo de las solicitudes y requerimientos en materia de resguardos indígenas y territorios colectivos de comunidades negras.</t>
  </si>
  <si>
    <t>Para el mes de abril se tiene un 8 % de avance en las actividades relacionadas , los avances de cada una de las actividades se reportó en el SOFIGAC</t>
  </si>
  <si>
    <t>Aumentó el porcentaje de solicitudes atendidas en materia de restitución de tierras, debido a la estabilización de los equipos de trabajo a nivel territorial y seguimiento desde el GIT Tierras</t>
  </si>
  <si>
    <t>En Junio se refleja un avance significativo en la atención efectiva de solicitudes de información en materia de restitución de tierras, se mantiene el volumen de respuestas a procesos de pertenencia, así como de las comunicaciones en materia de autos, medidas cautelares y sentencias tanto para resguardos indígenas como de consejos comunitarios.
En materia de avalúos en este mes se reporta la cantidad de avalúos que se han solicitado en Junio y el acumulaado durante el semestre ,asi como la cantidad de avales entregados y los que se encuentran en proceso de control de calidad.</t>
  </si>
  <si>
    <t>En Julio se refleja una disminución en la atención de  solicitudes de información en materia de restitución de tierras, se  evidencia un aumento del volumen de respuestas a procesos de pertenencia, así como de las comunicaciones y las reuniones de articulación para la atención de autos, medidas cautelares y sentencias tanto para resguardos indígenas como de consejos comunitarios.
En materia de avalúos en este mes se reporta la cantidad de avalúos que se han solicitado en Julio y una cantidad de 33 avalúos entregados, la cual  ha ido en aumento toda vez que ya se cuenta con al menos todo el personal de peritos del GIT de Avalúos, sin embargo quedan faltando la finalización de contratos en algunas Direcciones Territoriales.</t>
  </si>
  <si>
    <t>En agosto se presenta una disminución en la cantidad de requerimientos atendidos en materia de regularización de la propiedad
En cuanto a solicitudes atendidad la cantidad de requerimientos bajo en agosto y la cantidad de solicitudes antendidas en este mes esta por encima de las recibibas ya que se atendieron solicitudes hechas en meses pasados
Se sigue  llevando un reporte consolidado de las medidas cautelares,autos y sentencias que han llegado para resguardos indifenas y territorios colectivos para comunidades negras y tambien se evidencia seguimiento de parte del GIT de Tierras con las reuniones convocadas en las que han participado IGAC ANT y URT.
Se presentó un aumento de la cantidad de avaluos solicitados asi como de la cantidad de avaluos entregaados con respecto al mes de julio</t>
  </si>
  <si>
    <t>Se presento un aumento en las solicitudes atendidas en materia de regularización de la propiedad con respecto al mes de agosto.
Aumentaron el numero de solictudes de información, asi como la cantidad de solicitudes atendidas en relación a agosto.
Se sigue llevando el consolidado de solicitudes en materia de restitución de tierras asociadas a Resguardos Indigeneas y Territorios Colectivos de Comunidades Negras.
En materia de avaluos se ha incrementado la cantidad de solicitudes ,asi mismo se han aumentado la cantidad de avaluos entregados con respecto al mes de agosto.</t>
  </si>
  <si>
    <t xml:space="preserve">Se mantiene el promedio de solicitudes atendidas en materia de restitución de tierras
En relación a las solicitudes de restitución en materia étnica solo se recibieron 2 pronunciamientos por parte de los juzgados de restitución de tierras.
Disminuyo el número de solicitudes de información con respecto al mes anterior sin embargo el número de solicitudes atendidas fue superior.
Aumentaron las cantidades de avalúos entregadas en octubre y se presentó una disminución en las cantidades solicitadas.
</t>
  </si>
  <si>
    <t>Durante el mes de noviembre aumentaron el numero de oficios atendidos en el marco de la Ley 1561 y 1564 y la cantidad de avaluos solicitados. Asi mismo disminuyeron el numero de solicitudes de Unidad y de Juzgados en materia de restitución de tierras , sin embargo en este mes se atendieron una cantidad superior de solicitudes.
En cuanto al tema etnico no hubo sobresaltos en la cantidad de comunicaciones enviadas</t>
  </si>
  <si>
    <t>En diciembre aumentaron las solicitudes atendidas en materia de regularización de la propiedad( Ley 1561 y 1564) , para un total de 4857 solicitudes atendidas en el año.
 En materia de avaluos comerciales en diciembre aumento la cantidad de avaluos entregados y disminuyo la de solicitados.
 Se consolido la información de restitución de tierras colectiva en especifico la de indigenas y comunidades negras.
 En relación a la atención de solicitudes de información en diciembre se habia programado atender un 5 % y se alcanzo el 14 %</t>
  </si>
  <si>
    <t>Atender las solicitudes realizadas en materia de regularización de la propiedad</t>
  </si>
  <si>
    <t>Entre enero y febrero, desde la Sede Central, se atendieron 435 trámites de un total de 723 recibidos, que incluyen traslados a los catastros descentralizados y delegados, respuestas a solicitudes de juzgados a nivel nacional asociadas a procesos de prescripción adquisitiva de dominio establecidos en la Ley 1561 y 1564 de 2012, así como respuestas a procesos de enajenación a la rama judicial especializada</t>
  </si>
  <si>
    <t>En el mes de marzo se atendieron 542 en materia de regularización de propiedad a nivel nacional</t>
  </si>
  <si>
    <t>Durante el mes de abril se atendieron 448 oficios desde la sede central asociados a procesos de regularización de la propiedad</t>
  </si>
  <si>
    <t>Durante mayo se contestaron desde la sede central 453 oficios relacionados con Procesos de Pertenencia</t>
  </si>
  <si>
    <t>En el mes de junio desde la sede central se contestaron 307 oficios relacionados con procesos de pertenencia, el listado se encuentra en el archivo Listado de solicitudes atendidas regularización de la propiedad Junio.xls</t>
  </si>
  <si>
    <t>En sede central se contestaron 470 oficios asociados a procesos de regularización de la propiedad solicitados por los jueces</t>
  </si>
  <si>
    <t>En sede central se contestaron 311 oficios asociados a procesos de regularización de la propiedad solicitados por los jueces</t>
  </si>
  <si>
    <t>En sede central se contestaron 412 oficios asociados a procesos de regularización de la propiedad solicitados por los jueces, el listado de los oficios se encuentra en el archivo Indicadores ley 1561 y 1564  SEPTIEMBRE  2019.xls</t>
  </si>
  <si>
    <t>En octubre se contestaron por procesos de regularización de la propiedad un total de 336 oficios.</t>
  </si>
  <si>
    <t>En noviembre se contestaron por procesos de regularización de la propiedad un total de 417 oficios, el listado se encuentra en el archivo reporte Ley 1561 y 1564 noviembre.xls</t>
  </si>
  <si>
    <t>En diciembre se contestaron por procesos de regularización de la propiedad un total de 516 oficios, el listado se encuentra en el archivo Reporte ley 1561 y 1564 consolidado marzo-diciembre de 2019.xls</t>
  </si>
  <si>
    <t xml:space="preserve">Atender el 85% de las solicitudes recibidas para el cumplimiento de la Política de Restitución de Tierras y Ley de Víctimas			</t>
  </si>
  <si>
    <t>Teniendo en cuenta que se está adelantando la contratación de profesionales que se tiene programado, tanto a nivel central y como a nivel nacional, el GIT de Tierras, remitió 449 correos a las Direcciones Territoriales, para que se tramiten cuando ya la DT cuente con los profesionales.</t>
  </si>
  <si>
    <t>De 512 solicitudes se han contestado 193, desde enero a marzo</t>
  </si>
  <si>
    <t>En el mes de abril se recibieron 491 solicitudes de las cuales fueron atendidas 208</t>
  </si>
  <si>
    <t>En mayo se atendieron 553 de 868 las estadísticas se reflejan en el archivo consolidado mayo 2019.xls</t>
  </si>
  <si>
    <t>En junio se atendieron 345 de las 514 solicitudes hechas en materia de restitución de tierras, esta información se refleja en el archivo CONSOLIDADO_JUNIO_2019_solicitudes de restitución.xls</t>
  </si>
  <si>
    <t>En julio se atendieron 389 de las 598 solicitudes hechas en materia de restitución de tierras, esta información se refleja en el archivo CONSOLIDADO_JULIO_2019_solicitudes de restitución.xls</t>
  </si>
  <si>
    <t>En agosto llegaron 241 solicitudes ,sin embargo se atendieron por parte de las DT 257 , de la meta programada del 10 % para agosto se reporta el 13 % , esta información se refleja en el archivo Copia de CONSOLIDADO_AGOSTO_2019_solicitud de informaciónCONSOLIDADO_JULIO_2019_solicitudes de restitución.xls</t>
  </si>
  <si>
    <t>En Septimbre llegaron 431 solicitudes y se contestaron 503, el excente de solicitudes corresponde a solicitudes de meses anteriores que fueron atendidas en este mes, la meta para septiembre era del 10 % y se llego al 14 %,el consoliddo se presenta en el archivo CONSOLIDADO_SEPTIEMBRE_2019_atención de solicitudes.xls</t>
  </si>
  <si>
    <t>En octubre llegaron 302 solicitudes y se contestaron 317, el excedente de solicitudes atendidas corresponde a solicitudes de meses anteriores que fueron atendidas en este mes, la meta para octubre era del 10% y se llegó al 12%.</t>
  </si>
  <si>
    <t>En noviembre llegaron 199 solicitudes y se contestaron 295, el 
excedente de solicitudes atendidas corresponde a solicitudes de meses anteriores 
que fueron atendidas en este mes, la meta para octubre era del 10 % y
 se llegó al 17 %.</t>
  </si>
  <si>
    <t>En diciembre se habia proyectado atender el 5 % y se llego al 14 % de solicitudes atendidas</t>
  </si>
  <si>
    <t>Realizar seguimiento y control a las solicitudes de avalúos de restitución recibidas por parte del IGAC</t>
  </si>
  <si>
    <t>A la fecha no se cuenta con avances de avalúos de restitución de tierras, ya que se está adelantando el proceso de contratación.</t>
  </si>
  <si>
    <t>Se han entregado 59 avalúos por restitución de Tierras de enero a marzo</t>
  </si>
  <si>
    <t>En el mes de abril se recibieron 150 solicitudes de avalúo en materia de restitución de tierras</t>
  </si>
  <si>
    <t>En mayo se solicitaron por Restitución de Tierras un total de 42 solicitudes de avalúos , esta información fue remitida por el GIT de Avalúos</t>
  </si>
  <si>
    <t>En Junio se solicitaron por restitución de tierras 60 avaluos, esta información fue remitida por el GIT de Avalúos y se soporta en el archivo avalúos solicitados restitución de tierras junio.pdf
En el semestre se han solicitado 492 avalúos de los cuales ya se han entregado 92 y 117 se encuentran en realización y control de calidad el reporte lo entregó el GIT de avalúos y se soporta en el archivo Avalúos atendidos por restitución de tierras junio 2019.pdf</t>
  </si>
  <si>
    <t>En julio se solicitaron 43 avalúos de restitución de tierras de acuerdo con lo reportado por el GIT de Avalúos ,y se soporta en el archivo avalúos solicitados restitución de tierras julio.pdf</t>
  </si>
  <si>
    <t>En agosto se solicitaron 60 avaluos comerciales relacionados con procesos de restitución de tierras, en este mes se entregaron 48 solicitudes de avaluos</t>
  </si>
  <si>
    <t>En Septiembre se solicitaron 203 avaluos de restitución de tierras, y se entregaron 73 avaluos,el reporte se soporta en el archivo Respueta-Solicitud reporte de avaluos restitución de tierras septiembre.pdf</t>
  </si>
  <si>
    <t>En octubre se solicitaron  85 avalúos, y se  entregaron 135 durante el mes de octubre. Adicionalmente  se contrataron más peritos avaluadores con el fin de atender las solicitudes pendientes.</t>
  </si>
  <si>
    <t xml:space="preserve">En noviembre se solicitaron 101 avaluos  y se entregaron 134 </t>
  </si>
  <si>
    <t>En diciembre se solicitaron 62 avaluos y se entregaron 188. El GIT de Avaluos reporta que por concepto de la ejecución del contrato 1399 de 2019 suscrito entre IGAC y la URT se entregaron 600 avaluos comerciales asociados al proceso de restitución de tierras.La evidencia de este reporte se refleja en el archivo Reporte de avaluos restitución de tierras Diciembre.pdf</t>
  </si>
  <si>
    <t>Realizar seguimiento y control a las solicitudes que en materia catastral se presenten asociados a resguardos indígenas por parte de las Direcciones Territoriales</t>
  </si>
  <si>
    <t>La sede central asistió a reunión convocada por la Unidad de Restitución de Tierras, para tratar el caso del Resguardo Indígena para dar cumplimiento al auto proferido por el Juzgado Primero de descongestión de Restitución de Tierras de Florencia. Se dio respuesta al Juzgado Primero de Restitución de Tierras de Quibdó en relación al cumplimiento por parte del IGAC de la orden número 3 del auto sustanciatorio 002 del 25 de enero de 2019.</t>
  </si>
  <si>
    <t>En el mes de marzo la Dirección Territorial de la Guajira dio cumplimiento a la sentencia proferida por parte del Tribunal Especializado en Restitución de Tierras de Cartagena en cuanto al resguardo indígena Nuevo Espinal. Por otro lado desde la Subdirección de Catastro se ha hecho el seguimiento al cumplimiento por parte de la Subdirección de Agrología de la orden proferida por el Juzgado tercero de restitución de tierras a favor del Resguardo Indígena Hojal la Turbia para la realización de un perfil o estudio de suelos.</t>
  </si>
  <si>
    <t>En el mes de abril se recibieron de parte de los Juzgados especializados de tierras 5 sentencias, 2 autos y una medida cautelar asociadas a resguardos indígenas</t>
  </si>
  <si>
    <t>En mayo se recibieron 5 comunicaciones en relaciona a procesos de restitución de tierras para territorios indígenas, se detallan en el archivo informe de seguimiento étnico mayo.xls</t>
  </si>
  <si>
    <t>En junio se recibieron 2 autos interlocutorios y una medida cautelar en relación a procesos de restitución de tierras para resguardos indígenas, los cuales se detallan en el archivo INFORME DE SEGUIMIENTO ÉTNICO JUNIO.xls</t>
  </si>
  <si>
    <t xml:space="preserve">En julio se recibieron 3 autos interlocutorios y 3 medidas cautelares en relación a procesos de restitución de tierras para resguardos indígenas, los cuales se detallan en el archivo INFORME DE SEGUIMIENTO ÉTNICO JULIO.xls, se realizaron 2 reuniones interinstitucionales con la ANT para la revisión de las actuaciones hechas por cada entidad en cuanto a órdenes proferidas por el Juzgado de Restitución de Tierras de Quibdó y ordenes a favor del pueblo Siona, el detalle está en el archivo INFORME DE SEGUIMIENTO ÉTNICO JULIO.xls </t>
  </si>
  <si>
    <t xml:space="preserve">En agsoto se recibieron 1 auto interlocutorio y 2 sentencias  en relación a procesos de restitución de tierras para resguardos indígenas, los cuales se detallan en el archivo INFORME DE SEGUIMIENTO ÉTNICO AGOSTO.xls, se realizaron 3 reuniones interinstitucionales con la ANT para la revisión de las actuaciones hechas por cada entidad en cuanto a ordenes proferidas por Juzgados de Restitución de Tierras, el detalle esta en el archivo INFORME DE SEGUIMIENTO ÉTNICO AGOSTO.xls </t>
  </si>
  <si>
    <t>En septiembre se recibieron 2 sentencias un auto y una medida cautelar en materia de resguardos indigenas, el resumen acumulado del 2019 se encuentra en el archivo Presentacion oct012019.pdf. y del mes de septiembre en el archivo CONSOLIDADO_SEPTIEMBRE_2019_atención de solicitudes.xls</t>
  </si>
  <si>
    <t>En octubre se recibió la respuesta a una modulación interpuesta por la DT del Magdalena en relación a las órdenes dadas al IGAC en relación al resguardo Ete Naka, el detalle del auto proferido se encuentra en el archivo informe de seguimiento étnico octubre.</t>
  </si>
  <si>
    <t>En noviembre se recibio un auto, una medida cautelar y reiteración en caunto al cumplimiento de una sentencia proferida por el Juzgado de Restitución de Tierras de Quibdo</t>
  </si>
  <si>
    <t>En diciembre se reportó la llegada de una sentencia a favor del resguardo indigena Siona ubicado en el Putumayo y una admision de demanda en favor de una comunidad etnica indigena ubicada en el departamento del Meta El detalle de este reporte y el consolidado del lo trabajado en 2019 año se evidencia en el archivo REPORTE FINAL ETNICO-2019.pdf</t>
  </si>
  <si>
    <t>Realizar seguimiento  y control a las solicitudes que en materia catastral se presenten asociados a territorios colectivos por parte de las Direcciones Territoriales</t>
  </si>
  <si>
    <t>Durante el 2019 no han llegado solicitudes en relación a Territorios Colectivos de Comunidades Negras</t>
  </si>
  <si>
    <t>En marzo llegó la orden del Juzgado de Restitución de Tierras de Quibdó en relación al Consejo Comunitario General de la Costa pacífica(Los Delfines) el requerimiento fue remitido a la UOC de Quibdó y DT Risaralda para la revisión y fines pertinentes</t>
  </si>
  <si>
    <t>En el mes de abril se recibieron de parte de los juzgados especializados de restitución de tierras 2 autos interlocutorios y 4 medidas cautelares relacionadas a Territorios colectivos</t>
  </si>
  <si>
    <t>En mayo llegó un auto interlocutorio del Juzgado de Restitución de Tierras de Quibdó citando a audiencia de seguimiento, IGAC presentó informe por escrito al Juzgado</t>
  </si>
  <si>
    <t>En mayo se recibieron 2 autos interlocutorios y 2 medidas cautelares relacionadas con Consejos Comunitarios, los cuales se detallan en el archivo INFORME DE SEGUIMIENTO ÉTNICO JUNIO.xls</t>
  </si>
  <si>
    <t xml:space="preserve">Por parte de los Juzgados de Restitución de Tierras no hubo requerimientos, autos o sentencias asociadas a Territorios colectivos de comunidades negras,el detalle está en el archivo INFORME DE SEGUIMIENTO ÉTNICO JULIO.xls </t>
  </si>
  <si>
    <t xml:space="preserve">Por parte de los Juzgados de Restitucipon de Tierras en el mes de agosto se recivieron 2 autos  y una medida cautelar  asociadas a Territorios colectivos de comunidades negras,el detalle esta en el archivo INFORME DE SEGUIMIENTO ÉTNICO AGOSTO.xls </t>
  </si>
  <si>
    <t>En septiembre no se reportan medidas cautelares, ni sentencias ,solo un auto relacionado con Concejos Comunitarios, se asistio a la mesa tecnica convocada por la URT en Bogota y en Apartado relacioanda con el concejo Comunitario de Puerto Giron en Apartado, del cual el IGAC presento modulación para desvinculación al IGAC en ordenes que sobrepasan sus competencias, el consolidado se presenta en el archivo  CONSOLIDADO_SEPTIEMBRE_2019_atención de solicitudes.xls y  el resumen acumulado del 2019 se encuentra en el archivo Presentacion oct012019.pdf</t>
  </si>
  <si>
    <t>En octubre se recibió un auto Interlocutorio por parte del Juzgado de Restitución de Tierras de Popayán en relación al inicio del proceso de restitución de tierras sobre la comunidad negra pilamo palenque.</t>
  </si>
  <si>
    <t>En noviembre se recibio un auto del Tribunal Superior de Restitución de Tierras de Cali citación a audiencia para revisar los avances hechos por las entidades en relación al Concejo Comunitario de Yurumangui.</t>
  </si>
  <si>
    <t>En diciembre no se reportan comunicaciones enviadas en relación a concejos comunitarios.El detalle de este reporte y el consolidado del lo trabajado en 2019 año
  se evidencia en el archivo REPORTE FINAL ETNICO-2019.pdf</t>
  </si>
  <si>
    <t>Predios actualizados catastralmente</t>
  </si>
  <si>
    <t>Ana Victoria Rincón</t>
  </si>
  <si>
    <t>Predios rurales</t>
  </si>
  <si>
    <t>Número de predios rurales en proceso de actualización catastral</t>
  </si>
  <si>
    <t>El proceso de actualización catastral a nivel nacional avanza en un 2,07%. Particularmente el proceso en el municipio de Melgar avanza en un 16,58%, la digitalización va a la par del reconocimiento predial a falta de control de calidad, se registran 2.497 predios visitados y aprobados de 4.256 que han sido asignados a reconocedores en la zona urbana; la grabación se realiza al material aprobado por parte del área técnica de la dirección territorial. El proceso de actualización en el municipio de La Plata -Huila iniciò labores de alistamiento de la información. Los procesos en los municipios de Turbaco, La Jagua de Ibirico, Granada, Sogamoso, Cumaribo y Ovejas se encuentran en ajustes contractuales.</t>
  </si>
  <si>
    <t>Se avanza en la etapa de alistamiento de los proyectos de actualización catastral de La Plata-Huila y Cumaribo- Meta.Se avanza en reconocimiento predial de Melgar-Tolima. Las actividades técnicas avanzan en 5.44% y el total del del proyecto, incluida la gestión catastral en el 6,01%</t>
  </si>
  <si>
    <t>El proceso de actualización catastral a nivel nacional, para el mes de mayo se registra avance en la etapa de alistamiento en los municipios de: Turbaco - DT Bolívar, La Jagua de Ibirico - DT Cesar, La Plata - DT Huila, Cumaribo DT Meta, y Ovejas DT Sucre. Mientras que en el municipio de Melgar - DT Tolima se avanza en labores de terreno.</t>
  </si>
  <si>
    <t>El proceso de actualización catastral a nivel nacional, para el mes de junio se registra la culminación en las labores de la etapa de alistamiento en los municipios de: Turbaco - DT Bolívar, La Jagua de Ibirico - DT Cesar, La Plata - DT Huila y Ovejas DT Sucre. Mientras que en el municipio de Melgar - DT Tolima se avanza en labores de terreno.</t>
  </si>
  <si>
    <t>El proceso de actualización catastral a nivel nacional, para el mes de julio se registra la culminación en las labores de la etapa de alistamiento en los municipios de: Turbaco - DT Bolívar, La Jagua de Ibirico - DT Cesar, La Plata - DT Huila y Ovejas DT Sucre. Mientras que en el municipio de Melgar - DT Tolima se avanza en labores de terreno.</t>
  </si>
  <si>
    <t xml:space="preserve">El proceso de actualización catastral a nivel nacional para el mes de agosto se registra el inicio de labores de terreno en los proyectos: Sogamoso DT Boyacá y Cumaribo DT Meta, se da inicio al proceso de actualización catastral de los sectores 1, 3, 7, 8 y 9 urbanos y la zona rural del municipio de Bucaramanga DT Santander, de esta manera se incrementa la meta para el proyecto de actualización en 76.262 predios urbanos y 3.626 predios rurales para un total de 248.198.  </t>
  </si>
  <si>
    <t xml:space="preserve">El proceso de actualización catastral a nivel nacional para el mes de septiembre avanza en un 40% de la ejecución técnica, se redujo la meta al proyecto en el municipio de cumaribo, se actualizará la zona urbana y corregimientos omitiendo la zona rural, el proyecto en el municipio de Bucaramanga inició labores de reconocimiento predial a finales del mes de agosto, este avance el labores de terreno es reportado en el presente mes. El proyecto en el municipio de Melgar culminó labores en las etapas técnicas, y con un avance del 75% en el estudio de ZHFG. </t>
  </si>
  <si>
    <t>El proceso de actualización catastral a nivel nacional presenta un avance acumulado con corte 31 de octubre de un 59,32% de la ejecución técnica, los proyectos avanzan en cada una de sus etapas, siendo el municipio de Granada el más rezagado, con un avance de 36.30%, mientras que el proyecto en el municipio de La Plata DT Huila registra un avance de 80.22%.</t>
  </si>
  <si>
    <t>El proceso de actualización catastral a nivel nacional presenta un avance acumulado con corte 30 de noviembre de un 87,06 % de la ejecución técnica, los proyectos avanzan en cada una de sus etapas, siendo el municipio de Granada el más resagado, con un avance de 60%, mientras que el proyecto en el municipio de La Plata DT Huila registra un avance de 109,30% debido a la incorporación de nuevos predios</t>
  </si>
  <si>
    <t>El proceso de actualización catastral culminó a nivel nacional, al 100% en los municipios de Turbaco, Sogamoso, Granada, La Plata, Cumaribo, La Jagua de Ibirico, Bucaramanga, Ovejas y Melgar. Como resultado de este proceos, se actualizaron 259.048 predios a nivel nacional.</t>
  </si>
  <si>
    <t>Predios urbanos</t>
  </si>
  <si>
    <t>Número de predios urbanos en proceso de actualización catastral</t>
  </si>
  <si>
    <t>p</t>
  </si>
  <si>
    <t>Alistar la información e insumos requerido para realizar proceso de Actualización de la Formación Catastral</t>
  </si>
  <si>
    <t>Se avanza en un 12,5% en la etapa de alistamiento que corresponde al proceso de actualización del municipio de melgar. Los demás procesos se encuentran en etapa pre operativa.</t>
  </si>
  <si>
    <t>En el mes de abril se avanza en un 14,29% en la etapa de alistamiento, que corresponde al avance en los procesos de La Plata - DT Huila y Cumaribo - DT Meta.</t>
  </si>
  <si>
    <t>En el mes de mayo se avanza en 31,40% en la etapa de alistamiento para un acumulado de 58,19%</t>
  </si>
  <si>
    <t>En el mes de junio se avanza en 23,06% en la etapa de alistamiento para un acumulado de 81,25%</t>
  </si>
  <si>
    <t>En el mes de julio se avanza en 5.25% en la etapa de alistamiento para un acumulado de 86,25%</t>
  </si>
  <si>
    <t>En el mes de agosto se avanza en 11,53% en la etapa de alistamiento para un acumulado de 97,78%</t>
  </si>
  <si>
    <t>En el mes de septiembre se avanza en 2,22% en la etapa de alistamiento para un acumulado de 100%, culminando así las etapas de alistamiento de todos los proyectos.</t>
  </si>
  <si>
    <t>la etapa de alistamiento culminó sus labores al 100% en el mes de septiembre</t>
  </si>
  <si>
    <t>La etapa de alistamiento culminó sus labores al 100% en el mes de septiembre</t>
  </si>
  <si>
    <t>Efectuar el reconocimiento predial en los municipios en proceso de Actualización de la Formación Catastral</t>
  </si>
  <si>
    <t>Se avanza en reconocimiento predial en 2.497 predios que corresponde a un porcentaje del 1,53% de la meta establecida en 163.348 predios; este avance corresponde a las labores de reconocimiento del municipio de melgar.</t>
  </si>
  <si>
    <t>En el mes de abril se efectuó reconocimiento predial a 4.191 predios en el municipio de Melgar, que equivale al 2,57% de la meta.</t>
  </si>
  <si>
    <t>En el mes de mayo se avanza en 1,84% en la etapa de reconocimiento predial, para un acumulado de 5,81%, que corresponde a 9,784 predios visitados.</t>
  </si>
  <si>
    <t>En el mes de junio se avanza en 1,69% en la etapa de reconocimiento para un acumulado de 7,51%, que corresponde a  12.633 predios visitados.</t>
  </si>
  <si>
    <t>En el mes de julio se avanza en 7,06% en la etapa de reconocimiento para un acumulado de 19%, que corresponde a  31.323 predios visitados.</t>
  </si>
  <si>
    <t>En el mes de agosto se avanza en reconocimiento predial en 50.137 predios que corresponde a un porcentaje del 20,20% de la meta establecida en 248.198. El avance en la etapa de reconicimieto se ajusta en el presente mes, dado que se inició el proyecto de actualización en el municipio de Bucaramanga incrementando la meta para el segundo semestre del año, por tal razón el porcentaje de avance es bajo.</t>
  </si>
  <si>
    <t>En el mes de septiembre se avanza en 23,50% en la etapa de reconocimiento predial para un total acumulado de 107.428 predios reconocidos, que corresponde a un porcentaje del 43,70% de la meta establecida en 248,198</t>
  </si>
  <si>
    <t>En el mes de octubre se avanza en 23,80% en la etapa de reconocimiento predial para un total acumulado de 165.942 predios reconocidos, que corresponde a un porcentaje del 67,50% de la meta establecida en 245.840</t>
  </si>
  <si>
    <t>En el mes de noviembre se avanza en 25,22% en la etapa de reconocimiento predial para un total acumulado de 227.954 predios reconocidos, que corresponde a un porcentaje del 92,72% de la meta establecida en 245.840</t>
  </si>
  <si>
    <t>En el mes de diciembre se avanza en 6% en la etapa de reconocimiento predial, alcanzando ell 100% en el cumplimiento de la meta establecida</t>
  </si>
  <si>
    <t>Grabar la información alfanumérica de los predios en proceso de Actualización de la Formación Catastral</t>
  </si>
  <si>
    <t>En el mes de abril se efectuó grabación de la información alfanumérica de 5.048 predios, que corresponde al avance en el municipio de Melgar-DT Tolima y equivale al 3,09% de la meta.</t>
  </si>
  <si>
    <t>En el mes de mayo se avanza en 1,84% en la etapa de grabación de la información alfa numérica, para un acumulado de 5,81%, que corresponde a la información de 9.784 predios gravados.</t>
  </si>
  <si>
    <t>En el mes de junio se avanza en 1,96% en la etapa de grabación de la información, para un acumulado de 7,78%, que corresponde a la información de 13.091 predios  grabados.</t>
  </si>
  <si>
    <t>En el mes de julio se avanza en 5,65% en la etapa de grabación de la información, para un acumulado de 14%, que corresponde a la información de 22.594 predios  grabados.</t>
  </si>
  <si>
    <t xml:space="preserve">En el mes de agosto se avanza en 0,17% en la etapa de grabación de la información, para un acumulado de 13,59%, que corresponde a la información de 33.738 predios  grabados. El avance en la etapa de grabación se ajusta en el presente mes, dado que se inició el proyecto de actualización en el municipio de Bucaramanga incrementando la meta para el segundo semestre del año, por tal razón el porcentaje de avance es bajo.
</t>
  </si>
  <si>
    <t>En el mes de septiembre se avanza en 8,96% en la etapa de grabación, para un total acumulado de55.447 predios grabados para un avance acumulado de 22,55%.</t>
  </si>
  <si>
    <t>En el mes de octubre se avanza en 14,41% en la etapa de grabación, para un total acumulado de  90.870 predios grabados para un avance acumulado de 36,96%.</t>
  </si>
  <si>
    <t>En el mes de noviembre se avanza en 38,30% en la etapa de grabación, para un total acumulado de 185.007 predios grabados para un avance acumulado de 74,23%.</t>
  </si>
  <si>
    <t>En el mes de diciembre se avanza en 25% en la etapa de grabación, para un avance acumulado del 100%.</t>
  </si>
  <si>
    <t>Digitalizar la carta catastral de los predios en proceso de Actualización de la Formación Catastral</t>
  </si>
  <si>
    <t>En el mes de abril se efectuó la digitalización de la carta catastral de 4.191 predios, que corresponde al avance en el municipio de Melgar - DT Tolima y equivale al 2,57% de la meta.</t>
  </si>
  <si>
    <t>En el mes de mayo se avanza en 1,84% en la etapa de digitalización, para un acumulado de 5,81%, que corresponde a 9,784 predios digitalizados.</t>
  </si>
  <si>
    <t>En el mes de junio se avanza en 2,84% en la etapa de digitalización, para un acumulado de 8,65%, que corresponde a 14.567 predios digitalizados.</t>
  </si>
  <si>
    <t>En el mes de julio se avanza en 5,08% en la etapa de digitalización, para un acumulado de 14%, que corresponde a 23.120 predios digitalizados.</t>
  </si>
  <si>
    <t xml:space="preserve">En el mes de Agosto se registran 29.988 predios digitaliazados de la meta establecida para el segundo semestre en 248.198 que corresponde al 12,08%. Para efectos del reporte de avance el mes de agosto se registra en 0%; dado que el avance registrado en el mes de julio es mayor al avance actual (12,0,8%&lt;13,59%), lo anterior se bebe a la inclusión del municipio de Bucaramanga al proceso de actualización.
</t>
  </si>
  <si>
    <t>En el mes de septiembre se avanza en 7,63% en la etapa de digitalización, para un acumulado de 52.544 predios digitalizados de la meta establecida en 248.198</t>
  </si>
  <si>
    <t>En el mes de octubre se avanza en 11,69% en la epata de digitalización, para un acumulado de 81.263 predios digitalizados para un avance acumulado de 33,06% de la meta establecida en 248.198</t>
  </si>
  <si>
    <t>En el mes de noviembre se avanza en 36,66% en la epata de digitalización, para un acumulado de 176.070 predios digitaliazados para un avance acumulado de 71,62% de la meta establecida en 248.198</t>
  </si>
  <si>
    <t>En el mes de diciembrese avanza en 27% en la epata de digitalización, para un avance acumulado del 100% de la meta establecida</t>
  </si>
  <si>
    <t>Elaborar el estudio de Zonas Homogéneas Geoeconómicas de los municipios en proceso de Actualización de la Formación Catastral</t>
  </si>
  <si>
    <t>No se registra avance en la etapa de elaboración del estudio de Zonas Homogéneas Geoeconómicas de los municipios en proceso de Actualización</t>
  </si>
  <si>
    <t>La etapa de elaboración de estudio de ZHFG registra un avance del 2,50%, que corresponde al proceso en el municipio de melgar.</t>
  </si>
  <si>
    <t>La etapa de elaboración de estudio de ZHFG registra un avance del 3,13% en el mes de julio para un acumulado del 6%</t>
  </si>
  <si>
    <t xml:space="preserve">La etapa de elaboración de estudio de ZHFG el mes de agosto registra un avance del 5,48% para un acumulado de 11,11%
</t>
  </si>
  <si>
    <t>La etapa de elaboración de estudio de ZHFG el mes de septiembre registra un avance del 16,83% para un acumulado de 27,94%</t>
  </si>
  <si>
    <t>La etapa de elaboración de estudio de ZHFG el mes de octubre registra un avance del 21,50% para un acumulado de 49,44%</t>
  </si>
  <si>
    <t>La etapa de elaboración de estudio de ZHFG el mes de noviembre registra un avance del 34,17% para un acumulado de 89,17%</t>
  </si>
  <si>
    <t>La etapa de elaboración de estudio de ZHFG el mes de diciembre registra un avance del 2%, para un acumulado de 100%</t>
  </si>
  <si>
    <t>Hacer control de calidad y consolidación de la información resultante del proceso Actualización de la Formación Catastral</t>
  </si>
  <si>
    <t>No se registra avance en la etapa de control de calidad en el mes de marzo.</t>
  </si>
  <si>
    <t>En el mes de abril se ha efectuado control de calidad de la información de 6.866 predios, que corresponde al avance en el municipio de Melgar - DT Tolima y equivale al 4,09% de la meta.</t>
  </si>
  <si>
    <t>En el mes de mayo se avanza en 1,84% en la etapa de control de calidad, para un acumulado de 5,81%, que corresponde a 9,784 predios verificados.</t>
  </si>
  <si>
    <t>En el mes de junio se avanza en 1,69% en la etapa de control de calidad, para un acumulado de 7,51%, que corresponde a 12.633 predios verificados.</t>
  </si>
  <si>
    <t>En el mes de julio se avanza en 3,13% en la etapa de control de calidad, para un acumulado de 11%, que corresponde a 17.985 predios verificados.</t>
  </si>
  <si>
    <t>En el mes de agosto se avanza en  5,09% en la etapa de control de calidad, para un acumulado de 15,78%, que corresponde a 39,170 predios verificados.</t>
  </si>
  <si>
    <t>En el mes de septiembre se avanza en 19,0% en la etapa de control de calidad, para un acumulado de 85.502 que corresponde al 34,78% de la meta establecida en 248.198.</t>
  </si>
  <si>
    <t>En el mes de octubre se avanza en  24,0% en la etapa de control de calidad, para un acumulado de 144.517 que corresponde al 58,78% de la meta establecida en 248.198.</t>
  </si>
  <si>
    <t>En el mes de noviembre se avanza en 18,03% en la etapa de control de calidad, para un acumulado de 188.839 que corresponde al 76,81% de la meta establecida en 248.198.</t>
  </si>
  <si>
    <t>En el mes de diciembre, se avanza en 28,0% en la etapa de control de calidad, para un acumulado del 100% de la meta establecida.</t>
  </si>
  <si>
    <t>Efectuar actividades de cierre en cada uno de los municipios en proceso de Actualización de la Formación Catastral</t>
  </si>
  <si>
    <t>Se realizó el cierre del actividades de proceso de Actualización de la Formación Catastral, en los 9 municipios programados.</t>
  </si>
  <si>
    <t>Acompañar y asesorar en temas técnicos las actividades de la actualización catastral</t>
  </si>
  <si>
    <t>En el mes de abril se realizaron visitas de acompañamiento y asesoría a 3 Direcciones Territoriales, en temas técnicos de actualización catastral.</t>
  </si>
  <si>
    <t>En el mes de mayo se efectuó una visita de dos funcionarios en acompañamiento y asesoría técnica en temas de actualización catastral. Proceso en el municipio de (Cumaribo - Vichada DT Meta)</t>
  </si>
  <si>
    <t>En el mes de junio se efectuó 5 visitas de  11 funcionarios en acompañamiento y asesoría técnica en temas de actualización catastral. Procesos en los municipios de: Cumaribo - Vichada DT Meta, La Plata DT Huila, Turbaco DT Bolívar, Melgar DT Tolima y La Jagua de Ibirico DT César.</t>
  </si>
  <si>
    <t>En el mes de julio se efectuaron 4 visitas de  8 funcionarios en acompañamiento y asesoría técnica en temas de actualización catastral. Procesos en los municipios de: La Plata DT Huila, Turbaco DT Bolívar, Ovejas DT Sucre, Pereira DT Risaralda.</t>
  </si>
  <si>
    <t>En el mes de agosto se efectuaron 6 visitas por parte de 8 funcionarios en acompañamineto y asesoria técnica en temas de actualización catastral. Procesos en los municipios de: La Plata DT Huila, Melgar DT Tolima, Bucaramanga DT Santander Valledupar DT Cesar, Neiva DT Huila y Sogamoso DT Boyacá.</t>
  </si>
  <si>
    <t>En el mes de septiembre se efectuaron 3 visitas por parte de 5 funcionarios en acompañamiento y asesoría técnica en temas de actualización catastral en los municipios de: Turbaco DT Bolivar, Bucaramanga DE Santander y Ovejas DT Sucre.</t>
  </si>
  <si>
    <t>En el mes de octubre se efectuaron 6 visitas por parte de 13 funcionarios en acompañamiento y asesoría técnica en temas de actualización catastral en los municipios de: Turbaco DT Bolívar, Bucaramanga DT Santander, Ovejas DT Sucre, Sogamoso DT Boyacá, Granada DT Meta y La Jagua de Ibirico DT Cesar.</t>
  </si>
  <si>
    <t>En el mes de noviembre se efectuaron 9 visitas por parte de 18 funcionarios en acompañamineto y asesoria técnica en temas de actualización catastral y zonas homogeneas, en los todos los municipios que adelantan procesos de actualización catastral.</t>
  </si>
  <si>
    <t>En el mes de diciembre se efectuaron 12 visitas de acompañamineto y asesoria técnica en temas de actualización catastral y zonas homogeneas, en los todos los municipios que adelantan procesos de actualización catastral.</t>
  </si>
  <si>
    <t>Mutaciones catastrales</t>
  </si>
  <si>
    <t>Mutaciones</t>
  </si>
  <si>
    <t>Número de mutaciones ejecutadas</t>
  </si>
  <si>
    <t>En el mes de enero se tramitaron  8.508 mutaciones.</t>
  </si>
  <si>
    <t xml:space="preserve">En el mes de febrero se tramitaron 22.972 mutaciones.
</t>
  </si>
  <si>
    <t>En el mes de marzo se avanza en un 4,70% respecto a la meta establecida en 853.936 mutaciones, que corresponde a 40.099 mutaciones ejecutadas en el mes.</t>
  </si>
  <si>
    <t>En el mes de abril se tramitaron 64.079 mutaciones, para un acumulado de 135.658 en el año, que equivale al 15,89% de la meta anual</t>
  </si>
  <si>
    <t>En el mes de mayo se tramitaron 78.520 mutaciones para un total acumulado de 214.178 mutaciones, que corresponde al 25,05% de la meta anual establecida en 853.938 mutaciones.</t>
  </si>
  <si>
    <t>En el mes de junio se tramitaron 68.825 mutaciones para un total acumulado de 283.003 mutaciones, que corresponde al 33,14% de la meta anual establecida en 853.938.</t>
  </si>
  <si>
    <t>En el mes de julio se tramitaron 81.815 mutaciones para un total acumulado de 364.818 mutaciones, que corresponde al 42,72% de la meta anual establecida en 853.938.</t>
  </si>
  <si>
    <t>En el mes de agosto se tramitaron 83.721 mutaciones para un total acumulado de 448.539 mutaciones, que corresponde al 52,53% de la meta anual establecida en 853.938.</t>
  </si>
  <si>
    <t>En el mes de septiembre se tramitaron 86.287 mutaciones para un total acumulado de 534.465 mutaciones, que corresponde al 62,62% de la meta anual establecida en 853.938.</t>
  </si>
  <si>
    <t xml:space="preserve">En el mes de octubre se tramitaron 103.692, de las cuales 94.258 se tramitarón a través del sistema COBOL y 9.434 a través del Sistema Nacional Catastral; para un total acumulado de 638.518 mutaciones, que corresponde al 74,77% de la meta anual establecida en 853.938. La cifra reportada para el mes de octubre está sujeta a revisión y modificación, dado que la fuente de cifras, particularmente SNC presentó incosistencias para este periodo. </t>
  </si>
  <si>
    <t>En el mes de noviembre se tramitaron 117.326 mutaciones, para un total acumulado de 755.844 mutaciones, que corresponde al 88,51% de la meta anual establecida en 853.938.</t>
  </si>
  <si>
    <t>Se proyecta que en el mes de diciembre se tramitaron 112.308 mutaciones, para un total acumulado de 868152  mutaciones, que corresponde al 101,66% de la meta anual establecida en 853.938.
La cifra presentada es una proyección de las mutaciones tramitadas en el mes de diciembre, debido a que no se cuenta con el cierre de la gestión realizada por las Direcciones Territoriales que operan en el Sistema Nacional Catastral.</t>
  </si>
  <si>
    <t>Planear actividades y programar costos para el proceso de Conservación Catastral</t>
  </si>
  <si>
    <t>Se realizaron las respectivas actividades y programación de costos para el proceso de Conservación Catastral</t>
  </si>
  <si>
    <t>Tramitar Mutaciones de terreno</t>
  </si>
  <si>
    <t>En el mes de enero se tramitaron 1.630 mutaciones de terreno.</t>
  </si>
  <si>
    <t>En el mes de febrero se tramitaron 5.949mutaciones de terreno.</t>
  </si>
  <si>
    <t>En el mes de marzo se tramitaron 9.699  mutaciones de terreno.</t>
  </si>
  <si>
    <t>En el mes de abril se tramitaron 11.967 mutaciones de terreno, que equivalen al 6,7% de la meta.</t>
  </si>
  <si>
    <t>En el mes de mayo se tramitaron 14.710 mutaciones de terreno, para un avance acumulado de 43.955 mutaciones, que corresponde al 24,46% de la meta establecida en 179.682</t>
  </si>
  <si>
    <t>En el mes de junio se tramitaron 14.922 mutaciones de terreno, para un avance acumulado de 58.877 mutaciones, que corresponde al 32,77% de la meta establecida en  179.682</t>
  </si>
  <si>
    <t>En el mes de julio se tramitaron 15.301 mutaciones de terreno, para un avance acumulado de 74.178 mutaciones, que corresponde al 41,28% de la meta establecida en  179.682</t>
  </si>
  <si>
    <t>En el mes de agosto se tramitaron 15.792 mutaciones de terreno, para un avance acumulado de 89.907 mutaciones, que corresponde al 50,1% de la meta establecida en  179.682</t>
  </si>
  <si>
    <t>En el mes de septiembre se tramitaron 16.420 mutaciones de terreno, para un avance acumulado de 106.327 mutaciones, que corresponde al 59,18% de la meta establecida en179.682</t>
  </si>
  <si>
    <t xml:space="preserve">En el mes de octubre se tramitaron 19.260 mutaciones de terreno, para un avance acumulado de 125.587 mutaciones, que corresponde al 69,86% de la meta establecida en  179.682
</t>
  </si>
  <si>
    <t>En el mes de noviembre se tramitaron 27.866 mutaciones de terreno, para un avance acumulado de 153.453 mutaciones, que corresponde al 85,40% de la meta establecida en  179.682</t>
  </si>
  <si>
    <t>En el mes de diciembre se tramitaron 25.081 mutaciones de terreno, para un avance acumulado de 178.534 mutaciones, que corresponde al 99,36% de la meta establecida en  179.682.
La cifra presentada es una proyección de las mutaciones tramitadas en el mes de diciembre, debido a que no se cuenta con el cierre de la gestión realizada por las Direcciones Territoriales que operan en el Sistema Nacional Catastral.</t>
  </si>
  <si>
    <t>Tramitar Mutaciones de oficina</t>
  </si>
  <si>
    <t>En el mes de enero se tramitaron 6.878 mutaciones de oficina</t>
  </si>
  <si>
    <t>En el mes de febrero se tramitaron 17.023  mutaciones de oficina</t>
  </si>
  <si>
    <t>En el mes de marzo se tramitaron 30.400 mutaciones de oficina</t>
  </si>
  <si>
    <t>En el mes de abril se tramitaron 52.112 mutaciones de oficina, que corresponde al 7,7% de la meta.</t>
  </si>
  <si>
    <t>En el mes de mayo se tramitaron 63.810 mutaciones de oficina, para un avance acumulado de 170.223 mutaciones, que corresponde al 25,25% de la meta establecida en 674.256</t>
  </si>
  <si>
    <t>En el mes de junio se tramitaron 53.903 mutaciones de oficina, para un avance acumulado de 224.126 ,mutaciones, que corresponde al 33,24% de la meta establecida en  674.256</t>
  </si>
  <si>
    <t>En el mes de julio se tramitaron 66.514 mutaciones de oficina, para un avance acumulado de 290.640, mutaciones, que corresponde al 43,11% de la meta establecida en  674.256</t>
  </si>
  <si>
    <t>En el mes de agosto se tramitaron 67.992 mutaciones de oficina, para un avance acumulado de 358.632, mutaciones, que corresponde al 53,19% de la meta establecida en 674.256</t>
  </si>
  <si>
    <t>En el mes de septiembre se tramitaron 69.867 mutaciones de oficina, para un avance acumulado de 428.499, mutaciones, que corresponde al 63,55% de la meta establecida en 674.256</t>
  </si>
  <si>
    <t xml:space="preserve">En el mes de octubre se tramitaron 84.432 mutaciones de oficina, para un avance acumulado de 512.931, mutaciones, que corresponde al 76,07% de la meta establecida en  674.256
</t>
  </si>
  <si>
    <t>En el mes de noviembre se tramitaron 89.460 mutaciones de oficina, para un avance acumulado de 602.391, mutaciones, que corresponde al 89,34% de la meta establecida en  674.256</t>
  </si>
  <si>
    <t>En el mes de noviembre se tramitaron 80.516 mutaciones de oficina, para un avance acumulado de 682.907, mutaciones, que corresponde al 101,28% de la meta establecida en  674.256.
La cifra presentada es una proyección de las mutaciones tramitadas en el mes de diciembre, debido a que no se cuenta con el cierre de la gestión realizada por las Direcciones Territoriales que operan en el Sistema Nacional Catastral.</t>
  </si>
  <si>
    <t>Atender las solicitudes de modificación de estudios de ZHF y ZHG, provenientes de las Direcciones Territoriales</t>
  </si>
  <si>
    <t>En el mes de enero no se realizaron solicitudes de modificación de estudios de ZHF y ZHG.</t>
  </si>
  <si>
    <t>En el mes de febrero no se realizaron solicitudes de modificación de estudios de ZHF y ZHG.</t>
  </si>
  <si>
    <t>En el mes de marzo no se realizaron solicitudes de modificación de estudios de ZHF y ZHG.</t>
  </si>
  <si>
    <t>En el mes de abril se atendieron 5 solicitudes de modificación de estudios de ZHF y ZHG, provenientes de las Direcciones Territoriales.</t>
  </si>
  <si>
    <t>En el mes de mayo se atendieron 7 solicitudes por concepto de modificación de estudio de ZHFG, acumulado 12.</t>
  </si>
  <si>
    <t>En el mes de junio se atendieron 2 solicitudes por concepto de modificación de estudio de ZHFG, acumulado 14.</t>
  </si>
  <si>
    <t>En el mes de julio se atendieron 4 solicitudes por concepto de modificación de estudio de ZHFG, acumulado 18</t>
  </si>
  <si>
    <t>En el mes de julio se atendieron 5 solicitudes por concepto de modificación de estudio de ZHFG, acumulado 23</t>
  </si>
  <si>
    <t>En el mes de septiembre se atendieron 2 solicitudes por concepto de modificaciónde estudio de ZHFG, para un acumulado de 25 conceptos.</t>
  </si>
  <si>
    <t xml:space="preserve">En el mes de octubre se atendieron 5 solicitudes por concepto de modificación  de estudio de ZHFG, para un acumulado de 30 conceptos.
</t>
  </si>
  <si>
    <t>En el mes de noviembre no se presentaron solicitudes por concepto de modificación  de estudio de ZHFG,  a la fecha se cuenta con 30 conceptos emitidos.</t>
  </si>
  <si>
    <t>En el mes de diciembre se presentaron 5 solicitudes por concepto de modificación de estudio de ZHFG,. Al terminar la vigencia se cuenta con 35 conceptos emitidos.</t>
  </si>
  <si>
    <t>Acompañar y asesorar en temas técnicos las actividades de la conservación catastral</t>
  </si>
  <si>
    <t>En el mes de enero no se realizaron visitas de acompañamiento.</t>
  </si>
  <si>
    <t>En el mes de febrero no se realizaron visitas de acompañamiento.</t>
  </si>
  <si>
    <t>En el mes de marzo no se realizaron visitas de acompañamiento.</t>
  </si>
  <si>
    <t>En el mes de abril se realizaron visitas de acompañamiento y asesoría a 16 Direcciones Territoriales, en temas técnicos de conservación catastral.</t>
  </si>
  <si>
    <t>En el mes de mayo se efectuaron 6 visitas de acompañamiento y asesoría técnica en temas de conservación catastral. DT Guajira, DT Cauca, DT Risaralda, DT Nariño y DT Sucre. Falta Norte de S.</t>
  </si>
  <si>
    <t>En el mes de junio  no se efectuaron  visitas de acompañamiento y asesoría técnica en temas de conservación catastral. DT</t>
  </si>
  <si>
    <t>En el mes de julio se efectuó 1 visitas de acompañamiento y asesoría técnica en temas de conservación catastral: Dirección Territorial Atlántico</t>
  </si>
  <si>
    <t>En el mes de agosto se efectuó 1 visita de acompañamineto y asesoria técnica en temas de consevación catastral: Dirección Territorial Norte de Santander, por parte de dos funcionarios.</t>
  </si>
  <si>
    <t>En el mes de septiembre se efectuaron 38 visitas de acompañamineto y asesoria técnica en temas de consevación catastral: a las unidaddes operativas de catastro Palmira - Buga 
 Simiti - Barrancabermeja, Gacheta, Buenaventura - Santander de Quilichao, San Juan del Cesar - Curumani, Cartago - Tulua, Puerto Boyaca, Ubate - Chiquinquira, Fusagasuga - Girardot, Pitalito, Quibdo , Facatativa, Mariquita -Guaduas, Leticia, San Gil - Velez , Malaga , San Andres, Ipiales - Mocoa, Duitama, Soata, El Banco - Mompos, La Mesa, Garagoa, Ocaña - Aguachica; por parte de 24 funcionarios de la subdirección de catastro.</t>
  </si>
  <si>
    <t xml:space="preserve">En el mes de octubre se efectuaron 4 visitas de acompañamineto y asesoria técnica en temas de consevación catastral: a las unidaddes operativas de catastro Granada, San Martin DT Meta y a las Direcciones Territoriales Tolima y Quindio, por parte de 3 funcionarios de la subdirección de catastro.
</t>
  </si>
  <si>
    <t xml:space="preserve">En el mes de noviembre se efectuó una visita de acompañamineto y asesoria técnica en temas de consevación catastral: a la Dirección Territorial Risaralda, por parte de 2 funcionarios de la subdirección de catastro.
</t>
  </si>
  <si>
    <t>En el mes de diciembre se efectuaron 15 vistas de acompañamineto y asesoria técnica en temas de consevación catastral.</t>
  </si>
  <si>
    <t>Saldos de mutaciones de vigencias anteriores finalizadas</t>
  </si>
  <si>
    <t>Reducción de saldos de  mutaciones de vigencias anteriores</t>
  </si>
  <si>
    <t>EFECTIVIDAD</t>
  </si>
  <si>
    <t>El mes de marzo se tramitaron 5.980 mutaciones pendientes de trámite.</t>
  </si>
  <si>
    <t>Se tramitaron 5.312 mutaciones de 115.444 pendientes de trámite al comenzar 2019</t>
  </si>
  <si>
    <t>En el mes de Mayo se tramitaron 4.528 mutaciones pendientes de trámite de años anteriores</t>
  </si>
  <si>
    <t>En el mes de junio se tramitaron 3.105 mutaciones pendientes de trámite de años anteriores</t>
  </si>
  <si>
    <t xml:space="preserve">En el mes de julio se registra una reducción de 22.001 mutaciones pendientes de trámite de años anteriores, esta cifra corresponde a un ajuste de la reducción de saldos que no se reportó en los meses anteriores, por concepto de procesos de depuración que han adelantado las Direcciones Territoriales 
</t>
  </si>
  <si>
    <t>En el mes de agosto se registra una reducción de 3.315 en saldos de mutaciones de vigencias anteriores a 2019.</t>
  </si>
  <si>
    <t>En el mes de septiembre se registra una reducción de 5.188 en saldos de mutaciones de vigencias anteriores a 2019.</t>
  </si>
  <si>
    <t>En el mes de octubre se registra una reducción de 4.312 en saldos de mutaciones de vigencias anteriores a 2019.</t>
  </si>
  <si>
    <t>En el mes de noviembre se registra una reducción de 4.549 en saldos de mutaciones de vigencias anteriores a 2019.</t>
  </si>
  <si>
    <t>El reporte del mes de diciembre no se puede realizar porque no se cuenta con con el cierre de la gestión realizada por las Direcciones Territoriales que operan en el Sistema Nacional Catastral.</t>
  </si>
  <si>
    <t xml:space="preserve">Finalizar los saldos de mutaciones  de vigencias anteriores                        </t>
  </si>
  <si>
    <t>En el mes de Mayo se tramitaron 3.105 mutaciones pendientes de trámite de años anteriores</t>
  </si>
  <si>
    <t xml:space="preserve">En el mes de julio se registra una reducción de 22.001 mutaciones pendientes de trámite de años anteriores, esta cifra corresponde a un ajuste de la reducción de saldos que no se reportó en los meses anteriores, por concepto de procesos de depuración que han adelantado las Direcciones Territoriales, 19% del total de saldos de años anteriores, para un acumuldo en reducción de saldos de: 41,60%
</t>
  </si>
  <si>
    <t>En el mes de septiembre se registra una reducción de 5.188 en saldos de mutaciones de vigencias anteriores a 2019, que equivale al 4,5% del programa anual de 115.444 saldos</t>
  </si>
  <si>
    <t xml:space="preserve">En el mes de octubre se registra una reducción de 4.312 en saldos de mutaciones de vigencias anteriores a 2019, que equivale al 3,12% del programa anual de 115.444 saldos
</t>
  </si>
  <si>
    <t>En el mes de noviembre se registra una reducción de 4.549 en saldos de mutaciones de vigencias anteriores a 2019, que corresponde al 3,9% de la meta.</t>
  </si>
  <si>
    <t>3.9%</t>
  </si>
  <si>
    <t xml:space="preserve"> Mutaciones de primera tramitadas durante el mismo mes de su radicación.</t>
  </si>
  <si>
    <t>Porcentaje de mutaciones de primera tramitadas en el mismo mes de su radicación</t>
  </si>
  <si>
    <t>Se tramitaron en el mes de abril 29.751 mutaciones de primera de 37.182 radicadas en el mismo mes, es decir el 80%</t>
  </si>
  <si>
    <t>En el mes de mayo se radicaron 47.638 trámites de mutaciones de primera de las cuales se tramitaron 41.637, 87% de las mutaciones radicadas.</t>
  </si>
  <si>
    <t>En el mes de junio se radicaron 40.246 trámites de mutaciones de primera de las cuales se tramitaron 35.002, 87% de las mutaciones radicadas.</t>
  </si>
  <si>
    <t xml:space="preserve">En el mes de julio se radicaron 47.839 trámites de mutaciones de primera de las cuales se tramitaron 42.227, 88% de las mutaciones radicadas.
</t>
  </si>
  <si>
    <t>En el mes de agosto se radicaron 48.510 tramites de mutaciones de primera de las cuales se tramitaron 40.643, que corresponde al 84% de las mutaciones de primera radicadas.</t>
  </si>
  <si>
    <t>En el mes de septiembre se radicaron 51.427 tramites de mutaciones de primera de las cuales se tramitaron 44.397 que corresponde al 86% de las mutaciones de primera radicadas en el mes.</t>
  </si>
  <si>
    <t>En el mes de octubre se radicaron 46.152 tramites de mutaciones de primera de las cuales se tramitaron 40.820 que corresponde al 88% de las mutaciones de primera radicadas en el mes. La cifras que se reportan  en el presente indicador para el peridodo del mes de octubre corresponden solo al sistema catastral COBOL, dado que la fuente de información SNC presentó inconvencientes en la generación del reporte</t>
  </si>
  <si>
    <t>En el mes de noviembre se radicaron 49.900 tramites de mutaciones de primera de las cuales se tramitaron 42.675 que corresponde al 86% de las mutaciones de primera radicadas en el mes.</t>
  </si>
  <si>
    <t xml:space="preserve">Tramitar las mutaciones de primera en el mismo mes de su radicación </t>
  </si>
  <si>
    <t>En el mes de mayo se radicaron 40.246 trámites de mutaciones de primera de las cuales se tramitaron 35.002, 87% de las mutaciones radicadas.</t>
  </si>
  <si>
    <t>Suministro de información y herramientas en pro de los procesos catastrales para la toma de decisiones en los diferentes niveles de la organización y en marco del posconflicto.</t>
  </si>
  <si>
    <t>Juan Manuel Higuera</t>
  </si>
  <si>
    <t>Porcentaje de cumplimiento en suministro de información y herramientas en el marco del apoyo de los procesos catastrales con relación a la programación</t>
  </si>
  <si>
    <t>Se cumple el porcentaje de la programación del 1,4% donde se responden en su totalidad, los requerimientos de los usuarios externos e internos y se le brindó apoyo en la sede central a las territoriales para el componente gráfico.</t>
  </si>
  <si>
    <t>Se dio respuesta a los requerimientos a los usuarios internos y externos, y atención a usuarios, se realizó la programación a las metas del año</t>
  </si>
  <si>
    <t>Se atendieron las solicitudes realizadas al GIT de análisis de inormaciòn con respecto a las diferentes actividades.</t>
  </si>
  <si>
    <t>Se ejecutó la totalidad de actividades de acuerdo a las solicitudes de los usuarios internos y externos y se dispuso en el Geoportal para la consulta .</t>
  </si>
  <si>
    <t>Los datos reportados para el mes de mayo se encuentran en validan y pueden tener algunos ajustes, los cuales serán evidenciados para el mes de junio.</t>
  </si>
  <si>
    <t>Los datos reportados para el mes de junio se encuentran en validación y pueden tener algunos ajustes, los cuales serán evidenciados para el mes de julio.</t>
  </si>
  <si>
    <t xml:space="preserve">Se atendieron las solicitudes realizadas al GIT de análisis de inormaciòn con respecto a las diferentes actividades y se tuvo un avance significativo de acuerdo a las metas establecidas
</t>
  </si>
  <si>
    <t>Se atendieron las solicitudes realizadas al GIT de análisis de inormaciòn con respecto a las diferentes actividades y se tuvo un avance significativo de acuerdo a las metas establecidas</t>
  </si>
  <si>
    <t>Se atendieron las solicitudes realizadas al GIT de análisis de información con respecto a las diferentes actividades.</t>
  </si>
  <si>
    <t>Se atendieron las solicitudes realizadas al GIT de análisis de informaciòn con respecto a las diferentes actividades.</t>
  </si>
  <si>
    <t>Realizar seguimiento al cumplimiento de la meta de digitalización en las D.T.</t>
  </si>
  <si>
    <t>El avance reportado corresponde al proceso de organización y planificación de actividades.</t>
  </si>
  <si>
    <t>El seguimiento realizado por parte de los gestores a las territoriales ha sido oportuno</t>
  </si>
  <si>
    <t>De acuerdo a la meta se realizó el seguimiento al cumplimiento de la misma del proyecto de digitalización de las Direcciones Territoriales.</t>
  </si>
  <si>
    <t>El porcentaje de avance se debe a que algunas direcciones territoriales incluyeron más digitalizadores que permitieron un rendimiento mayor en la depuración</t>
  </si>
  <si>
    <t>El porcentaje de avance reportado se debe a que las territoriales cuentan con los contratistas digitalizadores que estaban pendientes por contratar</t>
  </si>
  <si>
    <t xml:space="preserve">Se evidencia un avance significativo por la gestión y compromiso de las direcciones territoriales en cumplimiento al plan de trabajo </t>
  </si>
  <si>
    <t xml:space="preserve">Se evidencia un avance significativo por la gestion y compromiso de las direcciones territoriales en cumplimiento al plan de trabajo </t>
  </si>
  <si>
    <t>Se evidencia un avance significativo por la gestion y compromiso de las direcciones territoriales en cumplimiento al plan de trabajo , Tres Direcciones Territoriales cumpieron con el 100 %</t>
  </si>
  <si>
    <t>Teniendo en cuenta que el reporte de avance del proyecto de depuración que se debe realizar a Planeación quedó para el 8 de noviembre y generalmente se realiza a corte 10 o posterior, no fue posible realizar las validaciones y cruces de información para dicho proyecto, esto debido a que al día viernes 8 no se contaban con los insumos suficientes (Registros 1 de los municipios que operan en el SNC) y adicionalmente los procesos que se deben realizar a las bases de datos geográficas (aproximadamente 990 gdb) no han culminado, ya que esto no depende de tiempo persona, sino que es tiempo máquina.</t>
  </si>
  <si>
    <t>Al avance de noviembre se sumo el avance de octubre de las direcciones territoriales que operan en el SNC, debido a que en octubre no fue posible reportar el avance.
A la fecha once direcciones territoriales cumplieron el 100% de la meta  y cinco direcciones estan sobre un 95% de cumplimiento.</t>
  </si>
  <si>
    <t>A corte del mes de diciembre del 2019 se tiene un avance en la meta del componente gráfico de mutaciones de vigencias anteriores de: 143.517 inconsistencias resueltas equivalente al 93 %. Existen 16 direcciones territoriales que obtuvieron el 100% de la meta programada, 5 territoriales que alcanzaron el 75% al 90% y una el 45%.</t>
  </si>
  <si>
    <t>Realizar la consolidación y divulgación de los informes relacionados con la Información Catastral</t>
  </si>
  <si>
    <t>Se consolidó la base de datos alfanumérica, quedando pendiente el municipio de La Tebaida, información que debe enviar el SNC.</t>
  </si>
  <si>
    <t>Se entregó la información requerida a la subdirección</t>
  </si>
  <si>
    <t>De acuerdo a la meta planeada se realizó la consolidación de la información alfanumérica y se puso a disposición de las entidades de control para su respectiva consulta.</t>
  </si>
  <si>
    <t>Se complementa el porcentaje de ejecución debido que para el mes de febrero no se reportó el  municipio de la tebaida, se complementa el 0,49% faltante.</t>
  </si>
  <si>
    <t>De acuerdo a la meta planeada se realizó la consolidación de la información alfanumérica
 y se puso a disposición de las entidades de control para su respectiva consulta.</t>
  </si>
  <si>
    <t>De acuerdo a la meta planeada se realizó la consolidación de la información alfanumérica  y se puso a disposición de las entidades de control para su respectiva consulta.</t>
  </si>
  <si>
    <t xml:space="preserve">"De acuerdo a la meta planeada se realizó la consolidación de la información alfanumérica
 y se puso a disposición de las entidades de control para su respectiva consulta."
</t>
  </si>
  <si>
    <t>"De acuerdo a la meta planeada se realizó la consolidación de la información alfanumérica
  y se puso a disposición de las entidades de control para su respectiva consulta."</t>
  </si>
  <si>
    <t>Atender los requerimientos relacionados con información catastral</t>
  </si>
  <si>
    <t>Se recibieron 20 solicitudes, las cuales se respondieron en su totalidad</t>
  </si>
  <si>
    <t>Se recibieron 30 solicitudes, las cuales se respondieron en su totalidad</t>
  </si>
  <si>
    <t>Se atendieron las solicitudes realizadas por los usuarios internos y externos</t>
  </si>
  <si>
    <t>De acuerdo a la meta planeada se atendieron las solicitudes y requerimientos por parte de los Usuarios Externos e internos.</t>
  </si>
  <si>
    <t>Se da respuesta a los requerimientos de las diferentes solicitudes realizadas por usuarios internos y externos.</t>
  </si>
  <si>
    <t>De acuerdo a la meta planteada se atendieron 110 solicitudes y requerimientos por parte de los usuarios externo e internos. Adicionalmente se atendieron 156 usuarios</t>
  </si>
  <si>
    <t>De acuerdo a la meta planteada se atendieron 96 solicitudes y requerimientos por parte de los usuarios externo e internos. Adicionalmente se atendieron 290 usuarios</t>
  </si>
  <si>
    <t>De acuerdo a la meta planteada se atendieron 75 solicitudes y requerimientos por parte de los usuarios externo e internos. Adicionalmente se atendieron 231 usuarios</t>
  </si>
  <si>
    <t>De acuerdo a la meta planteada se atendieron 131 solicitudes y requerimientos por parte de los usuarios externo e internos. 
Adicionalmente se atendieron 180 usuarios</t>
  </si>
  <si>
    <t>De acuerdo a la meta planteada se atendieron 89 solicitudes y requerimientos por parte de los usuarios externo e internos. Adicionalmente se atendieron 178 usuarios</t>
  </si>
  <si>
    <t>De acuerdo a la meta planteada se atendieron 65 solicitudes y requerimientos por parte de los usuarios externo e internos. Adicionalmente se atendieron 136 usuarios</t>
  </si>
  <si>
    <t>9.63%</t>
  </si>
  <si>
    <t>Brindar apoyo técnico en el componente gráfico a los procesos catastrales.</t>
  </si>
  <si>
    <t>Se le brindó apoyo a la Territorial del Meta, con el insumo de las ortofotos para el municipio de Cumaribo</t>
  </si>
  <si>
    <t>Se realizó visita a la Territorial Norte de Santander para dar soporte al Ingeniero de Sistemas, en la Base de datos Corporativa.</t>
  </si>
  <si>
    <t>Se realizó visita a las dirección territorial de norte de Santander</t>
  </si>
  <si>
    <t>Se realizó apoyo a las Direcciones Territoriales desde la Sede central atendiendo las solicitudes realizadas mediante correo, acceso remoto y telefónico. Así mismo se planearon y llevaron a cabo las comisiones de los gestores e incidencias del SNC.</t>
  </si>
  <si>
    <t>Se brindó apoyo y se dio soporte a las direcciones territoriales en cuanto al componente gráfico catastral</t>
  </si>
  <si>
    <t>Se brindó apoyo y se dio soporte remoto y visitas  a las direcciones territoriales en cuanto al componente gráfico catastral</t>
  </si>
  <si>
    <t>Se brindó apoyo y se dio soporte remoto y visitas a las direcciones
 territoriales en cuanto al componente gráfico catastral</t>
  </si>
  <si>
    <t>Se brindó apoyo y se dio soporte remoto y visitas a las direcciones territoriales en cuanto al componente gráfico catastral</t>
  </si>
  <si>
    <t>Consolidar y publicar información catastral para los distintos portales</t>
  </si>
  <si>
    <t>Se actualiza la información de geoportal y datos abiertos</t>
  </si>
  <si>
    <t>De acuerdo a la meta establecida para el mes de abril se realizo la consolidación y publicación de la información gráfica y alfanumérica para los distintos portales.</t>
  </si>
  <si>
    <t>Se actualiza la información de geoportal y datos abiertos, con la información correspondiente al mes de abril de 2019, debido a las consolidaciones que se deben realizar con la información de las bases de datos gráficas y alfanuméricas.</t>
  </si>
  <si>
    <t>Se actualizó la información del geoportal y datos abiertos, con la información correspondiente al mes de mayo de 2019, de acuerdo a la meta establecida.</t>
  </si>
  <si>
    <t>Se actualizó la información del geoportal y datos abiertos, con la información correspondiente al mes de junio de 2019, de acuerdo a la meta establecida.</t>
  </si>
  <si>
    <t>Se actualizo la información del geoportal y datos abiertos, con la información correspondiente al mes de julio de 2019, de acuerdo a la meta establecida.</t>
  </si>
  <si>
    <t>Se actualizo la información del geoportal y datos abiertos, con la información correspondiente al mes de Agosto de 2019, de acuerdo a la meta establecida.</t>
  </si>
  <si>
    <t>Se actualizó la información del geoportal y datos abiertos, con la información correspondiente al mes de Septiembre de 2019, de acuerdo a la meta establecida.</t>
  </si>
  <si>
    <t>Se actualizó la información del geoportal y datos abiertos, con la información correspondiente al mes de  Octubre de 2019, de acuerdo a la meta establecida.</t>
  </si>
  <si>
    <t>Se actualizó la información del geoportal y datos abiertos, con la información correspondiente al mes de Noviembre de 2019, de acuerdo a la meta establecida.</t>
  </si>
  <si>
    <t>Gestores habilitados en el marco de lo definido en el Plan Nacional de Desarrollo 2019-2022</t>
  </si>
  <si>
    <t>Ingrid Jeanette Cifuentes</t>
  </si>
  <si>
    <t>Número de Gestores Catastrales Habilitados en el marco de lo definido en el Plan Nacional de Desarrollo 2019-2022</t>
  </si>
  <si>
    <t>El avance corresponde a la contextualización general, asesoría a las entidades territoriales y programación de la construcción de los criterios para la habilitación, para lo cual se desarrollaron las siguientes actividades: • En enero 28 de 2019, se efectuó la primera Mesa Técnica de Trabajo entre IGAC-DNP-Función Pública, con el fin de asesorar a la a la Alcaldía de Santa Marta interesada en la Delegación de Competencias Catastrales para la presentación de propuesta de dicha delegación, la cual entregarán en esta vigencia. • En febrero 1 de 2019, se efectuó la segunda Mesa Técnica de Trabajo entre IGAC-DNP-Función Pública y la Alcaldía de Santa Marta, con el fin de asesorar la construcción de la propuesta en la Delegación de Competencias Catastrales que entregarán en esta vigencia. • En febrero 05 de 2019. Se efectuó una reunión entre Función Pública-IGAC para la Validación y Construcción de la estructura funcional de los habilitados. • En febrero 8 de 2019, se realizó la Socialización del Sistema Nacional Catastral a la Alcaldía de Santa Marta interesada en la Delegación de Competencias Catastrales, con el fin de asesorar temas tecnológicos necesarios para incluirlos dentro de la propuesta de dicha delegación, la cual entregarán en esta vigencia. • En febrero 20 de 2019, la Alcaldía de Villavicencio solicitó acompañamiento técnico, operativo y financiero para la Delegación del catastro. Al cual el IGAC emitió respuesta mediante radicado EE1293 20-02-2019. • En febrero 25 de 2019, la Alcaldía de Santa Marta realizó la Socialización de avance de la Propuesta para la Delegación de Competencias Catastrales la cual será entregada para evaluación en esta vigencia.</t>
  </si>
  <si>
    <t>1. Realizar la evaluación de las solicitudes de delegación de competencias catastrales de acuerdo con la revisión de los componentes establecidos en la normativa vigente.  Área Metropolitana Bucaramanga 07-03-2019. Reunión, Ampliación por parte del IGAC frente a la revisión propuesta AMB: se requiere el ajuste de la propuesta relacionada con la proyección del costo y cambiar el modelo financiero, especificar en la línea de tiempo los procesos catastrales (Actualización – Conservación).  Entidad Territorial Ibagué 29-03-2019. Reunión, para asesoría relacionada con la Evaluación de la propuesta de Delegación y el nuevo modelo de gestión del Catastro, a la Alcaldía de Ibagué interesada en la Delegación de Competencias Catastrales.  Entidad Territorial Soacha 13-03-2019. Con el fin de dar una Asesoría relacionada con la Delegación de Competencias Catastrales, se realizó una Socialización sobre el tema al municipio de Soacha, en la cual se el municipio firma que va a presentar su solicitud de interés al respecto. 2. Planificar y coordinar la ejecución de las actividades necesarias para asegurar que los Catastros cuenten con las capacidades técnicas, institucionales y operativas para asumir las funciones catastrales. 06-03-2019. Reunión, Estandarización de Trámites Catastrales, en la cual se realizó el análisis para la inclusión en la plataforma SUIT, entre ellos se incluye Delegación. Durante el último de manera continua se realiza el análisis del CONPES y el articulado del Plan Nacional de Desarrollo 2019 – 2022, con el fin de programar los Talleres para la construcción de la nueva gestión del Catastro. 20-03-2019. Taller No. 1: Buenas Prácticas del Proceso de Delegación de Competencias Catastrales. Identificación de las buenas y malas prácticas desarrolladas en el proceso de Delegación de Competencias Catastrales. 29-03-2019. Taller No. 2: Buenas Prácticas del Proceso de Delegación de Competencias Catastrales.</t>
  </si>
  <si>
    <t>23-04-2019 Reunión IGAC-DNP, con el fin de confirmar el estado del Convenio de Delegación de Competencias: se socializa el estado actual del convenio y se hace la revisión del concepto MHCP frente al financiamiento del mismo. 04-04-2019. Reunión en Ibagué. Avance de la propuesta de Ibagué para la Delegación Catastral. Asesoría sobre las observaciones realizadas por el IGAC relacionada con la propuesta presentada por la Alcaldía de Ibagué, interesada en la Delegación de Competencias Catastrales. 09-04-2019 Reunión: Delegación de Competencias: Se realiza la asesoría en cuanto los requisitos y procesos de delegación por parte del Departamento del Valle. De manera continua se realiza el análisis del CONPES y los cambios del articulado del Plan Nacional de Desarrollo 2019 – 2022, con el fin de programar los Talleres para la construcción de la nueva gestión del Catastro. 11-04-2019. Taller No. 3: “Hacia el Nuevo modelo de la gestión Catastral en Colombia” 25-04-2019. Taller No. 4: “Hacia el Nuevo modelo de la gestión Catastral en Colombia”</t>
  </si>
  <si>
    <t>De acuerdo con lo establecido en el Artículo 79 de la ley 1955 de 2019 “Por la cual se expide el Plan Nacional de Desarrollo 1018-2022, Pacto por Colombia, pacto por la equidad”, los catastro descentralizados (Antioquia, Medellín, Cali y Bogotá) y el catastro delegado de Barranquilla, fueron habilitados como gestores catastrales.</t>
  </si>
  <si>
    <t>•Construcción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con radicado IE4089 22-05-2019, para la construcción de la Regulación para la Habilitación de Gestores Catastrales.
•Análisis de los Posibles Candidatos teniendo en cuenta las condiciones de la regulación para la habilitación de los Gestores Catastrales. 
•Análisis y espacialización de los posibles escenarios para la Habilitación de los Gestores Catastrales.</t>
  </si>
  <si>
    <t>Con base en la Res. 817/2019 en donde se fijan las condiciones para la habilitación de los gestores catastrales que suscribieron convenio Delegación.  Teniendo en cuenta lo anterior, se realizó el estudio y análisis de la  primera solicitud de habilitación presentada  por el AMCO mediante radicado 8002019ER12747 23-07-2019.  Posteriormente, se expidió la Resolución 937 30-07-2019,  por la cual se habilita como Gestor Catastral al AMCO</t>
  </si>
  <si>
    <t xml:space="preserve"> Se reviso  e hicieron observaciones el Proyecto de Decreto DANE que reglamenta  el Articulo 79 de la Ley 1955.
Se revisaron  e hicieron observaciones a  las Especificaciones Técnicas, a la Guia de Alistamiento y  a la Guia de Socializacion de la Operación Catastral.
</t>
  </si>
  <si>
    <t xml:space="preserve">Con base en la Resolucion 817 2019, el Área Metropolitana Bucaramanga realizo la solicitud de habilitación como Gestor Catastral, a la cual se realizó el respectivo estudio y análisis  de las condiciones, las cuales ya fueron viabilizadas.  Actualmente se encuentra en revisión la Resolución de Habilitación como Gestor Catastral al Área Metropolitana de Bucaramanga.
</t>
  </si>
  <si>
    <t xml:space="preserve">Mediante Resolución 1267 de 2019, el Área Metropolitana de Bucaramanga se habilita como Gestor Catastral.
</t>
  </si>
  <si>
    <t>Mediante Resolución 1477 de 2019, se da inicio al tramite de Habilitación como Gestor Catastral del Departamento del Valle del Cauca.</t>
  </si>
  <si>
    <t>Mediante Resolución 1546 de 2019, el Departamento Valle del Cauca se habilita como Gestor Catastral.</t>
  </si>
  <si>
    <t>Construir desde el punto de vista técnico los documentos requeridos para la regulación catastral.</t>
  </si>
  <si>
    <t>•Construcción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radicado IE4089 22-05-2019, para la construcción de la Regulación para la Habilitación de Gestores Catastrales.</t>
  </si>
  <si>
    <t>Revisión de las 82 observaciones  de  la Resolución de 828/2019, que se encuentra en discusión directa, y mediante la cual se fijan las condiciones para la habilitación de los gestores catastrales. 
Socialización y análisis Resolución 817/2019,  donde se fijan las condiciones para la habilitación de los gestores catastrales que suscribieron convenio Delegación.</t>
  </si>
  <si>
    <t xml:space="preserve">
•        Se reviso  e hicieron observaciones el Proyecto de Decreto DANE que reglamenta  el Articulo 79 de la Ley 1955.
•        Se revisaron  e hicieron observaciones a  las Especificaciones Técnicas, a la Guia de Alistamiento y  a la Guia de Socializacion de la Operación Catastral.
•        Avance Borrador_Guia para la Promoción de Habilitación de Gestores Catastrales_V1</t>
  </si>
  <si>
    <t xml:space="preserve">•	Participación en la mesa institucional con la Dirección General, para la construcción de la Regulación para la Habilitación de Gestores Catastrales, Resolución 817 en donde se fijan las condiciones para la habilitación como gestores catastrales, para los  EAT que suscribieron convenio de Delegación, y la Resolución 828 de 2019 mediante la cual se fijan las condiciones para la habilitación de los gestores catastrales. 
•	Se revisaron y analizaron las 82 observaciones producto de la publicación a discusión directa por los ciudadanos de la Resolución de 828/2019.
•	Análisis y aplicación Resolución 817/2019,  donde se fijan las condiciones para la habilitación de los gestores catastrales que suscribieron convenio Delegación.
•	Construcción Documentos: Escenarios Delegación de Competencias Catastrales, Posibles Candidatos Modelo de Transición, Criterios para los Gestores Catastrales, propuesta del Articulo de Condiciones para la habilitación de Gestores Catastrales, de la Resolución de Regulación para la Habilitación, construcción Anexo Técnico que haría parte integral de dicha Resolución, Procedimiento para la Habilitación como Gestor Catastral.
•	Participación en el análisis del Proyecto de Decreto DANE v1 y v2 que reglamenta  el Articulo 79 de la Ley 1955.
•	Participación en la construcción del Articulo del Procedimiento para el Trámite de Habilitación como Gestores Catastrales.
•	Se revisaron  e hicieron observaciones a  las Especificaciones Técnicas, a la Guía de Alistamiento y  a la Guía de Socialización de la Operación Catastral.
•	Propuesta  “Guía para la Promoción de Habilitación de Gestores Catastrales_V1".
•	Se realizó un documento a la Federación de Municipios, para la Estructura capítulo Agenda Estratégica para los Gobiernos Locales 2020-2024."
•	Participación en Mesa de Trabajo IGAC-SENA, para estructurar la capacitación técnica en Catastro.
•	Participación en la mesa de trabajo conjunta entre la Subdirección de Catastro y OIT, para la construcción de requerimientos del proceso de Habilitación de Gestores Catastrales, Insumos y Operación en Campo con enfoque Multipropósito.
•	Participación en la Estandarización de Tramite de Habilitación como Gestor Catastral, en la cual se realizó el análisis para la inclusión en la plataforma SUIT.
</t>
  </si>
  <si>
    <t xml:space="preserve">•	Participación en la mesa de trabajo conjunta entre la Subdirección de Catastro y OIT, para la construcción de requerimientos del proceso de Habilitación de Gestores Catastrales, Insumos y Operación en Campo con enfoque Multipropósito.
•	Definición del Procedimiento de Habilitación como Gestor Catastral. 
•	Participación en la Estandarización de Tramite de Habilitación como Gestor Catastral, en la cual se realizó el análisis para la inclusión en la plataforma SUIT.
•	Propuesta Mapa de Riesgos de la Habilitación de Gestores Catastrales.
</t>
  </si>
  <si>
    <t>•        Construcción del Acto de inicio para el tramite de habilitación como Gestor Catastral .
•        Revisión y ajuste Formulario para la Solicitud de Habilitación de Gestor Catastral.</t>
  </si>
  <si>
    <t>Revisar las solicitudes de habilitación de acuerdo con la condiciones jurídicas, técnicas, económicas y financieras contenidas  en la regulación, con el fin de habilitar el servicio público catastral. (por demanda)</t>
  </si>
  <si>
    <t>Área Metropolitana Bucaramanga 22-02-2019. Reunión de acompañamiento para la construcción de la nueva propuesta técnica de AMB. Modificación de Convenio y levantamiento de suspensión. 26-02-2019. Análisis y revisión de la Propuesta Técnica AMB del convenio interadministrativo 4944 de 2017. Las observaciones para La modificación de dicha propuesta fueron enviadas por el IGAC mediante radicado EE1597 de 26-02-2019. Santa Marta 1-02-2019. Reunión, Mesa de Trabajo Técnica IGAC-DNP-Función Pública y la Alcaldía de Santa Marta interesada en la Delegación de Competencias Catastrales. 8-02-2019. Reunión, Socialización del Sistema Nacional Catastral a la Alcaldía de Santa Marta interesada en la Delegación de Competencias Catastrales. 25-02-2019. Reunión, Socialización Construcción Propuesta a la Alcaldía de Santa Marta interesada en la Delegación de Competencias Catastrales. Villavicencio 20-02-2019. Solicitud de Acompañamiento técnico, operativo y financiero para la Alcaldía de Villavicencio interesados en la Delegación del catastro. Respuesta por parte del IGAC mediante radicado EE21293 20-02-2019.</t>
  </si>
  <si>
    <t xml:space="preserve">Realizar la evaluación de las solicitudes de delegación de competencias catastrales de acuerdo con la revisión de los componentes establecidos en la normativa vigente. (por demanda)
</t>
  </si>
  <si>
    <t>El GIT reporta un avance del 9%, con el desarrollo de las siguientes actividades:
4-04-2019. Reunión en Ibagué. Avance de la propuesta de Ibagué para la Delegación Catastral. Asesoría sobre las observaciones realizadas por el IGAC relacionada con la propuesta presentada por la Alcaldía de Ibagué, interesada en la Delegación de Competencias Catastrales.
09-04-2019 Reunión: Delegación de Competencias: Se realiza la asesoría en cuanto los requisitos y procesos de delegación por parte del Departamento del Valle.
23-04-2019 Reunión IGAC-DNP, con el fin de confirmar el estado del Convenio de Delegación de Competencias: se socializa el estado actual del convenio y se hace la revisión del concepto MHCP frente al financiamiento del mismo.</t>
  </si>
  <si>
    <t>15-05-2019 Reunión DNP - IGAC, Evaluación de la propuesta presentada por Ibagué para la Delegación de la Gestión Catastral. Generación y envío de documento a la Entidad Territorial con las observaciones y recomendaciones de la propuesta de Ibague. 22-05-2019 Reunión, Retroalimentación, Observaciones y Ajustes de la propuesta presentada por Ibagué para la Delegación de la Gestión Catastral.</t>
  </si>
  <si>
    <t>•Análisis y Socialización del estado de Convenio de Delegación de Competencias Catastrales con el Área Metropolitana de Bucaramanga al cual se hace la revisión del concepto MHCP frente al financiamiento del convenio. (GIT’S Subdirección de Catastro - DNP)</t>
  </si>
  <si>
    <t xml:space="preserve">Con base en la Res. 817/2019 en donde se fijan las condiciones para la habilitación de los gestores catastrales que suscribieron convenio Delegación.  Teniendo en cuenta lo anterior, se realizó el estudio y análisis de la  primera solicitud de habilitación presentada  por el AMCO mediante radicado 8002019ER12747 23-07-2019.  </t>
  </si>
  <si>
    <t>Este mes no han ingresado solicitudes de Habilitación.</t>
  </si>
  <si>
    <t xml:space="preserve">•        Con base en la Res. 817/2019 en donde se fijan las condiciones para la habilitación de los gestores catastrales que suscribieron convenio Delegación, el Área Metropolitana Bucaramanga realizo de manera oficial la solicitud de habilitación como Gestor Catastral. Teniendo en cuenta lo anterior, el Instituto realizó el estudio y análisis dando viabilidad para dicha solicitud, actualmente se encuentra en revisión la Resolución de Habilitación como Gestor Catastral al Área Metropolitana de Bucaramanga.
</t>
  </si>
  <si>
    <t xml:space="preserve">•	Con base en la Res. 817/2019 en donde se fijan las condiciones para la habilitación de los gestores catastrales que suscribieron convenio Delegación, el Área Metropolitana Bucaramanga realizo de manera oficial la solicitud de habilitación como Gestor Catastral. 
•	Análisis de la solicitud de habilitación realizada por el Área Metropolitana Bucaramanga mediante radicado 8002019ER9633 05-06-2019. A partir del cual se dio inicio a la verificación del cumplimiento de las condiciones jurídicas, técnicas, económicas y financieras en los documentos aportados en el marco del convenio de Delegación.
•	Mediante Resolución 1267 de 2019, el Área Metropolitana de Bucaramanga se habilita como Gestor Catastral.
</t>
  </si>
  <si>
    <t>Análisis de la solicitud de habilitación realizada por el Departamento del Valle mediante radicado 8002019ER20315 07-11-2019,  a la  cual se verifico la completitud de requisitos dando inicio al tramite de habilitación mediante Resolucion 1477/2019.</t>
  </si>
  <si>
    <t>Análisis de la solicitud de habilitación realizada por Rionegro-Antioquia mediante radicado 8002019ER22085 9-12-2019 y la propuesta del Valle de Aburra mediante radicado 8002019ER22469 13-12-2019, de las cuales se verifico la completitud de los requisitos, emitiendo las siguientes comunicaciones EE19972 del 23 de diciembre y EE77 10-01-2020 respectivamente, solicitando completitud de documentos.</t>
  </si>
  <si>
    <t>Planificar  la ejecución de las actividades necesarias para la habilitación de los  Gestores en el nuevo Modelo de operación Catastral</t>
  </si>
  <si>
    <t>Asesoría Técnica a Descentralizados y Delegatarios (44 Oficios ) Seguimiento al Proceso de Conservación Catastral Delegatario Distrito Barranquilla.</t>
  </si>
  <si>
    <t>•Análisis de los Posibles Candidatos teniendo en cuenta las condiciones de la regulación para la habilitación de los Gestores Catastrales. 
•Análisis y espacialización de los posibles escenarios para la Habilitación de los Gestores Catastrales.</t>
  </si>
  <si>
    <t xml:space="preserve">Análisis de las condiciones de los Gestores Catastrales propuestas en la resolución 828/2019, en consideración al indice de desempeño fiscal para el periodo de 2017,  donde se mide y analiza el el entorno económico de las Entidades Territoriales, y de esta manera obtener un  acercamiento a los posibles candidatos de habilitación. </t>
  </si>
  <si>
    <t>•        Seguimiento actividades de Empalme IGAC-AMCO
•        Mesa de Trabajo IGAC-SENA, para estructurar la capacitación técnica en Catastro.
•        Se realizó un documento a la Federación de Municipios, para la Estructura capítulo Agenda Estratégica para los Gobiernos Locales 2020-2024.</t>
  </si>
  <si>
    <t xml:space="preserve">•        Análisis y especialización de los posibles escenarios para la Habilitación de los Gestores Catastrales.
•        Análisis de los Posibles Candidatos teniendo en cuenta las condiciones para la habilitación de los Gestores Catastrales. 
•        Reporte de los posibles candidatos,  en consideración al índice de desempeño fiscal para el periodo de 2017 donde se mide y analiza el entorno económico de las Entidades Territoriales, en el Escenario 2: Catastros Descentralizados, Entidades Territoriales, Delegatarios (Barranquilla, AMCO y AMB). 
•        Aún no es oficial el Proyecto de Decreto DANE que reglamenta  el Articulo 79 de la Ley 1955., sin embargo hicimos la Propuesta Guía para la Promoción de Habilitación de Gestores Catastrales_V1 a la V4.
•        Aún no es oficial el Proyecto de Decreto DANE que reglamenta  el Articulo 79 de la Ley 1955., sin embargo se crea Propuesta del Folleto para la promoción "Tramite Habilitación como Gestor Catastral_v1".
</t>
  </si>
  <si>
    <t xml:space="preserve">•	Aún no es oficial el Proyecto de Decreto DANE que reglamenta el Articulo 79 de la Ley 1955., sin embargo, se crea Propuesta del Folleto para la promoción "Tramite Habilitación como Gestor Catastral_v1".
•	Propuesta del Folleto "Tramite Habilitación como Gestor Catastral_v1".
•	Propuesta Fase 1 y 2 2019-2020, para dar inicio a la fase de Promoción de Habilitación de Gestores Catastrales.
</t>
  </si>
  <si>
    <t>Se realizo la proyeccion de las  versiones de la 9 a la 12 del documento "Candidatos Habilitacion"</t>
  </si>
  <si>
    <t>Asesorar y atender los requerimientos técnicos solicitados por los Gestores Catastrales.</t>
  </si>
  <si>
    <t>En el mes de febrero no hubo solicitud de reporte, toda vez que estaba en proceso de construcción el respectivo aplicativo de seguimiento.</t>
  </si>
  <si>
    <t>3.	Asesorar y atender los requerimientos técnicos solicitados por los Catastros
18-03-2019. Conformación Mesa Técnica con Catastro Distrital, en el cual se evaluó un caso específico (Ladrillera Yomasa), establecieron estrategias de comunicación y unificación de criterios, además de los trámites del SUIT (resolución 405 / 2015).
Durante el mes de marzo se atendieron 11 solicitudes realizadas por los diferentes Catastros.</t>
  </si>
  <si>
    <t>El GIT reporta un avance del 9%, con la atención y respuestas  a 27 requerimientos realizados por parte de los catastros dirigidos de la siguiente manera:Descentralizados (21), Delegatarios (5) e Interesados en de Delegación (1)</t>
  </si>
  <si>
    <t>Asesoría a catastros Descentralizados, Delegatarios y usuarios, mediante 31 oficios de respuesta emitidos por este GIT.</t>
  </si>
  <si>
    <t xml:space="preserve">Durante el segundo trimestre se han atendido 30 solicitudes realizadas por los diferentes Catastros.
Análisis y apoyo incidencias GLPI asignadas al GIT de Evaluación.
</t>
  </si>
  <si>
    <t>Asesoría a Gestores Catastrales y usuarios, mediante 31 oficios de respuesta emitidos por este GIT.</t>
  </si>
  <si>
    <t>•Reunión con Catastro Antioquia para dar cumplimiento al fallo de tutela proferido por el Juzgado Administrativo 56 del Circuito de Bogotá, mediante Sentencia No. 220 del 8 de agosto de 2019, con el fin de establecer la agenda de trabajo conjunta y poder definir la ejecución de las distintas actividades que contempla la entrega, validación y migración de la información de los municipios de los municipios de Turbo y Mutata de los predios ubicados en los corregimientos de Belén de Bajirá, Nuevo Oriente, Blaquicet y Macondo.        
•        Asesoría a Gestores Catastrales y usuarios, mediante 23 oficios de respuesta emitidos por este GIT.</t>
  </si>
  <si>
    <t xml:space="preserve">•	Apoyo al  Supervisor del Convenio de Delegación de Competencias Catastrales a AMB y Distrito de Barranquilla, respecto construcción del informe final para la liquidación del Convenio.
•	Reunión con Catastro Antioquia para dar cumplimiento al fallo de tutela proferido por el Juzgado Administrativo 
56 del Circuito de Bogotá, mediante Sentencia No. 220 del 8 de agosto de 2019, con el fin de establecer la agenda de trabajo conjunta y poder definir la ejecución de las distintas actividades que contempla la entrega, validación y migración de la información de los municipios de los municipios de Turbo y Mutata de los predios ubicados en los corregimientos de Belén de Bajirá, Nuevo Oriente, Blaquicet y Macondo.    
•	Análisis y Asesoría respecto a inscripción de predios en suelo de Expansión Urbana: Contextualización y consulta realizada por la Gerencia de Catastro Antioquia “Radicado 8002019ER6184. (IGAC – Catastro Antioquia).
•	Mesa de trabajo técnica “Destinos Económicos” participación GIT Evaluación, Seguimiento y Control de los Catastros -  GIT Tierras - GIT Gestión Catastral.
•	 Asesoría a Gestores Catastrales y usuarios, mediante 74 oficios de respuesta emitidos por este GIT."
</t>
  </si>
  <si>
    <t xml:space="preserve">•        Reunión con Catastro Antioquia para dar cumplimiento al fallo de tutela proferido por el Juzgado Administrativo 
56 del Circuito de Bogotá, mediante Sentencia No. 220 del 8 de agosto de 2019, con el fin de establecer la agenda de trabajo conjunta y poder definir la ejecución de las distintas actividades que contempla la entrega, validación y migración de la información de los municipios de los municipios de Turbo y Mutata de los predios ubicados en los corregimientos de Belén de Bajirá, Nuevo Oriente, Blaquicet y Macondo.    
•        En cumplimiento al fallo de tutela proferido por el Juzgado Administrativo 56 del Circuito de Bogotá, mediante Sentencia No. 220 del 8 de agosto de 2019, funcionarios del IGAC realizan el Desplazamiento 10 y 11- 17 y 18 de octubre a la Gerencia de Catastro Antioquia con el fin de participar en la mesa conjunta de acuerdo con el Plan de Trabajo programado por parte de dicha Gerencia.
Asesoría a Gestores Catastrales y usuarios, mediante 99 oficios de respuesta emitidos por este GIT."
</t>
  </si>
  <si>
    <t xml:space="preserve">
•        En cumplimiento cumplimiento de Fallo Segunda Instancia Tutela No. 2019-00303. RAD. IGAC 8002019ER19746 30-10-2019, se solicito información necesaria a Catastro Antioquia para la incripción Catastral de los predios del area de interes ubicados en los municipios de Turbo y Mutata en los corregimientos de Belén de Bajirá, Nuevo Oriente, Blaquicet y Macondo.
•       Mediante radicados 8002019ER21567 29-11-2019 y 800201921737 02-12-2019, Catastro Antioquia realizo la primera entrega de la información, la cual fue validada por la Subdireccion de Catastro y confirmada durante comisión efectuada el 4 y 5 de diciembre en dicha Gerencia.
•        Asesoría a Gestores Catastrales y usuarios.</t>
  </si>
  <si>
    <t>Asesoría a Gestores Catastrales y usuarios, mediante 75 oficios de respuesta emitidos en este último mes.</t>
  </si>
  <si>
    <t>Planificar y coordinar la ejecución de las actividades necesarias para asegurar que los Catastros cuenten con las capacidades técnicas, institucionales y operativas para asumir las funciones catastrales.</t>
  </si>
  <si>
    <t>Generales 05-02-2019. Reunión entre Función Pública-IGAC para la Validación y Construcción estructura funcional de los Delegados. AMCO 15-02-2019. Se efectuó el séptimo Comité Técnico en el marco del Convenio de Delegación de Competencias Catastrales No.4921 01-11-2017.</t>
  </si>
  <si>
    <t xml:space="preserve">Planificar y coordinar la ejecución de las actividades necesarias para asegurar que los Catastros cuenten con las capacidades técnicas, institucionales y operativas para asumir las funciones catastrales.
</t>
  </si>
  <si>
    <t>El GIT reporta un avance del 10%, con el desarrollo de las siguientes actividades:
 se realiza el análisis del CONPES y el articulado del Plan Nacional de Desarrollo 2019 – 2022, con el fin de programar los Talleres para la construcción de la nueva gestión del Catastro.</t>
  </si>
  <si>
    <t>13.05.2019 Comité Técnico AMCO-IGAC, Seguimiento Plan de Alistamiento. 14-05-2019 Reunión IGAC seguimiento Plan de Alistamiento AMCO 23.05.2019 Socialización del Plan de Implementación, contratación de personal y plan de comunicaciones en el proceso de Delegación AMCO.</t>
  </si>
  <si>
    <t xml:space="preserve">Delegación AMCO:
•El GIT realizó el seguimiento al Convenio de Conservación suscrito entre IGAC y AMCO.
•Socialización de Plan de Implementación, contratación de personal y plan de comunicaciones en el proceso de Delegación de la Gestión Catastral. (GIT Evaluación, Seguimiento y Control de los Catastros – AMCO - DAFP)
•Acompañamiento de la Subdirección de Catastro a Dirección Territorial Risaralda como apoyo en la ejecución de trámites para la entrega de solicitudes a AMCO, (Evaluación de mutaciones, análisis y asignaciones de trámites). 
• En el Marco de la Ley 1955/2019, se realiza el análisis teniendo en cuenta las diferentes etapas del convenio IGAC -AMCO, con el fin de definir el alcance de la resolución de suspensión de trámites, convenios específicos y verificación de criterios de Habilitación. 
Gerencia de Gestión Catastral del Distrito de Barranquilla:
•Acompañamiento y asesoría a la Gerencia Distrito de Barranquilla: respecto a las inconsistencias reportadas por el SNC en los informes SISGES, se hace el seguimiento a la información catastral solicitada por el delegatario. (GIT’S Subdirección de Catastro – Informática IGAC).
•Análisis del seguimiento al Plan de Implementación vigencia 2018, del proceso de Conservación Catastral.
Generales:
•El GIT Evaluación realiza la unificación de criterios del Protocolo de Visitas a los Catastros Descentralizados y lineamiento base para posible modelo econométrico para la selección de muestras en la revisión de los catastros. (Cali, Medellín, Antióquia y Bogotá). 
•Socialización del cronograma de trabajo y visitas a los catastros descentralizados (Cali, Medellin, Antioquia y Bogotá) GIT Evaluación, Seguimiento y Control de los Catastros.
•Mesa de trabajo técnica “Destinos Económicos” participación GIT Evaluación, Seguimiento y Control de los Catastros -  GIT Tierras - GIT Gestión Catastral.
</t>
  </si>
  <si>
    <t>Informes y reportes de seguimiento a los compromisos del IGAC en el marco de la gestión catastral</t>
  </si>
  <si>
    <t>Claudia patricia Rodriguez</t>
  </si>
  <si>
    <t>Porcentaje de cumplimiento en el reporte y/o envío de informes de los compromisos del IGAC en el marco de la gestión catastral</t>
  </si>
  <si>
    <t>En el mes de febrero se avanzó en los diferentes compromisos adquiridos por la Subdirección de Catastro. En cuanto al seguimiento en SIGOB, no hubo solicitud de reporte, toda vez que esta plataforma, estaba en proceso de construcción el respectivo aplicativo de seguimiento. En cuanto a los compromisos adquiridos en el Memorando de Entendimiento, de avanzó en la elaboración y concertación del CONPES de Política de Catastro. En lo referente a la implementación del proyecto de Catastro Multipropósito, en el marco del crédito de la banca multilateral, se vienen adelantando mesas técnicas intersectoriales, para la definición de los diferentes aspectos de la implementación de este Proyecto. Por último, en cuanto a los compromisos de la Subdirección de Catastro en el Plan Nacional de Desarrollo, se adelantó la definición del programa de actualización catastral a desarrollar entre 2019 y el 2022, para alcanzar la meta de actualizar el 60% del área del país; se definieron los 521 municipios, que se actualizarán en cada vigencia, los cuales suman 65 millones de Hectáreas.</t>
  </si>
  <si>
    <t>De acuerdo con lo programado, se ha cumplido con: - El cargue al seguimiento compromisos de competencia de la Subdirector de Catastro en el SIGOB. -En el marco de los compromisos del Plan Nacional de Desarrollo, se socializo la propuesta de municipios a actualizar durante el cuatrienio (522 municipios), ante el Consejo Directivo del IGAC. - En cuanto a los compromisos del Memorando de Entendimiento, se expidió el CONPES 3958 de 2019. - Finalmente, en cuanto al crédito de Catastro Multipropósito, se definió la propuesta del IGAC de los 72 municipios a actualizar.</t>
  </si>
  <si>
    <t>1. En cuanto a SIGOB, se realizó la compilación del seguimiento, con corte a 30 de abril, de los compromisos de competencia del Subdirector de Catastro. Estos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entre el DNP, la SNR, el IGAC y la ANT, se encuentra en su versión final para la firma de los directores de las entidades ya mencionadas. 3. Se encuentra en construcción del modelo de operación conjunto entre la ANT y el IGAC, para la ejecución del crédito de Catastro Multipropósito la Banca Multilateral. En las mesas técnicas del Crédito, está en discusión la definición de los municipios a intervenir, de acuerdo a la propuesta del IGAC, la ANT y la SNR. 4. Fue aprobado en segundo debate el texto final del Plan Nacional de Desarrollo. En este marco se está adelantando la formulación del Plan Estratégico Institucional, que incluya los objetivos y estrategias para el cumplimiento de las metas definidas por el Plan.</t>
  </si>
  <si>
    <t>1. Se realizó el cargue del seguimiento, con corte a 30 de abril,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se firmará en la semana del 24 de junio por parte de los directores (as) de las entidades involucradas ( ANT,DNP,IGAC y SNR) 3. Se elaboró el documento preliminar del modelo de operación orientado a terceros (operadores) y se estructuró la propuesta con los documentos para ejercer la regulación de la operación catastral 4. El 25 de mayo, se sancionó la Ley 1955 de 2019, Por la cual se expide por el cual se expide el Plan Nacional de Desarrollo - PND 2018-2022, “Pacto por Colombia, Pacto por la Equidad”. En el Artículo 79, se establece la naturaleza y organización de la gestión catastral. En el marco de esta Ley, a la fecha se cuenta con 5 gestores catastrales habilitados (Antioquia, Medellín, Cali, Bogotá y Barranquilla). Así mismo, se está avanzando en la regulación de la gestión catastral, de acuerdo a lo establecido en el PND.</t>
  </si>
  <si>
    <t xml:space="preserve">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t>
  </si>
  <si>
    <t>Se realizaron los respectivos reportes semanales del mes de julio,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</si>
  <si>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En el mes de agosto se prepararon los informes técnicos  y financieros  para atender la misión del Banco Mundial y del Banco Interamericano de desarrollo.
Se realizaron los respectivos reportes semanales del mes de agosto,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</si>
  <si>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En el mes de septiembre se avanzó en la elaboración de la guía de estructura de entrega de productos
Se realizaron los respectivos reportes semanales del mes de septiembre,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</si>
  <si>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 xml:space="preserve"> En cuanto a la gestión adelantada para la suscripción y ejecución del crédito del Banco Mundial, CONPES 3958 de 2019, los avances reportados a octubre son:
✔        Se participó en el diseño y formulación del acuerdo interinstitucional entre ( ANT,IGAC,SNR)
✔        Junto con la ANT, se propusieron los municipios que van a ser intervenidos por el crédito, tanto para adelantar la gestión catastral  como para el ordenamiento  social de la propiedad rural.
✔        Se participó en la formulación de indicadores de seguimiento de la implementación del catastro multipropósito
✔        Se están preparando las guías, manuales,  protocolos y estándares  necesarios para la operación catastral.
Se realizaron los respectivos reportes semanales del mes de octubre,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</si>
  <si>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 xml:space="preserve"> 
En el mes de noviembre se realizo lo siguiente: 
Se culmino  con el diseño del modelo de operación conjunto ( IGAC-ANT)  y se formulo el plan de adquisiciones  para el 2020
Se realizaron los respectivos reportes del mes de noviembre,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</si>
  <si>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respectivos reportes del mes de diciembre, en los cuales se presentan los avances de los compromisos de competencia de la Subdirección de Catastro. Los compromisos están asociados a dos metas transformacionales la de actualización catastral y gestores catastrales habilitados.
 Se afinaron las variables del modelo de complejidad que unos de los insumos técnicos para el costeo platneado para los procesos de catastro multipropósito.</t>
  </si>
  <si>
    <t xml:space="preserve">Realizar el reporte de los informes de seguimiento a los compromisos de actualización catastral en el marco de la estrategia del Camino al Cumplimiento (SIGOB)	</t>
  </si>
  <si>
    <t>Se realizó el cargue del seguimiento, con corte a 31 de marzo,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</si>
  <si>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realizó la compilación del seguimiento, con corte a 30 de abril, de los compromisos de competencia del Subdirector de Catastro. Estos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</si>
  <si>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realizó el cargue del seguimiento, con corte a 30 de abril,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</si>
  <si>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</si>
  <si>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respectivos reportes semanales del mes de agosto,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</si>
  <si>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respectivos reportes semanales del mes de septiembre,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</si>
  <si>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respectivos reportes semanales del mes de octubre,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</si>
  <si>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respectivos reportes semanales del mes de noviembre,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</si>
  <si>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respectivos reportes del mes de diciembre, en los cuales se presentan los avances de los compromisos de competencia de la Subdirección de Catastro. Los compromisos están asociados a dos metas transformacionales la de actualización catastral y gestores catastrales habilitados.</t>
  </si>
  <si>
    <t>Realizar seguimiento al avance en la implementación del proyecto de Catastro Multipropósito, en el marco del crédito de la banca multilateral</t>
  </si>
  <si>
    <t>Se adelantó la definición de programa de actualización catastral a desarrollar entre 2019 y el 2022, para alcanzar la meta de actualizar el 60% del área del país; se definieron los 521 municipios, que se actualizarán en cada vigencia, los cuales suman 65 millones de Hectáreas</t>
  </si>
  <si>
    <t>Actualmente se están definiendo los municipios que se van a actualizar con el Crédito de Banco Mundial. Está definición se realiza en mesas técnicas con la participación del DANE, la ANT y el DNP. El IGAC cuenta con una propuesta de 72 municipios que está en discusión.</t>
  </si>
  <si>
    <t>En el mes de abril, se consolidó la propuesta del IGAC para el costeo del proceso de catastro multipropósito. Así mismo se avanzó en la propuesta del modelo de operación conjunto con la ANT.</t>
  </si>
  <si>
    <t>Se elaboró el documento preliminar del modelo de operación orientado a terceros (operadores) y se estructuró la propuesta con los documentos para ejercer la regulación de la operación catastral</t>
  </si>
  <si>
    <t xml:space="preserve">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t>
  </si>
  <si>
    <t>Se participó en las mesas de  trabajo para definir los requerimientos funcionales  de los sistemas de insumos y de transición para el catastro multipropósito, adicionalmente se termino el reglamento operativo  para la operación catastral en el marco de los municipios que van a ser intervenidos con recursos del crédito.</t>
  </si>
  <si>
    <t>En el mes de agosto se prepararon los informes técnicos  y financieros  para atender la misión del Banco Mundial y del Banco Interamericano de desarrollo.</t>
  </si>
  <si>
    <t xml:space="preserve">En el mes de septiembre se avanzó en la elaboración de la guía de estructura de entrega de productos
</t>
  </si>
  <si>
    <t xml:space="preserve">  En cuanto a la gestión adelantada para la suscripción y ejecución del crédito del Banco Mundial, CONPES 3958 de 2019, los avances reportados a octubre son:
✔        Se participó en el diseño y formulación del acuerdo interinstitucional entre ( ANT,IGAC,SNR)
✔        Junto con la ANT, se propusieron los municipios que van a ser intervenidos por el crédito, tanto para adelantar la gestión catastral  como para el ordenamiento  social de la propiedad rural.
✔        Se participó en la formulación de indicadores de seguimiento de la implementación del catastro multipropósito
✔        Se están preparando las guías, manuales,  protocolos y estándares  necesarios para la operación catastral.</t>
  </si>
  <si>
    <t xml:space="preserve">En el mes de noviembre se culmino  con el diseño del modelo de operación conjunto ( IGAC-ANT)  y se formulo el plan de adquisiciones  para el 2020
</t>
  </si>
  <si>
    <t>Se afinaron las variables del modelo de complejidad que unos de los insumos técnicos para el costeo platneado para los procesos de catastro multipropósito.</t>
  </si>
  <si>
    <t>INFORMACION CUALITATIVA DE PRODUCTOS Y ACTIVIDADES</t>
  </si>
  <si>
    <t xml:space="preserve"> - Fortalecer la producción de la información agrológica, geográfica, geodésica y cartográfica nacional.</t>
  </si>
  <si>
    <t>- Fortalecimiento de la Red Geodésica Nacional</t>
  </si>
  <si>
    <t>POLITICAS(s) de GESTIÓN y DESEMPEÑO INSTITUCIONAL</t>
  </si>
  <si>
    <t>- Gestión con valores para resultados
  - Información y comunicación</t>
  </si>
  <si>
    <t>- Fortalecimiento institucional y simplificación de procesos
- Servicio al ciudadano 
- Participación ciudadana en la gestión pública 
- Racionalización de trámites
 - Política de Transparencia, acceso a la información pública y lucha contra la corrupción</t>
  </si>
  <si>
    <t>Integración con los planes Institucionales y estratéGicos</t>
  </si>
  <si>
    <t>Unidad</t>
  </si>
  <si>
    <t>OBSERVACIONES Enero</t>
  </si>
  <si>
    <t>OBSERVACIONES Febrero</t>
  </si>
  <si>
    <t>OBSERVACIONES Marzo</t>
  </si>
  <si>
    <t>OBSERVACIONES Abril</t>
  </si>
  <si>
    <t>OBSERVACIONES Mayo</t>
  </si>
  <si>
    <t>OBSERVACIONES Junio</t>
  </si>
  <si>
    <t>OBSERVACIONES Julio</t>
  </si>
  <si>
    <t>OBSERVACIONES Agosto</t>
  </si>
  <si>
    <t>OBSERVACIONES Septiembre</t>
  </si>
  <si>
    <t>OBSERVACIONES Octubre</t>
  </si>
  <si>
    <t>OBSERVACIONES Noviembre</t>
  </si>
  <si>
    <t>OBSERVACIONES Diciembre</t>
  </si>
  <si>
    <t>Servicios de Información Geodésica generada</t>
  </si>
  <si>
    <t>N/A</t>
  </si>
  <si>
    <t>Siervo William León</t>
  </si>
  <si>
    <t>Cantidad de datos geodésicos generados</t>
  </si>
  <si>
    <t>Para el mes de junio se generaron 962 datos geodésicos del total de la meta programada:
-44  Valores geomagnéticos generados
-6 Valores   gravimétricos  generados (circuito de calibración Bogotá - Albán - Honda)
-874 Archivos  rinex
-38 Puntos Nivelados, equivalente a 75 Km</t>
  </si>
  <si>
    <t>Para el mes de julio se generaron 1086 datos geodésicos del total de la meta programada:
 - Materialización de 10 vértices geodésicos
 -105 Valores geomagnéticos generados
 -9 Valores gravimétricos generados (circuito de calibración Buenaventura,Cartagena,Honda,Manizales,Medellin, Ovejas, Pasto, Santa Marta y Valledupar)
 -920 Archivos rinex
 -42 Puntos Nivelados, equivalente a 41 Km</t>
  </si>
  <si>
    <t>Para el mes de agosto se generaron 1277 datos geodésicos del total de la meta programada:
-Materialización de 30 puntos de la red Geodésica pasiva.
-127 datos geomagnéticos generados
-4  valores   gravimétricos  generados
-1064  datos Rinex
- 52 puntos nivelados, equivalente a 60 Km</t>
  </si>
  <si>
    <t>Para el mes de septiembre se generaron 1555 datos geodésicos del total de la meta programada:
 -Materialización de 66 puntos de la red Geodésica pasiva.
 -186 datos geomagnéticos generados
 -40valoresgravimétricosgenerados
 -1213datos Rinex
 -50 puntos nivelados, equivalente a 58 Km</t>
  </si>
  <si>
    <t>Para el mes de octubre se generaron 2139 datos geodésicos del total de la meta programada:
 -Materialización de 17 puntos de la red Geodésica pasiva.
 -324 datos geomagnéticos generados.
- 30 valores gravimétricos generados.
-1700 datos Rinex.
- 68 puntos nivelados.</t>
  </si>
  <si>
    <t>Para el mes de noviembre se generaron 2252 datos geodésicos del total de la meta programada:
-Materialización de 94 puntos de la red Geodésica pasiva.
-306 datos geomagnéticos generados
-161 valores gravimétricos generados
-1691 datos Rinex</t>
  </si>
  <si>
    <t>Para el mes de diciembre se generaron 1968 datos geodésicos del total de la meta programada:
 -Materialización de 33 puntos de la red Geodésica pasiva.
 -Generación de 332 datos geomagnéticos.
 -Generación y publicación de 1603 datos Rinex.</t>
  </si>
  <si>
    <t>Realizar la materialización de puntos de la red Geodésica pasiva</t>
  </si>
  <si>
    <t>Para el mes de junio no hay programación para esta actividad.</t>
  </si>
  <si>
    <t xml:space="preserve">
En el mes de julio se realizó la materialización de 10 vértices geodésicos.
Se dio avance al proceso de materialización de la Red Gravimétrica Absoluta como componente de la Red Geodésica Nacional. Se han presentado algunos retrasos debido a la exploración sobre el empalme entre Colombia y Ecuador (Línea 17),  dando como resultado a la imposibilidad para realizar la materialización debido a las obras de infraestructura que se adelantan en la zona. Adicional se evalúa la materialización de la zona correspondiente a Buenaventura.</t>
  </si>
  <si>
    <t>En el mes de agosto se realizó la materialización de 30 vértices geodésicos.
 Se inició el proceso de materialización de la Red Geodésica de Rionegro Antioquia. Se avanzó en el proceso de materialización de la Red Gravimétrica Absoluta como parte de la Red Geodésica Nacional. Se presenta retrasos ya que se realizó una exploración sobre el empalme entre Colombia y Ecuador (Línea 17) encontrando que no es posible realizar la materialización debido a obras de infraestructura que se adelantan en la zona.</t>
  </si>
  <si>
    <t>Para el mes de septiembre se realizó el proceso de materialización de la Red Geodésica de Rionegro, Antioquia. Se materializaron 66 vértices.</t>
  </si>
  <si>
    <t>Para el mes de octubre se realizó el proceso de materialización de 17 vertices para terminar la Red Geodésica de Rionegro,Antioquia.</t>
  </si>
  <si>
    <t>Para el mes de noviembre se realizó el proceso de materialización de la Linea 29 Dagua - Buga y Línea 116 Buga - Pereira. Se materializaron 94 vértices.</t>
  </si>
  <si>
    <t>Para el mes de diciembre se realizó el proceso de materialización de la Linea 29 Dagua - Buga y Línea 116 Buga - Pereira. Se materializaron 33 vértices.</t>
  </si>
  <si>
    <t>Generar los datos geomagnéticos</t>
  </si>
  <si>
    <t>En el mes de junio se realizó la toma de 44 datos:
-Declinación e inclinación magnética (Diflux RL1y RL2) 16, Intensidad total 16, Valores de escala 1, Magnetogramas 11.Pendiente procesamiento para publicación.
No se pudo tomar el total de las observaciones ni la totalidad de los datos del mes planificados, debido a que se presento falla en el funcionamiento del equipo de Geomagnetismo, especificamente la bateria, para lo cual la Subdirección se encuentra gestionando el proceso de compra.</t>
  </si>
  <si>
    <t>En el mes de julio se realizó la toma de 105 datos:
-Declinación e inclinación magnética (Diflux RL1y RL2):  44
-Intensidad total: 44
-Valores de escala: 2
-Magnetogramas: 15
No se logró el 100% de las mediciones, pues es necesaria la instalación de dos paneles solares para cargar la batería.</t>
  </si>
  <si>
    <t>En el mes de agosto se realizó la toma de 127 datos:
 -Declinación e inclinación magnética (Diflux RL1y RL2):52
 -Intensidad total: 52
 -Valores de escala: 3
 -Magnetogramas: 20
 No se logra el 100% de las mediciones debido a fallas en la carga de la batería de los variómetros y por el daño de la cuerda del reloj del magnetógrafo el 17 de agosto. El día 14 de agosto se instalaron dos paneles solares para la carga eficiente de la batería y el 20 de agosto se instaló el repuesto del magnetógrafo.</t>
  </si>
  <si>
    <t>En el mes de septiembre se generaron 186 datos de información geomagnética en el observatorio de Fúquene: 
 -Declinación e inclinación magnética (Diflux RL1y RL2):76
 -Intensidad total: 76
 -Valores de escala: 4
 -Magnetogramas: 30</t>
  </si>
  <si>
    <t>En el mes de octubre se generaron 324 datos de información geomagnética en el observatorio de Fúquene: 
 -Declinación e inclinación magnética (Diflux RL1y RL2):144
 -Intensidad total: 144
 -Valores de escala: 5
 -Magnetogramas: 31</t>
  </si>
  <si>
    <t>En el mes de noviembre se generaron 306 datos de información geomagnética en el observatorio de Fúquene: 
 -Declinación e inclinación magnética (Diflux RL1y RL2): 136
 -Intensidad total: 136
 -Valores de escala: 4
 -Magnetogramas: 30</t>
  </si>
  <si>
    <t>En el mes de diciembre se generaron 332 datos de información geomagnética en el observatorio de Fúquene: 
 -Declinación e inclinación magnética (Diflux RL1y RL2): 148 
 -Intensidad total: 148
 -Valores de escala: 5
 -Magnetogramas: 31</t>
  </si>
  <si>
    <t>Generar los valores gravimétricos</t>
  </si>
  <si>
    <t>- Fortalecer la producción de la información agrológica, geográfica, geodésica y cartográfica nacional. 
- Democratizar la información y el conocimiento del IGAC</t>
  </si>
  <si>
    <t>Para el mes de junio se reportan 6 puntos que corresponden al circuito de calibración Bogotá - Albán - Honda. Es de anotar, que los gravímetros están presentando fallas por lo que no se han podido tomar lecturas en campo, para lo cual la Subdirección esta evaluando la compra y/o arreglo de los mismos.</t>
  </si>
  <si>
    <t>Para el mes de julio se reportan 9 puntos que corresponden al circuito de calibración: 
-Buenaventura,Cartagena,Honda,Manizales,Medellin, Ovejas, Pasto, Santa Marta y Valledupar
Es de anotar, que los gravímetros están presentando fallas por lo que no se han podido tomar lecturas en campo, para lo cual la Subdirección esta evaluando la compra y/o arreglo de los mismos. Se solicitaron y  enviaron cotizaciones con el costo del arreglo del equipo y con el valor de alquiler del mismo para evaluar las acciones correctivas.</t>
  </si>
  <si>
    <t>Para el mes de agosto se reportan 4 puntos que corresponden al circuito de calibración: Cúcuta, La Plata, Piedecuesta y Tumaco
 Se tomaron valores relativos para el cálculo de gravedad de los vértices, sin embargo se presentan inconsistencias debido a fallas con el equipo de captura de información (Gravímetro). Se inicio el proceso para el arreglo del gravímetro y para compra de uno nuevo</t>
  </si>
  <si>
    <t>En el mes de septiembre se tomaron lecturas de gravedad relativa para 40 puntos de la Red de Rionegro Antioquia.</t>
  </si>
  <si>
    <t>En el mes de octubre se tomaron lecturas de gravedad relativa para 30 puntosde la Red de Rionegro Antioquia.</t>
  </si>
  <si>
    <t xml:space="preserve"> - Generación de estudios territoriales en zonas focalizadas 
- Fortalecimiento del Portal Geográfico Nacional 
- sistema único de información del territorio</t>
  </si>
  <si>
    <t>En el mes de noviembre se tomaron lecturas de gravedad relativa para 161 puntos de la Línea 16 Aguachica - Cúcuta.</t>
  </si>
  <si>
    <t>Esta actividad finalizó en el mes de noviembre de 2019.</t>
  </si>
  <si>
    <t>Generar y publicar los datos Rinex de las estaciones permanentes</t>
  </si>
  <si>
    <t>- Gestión con valores para resultados 
 - Información y comunicación</t>
  </si>
  <si>
    <t>- Fortalecimiento institucional y simplificación de procesos 
- Servicio al ciudadano 
- Participación ciudadana en la gestión pública 
- Racionalización de trámites 
- Política de Transparencia, acceso a la información pública y lucha contra la corrupción</t>
  </si>
  <si>
    <t xml:space="preserve">Se realizó la concatenación de 802 archivos rinex correspondiente a 27 estaciones activas en promedio; y se recuperaron 72 archivos Rinex de la estación BNGA, PAMP y VALL (Bucaramanga, Pamplona y Valle), para un total de 874 archivos rinex. </t>
  </si>
  <si>
    <t>Se realizó la concatenación de 853 archivos rinex, correspondiente a 28 estaciones activas en promedio, se recuperaron 67 archivos rinex de la estación de Aguachica (AGCA), para los días GPS 61 al 116 y 160 al 170, para un total de 920 archivos rinex.</t>
  </si>
  <si>
    <t>Se realizó la concatenación de 915 archivos Rinex a partir de 29 estaciones activas en promedio, se recuperaron 149 archivos rinex de las estaciones de Aguachica (AGCA), para los días GPS 46 - 60, 117 -159 y Guaymaral (AEGU), para los días 121 - 211, para un total de 1064 archivos rinex.</t>
  </si>
  <si>
    <t>En el mes de septiembre se realizó la concatenación de 904 archivos Rinex a partir de 30 estaciones activas en promedio, se recuperaron 309 archivos de las estaciones de Fúquene (FQNE), Valledupar (VALL), Chaparral (AECH) y Villavicencio (VIVI), para un total de 1.213 archivos Rinex.</t>
  </si>
  <si>
    <t>En el mes de octubre se realizó la concatenación de 1.078 archivos rinex a partir de 35 estaciones activas en promedio; y se recuperaron 622 archivos correspondiente a 25 estaciones, para un total de 1.700archivos rinex.</t>
  </si>
  <si>
    <t>En el mes de noviembre se realizó la concatenación de 1.046 archivos rinex a partir de 35 estaciones activas en promedio; se recuperaron 645 archivos correspondiente al mes de enero, para un total de 1691 archivos rinex.</t>
  </si>
  <si>
    <t>En el mes de diciembre se realizó la concatenación de 1.034 archivos rinex a partir de 34 estaciones activas en promedio. Se recuperaron 569 archivos correspondiente al mes de enero. Para un total de 1603 archivos rinex.</t>
  </si>
  <si>
    <t>Generar los datos altimétricos</t>
  </si>
  <si>
    <t>Luz Angela Castro</t>
  </si>
  <si>
    <t>Numero</t>
  </si>
  <si>
    <t>Documentos de estudios técnicos sobre geografía elaborados</t>
  </si>
  <si>
    <t>Se avanzó en la generación de los datos a partir del desarrollo de la nivelación geodésica sobre el tramo Cúcuta (Norte de Santander) - Aguachica (Cesar). Se avanzó 75 Km lo que corresponde a 38 puntos nivelados.</t>
  </si>
  <si>
    <t>En este mes se generaron de los datos a partir del desarrollo de la nivelación geodésica sobre el tramo Cúcuta (Norte de Santander) - Aguachica (Cesar). Se avanzó 41 Km lo que corresponde a 42 puntos nivelados.</t>
  </si>
  <si>
    <t>Se avanzó en la generación de los datos a partir del desarrollo de la nivelación geodésica sobre el tramo Cúcuta (Norte de Santander) - Aguachica (Cesar). Se avanzó en 60 Km lo que corresponde a 52 puntos nivelados.</t>
  </si>
  <si>
    <t>En el mes de septiembre se avanzó en la generación de los datos de altura calculado, a partir del desarrollo de la nivelación geodésica sobre el tramo Cúcuta (Norte de Santander) - Aguachica (Cesar). Se avanzó en 58 Km lo que corresponde a 50 puntos nivelados.</t>
  </si>
  <si>
    <t>En el mes de octubre se generaron 68 datos altimétricos, a partir del desarrollo de la nivelación geodésica sobre el tramo Cúcuta - Norte de Santander y Aguachica-Cesar; y de la nivelación de la red geodésica del municipio de Rionegro Antioquia</t>
  </si>
  <si>
    <t>Esta actividad finalizó en el mes de octubre de 2019.</t>
  </si>
  <si>
    <t>Estaciones geodesicas reactivadas</t>
  </si>
  <si>
    <t>Cantidad de estaciones geodésicas reactivadas</t>
  </si>
  <si>
    <t>Para el mes de junio se realizó la activación de 10 estaciones: BQLA, CALI, TUMA, AGCA, ALBE, BECE, BEJA, BOSC, IBAG y PAMP.</t>
  </si>
  <si>
    <t>Para el mes de julio se realizó la activación de 2 estaciones: Pereira (PERA) Y Tuquerres (TUQU).</t>
  </si>
  <si>
    <t xml:space="preserve">Para el mes de agosto se realizó la activación de una (1) estacion de la red MAGNA-ECO:  (Valledupar) VALL  </t>
  </si>
  <si>
    <t>Para el mes de septiembre se realizó la activación de cuatro (4) estaciones de la red MAGNA-ECO: Ovejas (OVEJ), Yopal (YOPA), Fúquene (FQNE), Puerto Carreño (CANO).</t>
  </si>
  <si>
    <t>Para el mes de octubre se realizó la activación de cuatro (4) estaciones de la red MAGNA-ECO: San Andrés (ANDS), Garagoa (GARA), Bucaramanga (BNGA), y Cúcuta (CUCU).</t>
  </si>
  <si>
    <t>Para el mes de noviembre se realizó la activación de cuatro (4) estaciones de la red MAGNA-ECO: Sonson (SNSN), Neiva (NEVA), Monteria (MOTE) y Tunja (TUNA)</t>
  </si>
  <si>
    <t>Este producto finalizó en el mes de noviembre de 2019.</t>
  </si>
  <si>
    <t>Documentos de Estudios Territoriales( 3):
En el mes de junio se continúa avanzando en el desarrollo del diagnóstico territorial de la zona Piedemonte del Putumayo y Cauca y en la identificación de variables para la zona Llanura del Pacífico Surcolombiano. Asi mismo, se preparó la salida de campo para las dos primeras zonas.
Documento Mapa Turístico de Putumayo (1):
Se elaboraron los itinerarios, cartografía, documentos técnicos y entrevistas para la salida de campo.</t>
  </si>
  <si>
    <t>Documentos de Estudios Territoriales (3):
En el mes de julio se avanzó en el desarrollo de los documentos relacionados con las temáticas de los procesos biofísicos y relaciones ambientales, el proceso económico, y el proceso de ocupación y apropiación del territorio, para la denominada Llanura del Pacífico Surcolombiano.
Se realizó la salida de campo en los municipios priorizados de Putumayo, Cauca y Nariño.
Documento Mapa Turístico de Putumayo (1):
Se realizó la salida de campo,con la elaboración de la cartografía temática por tramos acorde al itinerario; y se hizó la captura de los sitios turísticos en GPS.</t>
  </si>
  <si>
    <r>
      <rPr>
        <b/>
        <sz val="11"/>
        <rFont val="Calibri"/>
      </rPr>
      <t>Documentos de Estudios Territoriales (3):</t>
    </r>
    <r>
      <rPr>
        <sz val="11"/>
        <color rgb="FF000000"/>
        <rFont val="Calibri"/>
      </rPr>
      <t xml:space="preserve">
Se continuó con el avance de los documentos técnicos de los procesos biofísicos, relaciones ambientales, económico y de ocupación y apropiación del territorio, para la región de la Llanura del Pacífico Sur colombiano
Se organizó la información recolectada en campo, especialmente la etiquetación de fotografías y la organización de los audios de las reuniones y entrevistas realizadas.
</t>
    </r>
    <r>
      <rPr>
        <b/>
        <sz val="11"/>
        <rFont val="Calibri"/>
      </rPr>
      <t xml:space="preserve">
Documento Mapa Turístico de Putumayo (1):</t>
    </r>
    <r>
      <rPr>
        <sz val="11"/>
        <color rgb="FF000000"/>
        <rFont val="Calibri"/>
      </rPr>
      <t xml:space="preserve">
Se avanzó en el análisis de la información recopilada en la salida campo.</t>
    </r>
  </si>
  <si>
    <r>
      <rPr>
        <b/>
        <sz val="11"/>
        <rFont val="Calibri"/>
      </rPr>
      <t>Documentos de Estudios Territoriales (3):</t>
    </r>
    <r>
      <rPr>
        <sz val="11"/>
        <color rgb="FF000000"/>
        <rFont val="Calibri"/>
      </rPr>
      <t xml:space="preserve">
Se avanzó en el desarrollo de los documentos técnicos de los procesos biofísicos y relaciones ambientales, económico, y de ocupación y apropiación del territorio para la región del Pacífico Surcolombiano. Para estas temáticas se incluyó y corroboró la información recolectada en la visita de campo (estadísticas, fotografías).
</t>
    </r>
    <r>
      <rPr>
        <b/>
        <sz val="11"/>
        <rFont val="Calibri"/>
      </rPr>
      <t>Documento Mapa Turístico de Putumayo (1):</t>
    </r>
    <r>
      <rPr>
        <sz val="11"/>
        <color rgb="FF000000"/>
        <rFont val="Calibri"/>
      </rPr>
      <t xml:space="preserve">
*Se elaboró la primera versión de diagramación del mapa turístico con sus respectivas correcciones para segunda versión.
*Se hicieron pruebas de los recorridos turísticos en formato análogo y se hizo el acompañamiento para los ajustes cartográficos de acuerdo con los sitios clasificados, en el color de los matices y el color y simbología de los recorridos.
*Se identificaron los cortes información que contendrá los QR a saber: Ferias y Fiestas, Navegación por Putumayo, Puertos, Ríos y Lagunas, senderismo, avistamiento de aves, delfines y completó los cortes de mitos y leyendas recopiladas en campo para remitió a diseñadores.
*Se seleccionaron los registros fotográficos para los diferentes recorridos turísticos: Iniciativas comunitarias, Ciencia y naturaleza. Cultura ancestral y Puertos, ríos y lagunas, portada, contraportada. 
*Se revisó y edito la redacción y estructuración del documento del mapa.
</t>
    </r>
  </si>
  <si>
    <t>Elaborar el prediagnóstico de las estaciones fuera de línea</t>
  </si>
  <si>
    <r>
      <rPr>
        <b/>
        <sz val="11"/>
        <rFont val="Calibri"/>
      </rPr>
      <t xml:space="preserve">Documentos de Estudios Territoriales (3): </t>
    </r>
    <r>
      <rPr>
        <sz val="11"/>
        <color rgb="FF000000"/>
        <rFont val="Calibri"/>
      </rPr>
      <t xml:space="preserve">Se continuó con el avance de los documentos técnicos de los procesos biofísicos y relaciones ambientales, económico, y de ocupación y apropiación del territorio para la región del Pacífico Surcolombiano y Piedemonte Amazónico Putumayo Cauca.
En relación con los procesos biofísicos y relaciones ambientales se completó el documento para las dos zonas relacionadas anteriormente, en este se incluyen mapas, tablas y gráficas. Se adelanta en la conceptualización de alternativas de representación cartográfica. 
El documento del proceso económico se finalizó para la región del Pacífico Surcolombiano, quedando por completar el componente cartográfico que se encuentra en elaboración. En este mismo estado de avance se encuentra el documento del proceso de ocupación y apropiación del territorio. 
Igualmente se avanzó en el desarrollo del aparte del estado legal del territorio para la región del Piedemonte de Putumayo y Cauca 
</t>
    </r>
    <r>
      <rPr>
        <b/>
        <sz val="11"/>
        <rFont val="Calibri"/>
      </rPr>
      <t xml:space="preserve">Documento Mapa Turístico de Putumayo (1): </t>
    </r>
    <r>
      <rPr>
        <sz val="11"/>
        <color rgb="FF000000"/>
        <rFont val="Calibri"/>
      </rPr>
      <t>Se hace edición final del mapa turístico de Putumayo para su publicación en Imprenta Nacional.</t>
    </r>
  </si>
  <si>
    <r>
      <rPr>
        <b/>
        <sz val="11"/>
        <rFont val="Calibri"/>
      </rPr>
      <t>Documentos de Estudios Territoriales (3):</t>
    </r>
    <r>
      <rPr>
        <sz val="11"/>
        <color rgb="FF000000"/>
        <rFont val="Calibri"/>
      </rPr>
      <t xml:space="preserve"> Se continuó avanzando en los documentos técnicos de los procesos económicos y de ocupación y apropiación del territorio para la región Piedemonte Amazónico de Putumayo y Cauca.
Se culminaron los documentos de estos mismos procesos para la zona del Pacífico Surcolombiano, así como el avance del estado legal del territorio.
Se participó en el trabajo de caracterización geográfica del componente biofísico del municipio de Mahates (Bolívar) a través de mesas técnicas con la ANT para la generación de la metodología de los Planes de Ordenamiento Social de la Propiedad.
 Se avanzó en el procesamiento de la información para el departamento de Casanare
</t>
    </r>
    <r>
      <rPr>
        <b/>
        <sz val="11"/>
        <rFont val="Calibri"/>
      </rPr>
      <t>Documento: Mapa Turístico de Putumayo (1):</t>
    </r>
    <r>
      <rPr>
        <sz val="11"/>
        <color rgb="FF000000"/>
        <rFont val="Calibri"/>
      </rPr>
      <t xml:space="preserve"> Se corrigieron las observaciones emitidas por Imprenta Nacional de Colombia referentes a: 1. Ortografía.2. Duplicación de palabras. 3. Cambio de palabras repetidas. Redacción de párrafos.
Adicionalmente, se finalizó el proceso de clasificación de fotografías recopiladas en campo, se hicieron las correcciones de nombres geográficos en la cartografía temática y se avanzó en la organización de los archivos finales para la elaboración del mapa turístico.</t>
    </r>
  </si>
  <si>
    <r>
      <t xml:space="preserve">Para el mes de diciembre se finalizaron los cuatro (4) documentos de estudios técnicos sobre geografía.
</t>
    </r>
    <r>
      <rPr>
        <b/>
        <sz val="11"/>
        <rFont val="Calibri"/>
      </rPr>
      <t xml:space="preserve"> Documentos de Estudios Territoriales (3):</t>
    </r>
    <r>
      <rPr>
        <sz val="11"/>
        <color rgb="FF000000"/>
        <rFont val="Calibri"/>
      </rPr>
      <t xml:space="preserve"> Se concluyeron los documentos técnicos de los procesos económicos y de ocupación y apropiación del territorio para la región Piedemonte Amazónico de Putumayo y Cauca. 
 Se adelantaron los documentos de los procesos económico, biofísicos y relaciones ambientales y de ocupación y apropiación del territorio para la vertiente Andino-Orinoquense de Casanare, así como el contexto legal del territorio.
</t>
    </r>
    <r>
      <rPr>
        <b/>
        <sz val="11"/>
        <rFont val="Calibri"/>
      </rPr>
      <t xml:space="preserve"> 
 Documento Mapa Turístico de Putumayo (1):</t>
    </r>
    <r>
      <rPr>
        <sz val="11"/>
        <color rgb="FF000000"/>
        <rFont val="Calibri"/>
      </rPr>
      <t xml:space="preserve"> Se realizaron ajustes al Mapa Turístico a partir de las sugerencias de Imprenta Nacional de Colombia, se actualizaron los videos y se creó el QR para mapa departamental de Putumayo.</t>
    </r>
  </si>
  <si>
    <t>Se realizó el prediagnóstico de las estaciones fuera de línea, el cual se encuentra en el plan de trabajo de geodesia, presentado en meses anteriores</t>
  </si>
  <si>
    <t>Esta actividad finalizó en el mes de junio de 2019.</t>
  </si>
  <si>
    <t>Procesar información primaria y secundaria de los diferentes fenómenos geográficos objeto de análisis</t>
  </si>
  <si>
    <t>Realizar la programación de la reactivación de estaciones</t>
  </si>
  <si>
    <t>Se realizó la programación de la reactivación de estaciones, propuesta en el plan de trabajo de Geodesia.</t>
  </si>
  <si>
    <t>Reactivar las estaciones</t>
  </si>
  <si>
    <t>Estudios Territoriales:
Se realizó la descarga y procesamiento de información
Se hicieron contactos vía correo electrónico y teléfono para concertar citas en los recorridos propuestos para la salida de campo.
Mapa Turístico de Putumayo:
Se analizó avalúos rurales y urbanos de los municipios de Putumayo para verificación.
Se hizo contactos telefónicos y por correspondencia, con entidades locales para la planeación del trabajo de campo.
− Se realizó el Itinerario de Salida de campo</t>
  </si>
  <si>
    <t>Documentos de Estudios Territoriales(3):                                        
Para el mes de julio  se envió el cuestionario a los municipios priorizados en los que no se tuvo prevista salida de campo por condiciones de orden público.
Se ejecutó la salida de campo de acuerdo con los recorridos definidos en el cronograma.
Documento Mapa Turístico de Putumayo (1)
Se elaboró tabla de los lugares turísticos registrados en campo con tomas fotográficas.
Se hizó levantamiento de sitios de interés turístico, con GPS.
Se elaboró tabla en excel de los componentes de la entrevista integrada aplicada en el trabajo de campo.</t>
  </si>
  <si>
    <t>Esta actividad se terminó en el mes de julio.</t>
  </si>
  <si>
    <t>Documentos de Estudios Territoriales (3): Aunque esta actividad se terminó en el mes de julio, en necesario anotar que por instrucción de la Subdirección, se cambió la zona de trabajo correspondiente a los municipios del Catatumbo (8 municipios) y por tanto se ha procesado información para los 19 municipios del departamento de Casanare.</t>
  </si>
  <si>
    <r>
      <rPr>
        <b/>
        <sz val="11"/>
        <rFont val="Calibri"/>
      </rPr>
      <t>Documentos de Estudios Territoriales (3):</t>
    </r>
    <r>
      <rPr>
        <sz val="11"/>
        <color rgb="FF000000"/>
        <rFont val="Calibri"/>
      </rPr>
      <t xml:space="preserve"> Esta actividad finalizó en el mes de julio, sin embargo en diciembre se terminó el procesamiento de las estadísticas e información recopilada para el departamento de Casanare.</t>
    </r>
  </si>
  <si>
    <t>Se realiza la activación de las estaciones de BQLA, CALI, TUMA, AGCA, ALBE, BECE, BEJA, BOSC, IBAG y PAMP</t>
  </si>
  <si>
    <t>En el mes de julio se realiza la activación de las estaciones de Pereira (PERA) Y Tuquerres (TUQU).</t>
  </si>
  <si>
    <t>Se realiza la activación de la estación de Valledupar (VALL).</t>
  </si>
  <si>
    <t>Se realiza la activación de las estaciones de Ovejas (OVEJ), Yopal (YOPA), Fúquene (FQNE), Puerto Carreño (CANO).</t>
  </si>
  <si>
    <t>Se realiza la activación de las estaciones de San Andres (ANDS), Garagoa (GARA), Bucaramanga (BNGA), Cucuta (CUCU).</t>
  </si>
  <si>
    <t>Se realiza la activación de la estación de Sonson (SNSN), Neiva (NEVA), Monteria (MOTE) y Tunja (TUNA).</t>
  </si>
  <si>
    <t>Esta actividad finalizó en el mes de Noviembre de 2019.</t>
  </si>
  <si>
    <t>Analizar la información primaria y secundaria recolectada sobre los diferentes fenómenos geográficos objeto de análisis</t>
  </si>
  <si>
    <t>Estudios Territoriales:
Se analizó la información de procesos biofísicos y relaciones ambientales, procesos económicos y empleo y proceso de ocupación y apropiación del territorio para la zona denominada Llanura del Pacífico Surcolombiano.
Se adelantó toda la gestión de información para el desarrollo de la salida de campo.
 Mapa Turístico de Putumayo:
Se realizó los mapas respectivos al itinerario de salida de campo, acorde con los potenciales turísticos identificados en los tramos respectivos que se definieron para el alcance del mapa.
Se elabora el cuestionario de preguntas para la entrevista con los diferentes resguardos indígenas que se decidan cubrir en campo</t>
  </si>
  <si>
    <t>Documentos de Estudios Territoriales(3):
En el mes de julio se inició el proceso de análisis de la información recolectada en campo, inicialmente se generaron los mapas análogos de flujos de las zonas de los municipios priorizados Cauca Nariño y Putumayo
Documento Mapa Turístico de Putumayo (1):                                         
Para este mes se avanzó en las especiaciones técnicas del mapa turístico.
Se procedió a organizar y copiar carpetas de la información recolectada en la salida de campo, para posterior análisis de la información de las zonas visitadas por parte del equipo de trabajo.
Se adelantó la Memoria Técnica del proyecto mapa turístico de Putumayo.
Se realizaron cortes del Audio, de entrevista con el Taita Martín Jamioy, para ser evaluados por comunicación, pre campo. (Grabacion_final_edit)
Se elaboró perfil paisajístico del Valle de Sibundoy.(Sibundoy final-01), jpg</t>
  </si>
  <si>
    <t>Documentos técnicos de investigación e innovación geodésica</t>
  </si>
  <si>
    <r>
      <rPr>
        <b/>
        <sz val="11"/>
        <rFont val="Calibri"/>
      </rPr>
      <t xml:space="preserve">Documentos de Estudios Territoriales(3): </t>
    </r>
    <r>
      <rPr>
        <sz val="11"/>
        <color rgb="FF000000"/>
        <rFont val="Calibri"/>
      </rPr>
      <t xml:space="preserve">Se inició el proceso de inclusión de la información recolectada en campo en los textos de los documentos técnicos.
Se envió el cuestionario socioeconómico, ambiental y de funcionamiento espacial a 13 municipios del departamento de Casanare y se inició el análisis de información demográfica y económica para los 19 municipios de este departamento.
Se adelantó el análisis de la información demográfica de las proyecciones poblacionales de los municipios priorizados Putumayo, Cauca, Nariño y la totalidad de Casanare.
Se adelantó la rotulación de las fotografías tomadas en la salida de campo para ser compartidas tanto con el proyecto mapa turístico de Putumayo, como con el proyecto Atlas de Funcionamiento Espacial, igualmente se adelantó la organización de las grabaciones de las visitas y entrevistas.
</t>
    </r>
    <r>
      <rPr>
        <b/>
        <sz val="11"/>
        <rFont val="Calibri"/>
      </rPr>
      <t xml:space="preserve">Documento Mapa Turístico de Putumayo (1): </t>
    </r>
    <r>
      <rPr>
        <sz val="11"/>
        <color rgb="FF000000"/>
        <rFont val="Calibri"/>
      </rPr>
      <t>Se avanzó en el análisis de la información recopilada en campo: 1.Transcripción de entrevistas recopiladas.2. Selección de registros fotográficos (208) panorámicas para la elaboración del perfil San Francisco- Puerto Asís. 3 Selección de los sitios turísticos en GPS.4. Incorporación de puntos de interés generados a partir de información secundaria de Villa Garzón y Fundación Sachamates. (Reservas de la Sociedad Civil).</t>
    </r>
  </si>
  <si>
    <r>
      <rPr>
        <b/>
        <sz val="11"/>
        <rFont val="Calibri"/>
      </rPr>
      <t>Documentos de Estudios Territoriales (3):</t>
    </r>
    <r>
      <rPr>
        <sz val="11"/>
        <color rgb="FF000000"/>
        <rFont val="Calibri"/>
      </rPr>
      <t xml:space="preserve">
*Se incluyó la información recolectada en campo en los textos de los documentos técnicos,(procesos biofísicos y económicos).
*Se procesó y consolidó la información estadística de los municipios priorizados de Cauca, Nariño, Putumayo y Casanare relacionadas con: Tasa departamental de crecimiento intercensal 1993-2005, tasa departamental Natalidad 2014, tasa departamental mortalidad 2014, Causas defunción departamental 2014, tasas municipales de crecimiento intercensal 1993-2005, tasa de natalidad municipal 2014, tasa de mortalidad municipal 2014, total defunciones municipales 2017 y causas defunciones, tasas específicas de fecundidad departamental periodo 1985-2020 por edad, densidad población municipal, estructura departamental y municipal, víctimas de la unidad de victimas para el periodo 1985-2018 de los municipios priorizados de Cauca, Nariño, Putumayo y Casanare. Igualmente se recibieron y procesaron los registros fotográficos de los municipios de Tumaco, Magüi, Roberto Payan, La Tola, El Charco, Mosquera y Barbacoas.
</t>
    </r>
    <r>
      <rPr>
        <b/>
        <sz val="11"/>
        <rFont val="Calibri"/>
      </rPr>
      <t>Documento Mapa Turístico de Putumayo (1):</t>
    </r>
    <r>
      <rPr>
        <sz val="11"/>
        <color rgb="FF000000"/>
        <rFont val="Calibri"/>
      </rPr>
      <t xml:space="preserve">
*Se avanzó en la elaboración temática del mapa, la selección de las fotografías de acuerdo a los recorridos, corrección de perfil San Francisco - Puerto Asís, selección de los sitios turísticos, selección de la información digital para los códigos QR, pruebas en la cartografía temática para la legibilidad en la lectura de la toponimia y diagramación del tiro y retiro del mapa en dos versiones.
*Diagrama de los recorridos turísticos de Putumayo.
*Se crearon los pie de fotos de los sitios clasificados por temática.</t>
    </r>
  </si>
  <si>
    <r>
      <rPr>
        <b/>
        <sz val="11"/>
        <rFont val="Calibri"/>
      </rPr>
      <t xml:space="preserve">Documentos de Estudios Territoriales (3): </t>
    </r>
    <r>
      <rPr>
        <sz val="11"/>
        <color rgb="FF000000"/>
        <rFont val="Calibri"/>
      </rPr>
      <t xml:space="preserve">Se procesó información puntual para la complementación de temas económicos y de cobertura de servicios, para los municipios priorizados de Cauca y Nariño. Puntualmente se analizó la información relacionada pobreza monetaria, pobreza multidimensional, empleo en 2016 y 2017, población en edad de trabajar, personas empleadas de acuerdo a los sistemas productivos, caficultura y pesca. Igualmente se validó la información relacionada con la cobertura de servicios públicos por las amplias diferencias presentadas entre las dos fuentes de información, Terradata y Censo General 2005.
</t>
    </r>
    <r>
      <rPr>
        <b/>
        <sz val="11"/>
        <rFont val="Calibri"/>
      </rPr>
      <t xml:space="preserve">Documento Mapa Turístico de Putumayo (1): </t>
    </r>
    <r>
      <rPr>
        <sz val="11"/>
        <color rgb="FF000000"/>
        <rFont val="Calibri"/>
      </rPr>
      <t>Se realiza la edición de la información audiovisual que se incorpora en los QR (8 QR)</t>
    </r>
  </si>
  <si>
    <r>
      <rPr>
        <b/>
        <sz val="11"/>
        <rFont val="Calibri"/>
      </rPr>
      <t>Documentos de Estudios Territoriales (3):</t>
    </r>
    <r>
      <rPr>
        <sz val="11"/>
        <color rgb="FF000000"/>
        <rFont val="Calibri"/>
      </rPr>
      <t xml:space="preserve"> Se culminó con el procesamiento de información puntual para la complementación de temas de cobertura de servicios públicos, crecimiento urbano y población por rangos de edad, para el área del Piedemonte Amazónico de Putumayo y Cauca, así como para los 19 municipios del departamento de Casanare.</t>
    </r>
  </si>
  <si>
    <r>
      <rPr>
        <b/>
        <sz val="11"/>
        <rFont val="Calibri"/>
      </rPr>
      <t>Documentos de Estudios Territoriales (3):</t>
    </r>
    <r>
      <rPr>
        <sz val="11"/>
        <color rgb="FF000000"/>
        <rFont val="Calibri"/>
      </rPr>
      <t xml:space="preserve"> Se procesó información puntual para la complementación de temas de actividades económicas, empleo, PIB por rama de actividad a nivel municipal, importaciones y exportaciones, población económicamente activa, población en edad de trabajar, Sisbén, población por rangos de edad, estructura de la población, pertenencia ética y cobertura de servicios públicos, para el área vertiente Andino-Orinoquense de Casanare.</t>
    </r>
  </si>
  <si>
    <t>Porcentaje de avance en la elaboración de cuatro documentos técnicos de investigación e innovación geodésica</t>
  </si>
  <si>
    <t>Redactar el documento técnico</t>
  </si>
  <si>
    <t>Estudios Territoriales:
Se adelantó el documento técnico de los “Procesos biofísicos y relaciones ambientales” para el Piedemonte de Putumayo y Cauca, en el que se incluye el análisis de las temáticas contempladas para este proceso, además de mapas, tablas, citas y referencia bibliográfica.
Mapa Turístico de Putumayo:
También se actualizó documento técnico, Memoria Técnica del proyecto mapa turístico de Putumayo</t>
  </si>
  <si>
    <t>Documentos de Estudios Territoriales(3):
Para el mes de julio se adelantó el documento técnico de los “Procesos biofísicos y relaciones ambientales para la llanura del Pacífico sur colombiano”. 
Se avanzó en el documento denominado “Procesos de ocupación y apropiación del territorio para los municipios priorizados de la llanura Pacífico sur colombiano”
Se avanzó en el documento “Procesos económicos de la Llanura del Pacífico Surcolombiano”, 
Documento Mapa Turístico de Putumayo (1):
Se avanzó en la proyeción del documento técnico de especiaciones técnicas para la elaboración del mapa turístico que viene desarrollando el proyecto. (Especificación_Técnica_MapaTuristicoPutumayo_V0 (1))
Se avanzó en la elaboración documento técnico, Memoria Técnica del proyecto mapa turístico de Putumayo (Memoria Técnica del proyecto MT Putumayo 31_07_2019).</t>
  </si>
  <si>
    <r>
      <rPr>
        <b/>
        <sz val="11"/>
        <rFont val="Calibri"/>
      </rPr>
      <t>Documentos de Estudios Territoriales (3):</t>
    </r>
    <r>
      <rPr>
        <sz val="11"/>
        <color rgb="FF000000"/>
        <rFont val="Calibri"/>
      </rPr>
      <t xml:space="preserve"> Se avanzó en el desarrollo del tema de los efectos antrópicos sobre el medio biofísico
En relación con el “Proceso de ocupación y apropiación del territorio para los municipios priorizados de la llanura Pacífico sur colombiano”, se avanzó en el apartado relacionado con la diversidad poblacional y multiculturalidad, trabajada desde dos aspectos: el proceso de poblamiento y la población actual.
Se adelantó el tema de las dos lógicas en el sistema de producción como parte del documento “Procesos económicos de la Llanura del Pacífico Sur colombiano”.
</t>
    </r>
    <r>
      <rPr>
        <b/>
        <sz val="11"/>
        <rFont val="Calibri"/>
      </rPr>
      <t>Documento Mapa Turístico de Putumayo (1):</t>
    </r>
    <r>
      <rPr>
        <sz val="11"/>
        <color rgb="FF000000"/>
        <rFont val="Calibri"/>
      </rPr>
      <t xml:space="preserve"> Se avanzó en el documento técnico y la memoria Técnica del proyecto mapa turístico de Putumayo (Memoria Técnica del proyecto MT Putumayo 31_08_2019).</t>
    </r>
  </si>
  <si>
    <t>Para el mes de junio se reporta un avance de 11,55%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en su primera versión.
-Documento de actualización de modelo geoidal para IHRF: Se avanzó en la elaboración del informe de diagnostico y evaluación de los datos, asociado al documento. 
-Propuesta para la red gravimétrica absoluta de Colombia: Se avanzó en la elaboración de los documentos complementarios "PROYECTO INTERNATIONAL HEIGHT REFERENCE SYSTEM", y se realizó las especificaciones técnicas de los gravímetros A10 y  FG5-X.
-Documento propuesta de estaciones básicas de repetición para la elaboración de la carta geomagnética actualizada de Colombia: Se avanzó en la estructuración del documento, mediante la elaboración de especificaciones técnicas de los equipos de geomagnetismo.</t>
  </si>
  <si>
    <r>
      <rPr>
        <b/>
        <sz val="11"/>
        <rFont val="Calibri"/>
      </rPr>
      <t>Documentos de Estudios Territoriales (3):</t>
    </r>
    <r>
      <rPr>
        <sz val="11"/>
        <color rgb="FF000000"/>
        <rFont val="Calibri"/>
      </rPr>
      <t xml:space="preserve">
*En el proceso biofísico y las relaciones ambientales se presenta un análisis que tiene como propósito determinar las condiciones naturales actuales del territorio de estudio y sus relaciones ambientales, a partir de la incorporación de los elementos relevantes de los procesos biofísicos, como también de las particularidades en las múltiples formas de ocupar, construir y apropiar los territorios
*Con respecto a los procesos económicos que se dan en el Pacífico Surcolombiano, se consolidó lo relacionado con las dos lógicas en el sistema de producción, vista a través de los sistemas productivos: el orientado al autoconsumo, de la población afrocolombiana, de los indígenas, de los campesinos y el orientado al mercado.
*En relación con los procesos de ocupación y apropiación del territorio para los municipios priorizados del Pacífico Surcolombiano, se finalizó con el análisis de los aspectos del proceso de poblamiento y la población actualDocumento.
</t>
    </r>
    <r>
      <rPr>
        <b/>
        <sz val="11"/>
        <rFont val="Calibri"/>
      </rPr>
      <t>Mapa Turístico de Putumayo (1):</t>
    </r>
    <r>
      <rPr>
        <sz val="11"/>
        <color rgb="FF000000"/>
        <rFont val="Calibri"/>
      </rPr>
      <t xml:space="preserve">
*Se revisó y ajustó el texto de acuerdo con las correcciones realizadas por el grupo de investigación y coordinación del GIT
*Se enviaron las correcciones y ajustes del documento técnico de especiaciones técnicas para la elaboración del mapa turístico que viene desarrollando el proyecto
*Se avanzó en las tablas del documento técnico, Memoria Técnica del proyecto mapa turístico de Putumayo</t>
    </r>
  </si>
  <si>
    <t>Para el mes de julio se reporta un avance de 14,75%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-Documento de actualización de modelo geoidal para IHRF: Se avanzó en el diseño de un cronograma para el desarrollo del documento.
-Propuesta para la red gravimétrica absoluta de Colombia: Se elaboró  la estructuración del documento (RGAC).
-Documento propuesta de estaciones básicas de repetición para la elaboración de la carta geomagnética actualizada de Colombia: Se avanzó en la propuesta de estaciones de repetición para la actualización de las cartas geomagnéticas de Colombia</t>
  </si>
  <si>
    <t>Para el mes de agosto se reporta un avance de 18%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en su segunda versión.
-Documento de actualización de modelo geoidal para IHRF: Se avanzó en el documento, con la organización y estandarización de los datos de gravimetría de fuentes externas, se adelantó la etapa de estandarización con el diligenciamiento de metadatos de varios de los proyectos de gravimetría en el documento.
-Propuesta para la red gravimétrica absoluta de Colombia: 
Se avanzó en  la estructuración del documento (RGAC).
-Documento propuesta de estaciones básicas de repetición para la elaboración de la carta geomagnética actualizada de Colombia: Se avanzó en la propuesta de estaciones de repetición para la actualización de las cartas geomagnéticas de Colombia, y se realizaron algunos ajustes.</t>
  </si>
  <si>
    <t>Para el mes de septiembre se reporta un avance de16,75%, en la elaboración de los cuatro documentos técnicos:-Documento del plan de fortalecimiento de la red geodésica nacional:Se avanzó en la estructuración y elaboración del documento "Fortalecimiento de la Red Geodésica Nacional" 3ra Versión.-Documento de actualización de modelo geoidal para IHRF:Se avanzó en el documento, con la organización y estandarización de los datos de gravimetría de fuentes externas, se adelantó la etapa de estandarización con el diligenciamiento de metadatos de varios de los proyectos de gravimetría en el documento.-Propuesta para la red gravimétrica absoluta de Colombia:Se avanzó enla estructuración del documento (RGAC).-Documento propuesta de estaciones básicas de repetición para la elaboración de la carta geomagnética actualizada de Colombia:Se avanzó en la propuesta de estaciones de repetición para la actualización de las cartas geomagnéticas de Colombia, y se realizaron algunos ajustes.</t>
  </si>
  <si>
    <r>
      <rPr>
        <b/>
        <sz val="11"/>
        <rFont val="Calibri"/>
      </rPr>
      <t xml:space="preserve">Documentos de Estudios Territoriales (3):
</t>
    </r>
    <r>
      <rPr>
        <sz val="11"/>
        <color rgb="FF000000"/>
        <rFont val="Calibri"/>
      </rPr>
      <t xml:space="preserve">*Para los municipios priorizados de Nariño, Cauca y Putumayo, en relación con los procesos biofísicos y las relaciones ambientales se presenta el resultado de la investigación donde se evidencian las condiciones naturales actuales y sus relaciones ambientales. En estos documentos se resalta la caracterización y explicación del entorno ambiental, en el cual se incluye la estructura biofísica, los paisajes y los procesos en un contexto de ocupación y apropiación humana. De otra parte, se exponen las relaciones ambientales, que se interpretan y analizan en términos de la oferta y potencialidades que ofrece el territorio, pero además, las amenazas o limitantes que representan los fenómenos naturales extremos para la estructura social, así como los efectos antrópicos e influencias tanto positivas como negativas. 
*En relación con la temática de los procesos económicos que se desarrollan en el Pacífico Surcolombiano, el documento permite entender desde la unidades de análisis área costera del Pacífico, área articuladora Montaña Andina - Costa Pacífica y el área de Montaña Andina, las lógicas de los sistema de producción que se dan en el territorio, las actividades económicas tanto legales como ilícitas presentes en el territorio y su influencia en el ámbito local y regional. Igualmente se analizan los ejes de integración económica, los cuales definen la dinámica económica de la región e intrínsecamente el funcionamiento espacial tanto internamente como hacia fura de la región de estudio. 
*El proceso de ocupación y apropiación del territorio para la zona denominada Pacífico Surcolombiano, se plasma en un documento de análisis en el cual se incluye la ocupación y poblamiento de acuerdo a las diferentes épocas históricas que influenciaron en la ubicación y composición de la población actual, de esta última se analiza la composición étnica, la estructura actual, las condiciones de vida y la relación con la economía extractivista, así como los condicionantes político administrativos y de inversión pública, además de la imposición de lógicas ilegales y violentas que se dan actualmente en el territorio. Este documento cuenta con la conceptualización de mapas temáticos, gráficas y bibliografía. 
*El aparte del Estado Legal del Territorio para la región del Piedemonte de Putumayo y Cauca, contiene la normatividad general que aplica en los escenarios de análisis territorial para los municipios priorizados de esta región del país, los instrumentos de política pública a los que le apunta el gobierno nacional en materia de aprovechamiento y gestión eficiente de los recursos naturales, las figuras de protección y los escenarios de gestión del riesgo, se ha dado inicio a lo relacionado con los condicionantes, particularmente con lo que tiene que ver con lo títulos mineros, los territorios colectivos y los macro proyectos.
</t>
    </r>
    <r>
      <rPr>
        <b/>
        <sz val="11"/>
        <rFont val="Calibri"/>
      </rPr>
      <t xml:space="preserve">Documento Mapa Turístico de Putumayo (1): </t>
    </r>
    <r>
      <rPr>
        <sz val="11"/>
        <color rgb="FF000000"/>
        <rFont val="Calibri"/>
      </rPr>
      <t>Se realizan los ajustes a la redacción del texto por modificaciones finales en el diseño del Mapa turístico del Putumayo, este texto final contiene las correcciones ortográficas y las modificaciones a la traducción del texto final.</t>
    </r>
  </si>
  <si>
    <r>
      <t xml:space="preserve">Para el mes de octubre se reporta un avance de 18,20%, en la elaboración de los cuatro documentos técnicos:
</t>
    </r>
    <r>
      <rPr>
        <b/>
        <sz val="11"/>
        <rFont val="Calibri"/>
      </rPr>
      <t xml:space="preserve">-Documento del plan de fortalecimiento de la red geodésica nacional: </t>
    </r>
    <r>
      <rPr>
        <sz val="11"/>
        <color rgb="FF000000"/>
        <rFont val="Calibri"/>
      </rPr>
      <t xml:space="preserve">Se avanzó en la estructuración y elaboración del documento "Fortalecimiento de la Red Geodésica Nacional" 4a Versión. 
</t>
    </r>
    <r>
      <rPr>
        <b/>
        <sz val="11"/>
        <rFont val="Calibri"/>
      </rPr>
      <t xml:space="preserve">-Documento de actualización de modelo geoidal para IHRF: </t>
    </r>
    <r>
      <rPr>
        <sz val="11"/>
        <color rgb="FF000000"/>
        <rFont val="Calibri"/>
      </rPr>
      <t xml:space="preserve">Se finalizaron las pruebas de cálculo de anomalías de gravedad y efectos topográficos; se realizó la evaluación comparativa de los insumos utilizados en GeoCol2004 y los que serán usados en el nuevo modelo geoidal; y se han realizado avances en cuanto al tratamiento de proyectos especiales.
</t>
    </r>
    <r>
      <rPr>
        <b/>
        <sz val="11"/>
        <rFont val="Calibri"/>
      </rPr>
      <t xml:space="preserve">-Propuesta para la red gravimétrica absoluta de Colombia: </t>
    </r>
    <r>
      <rPr>
        <sz val="11"/>
        <color rgb="FF000000"/>
        <rFont val="Calibri"/>
      </rPr>
      <t xml:space="preserve">Se avanzó en los capítulos correspondientes a la segunda etapa de medición, estaciones materializadas, resultados y análisis de las pruebas de ruido de 17 estaciones absolutas de gravedad. 
</t>
    </r>
    <r>
      <rPr>
        <b/>
        <sz val="11"/>
        <rFont val="Calibri"/>
      </rPr>
      <t xml:space="preserve">-Documento propuesta de estaciones básicas de repetición para la elaboración de la carta geomagnética actualizada de Colombia: </t>
    </r>
    <r>
      <rPr>
        <sz val="11"/>
        <color rgb="FF000000"/>
        <rFont val="Calibri"/>
      </rPr>
      <t>Se avanzó en la propuesta de estaciones de repetición para la actualización de las cartas geomagnéticas de Colombia, y se realizaron algunos ajustes en la metodología.</t>
    </r>
  </si>
  <si>
    <r>
      <rPr>
        <b/>
        <sz val="11"/>
        <rFont val="Calibri"/>
      </rPr>
      <t xml:space="preserve">Documentos de Estudios Territoriales (3): </t>
    </r>
    <r>
      <rPr>
        <sz val="11"/>
        <color rgb="FF000000"/>
        <rFont val="Calibri"/>
      </rPr>
      <t xml:space="preserve">Se avanza en el desarrollo temático de los proceso de ocupación y apropiación, Economico y funcionamiento espacial del territorio para la zona denominada Pacífico Surcolombiano y para la zona denominada Piedemonte de Putumayo y Cauca.
Se avanza en el desarrollo temático del estado legal del territorio en la zona del Pacífico Surcolombiano.
</t>
    </r>
    <r>
      <rPr>
        <b/>
        <sz val="11"/>
        <rFont val="Calibri"/>
      </rPr>
      <t xml:space="preserve">Documento Mapa Turístico de Putumayo (1): </t>
    </r>
    <r>
      <rPr>
        <sz val="11"/>
        <color rgb="FF000000"/>
        <rFont val="Calibri"/>
      </rPr>
      <t>Se homologaron los videos a mp4 (Video) y realizó el ajuste para el proceso de diseño.
Se actualizaron los nombres de los videos que se incorpora en los QR (8 QR) y Se crearon los respectivos QR.
Se hizo la correspondiente actualización en el espacio de las páginas oficiales del IGAC
Se culminó el nombramiento de las fotografías tomadas en campo mediante el App, semi automatización.</t>
    </r>
  </si>
  <si>
    <r>
      <rPr>
        <b/>
        <sz val="11"/>
        <rFont val="Calibri"/>
      </rPr>
      <t xml:space="preserve">Documentos de Estudios Territoriales (3): </t>
    </r>
    <r>
      <rPr>
        <sz val="11"/>
        <color rgb="FF000000"/>
        <rFont val="Calibri"/>
      </rPr>
      <t>Se culminaron los documentos técnicos relacionados con el proceso de ocupación y apropiación del territorio y con el proceso económico y de funcionamiento espacial para la zona denominada Piedemonte de Putumayo y Cauca, que incluyen además del texto analítico, mapas temáticos, tablas, fotografías y bibliografía. 
 Con respecto a los documentos técnicos de la zona definida como la vertiente Andino-Orinoquense de Casanare, se adelantó la primera versión de los documentos de los procesos: biofísicos y relaciones ambientales, de ocupación y apropiación del territorio y económico, así como el contexto legal del territorio, incorpora los determinantes y condicionantes, haciendo énfasis en los bloques de extracción petrolera, las Áreas de Reservas de la Sociedad Civil y los resguardos presentes en el territorio.</t>
    </r>
  </si>
  <si>
    <r>
      <t xml:space="preserve">Para el mes de noviembre se reporta un avance de 19,50%, en la elaboración de los documentos técnicos:
</t>
    </r>
    <r>
      <rPr>
        <b/>
        <sz val="11"/>
        <rFont val="Calibri"/>
      </rPr>
      <t xml:space="preserve"> 
-Documento de actualización de modelo geoidal para IHRF:</t>
    </r>
    <r>
      <rPr>
        <sz val="11"/>
        <color rgb="FF000000"/>
        <rFont val="Calibri"/>
      </rPr>
      <t xml:space="preserve"> Para el mes de noviembre se realizó el proceso de organización y estandarización, y se avanzó en la depuración, con respecto a la información de fuentes externas. Adicionalmente, se finalizó el análisis y la integración de los datos de GNSS, nivelación y gravimetría del GIT Gestión Geodésica para poder obtener puntos geodésicos completos que servirán como referencia para el cálculo del modelo geoidal y como base para el Plan Nacional de Geodesia, diseñando y creando además un modelo de datos unificado para las mediciones geodésicas del GIT. 
</t>
    </r>
    <r>
      <rPr>
        <b/>
        <sz val="11"/>
        <rFont val="Calibri"/>
      </rPr>
      <t xml:space="preserve"> 
-Propuesta para la red gravimétrica absoluta de Colombia (RGAC)):</t>
    </r>
    <r>
      <rPr>
        <sz val="11"/>
        <color rgb="FF000000"/>
        <rFont val="Calibri"/>
      </rPr>
      <t xml:space="preserve"> Se finalizó el documento y se encuentra en etapa final de revisión. 
</t>
    </r>
    <r>
      <rPr>
        <b/>
        <sz val="11"/>
        <rFont val="Calibri"/>
      </rPr>
      <t xml:space="preserve">-Documento propuesta de estaciones básicas de repetición para la elaboración de la carta geomagnética actualizada de Colombia: </t>
    </r>
    <r>
      <rPr>
        <sz val="11"/>
        <color rgb="FF000000"/>
        <rFont val="Calibri"/>
      </rPr>
      <t>Se finalizó el documento y se encuentra en etapa final de revisión.</t>
    </r>
  </si>
  <si>
    <r>
      <t xml:space="preserve">Para el mes de noviembre se reporta un avance de 1,25%, en la elaboración de los documentos técnicos:
</t>
    </r>
    <r>
      <rPr>
        <b/>
        <sz val="11"/>
        <rFont val="Calibri"/>
      </rPr>
      <t xml:space="preserve"> -Documento de actualización de modelo geoidal para IHRF:</t>
    </r>
    <r>
      <rPr>
        <sz val="11"/>
        <color rgb="FF000000"/>
        <rFont val="Calibri"/>
      </rPr>
      <t xml:space="preserve"> Se finalizó el documento, el cual presenta las etapas de organización, depuración y estandarización de fuentes de información externas, el cálculo de ondulaciones geoidales para algunas zonas del país y la descripción de los capítulos complementarios.</t>
    </r>
  </si>
  <si>
    <t>Publicar el documento técnico</t>
  </si>
  <si>
    <t>Elaborar el documento del plan de fortalecimiento de la red geodésica nacional</t>
  </si>
  <si>
    <t>Estudios Territoriales:
Esta actividad inicia en el mes de octubre
Mapa Turístico de Putumayo:
Esta actividad inicia en el mes de octubre</t>
  </si>
  <si>
    <t>Documentos de Estudios Territoriales (3):Esta actividad inicia en el mes de octubre
Documento Mapa Turístico de Putumayo (1):Esta actividad inicia en el mes de octubre</t>
  </si>
  <si>
    <t>Para el mes de agosto no hay programación para esta actividad.</t>
  </si>
  <si>
    <t>Para el mes de septiembre no hay programación para esta actividad.</t>
  </si>
  <si>
    <r>
      <rPr>
        <b/>
        <sz val="11"/>
        <rFont val="Calibri"/>
      </rPr>
      <t xml:space="preserve">Documento Mapa Turístico de Putumayo (1): 
</t>
    </r>
    <r>
      <rPr>
        <sz val="11"/>
        <color rgb="FF000000"/>
        <rFont val="Calibri"/>
      </rPr>
      <t>*Ajustes de control de calidad para poder realizar una adecuada lectura del Mapa Turístico de Putumayo: Cambio en la distribución de los temas generales del Putumayo, de las prácticas turísticas y de la tabla de convenciones del Mapa General, aumento del tamaño de las fotografías y de los textos de los pies de fotos, se Incorporan nuevos un Sabias que?, debido al espacio, se cambia la forma de representación de los circuitos turísticos en el Mapa turístico y en el Mapa general.
*Ajustes de la presentación de la imagen Institucional, la presentación del Mapa y las demás apreciaciones hechas desde el GIT y la subdirección: Cambio de imagen de la portada, redacción y ajustes a los créditos de la contraportada, se diagraman las cajas tipográficas para ordenar y mejorar la distribución de toda la información contenida en el Mapa en los dos idiomas. Y se cambia el concepto gráfico para los títulos.</t>
    </r>
  </si>
  <si>
    <r>
      <rPr>
        <b/>
        <sz val="11"/>
        <rFont val="Calibri"/>
      </rPr>
      <t xml:space="preserve">Documento Mapa Turístico de Putumayo (1): </t>
    </r>
    <r>
      <rPr>
        <sz val="11"/>
        <color rgb="FF000000"/>
        <rFont val="Calibri"/>
      </rPr>
      <t>Se realizaron las correcciones recibidas por Imprenta Nacional de Colombia de los respectivos archivos de tiro y retiro: MAPA_TURISTICO_PUTUMAYO_RETIRO_31102019 y TURISTICO_PUTUMAYO_TIRO_31102019 y generaron los respectivos PDF de diseño: MAPA_PUTUMAYO_RETIRO_29112019v6, MAPA_PUTUMAYO_TIRO-29112019v6
*En el proceso de diagramación del Mapa turístico se desarrollan las siguientes actividades para cumplir con el objetivo final y entregar un Mapa turístico con controles de calidad y de acuerdo a las observaciones realizadas por la Imprenta Nacional.
• Ajustes en los pies de foto, para una adecuada lectura del Mapa Turístico de Putumayo
• Montaje de los textos ajustados tanto en español como en inglés realizados acorde con los requerimientos de Imprenta Nacional de Colombia para el mapa final.
• Se finalizó la clasificación de las fotos recopiladas en campo para el posterior almacenamiento.</t>
    </r>
  </si>
  <si>
    <r>
      <rPr>
        <b/>
        <sz val="11"/>
        <rFont val="Calibri"/>
      </rPr>
      <t>Documento: Mapa Turístico de Putumayo (1)</t>
    </r>
    <r>
      <rPr>
        <sz val="11"/>
        <color rgb="FF000000"/>
        <rFont val="Calibri"/>
      </rPr>
      <t>:  
 * Ajustes al Mapa Turistico Retiro y Tiro Putumayo a partir de las sugerencias de Imprenta Nacional de Colombia
 * Se actualizó videos: Serranía Los Churumbelos, Torrentismo (1) 
 * Se creó QR para mapa departamental de Putumayo.</t>
    </r>
  </si>
  <si>
    <t>Para el mes de junio se avanzó en la estructuración y elaboración del documento "Fortalecimiento de la Red Geodésica Nacional" como documento complementario al plan Nacional de Cartografía, en su primera versión.</t>
  </si>
  <si>
    <t>Para el mes de julio se avanzó en la estructuración y elaboración del documento "Fortalecimiento de la Red Geodésica Nacional" como documento complementario al plan Nacional de Cartografía, en su primera versión.</t>
  </si>
  <si>
    <t>Para el mes de agosto se avanzó en la estructuración y elaboración del documento "Fortalecimiento de la Red Geodésica Nacional" como documento complementario al plan Nacional de Cartografía, en su segunda versión.</t>
  </si>
  <si>
    <t>Para el mes de septiembre se avanzó en la estructuración y elaboración del documento "Fortalecimiento de la Red Geodésica Nacional", en su tercera versión, como documento complementario al plan Nacional de Cartografía.</t>
  </si>
  <si>
    <t>Para el mes de octubre se realizaron ajustes en el documento de "Fortalecimiento de la Red Geodésica Nacional" 4ta versión. Se presenta el plan de inversión correspondiente a las metas propuestas para la Red Pasiva, teniendo en cuentasu aplicación y ejecución en las políticas catastrales del Gobierno Nacional.</t>
  </si>
  <si>
    <t>Se finalizó la elaboración del documento en el mes de octubre, se adelanta una etapa de revisión final.</t>
  </si>
  <si>
    <t>Elaborar el documento de actualización de modelo geoidal para IHRF</t>
  </si>
  <si>
    <t xml:space="preserve">Para el mes de junio se avanzó en la estructuración de las especificaciones realizadas por la subdirección de geografía y cartografía en cuanto al inventario y diagnostico de las bases de datos proporcionadas, para lo cual se adelantaron varios ficheros: principalmente un Excel de catalogo de ficheros el cual contiene el árbol de directorios y ficheros de las bases proporcionadas, seguido de un avance de informe de diagnostico y evaluación de los datos. </t>
  </si>
  <si>
    <t>En  el mes de julio se avanzó en el diseño de un cronograma para el desarrollo del documento "Actualización del Modelo Geoidal para IHRF" en el que se detalla para cada ítem cuales son sus tiempos, porcentajes de ejecución y se relacionan con los productos/documentos que serán entregados de acuerdo a los contratos de los integrantes del grupo Modelo Geoidal.
Con respecto al ítem "Datos y modelos utilizados junto a su procesamiento" se adelantó el proceso de estandarización y organización de datos externos mediante una comparación y asignación de actividades en pro del cumplimiento de este ítem del documento principal.
En referencia al ítem de "Metodología" se inicio un análisis a  los lineamientos teóricos que serán usados en los cálculos involucrados, además de ubicar unas zonas preliminares para hacer la evaluación de los cálculos.</t>
  </si>
  <si>
    <t>Para el de mes de agosto, se continuó adelantando en la organización y estandarización de los datos de gravimetría de fuentes externas, definiendo un modelo de datos según su naturaleza de medición (terrestre, aérea o marina). Así mismo, se adelantó la etapa de estandarización con el diligenciamiento de metadatos de varios de los proyectos de gravimetría proporcionados por las fuentes externas.</t>
  </si>
  <si>
    <t>Para el mes de septiembre se definió un diagrama de flujo metodológico para las actividades del grupo de Modelo Geoidal . También se generaron mapas con los datos organizados y estandarizados de las fuentes externas para evaluar el volumen de datos disponible y que sirvieran así de referencia para la definición de las actividades del Plan Nacional de Geodesia. Adicionalmente, se empezó con pruebas de cálculo de anomalías de gravedad y efectos topográficos en algunas zonas de evaluación para el país, haciendo uso de algunos de los insumos mencionados anteriormente (MDTbt y datos de gravimetría).</t>
  </si>
  <si>
    <t>Para el mes de octubre se finalizó la etapa de pruebas de cálculo de anomalías de gravedad y efectos topográficos en algunas zonas de evaluación del país determinando cuál es la más adecuada según diferentes condiciones. También se realizó una evaluación comparativa de los insumos utilizados en GeoCol2004 y los que serán usados en el nuevo modelo geoidal, para analizar en cuáles aspectos hay mejoras en estimar una posible nueva precisión, además de hacer un análisis del estado del arte de diversos modelos geoidales regionales a nivel mundial para tener puntos de referencia siguiendo a aquellos países que han obtenido las mejores precisiones (Alemania y Reino Unido). En cuanto al procesamiento de datos de fuente externa (otras entidades), se han realizado avances en cuanto al tratamiento de proyectos especiales, trabajando en su estructuración e incorporación, también se realizaron avances respecto a una metodología de depuración de información basada en mínimos cuadrados por colocación, usando la herramienta GRAVSOFT.</t>
  </si>
  <si>
    <t>Para el mes de noviembre se realizó el proceso de organización y estandarización, y se avanzó en la depuración, con respecto a la información de fuentes externas. Adicionalmente, se finalizó el análisis y la integración de los datos de GNSS, nivelación y gravimetría del GIT Gestión Geodésica para poder obtener puntos geodésicos completos que servirán como referencia para el cálculo del modelo geoidal y como base para el Plan Nacional de Geodesia, diseñando y creando además un modelo de datos unificado para las mediciones geodésicas del GIT. Con ayuda de los puntos geodésicos de fuente interna (IGAC), se finalizó el análisis de la consistencia del DEM generado, concluyendo que es posible utilizar el DEM como insumo para el nuevo modelo geoidal dada la exactitud altimétrica que se evaluó. Por otro lado, se avanzó en el cálculo de ondulaciones geoidales para algunas zonas de evaluación del país.</t>
  </si>
  <si>
    <t>Para el mes de diciembre, finalizó el proceso de depuración, organización y estandarización de fuentes externas. Asimismo se terminó el cálculo de ondulaciones geoidales para algunas zonas de evaluación del país, y finalmente, se describieron los aspectos relevantes del trabajo en la introducción, las conclusiones y la programación de actividades futuras.</t>
  </si>
  <si>
    <t>Documentos de Investigación geográfica</t>
  </si>
  <si>
    <t>Documentos de Investigación geográfica generados</t>
  </si>
  <si>
    <t>Elaborar la propuesta para la red gravimétrica absoluta de Colombia</t>
  </si>
  <si>
    <t>Para el mes de junio  se generó  la estructuración del documento de la Red Gravimétrica Absoluta de Colombia (RGAC).
Adicional  los siguientes documentos complementarios: "PROYECTO INTERNATIONAL HEIGHT REFERENCE SYSTEM_20190704", "estudios de conveniencia y oportunidad para RGAC"
Se realizó el Cronograma de actividades de la Red Gravimétrica Absoluta de Colombia. "PLANEACION_GEODESIA_20190607"
Se realizó las especificaciones técnicas de los gravímetros A10 y  FG5-X.</t>
  </si>
  <si>
    <t>Para el mes de julio  se elaboró  la estructuración del documento de la Red Gravimétrica Absoluta de Colombia (RGAC).</t>
  </si>
  <si>
    <t>Para el mes de agosto se avanzó enla estructuración del documento de la Red Gravimétrica Absoluta de Colombia (RGAC).</t>
  </si>
  <si>
    <t>Para el mes de septiembre se avanzó enla estructuración del documento de la Red Gravimétrica Absoluta de Colombia (RGAC).</t>
  </si>
  <si>
    <t>Para el mes de octubre se avanzó en la estructuración del documento de la Red Gravimétrica Absoluta de Colombia (RGAC). Se elaboraron los capítulos correspondientes a la segunda etapa de medición, estaciones materializadas, resultados y análisis de las pruebas de ruido de 17 estaciones absolutas de gravedad, en su primera etapa.</t>
  </si>
  <si>
    <t>Para el mes de noviembre se finalizó la estructuración del documento de la Red Gravimétrica Absoluta de Colombia (RGAC) y se encuentra en una etapa final de revisión.</t>
  </si>
  <si>
    <t>Documento Atlas del funcionamiento espacial del territorio en Colombia (1)
En el mes de junio se continuó desarrollando los diferentes capítulos a partir de la retroalimentación y revisión temática de los avances del proyecto.
Se realizó una salida de campo de reconocimiento al municipio de Puerto Carreño, Vichada, en la que se levantó información primaria necesaria para los estudios de caso del capítulo 5.
Documentos Nombres Geográficos (2) 
Se realizaron ajustes a los documentos de región Caribe y región Tolima Grande 
Se elaboró el contexto de la región cultural Caribe, las conclusiones de la región Tolima Grande y se ajustó la  síntesis metodológica en ambos documentos. 
Se entregó un preliminar del texto de Tolima Grande a diagramación para la elaboración de la propuesta</t>
  </si>
  <si>
    <t>Documento Atlas del funcionamiento espacial del territorio en Colombia (1)
En el mes de julio se ajustó el documento del capítulo 1 Antecedentes.
Se hizó lectura y evaluación del documento del capítulo 2 Marco teórico-conceptual. 
Se elaboró la estructura y la introducción del capítulo 4.
Se abordaron los temas iniciales de procesos de ocupación, división político administrativa, afectación legal del territorio, población étnica, diversidad cultural y biológica, infraestructura vial y de transporte.
Se continuó con la elaboración del documento base de análisis de fronteras.
Se realizó diagnóstico de aspectos generales sobre los departamentos de Casanare, Guainía, y Arauca, así como preparación previa para el trabajo de campo.
Se trabajó en la elaboración de los cronogramas de trabajo de campo.
Documentos Nombres Geográficos (2) 
Se realizaron ajustes a los documentos de región Caribe y región Tolima Grande; y se insertaron los prólogos elaborados por los pares temáticos de las obras.</t>
  </si>
  <si>
    <r>
      <rPr>
        <b/>
        <sz val="11"/>
        <rFont val="Calibri"/>
      </rPr>
      <t xml:space="preserve">Documento: Proyecto “Atlas del funcionamiento espacial del territorio colombiano”
</t>
    </r>
    <r>
      <rPr>
        <sz val="11"/>
        <color rgb="FF000000"/>
        <rFont val="Calibri"/>
      </rPr>
      <t xml:space="preserve">En Agosto se realizaron salidas de campo a los departamentos de Casanare, Guainía, Vaupés y a las áreas metropolitanas de B/manga., Centro Occidente (Pereira), Valledupar y B/quilla para el conocimiento del funcionamiento espacial de las áreas periféricas y desarticuladas del país. Este trabajo constituye un insumo fundamental para el conocimiento y posterior presentación en zoom o acercamientos, a la manera cómo funciona el territorio en ámbitos locales, que se presentará en los capítulos 4 y 5.
</t>
    </r>
    <r>
      <rPr>
        <b/>
        <sz val="11"/>
        <rFont val="Calibri"/>
      </rPr>
      <t xml:space="preserve">Documento: Proyecto Nombres Geográficos (2)
</t>
    </r>
    <r>
      <rPr>
        <sz val="11"/>
        <color rgb="FF000000"/>
        <rFont val="Calibri"/>
      </rPr>
      <t>Se realizaron ajustes a los documentos  región Tolima Grande y región Caribe.
Se elaboraron las tablas para los mapas correspondientes a los documento de región Caribe,  se obtuvo de la Biblioteca Nacional, las imágenes que harán parte de las obras de la región Tolima Grande y Caribe e Insular. se entregó para diseño y diagramación el documento de la región Tolima Grande.</t>
    </r>
  </si>
  <si>
    <r>
      <rPr>
        <b/>
        <sz val="11"/>
        <rFont val="Calibri"/>
      </rPr>
      <t xml:space="preserve">Documento: Proyecto “Atlas del funcionamiento espacial del territorio colombiano”: </t>
    </r>
    <r>
      <rPr>
        <sz val="11"/>
        <color rgb="FF000000"/>
        <rFont val="Calibri"/>
      </rPr>
      <t xml:space="preserve">
*Se realizaron salidas de campo a los departamentos de Amazonas, Arauca, Guaviare y Meta, para documentar su funcionamiento espacial para el conocimiento y posterior presentación en zoom o acercamiento, a la manera cómo funciona el territorio en ámbitos locales, que se presentará en los capítulos 4 y 5.
*Se realizó presentación del proyecto ante el ODUR del DNP (17 de septiembre). Para esta, se elaboraron mapas de funcionamiento espacial de las aglomeraciones urbanas de Valledupar y Bucaramanga, de dinámicas fronterizas entre Colombia y Ecuador (Ipiales - Tulcán y La Dorada - San Miguel), y del puerto marítimo de Tumaco y puerto fluvial de Puerto Asís.
*Se elaboraron y ajustaron mapas nacionales que corresponden al capítulo 4.
</t>
    </r>
    <r>
      <rPr>
        <b/>
        <sz val="11"/>
        <rFont val="Calibri"/>
      </rPr>
      <t>Proyecto Nombres Geográficos (2)</t>
    </r>
    <r>
      <rPr>
        <sz val="11"/>
        <color rgb="FF000000"/>
        <rFont val="Calibri"/>
      </rPr>
      <t xml:space="preserve">
*Se entregó para diagramación y diseño el archivo Word de la Región Caribe.
*Se elaboraron los ajustes correspondientes al archivo Word de los documentos de las regiones Tolima Grande y Caribe, para ser incorporados a la diagramación que se tiene</t>
    </r>
  </si>
  <si>
    <t>Elaborar el documento propuesta de estaciones básicas de repetición para la elaboración de la carta geomagnética actualizada de Colombia.</t>
  </si>
  <si>
    <r>
      <rPr>
        <b/>
        <sz val="11"/>
        <rFont val="Calibri"/>
      </rPr>
      <t xml:space="preserve">Documento Proyecto “Atlas del funcionamiento espacial del territorio colombiano”: </t>
    </r>
    <r>
      <rPr>
        <sz val="11"/>
        <color rgb="FF000000"/>
        <rFont val="Calibri"/>
      </rPr>
      <t xml:space="preserve">Se documentaron los análisis de las áreas metropolitanas visitadas (Barranquilla, Bucaramanga, Centro Occidente y Valledupar), que harán parte del capítulo 5 y se avanzó en la edición final del capítulo 3 Colombia en el contexto global.
</t>
    </r>
    <r>
      <rPr>
        <b/>
        <sz val="11"/>
        <rFont val="Calibri"/>
      </rPr>
      <t>Documento Proyecto Nombres Geográficos (2):</t>
    </r>
    <r>
      <rPr>
        <sz val="11"/>
        <color rgb="FF000000"/>
        <rFont val="Calibri"/>
      </rPr>
      <t xml:space="preserve"> Se generó los ajustes correspondientes para diagramación de las obras Tolima Grande y Caribe</t>
    </r>
  </si>
  <si>
    <r>
      <rPr>
        <b/>
        <sz val="11"/>
        <rFont val="Calibri"/>
      </rPr>
      <t xml:space="preserve">Documento Proyecto “Colombia: funcionamiento espacial del territorio”: </t>
    </r>
    <r>
      <rPr>
        <sz val="11"/>
        <color rgb="FF000000"/>
        <rFont val="Calibri"/>
      </rPr>
      <t xml:space="preserve">Se preparó y realizó la salida de campo al Área Metropolitana de Cúcuta.
Se elaboró informe de salida de campo del área metropolitana del valle de Aburrá – “AMVA”.
Se avanzó en la edición final del capítulo 3: Colombia en el contexto global, a partir del cual se reestructurarán los capítulos 4 y 5 para finalizar el documento técnico. 
Se conceptualizaron mapas para el capítulo 3, incluyendo información actualizada de algunas variables
Se avanzó en la elaboración de textos para las temáticas acordadas del capítulo 4, que será insumo para el análisis de funcionamiento espacial a nivel nacional.
</t>
    </r>
    <r>
      <rPr>
        <b/>
        <sz val="11"/>
        <rFont val="Calibri"/>
      </rPr>
      <t xml:space="preserve">
Documento Proyecto Nombres Geográficos (2): </t>
    </r>
    <r>
      <rPr>
        <sz val="11"/>
        <color rgb="FF000000"/>
        <rFont val="Calibri"/>
      </rPr>
      <t>Se realizaron ajustes a contenidos temáticos en los documentos de los Nombres Geográficos: región Caribe y región Tolima Grande.</t>
    </r>
  </si>
  <si>
    <r>
      <t xml:space="preserve">Para el mes de diciembre se finalizaron los tres (3) documentos de investigación geográfica
</t>
    </r>
    <r>
      <rPr>
        <b/>
        <sz val="11"/>
        <rFont val="Calibri"/>
      </rPr>
      <t>Documento Proyecto “Colombia: funcionamiento espacial del territorio</t>
    </r>
    <r>
      <rPr>
        <sz val="11"/>
        <color rgb="FF000000"/>
        <rFont val="Calibri"/>
      </rPr>
      <t xml:space="preserve">”: Se finalizó el documento técnico para el capítulo 1 “Antecedentes”, capítulo 2 “Marco Teórico Conceptual”, capítulo 3 “Colombia en el contexto global”, capítulo 4 “Funcionamiento espacial en el contexto nacional ”, y capítulo 5 “Funcionamiento espacial–estudios de caso”.
</t>
    </r>
    <r>
      <rPr>
        <b/>
        <sz val="11"/>
        <rFont val="Calibri"/>
      </rPr>
      <t>Documento Proyecto Nombres Geográficos (2</t>
    </r>
    <r>
      <rPr>
        <sz val="11"/>
        <color rgb="FF000000"/>
        <rFont val="Calibri"/>
      </rPr>
      <t>): Se realizaron los ajustes pertinentes y se tiene los documentos diagramados en InDesig, con los pdf correspondientes para las obras de región Tolima Grande y región Caribe</t>
    </r>
  </si>
  <si>
    <t>Se avanzó en la estructuración del documento propuesto mediante la elaboración de especificaciones técnicas de los equipos de geomagnetismo</t>
  </si>
  <si>
    <t>En cumplimiento de esta actividad para el mes de julio se avanzó en la propuesta de estaciones de repetición para la actualización de las cartas geomagnéticas de Colombia</t>
  </si>
  <si>
    <t>Para el mes de agosto se avanzó con la propuesta de estaciones de repetición para la actualización de las cartas geomagnéticas de Colombia</t>
  </si>
  <si>
    <t>Para el mes de septiembre se avanzó en la propuesta para el establecimiento de un marco de referencia geomagnético con la construcción de puntos de repetición.</t>
  </si>
  <si>
    <t>Se avanzó en la propuesta para el establecimiento de un marco de Referencia Geomagnético con la construcción de puntos de repetición. Se realizaron ajustes en la metodología.</t>
  </si>
  <si>
    <t>Se finalizó el documento y se agregaron tres (3) nuevos capítulos que corresponden al observatorio geomagnético, las estaciones de repetición y cartografía. El capítulo de metodología se incluyó en el capítulo de estaciones de repetición.</t>
  </si>
  <si>
    <t>Red geodésica activa MAGNA- ECO articulada con la red geodésica GEORED del Servicio Geológico Colombiano</t>
  </si>
  <si>
    <t>Porcentaje de avance en la articulación de las dos redes geodésicas (MAGNA-ECO y GEORED)</t>
  </si>
  <si>
    <t>Resultado</t>
  </si>
  <si>
    <t>Levantar información primaria y secundaria de los diferentes fenómenos geográficos objeto de análisis</t>
  </si>
  <si>
    <t>Para el mes de junio se reporta un avance de 4,05% en la articulación de las dos redes geodésicas (MAGNA-ECO y GEORED). Se avanzó en la redacción del documento de especificaciones técnicas para los estudios previos del acuerdo interinstitucional (IGAC-SGC).</t>
  </si>
  <si>
    <t>Para el mes de julio se reporta un avance de 2,25%  correspondiente a la defiición de especificaciones técnicas para los estudios previos en la adquisición de estaciones y materiales de instalación.</t>
  </si>
  <si>
    <t>Para el mes de agosto se presentó un avance de 0,5% en la articulación de las redes geodésicas MAGNA-ECO y GeoRED, se reflejan avances en la elaboración del acuerdo a suscribir con el SGC. Por otro lado, la adquisición de estaciones geodésicas y sus elementos de instalación se encuentra en proceso, razón por la cual se proyecta la instalación e inclusión a la red MAGNA-ECO de las nuevas estaciones en los próximos meses. Esta instalación se realizará en conjunto con el SGC.</t>
  </si>
  <si>
    <t>Para el mes de septiembrese presentó un avance del 0,90% en la articulación de las redes geodésicas MAGNA-ECO y GeoRED. Se proyectó el plan de fortalecimiento de las redes geodésicas MAGNA-ECO y GeoRED, para la generación del convenio especifico; y se avanzó enla gestión para realizar convenios con los municipios seleccionados y explorados para la instalación de estaciones geodésicas.</t>
  </si>
  <si>
    <t>Para el mes de octubre se presentó un avance del 1,65% en la articulación de las redes geodésicas MAGNA-ECO y GeoRED. 
Se avanzó en la ejecución de reuniones técnicas con el SGC para la definición de municipios a explorar para la densificación y el fortalecimiento de la red geodésica nacional. Además la reunión también consideró el acuerdo de los materiales que se deben disponer para la instalación y el seguimiento al borrador del convenio específico pendiente.
Por otro lado, se reporta la exploración de 6 municipios, correspondientes a la necesidad de cobertura y densificación de los municipios priorizados por parte del Banco Mundial: El Guamo y San Juan de Nepomuceno (Bolívar), San Onofre, Majagual,Guarandá y Achí (Sucre). Se proyecta realizar exploración en los municipios de Dibulla (Guajira), La Plata (Huila) y Pueblo Bello (Cesar).
Para finalizar, se continúa avanzando contractualmente en el proceso para habilitar 6 receptores Trimble y 3 Antenas Choke Ring. Considerando los apartes de este proceso, se proyecta instalar las nuevas estaciones en el mes de noviembre.</t>
  </si>
  <si>
    <t>Para el mes de noviembre se presentó un avance del 3,75% en la articulación de las redes geodésicas MAGNA-ECO y GeoRED. Se avanzó en la ejecución de reuniones técnicas con el SGC para revisar las observaciones realizadas por el asesor del Banco Mundial al documento "Plan de Fortalecimiento infraestructura Geodésica Nacional". Además, se reporta la elaboración y construcción del borrador del convenio específico No. 2.
 Por otro lado, se proyectó el informe del proceso de instalación y el monitoreo de transmisión de datos RINEX de las estaciones geodésicas de las áreas priorizadas; y se firmó el contrato para la reparación de 6 receptores Trimble y 3 Antenas Choke Ring con el fin de habilitar las mismas para su posterior instalación.</t>
  </si>
  <si>
    <t>Para el mes de diciembre se presentó un avance de 6%, en la articulación de las redes geodésicas MAGNA-ECO y GeoRED. 
 Se realizó una reunión técnica entre el IGAC y el SGC, se fijó como objetivo revisar la minuta elaborada entre las dos instituciones para el convenio específico N° 2, con el fin de anuar esfuerzos para fortalecer la infraestructura geodésica nacional. 
 Adicionalmente se finalizó la etapa de exploración, de áreas potenciales para la instalación de estaciones geodésicas, en 11 áreas potenciales del departamento de La Guajira y se proyectó el informe del proceso de instalación y monitoreo de transmisión de datos RINEX de las estaciones geodésicas en las áreas priorizadas.</t>
  </si>
  <si>
    <t>Atlas del funcionamiento espacial del territorio en Colombia:
Se continuó con el levantamiento, procesamiento y análisis de información primaria y secundaria con el fin de complementar las temáticas tratadas del capítulo 3, así como la elaboración de textos preliminares y mapas preliminares del capítulo 4, así como la revisión de estudios de caso a trabajar en el capítulo 5.
Se realizó una salida de campo de reconocimiento al municipio de Puerto Carreño, Vichada, en la que se levantó información primaria necesaria para los estudios de caso del capítulo 5.
Se apoyó la elaboración de cuestionario para el levantamiento de información primaria con actores locales de las zonas priorizadas, principalmente en lo relacionado a funcionamiento espacial.</t>
  </si>
  <si>
    <t>Documento Atlas del funcionamiento espacial del territorio en Colombia (1):
Para el mes de julio, se elaboró diagnóstico de aspectos generales sobre los departamentos de Casanare, Guainía, y Arauca y de los municipios a visitar, como preparación  para el trabajo de campo.
Se trabajó en la elaboración de los cronogramas de trabajo de campo. 
Se realizó la estandarización y revisión de la matriz de información secundaria del GIT EG Y OT, para entrega final.</t>
  </si>
  <si>
    <t>Esta actividad finalizó en el mes de julio de 2019.</t>
  </si>
  <si>
    <t>Esta Actividad finalizo en el mes de julio.</t>
  </si>
  <si>
    <t>Procesar y analizar la información primaria y secundaria de los diferentes fenómenos geográficos objeto de análisis</t>
  </si>
  <si>
    <t>Realizar reuniones con el SGC para la concertación de acuerdos técnicos</t>
  </si>
  <si>
    <t>Atlas del funcionamiento espacial del territorio en Colombia:
Se realizaron documentos técnicos de apoyo requeridos para la investigación, principalmente para el capítulo 4 y 5</t>
  </si>
  <si>
    <t>Documento Atlas del funcionamiento espacial del territorio en Colombia (1)
Para el mes de julio, se continuó con la elaboración de documentos técnicos de apoyo requeridos para la investigación, principalmente para el capítulo 4 y 5, durante el mes de julio.</t>
  </si>
  <si>
    <r>
      <rPr>
        <b/>
        <sz val="11"/>
        <rFont val="Calibri"/>
      </rPr>
      <t xml:space="preserve">Documento: “Atlas del funcionamiento espacial del territorio en Colombia” (1): </t>
    </r>
    <r>
      <rPr>
        <sz val="11"/>
        <color rgb="FF000000"/>
        <rFont val="Calibri"/>
      </rPr>
      <t>Se elaboraron los siguientes informes de salida de campo de los departamentos y áreas metropolitanas:
-Barranquilla: recorrido por Valledupar, Manaure, La Paz, San Diego y Agustín Codazzi.
-Bucaramanga: recorrido por los municipios de Bucaramanga, Girón y Floridablanca.
-Centro Occidente: recorrido por Pereira, Dosquebradas, La Virginia y Puerto Caldas.
-Valledupar: recorrido por Barranquilla, Soledad, Galapa y Puerto Colombia.
-Vaupés: recorrido por Mitú y comunidades indígenas aledañas.</t>
    </r>
  </si>
  <si>
    <r>
      <rPr>
        <b/>
        <sz val="11"/>
        <rFont val="Calibri"/>
      </rPr>
      <t xml:space="preserve">Documento Proyecto “Atlas del funcionamiento espacial del territorio colombiano”: </t>
    </r>
    <r>
      <rPr>
        <sz val="11"/>
        <color rgb="FF000000"/>
        <rFont val="Calibri"/>
      </rPr>
      <t>Se elaboraron diagnósticos preliminares a partir de fuentes secundarias de los aspectos generales sobre funcionamiento espacial los departamentos de Arauca y Guaviare.
Se recopiló información secundaria para complementar el mapa nacional de la afectación ilegal y legal del territorio, el cual representa temáticas fundamentales para los análisis que hacen parte del capítulo 4.
Se realizaron ajustes en el diseño de los siguientes mapas nacionales: producción científica, educación de alta calidad; los cuales hicieron parte de la presentación realizada a DNP.
Se elaboraron informes de salida de campo de los departamentos visitados, en los que se está procesando la información obtenida en los diferentes recorridos
Se realizó documento con la conceptualización del mapa de la aglomeración urbana de Valledupar, identificando el marco normativo del área de estudio (competencias de la gobernación departamental, de la Corporación Autónoma regional del cesar y de la Oficina del Área Metropolitana). Así mismo, se realizó una primera propuesta del análisis de funcionamiento espacial del AMV, para la presentación ante DNP.
 Se hizo propuesta de tres mapas para análisis de la aglomeración urbana de Bucaramanga, con base en la información recopilada en campo: análisis multitemporales de crecimiento urbano, cartograma con las tendencias de crecimiento de los municipios que componen la aglomeración y mapa de funcionamiento espacial.
 Se realizó el acompañamiento técnico para la generación de dos mapas del puerto marítimo de Tumaco y del puerto fluvial de Puerto Asís, a partir de la información de funcionamiento espacial recopilada en campo y trabajada por el grupo de trabajo del Proyecto Estudios Territoriales.
 Se elaboraron dos propuestas para el análisis de las dinámicas fronterizas de funcionamiento espacial entre Ipiales - Tulcán y La Dorada - San Miguel (Ecuador – Colombia), a partir de las investigaciones realizadas previamente y la información recopilada en campo por el grupo de trabajo del Proyecto Estudios Territoriales. Estas propuestas hicieron parte de la presentación realizada a DNP.
 Se conceptualizaron los siguientes mapas como resultado del análisis de la información recopilada en campo de zonas desarticuladas, los cuales reflejan las relaciones de funcionamiento espacial en el territorio: zoom departamento de Vichada, zoom Puerto Carreño – Casuarito (Vichada, relaciones fronterizas y fluviales).</t>
    </r>
  </si>
  <si>
    <r>
      <rPr>
        <b/>
        <sz val="11"/>
        <rFont val="Calibri"/>
      </rPr>
      <t xml:space="preserve">Documento Proyecto “Atlas del funcionamiento espacial del territorio colombiano”: </t>
    </r>
    <r>
      <rPr>
        <sz val="11"/>
        <color rgb="FF000000"/>
        <rFont val="Calibri"/>
      </rPr>
      <t>Se elaboraron los análisis de las áreas metropolitanas visitadas (Barranquilla, Bucaramanga, Centro Occidente y Valledupar), que harán parte del capítulo 5. De cada uno de los estudios de caso, se presentó una versión inicial y una ajustada de acuerdo a las observaciones realizadas por la supervisión del proyecto</t>
    </r>
  </si>
  <si>
    <r>
      <rPr>
        <b/>
        <sz val="11"/>
        <rFont val="Calibri"/>
      </rPr>
      <t xml:space="preserve">Documento Proyecto “Colombia: funcionamiento espacial del territorio”: </t>
    </r>
    <r>
      <rPr>
        <sz val="11"/>
        <color rgb="FF000000"/>
        <rFont val="Calibri"/>
      </rPr>
      <t>Para el capítulo 3, se conceptualizaron los mapas de Acuerdos comerciales internacionales, Educación en el exterior, rutas comercio ilegal, Importación y exportación.
Se elaboró informe de trabajo de campo con la información obtenida en relación al funcionamiento espacial del territorio del área metropolitana del valle de Aburrá – “AMVA”.
Se retomaron los textos del capítulo 4 elaborados con anterioridad como insumo base para la posterior articulación del documento.
Para el capítulo 4 se avanzó en la elaboración de los siguientes textos: afectación legal e ilegal del territorio y desplazamiento forzado.</t>
    </r>
  </si>
  <si>
    <t>Se reporta avance de ejecución del 62,5% como linea base de la concertación de acuerdos técnicos elaborados en el primer semestre del año, así como el desarrollo de reuniones en temas de tratados, acuerdos y compromisos pactados entre el IGAC y SGC</t>
  </si>
  <si>
    <t>Se reporta avance de ejecución del 6,25% para esta actividad, considerando la reunión ejecutada el 23 de julio de 2019 entre el IGAC y el SGC,  en la cual se revisaron los avances del documento técnico para la propuesta del convenio específico y se verificó el proceso de instalación de estaciones en los municipios explorados.</t>
  </si>
  <si>
    <t>Durante el mes de agosto se realizaron 3 reuniones técnicas entre las dos entidades (IGAC y SGC). 
 1) Viernes 09 de agosto, sala de geoinformación – SGC. Presentación por parte del IGAC de la infraestructura propuesta para la plataforma tecnológica que dispondrá a los usuarios los archivos rinex de las estaciones geodésicas de la red GNSS-Colombia, 
 2). Martes 27 de agosto, sala de juntas subdirección de geografía y cartografía. Selección de municipios para exploración, considerando la priorización del Banco Mundial para Catastro Multipropósito y revisión estado de adquisición de los equipos para la instalación en conjunto de nuevas estaciones geodésicas. 
 3). Jueves 29 de agosto, sala de juntas subdirección de geografía y cartografía. Comisión del Banco Mundial con experto en geodesia y grupo técnico del SGC. Se realizó la presentación del avance y proyección para la articulación de las redes geodésicas MAGNA-ECO y GeoRED, Red GNSS-Colombia.</t>
  </si>
  <si>
    <t>Durante el mes de septiembre se realizaron 2 reuniones técnicas entre el IGAC y el SGC. 1) Viernes 13 de septiembre: Revisión de priorización de municipios del Banco Mundial para Catastro Multipropósito y definición de sitios acordes para la instalación de estaciones geodésicas., 2). Jueves 19 de septiembre: Presentación por parte del SGC del software mediante el cual disponen los archivos Rinex a los usuarios, en el marco de la articulación de las redes geodésicas MAGNA-ECO y GeoRED.</t>
  </si>
  <si>
    <t>Durante el mes de octubre se realizó una (1)reunión técnica entre el IGAC y el SGC, se fijó como objetivo de la reunión del jueves 24 de octubre: realizar la lista de los municipios que requieren ser explorados para la densificación y el fortalecimiento de la red geodésica nacional. Esta selección consideró la priorización entregada por el Banco Mundial para Catastro Multipropósito y la distribución propuesta para la consolidación de la Red GNSS-Colombia. Además la reunión también consideró el acuerdo de los materiales que se deben disponer para la instalación y el seguimiento al borrador del convenio específico pendiente.</t>
  </si>
  <si>
    <t>Durante el mes de noviembre se realizaron 2 reuniones técnicas entre el IGAC y el SGC, se fijó como objetivo de la reuniones del 20 y 25 de noviembre: socializar y revisar las observaciones realizadas por el asesor en geodesia del Banco Mundial, Mykhailo Cheremshynskyi, al documento denominado "Plan de fortalecimiento infraestructura geodésica nacional.</t>
  </si>
  <si>
    <t>Durante el mes de diciembre se realizó una reunión técnica entre el IGAC y el SGC, se fijó como objetivo realizar una videoconferencia con el asesor del Banco Mundial con el fin de presentar el diagnóstico de la Red GNSS-Colombia para los 79 municipios priorizados para Catastro Multipropósito y concretar acuerdos para la entrega del documento del plan de fortalecimiento de la infraestructura geodésica nacional.</t>
  </si>
  <si>
    <t>Realizar la proyección de las especificaciones técnicas de los estudios previos</t>
  </si>
  <si>
    <t>Atlas del funcionamiento espacial del territorio en Colombia:
Se definen temáticas adicionales que deben incluirse para presentación de textos finales. 
Se define la estructura y las temáticas a abordar para el documento completo primera versión del capítulo 4..
Se realiza una primera salida de campo al municipio de Puerto Carreño, Vichada, y se adelanta el texto preliminar del estudio de caso que servirá de insumo para las temáticas a desarrollar en el capítulo
Nombres Geográficos:
Para la región Caribe, se revisaron y ajustaron los aspectos señalados como incongruentes, sin claridad o ambiguos, se aceptaron los cambios del documento, se validaron los pie de página y las referencias bibliográficas, se elaboró el contexto Región Cultural Caribe y se ajustó la Síntesis Metodológica
Para la región Tolima Grande, se insertaron los mapas a la obra, se realizaron las conclusiones y se hicieron ajustes a la Síntesis Metodológica, se entregó un preliminar a diseño y diagramación para la elaboración de la propuesta y se envió el documento a través de la coordinadora del GIT al Doctor Miguel Espinoza para la elaboración del prólogo.</t>
  </si>
  <si>
    <t>Documento Atlas del funcionamiento espacial del territorio en Colombia (1)
En el mes de julio se avanzo realizando las siguentes actividades:   
Capítulo 1. Antecedentes: se entrega documento final que incluye las recomendaciones del equipo de trabajo.
Capítulo 2. Marco teórico conceptual: se incluye de manera preliminar las temáticas sugeridas como complemento y fortalecimiento de su contenido, en relación con la ciencia geográfica.
Capítulo 4. Se elabora la base estructural y la introducción del capítulo, que incluye como temas iniciales: procesos de ocupación, división político administrativa, afectación legal del territorio, población étnica, diversidad cultural y biológica, infraestructura vial y de transporte.
Capítulo 5: Se elabora documento preliminar que contiene los conceptos de ciudad, conurbación, capitales departamentales, distritos, procesos de metropolización, áreas metropolitanas, asociatividades territoriales.
Documento: Proyecto Nombres Geográficos (2)
Región Caribe:
Se revisaron y ajustaron los aspectos señalados por el par temático, y se insertó el prólogo elaborado por el Doctor Camilo Domínguez.
Se atendió y respondió vía telefónica la comunicación de DIMAR frente a los nombres geográficos del departamento Archipiélago de San Andrés, Providencia y Santa Catalina.
Se envió a Biblioteca Nacional de Colombia y del Banco de la República, solicitud de autorización de uso de las imágenes seleccionadas para la diagramación de la obra.
Tolima Grande:
Se revisaron y ajustaron los aspectos señalados por el par temático, y se insertó el prólogo elaborados por el Doctor Miguel Espinoza.
Se envió a Biblioteca Nacional de Colombia y del Banco de la República, solicitud de autorización de uso de las imágenes seleccionadas para la diagramación de la obra</t>
  </si>
  <si>
    <r>
      <rPr>
        <b/>
        <sz val="11"/>
        <rFont val="Calibri"/>
      </rPr>
      <t xml:space="preserve">Documento: “Atlas del funcionamiento espacial del territorio en Colombia” (1): 
</t>
    </r>
    <r>
      <rPr>
        <sz val="11"/>
        <color rgb="FF000000"/>
        <rFont val="Calibri"/>
      </rPr>
      <t xml:space="preserve">Capítulo 4. Se procesa información recopilada y obtenida en las salidas de campo para análisis de funcionamiento espacial de las áreas metropolitanas de hecho, de derecho y las aglomeraciones urbanas definidas en el Conpes 3819. En este se analizan conceptos de conurbación y de asociatividad entre municipios.
Capítulo 5: Se procesa información recopilada y la obtenida en las salidas de campo, para análisis de funcionamiento espacial de los departamentos de Casanare, Guainía y Vaupés, como zonas periféricas y desarticuladas del país. En este se analizan las dinámicas que sobrepasan las fronteras político administrativas y que integran el funcionamiento espacial de gran parte del país.
</t>
    </r>
    <r>
      <rPr>
        <b/>
        <sz val="11"/>
        <rFont val="Calibri"/>
      </rPr>
      <t xml:space="preserve">Documento: Proyecto Nombres Geográficos (2)
</t>
    </r>
    <r>
      <rPr>
        <sz val="11"/>
        <color rgb="FF000000"/>
        <rFont val="Calibri"/>
      </rPr>
      <t xml:space="preserve">*Región Caribe: Se ajustaron las tablas para generar  los mapas que harán parte de la obra, se acordó dejar dentro de la obra el municipio de Providencia, al cual se le hará un contexto particular para  enmarcarlo dentro del nombre  de la región, (Caribe e Insular). Se recibió por parte de la Biblioteca Nacional de Colombia una serie de imágenes que serán incluidas dentro de la obra. 
*Tolima Grande: Se obtuvo de la Biblioteca Nacional de Colombia las imágenes referenciadas, que harán parte de la obra de la región Tolima Grande, se entregó el documento a diseño y diagramación. </t>
    </r>
  </si>
  <si>
    <r>
      <rPr>
        <b/>
        <sz val="11"/>
        <rFont val="Calibri"/>
      </rPr>
      <t>Documento Proyecto “Atlas del funcionamiento espacial del territorio colombiano”:</t>
    </r>
    <r>
      <rPr>
        <sz val="11"/>
        <color rgb="FF000000"/>
        <rFont val="Calibri"/>
      </rPr>
      <t xml:space="preserve">
 *Se avanza en la elaboración de documentos técnicos con base en la información recopilada en las salidas de campo, para análisis de funcionamiento espacial de los departamentos de Amazonas, Arauca, Guaviare y Meta. En este se analizan las dinámicas que sobrepasan las fronteras político-administrativas y que integran el funcionamiento espacial de gran parte del país.
 *Se analizan dinámicas fronterizas entre Colombia y Ecuador, y el funcionamiento de puertos marítimos y fluviales como el de Tumaco y Puerto Asís.
</t>
    </r>
    <r>
      <rPr>
        <b/>
        <sz val="11"/>
        <rFont val="Calibri"/>
      </rPr>
      <t>Documento: Proyecto Nombres Geográficos (2)</t>
    </r>
    <r>
      <rPr>
        <sz val="11"/>
        <color rgb="FF000000"/>
        <rFont val="Calibri"/>
      </rPr>
      <t xml:space="preserve">
 *Región Caribe:  Se culmina el documento ajustado de la obra en formato Word y se entrega para diagramación.
 Se recibió la diagramación de la obra y se entregó una primera revisión para los ajustes pertinentes.
 *Tolima Grande:  Se recibió la obra diagramada, a la cual se le realizaron las observaciones y ajustes pertinentes para ser incorporados en una segunda versión diagramada.</t>
    </r>
  </si>
  <si>
    <r>
      <rPr>
        <b/>
        <sz val="11"/>
        <rFont val="Calibri"/>
      </rPr>
      <t>Documento Proyecto “Atlas del funcionamiento espacial del territorio colombiano”:</t>
    </r>
    <r>
      <rPr>
        <sz val="11"/>
        <color rgb="FF000000"/>
        <rFont val="Calibri"/>
      </rPr>
      <t xml:space="preserve"> Se avanzó en la edición final del capítulo 3 Colombia en el contexto global, el cual está en ajustes y retroalimentación en acompañamiento con la supervisión del proyecto. A partir de estos ajustes, se reestructurarán los capítulos 4 y 5 para finalizar el documento técnico
</t>
    </r>
    <r>
      <rPr>
        <b/>
        <sz val="11"/>
        <rFont val="Calibri"/>
      </rPr>
      <t xml:space="preserve">Documento Proyecto Nombres Geográficos (2): </t>
    </r>
    <r>
      <rPr>
        <sz val="11"/>
        <color rgb="FF000000"/>
        <rFont val="Calibri"/>
      </rPr>
      <t>Se realizó la lectura, revisión y ajustes con el debido control de calidada la versión diagramada de las dos obras para entregar a Imprenta para la revisión de estilo correspondiente.</t>
    </r>
  </si>
  <si>
    <t>Para el mes de junio se ha avanzado en la redacción del documento de especificaciones técnicas para los estudios previos.</t>
  </si>
  <si>
    <t>Documento: Proyecto “Colombia: funcionamiento espacial del territorio”: Se avanzó en la edición final del capítulo 3 Colombia en el contexto global, en el cual se articularon las temáticas sugeridas por la coordinación del proyecto con los textos actualizados trabajados por el equipo de investigación. A partir de estos ajustes, se reestructurarán los capítulos 4 y 5 para finalizar el documento técnico.
 Documento: Proyecto Nombres Geográficos (2): Esta actividad comprendió el ajuste de los documentos de los Nombres Geográficos, región Caribe y región Tolima Grande, en lo relacionado con la verificación de la normatividad que está contenida en la plantilla sección de proceso de ocupación y conformación, de cada nombre de municipio. Se realizó dicha verificación a un total de 368 nombres de municipios.</t>
  </si>
  <si>
    <t>Para el mes de julio se completó la definición de especificaciones técnicas para los estudios previos.</t>
  </si>
  <si>
    <r>
      <rPr>
        <b/>
        <sz val="11"/>
        <rFont val="Calibri"/>
      </rPr>
      <t>Documento Proyecto “Colombia: funcionamiento espacial del territorio”</t>
    </r>
    <r>
      <rPr>
        <sz val="11"/>
        <color rgb="FF000000"/>
        <rFont val="Calibri"/>
      </rPr>
      <t xml:space="preserve">
*Se finalizó el documento técnico para el capítulo 1 “Antecedentes”, capítulo 2 “Marco Teórico Conceptual”, capítulo 3 “Colombia en el contexto global”, capítulo 4 “Funcionamiento espacial en el contexto nacional ”
*Se elaboraron los documentos técnicos para el capítulo 5 “Funcionamiento espacial – Estudios de caso, para el análisis del funcionamiento de las áreas metropolitanas de: Barranquilla – AMBQ, Valledupar – AMV , Cúcuta - AMC, Bucaramanga – AMB, Valle de Aburrá AMVA y Centro occidente – AMCO; Estudios caso, para el análisis de funcionamiento de los departamentos de: Casanare y Guainía.
</t>
    </r>
    <r>
      <rPr>
        <b/>
        <sz val="11"/>
        <rFont val="Calibri"/>
      </rPr>
      <t xml:space="preserve"> 
Documento Proyecto Nombres Geográficos (2):</t>
    </r>
    <r>
      <rPr>
        <sz val="11"/>
        <color rgb="FF000000"/>
        <rFont val="Calibri"/>
      </rPr>
      <t xml:space="preserve"> Se realizaron los ajustes sugeridos por la revisión de estilo de la imprenta nacional, y se generó el pdf final de las obras de la región Tolima Grande la región Caribe, para ser entregado en imprenta para su impresión final.</t>
    </r>
  </si>
  <si>
    <t>Realizar seguimiento a la elaboración del acuerdo suscrito con el Servicio Geológico Colombiano</t>
  </si>
  <si>
    <t>Para el mes de julio no hay programación para esta actividad.</t>
  </si>
  <si>
    <t>Para el mes de agosto se avanzó en la redacción del acuerdo entre el IGAC y el SGC, para la articulación de las redes geodésicas MAGNA-ECO y GeRed. A la fecha se continúa trabajando en detalles propios del acuerdo y se proyecta culminar esta actividad en el mes de octubre.</t>
  </si>
  <si>
    <t>Para el mes de septiembre se proyectó el plan de fortalecimiento de las redes geodésicas MAGNA-ECO y GeoRED, para la generación del convenio especifico.</t>
  </si>
  <si>
    <t>Para el mes de octubre no se presenta avance en esta actividad, sin embargo, según el plan de trabajo propuesto y los compromisos de las reuniones técnicas, se proyecta tener consolidado el convenio específico entre el IGAC y el SGC para la articulación de las redes geodésicas de las entidades en mención, y considerando el documento técnico realizado.</t>
  </si>
  <si>
    <t>Para el mes de noviembre se presenta un avance del 25% en la elaboración de convenio específico no. 2 IGAC-SGC, enmarcado en la articulación de las redes geodésicas MAGNA-ECO y GeoRED.</t>
  </si>
  <si>
    <t>Para el mes de diciembre se presenta un avance del 55% en la elaboración de convenio específico no. 2 IGAC-SGC, el cual representa la finalización de la minuta para la articulación de las redes geodésicas MAGNA-ECO y GeoRED.</t>
  </si>
  <si>
    <t>Atlas del funcionamiento espacial del territorio en Colombia:
Esta actividad inicia en el mes de noviembre
Nombres Geográficos:
Esta actividad inicia en el mes de noviembre</t>
  </si>
  <si>
    <t>Documento Atlas del funcionamiento espacial del territorio en Colombia (1):
Para el mesa de julio esta actividad no tiene programación.
Documentos Nombres Geográficos (2) 
Para el mesa de julio esta actividad no tiene programación.</t>
  </si>
  <si>
    <t>Realizar la exploración de campo (20 áreas potenciales)</t>
  </si>
  <si>
    <t>Para el mes de octubre no hay programación para esta actividad.</t>
  </si>
  <si>
    <r>
      <rPr>
        <b/>
        <sz val="11"/>
        <rFont val="Calibri"/>
      </rPr>
      <t>Documento Proyecto Nombres Geográficos (2):</t>
    </r>
    <r>
      <rPr>
        <sz val="11"/>
        <color rgb="FF000000"/>
        <rFont val="Calibri"/>
      </rPr>
      <t xml:space="preserve"> Los documentos se encuentran en el proceso de revisión de estilo en la Imprenta Nacional.</t>
    </r>
  </si>
  <si>
    <r>
      <rPr>
        <b/>
        <sz val="11"/>
        <rFont val="Calibri"/>
      </rPr>
      <t xml:space="preserve">Documento Proyecto Nombres Geográficos (2): </t>
    </r>
    <r>
      <rPr>
        <sz val="11"/>
        <color rgb="FF000000"/>
        <rFont val="Calibri"/>
      </rPr>
      <t>Esta actividad culmina con la entrega de las obras a imprenta para su impresión final.</t>
    </r>
  </si>
  <si>
    <t>Base de Datos del Diccionario geográfico</t>
  </si>
  <si>
    <t>Se desarrolló en conjunto con el SGC, el proceso de exploración para la definición de nuevos lugares para instalar estaciones geodésicas. Allí se exploraron 6 municipios al nor-occidente del país, de los cuales se pre-seleccionaron 4 municipios como prioridad en la instalación.</t>
  </si>
  <si>
    <t>Para el mes de agosto se definieron los municipios a explorar considerando los cambios que se ha realizado en la priorización del Banco Mundial. Se proyecta una nueva comisión de exploración en conjunto con el SGC para el mes de septiembre</t>
  </si>
  <si>
    <t>Para el mes de septiembre se continuó con la definición de los municipios a explorar considerando los cambios que se ha realizado en la priorización del Banco Mundial. Se proyecta una nueva comisión de exploración en conjunto con el SGC para el mes de octubre.</t>
  </si>
  <si>
    <t>Para el mes de octubre se reporta la exploración de 6 municipios, correspondientes a la necesidad de cobertura y densificación de los municipios priorizados por parte del Banco Mundial.
 Los municipios explorados son: El Guamo y San Juan de Nepomuceno (Bolívar), San Onofre, Majagual,Guarandá y Achí (Sucre).
 Se proyecta realizar exploración en los municipios de Dibulla (Guajira), La Plata (Huila) y Pueblo Bello (Cesar).</t>
  </si>
  <si>
    <t>Para el mes de noviembre no se reporta la exploración áreas potenciales para la instalación de estaciones geodésicas, sin embargo, la comisión para tal fin inició el 28 de noviembre, lo que indica que el reporte de los municipios explorados se realizará en el mes de diciembre.</t>
  </si>
  <si>
    <t>Para el mes de diciembre se reporta la exploración de 11 áreas potenciales en el departamento de La Guajira, las cuales fueron exploradas por el equipo técnico con el fin de satisfacer las necesidades de cobertura en el territorio nacional. 
 Los puntos visitados son: Albania (3),Dibulla (2), Uribia (2), Manaure(1), Distracción(2), San Andrés (1) y de los cuales se realizó el contacto para iniciar acuerdos de instalación de estaciones geodésicas.</t>
  </si>
  <si>
    <t>Registros del Diccionario Geográfico actualizados</t>
  </si>
  <si>
    <t>Definir los cuatro puntos para instalar nuevas estaciones</t>
  </si>
  <si>
    <t xml:space="preserve">Para el mes de junio se hizó la revisión de 2.000 registros para incorporar a la base de datos del Diccionario Geográfico de Colombia.
</t>
  </si>
  <si>
    <t xml:space="preserve">Para el mes de julio se hizó la actualización de 2.000 registros en la base de datos del Diccionario Geográfico de Colombia.
</t>
  </si>
  <si>
    <t>Para el mes de agosto se hizo la actualización de 2.000 registros en la base de datos del Diccionario Geográfico de Colombia.</t>
  </si>
  <si>
    <t>Para el mes de agosto se avanza en la selección de 2 municipios explorados y verificados con la priorización entregada por el Banco Mundial. Sin embargo, se requiere realizar la segunda comisión de exploración y conocer las zonas de inicio del Barrido Predial de Catastro Multipropósito.</t>
  </si>
  <si>
    <t>Para el mes de septiembre se hizó la actualización de 2.000 registros en la base de datos del Diccionario Geográfico de Colombia.</t>
  </si>
  <si>
    <t>Para el mes de septiembre se inició la gestión para realizar convenios con los municipios seleccionados y explorados para la instalación de estaciones geodésicas, a la fecha se cuenta con los documentos legales de 2 municipios (Majagual, Sucre. y El Piñón, Magdalena)para tal fin.</t>
  </si>
  <si>
    <t>Para el mes de octubre se hizó la actualización de 2.000 registros en la base de datos del Diccionario Geográfico de Colombia.</t>
  </si>
  <si>
    <t>Para el mes de octubre se continuó la gestión para realizar convenios con los municipios seleccionados y explorados para la instalación de estaciones geodésicas, a la fecha se ha realizado el envío del documento legal con la información e invitación para tramitar el convenio y realizar el proceso de instalación.</t>
  </si>
  <si>
    <t>Para el mes de noviembre se hizó la actualización de 2.000 registros en la base de datos del Diccionario Geográfico de Colombia.</t>
  </si>
  <si>
    <t>Para el mes de diciembre se hizó la actualización de 1.000 registros en la base de datos del Diccionario Geográfico de Colombia. Para un total acumulado de 20.000 registros actualizados en el año 2019.</t>
  </si>
  <si>
    <t>Instalar las estaciones geodesicas en las áreas priorizadas</t>
  </si>
  <si>
    <t>Gestionar la información</t>
  </si>
  <si>
    <t>Para el mes de agosto se avanzó en el proceso para la adquisición de estaciones geodésicas y el equipo para su instalación. Considerando los apartes de este proceso, se proyecta instalar las nuevas estaciones en el mes de noviembre.</t>
  </si>
  <si>
    <t>Se proyecta instalar las nuevas estaciones en el mes de noviembre, ya que en el mes de septiembre se avanzó en el proceso para habilitar 6 receptores Trimble y 3 Antenas Choke Ring.</t>
  </si>
  <si>
    <t>Para el mes de octubre se continúa avanzando contractualmente en el proceso para habilitar 6 receptores Trimble y 3 Antenas Choke Ring. Considerando los apartes de este proceso, se proyecta instalar las nuevas estaciones en el mes de noviembre.</t>
  </si>
  <si>
    <t>Para el mes de noviembre se proyectó el informe del proceso de instalación y el monitoreo de transmisión de datos RINEX de las estaciones geodésicas de las áreas priorizadas. Por otro lado, se firmó el contrato para la reparación de 6 receptores Trimble y 3 Antenas Choke Ring con el fin de habilitar las mismas para su posterior instalación.</t>
  </si>
  <si>
    <t>Para el mes de diciembre se proyectó el informe del proceso de instalación y el monitoreo de transmisión de datos RINEX de las estaciones geodésicas de las áreas priorizadas San Alberto y Yopal.</t>
  </si>
  <si>
    <t>Se agregaron y diligenciaron columnas nuevas para las variables en el archivo de variables únicas del GIT (Matriz_BD_GITV9_18062019_RMPS2.xlsx).
Se solicitó a la Oficina de Informática y Telecomunicaciones la puesta en funcionamiento del Diccionario Geográfico de Colombia de la página web.</t>
  </si>
  <si>
    <t>En el mes julio se modificaron y corrigieron campos para estandarizar la información en el archivo de variables únicas del GIT (Matriz_BD_GITV10_16072019.xlsx).</t>
  </si>
  <si>
    <t>Se levantaron topónimos nuevos (sitios) a partir de la geodatabase escala 1:100.000 (2000 registros).
Se elaboró Documento Técnico Preliminar de la Matriz de Base de Datos del GIT.
Se hizo la migración de la Base de Datos de Nombres Geográficos.</t>
  </si>
  <si>
    <t>Se levantaron topónimos nuevos (sitios) a partir de la geodatabase escala 1:100.000 (2000 registros)</t>
  </si>
  <si>
    <t>Se levantaron topónimos nuevos (sitios) a partir de la geodatabase escala 1:100.000 (2000 registros).</t>
  </si>
  <si>
    <t>Se levantaron topónimos nuevos (sitios) a partir de la geodatabase escala 1:100.000 (1.000 registros).</t>
  </si>
  <si>
    <t>Realizar la incorporación de la estación a la red MAGNA-ECO</t>
  </si>
  <si>
    <t>Validar la información</t>
  </si>
  <si>
    <t>No se presenta avance en esta actividad puesto que a la fecha no se han instalado nuevas estaciones geodésicas.</t>
  </si>
  <si>
    <t>Se proyecta instalar las nuevas estaciones en el mes de noviembre y así mismo incluirlas a la red MAGNA-ECO.</t>
  </si>
  <si>
    <t>Para el mes de octubre se continúa avanzando contractualmente en el proceso para habilitar 6 receptores Trimble y 3 Antenas Choke Ring. Considerando los apartes de este proceso, se proyecta instalar las nuevas estaciones en el mes de noviembre y asimismo incluirlas a la red MAGNA-ECO.</t>
  </si>
  <si>
    <t>Para el mes de noviembre se proyectó el informe del proceso de instalación, el monitoreo de transmisión de datos RINEX y la incorporación de las estaciones geodésicas a la red MAGNA-ECO. Por otro lado, se firmó el contrato para la reparación de 6 receptores Trimble y 3 Antenas Choke Ring con el fin de habilitar las mismas para su posterior instalación.</t>
  </si>
  <si>
    <t>Se revisaron y modificaron las plantillas municipales para generar sistema multivariable, incluyendo actualización de información.
Se realizó control de calidad plantillas municipales de sistema multivariable.
Se elaboró la Lista de Chequeo de Topónimos Nuevos (Sitios) para proceso de calidad por autocontrol.</t>
  </si>
  <si>
    <t>Para el mes de diciembre se proyectó el informe del proceso de instalación, el monitoreo de transmisión de datos RINEX y la incorporación de las estaciones geodésicas de San Alberto y Yopal a la red MAGNA-ECO.</t>
  </si>
  <si>
    <t xml:space="preserve">En este mes se revisaron y modificaron las plantillas departamentales para generar sistema multivariable, incluyendo actualización de información.
Se realizó control de calidad plantillas departamentales de sistema multivariable. Se revisó y modificó la Lista de Chequeo de Topónimos Nuevos (Sitios) para proceso de calidad por autocontrol.
</t>
  </si>
  <si>
    <t>Se realizó control de calidad a topónimos nuevos (Sitios).
Se revisó y modificó la Lista de Chequeo de Topónimos Nuevos (Sitios) para proceso de calidad por autocontrol, llegando a la última versión y se implementó en la revisión de los topónimos levantados este mes.</t>
  </si>
  <si>
    <t>Se realizó control de calidad a topónimos nuevos (Sitios), utilizando formato Lista de Chequeo de Topónimos Nuevos (Sitios).</t>
  </si>
  <si>
    <t>Proyecto observatorio geodésico, geomagnético y gravimétrico de la Isla Santuario de Fúquene</t>
  </si>
  <si>
    <t>Actualizar la base de datos del Diccionario geográfico.</t>
  </si>
  <si>
    <t>Porcentaje de avance del proyecto observatorio geodésico, geomagnético y gravimétrico de la Isla Santuario de Fúquene</t>
  </si>
  <si>
    <t xml:space="preserve">Se cambiaron los topónimos (ciénagas) de plantilla tipo MEMO a tipo Ciénaga y se agregó PK_CUE (420 registros)
Se cargaron y actualizaron los temas Demografía (458 registros) y Economía (1122 registros) para municipios.
</t>
  </si>
  <si>
    <t>Se cambiaron los topónimos (caño, bahía y nombre) de plantilla tipo MEMO al tipo correspondiente. (846 registros)
Se crearon las tablas para sistema multivariable y se cargaron con la información de las plantillas correspondientes para municipios (1122 registros) y departamentos (32 registros) para el mes de julio.</t>
  </si>
  <si>
    <t>Se cargó nuevamente, por daño en la base de datos, la información de topónimos nuevos tipo de accidente Sitio y Reservas Protectoras Forestales Regionales, que se habían procesado en el mes de mayo; y plantillas municipales (Generalidades, Demografía, Economía, Movilidad y Social) del mes de junio.
Se modificaron topónimos que fueron incorporados en el año 2015, por correcciones hechas en la geodatabase</t>
  </si>
  <si>
    <t>*Se modificaron nuevamente los topónimos tipo MEMO y corregidos directamente, por daño en la base de datos.
 *Se cargaron los datos de topónimos nuevos (Sitios)
 *Se hicieron modificaciones de topónimos que presentaron errores por diversos procesos.
 *Se generó el archivo multivariable de Áreas Protegidas para municipios.</t>
  </si>
  <si>
    <t>Se cargaron los datos de topónimos nuevos (Sitios)</t>
  </si>
  <si>
    <t>Se cargaron los datos de topónimos nuevos (Sitios) y se crearon las tablas del sistema multivariable para municipios y se cargaron con la información correspondiente.</t>
  </si>
  <si>
    <t>Se cargaron los datos de topónimos nuevos (Sitios), se crearon las tablas del sistema multivariable para departamentos y se cargaron con la información correspondiente.</t>
  </si>
  <si>
    <t>Para el mes de junio se reporta un avance de 75%, correspondiente a la elaboración y firma del acuerdo interinstitucional entre el IGAC y la CAR   del proyecto observatorio geodésico, geomagnético y gravimétrico de la Isla Santuario de Fúquene.</t>
  </si>
  <si>
    <t>Para el mes de julio se reporta un avance del 5%, correspondiente a la elaboración de las especificaciones técnicas de los equipos de geomagnetismo.</t>
  </si>
  <si>
    <t>Para el mes de agosto se reporta un avance del 5%, correspondiente a la evaluación del estado de los equipos existentes, y la determinación del estado de las casetas para la instalación de nuevos equipos.</t>
  </si>
  <si>
    <t>Para el mes de septiembre se reporta un avance del 5%, correspondiente a la elaboración de la justificación técnica para la adquisición del nodo hiperconvergente y se gestionaron las cotizaciones en el marco del proceso de adquisición de equipos por parte de la CAR, considerando que estos deben contar con el recibido a satisfacción del IGAC.</t>
  </si>
  <si>
    <t>Para el mes de octubre se reporta un avance del 5%, correspondiente a lageneración del cuadro de cantidades de obra del Observatorio de la Isla El Santuario de Fúquene, donde se realizaron mediciones en las instalaciones para reemplazar los elementos en mal estado.</t>
  </si>
  <si>
    <t>Para el mes de noviembre se reporta un avance del 5%, correspondiente a la elaboración del informe de las mejoras de las instalaciones del observatorio geomagnético.</t>
  </si>
  <si>
    <t>Realizar el modelamiento de la base Nacional de Nombres Geográficos</t>
  </si>
  <si>
    <t>Elaborar la propuesta técnico económica</t>
  </si>
  <si>
    <t>Se complementó el archivo con variables disponibles en el DGC para Áreas Protegidas, Embalses, Centrales Eléctricas, Aeropuertos, Resguardos Indígenas y Títulos Colectivos.
Se elaboraron y revisaron los flujos de datos del DGC y Estudios de Nombres Geográficos actual.</t>
  </si>
  <si>
    <t>Para este mes se participó en la elaboración el documento de Especificación Técnica de Atributo CUE en BNNG
Se documentó el Estado del Arte del DGC.
Se avanzó en el Mapa Conceptual del DGC y Estudios de Nombres Geográficos actual.</t>
  </si>
  <si>
    <t>Se solicitó la infraestructura necesaria para el desarrollo del proyecto Base Nacional de Nombres Geográficos (servidor de base de datos, servidor de mapas y servidor de la aplicación).
Se hizo la migración de la Base de Datos de Nombres Geográficos del sistema gestor de bases de datos Oracle hacia el gestor de bases de datos Postgresql.</t>
  </si>
  <si>
    <t>*Se elaboró el archivo que compila la información de las tablas existentes en la base de datos del DGC.
 *Se solicitó la infraestructura necesaria para el desarrollo del proyecto Base Nacional de Nombres Geográficos (servidor de base de datos, servidor de mapas y servidor de la aplicación).
 *Se hizo la migración de la Base de Datos de Nombres Geográficos del sistema gestor de bases de datos Oracle hacia el gestor de bases de datos Postgresql.</t>
  </si>
  <si>
    <t>Se elaboraron y complementaron los archivos de análisis de las base de datos del DGC y BNNG, para la creación la nueva base nacional de Nombres Geográficos (BNNG_INTEG).
 Se crearon las nuevas tablas que corresponden al DGC y algunas de BNNG en la nueva base nacional de Nombres Geográficos (BNNG_INTEG)
 Se generó el modelo E-R preliminar de la nueva base nacional de Nombres Geográficos (BNNG_INTEG).</t>
  </si>
  <si>
    <t>Se elaboraron los archivos de cargue de la tabla UND_CONTENIDO de la base de datos del DGC en la base de datos postgres BNNG_2019, esquema DICCIO, para la creación la nueva base nacional de Nombres Geográficos (BNNG_INTEG).
 Se crearon las nuevas tablas que corresponden al DGC, del sistema multivariable de municipios y se cargaron con los datos correspondientes en la base de datos postgres BNNG_2019, esquema DICCIO</t>
  </si>
  <si>
    <t>* Se crearon las nuevas tablas que corresponden al DGC, del sistema multivariable de departamentos y se cargaron con los datos correspondientes en la base de datos postgres BNNG_2019, esquema DICCIO
 * Se entregó el shape de sitios que incluye posición geográfica, pk_cue, y nombre de topónimos para la elaboración del prototipo de BNNG-DGC</t>
  </si>
  <si>
    <t>Se realizó el documento de la propuesta técnica.</t>
  </si>
  <si>
    <t>Documentos de estudios técnicos de deslindes y de Territorios Indígenas</t>
  </si>
  <si>
    <t>Documentos de estudios técnicos de deslindes y de Territorios Indígenas elaborados</t>
  </si>
  <si>
    <t>Elaborar de especificaciones técnicas</t>
  </si>
  <si>
    <t>En el mes de junio se realizó el diagnóstico para 52 límites municipales de los departamentos de Arauca,Antioquia,Cauca y Norte de Santander.</t>
  </si>
  <si>
    <t>En el mes de julio se realizó el diagnóstico para 64 límites municipales: 
-5 del departamento del Cauca 
-39 lineas de Norte de Santander  
-20 del departamento del Putumayo</t>
  </si>
  <si>
    <t xml:space="preserve">En el mes de agosto se realizó el diagnóstico para 64 límites municipales: 
-22 del departamento de Santander 
-11 del departamento de Sucre 
-13 del departamento de Boyacá
- 8 del departamento del Guaviare 
- 6 del departamento de Tolima
- 4 del departamento del Valle del Cauca </t>
  </si>
  <si>
    <t>En el mes de septiembre se realizó el diagnóstico para 64 límites municipales: 
 - 16 del departamento de Norte de Santander- 6 del departamento de Santander
 -1 del departamento de Tolima- 1 del departamento del Boyacá
 - 6 del departamento de Huila- 3 del departamento del Valle del Cauca 
 - 2 del departamento de Guajira-13 del departamento de Caquetá 
 -1 del departamento de Nariño-1 del departamento de Guaviare
 - 5 del departamento de Casanare- 9 del departamento de Choco.</t>
  </si>
  <si>
    <t>En el mes de octubre se realizó el diagnóstico para 64 límites municipales: 
 4 del departamento de Bolivar, 7 del departamento de Boyaca, 8 del departamento de Cundinamarca, 18 del departamento de Huila, 1 del departamento de la Guajira, 7 del departamento de Nariño, 13 del departamento de Norte de Santander, 1 del departamento de Santander, 1 del departamento de Sucre y 4 del departamento de Valle del Cauca.</t>
  </si>
  <si>
    <t>En el mes de Noviembre se realizó el diagnóstico para 64 límites municipales: 
 * 41 del Departamento de Boyaca 
 * 9 del Departamento de Bolivar 
 * 8 del Departamento del Cauca
 * 3 del Depatamento de Cesar
 * 3 del Departamento de la Guajira</t>
  </si>
  <si>
    <t>En el mes de diciembre se finalizaron los catorce (14) documentos de estudios técnicos de deslindes y de territorios indígenas (14 informes departamentales).</t>
  </si>
  <si>
    <t>Se realizaron las especificaciones de los equipos indicados.</t>
  </si>
  <si>
    <t>Revisar la documentación técnica, y normativa sobre los limites municipales, departamentales y de territorios indígenas</t>
  </si>
  <si>
    <t>Elaborar y firmar el acuerdo interinstitucional</t>
  </si>
  <si>
    <t xml:space="preserve">Se revisó la documentación técnica, y normativa sobre los limites  de los  municipios asignados </t>
  </si>
  <si>
    <t>Se generó y firmó el acuerdo.</t>
  </si>
  <si>
    <t>En el mes de agosto se revisó la documentación técnica, y normativa sobre los 64 limitesde los municipios asignados.</t>
  </si>
  <si>
    <t>En el mes de septiembre se revisó la documentación técnica, y normativa sobre los 64 limitesde los municipios asignados.</t>
  </si>
  <si>
    <t>En el mes de octubre se revisó la documentación técnica, y normativa sobre los 64 limitesde los municipios asignados</t>
  </si>
  <si>
    <t>En el mes de noviembre se revisó la documentación técnica, y normativa sobre los 64 limites de los municipios asignados</t>
  </si>
  <si>
    <t>En el mes de diciembre se revisó la documentación técnica, y normativa sobre los 64 limites de los municipios asignados</t>
  </si>
  <si>
    <t>Realizar el acompañamiento en los procesos de adquisición de equipos</t>
  </si>
  <si>
    <t>Validar con el trabajo de campo los limites municipales, departamentales y de territorios indígenas</t>
  </si>
  <si>
    <t xml:space="preserve">En el mes de julio se realizaron las especificaciones técnicas de los equipos para el observatorio geomagnético de la Isla de Fúquene </t>
  </si>
  <si>
    <t>Se desarrolló una comisión, donde se evaluó el estado de los equipos existentes y se valoró el estado de las casetas que fueron construidas para la instalación de nuevos equipos.</t>
  </si>
  <si>
    <t>Para el mes de septiembre se realizó la justificación técnica para la adquisición del nodo hiperconvergente y se gestionaron las cotizaciones convenientes en el marco del proceso de adquisición de equipos por parte de la CAR considerando que estos deben contar con el recibido a satisfacción del IGAC.</t>
  </si>
  <si>
    <t>Se realizaron mediciones en las instalaciones del observatorio para reemplazar los elementos en mal estado.</t>
  </si>
  <si>
    <t>En el mes de junio no se realizó trabajo de campo.</t>
  </si>
  <si>
    <t>Se realiza el documento con información detallada acerca de las mejoras de las instalaciones del observatorio geomagnético.</t>
  </si>
  <si>
    <t xml:space="preserve">En el mes de julio no se realizó trabajo de campo, se programó comision para el mes de agosto </t>
  </si>
  <si>
    <t>Se realizó comisión del 20 al 21 de agosto aMedellín con el fin de para atender inquietudes sobre límites del municipio, principalmente de los municipios de las mesas técnicas de trabajo realizadas.</t>
  </si>
  <si>
    <t>En el mes de septiembre no se realizó trabajo de campo</t>
  </si>
  <si>
    <t>En el mes de octubre no se realizó trabajo de campo</t>
  </si>
  <si>
    <t>En el mes de noviembre no se realizó trabajo de campo</t>
  </si>
  <si>
    <t>En el mes de diciembre no se realizó trabajo de campo</t>
  </si>
  <si>
    <t>Generar el informe técnico de los límites municipales, departamentales y de territorios indígenas</t>
  </si>
  <si>
    <t>Se realizaron 52 informes de diagnóstico de límites municipales</t>
  </si>
  <si>
    <t>Se realizaron 64 informes de diagnóstico de límites municipales</t>
  </si>
  <si>
    <t>Se realizaron 64 informes de diagnóstico de límites municipales.</t>
  </si>
  <si>
    <t>Se realizaron 64 informes de diagnóstico de límites municipales, y se finalizaron los catorce (14) informes departamentales.</t>
  </si>
  <si>
    <t>Avance en las solicitudes atendidas respecto a las solicitudes recibidas de la cancillería en temas fronterizos</t>
  </si>
  <si>
    <t>En el mes de junio se atendieron 4 solicitudes de cancillería:
1.Solicitud Actualización y avances Eje VII Plan Binacional COL/ECU.
2.Invitación  videoconferencia técnica binacional de seguimiento a los compromisos del Plan Binacional de Integración Fronteriza.
3.Informe Ejecutivo  Primera Campaña Hidrográfica en el río Putumayo, en el sector de la desembocadura del río Güeppí
4. Documentos diagnostico y propuesta de la IDE binacional Colombia Ecuador</t>
  </si>
  <si>
    <t>En el mes de julio se avanzó en la gestión de las 2 solicitudes de cancillería:
1.Solicitud de información de la Serranía del Perijá ( Recolipacion y cálculo de  información Serranía del Perijá)
2.Solicitud apoyo labores Quebrada San Antonio Leticia, Amazonas (En tramité la comision del 21 al 25 de agosto de 2019)</t>
  </si>
  <si>
    <t>En el mes de agosto se  recibieron 4  solicitudes de cancillería, de las cuales se gestionaron 3 solicitudes:
1. Concepto plataforma Marco Estadístico Geoespacial de la Américas (MEGA)
2. Solicitud imágenes río Putumayo.
3. Trabajo de campo binacional en la frontera colombo - panameña “Fase II”
Pendiente 1 solicitud, la cual se dará respuesta en el mes de septiembre, teniendo en cuenta que se recibió hasta el 31 de agosto: 
4. Plan de Acción de Quito - Ciclo III de seguimiento.</t>
  </si>
  <si>
    <t>Se atendieron 5 solicitudes de cancillería:
 *Cuatro (4) solicitudes del mes de septiembre:
 1. Documentos trabajados IGAC-DNP: IDE Binacional Colombia-Ecuador.2. Compromisos VI Reunión de la Subcomisión Mixta de Cartografía colombo - brasilera.
 3. Trabajo de campo binacional en la frontera colombo - panameña “Fase II”
 4. Solicitud insumos Serranía del Perijá.
 *Una (1) solicitud pendiente del mes de agosto:
 4. Ciclo III de seguimiento Plan de Acción de Quito.
 Pendiente una (1) solicitud, la cual se dará respuesta en octubre:
 5.Impulso al Plan de Acción de Quito y preparación VIII Gabinete Binacional Colombia - Ecuador</t>
  </si>
  <si>
    <t>Se atendieron 3 solicitudes de cancillería:
 *Dos (2) del mes de octubre:
 1.Solicitud insumos eje VII Plan Binacional.2.Videoconferencia Ecuador Colombia - Compromiso Infraestructura Binacional de Datos Espaciales - IDE.
 *Una (1) solicitud pendiente del mes de septiembre:
 3. Impulso al Plan de Acción de Quito y preparación VIII Gabinete Binacional Colombia - Ecuador.</t>
  </si>
  <si>
    <t>En el mes de noviembre se atendieron 3 solicitudes de cancillería:
 1. Videoconferencia Infraestructura de Datos Espaciales Ecuador Colombia. 
 2. Solicitud acompañamiento trabajos de campo Ipiales - Nariño.
 3. Preparación del cuarto ciclo de seguimiento PDA Quito.</t>
  </si>
  <si>
    <t>Este producto finalizó en el mes de noviembre 2019.</t>
  </si>
  <si>
    <t>Recepcionar las solicitudes recibidas por la cancillería.</t>
  </si>
  <si>
    <t xml:space="preserve">En el mes de julio se gestionaron 2 solicitudes de cancillería para dar respuesta en el mes de agosto. 
1. Recolipacion y cálculo de  información Serranía del Perijá.
2. En trámite la comisión del 21 al 25 de agosto de 2019, para atender la solicitud de apoyo a labores en la quebrada San Antonio, Leticia .
</t>
  </si>
  <si>
    <t>En el mes de Agosto se recibieron 4 solicitudes de cancillería:
 1. Concepto plataforma Marco Estadístico Geoespacial de la Américas (MEGA)
 2. Solicitud imágenes río Putumayo.
 3. Trabajo de campo binacional en la frontera colombo - panameña “Fase II”
 4. Plan de Acción de Quito - Ciclo III de seguimiento.</t>
  </si>
  <si>
    <t>En el mes de Septiembre se recibieron 5 solicitudes de cancillería:
 1. Documentos trabajados IGAC-DNP: IDE Binacional Colombia-Ecuador.
 2. Compromisos VI Reunión de la Subcomisión Mixta de Cartografía colombo - brasilera.
 3. Trabajo de campo binacional en la frontera colombo - panameña “Fase II”
 4.Solicitud insumos Serranía del Perijá.
 5. Impulso al Plan de Acción de Quito y preparación VIII Gabinete Binacional Colombia - Ecuador</t>
  </si>
  <si>
    <t>En el mes de octubre se recibieron2 solictudes de cancillería: 
 1.Solicitud insumos eje VII Plan Binacional.
 2.Videoconferencia Ecuador Colombia - Compromiso Infraestructura Binacional de Datos Espaciales - IDE.</t>
  </si>
  <si>
    <t>En el mes de noviembre se recibieron 3 solictudes de cancillería: 
 1. Videoconferencia Infraestructura de Datos Espaciales Ecuador Colombia. 
 2. Solicitud acompañamiento trabajos de campo Ipiales - Nariño.
 3. Preparación del cuarto ciclo de seguimiento PDA Quito.</t>
  </si>
  <si>
    <t>Esta actividad finalizo en el mes de noviembre 2019.</t>
  </si>
  <si>
    <t xml:space="preserve">Gestionar y validar la información  de las solicitudes </t>
  </si>
  <si>
    <t>Se validó y se realizo control de calidad  Informe Ejecutivo  Primera Campaña Hidrográfica en el río Putumayo, en el sector de la desembocadura del río Güeppí y de los documentos diagnostico y propuesta de la IDE binacional Colombia Ecuador</t>
  </si>
  <si>
    <t>Para el mes de julio se realizó avance en  la validación de los nuevos cálculos de la   información de la Serranía del Perijá, y se está gestionando la comisión a la ciudad de Leticia.</t>
  </si>
  <si>
    <t>Para el mes de agosto se gestionaron 3 solicitudes:
 1. Se realizó la gestión para atender la solicitud delConcepto plataforma Marco Estadístico Geoespacial de la Américas (MEGA). Adicionalmente en esta reunión, se expone los insumos y trabajo realizado para la solicitud de información de la Serranía de Perijá.
 2. Se realizó la solicitud de imágenes del río putumayo en la plataforma GEOCARTO.
 3.Se realizó reunión para los trabajos de campobinacional en la frontera colombo - panameña “Fase II”.</t>
  </si>
  <si>
    <t>En el mes de Septiembre se gestionaron 5 solicitudes de cancillería:
 1. Documentos trabajados IGAC-DNP: IDE Binacional Colombia-Ecuador.
 2. Compromisos VI Reunión de la Subcomisión Mixta de Cartografía colombo - brasilera.
 3. Trabajo de campo binacional en la frontera colombo - panameña “Fase II”
 4. Solicitud insumos Serranía del Perijá.
 5.Impulso al Plan de Acción de Quito y preparación VIII Gabinete Binacional Colombia - Ecuador
 Adicionalmente , se gestionó la solicitud "Ciclo III de seguimiento Plan de Acción de Quito", la cual estaba pendiente del mes de agosto.
 Para un total de 6 solicitudes gestionadas en el mes.</t>
  </si>
  <si>
    <t>En el mes de octubre se gestionaron 2 solictudes de cancillería: 
 1.Solicitud insumos eje VII Plan Binacional.
 2.Videoconferencia Ecuador Colombia - Compromiso Infraestructura Binacional de Datos Espaciales - IDE.</t>
  </si>
  <si>
    <t>Se gestionaron 3 solicitudes de cancilleria: 
 1. Videoconferencia Infraestructura de Datos Espaciales Ecuador Colombia. 
 2. Solicitud acompañamiento trabajos de campo Ipiales - Nariño.
 3. Preparación del cuarto ciclo de seguimiento PDA Quito.</t>
  </si>
  <si>
    <t>Elaborar el informe técnico y/o comunicado de respuesta</t>
  </si>
  <si>
    <t>Entrega de Informe Ejecutivo  Primera Campaña Hidrográfica en el río Putumayo, en el sector de la desembocadura del río Güeppí.
Entrega de Documentos IDE binacional Colombia Ecuador</t>
  </si>
  <si>
    <t xml:space="preserve"> Para este mes se esta realizando la entrega de los cálculos de la información de la Serranía del Perijá, el cual se entregará en el mes de agosto.</t>
  </si>
  <si>
    <t>Para el mes de agosto se dió respuesta y/ o elaboración del documento técnico a 2 solicitudes:
 1. Se realizó la respuesta y mesa de trabajo para atender la solicitud delConcepto plataforma Marco Estadístico Geoespacial de la Américas (MEGA).
 3. Se realizó reunión para los trabajos de campobinacional en la frontera colombo - panameña “Fase II”.
 Para este mes se realizó la gestión y se entregará en el mes de septiembre.
 2. Imágenes del rio putumayo
 4. Reunión Plan de Acción de Quito - Ciclo III de seguimiento.
 Adicionalmente, se entregó la información de la Serranía del Perijá, el cual estaba pendiente del mes anterior. 
 Lo anterior para un total de 3 solicitudes entregadas en este mes.</t>
  </si>
  <si>
    <t>Para el mes de septiembre se diórespuesta y/ o elaboración del documento técnico de 4 solicitudes:
 1. Documentos trabajados IGAC-DNP: IDE Binacional Colombia-Ecuador.
 2. Compromisos VI Reunión de la Subcomisión Mixta de Cartografía colombo - brasilera.
 3. Trabajo de campo binacional en la frontera colombo - panameña “Fase II”
 4. Solicitud insumos Serranía del Perijá.
 Adicionalmente, se dió respuesta a una (1) solicitud de Plan de Acción de Quito - Ciclo III de seguimiento (videoconferencia),el cual estaba pendiente del mes anterior.
 Quedando pendientes la respuesta y/o elaboración del documento técnico de dos (2) solicitudes: 
 *Impulso al Plan de Acción de Quito y preparación VIII Gabinete Binacional Colombia - Ecuador (septiembre)
 *Entrega de imágenes del rio putumayo (agosto) 
 Lo anterior para un total de 5 solicitudes entregadas en este mes.</t>
  </si>
  <si>
    <t>Para el mes de octubre se diórespuesta y/ o elaboración del documento técnico de dos(2) solicitudes:
 1.Solicitud insumos eje VII Plan Binacional.
 2.Videoconferencia Ecuador Colombia - Compromiso Infraestructura Binacional de Datos Espaciales - IDE.
 Adicionalmente, se dió respuesta a dos (2) solicitudes, las cuales estaban pendienes de los meses anteriores:
 *Impulso al Plan de Acción de Quito y preparación VIII Gabinete Binacional Colombia - Ecuador (septiembre)
 *Entrega de imágenes del rio putumayo (agosto) 
 Lo anterior para un total de cuatro (4) solicitudes entregadas en este mes.</t>
  </si>
  <si>
    <t>Se realizó la comisión de Solicitud acompañamiento trabajos de campo Ipiales - Nariño y se asistió a las reuniones Videoconferencia Infraestructura de Datos Espaciales Ecuador Colombia y Preparación del cuarto ciclo de seguimiento PDA Quito.</t>
  </si>
  <si>
    <t>Documentos metodológicos para procesos de ordenamiento territorial</t>
  </si>
  <si>
    <t>Documentos metodológicos  para procesos de ordenamiento territorial generados</t>
  </si>
  <si>
    <t>Documento Lineamientos técnicos para POT:
En el mes de junio se analizó el documento Lineamientos técnicos y se elaboró la versión 1 de documento metodologico para el POT
Adicionalmente se realizaron los ajustes a la estructura temática de los documento de Revisión y Ajuste
Documento Lineamientos de uso de la información geográfica para POD: 
Se ajusto  y elaboró la versión 1 del documento lineamientos de uso de la información geográfica  POD
Adicionalmente se realizaron los ajustes a la estructura temática de los documento de Revisión y Ajuste</t>
  </si>
  <si>
    <t xml:space="preserve">
Documento Lineamientos técnicos para POT: En el mes de julio se ajustó la versión del documento de lineamientos para uso de la información para EOT.
 Documento Lineamientos de uso de la información geográfica para POD: 
Se ajustó y complemento la versión del documento de lineamientos para uso de la información para POD.
Documento Metodología para diagnósticos territoriales
Se planteó la estructura de contenidos temáticos del documento técnico, y el plan de trabajo y cronograma para el desarrollo de la metodología para diagnósticos territoriales</t>
  </si>
  <si>
    <r>
      <rPr>
        <b/>
        <sz val="11"/>
        <rFont val="Calibri"/>
      </rPr>
      <t xml:space="preserve">Documento Lineamientos para el uso de la información geográfica en procesos de revisión y ajuste de Esquemas de ordenamiento territorial:  </t>
    </r>
    <r>
      <rPr>
        <sz val="11"/>
        <color rgb="FF000000"/>
        <rFont val="Calibri"/>
      </rPr>
      <t xml:space="preserve">En el mes de agosto se realizó la revisión del documento por parte de la coordinadora del GIT proponiendo ajustes para la edición final y publicación.
</t>
    </r>
    <r>
      <rPr>
        <b/>
        <sz val="11"/>
        <rFont val="Calibri"/>
      </rPr>
      <t xml:space="preserve">Documento Lineamientos de uso de la información geográfica para formulación de Plan de Ordenamiento Departamental: </t>
    </r>
    <r>
      <rPr>
        <sz val="11"/>
        <color rgb="FF000000"/>
        <rFont val="Calibri"/>
      </rPr>
      <t xml:space="preserve">En el mes de agosto se complementó la versión del documento, ampliando el apartado de información geográfica para el proceso a través de un enfoque de construcción de Sistema de Información Geográfica Departamental en segunda versión a través del listado de capas objeto de estudio para el Plan Departamental de Ordenamiento.
Se complementó el apartado de diagnóstico de procesos biofísicos y relaciones ambientales, procesos de apropiación y ocupación y procesos socioeconómicos de acuerdo a revisión técnica de variables, temáticas y categorías de procesos geográficos definidos a partir de mesas técnicas realizadas con los profesionales temáticos. </t>
    </r>
  </si>
  <si>
    <r>
      <rPr>
        <b/>
        <sz val="11"/>
        <rFont val="Calibri"/>
      </rPr>
      <t xml:space="preserve">Documento Lineamientos para el uso de la información geográfica en procesos de revisión y ajuste de Esquemas de ordenamiento territorial: </t>
    </r>
    <r>
      <rPr>
        <sz val="11"/>
        <color rgb="FF000000"/>
        <rFont val="Calibri"/>
      </rPr>
      <t xml:space="preserve">Para el mes de septiembre se hicieron ajustes en las secciones de presentación, disponibilidad de información cartográfica, variables de diagnóstico y formulación de acuerdo a las observaciones de la coordinadora del GIT EG y OT.
</t>
    </r>
    <r>
      <rPr>
        <b/>
        <sz val="11"/>
        <rFont val="Calibri"/>
      </rPr>
      <t xml:space="preserve">Documento Lineamientos de uso de la información geográfica para formulación de Plan de Ordenamiento Departamental: </t>
    </r>
    <r>
      <rPr>
        <sz val="11"/>
        <color rgb="FF000000"/>
        <rFont val="Calibri"/>
      </rPr>
      <t>En el mes de septiembre se realizó compilación de documento en la fase introductoria y de presentación del estado de los planes departamentales de ordenamiento territorial a nivel nacional.
 *Se complementó el apartado de diagnóstico incluyendo síntesis para cada uno de los procesos y síntesis general del estado de la ocupación actual planteando diferentes tipos de herramientas metodológicas y tipos de análisis de información geográfica.
 *Se elaboraron 54 salidas gráficas como apoyo a la esquematización del capítulo de diagnóstico del documento de lineamientos de uso de la información geográfica para POD.
 *Se propuso la estructura para el desarrollo de la fase de formulación teniendo en cuenta la importancia de la espacialización del componente estratégico.</t>
    </r>
  </si>
  <si>
    <r>
      <rPr>
        <b/>
        <sz val="11"/>
        <rFont val="Calibri"/>
      </rPr>
      <t xml:space="preserve">Documento Lineamientos para el uso de la información geográfica en procesos de revisión y ajuste de Esquemas de ordenamiento territorial: </t>
    </r>
    <r>
      <rPr>
        <sz val="11"/>
        <color rgb="FF000000"/>
        <rFont val="Calibri"/>
      </rPr>
      <t xml:space="preserve">Se realizó la revisión del documento por parte de la coordinadora del GIT y se ajustó de acuerdo las observaciones. Se adelantó el proceso de diagramación del documento para publicación.
</t>
    </r>
    <r>
      <rPr>
        <b/>
        <sz val="11"/>
        <rFont val="Calibri"/>
      </rPr>
      <t xml:space="preserve">Documento Lineamientos de uso de la información geográfica para formulación de Plan de Ordenamiento Departamental: </t>
    </r>
    <r>
      <rPr>
        <sz val="11"/>
        <color rgb="FF000000"/>
        <rFont val="Calibri"/>
      </rPr>
      <t>Se ajustó el documento para publicación de acuerdo a las observaciones de la coordinadora, así como la diagramación del documento para publicación.</t>
    </r>
  </si>
  <si>
    <r>
      <rPr>
        <b/>
        <sz val="11"/>
        <rFont val="Calibri"/>
      </rPr>
      <t xml:space="preserve">Documento Lineamientos para el uso de la información geográfica en procesos de revisión y ajuste de Planes de Ordenamiento territorial: </t>
    </r>
    <r>
      <rPr>
        <sz val="11"/>
        <color rgb="FF000000"/>
        <rFont val="Calibri"/>
      </rPr>
      <t xml:space="preserve">Se modificó el nombre de la cartilla, se homogeneizó con la cartilla de lineamientos de uso de la IG en Planes de ordenamiento Departamental y se realizó el proceso de diagramación de la cartilla.
</t>
    </r>
    <r>
      <rPr>
        <b/>
        <sz val="11"/>
        <rFont val="Calibri"/>
      </rPr>
      <t xml:space="preserve">Documento Lineamientos de uso de la información geográfica para formulación de Plan de Ordenamiento Departamental: </t>
    </r>
    <r>
      <rPr>
        <sz val="11"/>
        <color rgb="FF000000"/>
        <rFont val="Calibri"/>
      </rPr>
      <t>Se ajustó el documento para publicación, de acuerdo a las observaciones de la coordinadora y se adelantó el proceso de diagramación del documento para publicación.</t>
    </r>
  </si>
  <si>
    <r>
      <t xml:space="preserve">Para el mes de diciembre se finalizaron los tres (3) documentos metodológicos para procesos de ordenamiento territorial:
</t>
    </r>
    <r>
      <rPr>
        <b/>
        <sz val="11"/>
        <rFont val="Calibri"/>
      </rPr>
      <t xml:space="preserve"> Documento lineamientos para el uso de la información geográfica en lineamientos para el uso de información geográfica en el desarrollo del componente rural de los planes de ordenamiento territorial - PO</t>
    </r>
    <r>
      <rPr>
        <sz val="11"/>
        <color rgb="FF000000"/>
        <rFont val="Calibri"/>
      </rPr>
      <t xml:space="preserve">T: Se realizaron ajustes al proceso de diagramación de la cartilla.
</t>
    </r>
    <r>
      <rPr>
        <b/>
        <sz val="11"/>
        <rFont val="Calibri"/>
      </rPr>
      <t xml:space="preserve"> Documento lineamientos de uso de la información geográfica para formulación de Plan de Ordenamiento Departamental</t>
    </r>
    <r>
      <rPr>
        <sz val="11"/>
        <color rgb="FF000000"/>
        <rFont val="Calibri"/>
      </rPr>
      <t xml:space="preserve">: Se realizaron ajustes a la cartilla de acuerdo a los requerimientos de la imprenta para publicación.
 </t>
    </r>
    <r>
      <rPr>
        <b/>
        <sz val="11"/>
        <rFont val="Calibri"/>
      </rPr>
      <t>Documento Lineamientos técnicos para la caracterización territorial munic</t>
    </r>
    <r>
      <rPr>
        <sz val="11"/>
        <color rgb="FF000000"/>
        <rFont val="Calibri"/>
      </rPr>
      <t>ipal: Se realizó versión 1 del documento con los contenidos mínimos del documento de caracterización territorial.</t>
    </r>
  </si>
  <si>
    <t>Definir la estructura temática que requieren los documentos metodológicos</t>
  </si>
  <si>
    <t>Esta actividad finalizó el mes de mayo</t>
  </si>
  <si>
    <t>Esta actividad finalizó el mes de mayo, sin embargo en cuanto al Documento Metodología para diagnósticos territoriales, se planteó la estructura de contenidos temáticos del documento técnico, y el plan de trabajo y cronograma para el desarrollo del proyecto, considerando las actividades:
1. Enfoque Teórico-conceptual
2. Elementos de Análisis del Territorio
3. Elaboración del documento técnico
y 4. Socializar la metodología propuesta</t>
  </si>
  <si>
    <t>Esta actividad finalizó el mes de mayo.</t>
  </si>
  <si>
    <t>Esta actividad finalizó el mes de mayo 2019.</t>
  </si>
  <si>
    <t>Generar los documentos metodológicos según las etapas programadas.</t>
  </si>
  <si>
    <t>Documento Lineamientos técnicos para POT:Se ajustó el documento teniendo en cuenta la guía de lineamientos técnicos de POT .
Documento Lineamientos de uso de la información geográfica para POD: 
Se ajustó la V1. de capítulo de lineamientos para la etapa de diagnóstico territorial teniendo en cuenta la estructura acordada en mesas técnicas dando prioridad al uso de la información geográfica en los procesos de contexto legal, procesos biofísicos y ambientales, procesos de ocupación y apropiación y procesos socioeconómicos.
Se consolidó versión 2 de documento de apuntes metodológicos para procesos de revisión y ajuste de POT.</t>
  </si>
  <si>
    <t xml:space="preserve">Para el mes de julio se avanzó en la generación de los siguientes documentos:                    
Documento Lineamientos para el uso de la información geográfica en procesos de revisión y ajuste de Esquemas de ordenamiento territorial: Se ajustó la versión del documento realizando modificaciones al componente general de la metodología, las recomendaciones cartográficas en función de la construcción de las especificaciones técnicas para cartografía POT, etapa de análisis integral del territorio y formulación.
Documento Lineamientos de uso de la información geográfica para formulación de Plan de Ordenamiento Departamental: Se elaboró el capítulo del contexto del sistema multiescalar en los apartados de marco normativo y alcance y estado del ordenamiento departamental a nivel nacional.
Se ajustó y complemento la versión del documento ampliando el apartado de información geográfica para el proceso a través de un enfoque de construcción de Sistema de Información Geográfica Departamental.
Se complementó el apartado de diagnóstico de procesos biofísicos y relaciones ambientales incorporando los contenidos de los procesos relacionados con oferta y potencialidades del medio biofísico, limitantes y amenazas y efectos de la actividad antrópica.
</t>
  </si>
  <si>
    <r>
      <rPr>
        <b/>
        <sz val="11"/>
        <rFont val="Calibri"/>
      </rPr>
      <t>Documento Lineamientos para el uso de la información geográfica en procesos de revisión y ajuste de Esquemas de ordenamiento territorial:</t>
    </r>
    <r>
      <rPr>
        <sz val="11"/>
        <color rgb="FF000000"/>
        <rFont val="Calibri"/>
      </rPr>
      <t xml:space="preserve"> Se realizó revisión de documento por parte de la coordinadora del GIT proponiendo ajustes para la edición final y publicación.
</t>
    </r>
    <r>
      <rPr>
        <b/>
        <sz val="11"/>
        <rFont val="Calibri"/>
      </rPr>
      <t xml:space="preserve">Documento Lineamientos de uso de la información geográfica para formulación de Plan de Ordenamiento Departamental: </t>
    </r>
    <r>
      <rPr>
        <sz val="11"/>
        <color rgb="FF000000"/>
        <rFont val="Calibri"/>
      </rPr>
      <t>Se complementó la versión del documento ampliando el apartado de información geográfica para el proceso a través de un enfoque de construcción de Sistema de Información Geográfica Departamental en segunda versión a través del listado de capas objeto de estudio para el Plan Departamental de Ordenamiento.
Se complementó el apartado de diagnóstico de procesos biofísicos y relaciones ambientales, procesos de apropiación y ocupación y procesos socioeconómicos de acuerdo a revisión técnica de variables, temáticas y categorías de procesos geográficos definidos a partir de mesas técnicas realizadas con los profesionales temáticos</t>
    </r>
  </si>
  <si>
    <r>
      <rPr>
        <b/>
        <sz val="11"/>
        <rFont val="Calibri"/>
      </rPr>
      <t xml:space="preserve">Documento Lineamientos para el uso de la información geográfica en procesos de revisión y ajuste de Esquemas de ordenamiento territorial: </t>
    </r>
    <r>
      <rPr>
        <sz val="11"/>
        <color rgb="FF000000"/>
        <rFont val="Calibri"/>
      </rPr>
      <t xml:space="preserve">Para el mes de septiembre se hicieron ajustes en las secciones de presentación, disponibilidad de información cartográfica, variables de diagnóstico y formulación de acuerdo a las observaciones de la coordinadora del GIT EG y OT.
</t>
    </r>
    <r>
      <rPr>
        <b/>
        <sz val="11"/>
        <rFont val="Calibri"/>
      </rPr>
      <t xml:space="preserve">Documento Lineamientos de uso de la información geográfica para formulación de Plan de Ordenamiento Departamental: </t>
    </r>
    <r>
      <rPr>
        <sz val="11"/>
        <color rgb="FF000000"/>
        <rFont val="Calibri"/>
      </rPr>
      <t>Se realizó compilación de documento en la fase introductoria y de presentación del estado de los planes departamentales de ordenamiento territorial a nivel nacional.
 *Se complementó el apartado de diagnóstico incluyendo síntesis para cada uno de los procesos y síntesis general del estado de la ocupación actual planteando diferentes tipos de herramientas metodológicas y tipos de análisis de información geográfica.
 *Se elaboraron 54 salidas gráficas como apoyo a la esquematización del capítulo de diagnóstico del documento de lineamientos de uso de la información geográfica para POD.
 *Se propuso la estructura para el desarrollo de la fase de formulación teniendo en cuenta la importancia de la espacialización del componente estratégico.</t>
    </r>
  </si>
  <si>
    <r>
      <rPr>
        <b/>
        <sz val="11"/>
        <rFont val="Calibri"/>
      </rPr>
      <t xml:space="preserve">Documento Lineamientos para el uso de la información geográfica en procesos de revisión y ajuste de Planes de Ordenamiento territorial: </t>
    </r>
    <r>
      <rPr>
        <sz val="11"/>
        <color rgb="FF000000"/>
        <rFont val="Calibri"/>
      </rPr>
      <t xml:space="preserve">Se realizaron ajustes de acuerdo a las observaciones de la Coordinadora del GIT y se modificó la estructura de la cartilla para publicación teniendo como referencia la presentación del documento, introducción, fases del proceso de elaboración del Plan de ordenamiento Municipal – POT- y el desarrollo de los lineamientos para el uso de la información geográfica en las fases de diagnóstico y formulación.
</t>
    </r>
    <r>
      <rPr>
        <b/>
        <sz val="11"/>
        <rFont val="Calibri"/>
      </rPr>
      <t xml:space="preserve">Documento Lineamientos de uso de la información geográfica para formulación de Plan de Ordenamiento Departamental: </t>
    </r>
    <r>
      <rPr>
        <sz val="11"/>
        <color rgb="FF000000"/>
        <rFont val="Calibri"/>
      </rPr>
      <t>Se modificó la estructura de la cartilla para publicación teniendo como referencia la presentación del documento, introducción, fases del proceso de elaboración del Plan de ordenamiento Departamental y el desarrollo de los lineamientos para el uso de la información geográfica en las fases de diagnóstico y formulación y Se ajustaron las salidas gráficas de los mapas soporte de acuerdo con las observaciones de la coordinadora del GIT.</t>
    </r>
  </si>
  <si>
    <r>
      <rPr>
        <b/>
        <sz val="11"/>
        <rFont val="Calibri"/>
      </rPr>
      <t>Documento Lineamientos para el uso de la información geográfica en procesos de revisión y ajuste de Planes de Ordenamiento territorial:</t>
    </r>
    <r>
      <rPr>
        <sz val="11"/>
        <color rgb="FF000000"/>
        <rFont val="Calibri"/>
      </rPr>
      <t xml:space="preserve"> Se realizaron ajustes de acuerdo a las observaciones realizadas por la Coordinadora del GIT en su labor de revisión y edición final de textos.
Se modificó la estructura de la cartilla para publicación teniendo como referencia la presentación del documento, introducción, fases del proceso de elaboración del Plan de ordenamiento Municipal – POT- y el desarrollo de los lineamientos para el uso de la información geográfica en las fases de diagnóstico y formulación.
Se realizó la revisión de las temáticas definitivas propuestas a desarrollar de acuerdo con la modificación del decreto 1077 de 2015.
</t>
    </r>
    <r>
      <rPr>
        <b/>
        <sz val="11"/>
        <rFont val="Calibri"/>
      </rPr>
      <t>Documento Lineamientos de uso de la información geográfica para formulación de Plan de Ordenamiento Departamental:</t>
    </r>
    <r>
      <rPr>
        <sz val="11"/>
        <color rgb="FF000000"/>
        <rFont val="Calibri"/>
      </rPr>
      <t xml:space="preserve"> Se ajustaron los capítulos de diagnóstico y formulación de acuerdo con las observaciones resultantes de la coordinadora del GIT.</t>
    </r>
  </si>
  <si>
    <t>Esta actividad finalizo el mes de octubre 2019</t>
  </si>
  <si>
    <t>Implementar la metodología mediante prueba piloto.</t>
  </si>
  <si>
    <t>Esta actividad se iniciará en el mes de agosto</t>
  </si>
  <si>
    <r>
      <rPr>
        <b/>
        <sz val="11"/>
        <rFont val="Calibri"/>
      </rPr>
      <t xml:space="preserve">Documento Lineamientos de uso de la información geográfica para formulación de Plan de Ordenamiento Departamental: </t>
    </r>
    <r>
      <rPr>
        <sz val="11"/>
        <color rgb="FF000000"/>
        <rFont val="Calibri"/>
      </rPr>
      <t xml:space="preserve"> Teniendo en cuenta que se planeó hacer la prueba piloto en el departamento de Casanare y este departamento se encuentra en formulación de su POD se procedió a hacer una revisión del documento de diagnóstico con el fin de generar recomendaciones para que sean tenidas en cuenta por la Gobernación del departamento.</t>
    </r>
  </si>
  <si>
    <r>
      <rPr>
        <b/>
        <sz val="11"/>
        <rFont val="Calibri"/>
      </rPr>
      <t xml:space="preserve">Documento Lineamientos de uso de la información geográfica para formulación de Plan de Ordenamiento Departamental: </t>
    </r>
    <r>
      <rPr>
        <sz val="11"/>
        <color rgb="FF000000"/>
        <rFont val="Calibri"/>
      </rPr>
      <t>De acuerdo a las reuniones técnicas del GIT EG y OT se definió realizar la esquematización en base a un departamento que no corresponde a la división político administrativa actual. De esta forma se definió una ventana de trabajo teniendo en cuenta un territorio que presente diferentes procesos de ocupación con rasgos representativos.</t>
    </r>
  </si>
  <si>
    <r>
      <rPr>
        <b/>
        <sz val="11"/>
        <rFont val="Calibri"/>
      </rPr>
      <t xml:space="preserve">Documento Lineamientos de uso de la información geográfica para formulación de Plan de Ordenamiento Departamental: </t>
    </r>
    <r>
      <rPr>
        <sz val="11"/>
        <color rgb="FF000000"/>
        <rFont val="Calibri"/>
      </rPr>
      <t>Teniendo en cuenta los avances de la elaboración de los Planes de Ordenamiento Departamental, la fase de elecciones locales y los acercamientos realizados con los departamentos de Putumayo, Casanare, Cauca y Meta no se logró la implementación con una prueba piloto en ningún departamento para los lineamientos del plan de ordenamiento departamental. Sin embargo, se construyeron observaciones a los POD en estado de formulación de los departamentos de Vaupés y Casanare teniendo como referencia los lineamientos metodológicos propuestos, con jornadas que se adelantaron el en IGAC con funcionarios de las gobernaciones de cada uno de exstos departamentos.</t>
    </r>
  </si>
  <si>
    <r>
      <rPr>
        <b/>
        <sz val="11"/>
        <rFont val="Calibri"/>
      </rPr>
      <t xml:space="preserve">Documento Lineamientos de uso de la información geográfica para formulación de Plan de Ordenamiento Departamental: </t>
    </r>
    <r>
      <rPr>
        <sz val="11"/>
        <color rgb="FF000000"/>
        <rFont val="Calibri"/>
      </rPr>
      <t>Se construyeron observaciones a los POD en estado de formulación de los departamentos de Vaupés y Casanare teniendo como referencia los lineamientos metodológicos propuestos.</t>
    </r>
  </si>
  <si>
    <r>
      <rPr>
        <b/>
        <sz val="11"/>
        <rFont val="Calibri"/>
      </rPr>
      <t xml:space="preserve">Documento Lineamientos de uso de la información geográfica para formulación de Plan de Ordenamiento Departamental: </t>
    </r>
    <r>
      <rPr>
        <sz val="11"/>
        <color rgb="FF000000"/>
        <rFont val="Calibri"/>
      </rPr>
      <t>Se construyeron observaciones a los POD en estado de formulación de los departamentos de Vaupés y Casanare teniendo como referencia los lineamientos metodológicos propuestos.</t>
    </r>
  </si>
  <si>
    <t>Servicio de información Geográfica</t>
  </si>
  <si>
    <t>Variables de información Geográfica  publicadas  en SIGOT</t>
  </si>
  <si>
    <t>Para el mes de junio se realizaron ajustes a las funcionalidades de la plataforma del SIGOT 2018, y se cargaron capas espaciales de POT.</t>
  </si>
  <si>
    <t xml:space="preserve">Para el mes de julio se realizó el cargue de 48  variables alfanúmericas a la plataforma de administración SIG-OT.               
</t>
  </si>
  <si>
    <t xml:space="preserve">
Para el mes de agosto se realizó  el cargue de  10 variables alfanuméricas con unidad espacial “municipal” a la plataforma de administración SIG-OT.               
</t>
  </si>
  <si>
    <t>Para el mes de septiembre se realizó la estandarización de 10 variables alfanuméricas con unidad espacial “municipal”para incorporar a la plataforma de administración SIG-OT, pero no fueron publicadas, por cuanto se presentó problemas de carga de los datos alfanuméricos, lo cual está siendo atendido por el personal desarrollador del CIAF. Es de anotar, que estas variables serán publicadas en el siguiente mes.</t>
  </si>
  <si>
    <t>Se realizó el cargue de veinte (20) variables alfanuméricas con unidad espacial “municipal”a la plataforma de administración SIG-OT, así: diez (10) del mes de septiembre las cuales estaban pendientes por publicar, y diez (10) del mes de octubre.</t>
  </si>
  <si>
    <t>Se realizó el cargue de cinco (5) variables alfanuméricas con unidad espacial municipal: Estimaciones de Población Cabecera" de los años 1995 al 1999.</t>
  </si>
  <si>
    <t>Este producto finalizo en el mes de noviembre 2019.</t>
  </si>
  <si>
    <t>Actualizar el aplicativo SIGOT temáticamente</t>
  </si>
  <si>
    <t>Se gestionó información con el municipio de Tabio, obteniéndose doce (12) capas espaciales, correspondientes al POT del Municipios de Tabio que fueron cargadas.</t>
  </si>
  <si>
    <t>Se cumplio con 100% de lo programado al realizar el cargue de variables alfanuméricas a la plataforma de administración SIG-OT: Se realizó el cargue de 48 (cuarenta y ocho) variables alfanuméricas con unidad espacial “municipal”:</t>
  </si>
  <si>
    <t>Se hizo el carguede variables alfanuméricas a la plataforma de administración SIG-OT: 10 variables alfanuméricas con unidad espacial “municipal” reportadas (Estimaciones de población Total, años 1985 a 1994).</t>
  </si>
  <si>
    <t>La plataforma SIGOT este mes de septiembre ha presentado problemas de carga de los datos alfanuméricos, acción correctiva que se encuentra atendiendo el personal desarrollador del CIAF.
 Los datos se encuentran listos, pero la plataforma no ha permitido el cargue.</t>
  </si>
  <si>
    <t>Se realizó la carga de veinte (20) variables alfanuméricas con unidad espacial “municipal”a la plataforma de administración SIG-OT, así: diez (10) del mes de septiembre las cuales estaban pendientes por publicar, y diez (10) del mes de octubre, reportadas por Leonardo López (Actividad realizada por Enrique Torres M).
 Se recibieron 11 (once) solicitudes en el correo del administrador del SIG-OT dando respuesta al total de las mismas (11), es importante resaltar que, de las 11 consultas, únicamente 4 correspondieron a descargas de capas, generalmente relacionadas a capas de gran tamaño (bioma, bosques, etc).
 Se realiza la primera carga de información espacial de nivel regional a SIG-OT. Dicha información correspondió a las capas ambientales del Complejo Machado de la Corporación CORPOMOJANA de acuerdo a la Resolución 278 del 27-sep-2018 Ronda hídrica Complejo Machado, las capas cargadas fueron: "Cota máxima", "Franja de protección" y "Complejo Machado", "Subregión San Jorge" y "Subregión Mojana" y "Puntos de control".</t>
  </si>
  <si>
    <t>Se realizó el cargue de cinco (5) variables alfanuméricas con unidad espacial “municipal” 
 Se realizó acompañamiento a la mesa de la articulación del LADM-COL, se define que en SIG-OT se realizará la publicación del primer piloto de la implementación de LADM para POT, además de ser la plataforma de apoyo para los temas de ordenamiento territorial.
 Se trabajó en mesa conjunta con DNP para obtener la versión final del Acuerdo COT por el cual se por el cual se definen los lineamientos para la creación del Observatorio de Ordenamiento Territorial en cumplimiento del Decreto 1076 de 2015 Único reglamentario del sector Interior.
 Se han revisados un total de 814 POT, PBOT, POT utilizando fuentes de información secundaria oficiales que disponen en los diversos portales web asociados, tomando como primera referencia los sitios web de las alcaldías, en segundo lugar, gobernaciones y Corporaciones Autónomas Regionales en jurisdicción y en los casos en que no se surtiera alguna información proveniente de estas fuentes, se utilizó el banco de documentos de la ESAP. En algunos casos fue posible consultar fuentes externas que disponían de la información, con la cual se completaron bastantes municipios</t>
  </si>
  <si>
    <t>Se hizo la carga espacial POT Pivijay a plataforma SIG-OT
 Se revisaron los POT nacionales
 Se editaron videos de apoyo a las funcionalidades de SIG-OT</t>
  </si>
  <si>
    <t>Fortalecer tecnológicamente el aplicativo SIGOT</t>
  </si>
  <si>
    <t>Se dio respuesta y solución a siete (7) reportes enviados al correo de administración del SIG-OT.
Se hicieron ajustes de interfaz del sitio web SIG-OT.
Se hizo la propuesta de Link de contacto con el “administrador” desde el sitio: Pregúntele al SIG-OT.
Se actualizó el Manual de uso en el visor geográfico.
Se realizó propuesta gráfica para Proyecto convenio con la Federación Colombiana de Municipios.
Se terminaron de grabar los videos tutoriales del SIGOT.
Se hizo la revisión del estado de geoservicios del SIG-OT.
Se hizo ajuste de funcionalidad de descarga de datos espaciales y alfanuméricos SIG-OT</t>
  </si>
  <si>
    <t xml:space="preserve">Se dio respuesta y solución a 4 (cuatro) reportes enviados al correo de administración del SIG-OT.
Se editaron y finalizaron 4 (cuatro) video tutoriales SIG-OT y se solicitó a Comunicaciones mediante #GLPI 148299 del 23 de julio la correspondiente publicación en la plataforma YouTube para posteriormente disponerlos como parte de la ayuda al usuario en el sitio web SIG-OT.
Se creó y se ha ido llenando una tabla para registrar el comportamiento diario de 3 (tres) capas en particular de los tres tipos que se sirven en el visor: OT y WMS Espaciales y OT alfanumérica con la finalidad de identificar posibles fallas en los servicios de manera que se puedan realizar las acciones pertinentes.
Se realizó una revisión de la clasificación temática de las capas espaciales y alfanuméricas almacenadas en SIGOT 2018, con el fin de ser eliminadas, o reclasificadas dependiendo las categorías temáticas establecidas por los profesionales del GIT – Estudios Geográficos y Ordenamiento Territorial, dicha clasificación responde a las normas vigentes y necesidades de agrupación de las variables usadas en los procesos de planeación y ordenamiento territorial.
Se asistió a las mesas de trabajo 5 y 6 del Observatorio de Ordenamiento Territorial (Fechas: 02 y 12 de Jul-2019). En la mesa 5 se asiste a la presentación de la plataforma Terridata con el fin de conocer el objetivo y sus funcionalidades.
Se hicieron aportes al documento técnico conceptualización del observatorio de ordenamiento territorial.
Se asistió a presentación de proyecto LADM por parte de funcionarios del DNP y la Cooperación Sueca, donde se evidencia que SIGOT jugaría un papel importante en todo el proyecto, ya que se encuentra desde las fases de suministro de información, herramientas de evaluación, y disposición de resultados.
</t>
  </si>
  <si>
    <t>Para el mes de agosto se desarrollaron las siguientes actividades para el fortalecimiento tecnológico del aplicativo SIGOT:
 *Se recibieron 10 solicitudes en el correo del administrador del SIG-OT dando respuesta y solución a ocho. 
 *Se publicaron cuatro videos tutoriales en el sitio web SIG-OT como material de ayuda. *Se editaron y finalizaron tres videos tutoriales pendientes para solicitar la publicación correspondiente en la plataforma de streaming YouTube.Relación de video tutoriales publicados en el sitio web SIG-OT.
 *Se publicaron dos notas en el área de “Información Destacada” del sitio web SIG-OT junto con la edición y publicación de sus correspondientes sliders
 *Se creó el link y la página interna “Históricos COT” donde se alojaron y quedaron dispuestos al público para consulta los primeros 29 (veintinueve) “Boletines” de la comisión de ordenamiento territorial.
 *Se realizó la reclasificación temática de todas las capas alfanuméricas de SIGOT de acuerdo con los lineamientos de los profesionales temáticos del GIT de Estudios Geográficos y Ordenamiento Territorial.
 *Se actualizó la clasificación de las variables en SIGOT como se puede observar en la siguiente imagen del explorador de capas alfanuméricas.
 *Se realizó limpieza a la base de datos de las capas espaciales de SIGOT debido a que se encontraron capas repetidas, capas que no se sabía la procedencia de la información y se atendió oficio del IDEAM donde solicitaba eliminar capas desactualizadas se solicitó al CIAF que se borraran todos los registros del ámbito “Regional Piloto” de la base de datos previa autorización de la Coordinación del GIT
 *Se realizó la carga a SIGOT de 4 geoservicios WMS del cubrimiento de la cartografía del IGAC a diferentes escalas (100K, 25K, 10K, 2K), se adicionan 3 capas del Sistema de Información Ambiental de Colombia - SIAC (Reserva Forestal Ley 2da de 1959, Sitios RAMSAR y Reserva de la biósfera), y se adicionan 6 capas del Marco Geoestadístico Nacional - MGN versión 2017 del DANE
 *Se cerró satisfactoriamente la mejora del encuadre de las capas espaciales desde el visor del SIGOT, permitiendo una mejor experiencia de usuario. 
 *Se realizó la entrega oficial al área de informática del IGAC de servidores subutilizados en el proyecto SIGOT 2010. Incidencia 149437 de fecha 09-Ago-2019</t>
  </si>
  <si>
    <t>Para el mes de septiembre se desarrollaron las siguientes actividades para el fortalecimiento tecnológico del aplicativo SIGOT:
 *Se recibieron, gestionaron y dió respuestaa 26 (veintiséis) solicitudes en el correo del administrador del SIG-OT.
 *Se dicta taller introductorio de SIGOT - QGIS a funcionario de la Gobernación del Vaupés.
 *El área de informática hace entrega del servidor de almacenamiento de los POT estado actual.
 *Se recibe el servidor IP: 172.19.3.21, en el cual se ha dispuesto la información obtenida para los departamentos de Boyacá, Cundinamarca, Huila y Tolima
 *Se avanza en la primera versión de la renovación del acuerdo de voluntades de SIGOT para el año 2019.
 *Se presenta la primera versión del proyecto largo plazo SIGOT 2020 - 2024.
 *Después de recibir la base de datos Postgresql entregada por informática, se inician pruebas de migración de datos espaciales y alfanuméricos de SIGOT con el fin de realizar pruebas de rendimiento y capacidad, tendientes a la migración de SIGOT a una versión libre para el año 2020
 *Se termina la revisión y entrega oficial de la documentación de calidad para los procesos de SIGOT 
 *Se realiza acompañamiento a la mesa del Observatorio de Ordenamiento Territorial en la cual se informa que SIGOT será la plataforma tecnológica para soportar el observatorio.
 *Se realiza acompañamiento a la mesa de la articulación del LADM-COL, en la cual SIGOT será el proveedor de información espacial para el módulo LADM para POT, se montará el validador de datos de la Cooperación Suiza y se presentarán los resultados finales al público.</t>
  </si>
  <si>
    <t>Con apoyo del área de informática se realiza la vinculación de la página WEB de SIGOT a Google Analytics, herramienta informática que permite revisar la cantidad de usuarios que ingresan a la página principal de SIGOT, además de poder ver las estadísticas.
 Se realiza el ajuste de la función de descarga de la información espacial de SIG-OT, la cual correspondió a corrección de fallos en la conexión a la base de datos Oracle de SIGOT 21018.
 Se revisaron 750 Planes de ordenamiento territorial municipales, de fuentes secundarias provenientes de la web para su cargue en el repositorio del Observatorio de OT</t>
  </si>
  <si>
    <t>Se recibieron 5 (cinco) solicitudes en el correo del administrador del SIG-OT dando respuesta al total de las mismas (5), es importante resaltar que, de las 5 consultas, únicamente 1 correspondió a descargas de capas, esta novedad fue reportada por problemas de mantenimiento de la plataforma, los cuales fueron solucionados a través de la oficina de informática del IGAC.</t>
  </si>
  <si>
    <t>Se recibieron y respondieron 5 (cinco) solicitudes en el correo del administrador del SIG-OT
 Se crea conexión al FILE SERVER la cual permitirá desplegar en la página WEB de SIG-OT</t>
  </si>
  <si>
    <t>- Implementación de mecanismos e instrumentos eficientes de estandarización, producción y validación de la cartografía básica oficial del país.</t>
  </si>
  <si>
    <t xml:space="preserve">- Gestión con valores para resultados 
  -Información y comunicación
</t>
  </si>
  <si>
    <t>- Fortalecimiento institucional y simplificación de procesos, Servicio al ciudadano 
- Participación ciudadana en la gestión pública 
- Racionalización de trámites
- Política de Transparencia 
-Acceso a la información pública y lucha contra la corrupción</t>
  </si>
  <si>
    <t>Servicio de información del Banco Nacional de Imágenes</t>
  </si>
  <si>
    <t>Martin Gonzalez</t>
  </si>
  <si>
    <t>Imágenes y/o productos cartográficos dispuestos por el BNI</t>
  </si>
  <si>
    <t>Eficiencia</t>
  </si>
  <si>
    <t xml:space="preserve">En el mes de Junio de publicaron 13890 datos de información geográfica, geodésica y cartográfica: 
-13.261 imágenes y/o productos compartidos a usuarios
-629  imágenes incorporadas al BNI </t>
  </si>
  <si>
    <t>En el mes de Julio de publicaron 10422 datos de información geográfica, geodésica y cartográfica: 
-7177 imágenes y/o productos compartidos a usuarios.
-3245  imágenes incorporadas al BNI.</t>
  </si>
  <si>
    <t>En el mes de agosto se dispuso 12.578 imágenes y/o productos cartográficos:
-7.312 imágenes y/o productos compartidos a usuarios.
-5.266 imágenes incorporadas al BNI.</t>
  </si>
  <si>
    <t>En el mes de septiembre se dispuso 13.244imágenes y/o productos cartográficos:
 -8496 imágenes y/o productos compartidos a usuarios.
 -4748imágenes incorporadas al BNI.</t>
  </si>
  <si>
    <t>En el mes de octubre se dispuso 4.968imágenes y/o productos cartográficos:
 -1.556 imágenes y/o productos compartidos a usuarios.
 -3.412imágenes incorporadas al BNI.</t>
  </si>
  <si>
    <t>En el mes de Noviembre se dispuso 6.409 imágenes y/o productos cartográficos:
-6.258 imágenes y/o productos compartidos a usuarios.
-151 imágenes incorporadas al BNI.</t>
  </si>
  <si>
    <t xml:space="preserve">En el mes de diciembre se incorporaron 402 imágenes al BNI. </t>
  </si>
  <si>
    <t>Compartir imágenes y/o productos cartográficos a usuarios</t>
  </si>
  <si>
    <t>Se compartieron 13261 imágenes a usuarios de acuerdo a las solicitudes realizadas en el mes de junio.</t>
  </si>
  <si>
    <t>Se compartieron 7177 productos cartográficos a usuarios de acuerdo a las solicitudes realizadas en el mes de julio.</t>
  </si>
  <si>
    <t>Se compartieron 7.312 productos cartográficos a usuarios de acuerdo a las solicitudes realizadas en el mes de agosto.</t>
  </si>
  <si>
    <t>Se compartieron 8.496 productos cartográficos a usuarios de acuerdo a las solicitudes realizadas en el mes de septiembre.</t>
  </si>
  <si>
    <t>Se compartieron 1.556 productos cartográficos a usuarios de acuerdo a las solicitudes realizadas en el mes de octubre.</t>
  </si>
  <si>
    <t>Se compartieron 6.258  productos cartográficos a usuarios de acuerdo a las solicitudes realizadas en el mes de Noviembre.</t>
  </si>
  <si>
    <t>Esta actividad se cumplio al 100% en el mes de noviembre.</t>
  </si>
  <si>
    <t>Incorporar Imágenes, ortofotos, ortoimagenes y ortofotomosaicos al Banco Nacional de imágenes</t>
  </si>
  <si>
    <t>Para el mes de junio sólo se incorporaron 629 imágenes digitales al BNI por cuanto el desarrollo de la plataforma tecnológica para la incorporación de este tipo de imágenes no ha finalizado su desarrollo.</t>
  </si>
  <si>
    <t>Para el mes de julio se incorporaron 3245 imágenes digitales al BNI. Se dispuso el  apoyo temporal de dos personas adicionales para realizar esta tarea, por cuanto el desarrollo de la plataforma tecnológica para la incorporación de este tipo de imágenes de manera masiva no ha finalizado su desarrollo.</t>
  </si>
  <si>
    <t>Para el mes de agosto se incorporaron 5.266 imágenes digitales al BNI.</t>
  </si>
  <si>
    <t>Para el mes de septiembre se incorporaron 4748 imágenes digitales al BNI.</t>
  </si>
  <si>
    <t>Para el mes de octubre se incorporaron 3.412 imágenes digitales al BNI.</t>
  </si>
  <si>
    <t>Para el mes de noviembre se incorporaron 151 imágenes digitales al BNI.</t>
  </si>
  <si>
    <t>Para el mes de diciembre se incorporaron 402 imágenes digitales al BNI.</t>
  </si>
  <si>
    <t>Servicio de información cartográfico</t>
  </si>
  <si>
    <t>Martin Gonzalez/ Liliana Barrera</t>
  </si>
  <si>
    <t>Hectareas publicadas de información  cartográfica</t>
  </si>
  <si>
    <t>Esta actividad se iniciará en el mes de Julio</t>
  </si>
  <si>
    <t>Para el mes de julio, se publicaron 2.231.370,6 Hectáreas de información cartográfica.</t>
  </si>
  <si>
    <t>Para el mes de agosto no hay programación para este producto.</t>
  </si>
  <si>
    <t>Para el mes de septiembre no hay programación para este producto.</t>
  </si>
  <si>
    <t>Para el mes de octubre se publicaron 2.271.060,85 hectáreas de información cartografica.</t>
  </si>
  <si>
    <t>Para el mes de noviembre no hay programación para este producto.</t>
  </si>
  <si>
    <t xml:space="preserve">Para el mes de diciembre se publicaron 6.654.422 hectáreas de información cartografica. </t>
  </si>
  <si>
    <t>Disponer información para usuarios internos y externos</t>
  </si>
  <si>
    <t>Esta actividad se iniciará en el mes de julio</t>
  </si>
  <si>
    <t>Para el mes de noviembre no hay programación para esta actividad.</t>
  </si>
  <si>
    <t>Para el mes de diciembre se publicaron 6.654.422 hectáreas de información cartografica.</t>
  </si>
  <si>
    <t>Productos de cartografía básica generados o actualizados</t>
  </si>
  <si>
    <t>Liliana Barrera Lombo</t>
  </si>
  <si>
    <t>Hectareas</t>
  </si>
  <si>
    <t>Área de cartografía generada o actualizada</t>
  </si>
  <si>
    <t>Eficacia</t>
  </si>
  <si>
    <t>Para el mes de junio se generaron 2.271.060,85 hectáreas  del total de la meta programada:
-Escalas Grandes:  391,01 has (2K)  
-Escalas Medianas: 559.323,52 has  (25.849,515 has Ortofotomosaico y dtm de la Plata 10K) Y (533.474 has Modelo digital de elevación TREx) 
-Escalas pequeñas: 1.711.346,33 has (1;50,000)</t>
  </si>
  <si>
    <t xml:space="preserve">Para el mes de julio se tenía planeado reportar 379,99 has, sin embargo se presentó un retraso en la entrega , debido a problemas de calidad y del software de captura, los cuales ya están siendo subsanados, realizando la entrega de estas hectáreas para el siguiente mes. </t>
  </si>
  <si>
    <t>Para el mes de septiembre se generaron 5.278.760,62 ha del total de la meta programada:
 -Escalas Grandes: 317,71 ha de productos cartográficos de la cabecera municipal de La Plata Huila.
 -Escalas Medianas: 906.938,91 ha (29.016 Ortofoto Ibagué 10K 29.016 ha), (574922,91 ha Ortofoto, dtm, vectores y salidas graficas Boyacá) y (Modelo digital de Terreno TREx 303.000 ha)
 -Escalas pequeñas: 4.371.504 ha de ortoimágenes satelitales del municipio de Cumaribo.</t>
  </si>
  <si>
    <t>Para el mes de octubre no hay programación para este producto.</t>
  </si>
  <si>
    <t>Para el mes de noviembre se generaron 2.400.000 ha del total de la meta programada:
-Escalas pequeñas: 2.400.000 ha de ortoimágenes satelitales para los municipios de Puerto Gaitán, Puerto Leguizamo, Santa Marta, Dibulla y Lebrija.</t>
  </si>
  <si>
    <t>Para el mes de diciembre se actualizaron 1.815.017,10 ha de cartografía básica, del total de la meta programada, correspondientes a:
 - Se entregan 100 hojas 25k (ID_ENTREGA=19827) 1420174,1 ha.
 - Ortofotomosaico/ortoimagen, DTM, 10k para los municipios de:
 Mahates - Bolívar 43218 ha
 Córdoba - Bolívar 59731 ha
 El Guamo - Bolívar 38317 ha
 Puerto Lleras - Meta 253577 ha
Por la implementación de nuevas tecnologias satelitales se obtuvo un mayor cubrimiento de insumos para la producción cartográfica</t>
  </si>
  <si>
    <t>Generar o actualizar Productos de Cartografía básica escalas Grandes (1:1.000, 1:2,000, 1:5,000)</t>
  </si>
  <si>
    <t>Para el mes de junio se generaron 391,01 Has , correspondiente a los productos Ortofotomosaico y DTM de la Plata 2K</t>
  </si>
  <si>
    <t>Para el mes de julio se tenía planeado reportar 379,99 has, debido a que se encontraron problemas de calidad, se retomó en este proceso causando retraso en la entrega, también se presentó problema con el software de captura pero ya se subsanó. La entrega se hará en el mes de agosto.</t>
  </si>
  <si>
    <t>Para el mes de septiembre se generaron 317,71 ha de productos cartográficos de la cabecera municipal de La Plata Huila, completando un área total de 708,72 ha.</t>
  </si>
  <si>
    <t xml:space="preserve">Para el mes de diciembre se actualizaron 62,28 ha, de cartografía básica 1:2,000 del distrito de Santa Marta. </t>
  </si>
  <si>
    <t>Generar o actualizar Productos de Cartografía básica escalas Medianas (1:10,000, 1:25,000)</t>
  </si>
  <si>
    <t>Para el mes de junio se generaron 559.323,52 Has, correspondiente a los productos Ortofotomosaico y dtm de la Plata 10K(25849,515 has).
Modelo digital de elevación TREx (533474 has)</t>
  </si>
  <si>
    <t>Para el mes de septiembre se generaron los siguientes productos:
 1. Ortofoto Ibagué 10K 29.016 ha
 2. Ortofoto, dtm, vectores y salidas graficas Boyacá 574922,91 ha
 3. Modelo digital de Terreno Trex 303.000 ha</t>
  </si>
  <si>
    <t>Para el mes de diciembre se actualizaron 1.815.017,10 ha de cartografía básica correspondientes a:
 -Entrega de 100 hojas 25k (ID_ENTREGA=19827): 1.420.174,1 ha.
 -Ortofotomosaico/ortoimagen, DTM, 10k para los municipios de:
 Mahates - Bolívar: 43.218 ha
 Córdoba - Bolívar 59.731 ha
 El Guamo - Bolívar 38.317 ha
 Puerto Lleras - Meta 253.577 ha
Por la implementación de nuevas tecnologias satelitales se obtuvo un mayor cubrimiento de insumos para la producción cartográfica</t>
  </si>
  <si>
    <t>Generar o actualizar Productos de Cartografía básica a escalas pequeñas (1:50,000, 1:100,000, superiores)</t>
  </si>
  <si>
    <t>Para el mes de junio se generaron 1.711.346,33 Has, correspondiente al proceso de ortofotomosaico de Cumaribo 1;50,000</t>
  </si>
  <si>
    <t>Para el mes de septiembre se generaron 4.371.504 ha de ortoimágenes satelitales del municipio de Cumaribo.</t>
  </si>
  <si>
    <t>Para el mes de noviembre se generaron 2.400.000 ha de ortoimágenes satelitales para los municipios de Puerto Gaitán, Puerto Leguizamo, Santa Marta, Dibulla y Lebrija.</t>
  </si>
  <si>
    <t>Para el mes de diciembre no hay programación para esta actividad. Por la implementación de nuevas tecnologias satelitales se obtuvo un mayor cubrimiento de insumos para la producción cartográfica</t>
  </si>
  <si>
    <t>Documentos de investigación e innovación cartografíca</t>
  </si>
  <si>
    <t>Aldemar Serrato</t>
  </si>
  <si>
    <t>Porcentaje de avance en la elaboración de documentos de investigación e innovación tecnologica en cartografía</t>
  </si>
  <si>
    <t>Para el mes de junio se reporta un avance de 40,10% en la elaboración de los nueve documentos técnicos:
-Actualización del documento Plan Nacional de Cartografía: Se realizó la verificación de información básica existente a diferentes escalas con sus correspondientes metadatos; y presentación del diagnóstico del documento existente con el fin de realizar los ajustes que se consideren necesarios.
-Actualización del documento Proyecto Tipo para producción o actualización de productos cartográficos: Se realizó el diagnostico del documento existente con el fin de realizar los ajustes necesarios, el cual se incluye dentro del documento de "Informe General Actualización Proyecto Tipo"
-Elaboración del documento pruebas de concepto para generación de productos cartográficos: Se realizó la verificación de insumos existentes para realizar las pruebas de ortorrectificación,fotocontrol, modelos digitales de terreno e imágenes satelitales. Las zonas de prueba son Cañasgordas,Valledupar y  Tabio, Tenjo y Chía.
-Elaboración del documento Procesos y metodologías para la evaluación de la calidad de los productos cartográficos básicos elaborados por la Subdirección y terceros según especificaciones técnicas vigentes: Se avanzó en la elaboración de los documentos "VALIDACIÓN A PRODUCTOS CARTOGRAFICOS CON APLICACIÓN DE PLANES DE MUESTREO"  y " VALIDACION DE MDT" asociados a este documento.
-Elaboración del documento Diagnóstico de imágenes y fotografías áreas disponibles en las fuerzas militares: Se avanzó en la toma de las imágenes entregadas por las fuerzas militares. 
-Elaboración y socialización del  documento proyecto de la directiva presidencial  para la "Articulación institucional para el diseño e implementación del sistema único de información del territorio y el catastro multipropósito": Durante el mes de junio se elaboró y finalizó el documento del proyecto.
-Elaboración del documento Diagnostico interno de la Subdirección de Geografía y Cartografía: Durante el mes de junio se elaboró y finalizó el diagnostico
-Elaboración del documento de especificaciones técnicas para la generación de cartografía básica: Se realizaron talleres técnicos sobre los ajustes a realizar a la Especificación Técnica Vigente, y se presentó la primera versión del documento para ser revisada por la Subdirección.
-Actualización de la resolución 643 del 2018 emitida por el IGAC, que incluye instructivo y herramienta de validación: Se avanzó en la modificación de la resolución 643 y se construyó la herramienta de validación.</t>
  </si>
  <si>
    <t>Para el mes de julio se reporta un avance de  8,80%  en la elaboración de los documentos técnicos:
-Actualización del documento Plan Nacional de Cartografía:Se avanzó en la zonificación para producción cartográfica del Plan Nacional de Cartografía Básica
-Actualización del documento Proyecto Tipo para producción o actualización de productos cartográficos:Se realizó  reunión de acercamiento con la Oficina de Planeación para establecer tiempos y cronogramas del proyecto.
-Elaboración del documento pruebas de concepto para generación de productos cartográficos: Se realizó las pruebas de concepto para la ortorrectificación y posible uso de las imágenes de Geosar; se realizó la preparación de insumos y pruebas de concepto para imágenes Worldview en la Zona 1 de Caquetá; se realizaron pruebas de concepto de digitalización de información teniendo como insumo imágenes Worlview para escalas 1:5.000, 1:10.000 y 1:25.000 ; y se realizaron pruebas de concepto para el análisis histórico de las aerotriangulaciones existentes en la Subdirección.
-Elaboración del documento Procesos y metodologías para la evaluación de la calidad de los productos cartográficos básicos elaborados por la Subdirección y terceros según especificaciones técnicas vigentes:  En el mes de julio se avanzó en la elaboración de los documentos "validación de ortofotomosaicos y ortoimágenes"  y "documento de validación como soporte a las especificaciones técnicas", los cuales forman parte del documento final
-Elaboración del documento de especificaciones técnicas para la generación de cartografía básica:  En el mes de julio se finalizó el documento actualizado para publicación a consulta pública  "Especificaciones Técnicas de Productos Cartográficos" y su anexo "Catálogo de Objetos y representación Cartográfica"; y se elaboró el documento "Documento Soporte Técnico de Especificaciones Técnicas", el cual contiene los aspectos más relevantes y comprobaciones sobre las características que contiene el documento base.</t>
  </si>
  <si>
    <t>Para el mes de agosto se reporta un avance de  10,30%  en la elaboración de seis documentos técnicos:
-Actualización del documento Plan Nacional de Cartografía: Se realizó la propuesta de los ejes temáticos que debe contener el Plan Nacional de Cartografía.
-Actualización del documento Proyecto Tipo para producción o actualización de productos cartográficos: Se construyó el árbol de problemas y el árbol de objetivos del proyecto tipo.
-Elaboración del documento pruebas de concepto para generación de productos cartográficos: Se complementaron las pruebas de concepto para la ortorrectificación de las zonas de Cundinamarca asociadas al documento, se generó un instructivo para realizar ortorectificación de imágenes satelitales, y se realizó una prueba de concepto sobre la viabilidad de realizar  captura del modelo de datos escala 10000  sobre imágenes con GSD 1.25 m.
-Elaboración del documento Procesos y metodologías para la evaluación de la calidad de los productos cartográficos básicos elaborados por la Subdirección y terceros según especificaciones técnicas vigentes: Se avanzó en la elaboración del Instructivo "validación de bases de datos cartográficas aplicando planes de muestreo para aceptación" .
-Elaboración del documento de especificaciones técnicas para la generación de cartografía básica: Se entregó a la Subdirección el "Documento de Especificaciones Técnicas de Productos Cartográficos", y  "Documento técnico soporte de Especificación Técnica" ya finalizados para ser publicados a consulta pública.</t>
  </si>
  <si>
    <t>Para el mes de septiembre se reporta un avance de 10%en la elaboración de cinco (5) documentos técnicos:
 *Actualización documento Plan Nacional de CartografíaSe establecieron las definiciones fundamentales y el marco normativo que reglamenta el Plan Nacional de Cartografía.*Documento borrador "proyecto tipo":Se entregó los 6 primeros capítulos del documento al DNP, y se está a la espera de observaciones y/o recomendaciones.*Elaboración del documento pruebas de concepto para generación de productos cartográficos:Se realizo la prueba de concepto para determinar la posibilidad de realizar la captura total de los elementos del modelo y se realizó una prueba de captura sobre imágenes de radar para generar cartografía 1:10000.*Elaboración del documento Procesos y metodologías para la evaluación de la calidad de los productos cartográficos básicos elaborados por la Subdirección y terceros según especificaciones técnicas vigentes:Se realizo inventario documental del proceso para entrega oficial a la Subdirección de Geografía y Cartografía.*Elaboración del documento de especificaciones técnicas para la generación de cartografía básica:Se recibieron , evaluaron y ajustaron en el documento las observaciones realizadas por el banco mundial, DANE y ministerio de agricultura.</t>
  </si>
  <si>
    <r>
      <t>Para el mes de octube se reporta un avance de 13,30% en la elaboración de seis (6) documentos técnicos:
-</t>
    </r>
    <r>
      <rPr>
        <b/>
        <sz val="11"/>
        <rFont val="Calibri"/>
      </rPr>
      <t xml:space="preserve">Actualización documento Plan Nacional de Cartografía: </t>
    </r>
    <r>
      <rPr>
        <sz val="11"/>
        <color rgb="FF000000"/>
        <rFont val="Calibri"/>
      </rPr>
      <t>Se sincronizó la información contenida en el Plan Nacional de Cartografía con el Proyecto Tipo.
-</t>
    </r>
    <r>
      <rPr>
        <b/>
        <sz val="11"/>
        <rFont val="Calibri"/>
      </rPr>
      <t xml:space="preserve">Documento borrador "proyecto tipo": </t>
    </r>
    <r>
      <rPr>
        <sz val="11"/>
        <color rgb="FF000000"/>
        <rFont val="Calibri"/>
      </rPr>
      <t xml:space="preserve">Se realizó el documento Proyecto Tipo de acuerdo a las indicaciones de la Oficina de Planeación IGAC y mediante mesas técnicas con DNP y DANE. 
</t>
    </r>
    <r>
      <rPr>
        <b/>
        <sz val="11"/>
        <rFont val="Calibri"/>
      </rPr>
      <t xml:space="preserve">-Elaboración del documento pruebas de concepto para generación de productos cartográficos: </t>
    </r>
    <r>
      <rPr>
        <sz val="11"/>
        <color rgb="FF000000"/>
        <rFont val="Calibri"/>
      </rPr>
      <t>Se realizó informe del análisis confrontando insumos de cartografía básica con información catastral.
-</t>
    </r>
    <r>
      <rPr>
        <b/>
        <sz val="11"/>
        <rFont val="Calibri"/>
      </rPr>
      <t xml:space="preserve">Elaboración del documento procesos y metodologías para la evaluación de la calidad de los productos cartográficos básicos elaborados por la Subdirección y terceros según especificaciones técnicas vigentes: </t>
    </r>
    <r>
      <rPr>
        <sz val="11"/>
        <color rgb="FF000000"/>
        <rFont val="Calibri"/>
      </rPr>
      <t xml:space="preserve">Se envío a Consulta Pública el documento de resolución de validación.
</t>
    </r>
    <r>
      <rPr>
        <b/>
        <sz val="11"/>
        <rFont val="Calibri"/>
      </rPr>
      <t xml:space="preserve">-Elaborar el documento diagnóstico de imágenes y fotografías áreas disponibles en las fuerzas militares: </t>
    </r>
    <r>
      <rPr>
        <sz val="11"/>
        <color rgb="FF000000"/>
        <rFont val="Calibri"/>
      </rPr>
      <t xml:space="preserve">Se realizó la recopilación de 16.320.768 hectáreas de imágenes recopiladas provenientes del Ejército Nacional.
</t>
    </r>
    <r>
      <rPr>
        <b/>
        <sz val="11"/>
        <rFont val="Calibri"/>
      </rPr>
      <t xml:space="preserve">-Elaboración del documento de especificaciones técnicas para la generación de cartografía básica: </t>
    </r>
    <r>
      <rPr>
        <sz val="11"/>
        <color rgb="FF000000"/>
        <rFont val="Calibri"/>
      </rPr>
      <t>El documento de Especificación Técnica es publicado para Consulta Pública.</t>
    </r>
  </si>
  <si>
    <r>
      <t xml:space="preserve">Para el mes de noviembre se reporta un avance de 10,30% en la elaboración de seis (6) documentos técnicos:
</t>
    </r>
    <r>
      <rPr>
        <b/>
        <sz val="11"/>
        <rFont val="Calibri"/>
      </rPr>
      <t xml:space="preserve">-Plan Nacional de Cartografia: </t>
    </r>
    <r>
      <rPr>
        <sz val="11"/>
        <color rgb="FF000000"/>
        <rFont val="Calibri"/>
      </rPr>
      <t xml:space="preserve">Para el mes de noviembre se proyectaron los capitulos, estrategia de financiación y estrategia de sostenibilidad, del documento "Plan Nacional de Cartografía" y se entregó para revisión a las siguientes entidades: DANE, DNP, Min. Agricultura, Agencia Nacional de Tierras y Superintendencia de Notariado y Registro). 
</t>
    </r>
    <r>
      <rPr>
        <b/>
        <sz val="11"/>
        <rFont val="Calibri"/>
      </rPr>
      <t>-Proyecto Tipo:</t>
    </r>
    <r>
      <rPr>
        <sz val="11"/>
        <color rgb="FF000000"/>
        <rFont val="Calibri"/>
      </rPr>
      <t xml:space="preserve"> Se actualizo el capítulo de costos y se estructuro el documento final para revisión por parte de la Subdirección de Geografía y Cartografía. Adicionalmente se realizo el diligenciamiento preliminar de la ficha MGA para revisión por parte del DNP.
</t>
    </r>
    <r>
      <rPr>
        <b/>
        <sz val="11"/>
        <rFont val="Calibri"/>
      </rPr>
      <t xml:space="preserve">-Pruebas de Concepto: </t>
    </r>
    <r>
      <rPr>
        <sz val="11"/>
        <color rgb="FF000000"/>
        <rFont val="Calibri"/>
      </rPr>
      <t xml:space="preserve">Se hicieron pruebas de exactitud posicional en imágenes satelitales del ejército, prueba de ajuste de aerotriangulación y se generaron cortes de imágenes a diferentes GDS para pruebas de captura con fines catastrales.
</t>
    </r>
    <r>
      <rPr>
        <b/>
        <sz val="11"/>
        <rFont val="Calibri"/>
      </rPr>
      <t xml:space="preserve">-Documentos procesos y metodologías para evaluación de calidad de productos cartográficos: </t>
    </r>
    <r>
      <rPr>
        <sz val="11"/>
        <color rgb="FF000000"/>
        <rFont val="Calibri"/>
      </rPr>
      <t xml:space="preserve">Se realiza ajuste de nombre del grupo y algunos campos en documentos y formatos, se realiza la inclusión preliminar de parámetros definidos en el proyecto de resolución de especificación técnica de cartografía básica.
</t>
    </r>
    <r>
      <rPr>
        <b/>
        <sz val="11"/>
        <rFont val="Calibri"/>
      </rPr>
      <t xml:space="preserve">-Diagnóstico de imágenes y fotografías áreas disponibles en las fuerzas militares: </t>
    </r>
    <r>
      <rPr>
        <sz val="11"/>
        <color rgb="FF000000"/>
        <rFont val="Calibri"/>
      </rPr>
      <t xml:space="preserve">Se realizó la recopilación de 19.915.392 hectareas de imágenes acumuladas provenientes del Ejército Nacional. 
</t>
    </r>
    <r>
      <rPr>
        <b/>
        <sz val="11"/>
        <rFont val="Calibri"/>
      </rPr>
      <t xml:space="preserve">-Especificaciones técncias para generación de cartografía básica: </t>
    </r>
    <r>
      <rPr>
        <sz val="11"/>
        <color rgb="FF000000"/>
        <rFont val="Calibri"/>
      </rPr>
      <t>Se revisaron los documentos con las observaciones acerca de las resoluciones emitidas en producción cartografica (ET y validación) por parte del proceso de Consulta Pública y se desarrollaron mesas técnicas para el análisis de las observaciones con Cooperación Suiza, Comité de Geomática, ICDE – CIAF.</t>
    </r>
  </si>
  <si>
    <r>
      <t xml:space="preserve">Para el mes de diciembre se reporta un avance de 2,70% en la elaboración de cuatro (4) documentos técnicos:
</t>
    </r>
    <r>
      <rPr>
        <b/>
        <sz val="11"/>
        <rFont val="Calibri"/>
      </rPr>
      <t xml:space="preserve"> *Proyecto Tipo: </t>
    </r>
    <r>
      <rPr>
        <sz val="11"/>
        <color rgb="FF000000"/>
        <rFont val="Calibri"/>
      </rPr>
      <t xml:space="preserve">Se actualizó el documento metodológico MGA de acuerdo con observaciones del DNP y se realizó el ajuste consecuente del documento técnico.
</t>
    </r>
    <r>
      <rPr>
        <b/>
        <sz val="11"/>
        <rFont val="Calibri"/>
      </rPr>
      <t xml:space="preserve"> 
 *Pruebas de Concepto:</t>
    </r>
    <r>
      <rPr>
        <sz val="11"/>
        <color rgb="FF000000"/>
        <rFont val="Calibri"/>
      </rPr>
      <t xml:space="preserve"> Se realizaron pruebas de reproyección de puntos y áreas, así como pruebas de ajuste de aerotriangulación (Municipio de Mutatá), cuyos resultados se consolidaron en el informe "Determinación de la viabilidad de la producción y edición de cartografía en un único origen.
</t>
    </r>
    <r>
      <rPr>
        <b/>
        <sz val="11"/>
        <rFont val="Calibri"/>
      </rPr>
      <t xml:space="preserve"> *Diagnóstico de imágenes y fotografías áreas disponibles en las fuerzas militares:</t>
    </r>
    <r>
      <rPr>
        <sz val="11"/>
        <color rgb="FF000000"/>
        <rFont val="Calibri"/>
      </rPr>
      <t xml:space="preserve"> Se realizó la recopilación de 22.416.714 hectareas de imágenes acumuladas provenientes del Ejército Nacional; y se finalizó el documento.
</t>
    </r>
    <r>
      <rPr>
        <b/>
        <sz val="11"/>
        <rFont val="Calibri"/>
      </rPr>
      <t xml:space="preserve"> 
 *Especificaciones técnicas para generación de cartografía bási</t>
    </r>
    <r>
      <rPr>
        <sz val="11"/>
        <color rgb="FF000000"/>
        <rFont val="Calibri"/>
      </rPr>
      <t>ca: Terminación del documento y entrega a la subdirección.</t>
    </r>
  </si>
  <si>
    <t>Actualizar el documento Plan Nacional de Cartografía</t>
  </si>
  <si>
    <t xml:space="preserve">
Se realiza la verificación de información básica existente a diferentes escalas con sus correspondientes metadatos.
Se realiza presentación del diagnóstico del documento existente con el fin de realizar los ajustes o modificaciones que se consideren necesarios. Este diagnóstico se incluye dentro del documento de "Informe General Actualización Plan Nacional de Cartografía Básica"</t>
  </si>
  <si>
    <t>Para el mes de julio se avanzó en la zonificación para producción cartográfica del Plan Nacional de Cartografía Básica</t>
  </si>
  <si>
    <t>Para el mes de agosto se realizó la propuesta de los ejes temáticos que debe contener el Plan Nacional de Cartografía.</t>
  </si>
  <si>
    <t>Para el mes de septiembre se establecieron las definiciones fundamentales y el marco normativo que reglamenta el PNC.</t>
  </si>
  <si>
    <t>Para el mes de octubre se sincronizó la información contenida en el Plan Nacional de Cartografía con el Proyecto Tipo.</t>
  </si>
  <si>
    <t>Para el mes de noviembre se proyectaron los capitulos, estrategia de financiación y estrategia de sostenibilidad, del documento "Plan Nacional de Cartografía" y se entregó para revisión a las siguientes entidades: DANE, DNP, Min. Agricultura, Agencia Nacional de Tierras y Superintendencia de Notariado y Registro).</t>
  </si>
  <si>
    <t>Se finalizó la elaboración del documento en el mes de npviembre,y se adelanta una etapa de revisión final.</t>
  </si>
  <si>
    <t>Actualizar el documento Proyecto Tipo para producción o actualización de productos cartográficos</t>
  </si>
  <si>
    <t>Se realiza el diagnostico del documento existente con el fin de realizar los ajustes o modificaciones que se consideren necesarios. Este diagnóstico se incluye dentro del documento de "Informe General Actualización Proyecto Tipo"</t>
  </si>
  <si>
    <t>Para este mes realizó la reunión de acercamiento con la Oficina de Planeación para establecer tiempos y cronogramas.</t>
  </si>
  <si>
    <t>Durante el mes de agosto se construyó el árbol de problemas y el árbol de objetivos del proyecto tipo.</t>
  </si>
  <si>
    <t>Durante el mes de septiembrese actualizaron los 6 primeros capítulos del proyecto tipo, se entregó al DNP y se esta a la espera de observaciones y/o recomendaciones.</t>
  </si>
  <si>
    <t>Para el mes de octubre se realizó el documento Proyecto Tipo de acuerdo a las indicaciones de la Oficina de Planeación IGAC y mediante mesas técnicas con DNP y DANE. Igualmente se sincronizó el documento con la elaboración del Plan Nacional de Cartografía, así como el documento de informe general el cual contiene todo los aspectos importantes y trazabilidad de actividadespara tal efecto.</t>
  </si>
  <si>
    <t>Para el mes de noviembre se actualizo el capítulo de costos y se estructuro el documento final para revisión por parte de la Subdirección de Geografía y Cartografía. Adicionalmente se realizo el diligenciamiento preliminar de la ficha MGA para revisión por parte del DNP.</t>
  </si>
  <si>
    <t>Para el mes de diciembre se actualizó el documento metodológico MGA de acuerdo con las observaciones del DNP y se realizó el ajuste consecuente del documento técnico.</t>
  </si>
  <si>
    <t>Elaborar el documento: pruebas de concepto para generación de productos cartográficos</t>
  </si>
  <si>
    <t>En el mes de  junio se realizó la verificación de insumos existentes para realizar las pruebas de ortorrectificación a saber fotocontrol, modelos digitales de terreno e imágenes satelitales, se ejecutan las mismas y se obtienen los informes con los análisis estadísticos obtenidos. Las zonas de prueba son Cañasgordas (Antioquia), Valledupar (Cesar) y  Zona de Cundinamarca (Tabio, Tenjo y Chía).</t>
  </si>
  <si>
    <t>En el mes dejulio se realizaron  pruebas de concepto para la ortorrectificación y posible uso de las imágenes de Geosar
- Se realiza la preparación de insumos y pruebas de concepto para imágenes Worldview en la Zona 1 de Caquetá
- Se realizan pruebas de concepto de digitalización de información teniendo como insumo imágenes Worlview para escalas 1:5.000, 1:10.000 y 1:25.000 
- Se realizan pruebas de concepto para el análisis histórico de las aerotriangulaciones existentes en la Subdirección</t>
  </si>
  <si>
    <t>En el mes de agosto se complementaron las pruebas de concepto para la ortorrectificación para las zonas de Cundinamarca, asociadas al documento.
 -Se generó un instructivo para realizar ortorectificación de imágenes satelitales.
 -Se socializaron los resultados de las pruebas con la subdirección y GITs interesados.
 -Se realizó una prueba de concepto sobre la viabilidad de realizarcaptura del modelo de datos escala 10000sobre imágenes con GSD 1.25 m.</t>
  </si>
  <si>
    <t>*En el mes de septiembre se realizo la prueba de concepto para determinar si es posible realizar la captura del total de los elementos del modelo de datos escala 1:10.000 sobre imágenes con resolución espacial de 1,25 metros.
 *Se realizó una prueba de captura sobre imágenes de radar para generar cartografía 1:10.000</t>
  </si>
  <si>
    <t>Para el mes de octubre se realizó reunión y análisis de la información catastral suministrada por el GIT de Modernización. Igualmente se realizó el informe del análisis confrontando insumos de cartografía básica con información catastral.</t>
  </si>
  <si>
    <t>En el mes de noviembre se hicieron pruebas de exactitud posicional en imágenes satelitales del ejército, prueba de ajuste de aerotriangulación y se generaron cortes de imágenes a diferentes GDS para pruebas de captura con fines catastrales.</t>
  </si>
  <si>
    <t>Para el mes de diciembre se realizan pruebas de reproyección de puntos y áreas, así como pruebas de ajuste de aerotriangulación (Municipio de Mutatá), cuyos resultados se consolidaron en el informe "Determinación de la viabilidad de la producción y edición de cartografía en un único origen."</t>
  </si>
  <si>
    <t>Wilffy Galvis</t>
  </si>
  <si>
    <t>Elaborar el documento: Procesos y metodologias para la evaluación de la calidad de los productos cartográficos básicos elaborados por la Subdirección y terceros según especificaciones técnicas vigentes</t>
  </si>
  <si>
    <t xml:space="preserve">Se avanzó en la elaboración de los documentos: "VALIDACIÓN A PRODUCTOS CARTOGRAFICOS CON APLICACIÓN DE PLANES DE MUESTREO"  y " VALIDACION DE MODELOS DIGITALES DE TERRENO" </t>
  </si>
  <si>
    <t xml:space="preserve">En el mes de julio se avanzó en la elaboración de los documentos "validación de ortofotomosaicos y ortoimágenes"  y "documento de validación como soporte a las especificaciones técnicas", los cuales forman parte del documento final </t>
  </si>
  <si>
    <t>En el mes de agosto se avanzó en la elaboración del Instructivo "validación de bases de datos cartográficas aplicando planes de muestreo para aceptación"y en la generación de propuesta para determinación de costos operativos para la validación técnica de productos cartográficos.</t>
  </si>
  <si>
    <t>Durante el mes de septiembre se realizó el inventario documental del proceso de Validación de productos Cartográficos para entrega Oficial a la Subdirección de Geografía y Cartografía.</t>
  </si>
  <si>
    <t>Para el mes de octubre se envío a Consulta Pública el documento de resolución de validación.</t>
  </si>
  <si>
    <t>En el mes de noviembre se realizaron ajustes de nombre del grupo y algunos campos en los documentos y formatos relacionados, se realiza la inclusión preliminar de parámetros definidos en el proyecto de resolución de especificación técnica de cartografía básica.</t>
  </si>
  <si>
    <t>Se finalizó la elaboración del documento en el mes pasado, se adelanta una etapa de revisión final.</t>
  </si>
  <si>
    <t xml:space="preserve"> </t>
  </si>
  <si>
    <t>Juan David Mendez</t>
  </si>
  <si>
    <t>Elaborar el documento Diagnóstico de imagenes y fotografias areas disponibles en las fuerzas militares.</t>
  </si>
  <si>
    <t xml:space="preserve">En el mes de junio se  avanzó en la toma de las imágenes entregadas por las fuerzas militares. </t>
  </si>
  <si>
    <t xml:space="preserve">Para el mes de agosto se presenta un avance del 25% en ejecución sobre el 20% programado en virtud a:
-Recolección de 710.000 hectáreas de imágenes provenientes de la Policía Nacional.
-Recolección de 6.120.230   hectáreas de imágenes provenientes de Ejercito Nacional </t>
  </si>
  <si>
    <t>Para el mes de octubre se presenta un avance del 30% teniendo en cuenta el siguiente inventario de imágenes recopiladas provenientes de las FF.MM. Así:
Ejército Nacional: 16.320.768 hectareas 
Policía Nacional: 710.000 hectareas acumuladas.</t>
  </si>
  <si>
    <t>Para el mes de noviembre se presenta un avance del 20% teniendo en cuenta el siguiente inventario de imágenes recopiladas provenientes de las FF.MM. Así:
 Ejercito: Acumulado 19.915.392 Hectareas
 Policía: Acumulado: 710.000 Hectareas"</t>
  </si>
  <si>
    <t>Para el mes de diciembre se completó el 100% de la meta proyectada, según el inventario de imágenes recopiladas de las Fuerzas Militares, así:
 Ejercito: Acumulado 22.416.714 Hectareas
 Policía: Acumulado: 710.000 Hectareas</t>
  </si>
  <si>
    <t>Elaborar y socializar el documento proyecto de la directiva presidencial para la "Articulación institucional para el diseño e implementación del sistema único de informción del territorio y el catastro multiproposito"</t>
  </si>
  <si>
    <t>Durante el mes de junio se elaboro la Directiva presidencial  cuyo asunto FUE “ARTICULACIÓN INSTITUCIONAL PARA EL DISEÑO E IMPLEMENTACION DEL SISTEMA UNICO DE INFORMACION DEL TERRITORIO Y EL CATASTRO MULTIPROPOSITO”</t>
  </si>
  <si>
    <t>Elaborar el documento Diágnostico interno de la Subdiección de Geografia y Cartografia</t>
  </si>
  <si>
    <t>- Implementar la modernización y el fortalecimiento del IGAC 
- Fortalecer la producción de la información agrológica, geográfica y cartográfica nacional.</t>
  </si>
  <si>
    <t>- Actualización de áreas homogéneas de tierras 
- Ampliación de la cobertura en la identificación de los suelos a escalas más detalladas, sus usos y aplicaciones. 
- Modernización del Laboratorio Nacional de Suelos.
- Ampliación de los Museos de Suelos y Cartografía.</t>
  </si>
  <si>
    <t>Durante el mes de junio se elaboro el diagnostico de la subdirección de geografía y cartografía</t>
  </si>
  <si>
    <t>Elaborar el documento de especificaciones técnicas para la generación de cartografia básica</t>
  </si>
  <si>
    <t>- Seguimiento y evaluación del desempeño institucional.</t>
  </si>
  <si>
    <t>Integración con los planes Institucionales y estratégicos</t>
  </si>
  <si>
    <t>Se realizan talleres técnicos sobre los ajustes a realizar a la Especificación Técnica Vigente, además se presenta la primera versión del documento para ser revisada por Subdirección</t>
  </si>
  <si>
    <t xml:space="preserve"> En el mes de julio se finaliza el documento actualizado para publicación a consulta pública  "Especificaciones Técnicas de Productos Cartográficos" y su anexo "Catálogo de Objetos y representación Cartográfica"
- Se elabora el documento "Documento Soporte Técnico de Especificaciones Técnicas" el cual contiene los aspectos más relevantes y comprobaciones sobre las características que contiene el documento base.</t>
  </si>
  <si>
    <t>Se entregó a la Subdirección el "Documento de Especificaciones Técnicas de Productos Cartográficos", y su anexo "Catálogo de Objetos Cartográficos", "Documento técnico soporte de Especificación Técnica" ya finalizados para ser publicados a consulta pública.</t>
  </si>
  <si>
    <t>En el mes de septiembre se recibieron , evaluaron y ajustaron en el documento, las observaciones realizadas por el banco mundial, DANE y ministerio de agricultura.</t>
  </si>
  <si>
    <t>Para el mes de octubre el documento de Especificación Técnica es publicado para Consulta Pública.
 Se participa desde el punto de vista técnico en el documento: "ETC_Caracterizacion_Insumos_Levantamiento_Predial_20191029.docx" 
 Se continuo con el ajuste al documento de Catalogo de Objetos. "ETC_Anexo_Catalogo_Objetos_Modelo_Datos_2019_10_28.docx"</t>
  </si>
  <si>
    <t>En el mes de noviembre se revisaron los documentos con las observaciones acerca de las resoluciones emitidas en producción cartografica (ET y validación) por parte del proceso de Consulta Pública y se desarrollaron mesas técnicas para el análisis de las observaciones con Cooperación Suiza, Comité de Geomática, ICDE – CIAF.</t>
  </si>
  <si>
    <t>Para el mes de diciembre se termino el documento y se realizo la entrega a la subdirección.</t>
  </si>
  <si>
    <t>Jaime Álvarez</t>
  </si>
  <si>
    <t>DIRECCIONAMIENTO ESTRATEGICO</t>
  </si>
  <si>
    <t>Análisis químicos, físicos, mineralógicos y biológicos de suelos, aguas y tejido vegetal realizados</t>
  </si>
  <si>
    <t>Actualizar la resolucion 643 del 2018 emitida por el IGAC</t>
  </si>
  <si>
    <t>00/01/1900</t>
  </si>
  <si>
    <t xml:space="preserve">En el mes de junio se realizó la modificación de la resolución 643 </t>
  </si>
  <si>
    <t>Se supero la meta de 450 análisis programada para el mes por la demanda de análisis de suelos en especial del convenio CAR - IGAC (133,8%)</t>
  </si>
  <si>
    <t>El Laboratorio realizo un total de 1790 análisis (presenta un déficit de 2,250 análisis de lo programado para el mes), para un acumulado de 2,392 análisis,</t>
  </si>
  <si>
    <t>El Laboratorio realizo un total de 4812 análisis (presenta un déficit de 138 análisis de lo programado para el mes), para un acumulado de 7.204 análisis, (-23,77% acumulado)</t>
  </si>
  <si>
    <t>En el período, el Laboratorio realizó un total de 17.873 análisis, para un acumulado de 25.077.</t>
  </si>
  <si>
    <t>El Laboratorio realizó un total de 12.240 análisis, para un acumulado de 37.317 análisis, (41,12% acumulado)</t>
  </si>
  <si>
    <t>Se realizaron 4.356 análisis para un acumulado al mes de junio de 41.663</t>
  </si>
  <si>
    <t xml:space="preserve">Se realizaron 1996 análisis </t>
  </si>
  <si>
    <t xml:space="preserve">Se realizaron 13,037 análisis </t>
  </si>
  <si>
    <t>Se realizaron 5.660 análisis</t>
  </si>
  <si>
    <t>Se realizaron 10.772 análisis, para un acumulado de 73.138</t>
  </si>
  <si>
    <t>Productos cartográficos validados</t>
  </si>
  <si>
    <t>Porcentaje de Productos cartográficos validados respecto a las validaciones solicitadas</t>
  </si>
  <si>
    <t>Para el mes de junio se reporta un avance de 20% en la validación de productos cartográficos, correspondiente a  la validación de primera inspección del Ortofotomosaico del Proyecto La Plata Rural  a escala 1:10.000 y de las bases de datos a escala 1:2.000 del área urbana de Melgar.</t>
  </si>
  <si>
    <t xml:space="preserve">Para el mes de julio se avanzo 20% en la validación de productos cartográficos, de la siguiente manera:
-Productos Internos: Verificación de insumos y segunda inspección de la validación de bases de datos y proyecto “LA CAM” del municipio de Barbillas
-Productos externos: Verificación inicial de insumos y primera inspección de la validación de productos del proyecto La Mojana </t>
  </si>
  <si>
    <t xml:space="preserve">Para el mes de agosto se avanzo 20% en la validación de productos cartográficos, de la siguiente manera:
• Productos internos: Verificación de insumos y segunda inspección de la validación del proyecto “LA CAM” del municipio de Garzón escala 1:10.000.
• Consolidación y entrega del informe final de validación del proyecto de la CAM para los municipios de Garzón y Barbillas.
• Productos externos: Verificación de insumos y validación de ortofotomosaicos rurales  de los municipios Ituango, Cáceres y Tarazá presentados por la ANT.  Escala: 1:10.000. Segunda  inspección. </t>
  </si>
  <si>
    <t>Para el mes de septiembre se avanzo 20% en la validación de productos cartográficos, de la siguiente manera:
 -DTM proyecto "LA PLATA "escala 1:2.000
 -Salidas gráficas y bases de datosdel proyecto "LA PLATA " escala 1:2.000
 -DTM, ortofotos y bases de datos del proyecto La Mojana</t>
  </si>
  <si>
    <t>Para el mes de octubre se realizó la validación de la nueva entrega de información de vectores de la ANT (Cáceres, Ituango y Tarazá) y se realizó la entrega del informe de validación de la Mojana.</t>
  </si>
  <si>
    <t>Para el mes de noviembre se reporta un avance de 5% en la validación de productos cartográficos, de la siguiente manera:
-Verificación inicial de insumos para los productos a escala 1:10.000 y 1:2.000 del municipio de Monterrey.
-Segunda inspección del ortofotomosaico del municipio de Ibagué con su respectivo informe; posteriormente se realizó una tercera revisión parcial.
-Generación de límites, corte, fichas técnicas e informe general de los mosaicos ajustados en el marco del proyecto piloto catastro multipropósito del Banco Mundial.</t>
  </si>
  <si>
    <t>Para el mes de diciembre se reporta un avance de 5% en la validación de productos cartográficos, de la siguiente manera:
 -Primera inspección de los mosáicos y DTM del proyecto Monterrey - Casanare a escala 1: 2.000.
 -Segunda inspección de las salida gráficas del municipio de La Plata a escala 1:2.000.</t>
  </si>
  <si>
    <t>Validar los productos de cartografía básica de usuarios internos y externos</t>
  </si>
  <si>
    <t>- Implementar la modernización y el fortalecimiento del IGAC.</t>
  </si>
  <si>
    <t>1. MISIONAL: Ejecutar análisis químico de suelos, aguas y tejido vegetal (38,000)</t>
  </si>
  <si>
    <t>- Implementación de las políticas de gestión y desempeño institucional (MIPG)</t>
  </si>
  <si>
    <t xml:space="preserve">
En el mes de junio se realizó la validación de primera inspección del Ortofotomosaico del Proyecto La Plata Rural  escala 1:10.000 y de las bases de datos escala 1:2.000 del área urbana de Melgar</t>
  </si>
  <si>
    <t>Para el mes de julio se avanzo 20% en la actividad dando cumplimiento a lo programado.    *Productos Internos: Verificación de insumos y segunda inspección de la validación de bases de datos y proyecto “LA CAM” del municipio de Barbillas.
*Productos Externos: Verificación inicial de insumos y primera inspección de la validación de productos del proyecto La Mojana :
- Ortofotomosaico de GSD 20cm    avance 70%              
- Modelo Digital del Terreno  de 1 metro  avance 70%     
- Modelo Digital del Terreno  de 5 metros avance 70%    
- Bases de Datos a escala 1:2.000  avance 30%
- Bases de Datos a escala 1:10.000  avance 30%</t>
  </si>
  <si>
    <t xml:space="preserve">Para el mes de agosto se avanzo 20% en la actividad dando cumplimiento a lo programado.    Productos internos: Verificación de insumos y segunda inspección de la validación  del proyecto “LA CAM” del municipio de Garzón escala 1:10.000.
• Productos externos: Verificación de insumos y validación de ortofotomosaicos rurales  de los municipios Ituango, Cáceres y Tarazá presentados por la ANT.  Escala: 1:10.000. Segunda  inspección. </t>
  </si>
  <si>
    <t>Para el mes de septiembre se realizó la validación de los siguientes tres proyectos:
 -DTM proyecto "LA PLATA "escala 1:2.000
 -Salidas graficas y bases de datosdel proyecto "LA PLATA " escala 1:2.000
 -DTM, ortofotos y bases de datos del proyecto La Mojana</t>
  </si>
  <si>
    <t>Para el mes de octubre se realizó la validación de la nueva entrega de información de vectores de la ANT (Cáceres, Ituango y Tarazá); y se realizó la entrega del informe de validación de la Mojana.</t>
  </si>
  <si>
    <t>- Direccionamiento Estratégico y Planeación</t>
  </si>
  <si>
    <t>- Planeación Institucional
- Gestión presupuestal y eficiencia del gasto público
- Integridad
- Participación Ciudadana en la Gestión Pública</t>
  </si>
  <si>
    <t>No se presenta avance de la actividad porque no se contaba con el personal contratado</t>
  </si>
  <si>
    <t>1263 análisis química de suelos</t>
  </si>
  <si>
    <t>4242 análisis química de suelos</t>
  </si>
  <si>
    <t>3537 análisis química de suelos</t>
  </si>
  <si>
    <t>Dependencia Responsable</t>
  </si>
  <si>
    <t>Armonización y actualización</t>
  </si>
  <si>
    <t>3086 análisis química de suelos</t>
  </si>
  <si>
    <t xml:space="preserve">1426 análisis </t>
  </si>
  <si>
    <t>Se realizaron 3301 análisis</t>
  </si>
  <si>
    <t>Se realizaron 1.968 análisis químicos de suelos</t>
  </si>
  <si>
    <t>Se realizaron 3.578 análisis químicos de suelos</t>
  </si>
  <si>
    <t>Formulación y seguimiento del Plan Estratégico Institucional 2019-2022 y Planes de Acción Anuales de la Entidad</t>
  </si>
  <si>
    <t xml:space="preserve">Documento </t>
  </si>
  <si>
    <t>Documento aprobado y socializado</t>
  </si>
  <si>
    <t>Jorge Sánchez</t>
  </si>
  <si>
    <t>2. MISIONAL: Ejecutar análisis físicos de suelos (4,000)</t>
  </si>
  <si>
    <t>62 análisis de fisica de suelos</t>
  </si>
  <si>
    <t>135 análisis de fisica de suelos</t>
  </si>
  <si>
    <t>157 análisis de fisica de suelos</t>
  </si>
  <si>
    <t>626 análisis de física de suelos</t>
  </si>
  <si>
    <t>359 análisis de física de suelos</t>
  </si>
  <si>
    <t>160 análisis de física de suelos</t>
  </si>
  <si>
    <t xml:space="preserve">207 análisis </t>
  </si>
  <si>
    <t>Se realizaron 382 análisis</t>
  </si>
  <si>
    <t>Se realizaron 338 análisis físicos de suelos</t>
  </si>
  <si>
    <t>Se realizaron 224 análisis físicos de suelos</t>
  </si>
  <si>
    <t>Estos indicadores se eliminan para este proceso ya que pasa a hacer parte del proceso de "Evaluación por resultados", según lo estipulado en el MIPG que establece que en esta dimensión se deben reportar los resultados de la gestión desarrollada por la entidad.
Se presenta ejeución al mes de mayo. La actividad continúa su ejecución en el Plan de Acción del proceso "Evaluación por resultados".</t>
  </si>
  <si>
    <t>Informes</t>
  </si>
  <si>
    <t>Informes ejecutivos de cumplimiento a los planes de acción anuales</t>
  </si>
  <si>
    <t>3. MISIONAL: Ejecutar análisis mineralógicos y micro morfológicos de suelos (1,600)</t>
  </si>
  <si>
    <t>No se presenta avance de esta actividad porque no se contaba con personal contratado</t>
  </si>
  <si>
    <t>20 análisis de mineralógicos de suelos</t>
  </si>
  <si>
    <t>172 análisis mineralógicos de suelos</t>
  </si>
  <si>
    <t>106 análisis mineralógicos de suelos</t>
  </si>
  <si>
    <t>163 análisis mineralógicos de suelos</t>
  </si>
  <si>
    <t>84 análisis mineralógicos de suelos</t>
  </si>
  <si>
    <t>196 análisis</t>
  </si>
  <si>
    <t>Se realizaron 264 análisis</t>
  </si>
  <si>
    <t>Se realizaron 226 análisis mineralógicos de suelos</t>
  </si>
  <si>
    <t>Se realizaron 68 análisis mineralógicos de suelos</t>
  </si>
  <si>
    <t>Realizar el ejercicio de planeación estratégica a nivel nacional (Nivel central y territoriales)</t>
  </si>
  <si>
    <t>Exilen Paola Sánchez</t>
  </si>
  <si>
    <t>4. MISIONAL: Ejecutar análisis biológicos de suelos (1,400)</t>
  </si>
  <si>
    <t>6 análisis biológicos de suelos</t>
  </si>
  <si>
    <t>114 análisis biológicos de suelos</t>
  </si>
  <si>
    <t>313 análisis biológicos de suelos</t>
  </si>
  <si>
    <t>35  análisis biológicos de suelos</t>
  </si>
  <si>
    <t>253 análisis biológicos de suelos</t>
  </si>
  <si>
    <t>204 análisis biológicos de suelos</t>
  </si>
  <si>
    <t>92 análisis</t>
  </si>
  <si>
    <t>Se realizaron 386 análisis</t>
  </si>
  <si>
    <t>Se realizaron 315 análisis biológicos de suelos</t>
  </si>
  <si>
    <t>Se realizaron 102 análisis biológicos de suelos</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</si>
  <si>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Se presenta ejecución de la actividad al mes de mayo.</t>
  </si>
  <si>
    <t>Se llevó a cabo el ejercicio de revisión de la misión, visión, valores, objetivos estratégicos, estrategias e indicadores del Plan Estratégico Institucional, para los diferentes procesos de la entidad, en consideración con las metas y retos definidos para el IGAC en el Plan Nacional de Desarrollo 2018-2022.</t>
  </si>
  <si>
    <t>El Plan Estratégico Institucional consolidado y revisado conjuntamente con los 23 procesos de la Entidad, fue presentado en Comité de Gestión y Desempeño Institucional para su aprobación en su versión inicial, con el fin de ser presentado ante el Consejo Directivo a efectuarse los primeros días del mes de Julio. De manera complementaria desde la Oficina Asesora de Planeación se elaboró el documento anexo de la versión ejecutiva del PEI a ser publicado en la página web del Instituto. De igual forma, en dicho ejercicio de consolidación de la información del Plan, se realizó la actualización de la matriz de indicadores para los cuatro años de gobierno. Una vez presentado el PEI en el Comité de Gestión y Desempeño Institucional, se inició el proceso de revisión del Plan de Acción Anual 2019, versión # 1 que actualmente se encuentra publicado en la página web, para los 23 procesos de la entidad, a través de la realización de mesas de trabajo conjuntas con las áreas, con el fin de actualizarlos y alinearlos a las metas definidas en el Plan Nacional de Desarrollo, las metas, indicadores, objetivos estratégicos y estrategias del Plan Estratégico Institucional, y el Modelo Integrado de Planeación y Gestión MIPG.</t>
  </si>
  <si>
    <t>5. CONVENIOS: Ejecutar análisis químico de suelos, aguas y tejido vegetal (32,000)</t>
  </si>
  <si>
    <t>Consolidación del Plan Estratégico Institucional</t>
  </si>
  <si>
    <t>No se presenta avance en esta actividad por falta de personal contratado</t>
  </si>
  <si>
    <t>Esta actividad pasa a hacer parte del producto "formulación del Plan Estratégico Institucional 2019-2022". Continua su ejecución con este nuevo producto que de acuerdo con lo porgramado corresponde a los meses de junio y julio.</t>
  </si>
  <si>
    <t>749 análisis de quimica de suelos</t>
  </si>
  <si>
    <t>Sin meta programada para este periodo</t>
  </si>
  <si>
    <t>511 análisis química de suelos</t>
  </si>
  <si>
    <t>Se realizó la consolidación del Plan Estratégico formulado, el cual fue presentado en el Comité Institucional de Gestión y Desempeño</t>
  </si>
  <si>
    <t>9932 análisis química de suelos</t>
  </si>
  <si>
    <t>4335 análisis química de suelos</t>
  </si>
  <si>
    <t>651 análisis química de suelos</t>
  </si>
  <si>
    <t>72 análisis</t>
  </si>
  <si>
    <t>Se realizaron 5,695 análisis</t>
  </si>
  <si>
    <t>Se realizaron 2.071 análisis químicos de suelos por convenios</t>
  </si>
  <si>
    <t>Se realizaron 4.331 análisis químicos de suelos por convenios</t>
  </si>
  <si>
    <t>Presentación del Plan Estratégico Institucional y Planes de Acción Anuales para aprobación en Consejo Directivo y en Comité de Gestión y Desempeño Institucional</t>
  </si>
  <si>
    <t>6. CONVENIOS: Ejecutar análisis físicos de suelos (9,000)</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</si>
  <si>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Se presenta ejecución de la actividad al mes de mayo.</t>
  </si>
  <si>
    <t>La versión preliminar del Plan Estratégico Institucional fue presentada para aprobación en el Consejo Directivo del mes de febrero, como borrador teniendo en cuenta que para este es mes no ha sido aún aprobado el Plan Nacional de Desarrollo.</t>
  </si>
  <si>
    <t>534 análisis de fisica de suelos</t>
  </si>
  <si>
    <t>286 análisis de fisica de suelos</t>
  </si>
  <si>
    <t>1287 análisis de fisica de suelos</t>
  </si>
  <si>
    <t>1761 análisis de física de suelos</t>
  </si>
  <si>
    <t>2580 análisis de física de suelos</t>
  </si>
  <si>
    <t>3 análisis de física de suelos</t>
  </si>
  <si>
    <t>2 análisis</t>
  </si>
  <si>
    <t>Se realizaron 2.069 análisis</t>
  </si>
  <si>
    <t>Se realizaron 176 análisis físicos de suelos por convenios</t>
  </si>
  <si>
    <t>Se realizaron 1.852 análisis físicos de suelos por convenios</t>
  </si>
  <si>
    <t>Publicación del Plan Estratégico Institucional y Plan de Acción Anual Consolidado</t>
  </si>
  <si>
    <t xml:space="preserve">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t>
  </si>
  <si>
    <t>Se publicó en la página web de la entidad la versión #1 del Plan de Acción Anual 2019</t>
  </si>
  <si>
    <t>7. CONVENIOS: Ejecutar análisis mineralógicos y micro morfológicos de suelos (3,800)</t>
  </si>
  <si>
    <t>Cargue en los modulos de planes e indicadores del sistema SOFIGAC, los Planes Operativos Anuales de Sede Central y Direcciones Territoriales</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</si>
  <si>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El cargue de la información de los planes armonizados y articulados al PND y al PEI en  SOFIGAC deberá relizarse una vez estén aprobados de los cambios de los mismos.  
Se presenta ejecución de la actividad al mes de mayo.</t>
  </si>
  <si>
    <t>Los Planes Operativos Anuales de la Sede Central fueron cargados en el SOFIGAC</t>
  </si>
  <si>
    <t>No se presenta avance en esta actividad porque no se contaba con personal contratado</t>
  </si>
  <si>
    <t>486 análisis de mineralogíade suelos</t>
  </si>
  <si>
    <t>1067 análisis mineralógicos de suelos</t>
  </si>
  <si>
    <t>1029 análisis mineralógicos de suelos</t>
  </si>
  <si>
    <t>449 análisis mineralógicos de suelos</t>
  </si>
  <si>
    <t>24 análisis mineralógicos de suelos</t>
  </si>
  <si>
    <t>1 análisis</t>
  </si>
  <si>
    <t>Se realizaron 878 análisis</t>
  </si>
  <si>
    <t>Se realizaron 482 análisis mineralógicos de suelos por convenios.</t>
  </si>
  <si>
    <t>Se realizaron 576 análisis mineralógicos de suelos por convenios.</t>
  </si>
  <si>
    <t xml:space="preserve">Realizar el seguimiento mensual en SOFIGAC a los indicadores de productos y a las actividades definidas en los Planes de Acción Anuales de la Entidad </t>
  </si>
  <si>
    <t>Esta actividad se elimina dado que el producto inicialmente programado se separó en dos productos diferentes (Formulación del Plan Estratégico Institucional 2019-2022 y formulación del Plan de Acción Anual 2019). Se llevó a cabo el seguimiento mensual al Plan de Acción Anual 2019 versión 1 a través de SOFIGAC, hasta el mes de mayo.
 La ejecución de esta actividad contInua para los meses restantes del año atada al nuevo producto "Formulación del Plan de Acción Anual 2019". Dadas la metas del PND y el PEI, el Instituto requirió armonizar, articular y acutalizar el Plan de Acción Anual versión 1, a este nuevo escenario. 
Se presenta ejecución de la actividad al mes de mayo.</t>
  </si>
  <si>
    <t>Se realizó acompañamiento a los diferentes procesos del Instituto, en el reporte de avance de los indicadores, actividades y productos de los Planes Operativos Anuales, en el aplicativo SOFIGAC, para los meses de enero y febrero</t>
  </si>
  <si>
    <t>Se llevó acabo el seguimiento a los indicadores, productos y actividades de los planes de acción anual de los diferentes procesos de la entidad a través del aplicativo de planeación del Instituto, para el mes de abril.</t>
  </si>
  <si>
    <t>Se realizó acompañamiento a los diferentes procesos del Instituto, en el reporte de avance de los indicadores y actividades de los Planes Operativos Anuales, en el aplicativo SOFIGAC, y se envió un correo con las fechas de cierre del sistema para el reporte de indicadores y actividades.</t>
  </si>
  <si>
    <t>8. MISIONAL: Ejecutar análisis biológicos de suelos (200)</t>
  </si>
  <si>
    <t xml:space="preserve">
Elaboración de informes ejecutivos trimestrales de seguimiento al cumplimiento de las metas del Plan Estratégico Institucional y los planes de acción anuales                        
</t>
  </si>
  <si>
    <t>42 análisis biológicos de suelos</t>
  </si>
  <si>
    <t>142 análisis biológicos de suelos</t>
  </si>
  <si>
    <t>564 análisis biológicos de suelos</t>
  </si>
  <si>
    <t>144 análisis biológicos de suelos</t>
  </si>
  <si>
    <t>No se realizaron análisis</t>
  </si>
  <si>
    <t>Se realizaron 62 análisis</t>
  </si>
  <si>
    <t>Se realizaron 84 análisis biológicos de suelos por convenios.</t>
  </si>
  <si>
    <t>Esta actividad se elimina para este proceso ya que pasa a hacer parte del proceso de "Evaluación por resultados", según lo estipulado en el MIPG que establece que en esta dimensión se deben reportar los resultados de la gestión desarrollada por la entidad.
Se presenta ejeución al mes de mayo. La actividad continúa su ejecución en el Plan de Acción del proceso "Evaluación por resultados".</t>
  </si>
  <si>
    <t>Se realizaron 41 análisis biológicos de suelos por convenios.</t>
  </si>
  <si>
    <t>Se elaboró el informe de gestión del Instituto correspondiente al primer trimestre de 2019</t>
  </si>
  <si>
    <t>Formulación del Plan Estratégico Institucional 2019-2022</t>
  </si>
  <si>
    <t>9. Mantener la acreditación permanente del laboratorio nacional de suelos (Eliminada)</t>
  </si>
  <si>
    <t>Plan Estratégico Institucional</t>
  </si>
  <si>
    <t>Todos los procesos</t>
  </si>
  <si>
    <t>Documento</t>
  </si>
  <si>
    <t>Documento aprobado y publicado</t>
  </si>
  <si>
    <t>vance en la actualización de documentos pero debido a que los equipos del laboratorio no cuentan con mantenimiento y calibración actualizada no sido imposible realizar la validación verificación de los métodos</t>
  </si>
  <si>
    <t>Se trabajó versión inicial del Plan de Acción Anual 2019 con los diferentes procesos para su publicación en la página web de la entidad a 31 de enero en consideración con el Estatuto Anticorrupción y la Ley de transparencia y acceso a la información.</t>
  </si>
  <si>
    <t>Se consolidó una versión del Plan de Acción del IGAC con una propuesta inicial de marco estratégico para el cuatrienio 2019-2022, en espera a la aprobación del PND. Dicha propuesta fue presentada en Consejo Directivo del mes de febrero</t>
  </si>
  <si>
    <t>El documento preliminar del Plan Estratégico Institucional, se encuentra en proceso de ajustes a la espera de la versión definitiva del PND en relación con las metas definidas para la Entidad.</t>
  </si>
  <si>
    <t>En el marco de la formulación del Plan Estratégico Institucional 2019-2022 (PEI), el cual debió ser debidamente validado dados los retos y roles definidos para el IGAC en el marco del Plan Nacional de Desarrollo aprobado en el mes de mayo, desde la Oficina Asesora de Planeación se lideró y acompañó el ejercicio de revisión y validación del mapa de procesos de la Entidad, de la misión, visión, valores, objetivos estratégicos, estrategias e indicadores a partir de los cuales se realizará seguimiento al cumplimiento de la metas de gobierno, sectoriales e institucionales definidas para el IGAC en el presente cuatrienio. 
El Plan fue presentado para validación y aprobación en el Comité Institucional de Gestión y Desempeño de fecha 31 de mayo</t>
  </si>
  <si>
    <t>Servicio de Información agrológica</t>
  </si>
  <si>
    <t>#</t>
  </si>
  <si>
    <t>Napoleón Ordoñez</t>
  </si>
  <si>
    <t>Hectáreas con información Agrológica ejecutadas</t>
  </si>
  <si>
    <t>Salida de campo proyecto LEVANTAMIENTO DE SUELOS PARA EL ESTUDIO DE SUELOS DE LA CUENCA DEL RIO SUMAPAZ CONVENIO IGAC_CAR con personal de planta de la Sbbdirección, se completa el 50% del convenio con CAR</t>
  </si>
  <si>
    <t>Durante el mes de marzo en la actividad avanzó en 306.781 hectáreas de la siguiente manera: con interpretación de geomorfología a escala 1:25.000 que se ubican en la Cuenca del Río Amoyá, municipio de Chaparral, Tolima. Revisión de 36.250 hectáreas interpretadas en cobertura e ubican en la Cuenca del Río Amoyá, municipio de Chaparral, Tolima, de igual forma se adelantó la revisión de clases agrológicas en los municipios de Tenza, Paipa, Mongua, Cómbita en Boyacá, Ancuyá en Nariño y el municipio de Piedecuesta en Santander 1.420,8 hectáreas, adicionalmente se entregó información de 26 predios elaborados según solicitudes de catastro se continuo con la salida de campo Fase 1 para realizar el calicateo del ESTUDIO DE SUELOS DE LA CUENCA DEL RIO SUMAPAZ. Se ajustaron las descripciones de los perfiles de la cuenca del Río Negro. y Se actualizaron los perfiles existentes, se empezó la elaboración de la leyenda y se está haciendo la interpretación geomorfológica de Amoya, lo mismo que se continúa con la depuración de información para el estudio de suelos de los departamento de Cesar y Magdalena. Se presenta un deficit de 161.929 hectáreas (-29% del acumulado), principalmente por retraso en la contratación del personal</t>
  </si>
  <si>
    <t>Las actividades de este producto pasaron a productos de acuerdo al PEI</t>
  </si>
  <si>
    <t>Equipo directivo IGAC</t>
  </si>
  <si>
    <t>Realizar el ejercicio de planeación estratégica del Instituto</t>
  </si>
  <si>
    <t>Diego Cortes
 Wilson Vargas</t>
  </si>
  <si>
    <t>1. Geomorfología aplicada a levantamientos de suelos, Levantamientos de Coberturas, Uso de la tierra, Conflictos biofísicos de uso del territorio, difusión y disposición de la información generada. (2.350.000 has)</t>
  </si>
  <si>
    <t>Se incluyen estas actividades como nuevas en el Plan de Acción dado que el producto "Formulación y seguimiento del Plan Estratégico Institucional 2019-2022 y Planes de Acción Anuales de la Entidad" se abrió en dos productos que diferencian las actividades desarrolladas para estos dos productos puntuales.</t>
  </si>
  <si>
    <t>Se llevó a cabo el ejercicio de revisión de la misión, visión, valores, objetivos estratégicos, estrategias e indicadores del Plan Estratégico Institucional, para los diferentes procesos de la entidad, en consideración con las metas y retos definidos para el IGAC en el Plan Nacional de Desarrollo 2018-2022, el cual fue aprobado al final del mes de mayo</t>
  </si>
  <si>
    <t>Al mes de junio se realizaron los diferentes ajustes de este marco estratégico, de acuerdo con las observaciones emitidas por el Comité Institucional de Gestión y Desempeño del mes de mayo en el que se presentó el Plan Estratégico Sectorial formulado. Este Plan será presentado en el Consejo Directivo para su aprobación final.</t>
  </si>
  <si>
    <t>56,100 hectáreas interpretadas en cobertura 24,100 hectáreas en municipio de Ciénaga Magdalena y 32.000 hectáreas interpretadas en geomorfología en el municipio d Chaparral Tolima</t>
  </si>
  <si>
    <t>142.011 hectáreas con interpretación de geomorfología a escala 1:25.000 que se ubican en la Cuenca del Río Amoyá, municipio de Chaparral, Tolima. Revisión de 36.250 hectáreas interpretadas en cobertura e ubican en la Cuenca del Río Amoyá, municipio de Chaparral, Tolima.</t>
  </si>
  <si>
    <t>Nancy Leiva
 Diego Cortes</t>
  </si>
  <si>
    <t>2. Actualización, Homologación y Correlación de áreas homogéneas de tierras con fines múltiples. (1.000.000 has)</t>
  </si>
  <si>
    <t>Revisión de clases agrológicas en los municipios de Chía, Sopó, Tocancipá, Gachancipá y Sesquile en Cundinamarca y el municipio de Quimbaya en Quindío 40 hectareas</t>
  </si>
  <si>
    <t>Revisión de clases agrológicas en los municipios de Tenza, Paipa, Mongua, Cómbita en Boyaca, Ancuyá en Nariño y el municipio de Piedecuesta en Santader 1,420,8 hectareas, adicionalmente se entrego información de 26 predios elaborados según solicitudes de catastro</t>
  </si>
  <si>
    <t>3. Estudio de suelos como insumo para el ordenamiento integral del territorio. (1.000.000 has)</t>
  </si>
  <si>
    <t xml:space="preserve">Se llevó a cabo la preparación del documento integral y documento ejecutivo del Plan para su posterior publicación y socialización una vez sea aprobado por la alta dirección. Posteriormente, se llevará a cabo el ejercicio de actualización del Plan de Acción Anual para los procesos definidos en el nuevo marco estratégico y modelo de operación de procesos de la entidad, junto con la revisión de los objetivos y de la documentación a cargo de estos procesos.
</t>
  </si>
  <si>
    <t>El Plan Estratégico Institucional aprobado en el Consejo directivo del 16 y 17 de julio. Este fue publicado en la página Web del IGAC en el enlace https://www.igac.gov.co/es/contenido/plan-estrategico-institucional</t>
  </si>
  <si>
    <t>Presentación del Plan Estratégico Institucional para aprobación en Comité de Gestión y Desempeño Institucional y en Consejo Directivo.</t>
  </si>
  <si>
    <t>Salida de campo para realizar el levantamiento de información de suelos para EL ESTUDIO DE SUELOS DE LA CUENCA DEL RIO SUMAPAZ</t>
  </si>
  <si>
    <t>realizar el calicateo del ESTUDIO DE SUELOS DE LA CUENCA DEL RIO SUMAPAZ. Se ajustaron las descripciones de los perfiles de la cuenca del Río Negro. y Se actualizaron los perfiles existentes, se empezó la elaboración de la leyenda y se está haciendo la interpretación geomorfológica de Amoya.</t>
  </si>
  <si>
    <t>4. Estudio de suelos como insumo para el cumplimiento de los acuerdos de paz. (200.000 has)</t>
  </si>
  <si>
    <t>El Plan Estratégico Institucional fue presentado para validación y aprobación en el Comité Institucional de Gestión y Desempeño de fecha 31 de mayo, con el fin de que una vez validado sea presentado en el Consejo Directivo a realizarse en el mes de Junio</t>
  </si>
  <si>
    <t xml:space="preserve">El Consejo Directivo fue reagendado para la tercera semana del mes de julio. </t>
  </si>
  <si>
    <t xml:space="preserve">El Plan Estratégico Institucional fue aprobado en el Consejo directivo del 16 y 17 de julio. </t>
  </si>
  <si>
    <t>Depuración de información para los estudio de suelos de los departamentos de Cesar y Magdalena</t>
  </si>
  <si>
    <t>Se continua con la depuración de información para el estudio de suelos del departamento de Cesar y Magdalena</t>
  </si>
  <si>
    <t>Oficina Asesora de Planeación /Comunicaciones</t>
  </si>
  <si>
    <t>Publicación del Plan Estratégico Institucional</t>
  </si>
  <si>
    <t>Compromisos institucionales nacionales e internacionales</t>
  </si>
  <si>
    <t>Janeth González</t>
  </si>
  <si>
    <t>Se publicó en el siguiente enlace de la página web del Instituto, la versión del PEI aprobada por el Consejo Directivo el pasado 16 y 17 de julio
https://www.igac.gov.co/sites/igac.gov.co/files/igac_pei_2019_2022_vf.pdf</t>
  </si>
  <si>
    <t>El producto presenta un retraso por la falta de respuesta por parte del MAGA a informes presentados por el IGAC (-8,5%)</t>
  </si>
  <si>
    <t xml:space="preserve">No hay actividad programada </t>
  </si>
  <si>
    <t>No hay actividad programada</t>
  </si>
  <si>
    <t>Formulación del Plan de Acción Anual 2019</t>
  </si>
  <si>
    <t>1, Carta de intención entre la Organización de las Naciones Unidas para la Alimentación y la AGricultura - FAO y el IGAC.</t>
  </si>
  <si>
    <t>Planes de acción actualizados por proceso</t>
  </si>
  <si>
    <t>Se han realizado dos reuniones con la FAO</t>
  </si>
  <si>
    <t>- Se asistió a las Reuniones ordinarias de las Alianzas Regionales por el Suelo de Latinoamérica y El Caribe”, que se realizaron en Quito, Ecuador, entre el 20 y 22 de mayo del presente año.
 - Se programó. Organizo y realizó la celebración del día Nacional del Suelo (17 de junio)
 - Se asistió a la reunión ordinaria sobre la alianza en Colombia
 - Reunión FAO-IGAC, para mirar futuras actividades.</t>
  </si>
  <si>
    <t>Se ha cumplido con la asistencia a las reuniones de seguimiento a los compromisos de la alianza suramericana por los suelos, con relación a los dos pilares que tiene relación el IGAC.</t>
  </si>
  <si>
    <t>2, Asesorar y revisar la realización del Mapa de Taxonomía de suelos y capacidad de uso de las tierras a escala 1:50.000 de Guatemala (Convenios MAGA-IGAC)</t>
  </si>
  <si>
    <t>Debido al incumplimiento por parte del MAGA a los compromisos establecidos en reunión de diciembre pasado no se presenta avance en la actividad</t>
  </si>
  <si>
    <t>Visita de seguimiento técnico y administrativo de los convenios Nos. 43 de 2006 y 10 de 2015, suscritos entre el MAGA y el IGAC</t>
  </si>
  <si>
    <t>Debido a dificultades presentadas por MAGA, se  ajustó el cronograma acordado y suscrito inicialmente.</t>
  </si>
  <si>
    <t>3, Convenio de Cooperación Científica para la ejecución de análisis de muestras de suelos, dentro del plan de manejo ambiental para el programa de erradicación de cultivos ilícitos – PECAT</t>
  </si>
  <si>
    <t>Se incluye este indicador como nuevo en el Plan de Acción dado que el producto "Formulación y seguimiento del Plan Estratégico Institucional 2019-2022 y Planes de Acción Anuales de la Entidad" se abrió en dos productos que diferencian las actividades desarrolladas para estos dos productos puntuales.</t>
  </si>
  <si>
    <t>El  Plan de acción 2019 versión inicial, y las actividades que lo integran fueron aprobadas por los lideres de los procesos. Dicho Plan fue publicado en la página web de la Entidad. Los Planes de los diferentes procesos fueron cargados en el SOFIGAC y se realizó acompañamiento a los responsables, en el reporte de avance de los indicadores, actividades y productos, en este mismo aplicativo SOFIGAC.</t>
  </si>
  <si>
    <t>3 Acompañamientos - Municipio de Tumaco - Nariño, Villa Garzón - Putumayo y Caucasia - Antioquia</t>
  </si>
  <si>
    <t>Salida de campo a los municipios de Caucasia en el departamento de Antioquia y Tumaco en el departamento de Nariño.</t>
  </si>
  <si>
    <t>Del 9 al 13 de septiembre se tomó la muestra correspondiente a la frecuencia de monitoreo ambiental 60 días después de las actividades de aspersión en Caucasia - Antioquia. El día 18, se recibió el estándar interno de glifosato, reactivo que se tenia pendiende puesto que la importación del mismo, tardo un poco mas de lo esperado.</t>
  </si>
  <si>
    <t>4, Publicaciones y proyectos relacionados con procesos agrológicos.</t>
  </si>
  <si>
    <t>En proceso de estructuración las publicaciones Suelos Hídricos de Colombia y Estudio de suelos 1:100 del departamento del Huila</t>
  </si>
  <si>
    <t>Se han venido trabajando en las obras resultado de las investigaciones de la Subdirección las que están listas para imprenta como son:
 - Sistema Geomorfológico Colombiano
 - Suelos Hídricos Colombianos
 En el Estudio de Suelos del Departamento de Huila se encuentra en la elaboración de los últimos capítulos.
 Se dio inicio a las obras:
 - Propiedades Químicas de los Suelos
 - Propiedades Físicas de los Suelos</t>
  </si>
  <si>
    <t>Se entregaron a la Imprenta Nacional, las publicaciones impresas Suelos Hídricos de Colombia Relación con Humedales y Uso de las Tierras y Sistema de Clasificación Geomorfológica Aplicada a los Levantamientos de Suelos, para iniciar el proceso de corrección de estilo, quedando pendiente el Estudio de Suelos del departamento del Huila.</t>
  </si>
  <si>
    <t>5. Actualizar el manual de métodos analíticos del laboratorio de suelos-7a edición. (1 documento técnico)</t>
  </si>
  <si>
    <t>Se continua con la revisión documental</t>
  </si>
  <si>
    <t>Se inició la edición y diagramación de texto para la revisión del documento final.</t>
  </si>
  <si>
    <t>Formulación del Plan de Acción Anual</t>
  </si>
  <si>
    <t>14.38%</t>
  </si>
  <si>
    <t>Áreas AHT con fines múltiples homologadas, actualizadas y correlacionadas (NUEVO PRODUCTO viene de actividad)</t>
  </si>
  <si>
    <t>Nancy Leiva / Diego Cortez</t>
  </si>
  <si>
    <t>El  Plan de acción 2019 versión inicial, y las actividades que lo integran fueron aprobados por los lideres de los procesos. Dicho Plan fue publicado en la página web de la Entidad. Los Planes de los diferentes procesos fueron cargados en el SOFIGAC</t>
  </si>
  <si>
    <t>Se actualizaron los siguientes municipios: Rondón, Covarachía, Chinavita, Garagoa, La Capilla y Sogamoso en el departamento de Boyacá y el 30% de Cumaribo en el departamento de Vichada, para un total de área de avance de 2.053.410 ha.AG64</t>
  </si>
  <si>
    <t>Se actualizaron los siguientes municipios: Viracachá, Pesca, Susacón, La Uvita, Chita en Boyacá y el 30% de Cumaribo, Vichada, total área: 2.105.546,2 hectáreas</t>
  </si>
  <si>
    <t xml:space="preserve">Se actualizaron temáticamente en Áreas Homogéneas de Tierra, los siguientes municipios: Tasco, Santana, Panqueba, Monguí, Guacamayas, Siachoque, Floresta y Togüí de Boyacá, Susa, Cundinamarca y La Florida, Nariño y el 40% de Cumaribo, Vichada. </t>
  </si>
  <si>
    <t>Se actualizaron temáticamente los siguientes municipios: Pajarito, Chiquinquirá de Boyacá, Gama de Cundinamarca,  Chachagui y Pupilales de Nariño y Apía de Risaralda. No hubo solicitudes de predios por parte de la Subdirección de Catastro. Adicional se realizó la estructuración cartográfica 61.179 ha</t>
  </si>
  <si>
    <t>Se actualizaron temáticamente las Áreas Homogéneas de Tierra de los siguientes municipios: Paya, San Luis de Gaceno de Boyacá, Gachancipá y Chaguani de Cundinamarca,  Yacuanquer, Nariño e Iles de Nariño, Altos del Rosario, Bolívar y San Pedro del Valle.</t>
  </si>
  <si>
    <t>Publicación del Plan de Acción Anual Consolidado</t>
  </si>
  <si>
    <t>El Plan de Acción 2019 en su versión inicial, fue publicado en la págna Web del Instituto, de acuerdo con lo estipulado en el Estatuto Anticorrupción y la Ley de Transparencia y acceso a la información.</t>
  </si>
  <si>
    <t>Nancy Leiva</t>
  </si>
  <si>
    <t>1- Correlación o actualización de las áreas homogéneas de tierras</t>
  </si>
  <si>
    <t>Cargue en los modulos de planes e indicadores del sistema SOFIGAC, los Planes de Acción Anual</t>
  </si>
  <si>
    <t xml:space="preserve"> Los Planes de Acción versión inicial de los diferentes procesos fueron cargados en el SOFIGAC para posterior reporte de los avances obtenidos de acuerdo con lo programado para la vigencia 2019 </t>
  </si>
  <si>
    <t>De acuerdo con la aprobación del Plan Estratégico Sectorial 2019-2022 en el Comité Institucional de Gestión y Desempeño del mes de mayo y el Consejo Directivo del mes de julio, se realizó una actualización y articulación de los planes de acción anuales en su primera versión. Se cargó esta nueva actualización en el archivo Drive compartido para su posterior cargue en el aplicativo SOFIGAC dados los ajustes que se debieron realizar a dichos planes.</t>
  </si>
  <si>
    <t>Se realizó el respectivo cargue de los indicadores y productos del Plan de Acción para seguimiento en el DRIVE</t>
  </si>
  <si>
    <t>Todos los procesos / Oficina Asesora de Planeación</t>
  </si>
  <si>
    <t>Actualizar el Plan de Acción Anual en articulación con el PEI y publicarlo</t>
  </si>
  <si>
    <t xml:space="preserve">La Oficina Asesora de Planeación acompañó a los 23 procesos de la entidad en la revisión de las metas, productos, actividades e indicadores definidos en los Planes de Acción (versión #1), con el fin de que los mismos fueran actualizados y articulados con las metas del Plan Nacional de Desarollo y con los objetivos estratégicos, las estrategias, metas e indicadores del Plan Estratégico Institucional de la Entidad. </t>
  </si>
  <si>
    <t>Una vez aprobado el PEI en las instancias definidas, se llevó a cabo la actualización del Plan de Acción Anual para los diferentes procesos de la entidad. Así mismo, está nueva versión del PAA fue publicada en la página web del IGAC, en el siguiente vínculo
https://www.igac.gov.co/es/contenido/metas-objetivos-en-indicadores-de-gestion-yo-desempe%C3%B1o</t>
  </si>
  <si>
    <t>2- Atención prioritaria solicitudes judiciales, catastrales procesos de restitución de tierras, entre otras.</t>
  </si>
  <si>
    <t>Presentación del Plan de Acción Anual para aprobación en Consejo Directivo.</t>
  </si>
  <si>
    <t>Dentro de la Línea de Transferencia de Conocimientos se finalizó el Curso Internacional POLÍTICAS URBANAS Y GESTIÓN DE PROGRAMAS SOSTENIBLES PARA CIUDADES INTELIGENTES con la participación de dieciséis (16) estudiantes, de los cuales doce (12) extranjeros. Avanzando así en el 0,1 del modelo de gestión del conocimiento para el año 2019. Este curso se tenia planeado para terminar en el mes de abril, sin embargo se adelanto la programación del mismo y termino en el mes de marzo.</t>
  </si>
  <si>
    <t>El Plan de Acción Anual 2019 versión inicial, fue presentado en el Consejo Directivo celebrado en el mes de febrero.</t>
  </si>
  <si>
    <t>Diego Cortes</t>
  </si>
  <si>
    <t>3- Estructuración control de calidad y correlación digital de la información de áreas homogéneas producida por el GIT de Levantamientos y Aplicaciones.</t>
  </si>
  <si>
    <t>Planes Institucionales actualizados y articulados al PEI</t>
  </si>
  <si>
    <t>Plan Anual de Adquisiciones/Plan Estratégico Institucional/PETI/PETH/PINAR/Seguridad y Salud en el Trabajo</t>
  </si>
  <si>
    <t>Gestión del Talento Humano/Gestión de Tecnologias de la Información/Gestión Informática de soporte/gestión documental/gestión contractual</t>
  </si>
  <si>
    <t>Planes Institucionales articulados</t>
  </si>
  <si>
    <t>4- Entrega de insumos, estadísticas y mapas de las solicitudes judiciales, catastrales, procesos de restitución de tierras a demanda.</t>
  </si>
  <si>
    <t>Durante el mes de julio no se recibieron solicitudes</t>
  </si>
  <si>
    <t>Se incluye este indicador como nuevo en el Plan de Acción en consideración con el Decreto 612 de 2018, a través de cual se fijan las directrices para la integración de planes institucionales. Se incluyó esta actividad con el fin de revisar y realizar dicha integración.</t>
  </si>
  <si>
    <t>Al finalizar la vigencia todos los doce planes institucionales y estrategicos se encuentran alineados al PEI 2018-2022 y solo falta la aprobación de seis de ello en el Comite Institucional de Gestión y Desempeño que se espera realizar en el 2020 pues en el 2019 por cambios de administración no se logro su realización.</t>
  </si>
  <si>
    <t>Estudio de suelos realizados, como insumo para el ordenamiento del territorio. (NUEVO PRODUCTO, viene de actividad)</t>
  </si>
  <si>
    <t>Áreas de Estudio de suelos realizados, como insumo para el ordenamiento del territorio.</t>
  </si>
  <si>
    <t>Plan Estratégico de Talento Humano</t>
  </si>
  <si>
    <t>Gestión del Talento Humano - GIT Talento Humano</t>
  </si>
  <si>
    <t>Llevar a cabo la actualización y articulación de los Planes institucionales de Talento Humano (PETH, Plan Anual de Vacantes, Plan de Previsión de Recursos Humanos, Plan Institucional de Capacitacion, Plan de trabajo Anual en Seguridad y Salud en el Trabajo)</t>
  </si>
  <si>
    <t>Se finalizó la revisión y ajuste de las unidades cartográficas de suelos, se describieron los grupos de manejo de la cuenca y se elaboró la leyenda de capacidad de uso de la cuenca del rio Negro.
 En el proyecto de Amoyá, se realizó la fase de campo en su primera etapa, teniendo en cuenta el área que corresponde a los Parques Naturales Nacionales (PNN) y la Zona de Reserva forestal (ZRF).</t>
  </si>
  <si>
    <t>En el mes de julio se finalizaron todas las actividades del proyecto Estudio semidetallado de suelos para las cuencas de los ríos Negro y Sumapaz  y se generaron los productos finales del mismo.  Los cuales fueron:
1. Memoria técnica conformada por los capítulos de generalidades, medio biofísico, métodos y procedimientos, descripción de unidades cartográficas de suelos y clasificación de las tierras por su capacidad de uso.
2. Cartografía de suelos y capacidad de uso con sus respectivas leyendas. 
3. Base de datos de observaciones de campo, de perfiles y de resultados de laboratorio.
4. Geodatabase modelo IGAC y ANLA.
5. Metadatos.
Estudio de suelos escala 1:125.000, de la cuenca del río Amoyá municipio de Chaparral- departamento de Tolima
Se realizó la socialización de corregidores, presidentes de juntas, propietarios de fincas y administradores de finca sobre la fase de toma de muestras por parte de los edafólogos. El día 12 de Julio de 2019, en Chaparral se lleva a cabo el tercer comité técnico</t>
  </si>
  <si>
    <t>Se presenta un avance total del proyecto de Amoyá del 50% teniendo en cuenta que la Etapa de campo no se ha podido concluir. La actividad en este mes se ha concentrado en ajustar y corregir las bases de datos de observaciones realizadas en la primera fase de la Etapa de Campo. El retraso del proyecto es del 18%.</t>
  </si>
  <si>
    <t>Se presenta un avance total del proyecto del 51%  de Amoyá y corresponde a la ejecución de la fase III de campo, en la que se describieron y tomaron muestras a 33 perfiles modales y se reconocieron 8.600 ha.  aproximadamente.  En cuanto el proyecto de la CAR se han realizado 6.787 ha de los complejos de páramos Iguaque-Merchan y Altiplano que corresponden al 3% del proyecto.</t>
  </si>
  <si>
    <t>Los Estudios de Suelos como insumos para el ordenamiento del Territorio, se presenta un avance total del proyecto de Amoyá del 60% y corresponde a la ejecución de la fase IV de campo, en la que se hizo 500 observaciones y 50 perfiles, con un reconocimiento de 9200 ha aproximadamente. En este momento se encuentran en fase de campo dentro del proyecto de páramos de la CAR.</t>
  </si>
  <si>
    <t>Se incluyen estas actividades como nuevas en el Plan de Acción en consideración con el Decreto 612 de 2018, a través de cual se fijan las directrices para la integración de planes institucionales. Se incluyó esta actividad con el fin de revisar y realizar dicha integración.</t>
  </si>
  <si>
    <t>En consideración con el Decreto 612 de 2018, a través de cual se fijan las directrices para la integración de planes institucionales. Se incluyó esta actividad con el fin de revisar y realizar dicha integración.
Los Planes a los que hace referencia este Decreto, para Talento Humano, fueron presentados y aprobados en el Comité Institucional de Gestión y Desempeño realizado el 31 de mayo de 2019</t>
  </si>
  <si>
    <t>Se revisaron y actualizaron los planes del Decreto 612 de 2018 a las actividades del Plan de Acción del proceso Gestión del Talento Humano</t>
  </si>
  <si>
    <t>Plan Anual de Adquisiciones</t>
  </si>
  <si>
    <t>Gestión Contractual 
 GIT Adquisiciones</t>
  </si>
  <si>
    <t>Llevar a cabo la actualización y articulación del Plan Anual de Adquisiciones</t>
  </si>
  <si>
    <t>Cartografía Temática de Suelos (Fases)</t>
  </si>
  <si>
    <t>Se emitieron y socializaron los lineamientos para la formulación del Plan Anual de Compras vigencia 2020. Actualmente se encuentra en proceso la aprobación de este Plan en CIGD o comité directivo.</t>
  </si>
  <si>
    <t>Plan Institucional de Archivos</t>
  </si>
  <si>
    <t>Gestión Documental - GIT Gestión documental</t>
  </si>
  <si>
    <t>Llevar a cabo la articulación del Plan Institucional de Archivos - PINAR</t>
  </si>
  <si>
    <t xml:space="preserve">
Sin meta programada para este periodo</t>
  </si>
  <si>
    <t>Se llevó a cabo una mesa de trabajo para identificar las actividades y tareas que se articulan dentro del Plan de Acción del proceso de gestión documental, que obedecen a la implementación del PINAR, de acuerdo con lo estipulado en el Decreto 612 de 2018</t>
  </si>
  <si>
    <t xml:space="preserve">Gestión Documental PGD se encuentra en revisión.
Se validaron los aspectos críticos para la formulación del Plan Institucional de Archivos- PINAR, se encuentra en revisión.  </t>
  </si>
  <si>
    <t>Una vez revisados los instrumentos archivísticos (PGD y PINAR), se lleva a cabo la actualización y posterior presentación ante el Comité Institucional de Gestión y Desempeño para su aprobación.</t>
  </si>
  <si>
    <t>Se avanzó en la elaboración del Plan institucional de Archivos se encuentra en revisión final interna. Se ajustó la entrega de información por habilitaciones catastrales.
Además se desarrolló en dos fases la herramienta tecnológica para gestión documental.
No se alcanza el 40% debido a que se realizaron ajustes relacionados con el sistema de información y habilitación catastral; por tal razón ese 20% pendiente debe ser distribuido en los meses posteriores.</t>
  </si>
  <si>
    <t xml:space="preserve">Para el caso de la articulación del Plan Institucional de Archivos - PINAR  del mes de octubre en el cual tenemos  un rezago del 20%,  nos permitimos señalar que si se cumplirá con ese porcentaje, ya que el documentos PINAR se encuentra actualmente en revisión por parte de la OAP, para su posterior presentación para aprobación por parte del Comité de Evaluación y Desempeño. </t>
  </si>
  <si>
    <t xml:space="preserve">El documento PINAR se encuentra actualizado y alineado al PEI 2019-2022, y se encuentra en la etapa de aprobacion en el Comite Institucional de Gestion y Desempeño, el cuar sera aprobado en el 2020, en razon que el comite no fue convocado en el mes de dicimbre por los cambios que se  han presentado en la administracion </t>
  </si>
  <si>
    <t>Plan Estratégico de Tecnologías de la Información y Comunicaciones</t>
  </si>
  <si>
    <t>Gestión de Tecnologias de la Información/Gestión Informática de soporte/Jefe Oficina de Informática y Telecomunicaciones</t>
  </si>
  <si>
    <t>Llevar a cabo la actualización y articulación de los Planes institucionales de información y comunicaciones (PETI, Plan de Tratamiento de Riesgo de Seguridad y Privacidad de la Información, Plan de Seguridad y Privacidad de la Información)</t>
  </si>
  <si>
    <t>Control de calidad de los perfiles, leyenda y base de datos de observaciones y perfiles y ajustes con los cambios propuestos.</t>
  </si>
  <si>
    <t>Se aprobó el PETIC 2018-2022 durante el segundo trimestre de 2019, se encuentra en actualización teniendo en cuenta el nuevo PND y PEI. 
Plan de tratamiento de riesgos de seguridad de la información: El plan de tratamiento de riesgos de seguridad de la información se carga dentro del aplicativo SOFIGAC donde cada proceso dentro de sus riesgos de gestión realiza el cargue de seguimiento y evidencia de los riesgos de seguridad de la información identificados, así mismo para la vigencia 2019 se estableció dentro del Plan de Acción Anual de los procesos a cargo de la Oficina de Informática y Telecomunicaciones, la actualización de riesgos de seguridad de la información de cinco (5) procesos con fecha de terminación diciembre de 2019.
El plan de seguridad de la información incluye las actividades que se propone realizar la OIT en esta materia. Este plan se encuentra descrito dentro del Plan de Acción Anual de los procesos a cargo de la Oficina de Informática y Telecomunicaciones y para la vigencia 2019 se han programado dos actividades: Actualización de activos de información de cinco (5) procesos y actualización de riesgos de seguridad de la información de cinco (5) procesos, con fecha de terminación diciembre de 2019.</t>
  </si>
  <si>
    <t>El PETI se encuentra actualizado y en revisión y aprobación por parte de la jefatura de la Oficina de Informática, con el fin de ser presentado en el Comité Institucional de Gestión y Desempeño</t>
  </si>
  <si>
    <t>El PETI se encuentra actualizado y está pendiente de aprobación del CIGD. Se incluyó dentro de la agenda del comité tentativo a realizarse el día 20 de diciembre.</t>
  </si>
  <si>
    <t xml:space="preserve">El documento PETIT se encuentra actualizado y alineado al PEI 2019-2022, y se encuentra en la etapa de aprobacion en el Comite Institucional de Gestion y Desempeño, el cuar sera aprobado en el 2020, en razon que el comite no fue convocado en el mes de dicimbre por los cambios que se  han presentado en la administracion </t>
  </si>
  <si>
    <t>Presentación y aprobación de los planes en Comité Institucional de Gestión y Desempeño</t>
  </si>
  <si>
    <t>Descripción de UCS, revisión por control de calidad y ajuste de las UCS según las recomendaciones dadas.</t>
  </si>
  <si>
    <t>En el Comité Institucional de Gestión y Desempeño del 31 de mayo fueron revisados y aprobados los Planes de Talento, según Decreto 612 de 2018</t>
  </si>
  <si>
    <t xml:space="preserve">Plan de seguridad de la información: </t>
  </si>
  <si>
    <t xml:space="preserve">Al finalizar el año se encuentan actualizados y alineados al PEI 2018-2022 los seis (6) planes de Talento Humano (plan de vacantes, plan previsión de recursos humanos, plan estrategico t.h. plan de capacitación, plan de incentivos y plan de seguridad y salud en el trabajo) y faltan por llevar al CIGD los restantes seis planes pues por los cambios de administración no se han podido realizar los comites </t>
  </si>
  <si>
    <r>
      <rPr>
        <sz val="11"/>
        <color rgb="FFFF0000"/>
        <rFont val="Calibri"/>
      </rPr>
      <t xml:space="preserve">Plan Estratégico Sectorial formulado y con seguimiento
</t>
    </r>
    <r>
      <rPr>
        <sz val="11"/>
        <color rgb="FF000000"/>
        <rFont val="Calibri"/>
      </rPr>
      <t>Plan Estratégico Sectorial formulado</t>
    </r>
  </si>
  <si>
    <t>DANE/IGAC</t>
  </si>
  <si>
    <t>Documentos</t>
  </si>
  <si>
    <t>Documento aprobado y socializado - Plan Estratégico Sectorial</t>
  </si>
  <si>
    <t>Clasificación por capacidad de uso, mapa de capacidad. Control de calidad y ajustes con los cambios propuestos.</t>
  </si>
  <si>
    <t>Elaboración de la memoria técnica, control de calidad, y ajustes pertinentes.</t>
  </si>
  <si>
    <t>Estudio de suelos realizados, como insumo para el cumplimiento de los acuerdos de paz. (NUEVO PRODUCTO, viene de actividad)</t>
  </si>
  <si>
    <t>Formulación del Plan Estratégico Sectorial 2019-2022</t>
  </si>
  <si>
    <t>Áreas de Estudio de suelos como insumo para el cumplimiento de los acuerdos de paz</t>
  </si>
  <si>
    <t>Se elaboró propuesta de actividades y metas del IGAC a ser incluidas en el Plan Estratégico sectorial versión preliminar</t>
  </si>
  <si>
    <t>El IGAC realizó propuestas de ajuste al Plan Estratégico Sectorial preliminar 2019-2022.
El Plan Estratégico Sectorial versión preliminar fue publicado en la página web de la Entidad.</t>
  </si>
  <si>
    <t>En el mes de marzo se realizó propuesta para la primera fase de la estrategia “CANAL CIENTÍFICO - CONEXIÓN GEOGRÁFICA”: la producción de un podcast de divulgación científica con énfasis en temas de geografía, cartografía, geodesia, catastro, agrología y otras disciplinas afines.</t>
  </si>
  <si>
    <t>En el mes de abril se finalizó el diseño visual del proyecto canal científico y comenzó el desarrollo del sitio web y la producción del segundo episodio del podcast, realizando una entrevista al profesor Jerry Brotton de la Queen Mary University of London . Por último, se produjo el video promocional de la estrategia y materiales anexos al piloto del podcast.</t>
  </si>
  <si>
    <t>Se continúo con la revisión de información preliminar y demás insumos</t>
  </si>
  <si>
    <t>Consolidación del Plan Estrátegico Sectorial 2019 - 2022</t>
  </si>
  <si>
    <t>Se encuentran en este momento en la fase de campo para el levantamiento de  144 observaciones detalladas (cajuelas) en áreas seleccionadas dentro de los municipios de Concordia, Pedraza y Cerro de San Antonio (Magdalena) y El Paso, La Paz (Cesar).</t>
  </si>
  <si>
    <t>Levantamiento de 184 observaciones detalladas (cajuelas) en un área aproximada de 25.700 ha dentro de los municipios de Pedraza, Zapayán y Tenerife en el departamento de Magdalena y  Levantamiento de 177 observaciones detalladas (cajuelas) en un área aproximada de 26,573 ha dentro de los municipios de Codazzi, La Paz, Becerril y San Diego. en el departamento del Cesar.</t>
  </si>
  <si>
    <t>Se presenta un avance en los Estudios de Suelos como insumo para el cumplimiento de los acuerdos de paz, fase de campo: Levantamiento de 12 observaciones detalladas (cajuelas) y 3 perfiles modales de suelos en áreas de los municipios de Zapayán y Tenerife (Departamento de Magdalena) y  Levantamiento de 6 perfiles modales dentro de los municipios de La Paz y Agustín Codazzi (Departamento del Cesar). Se sigue trabajando el mismo hectareaje.</t>
  </si>
  <si>
    <t>La entidad cabeza del sector consolidó el Plan Sectorial preliminar, teniendo en cuenta las observaciones realizadas por el IGAC</t>
  </si>
  <si>
    <t>Actualizar el Plan Estratégico Sectorial en articulación con el PND y el PEI</t>
  </si>
  <si>
    <t>Se adiciona esta actividad dado que se requiere articular, alinear y armonizar los objetivos, estrategias, metas, indicadores y actividades del Plan Sectorial con lo estipulado en el Plan Nacional de Desarrollo y el Plan Estratégico Institucional.
Se modifica el producto "Plan Estratégico Sectorial formulado y con seguimiento" por "Plan Estratégico Sectorial formulado" dado que la actividad de seguimiento del Plan pasa a hacer parte del proceso "evaluación por resultados".</t>
  </si>
  <si>
    <t>El día 5 de julio se llevó a cabo una reunión conjunta con el DANE para revisar los ajustes a realizar a la versión # 1 del Plan Estratégico Sectorial DADEN/IGAC, de acuerdo con lo aprobado en el Plan Nacional de Desarrollo 2018-2022. Como resultado de este ejercicio y de acuerdo con los compromisos definidos en esta reunión de trabajo, el IGAC presentó al DANE una propuesta de ajuste y de nueva estructura del PES, estructura que será aprobada y discutida en una nueva reunión a realizar en el mes de agosto.</t>
  </si>
  <si>
    <t>Se llevaron a cabo reuniones conjuntas con el DANE para revisar y actualizar la versión # 1 del Plan Estratégico Sectorial, dada las metas definidas para el sector administrativo de Información Estadística en el Plan Nacional de Desarrollo aprobado en el mes de Mayo. 
A la fecha se encuentra en proceso de aprobación de la Versión # 2 del Plan Estratégico Sectorial, en Comité Sectorial de Gestión y Desempeño liderado por el DANE.</t>
  </si>
  <si>
    <t>Publicación del Plan Estratégico Sectorial 2019-2022</t>
  </si>
  <si>
    <t>Se ajustó la programación de las metas de cumplimiento de esta actividad teniendo en cuenta que es necesario generar una segunda versión del Plan Estratégico Sectorial que esté alineada con las metas e indicadores del Plan Nacional de Desarrollo y del Plan Estratégico Sectorial del Instituto.</t>
  </si>
  <si>
    <t>Se publicó versión preliminar del Plan Estratégico Sectorial en la página Web de la Entidad</t>
  </si>
  <si>
    <t xml:space="preserve">Se solicitó la reprogramación de la siguiente meta del Plan de Acción del Proceso de Direccionamiento Estratégico: "Publicación del plan estratégico sectorial", esperado 50% al mes de noviembre de 2019. 
Esta solicitud obedece a lo siguiente:
El DANE, cabeza de sector, según el Decreto 1499 de 2017 y la Resolución 1319 de 2018 de esta misma entidad, es la entidad encargada de  citar y realizar el Comité Sectorial de Gestión y Desempeño Institucional, instancia en la que se aprueba y adopta el Plan Estratégico Sectorial - PES. Al mes de octubre, dicho comité no se ha efectuado y por tal razón el Plan Estratégico en su versión # 2 no ha sido aprobado oficialmente. Esta situación afecta la meta definida en el Plan de Acción del proceso de Direccionamiento Estratégico, por lo cual se requiere ajustar la meta para cierre al mes de diciembre.
Cabe resaltar, que una vez este Plan sea aprobado y oficializado por las entidades del sector en el Comité Sectorial de Gestión y Desempeño convocado y realizado por el DANE, se procederá a publicar la segunda versión del PES. 
Se realizó el ajuste de la meta para cumplimiento al mes de diciembre.
</t>
  </si>
  <si>
    <t>El Plan Estrategico Sectorial PES, se encuentra formulado y alineado con el Plan Nacional de Desarrollo.
La version II se encuentra para aprobacion del comite sectorial, el cual se espera se realice los primeros dias del mes de enero de 2020.
Un ves sea aprobado el PES, se procedera a publicar en la pagian web de las entidades del Sector .</t>
  </si>
  <si>
    <t>Realizar seguimiento al cumplimiento de las actividades y metas del Plan Sectorial 2019-2022</t>
  </si>
  <si>
    <t>Esta actividad se elimina para este proceso ya que pasa a hacer parte del proceso de "Evaluación por resultados", según lo estipulado en el MIPG que establece que en esta dimensión se deben reportar los resultados de la gestión desarrollada por la entidad.
La actividad continúa su ejecución en el Plan de Acción del proceso "Evaluación por resultados".</t>
  </si>
  <si>
    <r>
      <rPr>
        <sz val="11"/>
        <color rgb="FFFF0000"/>
        <rFont val="Calibri"/>
      </rPr>
      <t>Documento de anteproyecto de presupuesto - MGMP- viGencia</t>
    </r>
    <r>
      <rPr>
        <sz val="11"/>
        <color rgb="FF000000"/>
        <rFont val="Calibri"/>
      </rPr>
      <t xml:space="preserve">
Documento de anteproyecto de presupuesto - MGMP-, aprobado</t>
    </r>
  </si>
  <si>
    <t>Anteproyecto de presupuesto 2020</t>
  </si>
  <si>
    <t>Socializar lineamientos para la formulación del anteproyecto de presupuesto con todos los procesos de la Entidad</t>
  </si>
  <si>
    <t>Geomorfología aplicada a levantamientos de suelos. (NUEVO PRODUCTO, viene de actividad)</t>
  </si>
  <si>
    <t>Áreas interpretadas por geomorfología</t>
  </si>
  <si>
    <t>Se modificó el nombre del producto, inicial "Documento de anteproyecto de presupuesto - MGMP- viGencia" por el nombre "Documento de anteproyecto de presupuesto - MGMP-, aprobado"</t>
  </si>
  <si>
    <t>Se realizó la socialización de los lineamientos para la formulación del anteproyecto de presupuesto de funcionamiento 2020 con los GIT de Secretaría General.
 En mesas de trabajo realizadas los días 26 y 27 de marzo se socializaron los lineamientos para la programación del anteproyecto de inversión con los demás procesos misionales.</t>
  </si>
  <si>
    <t>Se realizaron 239.300 ha de geomorfología aplicada a los levantamientos de suelos, en áreas de los municipios de Cajamarca, Roncesvalles, Rioblanco y Planadas, en el departamento de Tolima, a escala 1:25.000</t>
  </si>
  <si>
    <t>Se realizó la interpretación de 31.599,5 ha de geomorfología aplicada a los levantamientos de suelos, en las zonas de páramos priorizadas en la jurisdicción CAR, en los departamentos de Boyacá y Cundinamarca (Figura 1), a escala 1:10.000</t>
  </si>
  <si>
    <t>Se interpretaron 93.694 ha en Geomorfología, correspondiente a los páramos priorizados por la CAR.</t>
  </si>
  <si>
    <t>Programar y Gestionar el anteproyecto de presupuesto MGMP</t>
  </si>
  <si>
    <t>Se interpretaron 38.999 ha de geomorfología aplicada a los levantamientos de suelos, en las zonas de páramos priorizadas por la CAR, correspondientes a los páramos de Guerrero Y DMI-Gargua, en el departamentos de Cundinamarca, a escala 1:10.000. 41.028 ha geomorfología aplicada a los levantamientos de suelos, en el departamento de Tolima a escala 1:25.000</t>
  </si>
  <si>
    <t>Se interpretaron 70.136 ha en Geomorfología (páramos priorizados por la CAR) y aplicada al departamento del Tolima, escala 1:25.000</t>
  </si>
  <si>
    <t>Se brindaron lineamientos a las diferentes áreas de la entidad para la actualización de los proyectos de inversión en el SUIFP</t>
  </si>
  <si>
    <t>Aprobar anteproyecto en comité institucional de Gestión y desempeño y/o las instancias pertinentes.</t>
  </si>
  <si>
    <t>1. Obtención de insumos</t>
  </si>
  <si>
    <t>Se elimina esta actividad y se modifica por la actividad "aprobar el anteproyecto en las instancias definidas", dados los diferentes filtros de aprobación requeridos para la aprobación de este proceso.</t>
  </si>
  <si>
    <t xml:space="preserve">Sin meta programada para este periodo
</t>
  </si>
  <si>
    <t>Se presentó el anteproyecto al MInisterio de Hacienda y Crédito Público.</t>
  </si>
  <si>
    <t>Aprobar el  anteproyecto en las instancias definidas.</t>
  </si>
  <si>
    <t>Se incluye esta nueva actividad que modifica la actividad "aprobar anteproyecto en comité institucional de Gestión y desempeño y/o las instancias pertinentes".</t>
  </si>
  <si>
    <t xml:space="preserve">
Para el presupuesto de inversión se realizó la actualización de los diferentes proyectos presupuestales a cargo del IGAC con los requerimientos solicitados por las diferentes dependencias y la justificación pertinente a dichas solicitudes.</t>
  </si>
  <si>
    <t>Se terminó la formulación del anteproyecto del presupuesto 2020, cumpliendo con el 5% restante, con la distribución de cuotas por proyecto de inversión ajustado a los topes presupuestales asignados por el DNP según comunicación 20194340413261 del 4 de julio de 2019 sobre cuota de inversión 2020 para el sector Estadística. Para el IGAC la cuota es la siguiente:
Recursos Nación $40.349.826.508
Recursos Crédito $56.125.588.920
Recursos Propios $37.029.000.000
Sub-Total $133.504.415.429
Adición Recursos Nación $8.000.000.000
TOTAL $141.504.415.428 de inversión</t>
  </si>
  <si>
    <t>2. Elaboración de bloques fotogramétricos, ortorectificación y mosaicos</t>
  </si>
  <si>
    <t>34.85%</t>
  </si>
  <si>
    <r>
      <t xml:space="preserve">Alianzas estratégicas de cooperación gestionadas.
</t>
    </r>
    <r>
      <rPr>
        <sz val="11"/>
        <color rgb="FFFF0000"/>
        <rFont val="Calibri"/>
      </rPr>
      <t>Iniciativas identificadas por el IGAC que se enmarcan en los ODS de la hoja de ruta de la Cooperación Internacional del IGAC</t>
    </r>
  </si>
  <si>
    <t>Gestiones de cooperación atendidas</t>
  </si>
  <si>
    <t>3. Interpretación de Geomorfología aplicada a levantamiento de suelos a diferentes escalas</t>
  </si>
  <si>
    <t>4. Control de calidad y verificación de campo, precampo y poscampo</t>
  </si>
  <si>
    <t>Con el objetivo de agrupar en un solo indicador la gestion de cooperación, se propone un indicador que refleje la actividad que se adelanta en este ambito en el instituto y que son atendidas y/o apoyadas a través de la OAP.</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</si>
  <si>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actualizó estado de los procesos de Cooperación IGAC en Resumen para reunión de Cooperación Internacional con la Jefe de la Oficina de planeación</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</si>
  <si>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elabora una Guía como insumo para reunión preparatoria sobre herramientas existentes y faltantes de la Cooperación Internacional, con el objetivo de que sirva como base para la toma de decisiones de la gestión de la CI y base para la elaboración dela hoja de ruta institucional</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</si>
  <si>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</si>
  <si>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solicitó la creación de un correo institucional cooperacion@igac.gov.co. Se dispune mediante Drive el acceso a la matriz de seguimiento de la cooperación para todos los enlaces de cooperación del Instituto.
Se dió instrucción para lineamiento requerido en el marco de la gestión de los procesos de apoyo a las diferentes dependencias.</t>
  </si>
  <si>
    <t>se atendió el 100 % de las gestiones de cooperación radicadas en el periodo en la OAP</t>
  </si>
  <si>
    <t xml:space="preserve">La Oficina Asesora de Planeación asesora en el 100% de los planteamientos de lineamientos para la atención de actividades de participación técnica en el exterior que son asignados a la OAP.  </t>
  </si>
  <si>
    <t>Se atendieron el 100 % de los asuntos de cooperación Interncional asignados a la OAP en el periodo.</t>
  </si>
  <si>
    <t>Se realizó el acompañamiento a la Alcaldía de Chia en el desarrolló de un taller de diligenciamiento y aclaración de dudas para documentación de metadatos, del proyecto SIG Chia; así mismo se realizó acompañamiento a la MAPP-OEA para la descarga de información del SIGOT.</t>
  </si>
  <si>
    <t xml:space="preserve">La Oficina Asesora de Planeación atendió el 100% de las actividades de participación en cooperación Internacional asignados a la OAP.  </t>
  </si>
  <si>
    <t>5. Consolidación y control de calidad bajo estándares cartográficos</t>
  </si>
  <si>
    <t>Identificar mínimo 1 una iniciativa de Cooperación enmarcada en cada uno de los ODS que se encuentran en la Hoja de ruta del IGAC (9).</t>
  </si>
  <si>
    <t>No de iniciativas identificadas por el IGAC que se enmarcan en la Hoja de ruta de la CI del IGAC/ No de ODS priorizados en la Hoja de Ruta</t>
  </si>
  <si>
    <t>0.00%</t>
  </si>
  <si>
    <t>10,,18%</t>
  </si>
  <si>
    <t>Coberturas y usos de la tierra, aplicada al ordenamiento del territorio. (NUEVO PRODUCTO, es una estrategia del PEI))</t>
  </si>
  <si>
    <t>Realizar seguimiento y apoyar los proyectos, convenios, compromisos y afiliaciones de carácter internacional de la entidad.</t>
  </si>
  <si>
    <t>Esta actividad continua</t>
  </si>
  <si>
    <t>Factura de International Astronautical Federation IAF, remitida para gestión administrativa de las vigencias 2018 y 2019.</t>
  </si>
  <si>
    <t>En el mes de marzo se realizó la identificación de necesidades de capacitación, definición del panorama curricular para el 2019 y planeación de la agenda académica. Así mismo se realizó la programación e implementación de la primera plenaria ICDE en 2019, en la cual participaron 33 personas en representación de las entidades del sector defensa.</t>
  </si>
  <si>
    <t xml:space="preserve">Se realizó reunión IPGH – Coordinación de proyectos IPGH para la sección Nacional </t>
  </si>
  <si>
    <t>En el mes de abril se realizó el segundo comité de publicaciones, definiendo noticias a divulgar por el portal de la ICDE y se inició la convocatoria para la elaboración del segundo boletín Cultura GEO; así mismo se avanzó en la planeación de la segunda plenaria ICDE de 2019 dirigida al Sector Ambiente. Se definió y socializó agenda académica de la ICDE. Adicionalmente, se realizó el primer evento de capacitación con la participación de 17 entidades de orden nacional y distrital.</t>
  </si>
  <si>
    <t>Atendiendo las información remitida por la Agencia Presidencial de la Cooperación, se remitió a los directivos la programación de las Comisiones Mixtas para la vigencia 2019.</t>
  </si>
  <si>
    <t>Se realizaron 132.000 ha de cobertura y uso de la tierra, en áreas del departamento de Magdalena, a escala 1:25.000</t>
  </si>
  <si>
    <t>Se realizó la interpretación de 139.350 ha de cobertura y uso de la tierra, en áreas del departamento de Magdalena a escala 1:25.000</t>
  </si>
  <si>
    <t>El IGAC posee una Matriz de seguimiento de lo convenios y procesos de Cooperación Internacional, Herramienta que se utiliza para el seguimiento. Se adjunta archivo dentro de las evidencias</t>
  </si>
  <si>
    <t>Se realizó la interpretación de 179.233 ha de las cuales 173.233 ha, a escala 1:25.000, corresponden al departamento de Magdalena y 6.000 ha, a escala 1:10.000 en las áreas priorizadas por la CAR, correspondientes al páramo Cruz-Verde</t>
  </si>
  <si>
    <t>Se avanza en el seguimiento a los proyectos y convenios, compromisos y afiliaciones de carácter internacional según lo programado para el periodo. Se realizó seguimiento a: NW-cooperación Suiza, Cooperación Holandesa, Cooperación Española, Cooperación Alemana.</t>
  </si>
  <si>
    <t xml:space="preserve">Se interpretaron 31.406 ha de Cobertura y uso de la tierra, en las zonas de páramos priorizadas por la CAR, correspondientes a los páramos de Guerrero, DMI-Gargua, Altiplano, Cruz Verde, Chingaza y Rabanal Río Bogotá, en el departamentos de Cundinamarca, a escala 1:10.000 y 109.469 ha Cobertura y uso de la tierra, en el departamento de Magdalena, a escala 1:25.000.  </t>
  </si>
  <si>
    <t>Se interpretaron 169.795 ha en Cobertura y Uso de la Tierra (páramos de Guerrero, DMI-Gargua, Altiplano, Cruz Verde, Chingaza, Rabanal Río Bogotá y Sumapaz en el departamento de Cundinamarca). Departamento del Magdalena y navarco en el departamento del Quindío.</t>
  </si>
  <si>
    <t>La Secretaría General del IPGH con sede en México realizó visita protocolaria a la dirección nacional del IPGH seccional Colombia (En cabeza del director general del IGAC).  Esta visita la cual fue adelantada el 24 de junio 2019 generando así fortalecimiento de los lazos entre ambas entidades.   
La Universidad Suiza FHNW, invitó al IGAC y a dos universidades nacionales a participar de la estructuración de una agenda de trabajo conjunta impulsando la academia con miras a ampliar la oferta académica del país en el marco de la implementación del catastro multipropósito, sus metodologías y aplicaciones.
Las comixtas activas en el instituto actualmente son 3 con los siguientes países: República Dominicana, México y Argentina.  Para avanzar en esta implementación, se realiza acompañamiento constante a las actividades programadas en el periodo entre las cuales se encuentran, visitas, video conferencias y reuniones locales de seguimiento.
UN-SPIDER RSO invitó al IGAC a participar de la reunión anual de coordinación en Viena – Austria en la que participó la dirección general y la jefatura del CIAF, este evento se llevó a cabo entre el 12 y el 21 de junio del 2019.</t>
  </si>
  <si>
    <t xml:space="preserve">Apoyé la gestión del proceso de cooperación entre IGAC y la Agencia de Cooperación Rumana - RoAid en continuidad con el proceso iniciado se realizaron aportes al documento “Acuerdo de implementación” se consolidaron en un solo documento las observaciones de APC e IGAC y se socializó con las áreas técnicas como insumo para el video conferencia de puesta en común.
La cooperación finlandesa visitó el IGAC y presentó a las directivas el esquema de operación del catastro en Finlandia.
</t>
  </si>
  <si>
    <t>Se solicitó adelantar la gestión de pago del IPGH, y se gestionó para estos efectos autorización del Ministerio de Relaciones Exteriores.  
En el marco de las comixtas, se apoyaron los procesos con México, Argentina y República Dominicana.  
Se apoyó la realización de reuniones con IPGH Chile y con IPGH México.   Se apoyó el proceso de estructuración de un convenio específico y cooperación entre la Universidad Suiza FHNW.
Se apoyó la gestión del proceso de cooperación entre IGAC y la Agencia de Cooperación Rumana - RoAid se realizó revisión conjunta del documento final. Se continua con el apoyo del proceso de cooperación con Rumania ROAID
La cooperación finlandesa aplazó la propuesta de misión a visitar este país.</t>
  </si>
  <si>
    <t xml:space="preserve"> No hay programación en este periodo</t>
  </si>
  <si>
    <t>Se realizó seguimiento a los procesos de cooperación internacional.  Apoyé a la Oficina Asesora de Planeación en el seguimiento a la Cooperación Internacional de los procesos misionales del IGAC asignados.
Así mismo, se adelantaron gestion en el marco de los convenios con: la Universidad Suiza FHNW, Fase II SECO y Finlandia.
Se apoyó la estructuración de la caracterización del proceso de Direccionamiento estratégico, en el cual se considerarán los aspectos y criterios de cooperación internacional como parte del MIPG.</t>
  </si>
  <si>
    <t>Se proyectaron las comunicaciones en el marco de las afiliaciones internacionales para que las dependencias respondieran al compromiso de pago de la vigencia 2019.
Se continúo apoyando el proceso de estructuración de un convenio específico y cooperación entre la Universidad Suiza FHNW.  Con el gobierno de finlandia se manifestó la intención de realizar una misión en el 2020 y una videoconferencia de tipo técnico con las áreas misionales para lograr apoyo de cooperación en el futuro.  Se atendió la visita del embajador de Finlandia.
Continúo apoyando el proceso de estructuración de un borrador del acuerdo de la segunda fase del proyecto de modernización de tierras entre la Cooperación Suiza (SECO) y el Gobierno de Colombia (DNP, el IGAC, la SNR, la ANT y APC), en su revisión y comentarios el cual está proyectado para las vigencias 2020-2025. El IGAC ya ha firmado el Acuerdo, y se espera culminar las firmas en este mes de noviembre</t>
  </si>
  <si>
    <t>La Subdirección de Agrología apoyó la generación de los insumos para dar respuesta al requerimiento de la cancillería para la visita oficial programada para el mes de enero a Guatemala por parte del Presidente de la República de Colombia. 
Se apoyó el evento del IPGH y la Comisión de Historia por lo que se entregó dos premios: Pensamiento de América “Leopoldo Zea” y Mejor Tesis de Maestría en Historia Panamericana.
Los premiados Juan Guillermo Gómez García y David Antonio Pulido García, ganador del Premio a la Mejor Tesis de Maestría. Se apoyó el logro de la ceremonia de premiación y así hacer entrega de los dos reconocimientos que hace la Comisión de Historia del IPGH</t>
  </si>
  <si>
    <t>Apoyar la formulación, Gestionar y consolidar por lo menos una iniciativa de cooperación internacional, de manera exitosa.</t>
  </si>
  <si>
    <t>1. Obtención y procesamiento de insumos</t>
  </si>
  <si>
    <t>Se sugiere esta nueva actividad, que recoje frente a las iniciativas que pueden estar inmersas en los proyectos, convenios y/o compromisos adelantados y/o gestionados, sin estar limitada a una sola iniciativa ya que se pueden documentar todos los procesos que se adelantan en la gestión.</t>
  </si>
  <si>
    <t>Se preparó información de base, con el objetivo de contar con el escenario que permitirá la toma de decisiones y establecimiento de los lineamientos que se generen en la OAP para el tema de Cooperación Internacional del IGAC. Se prepararon los lineamientos de cooperación para revisión de la supervisión y la posterior proyección de la respectiva comunicación</t>
  </si>
  <si>
    <t>Se apoyaron las siguiente iniciativas: Las áreas técnicas gestionaron procesos de cooperación con: La Universidad Sergio Arboleda. Instituto Cartográfico y Geográfico de Cataluña - ICGC Se atendió Visita Ecométrica – Colaborative Resilience Se atendió video Conferencia Omydia – Intensiones de Donación de equipos Se realizó reunión IPGH – Coordinación de proyectos IPGH para la sección Nacional Se atendió proyecto Visión Amazonía Se coordinó taller AirBuss – Coordinación Técnica IGAC para especificaciones satelitales en Colombia.</t>
  </si>
  <si>
    <t>La Universidad Sergio Arboleda. Instituto Cartográfico y Geográfico de Cataluña – ICGC Se atendió Visita Ecométrica – Colaborative Resilience Se atendió video Conferencia Omydia – Intensiones de Donación de equipos Se realizó reunión IPGH – Coordinación de proyectos IPGH para la sección Nacional Se atendió proyecto Visión Amazonía Se coordinó taller AirBuss – Coordinación Técnica IGAC para especificaciones satelitales en Colombia. Por invitación Hatfield – Taller de Sensores Remotos Se atendieron y gestionaron los procesos de comixtas con Argentina y México. Se solicitó cita con la dirección general de APC con el objetivo de coordinar a alto nivel la cooperación del IGAC y las posibilidades de consecución de recursos para la sede norte de Santander.</t>
  </si>
  <si>
    <t>Se han gestionado diferentes iniciativas: Suiza, USAID, Comixta México, AECID, UN SPIDER, ECOSOC.</t>
  </si>
  <si>
    <t>Se gestionan procesos que pueden llegar a ser exitosos en el marco de la cooperación como lo son: Intención de cooperación con Holanda. Carta de intención con AECID, Intención de cooperación con la universidad de n/w de Suiza, Avance en cooperación con Rumania, Etc.</t>
  </si>
  <si>
    <t>2. Interpretación de las coberturas y / o uso de las tierras</t>
  </si>
  <si>
    <t>Apoyar la formulación, gestión y consolidación de las iniciativas de cooperación internacional de los procesos de cooperación</t>
  </si>
  <si>
    <t>3. Control de calidad y verificación de campo, precampo y poscampo</t>
  </si>
  <si>
    <t>Se logró la firma de una carta de intención entre el IGAC y AECID - Agencia Española de Cooperación Internacional.  El documento fue firmado con fecha 5 de junio del 2019 el cual se logró con el apoyo de la Oficina Asesora jurídica por revisión conjunta del proceso.   Se apoyó el proceso de convenio de cooperación entre la Universidad Suiza FHNW.   Se realizó reunión en la embajada de Suiza para dar apertura al proyecto. Se apoyó el desarrollo de las comixtas con México, República Dominicana y Argentina. Se coordinó reunión APC-IGAC con el fin de acordar un documento entre AECID e IGAC para adelantar el apoyo requerido en actualización catastral en 3 municipios de Nariño.  Internamente se gestionó con la Oficina Asesora jurídica los aportes sugeridos por parte de IGAC al documento propuesto por AECID.  APC solicitó de igual forma actualización de la matriz de actividades asociada a la comixta México, la cual fue remitida mediante correo electrónico.  Así mismo, se remitieron los documentos de los expertos técnicos IGAC que participarán en la próxima Misión a CONABIO.  Se remitió justificación técnica.</t>
  </si>
  <si>
    <t xml:space="preserve">Apoyos que realicé a las áreas misionales:
CIAF: La Secretaría General del IPGH con sede en México realizó visita protocolaria a la dirección nacional del IPGH seccional Colombia (En cabeza del director general del IGAC).  Apoyé así mismo, la gestión de esta visita la cual fue adelantada el 24 de junio 2019.   Apoyé el proceso en el que el CIAF realizó contacto e invitó a la OAP a realizar el debido acompañamiento en la estructuración de un convenio de cooperación entre la Universidad Suiza FHNW, se apoyó la preparación dela misión en la cual participó un funcionario del CIAF.  
En el marco de la comixta con México, apoyé videoconferencias en el marco de la comixta IGAC-CONABIO.
En el Marco de la Comixta con República Dominicana, APC se realizó reunión de coordinación en APC para apoyar la demanda del país y gestionar al interior del IGAC el posible apoyo técnico.  Se socializó con el área técnica., por lo que se coordinó al interior del IGAC la futura comixta 2020-2022.  
Se preparará la participación en el Comité de Expertos en Manejo de información geoespacial (UN-GGIM), a llevarse a cabo en New York, del 5-9 agosto 2019.
Secretaría General – Infraestructura:  Atendiendo una necesidad institucional para la obra y construcción de la sede Norte de Santander se recibió información sobre el proyecto Obra de infraestructura para la construcción de la sede IGAC norte de Santander el cual no fue considerado en la evaluación por su bajo impacto social en comparación con otros proyectos evaluados por APC.   
DT Nariño: Apoyé la gestión de cooperación para la firma de una carta de intención entre el IGAC y AECID. El documento fue firmado con fecha 5 de junio del 2019.  Articulé con la Oficina Asesora jurídica para la revisión conjunta del proceso.  Generé como insumo del proceso la organización cronológica y documental para el proyecto que será financiado por el Fondo para la Paz de la Unión Europea y la Agencia Española de Cooperación.
Internacional para el Desarrollo AECID y los convenios específicos con ADC y la Red ADELCO operadores designados.
Gestioné invitación para participar en UN-SPIDER RSO para reunión de coordinación en Viena en la que participó la dirección general y la jefatura del CIAF, se llevó a cabo entre el 12 y el 21 de junio del 2019.
Subdirección de Catastro: realicé seguimiento al avance de la oficina asesora jurídica en la revisión del convenio LX Corea se programa reunión de seguimiento para la primera semana de julio.
Así mismo, se prepara la documentación y requisitos para la participación en la Invitación a la 7 Comisión de la FIG reunión Anual 2019.
</t>
  </si>
  <si>
    <t xml:space="preserve">Apoyos que realizados a las áreas misionales:  Se gestionó invitación y se apoyó la gestión para la participación del IGAC a través de la Dirección general y la subdirección de catastro en Seminario 7ma Comisión Anual de la Federación Internacional de Agrimensores (FIG). Se actualizaron los proyectos de cooperación en demanda institucional.
Se apoyó la participación del IGAC en el Comité de Expertos en Manejo de información geoespacial (UN-GGIM), que se adelantó en New York, del 5-9 agosto 2019. 
AECID – Agencia de cooperación española e IGAC realizan el proceso requerido por APC para la respuesta a la solicitud de cotización presentada por lo que se realiza la articulación con el área técnica.  El objetivo es que a la luz de la nueva misionalidad del IGAC como servicio público, sea contratado por ADC y la Red ADELCO. 
Se participó de la Invitación de la Consejería para la Estabilización y Consolidación para el sector empresarial y la cooperación 1ra Ronda Alianzas Competitivas Para La Equidad en la que se transmitió la prioridad y relevancia estratégica que tiene la Estabilización de los 170 municipios PDET para el Gobierno Nacional, principalmente como un tema de seguridad y en el mediano plazo como un aporte a la competitividad del país.  
APC Colombia convocó reuniones y fueron atendidas, se levantaron los respectivos soportes y se dio respuesta a los ajustes de agendas y programación de cada una de las comixtas en el marco de:
-        Coordinación comixta Colombia-República Dominicana
-        Coordinación Comixta Colombia – México
-        Coordinación Comixta Colombia - Argentina
</t>
  </si>
  <si>
    <t xml:space="preserve">
Subdirección de Geografía y Cartografía – SGC se apoyó la aplicación de profesionales del área para el curso del 18-29 de nov en el portal INTERCOONECTA sobre la acción formativa ofertada por el Instituto Geográfico Nacional de España – Centro Nacional de Información Geográfica.
Se adelantó las gestiones necesarias para avanzar con el cumplimiento y gestión de las comisiones mixtas de Argentina, México, Guatemala y República Dominicana. 
Se presentó la posibilidad de apoyar la demanda del Ministerio de Finanzas de Guatemala en el apoyo técnico en el Intercambio de conocimientos para la actualización de la metodología para la determinación de zonas homogéneas geoeconómicas.  Se adelantó video conferencia con el MINFIN de Guatemala y definir los aspectos técnicos de la cooperación. 
Se realizó la gestión para el pago de la afiliación a la OGC.
Se solicitó, adelantar la gestión asociada a la membrecía del IPGH así como pago de la vigencia IPGH 2019, y se recibió soporte de pago institucional de este compromiso, así como el recibido a satisfacción de IPGH por la cuota del 2019.
Se apoyó la gestión del proceso de cooperación entre IGAC y la Agencia de Cooperación Rumana - RoAid,  se realizó revisión conjunta del documento final. 
Se apoyó el proceso de estructuración de un convenio específico y cooperación entre la Universidad Suiza FHNW. </t>
  </si>
  <si>
    <t>Se Continúa apoyando la gestión del proceso de cooperación entre IGAC y la Agencia de Cooperación Rumana – RoAid, a la fecha se espera el aporte documental del par Rumano.  Se ha puntualizado que el proyecto se ejecutará en 2020.
Se apoyó la postulación de un representante del IGAC Subdirección de Agrología para el seminario: “Formación Para Colombia Sobre Construcción De Paz: Política De Desarrollo Agrícola Y Rural”
Se socializó a las áreas técnicas la oportunidad para la presentación de propuestas de apoyo técnico (acompañamiento de expertos) en los diferentes temas relacionados con seguridad social y migración del Ministerio de Trabajo de España.
Se socializó la convocatoria para el Fondo regional para la cooperación triangular en América Latina y el Caribe, financiado por el Ministerio Federal de Cooperación Económica y Desarrollo de Alemania (BMZ) el cual promueve desde el año 2011 proyectos de cooperación triangular: modalidad de cooperación que se lleva a cabo entre 3 países, en la que se intercambian experiencias, conocimientos y aprendizajes</t>
  </si>
  <si>
    <t xml:space="preserve">Se continuaron las gestiones necesarias para avanzar con el cumplimiento y gestión de las comisiones mixtas de Argentina, México, Honduras, Perú y República Dominicana, y se Apoyaron las videoconferencias generadas a partir de estos procesos y la generación de los productos establecidos para el período.
En el marco del IPGH se adelantaron las acciones de apoyo a la secretaría técnica del IPGH en cabeza del CIAF.  En este periodo se realizó la asamblea general de la vigencia con asistencia de todos los directivos la cual fue virtual.
La OAP generó en conjunto con las áreas técnicas, las prioridades de cooperación como insumo para negociaciones sobre la cooperación para el desarrollo entre el gobierno de la república de Colombia y el gobierno de la República Federal de Alemania </t>
  </si>
  <si>
    <t xml:space="preserve">Con apoyo a las áreas misionles, se solicitó la generación del informe de cierre de la vigencia en las gestiones de las comixtas. Por lo cual el CIAF remitió los respetivos informes para las comixtas de Argentina, México y República Dominicana.
Se continúo apoyando el proceso de estructuración de un convenio específico y cooperación entre la Universidad Suiza FHNW.  
En contacto con la embajada de Finlandia, se proyecta continuar con el proceso en el primer trimestre 2020 mediante una videoconferencia de tipo técnico con las áreas misionales para lograr apoyo de cooperación en el futuro.  </t>
  </si>
  <si>
    <t>4. Consolidación y control de calidad bajo estándares cartográficos</t>
  </si>
  <si>
    <t>Adelantar la Gestión de los compromisos de Cooperación</t>
  </si>
  <si>
    <t>Esta actividad se relaciona con la actividad propuesta " Apoyar la formulación, gestión y consolidación de las iniciativas de cooperación internacional de los procesos de cooperación"</t>
  </si>
  <si>
    <t>Se recibió solicitud de acercamiento por parte de un representante de la Universidad de Cambridge. 
Se proyectó comunicación electrónica para identificación de necesidades, expectativas y orientación esperada de cooperación Internacional desde cada dependencia. Se gestionó interna del video programa SABER HACER.  Solicitud de la Cancillería para información remitida a la Embajada de Colombia en Viena (Austria). Factura de International Astronautical Federation IAF, remitida para gestión administrativa de las vigencias 2018 y 2019.</t>
  </si>
  <si>
    <t>Se gestionó con APC espacio con el objetivo de coordinar a alto nivel la cooperación del IGAC y las posibilidades de consecución de recursos para la sede norte de Santander</t>
  </si>
  <si>
    <t>Se apoyó la gestión adelantada por la Subdirección de Geografía y Cartografía en las acciones que conlleven a la formulación de un convenio específico con el ICGC.  Se atendieron y gestionaron los procesos de comixtas con Argentina y México</t>
  </si>
  <si>
    <t>El apoyo realizado a la subdirección de Catastro: DT Nariño: Apoyé la gestión de cooperación para la "Actualización del censo predial urbano para facilitar la tributación local" en los municipios de Pasto, Tumaco e Ipiales en el marco del Proyecto de Desarrollo Territorial en el Departamento de Nariño en condiciones de Paz, entre GIAC - DT Nariño y AECID.  Se articuló con la Oficina Asesora jurídica para la revisión conjunta del proceso.  Se genraron como insumo del proceso la organización cronológica y documental para el proyecto que será financiado por el Fondo para la Paz de la Unión Europea y la Agencia Española de Cooperación Internacional para el Desarrollo AECID y los convenios específicos con ADC y la Red ADELCO.  AECID cuenta con un presupuesto de $ 68.000.000 para el convenio con Red ADELCO y de $ 400.000.000 con la ADC.
Dirección General y Subdirección de Catastro:  Se apoýo la gestión de cooperación para establecer una propuesta institucional a Visión Amazonía quien ha dispuesto a la Dirección General del IGAC 1 millón 100 mil dólares para adelantar el catastro con fines multipropósito para municipios de Caquetá.  En este orden de ideas, la administración determinó interés en adelantar el barrido predial masivo de los municipios: San Vicente del Caguan y Cartagena del Chaira.  Con éste último propósito, los recursos resultan insuficientes por lo que se planteó la estrategia de solicitar los recursos complementarios a otro cooperante como USAID.  En este sentido, se realizó convocatoria a USAID y se realizó primer acercamiento con el objetivo de establecer la posibilidad de cooperación.
Se solicitó delantar trámite de pago de la afiliación FIG para la vigencia 2019.
Centro de investigaciones CIAF:  El CIAF realizó contacto e invitó a la OAP a realizar el debido acompañamiento en la estructuración de un convenio de cooperación entre la Universidad Suiza FHNW.  se acompañaron las videoconferencias con México en el marco de la comixta IGAC-CONABIO, de este escenario se realizó propuesta al temario de la próxima comisión IGAC a México en el marco del producto 2 de la vigencia 2019 de la comixta.
Se recibió invitación para participar en UN-SPIDER RSO para reunión de coordinación en Viena el próximo 18-09 de junio del 2019, pendiente por tramitar la participación del IGAC.
Se apoýo la participación como las acciones adelantadas por la sección nacional del IPGH – PAT 2020 (Proyectos panamericanos de asistencia técnica en el marco de la agenda 2030 para el desarrollo sostenible y la agenda panamericana del IPGH 2010-2020). Se recibieron solicitudes de Chile, Mexico, Ecuador, Rep dominicana, Otras entidades de Colombia, como la Universidad Nacional, etc
Subdirección de Geografía y Cartografía: Se continuó con el apoyo para la participación de la Subdirección de Geografía en el evento Grupo de Expertos de Nombres Geográficos que tendrá lugar del 29 de abril al 3 de mayo de 2019, en la ciudad de Nueva York. Se ha remitido la información solicitada por la cancillería y se ha realizado seguimiento al cumplimiento del IGAC en los requisitos pertinentes a la participación.
Se coordinó el apoyo entre Ecométrica y Colombia para evaluar la participación del IGAC en el próximo proyecto Resilience constellatión.</t>
  </si>
  <si>
    <t>Se apoya el proceso de estructuración interna de MIPG y Plan Estratégico institucional en su asociación con los objetivos de Desarrollo Sostenible- ODS</t>
  </si>
  <si>
    <t>Actualizar y socializar la hoja de ruta de cooperación internacional del instituto para el periodo 2019-2022</t>
  </si>
  <si>
    <t>Esta actividad depende de la formulación de del PEI y la estructurción de PNDD se realiza una univa vez en el cuatrienio, por lo que se estima que no es objeto de seguimiento periódico.</t>
  </si>
  <si>
    <t xml:space="preserve">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atendió la solicitud e invitación al 57° período de sesiones de la subcomisión de asuntos jurídicos de la comisión sobre la utilización del espacio ultraterrestre con fines pacíficos – COPUOS.  
Se solicitó a IGAC la valiosa revisión del temario propuesto para la reunión, con el fin de generar comentarios y observaciones relevantes, sobre los diferentes documentos y temas tratados durante el Periodo de Sesiones. Se adjuntaron la nota de invitación, la agenda preliminar y el Informe de la Subcomisión de Asuntos Jurídicos realizada el año pasado.
Los comentarios se enviaron a la misión de Colombia en Viena, el 25 de marzo de 2019 por parte de la Cancillería. </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</si>
  <si>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La agencia de cooperación APC solicitó ajuste y envío de los aportes IGAC a la Estrategia Nacional de Cooperación- ENCI.  Así mismo, el ajuste de las prioridades institucionales de 7 a 5 Ítems que permitirán focalizar los esfuerzos de cooperación requeridos por el IGAC.
APC solicitó de igual forma actualización de la matriz de actividades asociada a la comixta México, la cual fue remitida mediante correo electrónico.
Desde APC, USAID convocó una mesa de DESARROLLO RURAL, en la que participó IGAC; Este espacio de trabajo se realizó el viernes 12 de abril de 10:30 am a 12:30 pm.
Recibí y socialicé con Talento Humano y los directivos, las posibilidades de cursos ofrecidos por KOICA para la vigencia 2019.
Se solicitó desde APC el apoyo a la actividad de rendición de cuentas, por lo que se recibió el link y se gestionó desde la OAP.</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</si>
  <si>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presentó proyecto a la Agencia Presidencial de la Cooperación- APC quien realizará el vínculo con China AID.
Apoyó la gestión de cooperación de la Agencia Española de Cooperación Internacional para el Desarrollo AECID y los convenios específicos con ADC y la Red ADELCO operadores designados.
La Agencia de Cooperación Rumana - RoAid en continuidad con el proceso iniciado solicitó puntualizar los temas sugeridos por IGAC para la gestión del proyecto propuesto, se remitieron las propuestas y actualmente nos encontramos en espera de la respuesta o propuesta por parte de esa Entidad.  APC solicitó informar el avance del proceso, información que fue remitida. El Cooperante Ecométrica realizó seguimiento a la propuesta de proyecto conjunto entre IGAC, IDEAM y ECOMETRICA por lo que se coordina internamente el proceso y se recibe información de la aplicación al proceso. La cooperación Holandesa solicitó apoyo en la gestión catastral del municipio Cumaribo en el departamento del Vichada.  Así mismo solicitan firmar una carta de intención la cual se está gestionando actualmente desde la OAP.
Se gestionó invitación para participar en UN-SPIDER RSO para reunión de coordinación en Viena el próximo 12-21 de junio del 2019. Como enlace IGAC en el proceso de Cooperación Internacional para el crédito de catastro multipropósito con el BM y el BID se participó en reunión convocada por el DNP.</t>
  </si>
  <si>
    <t>Laboratorio Nacional de suelos modernizado (NUEVO PRODUCTO, es una estrategia del PEI))</t>
  </si>
  <si>
    <t>Laboratorio de suelos modernizado</t>
  </si>
  <si>
    <t>Realizar labores de coordinación con entidades del orden nacional</t>
  </si>
  <si>
    <t>Se presentaron propuestas preliminares de modernización</t>
  </si>
  <si>
    <t>se definieron, los antecedentes del laboratorio, la justificación del proyecto, el planteamiento del problema, los objetivos, los presupuestos preliminares de los requerimientos en materia de infraestructura general, la actualización y adquisición  de los equipos requeridos en las diferentes dependencias.</t>
  </si>
  <si>
    <t xml:space="preserve">Teniendo en cuenta que durante el pasado mes de diciembre de 2018, fue aprobado el proyecto "Instrumentos Método lógicos para el Análisis de Incendios, a través de tele detección en Colombia y Argentina"„ en el marco del nuevo Programa de Cooperación Técnica entre la República de Colombia y la República de Argentina 2019-2021, desde APC-Colombia invita al IGAC - equipo de cooperación y al área técnica que liderará el desarrollo de esta iniciativa desde su entidad, a una reunión de balance del Programa Bilateral 2016-2018 por lo que se proyectó comunicación en respuesta a la Agencia presidencial de la cooperación, donde se solicita designación de las personas que apoyarán programa de Cooperación Técnica Colombia - Argentina 2019-2021. 
Se recibió por parte de APC el link para gestionar el video del programa SABER HACER, por lo que se proyectó comunicación para la Subdirección de Agrología con el objetivo de generar un concepto de validación del video.  Se atendió solicitud de la Cancillería para generar, comentarios y observaciones que el IGAC estimara conveniente destacar sobre los diferentes puntos de la agenda anexa a la solicitud con los cuales la entidad pudiera tener competencia.
Se apoyó la gestión UN-SPIDER para la designación de expertos que apoyen las temáticas expuestas para una misión de Asesoría Técnica a Perú a solicitud de CONIDA e INDECI.  La misión se proyecta entre el 1º y el 5 de abril en Lima.  Se proyecta respuesta temporal para la generación de la comunicación formal designado el personal profesional con el que UN-SPIDER puede contar para las capacitaciones que requiere. </t>
  </si>
  <si>
    <t>Se elaboraron documentos técnicos como estructuración del proyecto</t>
  </si>
  <si>
    <t>Se estructuró el presupuesto de infraestructura física, el equipamiento y lo concerniente a las certificaciones necesarias</t>
  </si>
  <si>
    <t>Se coordina la estructuración en la MGA y lineamientos pertinentes para la presentación vía financiación del Fondo de Ciencia, Tecnología e innovación de COLCIENCIAS, en coordinación  con el CIAF.</t>
  </si>
  <si>
    <t>Se atendió la solicitud e invitación al 57° período de sesiones de la subcomisión de asuntos jurídicos de la comisión sobre la utilización del espacio ultraterrestre con fines pacíficos – COPUOS.  
Se solicitó a IGAC la valiosa revisión del temario propuesto para la reunión, con el fin de generar comentarios y observaciones relevantes, sobre los diferentes documentos y temas tratados durante el Periodo de Sesiones. Se adjuntaron la nota de invitación, la agenda preliminar y el Informe de la Subcomisión de Asuntos Jurídicos realizada el año pasado.
Los comentarios se enviaron a la misión de Colombia en Viena, el 25 de marzo de 2019 por parte de la Cancillería.
Se recibió y tramitó invitación S-GAIOM-19-003909 y sus respectivos anexos, cursada por el Departamento para la Gestión Pública Efectiva de la OEA, a las actividades para los miembros de la Red Interamericana de Catastro y Registro de la Propiedad (RICRP), actividad llevada a cabo del 25 al 27 de marzo de 2019 en la ciudad de Washington D.C.
Se solicitó realizar observaciones a una Nota de la Misión Permanente del Uruguay ante la OEA y anexo referida a párrafos sobre Fortalecimiento del catastro y registro de la propiedad en las Américas.  Lo anterior dado que la delegación de Uruguay solicita a los países que integran el Comité Ejecutivo de la Red Interamericana de Catastro y Registro de la Propiedad (RICRP), entre los cuales se encuentra Colombia</t>
  </si>
  <si>
    <t>Se asistió al proceso de negociación con BID y a dos reuniones designadas por la supervisión.
Se apoya la gestión del CIAF para la estructuración de un proyecto con VISION AMAZONIA con recursos internacionales para el levantamiento catastral de los municipios de Cartagena del Chairá y San Vicente del Caguan</t>
  </si>
  <si>
    <t xml:space="preserve">En gestión al cumplimiento de los compromisos del gobierno en el marco de la relación con el territorio, especialmente en lo referente a las políticas, reglamentos, planes, programas, proyectos y procesos para la producción, actualización y mantenimiento de información, productos y servicios catastrales del país, la alta dirección solicitó articular desde la Oficina Asesora de Planeación, Subdirección de Catastro, Subdirección de Cartografía y Subdirección de Agrología para abrir un espacio de coordinación técnica en el cual atender temáticas de interés mutuo y explorar las posibilidades de cooperación.
Las temáticas propuestas se encuentran relacionadas con:
-Validación IGAC de productos catastrales y cartográficos de operadores USAID
-Apoyo en la generación de Insumos para la formalización de tierras de Municipios priorizados. 
-Apoyo en la planeación y ejecución del barrido predial masivo
Posteriormente a esta reunión de coordinación, realicé la gestión para adelantar reunión con USAID con la línea directiva frente a las necesidades institucionales de generar el barrido predial masivo de los municipios Cartagena del Chaira y San Vicente del Caguan. Reunión adelantada el 4 de abril .
Desde el CIAF se presenta a OMYDIAR como posible cooperante ante la manifestación de esta empresa de donar al IGAC equipos y capacitación asociada al uso de drones.  Se realiza consulta en la oficina asesora jurídica, con el objetivo de obtener lineamientos sobre esta posible cooperación y se le solicita al cooperante la documentación asociada a su empresa, así como la carta de intención y manifestación de interés.  Así mismo, se plantean las condiciones de la posible o eventual donación.
La agencia de cooperación rumana en continuidad con un proceso iniciado durante la vigencia 2018 ha manifestado por escrito la intención para apoyar la gestión del IGAC, se ha socializado la comunicación al interior del IGAC y con la subdirección de catastro teniendo en cuenta la temática propuesta, actualmente nos encontramos en espera de la respuesta o propuesta por parte de esa dependencia para contestar al posible cooperante.
</t>
  </si>
  <si>
    <t>La Secretaría General del IPGH con sede en México solicitó visita protocolaria a la dirección nacional del IPGH seccional Colombia (En cabeza del director general del IGAC).   Apoyó la gestión de cooperación para establecer una propuesta institucional a Visión Amazonía. Se apoyó el proceso de convenio de cooperación entre la Universidad Suiza FHNW.  Se realizó reunión en la embajada de Suiza para dar apertura al proyecto. Se apoyó el desarrollo de las comixtas con México, República Dominicana y Argentina.</t>
  </si>
  <si>
    <t>Mantener el monitoreo de Oferta y Demanda de la Cooperación Internacional a travez de APC y Cancillería.</t>
  </si>
  <si>
    <t>1. Diagnostico del estado actual</t>
  </si>
  <si>
    <t>En el desarrollo de las actividades se ha evidenciado que la oferta y demanda del IGAC se realiza frencientemente en coordinación con la comunicacion con IGAC y cancillería, por lo que se sugiere unificar esta actividad y en consecuensia los soportes.</t>
  </si>
  <si>
    <t>Se solicitó a las dependencias la identificación de procesos de demanda de cooperación enmarcados en el fortalecimiento del catastro multipropósito. La Secretaría General del IPGH con sede en México solicitó visita protocolaria a la dirección nacional del IPGH seccional Colombia (En cabeza del director general del IGAC).   Apoyó la gestión de cooperación para establecer una propuesta institucional a Visión Amazonía.</t>
  </si>
  <si>
    <t>APC Colombia convocó reuniones y fueron atendidas, se levantaron los respectivos soportes y se dio respuesta a los ajustes de agendas y programación de cada una de las comixtas en el marco de:
-        Coordinación comixta Colombia-República Dominicana
-        Coordinación Seguimiento Cooperación catastro Multipropósito.
-        Coordinación Comixta Colombia – México
-        Coordinación Comixta Colombia - Argentina</t>
  </si>
  <si>
    <t>La Agencia presidencial de la Cooperación – APC solicitó Evaluar la demanda presentada de cámara aérea para toma de imágenes desde el avión propiedad del instituto, por lo anterior, se adelantó reunión con el área técnica y se revisaró la propuesta para incluir los criterios solicitados por la agencia.   Se solicitó al área técnica el detalle de la propuesta para cumplir con el requerimiento de APC.</t>
  </si>
  <si>
    <t xml:space="preserve">Se participó en la conmemoración del día de la Cooperación Sur-Sur, espacio despuesto para fortalecer y poner en contexto la cooperación en el páis, espacio liderado por APC colombia en el que participaron las entidades gubernamentales que ejercen la cooperación y poseen experiencias a ser conocidas como mecanismo de fortalecimiento e interacción entre cooperantes.  
IGAC trabaja en la estructuración de un convenio con la Agencia de cooperación Suiza, para las vigencias 2020-2025. 
En el marco de la oferta y la demanda institucional, se atendieron las reuniones de coordinación convocadas por APC, y se dio respuesta a los ajustes de agendas y programación de cada una de las comixtas en el marco de:  - Coordinación comixta Colombia-República Dominicana, -  Coordinación Comixta Colombia – México, - Coordinación Comixta Colombia - Argentina.
</t>
  </si>
  <si>
    <t>Se valoraron los aspecto administrativos y operativos de generación de resultados</t>
  </si>
  <si>
    <t xml:space="preserve">Se continuó con el apoyo en el proceso de estructuración de un borrador del acuerdo de la segunda fase del proyecto de modernización de tierras entre la Cooperación Suiza (SECO) y el Gobierno de Colombia (DNP, el IGAC, la SNR, la ANT y APC), en su revisión y comentarios el cual está proyectado para las vigencias 2020-2025. 
APC Colombia convocó reuniones y fueron atendidas, se levantaron los respectivos soportes y se dió respuesta a los ajustes de agendas y programación de cada una de las comixtas en el marco de:
-        Coordinación comixta Colombia-República Dominicana
-        Coordinación Comixta Colombia – México
-        Coordinación Comixta Colombia – Argentina
-        Coordinación comixta Colombia – Perú
-        Coordinación Futura Comixta Colombia –República Dominicana.
-        Coordinación Comixta Colombia- Guatemala
</t>
  </si>
  <si>
    <t xml:space="preserve">En coordinación con APC Colombia se atendieron los espacios o reuniones programadas: las comixtas atendidas fueron: comixta Colombia-República Dominicana, Comixta Colombia – México, Comixta Colombia – Argentina, comixta Colombia – Perú.
Como parte del proceso de estructuración de herramientas en el territorio, la Subdirección de Catastro, requirió desarrollar el concepto de cooperación internacional dentro de las alternativas de recursos para el desarrollo del catastro por lo que la Agencia de cooperación internacional brindo apoyo en el contenido propuesto por la Oficina Asesora de planeación 
Se continuó con el apoyo en el proceso de estructuración de un borrador del acuerdo de la segunda fase del proyecto de modernización de tierras entre la Cooperación Suiza (SECO) y el Gobierno de Colombia (DNP, el IGAC, la SNR, la ANT y APC), en su revisión y comentarios el cual está proyectado para las vigencias 2020-2025. </t>
  </si>
  <si>
    <t xml:space="preserve">OAP participó de la mesa de cooperantes de catastro multipropósito programada por APC Colombia.  En este espacio se abordó la siguiente agenda: Presentación y bienvenida, Presentación avances política Catastro Multipropósito 2018-2019, Modelo de intervención en territorio, Municipios priorizados y necesidades identificadas, Mesa de seguimiento, Espacio de preguntas/ intervenciones. </t>
  </si>
  <si>
    <t>2. Diseño redes hidráulica y eléctrica del Laboratorio</t>
  </si>
  <si>
    <t>Proceso de Direccionamiento Estratégico y Planeación con lineamientos o documentación actualizada</t>
  </si>
  <si>
    <t>Se da inició al análisis del estado actual de los documentos normativos a desarrollar para la gestión de los recursos geográficos los cuales seran: 1. Marco de Referencia de Información Geoespacial: Se socializó con MINTIC el Marco de Referencia Geoespacial exponiendo sus condiciones y necesidad de actualización, así mismo se elaboró el plan de trabajo para la elaboración y/o actualización de las guías de implementación ICDE y se actualizó y ajustó la versión preliminar de la guía de implementación de metadatos geográficos. 2. Propuesta de conformación o consolidación de IDE temáticas: Se elaboró documento de estructura de propuesta de conformación de IDE temáticas</t>
  </si>
  <si>
    <t>Se realizó los análisis de planos y se diseñaron las acometidas de servicios eléctricos, acueducto y alcantarillado y puntos de red</t>
  </si>
  <si>
    <t>%Avance en la actualización de los documentos del proceso</t>
  </si>
  <si>
    <t>3. Diseño infraestructura física de laboratorio</t>
  </si>
  <si>
    <t>Teniendo en cuenta los actuales compromisos y metas definidos para el IGAC en el nuevo Plan Nacional de Desarrollo 20$18-2022 y sus respectivas metas transformacionales y documentos de política, relacionados con la actualización del modelo de operación de la entidad, se hace necesario incluir los productos y actividades aquí descritos con el fin de dar respuesta a las necesidades definidas en este marco de planeación para la entidad.</t>
  </si>
  <si>
    <t>Se actualizaron los planos y se realizó proyección con nueva infraestructura</t>
  </si>
  <si>
    <t xml:space="preserve">Se llevó a cabo la actualización del formato para la elaboración de los informes de gestión de la entidad, en consideración con la información a reportar frente a la gestión y avances obtenidos por la entidad en el marco del nuevo Plan Nacional de Desarrollo y Plan Estratégico Institucional de la entidad.
</t>
  </si>
  <si>
    <t xml:space="preserve">Se elaboró propuesta de los siguientes procedimientos:             
a.     Seguimiento y control a la ejecución presupuestal por proyectos de inversión.
b.     Seguimiento a ingresos por convenios y/o contratos Interadministrativos y ventas de contado.
Respecto al documento a, se llevó a cabo una socialización con los responsables de los diferentes procesos de la entidad, previo a su oficialización, socialización e implementación. Así mismo, se solicitó a las áreas realizar pruebas del Modelo de Control de Ejecución Presupuestal, herramienta a implementar para llevar a cabo el control a la ejecución presupuestal.
Con relación al segundo procedimiento de seguimiento a ingresos, convenios o contratos administrativos, la Oficina Asesora de Planeación presentó en una mesa de trabajo con la Subdirección de Catastro, este documento, para su validación. Dicho documento fue aprobado por el área técnica.  
Adicionalmente, se crearon los siguientes registros asociados a los procedimientos mencionados en el punto anterior, a saber:
1.        Modelo de control de ejecución presupuestal
2.        Formato de seguimiento a ingresos
</t>
  </si>
  <si>
    <t xml:space="preserve">Se actualizaron los procedimiento de:
Formulación, Seguimiento y Evaluación de los Planes Institucionales
Seguimiento y Control a la Ejecución Presupuestal por Proyectos de Inversión
Elaboración, Presentación y Publicación de Informes de Gestíon
</t>
  </si>
  <si>
    <t>4. Definición nuevos equipos y su tecnología</t>
  </si>
  <si>
    <t>%Avance en la elaboración de los lineamientos emitidos</t>
  </si>
  <si>
    <t>Se valoraron los equipos existentes y se proyecta el equipamiento moderno</t>
  </si>
  <si>
    <t>Realizar la actualización de los documentos que hacen parte del Proceso</t>
  </si>
  <si>
    <t>Laboratorio Nacional de Suelos acreditado (Validación-Confirmación de análisis básicos químicos, Q-01) viene de una actividad)</t>
  </si>
  <si>
    <t>Determinaciones analíticas acreditadas</t>
  </si>
  <si>
    <t>Se llevó a cabo la oficialización y socialización del formato de informe de gestión, a través de circular interna No 75 del 5 de julio de 2019 y correo electrónico.</t>
  </si>
  <si>
    <t xml:space="preserve">Se adelantó la elaboración del procedimento de administración de gestión del cambio y su formato de seguimiento asociado. </t>
  </si>
  <si>
    <t xml:space="preserve">Se elaboró propuesta de los siguientes procedimientos:             
a.     Seguimiento y control a la ejecución presupuestal por proyectos de inversión.
b.     Seguimiento a ingresos por convenios y/o contratos Interadministrativos y ventas de contado.
Respecto al documento a, se llevó a cabo una socialización con los responsables de los diferentes procesos de la entidad, previo a su oficialización, socialización e implementación. Así mismo, se solicitó a las áreas realizar pruebas del Modelo de Control de Ejecución Presupuestal, herramienta a implementar para llevar a cabo el control a la ejecución presupuestal.
Con relación al segundo procedimiento de seguimiento a ingresos, convenios o contratos administrativos, la Oficina Asesora de Planeación presentó en una mesa de trabajo con la Subdirección de Catastro, este documento, para su validación. Dicho documento fue aprobado por el área técnica.  
Adicionalmente, se crearon los siguientes registros asociados a los procedimientos mencionados en el punto anterior, a saber:
1.        Modelo de control de ejecución presupuestal
2.        Formato de seguimiento a ingresos
</t>
  </si>
  <si>
    <t>Se culminó la elaboración y actualización del procedimiento de gestión del cambio y su formato anexo.
Se revisó y actualizó el procedimiento de  Formulación, seguimiento y evaluación de planes institucionales</t>
  </si>
  <si>
    <t xml:space="preserve">Se actualizaron y oficializaron mediante Circulares los  siguientes procedimientos:
Formulación, Seguimiento y Evaluación de los Planes Institucionales
Seguimiento y Control a la Ejecución Presupuestal por Proyectos de Inversión
Elaboración, Presentación y Publicación de Informes de Gestíon
</t>
  </si>
  <si>
    <t>Se continuo con la revisión de la documentación</t>
  </si>
  <si>
    <t>No hay actividad programada en el periodo</t>
  </si>
  <si>
    <t>Llevar a cabo la oficialización de los documentos del proceso revisados y actualizados</t>
  </si>
  <si>
    <t>Se reporta un avance en: Revisión bibliográfica, Elaboración y actualización de documentación, Planificación de la ejecución por determinación analítica. Los procesos de mantenimiento de equipos y calibración de los mismos está programado para adjudicarse a finales del mes de octubre para continuar con el proceso de validación y verificación de los métodos, que es la actividad que representa un gran peso dentro de la meta del proyecto.</t>
  </si>
  <si>
    <t xml:space="preserve">Se oficializaron los procedimientos de gestión del cambio y su formato anexo (circular 139 de 2019), Seguimiento y Control a la Ejecución Presupuestal por Proyectos de Inversión (circular 131 de 2019) y  Procedimiento Formulación, seguimiento y evaluación de los planes Institucionales (Circular 130 de 2019).
</t>
  </si>
  <si>
    <t>Se oficializo el  procedimiento de Formulación, seguimiento y evaluación de los planes Institucionales (Circular 130 de 2019).
y el formato  FO-DEP-PC01-01 Plan de Accion Anual</t>
  </si>
  <si>
    <t>Realizar la socialización de los documentos actualizados</t>
  </si>
  <si>
    <t>1. Revisión bibliográfica, elaboración y actualización de documentación.</t>
  </si>
  <si>
    <t xml:space="preserve">Se llevó a cabo la oficialización y socialización de los siguientes procedimientos  a través de la expedición de circulares y el envío de correos electrónicos:
*Gestión del cambio y su formato anexo (circular 139 de 2019)
*Seguimiento y Control a la Ejecución Presupuestal por Proyectos de Inversión (circular 131 de 2019) 
*Procedimiento Formulación, seguimiento y evaluación de los planes Institucionales (Circular 130 de 2019), .
</t>
  </si>
  <si>
    <t xml:space="preserve">Se llevó a cabo la oficialización y socialización del procedimientos  a través de la expedición de circulares y el envío de correos electrónicos:
*Procedimiento Formulación, seguimiento y evaluación de los planes Institucionales (Circular 130 de 2019), se socializo el nuevo formato  FO-DEP-PC01-01 para la construccion del Plan de Acciona Anual 2020.
</t>
  </si>
  <si>
    <t>Elaborar los lineamientos necesarios para la formulación de planes o estrategias institucionales</t>
  </si>
  <si>
    <t>2. Planificación de la ejecución por determinación analítica.</t>
  </si>
  <si>
    <t xml:space="preserve">Se elaboraron los lineamientos para el reporte de seguimiento a los planes de acción, así como para la elaboración del informe de gestión de la entidad. </t>
  </si>
  <si>
    <t>Se actualizo, oficializo y se publoco el procedimiento de Elaboración, Presentación y Publicación de Informes de Gestíon, tambien se actualizo el formato del Plan de Acciona Anual</t>
  </si>
  <si>
    <t>3. Prevalidación - validación de las determinaciones e informe.</t>
  </si>
  <si>
    <t>Informes mensuales de seguimiento presupuestal</t>
  </si>
  <si>
    <t xml:space="preserve">Plan Anticorrupción
</t>
  </si>
  <si>
    <t>Manuel Maldonado</t>
  </si>
  <si>
    <t xml:space="preserve">Porcentaje de avance de informes elaborados sobre el seguimiento presupuestal </t>
  </si>
  <si>
    <t>4. Estimación de la incertidumbre de la medición.</t>
  </si>
  <si>
    <t>Se da inicio a la contratación del recurso humano que desarrollará las actividades para el cumplimiento de la estrategia de gobierno TI</t>
  </si>
  <si>
    <t>Se realizaron informes de ejecución presupuestal para verificar el comportamiento de los recursos presupuestales, lo mismo que la gestión del gasto de las diferentes dependencias del IGAC. Dichos reportes han permitido determinar que a nivel nacional los compromisos registrados a Junio 30 de 2019 superan en un 11,19% la meta establecida hasta el momento del 37.90% y que alcanzan el 49.09% de lo apropiado. Los informes de ejecución presupuestal se han generado y publicado en la página institucional del IGAC, en el siguiente link, http://www.igac.gov.co/es/contenido/presupuesto</t>
  </si>
  <si>
    <t>Se realizó seguimiento presupuestal en el aplicativo SIIF para sede central y Direcciones Territoriales y se publicó el informe de la ejecución presupuestal</t>
  </si>
  <si>
    <t>Museo Nacional de Suelos ampliado (NUEVO PRODUCTO)</t>
  </si>
  <si>
    <t>Museo Nacional de Suelos ampliado</t>
  </si>
  <si>
    <t>Se presentaron propuestas preliminares de ampliación del Museo Nacional de Suelos</t>
  </si>
  <si>
    <t>presentamos documento borrador de propuesta de museo el cual contiene la Misión, las características que puede tener el museo, el perfil del visitante, propuesta de distribución de espacios y su articulación según los temas y áreas que tendrá el museo.
Concertamos plan de trabajo con las diferentes dependencias interesadas en la consolidación del museo.
Continuamos con la coordinación de actividades al interior del IGAC y definimos agenda de trabajo conjunto con la asesoría del Ministerio de Cultura.</t>
  </si>
  <si>
    <t>Se definió concertadamente los objetivos, la museología y la museografía. Se definieron las áreas específicas y su distribución en tres salas temáticas.</t>
  </si>
  <si>
    <t xml:space="preserve">Se está a la espera de la intervención física de las instalaciones del instituto que nos permitan materializar la disposición de los espacios, ya se terminaron los diseños museograficos y museologicos. </t>
  </si>
  <si>
    <t>Realizar seguimiento a la ejecución presupuestal en el aplicativo SIIF para sede central y Direcciones Territoriales.</t>
  </si>
  <si>
    <t>Se hizo seguimiento a la ejecución presupuestal a través de los indicadores del proceso gestión financiera cargados en SOFIGAC</t>
  </si>
  <si>
    <t>Se hace seguimiento a la ejecución presupuestal en el modulo de planes e indicadores en SOFIGAC (Financiera), y Territoriales a través de la carpeta compartida en el Google Drive</t>
  </si>
  <si>
    <t>Se realizó el seguimiento programado a Abril 30 y se reportó un avance de ejecución del 13.37%</t>
  </si>
  <si>
    <t>Se realizaron informes de ejecución presupuestal durante los meses de mayo y junio, para verificar el comportamiento de los recursos presupuestales, lo mismo que la gestión del gasto de las diferentes dependencias del IGAC. Dichos reportes han permitido determinar que a nivel nacional los compromisos registrados superan en un 11,19% la meta establecida hasta el momento del 37.90% y que alcanzan el 49.09% de lo apropiado.</t>
  </si>
  <si>
    <t>Se realizó seguimiento presupuestal en el aplicativo SIIF para sede central y Direcciones Territoriales para el mes de julio de 2019.</t>
  </si>
  <si>
    <t>Se realizó seguimiento presupuestal en el aplicativo SIIF para sede central y Direcciones Territoriales para el mes de agosto de 2019.</t>
  </si>
  <si>
    <t>Se realizó seguimiento presupuestal en el aplicativo SIIF para sede central y Direcciones Territoriales para el mes de septiembre de 2019. Se obtuvo una ejecución de 66,92% en obligaciones y 73,87% en compromisos para el presupuesto de funcionamiento. En relación con el presupuesto de inversión se obtuvo un porcentaje de ejecución de 27,12% en obligaciones y 57,3% en compromisos</t>
  </si>
  <si>
    <t>Se realizó seguimiento presupuestal en el aplicativo SIIF para sede central y Direcciones Territoriales para el mes de octubre de 2019. Se obtuvo una ejecución de 75% en obligaciones y 80,32% en compromisos para el presupuesto de funcionamiento. En relación con el presupuesto de inversión se obtuvo un porcentaje de ejecución de 34,8% en obligaciones y 67,4% en compromisos</t>
  </si>
  <si>
    <t>Se realizó seguimiento presupuestal en el aplicativo SIIF para sede central y Direcciones Territoriales para el mes de noviembre de 2019. Se obtuvo una ejecución de 82,6% en obligaciones y 86,4% en compromisos para el presupuesto de funcionamiento. En relación con el presupuesto de inversión se obtuvo un porcentaje de ejecución de 42,1% en obligaciones y 79,7% en compromisos</t>
  </si>
  <si>
    <t>Se realizó seguimiento presupuestal en el aplicativo SIIF para sede central y Direcciones Territoriales para el mes de diciembre de 2019. Se obtuvo una ejecución de 96,85% en obligaciones y 97,72% en compromisos para el presupuesto de funcionamiento. En relación con el presupuesto de inversión se obtuvo un porcentaje de ejecución de 64,51% en obligaciones y 93,28% en compromisos y en consolidado nacional se alcanzo una ejecucion de 77,92 en obligaciones y 95,12 en compromisos</t>
  </si>
  <si>
    <t>1. Definición mayor área para el museo</t>
  </si>
  <si>
    <t>Consolidar, analizar y Publicar los Informes mensuales de ejecución presupuestal 2019.</t>
  </si>
  <si>
    <t>Se dispone de 350 mes cuadrados par la ampliación del museo</t>
  </si>
  <si>
    <t>Se consolido y publicó la ejecución presupuestal de gastos con corte al 28 de febrero de 2019 en la pagina web del IGAC https://www.igac.gov.co/es/contenido/presupuesto</t>
  </si>
  <si>
    <t>Se consolido y se publico en la pagina web del IGAC la ejecucion presupuestal a marzo de 2019</t>
  </si>
  <si>
    <t>Se realizó el seguimiento del presupuesto a corte 30 de abril y se publicó en la página web de la entidad.</t>
  </si>
  <si>
    <t>Se publicó en la página IGAC ejecución presupuestal con corte a mayo 31.</t>
  </si>
  <si>
    <t>Esta actividad se cumplió de acuerdo con lo programado, para lo cual los informes de ejecución presupuestal se han generado y publicado en la página institucional del IGAC, en el siguiente link, http://www.igac.gov.co/es/contenido/presupuesto</t>
  </si>
  <si>
    <t>Se publicó el informe de la ejecución presupuestal correspondiente al mes de julio de 2019.</t>
  </si>
  <si>
    <t>Se publicó el informe de la ejecución presupuestal correspondiente al mes de agosto de 2019.</t>
  </si>
  <si>
    <t>A la fecha de este reporte, el informe de ejecución presupuestal con corte a 30 de septiembre se encuentra publicado en la página Web del Instituto https://www.igac.gov.co/es/contenido/presupuesto</t>
  </si>
  <si>
    <t>A la fecha de este reporte, el informe de ejecución presupuestal con corte a 31 de octubre se encuentra publicado en la página Web del Instituto https://www.igac.gov.co/es/contenido/presupuesto</t>
  </si>
  <si>
    <t>A la fecha de este reporte, el informe de ejecución presupuestal con corte a 30 de noviembre se encuentra publicado en la página Web del Instituto https://www.igac.gov.co/es/contenido/presupuesto</t>
  </si>
  <si>
    <t>A la fecha de este reporte, el informe de ejecución presupuestal con corte a 31 de diciembre se encuentra publicado en la página Web del Instituto https://www.igac.gov.co/es/contenido/presupuesto</t>
  </si>
  <si>
    <t>2. Diseño del nuevo museo</t>
  </si>
  <si>
    <t>Informes de gestión elaborados</t>
  </si>
  <si>
    <t>Plan Anticorrupción</t>
  </si>
  <si>
    <t>Natalia Pineda, Jairo Zubieta, Marcos Ortegón, Luis Nova, Manuel Maldonado</t>
  </si>
  <si>
    <t>Se realizó reunión con asesores del Ministerio de Cultura, Museo Nacional y el Comité Promuseo del IGAC</t>
  </si>
  <si>
    <t>Porcentaje de avance de Informes de gestión institucional elaborados.</t>
  </si>
  <si>
    <t>3. Definición de elementos en el museo</t>
  </si>
  <si>
    <t>Se elaboró el informe de gestión institucional.</t>
  </si>
  <si>
    <t>Natalia Pineda, Jairo Zubieta, Marcos Ortegón, Luis Nova</t>
  </si>
  <si>
    <t>Elaborar el informe de gestión institucional</t>
  </si>
  <si>
    <t>Como complemento al seguimiento de los planes de acción de los diferentes procesos de la Entidad, se elaboró el Informe de gestión trimestral del Instituto.</t>
  </si>
  <si>
    <t>NOTA: Definición de productos y actividades en el PAA -2019 V1: Rojo (productos o actividades eliminadas), Azul (productos o actividades adicionales), Negro (productos o actividades que continúan)</t>
  </si>
  <si>
    <t>Se elaboró el informe de gestión institucional correspondiente al primer semestre de la vigencia 2019.</t>
  </si>
  <si>
    <t>Sin meta programada para el periodo</t>
  </si>
  <si>
    <t>Se llevó a cabo la recolección de información y consolidación del Informe de Gestión 2018-2019, insumo para el evento de rendición de cuentas a la ciudadanía, celebrado el 30 de octubre. Dicho informe se encuentra publicado en los siguientes enlaces de la página web de la entidad
https://www.igac.gov.co/es/contenido/metas-objetivos-en-indicadores-de-gestion-yo-desempe%C3%B1o
https://www.igac.gov.co/es/contenido/rendicion-de-cuentas-permanente</t>
  </si>
  <si>
    <t>Elaborar el informe de gestión al Congreso de la República</t>
  </si>
  <si>
    <t>Con base en la información remitida por las áreas, sobre la gestión desarrollada en el periodo julio 2018-junio 2019, la Oficina Asesora de Planeación realizó la consolidación del informe de gestión a remitir al Congreso de la República. El cual fue publicado en el enlace https://www.dane.gov.co/files/control_participacion/rendicion_cuentas/Informe_congreso_DANE_2018-2019.pdf</t>
  </si>
  <si>
    <t>REGULACIÓN</t>
  </si>
  <si>
    <t xml:space="preserve">
*Nota: En consideración con los nuevos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encuentra definiendo actualmente los indicadores y productos que harán parte del Plan de Acción del proceso en mención.</t>
  </si>
  <si>
    <t>- Democratizar la información y el conocimiento del IGAC</t>
  </si>
  <si>
    <t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t>
  </si>
  <si>
    <t>- Gestión con valores para resultados
- Gestión del conocimiento y la innovación</t>
  </si>
  <si>
    <t>- Gestión del conocimiento y la innovación</t>
  </si>
  <si>
    <t>Documentos Normativos para el gobierno geoespacial de la ICDE (Gestion del Conocimiento)</t>
  </si>
  <si>
    <t>Coordinador GIT Gobierno Geoespacial - ICDE</t>
  </si>
  <si>
    <t>NÚMERO</t>
  </si>
  <si>
    <t xml:space="preserve">Documentos normativos  (Guías de implementación de estándares, especificaciones técnicas y proyección de actos administrativos) </t>
  </si>
  <si>
    <t>Se da inició al análisis del estado actual de los documentos normativos a desarrollar para la gestión de los recursos geográficos los cuales seran: 1. Marco de Referencia de Información Geoespacial: Se socializó el Marco de Referencia Geoespacial exponiendo sus condiciones y necesidad de actualización. 2. Propuesta de conformación o consolidación de IDE temáticas: Se elaboró documento de estructura de propuesta de conformación de IDE temáticas</t>
  </si>
  <si>
    <t>Se realizaron los siguientes avances: Documento 1: Gobierno geoespacial: lineamientos de estandarización: Se realizó la revisión y corrección temática de la Guía de implementación de metadatos en una segunda versión. Documento 2: Gobierno geoespacial: Marco de Referencia Geoespacial: Se elaboró la versión 2 del documento de estructura de propuesta de conformación de IDE temáticas y se obtuvo una segunda versión del documento propuesta de Datos fundamentales con los capítulos de Introducción, Antecedentes, propuesta inicial y temáticas de responsabilidades. Así mismo se identificaron diversos referentes para actualización del Marco de Referencia de información geoespacial. Nota: Se realizó una revisión técnica de los nombres de los documentos normativos que se están desarrollando, se concluyó realizar cambio en los nombres de los documentos, debido a que estos no abarcaban en su totalidad el contenido del mismo.</t>
  </si>
  <si>
    <t>Se realizaron los siguientes avances: Documento 1: Gobierno geoespacial- lineamientos de estandarización: Se realizó la validación final y publicación en el Portal de la ICDE de la versión 1.0 de la Guía de Implementación de Metadatos Geográficos. Así mismo se realizó el diagnóstico de la guía de metadatos desde un componente pedagógico. Documento 2: Gobierno geoespacial- Marco de Referencia Geoespacial: Se realizó mesa de trabajo para socializar los referentes para la actualización del Marco de referencia, así mismo se continuó con la elaboración de servicios JSON de IDEAM y se informó los avances de ejecución de actividades geoespacial y se acordaron criterios para dicha tarea, de igual forma se ajustó el documento Datos fundamentales de acuerdo a las observaciones generadas por el grupo de trabajo.</t>
  </si>
  <si>
    <t>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
  Documento 2: Gobierno geoespacial- Marco de Referencia Geoespacial: Se elaboró presentación del proyecto Datos Fundamentales y una relación de las capas de cada tema, custodio y periodicidad de producción de acuerdo a su situación actual.</t>
  </si>
  <si>
    <t>Se realizaron los siguientes avances: Documento 1: Gobierno geoespacial- lineamientos de estandarización:Se realizó la revisión de la versión 1.0 de la Guía de Implementación de Catálogo de Objetos para su respectiva actualización y mejoras desde el enfoque pedagógico. Documento 2: Gobierno geoespacial- Marco de Referencia Geoespacial:Se continuó con la elaboración de servicios JSON de IGAC y se informó los avances de ejecución de actividades, en el trabajo conjunto con MinTIC; Se ajustó el documento propuesta de Datos fundamentales</t>
  </si>
  <si>
    <t>Se realizaron los siguientes avances:Documento normativo 1: ajustes a guía de Implementación catalogación de objetos geográficos y guía de Planes de muestreo para calidad 1 parte. Documento normativo 2: generación de servicios JSON de los webservices consumidos en el Portal Geográfico Nacional con MinTIC y se realizaron nuevos ajustes al documento propuesta de Datos fundamentales</t>
  </si>
  <si>
    <t>Se realizaron los siguientes avances: Documento Normativo 1: Se realizó avances en la documentación de la guía de implementación para la catalogación de símbolos, además, se avanzó en el desarrollo del guion pedagógico de la primera unidad de la cartilla de metadatos. Se actualizó la base de datos de los clientes y/o usuarios ICDE con los contactos de ministerios, sistemas adscritos al ministerio de hacienda y sectores, se creó la base de datos con los municipios del país, reportando el nombre del alcalde 2016-2019. Documento Normativo 2: Se realizó la generación de servicios JSON de los webservices consumidos en el Portal Geográfico Nacional con MinTIC, los cuales fueron reportados para su consumo en SOCRATA, Portal de Datos Abiertos del Estado. Se elaboraron dos nuevas versiones del documento, listado y presentación de la propuesta de Datos Fundamentales. Se socializó dicha propuesta a funcionarios del DNP y DANE</t>
  </si>
  <si>
    <t>Se realizaron los siguientes avances: Documento Normativo 1: Se avanzó en la construcción del guion pedagógico en las secciones de reconocimiento, profundización y transferencia de las Guías de implementación de estándares y se obtuvo una nueva versión de la guía de evaluación de la calidad de información geográfica, además, se finalizó la documentación de la Guía Planes de Muestreo para Calidad_ISO2859_parte1_V 0.2. Documento Normativo 2: Se celebró reunión en la que se presentaron las hojas de ruta y los lineamientos adelantados y se concertó no solo revisar nuevamente las hojas de ruta o acción de ejes de IGIF para afinar los lineamientos, sino modificar los componentes del MRG para adoptar completamente los 9 del IGIF. Así mismo se continuó con la generación de servicios JSON de los webservices consumidos en el Portal Geográfico Nacional con MinTIC, los cuales fueron reportados para su consumo en SOCRATA, Portal de Datos Abiertos del Estado.</t>
  </si>
  <si>
    <t>Se realizaron los siguientes avances: Documento Normativo 1: Se obtuvo una nueva versión de la guía de evaluación de la calidad de información geográfica, además. Documentos Normativo 2: Se realizó documento actualizado con la información analítica de las redes sociales del ICDE (Twitter, Facebook e Instagram), con los datos que se generan por semana durante el año 2019.</t>
  </si>
  <si>
    <t>Realizar el análisis del estado actual de los documentos normativos para la gestión de los recursos geográficos</t>
  </si>
  <si>
    <t>En el mes de marzo se realizaron las siguientes actividades para los dos documentos normativos:
 1. Marco de Referencia de Información Geoespacial: Se socializó el Marco de Referencia Geoespacial exponiendo sus condiciones y necesidad de actualización, al igual que otros recursos tecnológicos de la ICDE al Ministerio de Tecnologías de Información y Comunicaciones. 2. Propuesta de conformación o consolidación de IDE temáticas: Se elaboró documento de estructura de propuesta de conformación de IDE temáticas y una presentación para el avance de dicho diseño.</t>
  </si>
  <si>
    <t>En el mes de abril se elaboró el plan de trabajo para la elaboración y/o actualización de las guías de implementación ICDE y se actualizó y ajustó la versión preliminar de la guía de implementación de metadatos geográficos.</t>
  </si>
  <si>
    <t>En el mes de mayo se realizaron los siguientes avances: Documento 1: Gobierno geoespacial: lineamientos de estandarización: Se realizó la revisión y corrección temática de la Guía de implementación de metadatos en una segunda versión. Documento 2: Gobierno geoespacial: Marco de Referencia Geoespacial:  Se elaboró la versión 2 del documento de estructura de propuesta de conformación de IDE temáticas y se obtuvo una segunda versión del documento propuesta de Datos fundamentales con los capítulos de Introducción, Antecedentes, propuesta inicial y temáticas de responsabilidades. Así mismo se identificaron diversos referentes para actualización del Marco de Referencia de información geoespacial.</t>
  </si>
  <si>
    <t>En el mes de Junio se realizaron los siguientes avances: Documento 1: Gobierno geoespacial: lineamientos de estandarización: Se realizó la validación final y publicación en el Portal de la ICDE de la versión 1.0 de la Guía de Implementación de Metadatos Geográficos. Documento 2: Gobierno geoespacial: Marco de Referencia Geoespacial: Se realizó mesa de trabajo para socializar los referentes para la actualización del Marco de referencia geoespacial y se acordaron criterios para dicha tarea. Así mismo se ajustó el documento Datos fundamentales de acuerdo a las observaciones generadas por el grupo de trabajo.</t>
  </si>
  <si>
    <t>Desarrollar o actualizar los documentos normativos</t>
  </si>
  <si>
    <t>En el mes de abril continuaron los acercamientos con MinTIC haciendo envío de nuevas observaciones a la Guía de Datos abiertos con precisiones en lo referente a información geográfica y solicitando la vinculación de la URL del Marco de Referencia Geoespacial en el lineamiento de MinTIC que lo cita. Así mismo se anexó el decreto normativo ICDE a requerimientos de modificación normativa del IGAC, así como las propuestas de articulado en el PND con relación a la ICDE.</t>
  </si>
  <si>
    <t>En el mes de mayo se realizaron los siguientes avances: Documento 1: Gobierno geoespacial: lineamientos de estandarización:  Se realizó la invitación formal a entidades priorizadas y del Comité 28 a participar en la actualización de Norma Técnica Colombiana sobre Metadatos Geográficos - NTC461. Documento 2: Gobierno geoespacial: Marco de Referencia Geoespacial: Se gestionó y realizó la capacitación a la UAESP en Generalidades de IDE y evaluación de la calidad y se participó en la videoconferencia con la cancillería y el IGN de República Dominicana, en la que se solicitó la propuesta de fechas de ejecución del proyecto de consolidación de la IDE-RD.</t>
  </si>
  <si>
    <t>En el mes de Junio se realizaron los siguientes avances: Documento 1: Gobierno geoespacial -lineamientos de estandarización: Se realizaron reportó ante ICONTEC, a través del Gestor de proyectos de normalización de ICONTEC, una inconsistencia encontrada en la publicación de las normas NTC 6315 y 6316, la cual fue solucionada gracias a esta alerta. Documento 2: Gobierno geoespacial-Marco de Referencia Geoespacial: Se continuó con la elaboración de servicios JSON de IDEAM y se informó los avances de ejecución de actividades. Se celebró reunión con UAESP para dar continuación a las actividades de cumplimiento del Marco de Referencia Geoespacial en la entidad y se facilitó instrumentos que facilitan la captura de variables para la elaboración de una especificación técnica de los productos de barrido y limpieza de UAESP.</t>
  </si>
  <si>
    <t>En el mes de Julio se realizaron los siguientes avances: Documento 1: Gobierno geoespacial -lineamientos de estandarización: Se enviaron los documentos relacionados con la actualización de la norma de metadatos a los integrantes del GIT que se encargará de organizar los módulos para el estudio de la norma.
  Documento 2: Gobierno geoespacial-Marco de Referencia Geoespacial: Se elaboró presentación del proyecto Datos Fundamentales y una relación de las capas de cada tema, custodio y periodicidad de producción de acuerdo a su situación actual. Así mismo se evaluaron observaciones del DANE realizadas a 2 planes de acción de la ICDE y se preparó y participó parcialmente en la misión del banco Mundial que tiene por objetivo formular un plan de fortalecimiento de la ICDE con énfasis en la IDE para administración de tierras.</t>
  </si>
  <si>
    <t>En el mes de Agosto se realizaron los siguientes avances: Documento 1: Gobierno geoespacial: Se realizó una solicitud de información al ICONTEC acerca de la norma española de metadatos (UNE-EN ISO 19115-1:2014/A1:2018) en la cual se pregunta la posibilidad de adoptarla igual para Colombia.Documento 2: Gobierno geoespacial-Marco de Referencia Geoespacial: Se continuó con la elaboración de servicios JSON de IGAC y se informó los avances de ejecución de actividades, en el trabajo conjunto con MinTIC; Se ajustó el documento propuesta de Datos fundamentales y se dispuso información como un anexo adicional y se realizóGestión Internacional.</t>
  </si>
  <si>
    <t>En el mes de Septiembre se realizaron los siguientes avances: Documento 1: Gobierno geoespacial: Se elaboró el plan de trabajo para la actualización de la NTC4611 INFORMACIÓN GEOGRÁFICA - METADATO GEOGRÁFICOy la conformación de los equipos de trabajo, los cuales fueron socializados con los integrantes del Comité Técnico de Normalización 028 de ICONTEC.
 Documento 2: Gobierno geoespacial-Marco de Referencia Geoespacial: • Se actualizaron los lineamientos de los componentes de Datos e información geoespacial y de Servicios TIG del Marco de Referencia Geoespacial. Se continuó con la generación de servicios JSON de los webservices consumidos en el Portal Geográfico Nacional con MinTIC.Se realizó un nuevo ajuste al documento propuesta Datos Fundamentales y se actualizó el anexo. Se realizó videoconferencia con APC, Cancillería y el IGN de República Dominicana para acordar términos de cierre de la comixta, tras lo cual se elaboraron y modificaron agendas propuestas.</t>
  </si>
  <si>
    <t>En el mes de Octubre se realizaron los siguientes avances:Documento Normativo 1: Se llevaron a cabo las mesas de trabajo para el estudio de los Módulos en lo que se dividió el documento dentro del proyecto de la actualización de la NTC4611 del Comité Técnico de Normalización 028 de ICONTEC. Documentos Normativo 2: Se realizó la generación de servicios JSON de los webservices consumidos en el Portal Geográfico Nacional con MinTIC, los cuales fueron reportados para su consumo en SOCRATA, Portal de Datos Abiertos del Estado. Se elaboraron dos nuevas versiones del documento, listado y presentación de la propuesta de Datos Fundamentales. Se socializó dicha propuesta a funcionarios del DNP y DANE.</t>
  </si>
  <si>
    <t>Estructurar a nivel pedagógico un documento normativo</t>
  </si>
  <si>
    <t>En el mes de mayo se identificaron los elementos necesarios para la adecuación padagógica de las guías a priorizar, de los dos (2) documentos normativos que se estan realizando.</t>
  </si>
  <si>
    <t>En el mes de Junio se realizaron los siguientes avances: Documento 1: Gobierno geoespacial -lineamientos de estandarización: Se realizó el diagnóstico de la guía de metadatos desde un componente pedagógico.</t>
  </si>
  <si>
    <t>En el mes de Julio 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t>
  </si>
  <si>
    <t>En el mes de Agosto 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 con base en las observaciones desde el enfoque pedagógico didáctico de la guía de implementación de metadatos.</t>
  </si>
  <si>
    <t>En el mes de Septiembre se realizaron los siguientes avances: Documento 1: Gobierno geoespacial -lineamientos de estandarización: Se realizó ajustes técnicos a nivel pedagógico y complementación a la Guía de implementación para la catalogación de objetos geográficos y la Guía de Planes de muestreo para calidad primera parte.</t>
  </si>
  <si>
    <t>En el mes de Octubre se realizaron los siguientes avances:Documento Normativo 1: Se realizó avances en la documentación de la guía de implementación para la catalogación de símbolos, además, se avanzó en el desarrollo del guion pedagógico de la primera unidad de la cartilla de metadatos</t>
  </si>
  <si>
    <t>En el mes de Noviembre se realizaron los siguientes avances: Se avanzó en la construcción del guion pedagógico en las secciones de reconocimiento, profundización y transferencia de las Guías de implementación de estándares.</t>
  </si>
  <si>
    <t>Realizar procesos de socialización y difusión de los Documentos Normativos</t>
  </si>
  <si>
    <t>En el mes de Julio los siguientes avances: Documento 1: Gobierno geoespacial -lineamientos de estandarización: Se reajusto y alimentó la documentación de la encuesta de caracterización de clientes y usuarios ICDE. Se atendió el requerimiento del fondo de adaptación sobre gestión de la información geográfica. Se actualizó la base de datos ICDE incluyendo una nueva entidad.
  Documento 2: Gobierno geoespacial-Marco de Referencia Geoespacial: Se está alimentando documento con la información analítica de las redes sociales del ICDE (Twitter, Facebook e Instagram), con los datos que se generan por semana.</t>
  </si>
  <si>
    <t>En el mes de Agosto se realizaron los siguientes avances: Documento 1: Gobierno geoespacial -lineamientos de estandarización: Se completó el glosario para la encuesta de caracterización de usuarios. Se consolidó la base de datos con los asistentes a las reuniones convocadas por el banco mundial realizadas en las instalaciones del CIAF con apoyo del grupo ICDE.Documento 2: Gobierno geoespacial-Marco de Referencia Geoespacial: Se actualizó el documento Estrategia de Analítica e Impacto Redes y Canales Digitales con la información analítica de las redes sociales del ICDE (Twitter, Facebook e Instagram), con los datos que se generan por semana del mes de agosto</t>
  </si>
  <si>
    <t>En el mes de Septiembre se realizaron los siguientes avances: Documento 1: Gobierno geoespacial -lineamientos de estandarización: Se añadieron nuevas entidades a la base de datos y se registraron todos los participantes del evento “Asistencia técnica banco mundial para el fortalecimiento de la ICDE”.Documento 2: Gobierno geoespacial-Marco de Referencia Geoespacial:Se realizó actualización de documento con la información analítica de las redes sociales de la ICDE (Twitter, Facebook e Instagram), con los datos que se generan por semana durante el año 2019.</t>
  </si>
  <si>
    <t>En el mes de Octubre se realizaron los siguientes avances: DocumentoNormativo 1: Se actualizó la base de datos de los clientes y/o usuarios ICDE con los contactos de ministerios, sistemas adscritos al ministerio de hacienda y sectores, se creó la base de datos con los municipios del país, reportando el nombre del alcalde 2016-2019. Documentos Normativo 2: Se realizó documento actualizado con la información analítica de las redes sociales de la ICDE (Twitter, Facebook e Instagram), con los datos que se generan por semana durante el año 2019.</t>
  </si>
  <si>
    <t>En el mes de Noviembre se realizaron los siguientes avances: Se obtuvo una nueva versión de la guía de evaluación de la calidad de información geográfica, además, se finalizó la documentación de la Guía Planes de Muestreo para Calidad_ISO2859_parte1_V 0.2 y se realizó documento actualizado con la información analítica de las redes sociales del ICDE (Twitter, Facebook e Instagram), con los datos que se generan por semana durante el año 2019.</t>
  </si>
  <si>
    <t>En el mes de Diciembre se realizaron los siguientes avances: Documento Normativo 1: Se obtuvo una nueva versión de la guía de evaluación de la calidad de información geográfica, además. Documentos Normativo 2: Se realizó documento actualizado con la información analítica de las redes sociales del ICDE (Twitter, Facebook e Instagram), con los datos que se generan por semana durante el año 2019.</t>
  </si>
  <si>
    <t>Servicio de asistencia técnica en temas IDE para las diferentes entidades (Gestion del Conocimiento)</t>
  </si>
  <si>
    <t>Entidades Asistidas</t>
  </si>
  <si>
    <t>Se realizó acompañamiento a la ALCALDIA SANTIAGO DE CALI a tráves de una videoconferencia para dar soporte técnico de la herramienta “Geonetwork” en la instalación de la nueva norma ISO 1915-3.</t>
  </si>
  <si>
    <t>Se realizó el acompañamiento a la ALCALDIA DE CHIA en el desarrolló de un taller de diligenciamiento y aclaración de dudas para documentación de metadatos, del proyecto SIG Chia.</t>
  </si>
  <si>
    <t>En el mes de Junio se realizó acompañamiento a la Unidad de Gestión del Riesgo y atención de desastres UNGRD en Respuesta a solicitud de búsqueda y acceso de información cartográfica, disponible para el municipio de Guayabetal - Cundinamarca; al Ministerio de Agricultura en el envío de propuesta técnico económica para el desarrollo de una IDE para el sector agropecuario y a la Policia Nacional en el envió de la versión inicial de propuesta técnico económica para el desarrollo de una IDE de la policía nacional</t>
  </si>
  <si>
    <t>En el mes de Julio se realizó asistencia a la Universidad del Valle y a Empresas Publicas de Medellín</t>
  </si>
  <si>
    <t>En el mes de Agosto se realizó asistencia a la DIMAR</t>
  </si>
  <si>
    <t>En el mes de Septiembre se atendieron requerimientos de el Ministerio de Ambiente y Desarrollo Sostenible y de la Universidad ESAP</t>
  </si>
  <si>
    <t>En el mes de Octubre se atendieron requerimientos del IDECA, delDANE y del Servicio Geologico Colombiano - SGC.</t>
  </si>
  <si>
    <t>En el mes de Noviembre se atendieron los requerimientos de la UNAD donde se realizó la videoconferencia en relación a la charla de geolocalización; así mismo  con la UAESP para revisar los aspectos técnicos a tener en cuenta en la elaboración del estándar de Especificaciones Técnicas a implementar</t>
  </si>
  <si>
    <t>Definir la estructura del documento técnico "Resultado del fortalecimiento para las entidades de la ICDE"</t>
  </si>
  <si>
    <t>En el mes de marzo se realizó la primer versión del documento que define la estructura del informe técnico de resultados de fortalecimiento de las entidades ICDE.</t>
  </si>
  <si>
    <t>En el mes de abril se revisó y ajustó el esquema del documento técnico.</t>
  </si>
  <si>
    <t>En el mes de mayo se finalizó la estructura del documento técnico “Resultado del fortalecimiento para las entidades de la ICDE” con sus respectivos capítulos. El nombre del documentos se revisó y ajusto según necesidades.</t>
  </si>
  <si>
    <t>Fortalecer el conocimiento en temáticas de Infraestructura de Datos Espaciales (IDE) en las entidades de la comunidad</t>
  </si>
  <si>
    <t>En el mes de mayo se realizó asistencia técnica a las siguientes entidades en temas de Infraestructura de Datos Espaciales: IDE Minas y Energía, IDE Quindío, IDEAM, IDE AGRO; Se recepcionaron cuatro (4) noticias de entidades externas para el boletín Cultura GEO. Así mismo se participó con dos ponencias en las IX Jornadas de Educación convocadas por SELPER y se desarrolló un curso interno en LADM y un curso externo en Fundamentos IDE con énfasis en calidad para la UAESP. Lo anterior para un total de 59 participantes y 12 entidades atendidas.</t>
  </si>
  <si>
    <t>En el mes de Junio se realizaron avance en el proyecto de Investigación Bigdata + Open Data GEO, en el proyecto de Investigación Exploración y Explotación Datos GEO. De igual forma se realiza la versión 1 del informe con la evidencia y resultados de la participación de la comunidad ICDE a través de su oferta académica. Así mismo se realizó acompañamiento a la Unidad de Gestión del Riesgo y atención de desastres UNGRD , al Ministerio de Agricultura y a la Policia Nacional .</t>
  </si>
  <si>
    <t>En el mes de Julio se realizaron avance en el proyecto de Investigación Bigdata + Open Data GEO, en el proyecto de Investigación Exploración y Explotación Datos GEO. De igual forma se publicaron 39 contenidos en las redes sociales (Facebook y Twitter), también, se envió un correo con la información del portal ICDE a través de Comunicación Interna &lt;comunicacioninterna@igac.gov.co&gt; a todos los funcionarios de las sedes del IGAC a nivel nacional,</t>
  </si>
  <si>
    <t>En el mes de agosto se realizaron avances en el proyecto de Investigación Bigdata + Open Data GEO, en el proyecto de Investigación Exploración y Explotación Datos GEO; así mismo se realizó el mapa conmemorativo del Bicentenario, publicado a través del portal ICDE y sus redes sociales, así como las del IGAC y mail de comunicación internas</t>
  </si>
  <si>
    <t>En el mes de Septiembre se realizaron avances en el proyecto de Investigación Bigdata + Open Data GEO, en el proyecto de Investigación Exploración y Explotación Datos GEO; así mismo se realizó el envío de la pieza de email marketing a la comunidad ICDE y se realizó una entrevista a una de las participantes del curso "Aplicación del estándar ISO 19152 LADM (Land Administration Domain Model)" en el marco de la Administración de Tierras y se publicó en Twitter.</t>
  </si>
  <si>
    <t>En el mes de Octubre se realizaron avances en el proyecto de Investigación Bigdata + Open Data GEO, en el proyecto de Investigación Exploración y Explotación Datos GEO; se elaboraron y compartieron por correo electrónico a la comunidad ICDE tres piezas gráficas para email marketing</t>
  </si>
  <si>
    <t>En el mes de Noviembre se realizaron avances en el proyecto de Investigación Bigdata + Open Data GEO, en el proyecto de Investigación Exploración y Explotación Datos GEO; se elaboraron y compartieron por correo electrónico a la comunidad ICDE cinco piezas gráficas para email marketing. Así mismo se elaboró artículo que relata experiencia del IGAC en la conservación de rollos fotogramétricos, como un tipo de caso de arqueología de datos geoespaciales</t>
  </si>
  <si>
    <t>En el mes de Diciembre se consolidaron los productos finales del proyecto de Investigación Bigdata + Open Data GEO y se consolidaron los productos finales del proyecto Exploración y Explotación Datos GEO. Así mismo se generó la campaña para la difusión del boletín cultura Geo en redes sociales, se consolidó el “informe_Encuestas” con el reporte de la estrategia implantada en 2019 y se consolidó el documento “RevisiónCursosEstrategiaDePromocion” con el reporte de cursos durante el 2019.</t>
  </si>
  <si>
    <t xml:space="preserve">2. Promover la habilitación de gestores catastrales
4. Fortalecer la producción de la información agrológica,  geográfica, geodésica y cartográfica nacional. 
5. Democratizar la información y el conocimiento del IGAC
</t>
  </si>
  <si>
    <t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t>
  </si>
  <si>
    <t>Acompañar la gestión de información geográfica en las entidades interesadas</t>
  </si>
  <si>
    <t>- Gestión con valores para resultados
- Gestión del conocimiento y la innovación</t>
  </si>
  <si>
    <t>En el mes de marzo se realizó gestión de información geográfica en las entidades de la ICDE en las siguientes líneas: Gobierno geoespacial, Datos e Información Geoespacial y Sociedad Geoespacial.</t>
  </si>
  <si>
    <t>En el mes de abril se gestionó y desarrolló un taller de diligenciamiento y aclaración de dudas para documentación de metadatos, del proyecto SIG Chia; así mismo se realizó acompañamiento a la MAPP-OEA para la descarga de información del SIGOT. Se realizó el plan de trabajo IDE -IGAC, teniendo en cuenta los requerimientos de las Áreas técnicas y se participó en reuniones para definir estrategias en la implementación de estándares geográficos en las Áreas técnicas. Así mismo se realizó el plan de trabajo 2019, para el mantenimiento de contenidos dispuestos en el micrositio de la IDE –IGAC y se participó en el evento “Datos para el Desarrollo Sostenible: el rol de las alianzas para construir un nuevo ecosistema de datos”.</t>
  </si>
  <si>
    <t>En el mes de mayo se realizaron reuniones de trabajo con las áreas técnicas, para la ejecución de los planes de trabajo definidos en el marco del proyecto de la IDE - IGA; Se desarrollaron mesas técnicas para conceptualizar la sincronización de las bases de datos a partir de los Topónimos, además de la entrega de insumos para empezar pruebas. Así mismo se participó en reuniones donde se concertaron acciones para el cumplimiento de las actividades del CIAF e IGAC involucradas en el CONPES 3958 de Catastro multipropósito y se actualizo el documento “Nivel de madurez de una IDE” a la plantilla ICDE actual.</t>
  </si>
  <si>
    <t>En el mes de Junio se avanzó en la definición de un glosario de catastro multipropósito, de igual forma se elaboraron dos versiones del diagrama de flujo de gobernanza de modelos LADM especializados con un documento que detalla sus actividades. Así mismo se conceptualizo el micrositio de IDE temáticas, para incluir contenidos de IDE-AT y se asistió a la sede en Suiza de la FHNW para acordar detalles de la implementación de programas academicos CAS en el país y exponer programas de formación del CIAF y otros relacionados con Catastro multipropósito.</t>
  </si>
  <si>
    <t>En el mes de Julio se modificó la maqueta de propuesta del micrositio IDE para la Administración de Tierras para su creación. Así mismo se realizó seguimiento a las siguientes entidades: • Ministerio de Minas y Energía e IDEAM y se atendieron las solicitudes de las siguientes entidades: Alcaldía de Chía, Universidad del Valle y Empresas Públicas de Medellín – EPM.</t>
  </si>
  <si>
    <t>En el mes de agosto se solicitó modificaciones al micrositio de IDE temáticas agregando dos casos, se modificó el documento conceptualización de la IDE-AT; así mismo Se atendieron las solicitudes de las siguientes entidades:ANM, DIMAR,MADS</t>
  </si>
  <si>
    <t>En el mes de Septiembre se continuó participando en la planeación del proyecto piloto de aplicación del modelo LADM de POT con Ordenamiento territorial de IGAC, DNP y la cooperación suiza; así mismo se atendieron las solicitudes de las siguientes entidades: MADS: Se realiza la charla sobre el Modelo LADM, la socialización del SIAC y la primera mesa de trabajo relacionada con el proyecto Niveles de Madurez. ESAP: Se programa realizar el taller denominado Gestión de la información Geográfica para la Gerencia Pública, además, se programa la realización de una mesa de trabajo para proponer los contenidos la primera semana de octubre.</t>
  </si>
  <si>
    <t>Investigaciones para el uso y aplicación de las tecnologías geopespaciales</t>
  </si>
  <si>
    <t>En el mes de Octubre de participó en reuniones en las que se busca concertar contenidos de la política pública de Sistema de Administración de Tierras de Colombia, se elaboró documentación que soportará dicha política. De igual forma se atendieron las siguientes entidades IDECA: se envía documento con estadísticas de las visitas a las aplicaciones de la ICDE.
 SGC: Se realiza la divulgación de la herramienta Motor de Integración de Información Geocientífica MIIG en el portal de la ICDE.
 DANE: solicita aclaración sobre el metadato ISO 19115, si se trabaja desde metadato geoservicios o metadato tipo vector. Se da respuesta</t>
  </si>
  <si>
    <t>En el mes de Noviembre se participó en reuniones en las que se busca concertar contenidos de la política pública de Sistema de Administración de Tierras de Colombia, se elaboró documentación que soportará dicha política. Así mismo se participó en reuniones de definición de piloto del modelo LADM de POT</t>
  </si>
  <si>
    <t>Coordinador GIT Investigación, Desarrollo e Innovación – I+D+i</t>
  </si>
  <si>
    <t>En el mes de Diciembre se preparó los contenidos para mantenimiento del micrositio de la IDE-AT y se realizaron ajustes para la segunda versión del micrositio. Así mismo se avanzó en la elaboración de los lineamientos para la formulación de un modelo de calidad, en un documento que lista y prioriza las entidades a asesorar en la elaboración de modelos extendidos LADM.</t>
  </si>
  <si>
    <t>Investigaciones para el uso y aplicación de las tecnologías geopespaciales desarrolladas</t>
  </si>
  <si>
    <t>Acompañar el fortalecimiento del componente tecnológico en las entidades de la ICDE</t>
  </si>
  <si>
    <t>En el mes de marzo se realizaron las siguientes actividades con las siguientes entidades:
  MINTIC: Establecer los avances y compromisos para lograr la vinculación del Portal Geográfico Nacional y el Catálogo Nacional de Metadatos al Portal de Datos Abiertos. AGENCIA NACIONAL MINERA: Se acordó realizar el acompañamiento en la instalación de la herramienta de metadatos “Geonetwork”, brindado capacitación y soporte de instalación de la aplicación. ALCALDIA SANTIAGO DE CALI: Videoconferencia para dar soporte técnico de la herramienta “Geonetwork” en la instalación de la nueva norma ISO 1915-3. Así mismo se realizo monitoreo de los links caídos en el Portal Geográfico Nacional -PGN</t>
  </si>
  <si>
    <t>En el mes de abril se identificaron los metadatos publicados por el IDEAM en el Catálogo Nacional de Metadatos, se realizó la actualización del metadato correspondiente a la capa digital límites entre entidades territoriales. Así mismo se dio acompañamiento en instalación del Catálogo Nacional de Metadatos con documentación relacionada a Corpochivor y se realizó el monitoreo de los links dispuestos en el Portal Geográfico Nacional validando su funcionalidad y disposición.</t>
  </si>
  <si>
    <t>En el mes de Octubre se finalizó la Fase III "Construcción de prototipos" para la metodología de investigación "Monitoreo y seguimiento de los cambios en los ecosistemas marino-costeros colombianos" y la metodología de investigación "Proveer herramientas tecnológicas que apoyen la gestión de la amenaza de incendios y la protección del medio ambiente, las personas y su infraestructura". Estas metodologias seran desarrolladas para la vigencia 2019  hasta esta Fase.</t>
  </si>
  <si>
    <t>En el mes de mayo se creó una aplicación web en el módulo de telecentro que permite administrar las matrices url por sector, hacer la validación de disponibilidad y actualizar las url en el PGN de forma dinámica, también, se realizó el monitoreo de los link dispuestos en el Portal Geográfico Nacional validando su funcionalidad y disposición, reemplazando las url’s que se encontraban fuera de línea y agregando nuevos enlaces; Se realizaron ajustes a los manuales de usuario e instalación del catálogo de metadatos, los cuales se actualizaron en el micrositio del portal ICDE.Así mismo se inició el levantamiento de mejoras propuestas a los sitios (funcionales, de usabilidad) y se realizó diseño de nueva funcionalidad para la página de la ICDE y se consultó, recolectó y revisó la documentación pertinente de buenas prácticas, para la generación de un Nomenclátor con la toponimia oficial del Instituto, apropiación del caso IDE –IGAC.</t>
  </si>
  <si>
    <t>En el mes de Diciembre se finaliza la Fase V " Difusión de aplicaciones y servicios" de las siguientes metodologias: Metodología para el análisis y extracción de información de imágenes satelitales en la nube por medio de Google Earth Engine y Ø Metodología de procesamiento de imágenes ópticas y Radar Sentinel 1 y 2 para la identificación de zonas de manglar.</t>
  </si>
  <si>
    <t>En el mes de Junio se realizó propuesta metodológica para la creación de un Nomenclátor con la toponimia oficial del Instituto, apropiación del caso IDE –IGAC, se trabajó en la documentación de buenas prácticas, para la generación de un Nomenclátor.</t>
  </si>
  <si>
    <t>En el mes de Julio se adelantó la documentación de buenas prácticas, para la generación de un Nomenclátor.</t>
  </si>
  <si>
    <t>En el mes de agosto se adelantó la documentación de buenas prácticas, para la generación de un Nomenclátor</t>
  </si>
  <si>
    <t>En el mes de Septiembrese revisó la metodología para la generación de un Nomenclátor, en cuanto la especificación de las fuentes utilizadas.</t>
  </si>
  <si>
    <t>En el mes de Octubre se adelantó la documentación de buenas prácticas, para la generación de un Nomenclátor.</t>
  </si>
  <si>
    <t>En el mes de Noviembre se adelantó la documentación de buenas prácticas, para la generación de un Nomenclátor. Identificación de fuentes – Caso Colombia</t>
  </si>
  <si>
    <t>En el mes de Diciembre se avanzó en la documentación del capítulo de requerimientos tecnológicos para la propuesta metodológica de creación de un Nomenclátor con la toponimia oficial del Instituto, apropiación del caso IDE –IGAC.</t>
  </si>
  <si>
    <t>Generar la Fase 0 -" Planteamiento y formulación"  de la investigación a desarrollar</t>
  </si>
  <si>
    <t>Desarrollar conjuntamente estrategias para fortalecer el gobierno de la información geoespacial en las entidades interesadas</t>
  </si>
  <si>
    <t>En el mes de junio se proyectó niveles de madurez se realizaron las siguientes actividades: videoconferencia con el Jefe de Oficina de Tecnologías de la Información del ICA y se enviaron los documentos convenidos. Se realizó la actualización de la presentación del contexto del Proyecto Niveles de madurez de una IDE “ICDE - Proyecto Niveles de Madurez de una IDE 20190617”.</t>
  </si>
  <si>
    <t>En el mes de Julio Se elaboró documento con resumen ejecutivo de la implementación del Proyecto Niveles de Madurez que se está adelantando con el sector minero-energético. Se realizó una reunión con la Gobernación de Cundinamarca, para una asistencia técnica por parte de la ICDE en la revisión de documentos relacionados con la consolidación de su IDEE - Infraestructura de Datos Espaciales y Estadísticos.</t>
  </si>
  <si>
    <t>En el mes de agosto se elaboró nuevo cronograma para la implementación del Proyecto para el sector minero energético, teniendo en cuenta la solicitud del Ministerio de Minas y Energía de priorizar el trabajo con tres entidades, en espera de la resolución que se está construyendo desde el Ministerio y de los resultados con estas entidades (ANM, MinMinas, SGC).</t>
  </si>
  <si>
    <t>En el mes de Septiembre se actualizaron los documentosdel Proyecto Niveles de madurez de una Infraestructura de Datos Espaciales.</t>
  </si>
  <si>
    <t>En el mes de Octubre se elaboró nuevo documento para enviarse a los Ministerios de Medio Ambiente y de Minas y Energía acerca del Componente Organizacional del Proyecto Niveles de madurez de una IDE. Así mismo se adelantó una nueva versión del informe de madurez del Instituto Colombiano Agropecuario.</t>
  </si>
  <si>
    <t>En el mes de Noviembre se sostuvo reunión con FINAGRO para proyectar acciones futuras del Proyecto Niveles de Madurez en la entidad, se espera una retroalimentación del documento que la ICDE entregó el año pasado. Se adelantó mesa de trabajo en el Ministerio de Minas y Energía para abarcar el Componente Organizacional.</t>
  </si>
  <si>
    <t>En el mes de Diciembre se elaboraron los documentos pendientes del Informe de Niveles de Madurez de una IDE para el Instituto Colombiano Agropecuario - ICA y se realizó él envió al Ministerio de Minas y Energía un documento con las preguntas finales del componente Organizacional.</t>
  </si>
  <si>
    <r>
      <t>Socializar y difundir los resultados generados en el marco de la ICDE (</t>
    </r>
    <r>
      <rPr>
        <sz val="11"/>
        <color rgb="FFFF0000"/>
        <rFont val="Calibri"/>
      </rPr>
      <t>Esta actividad no continua</t>
    </r>
    <r>
      <rPr>
        <sz val="11"/>
        <color rgb="FF000000"/>
        <rFont val="Calibri"/>
      </rPr>
      <t>)</t>
    </r>
  </si>
  <si>
    <t>Herramientas de difusión  para el posicionamiento de la ICDE (Gestion del Conocimiento)</t>
  </si>
  <si>
    <t>Herramientas de difusión para el posicionamiento de la ICDE (boletines, plenarias, cursos en temáticas IDE y Actualizaciones en canales digitales)</t>
  </si>
  <si>
    <t>En el mes de marzo se da inicio a la Fase 0 "Planteamiento y formulación" en la elaboración de la primera versión de los formatos Planteamiento de la idea de investigación y Formulacion de la propuesta de Investigación de los cuatro proyectos de investigación a realizar los cuale son:
 1. Metodología para el análisis y extracción de información de imágenes satelitales en la nube por medio de Google Earth Engine.
 2. Metodología de procesamiento de imágenes ópticas y Radar Sentinel 1 y 2 para la identificación de zonas de manglar. 
 3. Metodología para el monitoreo y seguimiento de los cambios en los ecosistemas marino-costeros colombianos.
 4. Metodología para aplicar un sistema de información Espectral para Colombia - SIEC</t>
  </si>
  <si>
    <t>En el mes de abril continua la Fase 0 "Planteamiento y formulación" en la elaboración de la segunda versión de los formatos Planteamiento de la idea de investigación y Formulacion de la propuesta de Investigación de los cuatro proyectos de investigación a realizar.</t>
  </si>
  <si>
    <t>En el mes de Mayo se finaliza la Fase 0 Planteamiento de la idea de investigación y Formulacion de la propuesta de Investigación de los cuatro proyectos de investigación a realizar:
 1. Metodología para el análisis y extracción de información de imágenes satelitales en la nube por medio de Google Earth Engine.
 2. Metodología de procesamiento de imágenes ópticas y Radar Sentinel 1 y 2 para la identificación de zonas de manglar. 
 3. Metodología para el monitoreo y seguimiento de los cambios en los ecosistemas marino-costeros colombianos.
 Así mismo para el desarrollo de la metodología cuatro (4) se realizó un cambio de proyecto debido a que se presentaron compromisos internacionales con el Instituto Nacional de Tecnología Agropecuaria (INTA) de Argentina, para realizar un proyecto de investigación de análisis y monitoreo de incendios en el marco de un sistema de gestión que evalúa el pre, durante y el post de un evento. Por la importancia y aportes que brinda esta metodología y los compromisos adquiridos internacionalmente se realizara para la vigencia 2019 la "Metodología para proveer herramientas tecnológicas que apoyen la gestión de la amenaza de incendios y la protección del medio ambiente, las personas y su infraestructura"; por tal razon la "Metodología para aplicar un sistema de información Espectral para Colombia - SIEC" que se venia trabajando quedara aplazada para ser desarrollada en la vigencia 2020.</t>
  </si>
  <si>
    <t>Generar la  Fase I - "Planeación y análisis de requerimientos"  de la investigación a desarrollar</t>
  </si>
  <si>
    <t>Se desarrolló el primer boletín Cultura Geo, así mimo se desarrolló la primera plenaria ICDE con el sector Defensa. Con la participación de la Policía Nacional, la Fuerza Aérea, el Ejército, la Armada y DIMAR. De igual forma se desarrollaron los cursos de Metadatos, Gestión y evaluación de la calidad de la información geográfica y Fundamentos IDE.</t>
  </si>
  <si>
    <t>Se desarrolló el curso de Geoportales y Geoservicios con la asistencia de 13 profesionales procedentes de 10 entidades</t>
  </si>
  <si>
    <t>Se desarrollo el curso APLICACIÓN DEL ESTÁNDAR ISO 19152 LADM (LAND ADMINISTRATION DOMAIN MODEL) EN EL MARCO DE LA ADMINISTRACIÓN DE TIERRAS, a los funcionarios del IGAC</t>
  </si>
  <si>
    <t>En el mes de abril se da inició a la Fase I Planeación y análisis de requerimientos donde se realiza la revisión bibliográfica y estado del arte para cada proyecto.</t>
  </si>
  <si>
    <t>Se realizó el segundo curso en la comunidad ICDE en“Aplicación del estándar ISO 19152 LADM (Land Admnistration Domain Model) en el marco de Administración de Tierras” y se realizó el seminario web (Webinnar) "Innovación Tecnológica para la Interoperabilidad en la Administración del Territorio".</t>
  </si>
  <si>
    <t>Se desarrollaron los talleres de catálogo de objetos, evaluación de la calidad, Fundamentos IDE,geoportales y publicación de servicios a los funcionarios del Instituto Geográfico Nacional José Joaquín Hungría Morell de Republica Dominicana, así mismo se realizó participación con la Ponecia en el VIII Simposio Colombo-Mexicano de investigaciónGeográfica. Se realizó el Webinar con la Universidad Nacional con la Charla denominada Investigación geoespacial para la investigación.</t>
  </si>
  <si>
    <t>En el mes de mayo se continua con la Fase I "Planeación y análisis de requerimientos" donde se realiza la revisión bibliográfica, estado del arte y marco conceptual de las metodologías que se encuentran en desarrollo.</t>
  </si>
  <si>
    <t>En el mes de Junio se finaliza la Fase I "Planeación y análisis de requerimientos" con el Marco Conceptual de las cuatro (4) metodologías que se estan desarrollando.</t>
  </si>
  <si>
    <t>Se gestionó y realizó el Taller de Datos Geoespaciales para la Gerencia Pública con la ESAP</t>
  </si>
  <si>
    <t>Se realizó y publicó el tercer Boletín Cultura GEO, el segundo del año, con la participación de seis entidades que trabajan temas relacionados con la Administración de Tierras.</t>
  </si>
  <si>
    <t>Generar la Fase II -"Diseño preliminar de la solución" de la investigación a desarrollar</t>
  </si>
  <si>
    <t>Plan Anticorrupción y de Atención al Ciudadano</t>
  </si>
  <si>
    <t>Generar  boletines" cultura GEO"</t>
  </si>
  <si>
    <t>En el mes de mayo se da inicio a la Fase II "Diseño preliminar de la solución" para las cuatro (4) metodologias que se encuentran desarrollando.</t>
  </si>
  <si>
    <t>En el mes de Junio se continua con la ejecución de la Fase II "Diseño preliminar de la solución" donde se plasma como se realizara la recolección de la información requerida, el procesamiento de los datos, y cuáles serán los métodos de análisis, entre otros.</t>
  </si>
  <si>
    <t>En el mes de Julio se avanza en la ejecución de la Fase II "Diseño preliminar de la solución" de cada una de las cuatro (4) metodologias de investigación. En esta Fase se presentaron atrasos debido a la preparación de contenidos y preparación de materiales para los talleres que se dictaran en Mexico y Argentina bajo las comixtas, por tal razón se terminara la fase II en el mes de agosto.</t>
  </si>
  <si>
    <t>En el mes de Agosto se genera versión final del documento “Diseño preliminar de la solución” de las cuatro metodologias que se estan desarrollando</t>
  </si>
  <si>
    <t>En el mes de Junio se realizó el comité editorial N° 5 de noticias, así mismo se realizó la publicación de las notas informativas aprobadas para portal de la ICDE, y se actualizo el archivo de compilado y seguimiento de las noticas. Se entrega versión para revisión de Boletín Cultura GEO completo.</t>
  </si>
  <si>
    <t>En el mes de Julio se realizó la publicación del Boletín Cultura GEO y se realizó la difusión pertinente</t>
  </si>
  <si>
    <t>En el mes de Agosto se realizó el comité editorial N° 7, registrando la trazabilidad de la gestión hecha en la tabla de compilado de noticias. Y se actualizó portal de noticias atendiendo a las noticias aprobadas en Comité</t>
  </si>
  <si>
    <t>Generar la Fase III - "Construcción de prototipos "  de la investigación a desarrollar</t>
  </si>
  <si>
    <t>En el mes de Septiembrese realizó el comité editorial N° 8, registrando la trazabilidad de la gestión hecha en la tabla de compilado de noticias; además se realizó el procedimiento para la generación y recepción de las notas informativas, la corrección de estilo, piezas gráficas y publicación de las mismas.</t>
  </si>
  <si>
    <t>En el mes de Octubre se realizó el comité editorial N° 9; por otra parte se realizó seguimiento a las entidades convocadas para participar en la tercera edición del boletín Cultura GEO a la fecha dos entidades han entregado sus aportes a saber Universidad Distrital y Agencia Nacional de Tierras. Para el resto de entidades el plazo se amplió hasta el próximo 1 de noviembre.</t>
  </si>
  <si>
    <t>En el mes de Noviembre se avanzó en la elaboración del tercer Boletín Cultura GEO que es el segundo del año, concretando la participación de seis entidades que trabajan lo relacionado con Administración de Tierras. Adicionalmente, se realizó el comité editorial N° 10 y se hizo la gestión para el desarrollo del señalado comité, gestionando las notas publicadas durante el mes.</t>
  </si>
  <si>
    <t>En el mes de Diciembre se publicó el tercer Boletín Cultura GEO, el segundo del año, con la participación de seis entidades que trabajan temas relacionados con la Administración de Tierras. Así mismo se realizó el comité editorial N°11, donde se revisaron, ajustaron y aprobaron las notas a publicar.</t>
  </si>
  <si>
    <t>Realizar  plenarias de Infraestructuras de Datos Espaciales (IDE) temáticas</t>
  </si>
  <si>
    <t>En el mes de Julio se da inició a la Fase III "Construcción de prototipos" donde se ejecutan cada una de las actividades definidas,
 especificadas y programadas en el diseño metodológico y que resultan necesarias para entender y
 solucionar el problema de investigación</t>
  </si>
  <si>
    <t>En el mes de Agosto se avanza en la ejecución de la Fase III "Construcción de prototipos" para las cuatro metodologias que se estan desarrollando</t>
  </si>
  <si>
    <t>En el mes de Septiembre se finaliza laFase III "Construcción de prototipos" para las metodologias "Análisis y extracción de información de imágenes satelitales en la nube por medio de Google Earth Engine" y "Procesamiento de imágenes ópticas y Radar Sentinel 1 y 2 para la identificación de zonas de manglar". Así mismo para el mes de Octubre se terminara esta Fase para las otras dos metodologias de investigación, ya que en el mes de septiembre se realizaron salidas internacionales y no se logro completar los documentos finales de la Fase III.</t>
  </si>
  <si>
    <t>En el mes de Octubre se finalizó la Fase III "Construcción de prototipos" para la metodología de investigación "Monitoreo y seguimiento de los cambios en los ecosistemas marino-costeros colombianos" y la metodología de investigación "Proveer herramientas tecnológicas que apoyen la gestión de la amenaza de incendios y la protección del medio ambiente, las personas y su infraestructura".</t>
  </si>
  <si>
    <t>Generar la Fase IV - "Desarrollo y analisis de casos de prueba" de la investigación a desarrollar</t>
  </si>
  <si>
    <t>En el mes de Junio se gestionó el evento para la IDE Agro y se avanzó en la conceptualización de la Plenaria ICDE en alineación con el Plan de trabajo. Así mismo se realiza la IDE sectorial de Defensa. Se planeó y desarrolló la primera plenaria ICDE con el sector Defensa. Con la participación de la Policía Nacional, la Fuerza Aérea, el Ejército, la Armada y DIMAR.</t>
  </si>
  <si>
    <t>En el mes de Julio se adelantó la conceptualización de la segunda plenaria ICDE, por indicaciones de la coordinación el último documento elaborado incluyó una propuesta que desde el Foro ICDE incluyera la propuesta renovada de las plenarias.</t>
  </si>
  <si>
    <t>En el mes de Agosto se reactivó iniciativa de Serendipity con el Sector Agro, mediante reunión con el Ministerio para acordar fecha de implementación de la estrategia y se participó en la reunión de planeación para la Semana Geomática.</t>
  </si>
  <si>
    <t>En el mes deSseptiembre se realizó acompañamiento a la estrategia de socialización de IDE Agro y ajuste a documento conceptual para la plenaria sectorial de la ICDE.</t>
  </si>
  <si>
    <t>En el mes de Octubre se preparó y realizó webinar con la Universidad Nacional Abierta y a Distancia UNAD en el marco del II Coloquio MatemaPhics con la Charla denominada Investigación geoespacial para la investigación, un énfasis en la información geodésica.</t>
  </si>
  <si>
    <t>En el mes de Agosto se da inició a la Fase IV"Desarrollo y análisis de casos de prueba"de las siguientes metodologias: Metodología para el análisis y extracción de información de imágenes satelitales en la nube por medio de Google Earth Engine y Ø Metodología de procesamiento de imágenes ópticas y Radar Sentinel 1 y 2 para la identificación de zonas de manglar. Las otras metodologias para al vigencia 2019 se desarrollaran hasta la Fase III.</t>
  </si>
  <si>
    <t>En el mes de Septiembre se continuacon el desarrollo de la Fase IV"Desarrollo y análisis de casos de prueba"de las siguientes metodologias: Metodología para el análisis y extracción de información de imágenes satelitales en la nube por medio de Google Earth Engine y Ø Metodología de procesamiento de imágenes ópticas y Radar Sentinel 1 y 2 para la identificación de zonas de manglar.</t>
  </si>
  <si>
    <t>En el mes de Octubre se continua elaboracndola Fase IV"Desarrollo y análisis de casos de prueba"de las siguientes metodologias: Metodología para el análisis y extracción de información de imágenes satelitales en la nube por medio de Google Earth Engine y Ø Metodología de procesamiento de imágenes ópticas y Radar Sentinel 1 y 2 para la identificación de zonas de manglar.</t>
  </si>
  <si>
    <t>En el mes de Noviembre se continua elaborando la Fase IV "Desarrollo y análisis de casos de prueba" de las siguientes metodologias: Metodología para el análisis y extracción de información de imágenes satelitales en la nube por medio de Google Earth Engine y Ø Metodología de procesamiento de imágenes ópticas y Radar Sentinel 1 y 2 para la identificación de zonas de manglar.</t>
  </si>
  <si>
    <t>En el mes de Diciembre se finaliza la Fase IV " Desarrollo y análisis de casos de prueba" de las siguientes metodologias: Metodología para el análisis y extracción de información de imágenes satelitales en la nube por medio de Google Earth Engine y Ø Metodología de procesamiento de imágenes ópticas y Radar Sentinel 1 y 2 para la identificación de zonas de manglar.</t>
  </si>
  <si>
    <t>Fortalecer el conocimiento en tematicas IDE para las entidades que conforman la Infraestructura Colombiana de Datos Espaciales (ICDE)</t>
  </si>
  <si>
    <t>Generar la Fase V -" Difusión de aplicaciones y servicios"  de la investigación a desarrollar</t>
  </si>
  <si>
    <t>En el mes de Junio se desarrolló el curso de Metadatos. Así mismo se desarrolló el curso Fundamentos IDE y el curso Gestión y evaluación de la calidad de la información geográfica.</t>
  </si>
  <si>
    <t>En el mes de Julio se desarrolló el curso de Geoportales y Geoservicios (04/07/2019) con la asistencia de 13 profesionales procedentes de 10 entidades. Se complementó y entregó Curso Virtual Fundamento IDE para convocatoria interna. Además, se consolidó la base de eventos de capacitación 2018 - 2019.</t>
  </si>
  <si>
    <t>En el mes de Agosto se realizó la convocatoria a la comunidad ICDE para el curso de Fundamentos IDE ofrecido por la agenda académica del CIAF; asímismo se desarrolló el curso APLICACIÓN DEL ESTÁNDAR ISO 19152 LADM (LAND ADMINISTRATION DOMAIN MODEL) EN EL MARCO DE LA ADMINISTRACIÓN DE TIERRAS, a los funcionarios del IGAC</t>
  </si>
  <si>
    <t>En el mes de Septiembre se realizó el curso en la comunidad ICDE en “Aplicación del estándar ISO 19152 LADM (Land Admnistration Domain Model) en el marco de Administración de Tierras” y se avanzó en el desarrollo de las Unidades Didácticas para el curso virtual en este mismo estándar; así mismo se realizó el seminario web (Webinnar) "Innovación Tecnológica para la Interoperabilidad en la Administración del Territorio".
 Se dio inicio el nueve (9) de septiembre el curso virtual Fundamentos IDEel cual finaliza en el mes de octubre.</t>
  </si>
  <si>
    <t>En el mes de Octubre se realizó una visita al Instituto Geográfico Nacional José Joaquín Hungría Morell de Republica Dominicana,donde se desarrollaron los talleres: catálogo de objetos, evaluación de la calidad, Fundamentos IDE y geoportales y publicación de servicios a los funcionarios del Instituto 
 Así mismo se avanzó en la elaboración de unidades didácticas para el curso virtual Fundamentos en LADM, concluyendo las unidades 2 y 3.</t>
  </si>
  <si>
    <t>En el mes de Noviembre se enviaron las invitaciones al curso de IDE Avanzado y al Taller de datos abiertos geográficos. De igual manera se desarrolló el taller Datos Geoespaciales para la Gerencia Pública con la ESAP. Finalmente, se elaboró el informe de tutoría y mentoría del curso virtual de fundamentos IDE.
 Así mismo se avanzó en la programación del curso LADM para diciembre y en la construcción y observación pedagógica de los contenidos temáticos de las unidades didácticas para Curso Virtual.</t>
  </si>
  <si>
    <t>En el mes de Septiembre se da inicio a la Fase V" Difusión de aplicaciones y servicios"de las siguientes metodologias: Metodología para el análisis y extracción de información de imágenes satelitales en la nube por medio de Google Earth Engine y Ø Metodología de procesamiento de imágenes ópticas y Radar Sentinel 1 y 2 para la identificación de zonas de manglar.</t>
  </si>
  <si>
    <t>Promover el posicionamiento de la ICDE en los diferentes canales digitales de comunicación</t>
  </si>
  <si>
    <t>En el mes de Octubre se continua elaborando la Fase V" Difusión de aplicaciones y servicios"de las siguientes metodologias: Metodología para el análisis y extracción de información de imágenes satelitales en la nube por medio de Google Earth Engine y Ø Metodología de procesamiento de imágenes ópticas y Radar Sentinel 1 y 2 para la identificación de zonas de manglar.</t>
  </si>
  <si>
    <t>En el mes de Noviembre se continua ejecutando la Fase V " Difusión de aplicaciones y servicios" de las siguientes metodologias: Metodología para el análisis y extracción de información de imágenes satelitales en la nube por medio de Google Earth Engine y Ø Metodología de procesamiento de imágenes ópticas y Radar Sentinel 1 y 2 para la identificación de zonas de manglar.</t>
  </si>
  <si>
    <t xml:space="preserve">- Implementar un plan de modernización y fortalecimiento  institucional
- Promover la habilitación de gestores catastrales
- Implementar la prestación por excepción de la gestión catastral, acorde con los procedimientos con enfoque multipropósito </t>
  </si>
  <si>
    <t>En el mes de Junio se publicaron 39 contenidos en las redes sociales (Facebook y Twitter) y 9 publicaciones en Instagram</t>
  </si>
  <si>
    <t>En el mes de Julio se realizó el comité editorial N° 6 de noticias y se realizó la publicación de las notas informativas aprobadas para portal de la ICDE, y se actualizo el archivo de compilado y seguimiento de las noticias y se publicaron 17 contenidos en las redes sociales (Facebook y Twitter) y 2 publicaciones en Instagram</t>
  </si>
  <si>
    <t>En el mes de Agosto se publicaron 14 contenidos en las redes sociales (Facebook y Twitter) y 4 publicaciones en Instagram, además se actualizó el Informe de analítica e impacto en redes sociales</t>
  </si>
  <si>
    <t>En el mes de Septiembre se publicaron 29 contenidos en las redes sociales (Facebook y Twitter) y 4 publicaciones en Instagram.</t>
  </si>
  <si>
    <t>Conceptualizar y análizar los requerimientos para las líneas de  investigación orientadas a la eficiencia de la actualización catastral</t>
  </si>
  <si>
    <t>En el mes de Octubre se publicaron 35 contenidos a través de redes sociales (Facebook y Twitter)</t>
  </si>
  <si>
    <t>En el mes de Noviembre se publicaron 36 contenidos a través de redes sociales (Facebook y Twitter)</t>
  </si>
  <si>
    <t>En el mes de Diciembre se publicaron 11 contenidos a través de redes sociales (Facebook y Twitter)</t>
  </si>
  <si>
    <t xml:space="preserve">- Fortalecimiento de estrategias de comunicación institucional
- Implementación de estrategias de comunicación y mercadeo de la nueva política catastral y su habilitación
- Promoción a otros gestores catastrales del IGAC como operador catastral </t>
  </si>
  <si>
    <t>Geoportal Comunitario PGN (Compartido)</t>
  </si>
  <si>
    <t xml:space="preserve">- INFORMACIÓN Y COMUNICACIONES </t>
  </si>
  <si>
    <t>En el mes de Junio se realizó la Unificación de criterios que faciliten el entendimiento entre el IGAC – COLCIENCIAS y la academia, así como el análisis de requerimientos específicos de Investigación, Desarrollo e Innovación en actualización catastral, así mismo se realizó la elaboración de una propuesta inicial con las sublineas y proyectos de investigación en temas catastrales</t>
  </si>
  <si>
    <t>En el mes de Julio se realizó una alianza con la universidad Católica de Manizales y Colciencias para la construcción de la línea de Investigación teniendo en cuenta el CONPES # 3958. De igual forma se avanzó en la elaboración del documento definición e Implementación de una línea de investigación para la actualización eficiente del catastro y se realizó una socialización de los avances de la construcción de la línea de investigación con la Subdirección de Catastro.</t>
  </si>
  <si>
    <t>En el mes de Agosto se realizó reunión con Colciencias, en la cual se hizo un primer acercamiento para definiry poder incluir estos temas de catastro dentro de la política de investigación con el fin de generar recursos y aportes desde otras áreas. Igualmente, se tiene una primera versión de los proyectos que deberían realizarse en el tema de Catastro Multipropósito.</t>
  </si>
  <si>
    <t>En el mes de septiembre se realizó reunión, en el marco del Comité I+D+i, donde se presentó a todas las áreas del IGAC, las temáticas de investigación en temas catastrales y misionales del IGAC soportado en el CONPES 3958.</t>
  </si>
  <si>
    <t>En el mes de Octubre se elaboró laprimera versión del Formato Creación de la línea de investigación de catastro donde se especifica nombre, objetivo y alcance.</t>
  </si>
  <si>
    <t>En el mes de Noviembre se elaboró la segunda versión del Formato Creación de la línea de investigación de catastro donde se especifica nombre, objetivo y alcance.</t>
  </si>
  <si>
    <t>En el mes de Diciembre se elaboró la versión final del Formato Creación de la línea de investigación de catastro.</t>
  </si>
  <si>
    <t>Se realiza el mantenimiento de 114 geoservicios y se realiza la incorporación de 4 nuevos geoservicios.</t>
  </si>
  <si>
    <t>Se realiza el mantenimiento a los geoservicios disponibles y se realiza la incorporación de 7 nuevos geoservicios.</t>
  </si>
  <si>
    <t>Se realiza el mantenimiento a los geoservicios disponibles y se realiza la incorporación de 36 nuevos geoservicios.</t>
  </si>
  <si>
    <t>Se realiza el mantenimiento a los geoservicios disponibles y se realiza la incorporación de 9 nuevos geoservicios.</t>
  </si>
  <si>
    <t>Se realiza el mantenimiento a los geoservicios disponibles en el PGN y se realiza la incorporación de ocho (8) nuevos geoservicios.</t>
  </si>
  <si>
    <t>Se realiza el mantenimiento a los geoservicios disponibles en el PGN y se realiza la incorporación de cinco (5) geoservicios nuevos en el Portal Geográfico Nacional. Se reportan nuevos geoservicios a pesar que la meta ya se cumplió, esto debido a que algunas entidades fueron más receptivas a los requerimientos y demanda de la información vía web, y por lo tanto han participado con más geoservicios publicados.</t>
  </si>
  <si>
    <t>Se realiza el mantenimiento a los geoservicios disponibles en el PGN y se realiza la incorporación de dos (2) geoservicios nuevos en el Portal Geográfico Nacional. Se reportan nuevos geoservicios a pesar que la meta ya se cumplió, esto debido a que algunas entidades fueron más receptivas a los requerimientos y demanda de la información vía web, y por lo tanto han participado con más geoservicios publicados.</t>
  </si>
  <si>
    <t>Eventos de difusión de información técnico cientifica</t>
  </si>
  <si>
    <t>Monitorear el estado de los geoservicios disponibles</t>
  </si>
  <si>
    <t>Eventos de difusión de información técnico cientifica realizados</t>
  </si>
  <si>
    <t xml:space="preserve">- TRANSPARENCIA, ACCESO A LA INFORMACIÓN PÚBLICA </t>
  </si>
  <si>
    <t>En le mes de Junio se realizó el monitoreo mensual de los link dispuestos en el Portal Geográfico Nacional validando su funcionalidad y disposición, reemplazando las url’s que se encontraban fuera de línea y agregando nuevos enlaces.</t>
  </si>
  <si>
    <t>En el mes de Julio se realizó el monitoreo mensual de los link’s dispuestos en el Portal Geográfico Nacional validando su funcionalidad y disposición, reemplazando las url’s que se encontraban fuera de línea y agregando nuevos enlaces.</t>
  </si>
  <si>
    <t>En el mes de Agosto se realizó el monitoreo mensual de los link dispuestos en el Portal Geográfico Nacionalvalidando su funcionalidad y disposición, reemplazando las url’s que se encontraban fuera de línea y agregando nuevos enlaces.</t>
  </si>
  <si>
    <t>En el mes de Septiembre se realizó el monitoreo mensual de los link dispuestos en el Portal Geográfico Nacional validando su funcionalidad y disposición, reemplazando las url`s que se encontraban fuera de línea y agregando nuevos enlaces.</t>
  </si>
  <si>
    <t>En el mes de Octubre se realizó el monitoreo mensual de los link dispuestos en el Portal Geográfico Nacional validando su funcionalidad y disposición, reemplazando las url`s que se encontraban fuera de línea y agregando nuevos enlaces.</t>
  </si>
  <si>
    <t>En el mes de Noviembre se realizó el monitoreo mensual del link dispuestos en el Portal Geográfico Nacional validando su funcionalidad y disposición, reemplazando las url’s que se encontraban fuera de línea y agregando nuevos enlaces.</t>
  </si>
  <si>
    <t>En el mes de Diciembre se realizó el monitoreo mensual del link dispuestos en el Portal Geográfico Nacional validando su funcionalidad y disposición, reemplazando las url’s que se encontraban fuera de línea y agregando nuevos enlaces.</t>
  </si>
  <si>
    <t>Plan estratégico de comunicaciones del IGAC implementado</t>
  </si>
  <si>
    <t>Desarrollar mejoras y nuevas funcioalidades a las plataformas</t>
  </si>
  <si>
    <t>9. Plan Anticorrupción y de Atención al Ciudadano</t>
  </si>
  <si>
    <t>En el mes de Agosto se realizóla Jornada Técnico Científica interna del CIAF de los proyectos que se encuentra desarrollando.</t>
  </si>
  <si>
    <t>En el mes de Septiembre se realizó la segunda Jornada Técnico Científica en las instalaciones del CIAF donde se socializaron los avances de los proyectos de cooperación internacional en Tecnologías Geoespaciales.</t>
  </si>
  <si>
    <t>En el mes de Octubre se realizó la tercera Jornada Técnico Cientifica la cual se organizo entre El Instituto Geográfico Agustín Codazzia trávez del CIAF y la Universidad Pedagógica y Tecnológica de Colombia (UPTC) la cual hizo referencia alVIII Simposio Colombo-Mexicano de investigaciónGeográfica</t>
  </si>
  <si>
    <t>Jefe Oficina Difusión y Mercadeo</t>
  </si>
  <si>
    <t>En el mes de Noviembre se realizó la cuarta Jornada Técnico Cientifica la cual a través de la Comixta Mexico - Colombia, CONABIO realizó una capacitación al personal del IGAC en metodologías para la implementación de sistemas operacionales de alerta temprana útiles para el manejo de los ecosistemas marino-costeros</t>
  </si>
  <si>
    <t>Porcentaje avance Implementación EstrateGía de comunicación.</t>
  </si>
  <si>
    <t>En el mes de Junio se incluyó nuevo contenido al Portal Geográfico Nacional para cada uno de los 5 sectores a través del Módulo de telecentro, evidenciando también la funcionalidad de esta aplicación</t>
  </si>
  <si>
    <t>En el mes de Julio se adelantaron actividades de pruebas de rendimiento del Portal Geográfico Nacional</t>
  </si>
  <si>
    <t>En el mes de Agosto se homologo el tipo de letra del PGN a través de un código css</t>
  </si>
  <si>
    <t>En el mes de Septiembre el Portal Geográfico Nacional no requirió el desarrollo de mejoras o nuevas funcionalidades en la plataforma.</t>
  </si>
  <si>
    <t>En el mes de Octubre se agregó código html sobre la página principal del PGN, para anclar el sitio de medición de analítica de contenido, disponibilidad y audiencia creado en la página https://metrica.yandex.com</t>
  </si>
  <si>
    <t>En el mes de Noviembre no se adelantaron actividades, debido a que no se tienen permisos para acceder a las aplicaciones y servidores del PGN por parte de Informática.</t>
  </si>
  <si>
    <t>En el mes de Diciembre no se adelantaron actividades, debido a que no se tienen permisos para acceder a las aplicaciones y servidores del PGN por parte de Informática.</t>
  </si>
  <si>
    <t>Planear los eventos de difusión de información técnico cientifica a realizar (Comité de Investigación áreas)</t>
  </si>
  <si>
    <t>Durante el mes de enero se tuvo un cumplimiento del indicador del 1,32%, esto debido a que durante esta época no se contaba con todo el personal contratado. Sin embargo se logró realizar las siguientes actividades: Se realizó la conceptualización y publicación de 10 contenidos temáticos que fueron divulgados a través del correo interno y la Igacnet, con el fin de mantener informados a los servidores públicos del IGAC a nivel nacional, sobre temas de interés institucional. Durante este mes no se publicó información en las pantallas ni en redes sociales, debido a que no se encontraba contratada la persona que las manejara. Por su parte, se realizaron cuatro comunicados los cuales fueron divulgados en la sección de noticias de la página Web del IGAC; de igual manera, se obtuvo 29 registros en medios de comunicación en temas como los relacionados al catastro de Ibagué, Bucaramanga e impuesto predial, entre otros.</t>
  </si>
  <si>
    <t>Gestionar nuevos geoservicios con las diferentes entidades</t>
  </si>
  <si>
    <t>En el mes de junio se realizó la incorporación de 4 geoservicios nuevos en el Portal Geográfico Nacional, correspondientes al sector Socioeconómico de la entidad DANE.</t>
  </si>
  <si>
    <t>En el mes de Julio se incluyeron 7 nuevos geoservicios corresponidnetes al sector socioeconomico del DANE.</t>
  </si>
  <si>
    <t>En el mes de Agosto se realizó la incorporación de 36 geoserviciosnuevos en el Portal Geográfico Nacional</t>
  </si>
  <si>
    <t>En el mes de Septiembre se realizó la incorporación de nueve (9) geoservicios nuevos en el Portal Geográfico Nacional</t>
  </si>
  <si>
    <t>En el mes de Octubre se realizó la incorporación de ocho (8) geoservicios nuevos en el Portal Geográfico Nacional</t>
  </si>
  <si>
    <t>En el mes de Noviembre se agregaron cinco (5) geoservicios nuevos en el Portal Geográfico Nacional. Se reportan nuevos geoservicios a pesar que la meta ya se cumplió, esto debido a que algunas entidades fueron más receptivas a los requerimientos y demanda de la información vía web, y por lo tanto han participado con más geoservicios publicados.</t>
  </si>
  <si>
    <t>En febrero se obtuvo un cumplimiento del indicador del 11.89%, debido a que el total del personal fue contratado entre el 15 y el 19 de dicho mes. Sin embargo, se realizaron las siguientes actividades: Se realizó la conceptualización, publicación y divulgación de 32 contenidos temáticos a través del correo interno y la Igacnet, con el fin de mantener informados a los servidores públicos del IGAC, sobre temas de interés institucional. Durante este mes no se publicó información en las pantallas digitales debido a que se encontraban fuera de servicio, además las que se encuentran en el edificio de la Sede Central las estaban reubicando. A través de las redes sociales se realizó la publicación de 50 mensajes de contenido estratégico, que permitieron generar 3.990 interacciones, se obtuvo 406 nuevos seguidores en Facebook, Twitter e Instagram. Se realizaron tres videos temáticos y se publicó uno relacionado con la presentación del IGAC. Se publicaron 103 documentos en el link de Transparencia y Acceso a la Información Pública de la Página Web. Asimismo, se publicó en el link de noticias tres comunicados de prensa. Se obtuvo 100 registros en medios de comunicación, en los cuales lo más publicado fue acerca de actualizaciones catastrales.</t>
  </si>
  <si>
    <t>En el mes de Diciembre se agregaron dos (2) geoservicios nuevos en el Portal Geográfico Nacional. Se reportan nuevos geoservicios a pesar que la meta ya se cumplió, esto debido a que algunas entidades fueron más receptivas a los requerimientos y demanda de la información vía web, y por lo tanto han participado con más geoservicios publicados.</t>
  </si>
  <si>
    <t>Durante el mes de marzo, el proceso de comunicaciones realizó el respectivo diseño y divulgación de 61 contenidos temáticos, los cuales fueron divulgados a través de las diferentes herramientas de comunicación interna, como lo son Igacnet, correo electrónico y pantallas digitales (actualmente solo se cuentan con cuatro de ellas en Sede Central, ya se realizó el requerimiento para su habilitación en las Direcciones Territoriales). Por su parte, a través de las redes sociales con las que cuenta el IGAC (Facebook, Twitter, Youtube e Instagram), se divulgó de manera oportuna 168 publicaciones dando a conocer la misionalidad del IGAC, así como sus trámites y servicios como la actualización de un predio, el Laboratorio Nacional de Suelos y los ortofotomosaicos, entre otros. Asimismo, el equipo realizó el respectivo cubrimiento para generar 10 comunicados, los cuales fueron publicados en la sección de noticias de la página Web y se publicaron 19 documentos en el botón de Transparencia y acceso a la información pública. Se obtuvo 131 registros en medios de comunicación. La anterior información es generada con base a lo solicitado por cada dependencia del IGAC, dando así un cumplimiento del total de la meta para este periodo.</t>
  </si>
  <si>
    <t>El proceso de comunicaciones realizó el respectivo diseño y divulgación de 80 contenidos temáticos que fueron divulgados a través de las diferentes herramientas de comunicación interna (Igacnet, correo electrónico y pantallas digitales). Se publicaron temas como la apertura de la especialización SIG, avisos del concurso de Directores Territoriales, 45 años del laboratorio nacional de suelos, el IGAC también está de feria y los avances de los procesos de deslindes, entre otros. A través de las redes sociales con las que cuenta el IGAC (Facebook, Twitter, Youtube e Instagram), se divulgó de manera oportuna 139 mensajes de contenido temático, generando así 6.807 contenidos temáticos y se obtuvo 845 seguidores, a través de la divulgación de temas como el sistema de información geográfica, la lista de admitidos y no admitidos en convocatoria de D.T, entre otros. Asimismo, el equipo realizó el respectivo cubrimiento para generar 5 comunicados como lo son el avance de los procesos de deslindes y el inicio de la especialización, entre otros, los cuales fueron publicados en la sección de noticias de la página Web y se publicaron 33 documentos en el botón de Transparencia y acceso a la información pública. Se obtuvo 53 registros en medios de comunicación. La anterior información es generada con base a lo solicitado por cada dependencia del IGAC, dando así un cumplimiento del total de la meta para este periodo.</t>
  </si>
  <si>
    <t>En el mes de febrero se realizó reunión con el objeto de planear la octava Semana Geomatica donde se trataron los siguientes temas: Planeación de la estructura técnica, administrativa, logística, definición de ejes temáticos, Slogan, talleres, gestión de expertos Internacionales, definición de fechas posibles para realizar el evento, análisis de recursos para financiar este evento.</t>
  </si>
  <si>
    <t>Comunicación interna: En el mes de mayo se divulgaron 96 piezas a nivel nacional de contenido temáticos, relacionados de la siguiente manera: 28 piezas en pantallas, 46 correos a nivel nacional, 14 noticias en Igacnet y 8 formatos del logo del IGAC y gobierno. Se divulgaron temas como: 650 municipios del país serían actualizados catastralmente durante los próximos cuatro años; Fortalecer los nombres geográficos; IGAC y SNR modifican lineamentos de rectificación de linderos e inclusión de áreas de bienes inmuebles; nuevos Director Territorial del IGAC en el Atlántico; en el IGAC le decimos NO a la corrupción; IGAC y SGC se articulan para fortalecer la Red Geodésica para la gestión territorial; el IGAC participará en la Feria Nacional de Servicio al Ciudadano en Valledupar, IGAC y Municipios de Centro Sur de Caldas buscan fortalecer el ordenamiento territorial de la región; Artículos del IGAC en el Plan Nacional de Desarrollo 2018-2022; entre otros. Redes sociales: En redes sociales se publicaron 141 contenidos temáticos (Facebook: 47. Twitter: 73. Instagram: 12. Youtube: 9). Se obtuvo 846 nuevos seguidores (Facebook: 569. Twitter: 135. Instagram: 142) y 495.946 impresiones (Facebook: 282.946. Twitter: 143.000. Youtube: 46.000. Instagram: 24.000). Página Web: Se publicaron 11 comunicados en la página Web de la entidad y se obtuvo 28 menciones en medios de comunicación. Se divulgaron temas como: nuevo Director Territorial del IGAC en el Atlántico; IGAC y SNR modifican lineamentos de rectificación de linderos e inclusión de áreas de bienes inmuebles; 650 municipios del país serían actualizados catastralmente durante los próximos cuatro años; Con la propuesta de convenios y la promoción de paquetes analíticos en Santander, el IGAC celebra los 45 años del Laboratorio Nacional de Suelos; IGAC y SGC se articulan para fortalecer la Red Geodésica para la gestión territorial; IGAC y municipios de Centro Sur de Caldas buscan fortalecer el ordenamiento territorial de la región; el papel de la geografía en la construcción de país y ciudadanía: reflexiones desde la institucionalidad; proceso para solicitar información catastral, con reserva de ley en el Geoportal y Datos Abiertos; entre otros. Se publicaron 13 documentos en el botón de “transparencia y acceso a la información pública” de la página Web (Informe I trimestre PQRDS, Estados financieros de enero, febrero y marzo, Tarifario 2019 Laboratorio Nacional de Suelos, Perfil director territorial Atlántico, Contratos mes de abril, Perfil jefe de Oficina Asesora de Planeación, Aplazamiento de pruebas de Habilidades Gerenciales convocatoria DG/Meta-001, Resoluciones 20-060-000018-2019, 20-750-000019-2019 Y 20-001-002496-2019 y notificación por aviso de la misma. Proceso de restitución de tierras Territorial Cesar, Valor cursos 2019, Taller LADM-Col, Aplazamiento de pruebas de Habilidades Gerenciales convocatoria DG/Meta-001).</t>
  </si>
  <si>
    <t>En el mes de marzo se realizó el primer comité de investigación del año 2019 donde se definió que en el mes de mayo se realizara la primera jornada técnica científica con un taller de Catastro Multipropósito.</t>
  </si>
  <si>
    <t xml:space="preserve">En la Igacnet se publicaron 15 notas (https://igacnet.igac.gov.co/es/noticias), las cuales se relacionan a continuación: 1. La Dirección Territorial del IGAC en la Guajira tiene nuevo Director. 2. Maestría en teledetección: inscripciones abiertas. 3. El IGAC participó en la primera feria educativa del DANE. 4. Los municipios del país podrán habilitarse para gestionar su propio catastro: IGAC. 5. Proyecto de resolución para comentarios sobre la habilitación como gestor catastral del Área Metropolitana de Centro de Occidente (AMCO). 6. Convocatoria concurso para Directores Territoriales del IGAC en los departamentos de Bolívar, Tolima, Huila y Risaralda. 7. El IGAC, a través de sus áreas misionales, fortalece a los asesores comerciales encaminados hacia las estrategias de ventas de este año. 8. Celebración del Día Nacional de los Suelos y Día Mundial de la Lucha Contra la Desertificación y la Sequía. 9. El lGAC busca generar alianzas con Fedecacao. 10. Colombia descentraliza su gestión catastral. 11. Agenda internacional para avances en tecnología espacial. 12. Con drones el IGAC generará cartografía básica en zonas de difícil acceso en el país. 13. El IGAC busca fortalecer el Pacífico a través del ordenamiento territorial. 14. Avanza estudio de suelos en la cuenca del río Amoyá (Tolima). 15. IGAC se une a la celebración del día del servidor público.
Se enviaron 34 correos a nivel nacional, relacionados así: Digo NO a la corrupción (cuatro correos). Resultados RECICLATÓN. Conoce el reglamento de uso de la cancha polideportiva ¿Para qué capacitarnos? Día mundial del medio ambiente. Resultados pruebas de habilidades gerenciales de Directores Territoriales. Conoce nuestros valores institucionales. Aviso importante (prestación del servicio del laboratorio de suelos). Valores institucionales IGAC (dos correos). Inscripciones programa de bilingüismo. Los municipios del país podrán habilitarse para gestionar su propio catastro: IGAC. Lineamientos para la solicitud de servicios a la oficina de Comunicaciones. Citación para realizar la prueba de Habilidades Gerenciales de la Convocatoria DG/META – 001. Feliz día del padre. Servicio de intérprete de señas. Página Web en mantenimiento (dos correos). Colombia descentraliza su gestión catastral. Aviso sobre informe supervisores - ejecución contratos de prestación de servicios. Talleres de sensibilización de estrés (cuatro correos). Invitación eucaristía. Disposición adecuada de residuos en puntos ecológicos. Nuevos nombres para los auditorios del IGAC (dos correos). Feliz día del servidor público. Resultados de habilidades gerenciales y antecedentes de la convocatoria a Director Territorial Meta. Por qué donar sangre. CIAF: 52 años de transferencia de conocimiento.
Se realizaron 28 piezas, de las cuales 23 fueron divulgadas a nivel interno, dos están a la espera de ser aprobadas por la dependencia solicitante y 9 fueron divulgadas en la página Web del IGAC y en redes sociales.
Se publicaron 83 piezas en las pantallas, con la siguiente información: Campaña Anticorrupción (4 mensajes). Resultados Reciclatón. Nota laguajirahoy.com sobre posesión DT Guajira ¿Para qué capacitarnos? Día mundial del medio ambiente. Convocatoria Directores Territoriales. Citación para realizar prueba de habilidades gerenciales. Aprende inglés en el SENA gratis. Circular del 28 de mayo de 2019, lineamientos para solicitud de servicios a la oficina de comunicaciones. Citación para realizar prueba de habilidades gerenciales. Día del Padre. Lengua de Señas. Página web en mantenimiento. Aviso importante, informe supervisores. Entrega de camioneta a DT Guajira. Día internacional de los bosques tropicales. Disposición adecuada de residuos en puntos ecológicos. Mensaje Día del servidor público. Foto día del Servidor Público (62 fotos)
Actualmente se están trabajando las campañas "Digo NO a la corrupción" (4 correo electrónicos, pantallas y cinco fondos de pantallas) y "nuevos nombres para los auditorios del IGAC" (dos correos electrónicos y pantallas).
En el mes de junio se obtuvieron un total de 652 nuevos seguidores discriminados de la siguiente manera: Facebook 427; Twitter 132; Instagram 93.                                                                                                        
Se publicaron 155 contenidos temáticos (Facebook 65; Twitter 73; Instagram 17).                                                                                                       Se obtuvieron 568.306 impresiones (Facebook 352.306; Twitter 143.000; Youtube 35.000; Instagram 38.000). 
Se responde en un tiempo estimado de 15 horas, con un tiempo del 98% de eficacia en Facebook                                                                                                                                                              Se publicaron 16 comunicados en la página Web (https://noticias.igac.gov.co/), se enviaron a 1.400 periodistas a nivel nacional, de los cuales se generaron 16 registros en medios y hubo 54 menciones.                                                                                                                                                                 Se publicaron 41 documentos en el botón de transparencia y acceso a la información pública.                 
Se realizaron cuatro comunicados referentes a la gestión catastral los cuales fueron divulgados en la página Web, la Igacnet, redes sociales y por correo electrónico a 1.400 periodistas. Se realizaron preguntas frecuentes. (Los municipios del país podrán habilitarse para gestionar su propio catastro: IGAC https://noticias.igac.gov.co/es/contenido/los-municipios-del-pais-podran-habilitarse-para-gestionar-su-propio-catastro-igac-1 https://igacnet.igac.gov.co/es/contenido/los-municipios-del-pais-podran-habilitarse-para-gestionar-su-propio-catastro-igac Artículos del IGAC en el Plan Nacional de Desarrollo 2018-2022 https://noticias.igac.gov.co/es/contenido/articulos-del-igac-en-el-plan-nacional-de-desarrollo-2018-2022 https://igacnet.igac.gov.co/es/contenido/articulos-del-igac-en-el-plan-nacional-de-desarrollo-2018-2022 Colombia descentraliza su gestión catastral http://igacnet.igac.gov.co/es/contenido/colombia-descentraliza-su-gestion-catastral https://noticias.igac.gov.co/es/contenido/colombia-descentraliza-su-gestion-catastral El IGAC busca fortalecer el Pacífico a través del ordenamiento territorial https://noticias.igac.gov.co/es/contenido/el-igac-busca-fortalecer-el-pacifico-traves-del-ordenamiento-territorial https://igacnet.igac.gov.co/es/contenido/el-igac-busca-fortalecer-el-pacifico-traves-del-ordenamiento-territorial)
Se realizaron tres videos,  día del servidor público, tutorial geoportal y mapas turísticos de Cundinamarca, los cuales fueron enviados a las dependencias responsables para su divulgación.
Se está preparando las campañas sobre la resolución conjunta IGAC-SNR y arquitectura empresarial.
Se tiene pendiente el cubrimiento del lanzamiento del Libro Geografía del turismo en Colombia y la campaña de los trámites catastrales.
La campaña “Digo NO a la corrupción” se encuentra en la primera fase, se seguirá con las próximas dos fases durante el segundo semestre de 2019. La campaña del cambio del nombre de los auditorios finalizará en agosto.
</t>
  </si>
  <si>
    <t>En el mes de abril se elaboró el cronograma preliminar de las jornadas técnico científicas a ser realizadas durante la vigencia 2019 y se adelantaron las revisiones de documentos y artículos científicos correspondientes a las Memorias Técnicas de la Semana Geomatica.</t>
  </si>
  <si>
    <t>En el mes de mayo se realizó como parte de la planeación de los eventos de difusión, el desarrollo de dos talleres de Redacción de Artículos Científicos en las instalaciones del CIAF en los días 6 y 28 de mayo.</t>
  </si>
  <si>
    <t xml:space="preserve">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t>
  </si>
  <si>
    <t xml:space="preserve">Según lo solicitado por las dependencias, en la IGACNET se publicaron 61 documentos, entre imágenes, videos y noticias, como el aniversario del IGAC, el Encuentro Nacional de Funcionarios Prepensionables, el informe del proceso de deslindes ante el Congreso, lineamientos y objetivos de comunicaciones y la modernización de la gestión catastral, entre otros (https://igacnet.igac.gov.co/es/noticias) (https://igacnet.igac.gov.co/es/contenido/estrategia-de-comunicaciones). En pantallas se publicaron 88 imagenes entre las que destacan las fotos del aniversario del IGAC, así como los tips ambientales y las diferentes capacitaciones internas. A nivel nacional se enviaron 22 correos divulgando los valores institucionales, tips de seguridad informática, Convocatoria para la elección de los representantes a los empleados ante la comisión de personal Sede Central y el mapa conmemorativo del bicentenario, entre otros. Según lo solicitado por las dependencias, se realizaron 111 contenidos temáticos, discriminados de la siguiente manera: Fabebook, 39; Twitter, 46; Youtube, 9; Instagram, 17. Hubo un total de 325.872 impresiones, discriminado de la siguiente manera: Facebook, 183.692; Twitter, 77.000; Youtube, 29.185; Intagram, 35.995. Se obtuvieron 441 nuevos seguidores (Facebook, 252; Twitter, 92, e Instagram, 97). Se responde en un tiempo estimado de 15 horas, con un tiempo del 98% de eficacia en Facebook.  Se divugaron 11 comunicados en la sección de noticias de la página Web (https://www.igac.gov.co/es/noticias), entre los cuales se destacan El IGAC entrega a la CAR estudios de las cuencas de los ríos Sumapaz y Negro en Cundinamarca y Tolima (https://www.igac.gov.co/es/noticias/el-igac-entrega-la-car-estudios-de-las-cuencas-de-los-rios-sumapaz-y-negro-en-cundinamarca) y  Los municipios habilitados como gestores catastrales asegurarán fuentes de financiamiento: IGAC (https://www.igac.gov.co/es/noticias/los-municipios-habilitados-como-gestores-catastrales-aseguraran-fuentes-de-financiamiento), entre otros. Estos comunicados fueron enviados a un aproximado de 1.400 periodistas a nivel nacional.  Se alcanzaron 79 registros en medios de comunicación a nivel nacional. El proceso de comunicaciones realizó 5 videos, los cuales son: Laboratorio Nacional de Suelos - IGAC, más de 60 años de servicio a Colombia
 (https://www.youtube.com/watch?v=nua4fsBhWfM&amp;t=2s), IGAC cumple 84 años al servicio de Colombia (https://www.youtube.com/watch?v=UmnKDop51ME), video promocional de Conexión Geográfica (presentado en el aniversario del IGAC), video de deforestación para Conexión Geográfica, Encuentro Prepensionados IGAC. Se realizaron cuatro comunicados acerca de los avances de la gestión castastral y de la habilitación, los cuales fueron publicados en la página Web de la entidad y enviados a un aproximado de 1.400 periodistas a nivel nacional. Los municipios habilitados como gestores catastrales asegurarán fuentes de financiamiento: IGAC (https://www.igac.gov.co/es/noticias/los-municipios-habilitados-como-gestores-catastrales-aseguraran-fuentes-de-financiamiento). El IGAC entregó informe de los procesos de deslindes en el 2019 (https://www.igac.gov.co/es/noticias/el-igac-entrego-informe-de-los-procesos-de-deslindes-en-el-2019 https://igacnet.igac.gov.co/es/contenido/el-igac-entrego-informe-de-los-procesos-de-deslindes-en-el-2019). Con la modernización de la gestión catastral el IGAC se fortalece institucionalmente (https://www.igac.gov.co/es/noticias/con-la-modernizacion-de-la-gestion-catastral-el-igac-se-fortalece-institucionalmente) El IGAC y la Alcaldía de Trujillo firman contrato para fortalecimiento del municipio (https://www.igac.gov.co/es/noticias/el-igac-y-la-alcaldia-de-trujillo-firman-contrato-para-fortalecimiento-del-municipio). Asimismo, se divulgó a través de redes sociales (Directora General informó sobre actualización catastral en Comisión Quinta de la Cámara de Representantes: Ante la Comisión Quinta de la Cámara de Representantes la Directora General del IGAC, Evamaría Uribe Tobón presentó un informe sobre el tema de actualización catastral en el país. (https://www.facebook.com/IgacColombia/photos/a.310728555643013/2294486493933866/?type=3&amp;theater). La directora general del IGAC, Evamaría Uribe Tobón asiste a debate de control político de #CatastroMultipropósito en la #ComisiónV de @SenadoGovCo (https://twitter.com/igacColombia/status/1163849651528884224). Con la modernización de la gestión catastral el IGAC se fortalece institucionalmente (https://twitter.com/igacColombia/status/1164271130661838849) La afirmación la realizó la directora general del IGAC, Evamaría Uribe Tobón, durante el debate sobre la implementación del catastro multipropósito y la actualización catastral, llevado a cabo por la Comisión V del Senado de la República. (https://twitter.com/igacColombia/status/1164271135653081090). Según la funcionaria el fortalecimiento institucional del IGAC es uno de los componentes que guían la actuación actual de la entidad y está enmarcado en el diseño de un modelo que se ajusta a las nuevas necesidades y funciones del IGAC estipuladas en el PND. (https://twitter.com/igacColombia/status/1164271135653081090). Reveló los avances en la implementación del Sistema de Información (SINIC), “este es un sistema único de información multipropósito en el que actualmente estamos desarrollando el repositorio de información de catastro y registro, así como el fortalecimiento de la infraestructura. (https://twitter.com/igacColombia/status/1164271135653081090). De acuerdo con la Directora, son 522 los municipios del país que por falta de capacidad institucional no podrían encargarse directamente de la gestión de su catastro, continuando esta labor en manos del IGAC (prestación por excepción). (https://twitter.com/igacColombia/status/1164271135653081090).  Habilitación de gestores catastrales En el Plan Nacional de Desarrollo se estipula que los municipios del país con capacidad de autofinanciación pueden habilitarse para gestionar su propio catastro. (https://twitter.com/igacColombia/status/1164271135653081090)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(https://twitter.com/igacColombia/status/1164271135653081090)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https://twitter.com/igacColombia/status/1164271135653081090 Reveló los avances en la implementación del Sistema de Información (SINIC), “este es un sistema único de información multipropósito en el que actualmente estamos desarrollando el repositorio de información de catastro y registro, así como el fortalecimiento de la infraestructura. https://twitter.com/igacColombia/status/1164271138618429447 De acuerdo con la Directora, son 522 los municipios del país que por falta de capacidad institucional no podrían encargarse directamente de la gestión de su catastro, continuando esta labor en manos del IGAC (prestación por excepción). https://twitter.com/igacColombia/status/1164271138618429447 Habilitación de gestores catastrales En el Plan Nacional de Desarrollo se estipula que los municipios del país con capacidad de autofinanciación pueden habilitarse para gestionar su propio catastro. https://twitter.com/igacColombia/status/1164271138618429447.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https://twitter.com/igacColombia/status/1164271138618429447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https://twitter.com/igacColombia/status/1164271138618429447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https://twitter.com/igacColombia/status/1164271142837915654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https://twitter.com/igacColombia/status/1164271142837915654). Se realizaron tres campañas internas, las cuales fueron publicadas por correo electrónico y pantallas. Las campañas son las siguientes: Participa de la celebración de cumpleaños del IGAC. Participa por uno de los tres bonos Sodexo de $100.000 respondiendo esta encuesta. Concurso símbolo Olimpiadas Nacionales
</t>
  </si>
  <si>
    <t>Según lo solicitado por los procesos se publicaron 160 piezas en pantallas, así como noticias divulgadas en medios de comunicación. En la IGACNET se publicaron 97 documentos entre noticias, fotos y material de apoyo, también se enviaron 20 correos a nivel nacional, con el fin de mantener informados a los funcionarios y contratistas acerca de las activides internas y externas de cada una de las dependencias, como la habilitación catastral, las olimpiadas 2019 y la rendición de cuentas, entre otros. Se realizaron 41 diseños para envíos de piezas a nivel nacional a través de correos y divulgación en pantallas e Igacnet. En redes sociales fueron divulgados 87 contenidos temáticos (Facebook: 27, Twitter: 48, Intagram: 12), permitiendo así tener una interacción permanente con la ciudadanía. Se obtuvieron 779 nuevos seguidores (Facebook: 373, Twitter: 159, Intagram: 247). Asimismo, se obtuvieron 158.363 impresiones (Facebook: 129.429, Twitter: 197, Intagram: 28.737). Se responde en un tiempo estimado de 15 horas, con un tiempo del 98% de eficacia en Facebook. Según lo solicitado por los procesos se publicaron 11 comunicados en la sección de noticias de la página Web, con temas como el comité directivo ampliado, el reconocimiento de Colciencias, actualización cartográfica y el lanzamiento del libro de geografía de Colombia para invidentes, entre otros, y se enviaron a un aproximado de 1.400 periodistas, permitiendo así obtener 150 registros en medios de comunicación a nivel nacional. Por parte del proceso de comunicaciones se realizaron 11 videos, de los cuales cinco se encuentran en producción, uno fue socializado en el lanzamiento del libro "Geografía de Colombia para invidentes" y cinco fueron publicados en Facebook.  Se realizó pieza "Solo entidades públicas pueden habilitarse como gestores catastrales", la cual fue divulgada en la Igacnet, página Web, pantallas, fondo de escritorio, correo electrónico, redes sociales y a través de la plataforma "mailchimp" a los alcaldes a nivel nacional con el título ¿Sabías que la actualización catastral significa mayores inversiones en tu municipio? (397 de ellos lo abrieron 600 veces). Se realizó pieza "La habilitación catastral significará más progreso y desarrollo para los colombianos" la cual fue divulgada en la Igacnet, página Web pantallas, fondo de escritorio, correo electrónico, redes sociales y a través de la plataforma "mailchimp" a los alcaldes a nivel nacional (482 de ellos lo abrieron 745 veces). Se divulgó en redes sociales, página Web e Igacnet el comunicado sobre el Comité Directivo ampliado del IGAC analiza implementación de la nueva política catastral en el país. Fueron divulgadas dos piezas de gestión catastral tanto en redes sociales como en los canales internos, así como a los alcaldes a nivel nacional.</t>
  </si>
  <si>
    <t>Preparar el material de apoyo y contenidos multiformatos para la difusión de información técnico cientifica</t>
  </si>
  <si>
    <t>Conceptualizar la evolución del Portal Geografico Nacional</t>
  </si>
  <si>
    <t>El proceso de comunicaciones divulgó a través de las herramientas de comunicación interna 130 contenidos temáticos (correo interno 22, igacnet 28, piezas 29 y pantallas 51), entre los cuales se publicaron temas como salud mental, ventana de mantenimiento Web, los ganadores de la encuesta de arquitectura empresarial, el catastro es ahora un servicio público, el director encargado, el nuevo director territorial de Norte de Santander, el diplomado de catastro y la habilitación de AMCO y AMB, entre otros, lo cual permitió mantener informados a los funcionarios y contratistas, de manera permanente y clara, acerca del quehacer misional de IGAC. En redes sociales se publicaron 138 contenidos temáticos (Facebook: 50. Twitter: 47. Youtube: 15. Instagram: 26). Se obtuvieron 926 nuevos seguidores (Facebook: 275. Twitter: 187. Instagram: 464). Se obtuvieron 490.827 impresiones (Facebook: 216.680. Twitter: 107.000. Youtube: 37.731. Instagram: 129.416). Se responde en un tiempo estimado de 15 horas, con un tiempo del 98% de eficacia en Facebook. Se publicaron temas como las imágenes de la Sierra Nevada, tomadas desde el avión del IGAC, la habilitación catastral y los proyectos de regulación técnica para participación ciudadana, entre otros. Se realizaron 20 comunicados, los cuales fueron publicados en la sección de noticias de la página Web, así como en redes sociales y se enviaron a un aproximado de 1.400 periodistas a nivel nacional, obteniendo así un registro en 120 medios. Algunas de las noticias divulgadas fueron "Gracias a Directiva Presidencial el IGAC obtendrá información fundamental para la actualización catastral del país", "El IGAC recupera la memoria histórica de la cartografía nacional" y "Para contribuir a la planificación y desarrollo del país, el IGAC adelanta el diagnóstico de sus límites territoriales", entre otros. Durante el mes de octubre se realizaron 23 videos, nueve de ellos se encuentran en Conexión Geográfica. Algunos temas realizados fueron "Cubrimiento audiovisual y fotográfico del Lanzamiento del canal del IGAC, Conexión Geográfica", "Cubrimiento audiovisual del evento de entrega de la habilitación catastral de AMCO", "Edición de 9 videos temáticos para el canal del IGAC Conexión Geográfica" y "Video Rendición de cuentas 2018 - 2019", entre otros. Se realizaron cinco piezas informando acerca de la habilitación catastral, las cuales fueron enviadas a alcaldes y a un aproximado de 1.400 periodistas. Asimismo, se realizaron y divulgaron siete noticias a través de la sección de noticias, en redes sociales y a un aproximado de 1.400 periodistas. Se continuó con la campaña de gestión catastral, con el fin de dar a conocer a los diferentes públicos objetivos del IGAC los avances de la entidad en este tema; se divulgaron temas como la habilitación de AMCO y AMB, "el catastro es ahora un servicio público" y el nuevo modelo de gestión catastral en Colombia, entre otros. Se divulgó la campaña "Refuerza tus conocimientos en las herramientas de Google".</t>
  </si>
  <si>
    <t xml:space="preserve">Se divulgaron 45 contenidos temáticos en las diferentes piezas de comunicación interna, con el fin de mantener informados a los contratistas y funcionarios acerca de las actividades realizadas por cada una de las dependencias (pantallas 13, correos 14, Igacnet 18). Entre los temas divulgados se encuentran el reglamento de uso del parqueadero, el decreto de reglamentación de la nueva política catastral en Colombia, adopta un libro, El IGAC firma contrato con la ANT para generación de productos cartográficos y El IGAC y la AMB continúan con el proceso de habilitación catastral para esta zona del país, entre otros. Se realizaron 15 piezas con el fin de divulgar la información. En redes sociales se publicaron temas como el sobrevuelo de la montaña litoral más alta del mundo, el vuelo del avión en la Sierra Nevada de Santa Marta y la toma de aerofotografías de Quibdó, entre otros. Se obtuvieron 725 nuevos seguidores (Facebook 275, Twitter 100, Instagram 350). Se publicaron 111 contenidos temáticos (Facebook 31, Twitter 53, Youtube 2, Instagram 25). Se obtuvieron 506.795 impresiones (Facebook 147.284, Twitter 109.000, Youtube 43.511, Instagram 207.000). Se respondió en un tiempo estimado de 15 horas, con un tiempo del 98% de eficacia en Facebook.  Se realizaron y publicaron en la sección de noticias 18 comunicados, los cuales fueron enviados a un aproximado de 1.400 periodistas a nivel nacional, entre las noticias publicadas se encuentran "El IGAC firma contrato con la ANT para generación de productos cartográficos", "El IGAC y la AMB continúan con el proceso de habilitación catastral para esta zona del país", "Decreto número (1983) del 31 de octubre de 2019" y "Con drones el IGAC adelanta la actualización de la cartografía básica de Quibdó", entre otros. Se realizaron cuatro videos, los cuales se relacionan a continuación: 1. Video de expectativa del nuevo Sistema de Gestión Documental, publicado en pantallas. 2. Video de la Audiencia de Adjudicación del contrato de mantenimiento de las instalaciones de Sede Central del IGAC. 3. Video del Sobrevuelo del avión del IGAC en la Sierra Nevada de Santa Marta de octubre 2019, publicado en Facebook (https://www.facebook.com/IgacColombia/videos/537718486777101/). 4.  Cubrimiento de la toma de aerofotografías mediante dron en Quibdó – Chocó, el cual se encuentra en producción.
Se cubrió la firma de la constancia ejecutoria entre el IGAC y la AMB, se realizó y divulgó el comunicado "El IGAC y la AMB continúan con el proceso de habilitación catastral para esta zona del país" en la sección de noticias de la página Web y en redes sociales, también fue enviado a un aproximado de 140 periodistas de Santander. Se divulgó en la página Web, en la Igacnet, por correo interno y a alcaldes el decreto 1983 del 31 de octubre de 2019, con el fin de dar a conocer el proceso de reglamentación de la nueva política catastral en Colombia. Se envió a los alcaldes salientes una pieza divulgando el decreto de habilitación catastral, de la cual lo abrieron 468 de ellos un aproximado de 750 veces y 70 le dieron click a la imagen; de igual manera, se publicó en el micrositio https://www.igac.gov.co/es/subsitio/politicas información acerca de la habilitación catastral y el formulario, el cual se dio a conocer en la inducción a alcaldes y gobernadores entrantes. Se cubrió la inducción para alcaldes y gobernadores electos, del cual se está realizando un video para divulgar en redes sociales. Se diseñó e imprimió folleto "La nueva política catastral con enfoque multipropósito para Colombia" para entregar a alcaldes y gobernadores en la inducción. Se realizaron dos campañas, que se relacionan a continuación: #ICDE para todos a través de la cual se enviaron cinco piezas por correo a funcionarios y contratistas, para dar a conocer qué es la gestión de la información, qué es la ICDE, entre otros; asimismo, se publicaron en las pantallas digitales. La segunda fue la gestión catastral, a través de la cual se envió a los alcaldes salientes una pieza divulgando el decreto de habilitación catastral, de la cual lo abrieron 468 de ellos un aproximado de 750 veces y 70 le dieron click a la imagen; de igual manera, se publicó en el micrositio https://www.igac.gov.co/es/subsitio/politicas información acerca de la habilitación catastral y el formulario, el cual se dio a conocer en la inducción a alcaldes y gobernadores entrantes.
</t>
  </si>
  <si>
    <t>Con el fin de mantener informados a los funcionarios y contratistas del IGAC, se realizaron y divulgaron 46 contenidos temáticos, como la posesión de la directora, encuesta de participación ciudadana, inscripción de un predio ante el IGAC y gestión del cambio, entre otros temas, a través de las herramientas de comunicación interna (correos 20, IGACNET 16, pantallas 10), así mismo se realizaron 20 piezas con información estratégica. En redes sociales se publicaron 83 contenidos temáticos (Facebook 24. Twitter 34. Youtube 2. Instagram 23). Se obtuvieron 732 nuevos seguidores (Facebook 375. Twitter 89. Instagram 268). Se obtuvieron 1'506.032 impresiones (Facebook 144.333. Twitter 870.000. Youtube 34.699. Instagram 145.000). En Facebook se respondió en un tiempo estimado de 15 horas, con un 98% de efectividad. Se realizaron y publicaron cinco comunicados en la sección de noticias de la página Web (https://www.igac.gov.co/es/noticias) y se enviaron a un estimado de 1.400 periodistas a nivel nacional. Se obtuvieron 16 registros en medios de comunicación nacional. Se realizaron 6 videos y se publicaron 10 en redes sociales, divulgando temas como el manejo del SIGOT, el día mundial del suelo y Director IGAC expone avances de la política catastral a la COT de la Cámara de Representantes, entre otros. Se realizaron dos videos sobre "Director General del IGAC, Oscar Marlés, expuso avances de la política catastral ante la Comisión de Ordenamiento Territorial de la Cámara de Representantes" y "Director IGAC expone avances de la política catastral a la COT de la Cámara de Representantes". Se realizaron dos campañas internas: #ICDE para todos. La semana de infortunio, las cuales fueron publicadas a través de correos, pantallas y protector de pantallas.</t>
  </si>
  <si>
    <t>En el mes de Junio se realiza la propuesta de la evolución del portal geográfico Nacional Versión 2.</t>
  </si>
  <si>
    <t>En el mes de Julio se actualiza la propuesta de la evolución del portal geográfico Nacional Versión 2 (presentación) con la normatividad que lo apoya.</t>
  </si>
  <si>
    <t>En el mes de Agosto en reunión con el banco mundial en el contexto del crédito de catastro multipropósito se socializó la evolución del PGN para el cuatrienio.</t>
  </si>
  <si>
    <t>En el mes de Septiembre se realizó ajustes a la presentación del Fortalecimiento del componente tecnológico en el marco del crédito de Catastro Multipropósito y la ICDE.</t>
  </si>
  <si>
    <t>Esta actividad se finalizó en el mes de Septiembre.</t>
  </si>
  <si>
    <t>En el mes de marzo se genero material de apoyo para eventos de difusión técnico científica y actualización de plataformas web, las piezas gráficas nombradas a continuación, fueron parte de la actualización para la página de la ICDE: Cuarta revolución industrial, Foro mundial Geoespacial - Pieza, twitter coregido, plenaria sector defensa.</t>
  </si>
  <si>
    <t>En el mes de abril se planeó y elaboró la temática a ser tratada en el primer taller de redacción, el cual está dirigido a los investigadores de los diferentes grupos del IGAC y se desarrolló la pieza gráfica preliminar.</t>
  </si>
  <si>
    <t>En el mes de mayo se realizó la diagramación de la Revista Análisis Geográficos No. 54 y se avanzó en los procesos de preparación de los artículos de la Revista Análisis Geográficos No. 55. Así mismo se realizó una presentación para socializar la disposición actual de la información geodésica en el geoportal IGAC.</t>
  </si>
  <si>
    <t>En el mes de Junio se realizó y entrego la diagramación de la Revista Análisis Geográficos No. 54 a la Oficina de Difusión y Mercadeo y se avanzó en los procesos de preparación de los artículos de la Revista Análisis Geográficos No. 55. Así mismo se realiza documento técnico con los aportes del IGAC - CIAF, para la publicación que está adelantando la FAC.</t>
  </si>
  <si>
    <t>En el mes de Julio se avanzó en el proceso de preparación de siete artículos que serán publicados en la Revista Análisis Geográficos No. 55, así mismo se generó material gráfico para posters del IGAC, preparación de Agenda y material para la primera Jornada técnico Científica del CIAF y elaboración y entrega de Abstract para el poster America Geo 2019</t>
  </si>
  <si>
    <t>En el mes de Agostose realizó la diagramación Final de la Revista No. 55 de Análisis Geográficos.Así mismo se elaboró Poster Final sobre metodología de procesamiento de imágenes ópticas y de radar enviado a AmeriGeo 2019 y se inició la revisión temática de los artículos de la ICDE para entregarlos en la Revista Análisis Geográficos No. 56.</t>
  </si>
  <si>
    <t>En el mes de Septiembre se realizó la maquetación del volumen número 55 de la revista Análisis Geográfico, con el fin de ser publicada virtualmente.</t>
  </si>
  <si>
    <t>En el mes de Octubre se realizó el siguiente material de apoyo para el desarrollo delVIII Simposio Colombo-Mexicano de investigaciónGeográfica: 1. Escarapelas para las personas que participaron en el simposio. 2. Certificado de asistencia al evento. 3. Agenda con la programación del Simposio.</t>
  </si>
  <si>
    <t>En el mes de Noviembre se realizaron invitaciones a diferentes entidades para asistir a joranda tecnico científicia y se elaboró la agenda de la jornada para Comixta México - Colombia. Así mismo se gestiono toda la logística para el evento.</t>
  </si>
  <si>
    <t>Realizar los eventos de difusión de información técnico cientifica</t>
  </si>
  <si>
    <r>
      <t xml:space="preserve">1- DivulGar información a los servidores del IGAC, a través de las herramientas de comunicación interna del Instituto </t>
    </r>
    <r>
      <rPr>
        <sz val="11"/>
        <color rgb="FFFF0000"/>
        <rFont val="Calibri"/>
      </rPr>
      <t>(Actividad Cancelada)</t>
    </r>
  </si>
  <si>
    <t>Instrumentos y asistencia técnica para el fortalecimiento de la IDE-IGAC e IDE-AT (Compartido)</t>
  </si>
  <si>
    <t>Documento técnico con los resultados de implementación de la IDE - IGAC realizados</t>
  </si>
  <si>
    <t>En el mes de Agosto se realizóla Jornada Técnico Científica interna del CIAF. Cada GIT preparo las presentaciones respectivas sobre los avances de sus proyectos o productos generados durante el año 2019. Así mismo se realizóeltallerde redacción de artículos científicos parte II el día 15 de agosto para los funcionarios y contratistas del IGAC</t>
  </si>
  <si>
    <t>En el mes de Septiembre se realizó la segunda Jornada Técnico Científica en las instalaciones del CIAF donde se socializaron los avances de los proyectos de cooperación internacional en Tecnologías Geoespaciales, esta jornada contó con la participación de aproximadamente 56 personas.</t>
  </si>
  <si>
    <t>Consolidar el canal cientifico, para la difusión de información técnica</t>
  </si>
  <si>
    <t>En el mes de abril se finalizó el diseño visual del proyecto canal cientifico y comenzó el desarrollo del sitio web y la producción del segundo episodio del podcast, realizando una entrevista al profesor Jerry Brotton de la Queen Mary University of London . Por último, se produjo el video promocional de la estrategia y materiales anexos al piloto del podcast.</t>
  </si>
  <si>
    <t>Se publicaron seis notas de prensa en la Igacnet, las cuales se relacionan a continuación: Mensaje de la Directora General https://igacnet.igac.gov.co/es/contenido/mensaje-de-la-directora-general IGAC propone hoja de ruta para la gestión catastral de Cundinamarca https://igacnet.igac.gov.co/es/contenido/igac-propone-hoja-de-ruta-para-la-gestion-catastral-de-cundinamarca Aviso importante https://igacnet.igac.gov.co/es/contenido/aviso-importante Nuevo Subdirector de Geografía y Cartografía https://igacnet.igac.gov.co/es/contenido/nuevo-subdirector-de-geografia-y-cartografia Aviso importante https://igacnet.igac.gov.co/es/contenido/aviso-importante-0 Resolución número 73 de 2019 https://igacnet.igac.gov.co/es/contenido/resolucion-numero-73-de-2019 Asimismo, se enviaron cuatro correos a nivel nacional divulgando temas como la ventana de mantenimiento de servicios informáticos; invitación a eucaristía; participa en la construcción de nuestros planes institucionales; servicio de parqueadero</t>
  </si>
  <si>
    <t>En el mes de mayo se adelantaron actividades frente a la preparación del estreno de la estrategia de divulgación científica denominada Conexión Geográfica, así mismo se adelantaron las actividades programadas en relación al desarrollo web del micrositio, completando el 50% de avance en el front-end de la web. De igual forma se redactaron los nuevos guiones para el video promocional y para el segundo capítulo del podcast que se hará en alianza del Laboratorio de Cartografía e Historia Digital de la Universidad Nacional de Colombia.</t>
  </si>
  <si>
    <t>En el mes de Junio se realizaron las siguientes actividades:
 • Se finalizó la construcción del back-end de la página web y se adelantó la gestión de su inclusión dentro de los servidores del IGAC. 
 • Se elaboró el guion de producción para un video sobre deforestación en alianza con el área de Comunicaciones y Visión Amazonía. 
 • Se hizo entrevista con el Dr. Emilio Chuvieco, invitado especial del CIAF. 
 • De igual manera, se grabó, en alianza con el Laboratorio de Cartografía e Historia Digital de la Universidad Nacional de Colombia el segundo episodio del podcast.</t>
  </si>
  <si>
    <t>En el mes Julio se realizarón las siguientes actividades:
 * Se realizó el diseño de la estrategia para el lanzamiento de Conexión Geográfica. 
 * Se concertaron y adelantaron las entrevistas para el video sobre deforestación.
 * Se completó el libreto pre-producción para el video sobre deforestación de Conexión Geográfica.</t>
  </si>
  <si>
    <t>En el mes de Agosto se realizó la estrategia de divulgación del IGAC denominada Conexión Geográfica lanzando su sitio virtual durante las celebraciones del cumpleaños del IGAC el 13 de agosto de 2019. De igual forma se concluyó la producción de dos episodios más del proyecto.</t>
  </si>
  <si>
    <t>Se realizó la conceptualización, publicación y divulgación de 32 contenidos temáticos a través del correo interno y la Igacnet, con el fin de mantener informados a los servidores públicos del IGAC, sobre temas de interés institucional. Durante este mes no se publicó información en las pantallas digitales debido a que se encontraban fuera de servicio, además las que se encuentran en el edificio de la Sede Central las estaban reubicando.</t>
  </si>
  <si>
    <t>Con base a lo solicitado por las dependencias, se realizó la conceptualización y publicación de 61 contenidos temáticos que fueron divulgados a través del correo interno, las pantallas digitales y la Igacnet, con el fin de mantener informados a los servidores públicos del IGAC a nivel nacional, sobre temas de interés institucional.</t>
  </si>
  <si>
    <t>Durante el mes de abril se publicaron en la Igacnet 27 contenidos temáticos (noticias, videos y fotos), se publicaron 21 piezas por las pantallas de la sede central y se enviaron 32 correos a nivel nacional con el fin de dar a conocer a los servidores públicos las actividades realizadas por las diferentes dependencias.</t>
  </si>
  <si>
    <t>En el mes de mayo se divulgaron 96 piezas a nivel nacional de contenido temáticos, relacionados de la siguiente manera: 28 piezas en pantallas, 46 correos a nivel nacional, 14 noticias en Igacnet y 8 formatos del logo del IGAC y gobierno.</t>
  </si>
  <si>
    <t>Compilar la memoria técnica de los eventos de difusión de información técnico cientifica</t>
  </si>
  <si>
    <t>Se completo la Guía de formulación y fortalecimiento de una IDE.</t>
  </si>
  <si>
    <t>Se concluyo la elaboración de los documentos: Desarrollar la estrategia de Proyectos SIG evolucionados a IDE y Conceptualizar y diseñar el Modelo de gestión para los nombres geográficos - IDE IGAC (Buscador de topónimos)</t>
  </si>
  <si>
    <t>En el mes de Septiembre se generóuna carpeta digital donde se guardaron las presentacionescomo Memoria Téncia de las dos (2) Jornadas Técnico Cientificas realizadas.</t>
  </si>
  <si>
    <t>En el mes de Octubre se realizó una carpeta digital con la Información técnicadel evento la cual reposara en la ruta disponible en Drive.</t>
  </si>
  <si>
    <t>En el mes de Noviembre se realizó una carpeta digital con la Información técnica del evento la cual reposara en la ruta disponible en Drive.</t>
  </si>
  <si>
    <t>En el mes de Diciembre se elaboró una carpeta digital con la compilación de las memorias de las jornadas técnico científicas realizadas durante el año 2019 en el CIAF.</t>
  </si>
  <si>
    <t>Consolidar los lineamientos para la difusión técnica y científica del IGAC.</t>
  </si>
  <si>
    <t>Solicitudes de las áreas misionales atendidas</t>
  </si>
  <si>
    <t>En el mes de Noviembre se da inició a la elaboración del documento diagnóstico de las estrategias de difusión técnica y científica que tendra el Centro de Investigación y Desarrollo en Información Geográfica - CIAF</t>
  </si>
  <si>
    <t>En el mes de Diciembre se realizó el documento final con el diagnóstico y la propuesta de estrategias de difusión técnica científica del CIAF.</t>
  </si>
  <si>
    <t>Se realizaron mesas de trabajo dentro de los meses de marzo a junio con las áreas técnicas, en ejecución de los planes de trabajo definidos en el marco del proyecto de la IDE - IGAC y se elaboraron los contenidos para el micrositio de la IDE IGAC.</t>
  </si>
  <si>
    <t>Se realizaron reuniones de trabajo con las áreas técnicas para el desarrollo de los productos priorizados en el Plan de trabajo de normalización de la información geográfica en las Áreas técnicas del IGAC. Así mismo se realizaron las validaciones normativas de Especificaciones Técnicas, formatos de calidad y plantillas de metadatos y migración de metadatos al CNM.</t>
  </si>
  <si>
    <t>Se atendieron cuatro requerimientos con la subdirección de Geografía y cartografía en cuanto a capacitación, socialización y soporte de plantillas de metadatos; y un requerimiento de la subdirección de Agrología en la capacitación de Geonetwork</t>
  </si>
  <si>
    <t>Se atendieron dos (2) requerimientos, uno de la Subdirección de Geográfia y Cartográfia y con la Subdirección de Catastro.</t>
  </si>
  <si>
    <t>Se atendieron cuatro requerimientos con la subdirección de Geografía y cartografía en cuanto a capacitaciones, cargue y elaboración de metadatos; y soporte normativo</t>
  </si>
  <si>
    <t>Se realizaron cuatro asistencias técnicas a la subdirección de geografía y cartografía: Capacitación metadatos y cargue de metadatos del convenio con la Gobernación de Boyacá.</t>
  </si>
  <si>
    <t>Se realizaron tres asistencias técnicas, dos a la subdirección de Cartografía y Geografía y una a la subdirección de catastro</t>
  </si>
  <si>
    <t>Servicio de transferencia de conocimiento presencial y virtual en las diferentes temáticas misionales</t>
  </si>
  <si>
    <t>Coordinador GIT Transferencia y Apropiación del Conocimiento en Ciencia, Tecnología e Innovación Geoespacial - CTEIG</t>
  </si>
  <si>
    <t>Cursos en temas agrológicos, cartográficos, geodésicos, geográficos y tecnologías geoespaciales realizados</t>
  </si>
  <si>
    <r>
      <t>2- Generar interacciones a través de los contenidos temáticos e información publicados sobre la Gestión y actividades del IGAC a través de las Redes Sociales</t>
    </r>
    <r>
      <rPr>
        <sz val="11"/>
        <color rgb="FFFF0000"/>
        <rFont val="Calibri"/>
      </rPr>
      <t xml:space="preserve"> (Actividad Cancelada)</t>
    </r>
  </si>
  <si>
    <t>En el marco de la Cooperación JICA-DNP-IGAC, se finalizó el Curso Internacional POLÍTICAS URBANAS Y GESTIÓN DE PROGRAMAS SOSTENIBLES PARA CIUDADES INTELIGENTES</t>
  </si>
  <si>
    <t>En el mes de Junio se finalizó el curso Fundamentos de Sistemas de Información Geográfica (SIG), con una duración de 40 horas, con la participación de veinte (20) estudiantes.</t>
  </si>
  <si>
    <t>En el mes de Agosto se finalizó el curso Cartografía Digitalcon una duración de 120 horas y el curso Fotogrametría Digital con una duración de 80 horas.</t>
  </si>
  <si>
    <t>Construir la Guía de formulación y fortalecimiento de IDE</t>
  </si>
  <si>
    <t>En el mes de Septiembre se finalizó el curso Fundamentos de Infraestructura de Datos Espaciales-IDE.</t>
  </si>
  <si>
    <t>En el mes de Octubre se finalizó el segundo curso de Fotogrametría Digital con imágenes de Plataformas Tripuladas y No Tripuladas (drones) y el curso Básico de Sistemas de Información Geográfica – SIG</t>
  </si>
  <si>
    <t>En el mes de Noviembre se finalizó el curso de Percepción Remota y Procesamiento Digital de Imágenes, el curso de Análisis y modelamiento SIG con aplicaciones en Medio Ambiente, así mismo se finalizó la Especialización en Sistemas de Información Geográfica</t>
  </si>
  <si>
    <t>Durante el mes de enero, según lo solicitado por las dependencias, a través de las redes sociales se realizó la publicación de 23 mensajes de contenido estratégico, que permitieron generar 5.558 interacciones, se obtuvo 831 nuevos seguidores en Facebook, Twitter e Instagram.</t>
  </si>
  <si>
    <t>Según lo solicitado por las dependencias, a través de las redes sociales se realizó la publicación de 50 mensajes de contenido estratégico, que permitieron generar 3.990 interacciones, se obtuvo 406 nuevos seguidores en Facebook, Twitter e Instagram. Se realizaron tres videos temáticos y se publicó uno relacionado con la presentación del IGAC.</t>
  </si>
  <si>
    <t>Según lo solicitado por las dependencias, los integrantes del proceso de comunicaciones realizaron el cubrimiento de diferentes actividades para así publicar en la página Web 10 comunicados, así como 19 documentos en el botón de Transparencia y acceso a la información pública. Se obtuvo 131 registros en medios de comunicación.</t>
  </si>
  <si>
    <t>Según lo solicitado por las dependencias, a través de las redes sociales se publicó 139 mensajes de contenido temático, que permitieron generar 6.807 contenidos temáticos. Se obtuvo 845 seguidores.</t>
  </si>
  <si>
    <t>En redes sociales se publicaron 141 contenidos temáticos (Facebook: 47. Twitter: 73. Instagram: 12. Youtube: 9). Se obtuvo 846 nuevos seguidores (Facebook: 569. Twitter: 135. Instagram: 142) y 495.946 impresiones (Facebook: 282.946. Twitter: 143.000. Youtube: 46.000. Instagram: 24.000).</t>
  </si>
  <si>
    <t>Cursos en temas catastrales realizados</t>
  </si>
  <si>
    <t>En el mes de Junio se completó el documento con capítulos de introducción, contexto normativo, definición de tareas y subproductos, además de la propuesta de otros capítulos apropiados como antecedentes, valor de la oferta, propiedad intelectual para la Guía de formulación y fortalecimiento de una IDE</t>
  </si>
  <si>
    <t>En el mes de mayo finalizó de manera satisfactoria el curso de Reconocimiento Predial Urbano-Rural, que se llevó a cabo en la ciudad de Neiva (Huila), con la aprobación de 13 estudiantes</t>
  </si>
  <si>
    <r>
      <t>Generar registros informativos en medios de comunicación, a través de la publicación y socialización de comunicados de prensa con contenidos estratéGicos sobre el IGAC</t>
    </r>
    <r>
      <rPr>
        <sz val="11"/>
        <color rgb="FFFF0000"/>
        <rFont val="Calibri"/>
      </rPr>
      <t xml:space="preserve"> (Actividad Cancelada)</t>
    </r>
  </si>
  <si>
    <t>En el mes de Septiembre se finalizó el curso virtual Fundamentación Catastral con la participación de 34 estudiantes.</t>
  </si>
  <si>
    <t>En el mes de Octubre se finalizó el curso de Reconocimiento Predial Urbano-Rural que se llevó a cabo en la Ciuudad de Riohacha (Guajira)</t>
  </si>
  <si>
    <t>Se publicaron cuatro comunicados en la sección de noticias los cuales se relacionan a continuación: El valor y cobro del impuesto predial en Bucaramanga es decisión exclusiva del gobierno municipal https://noticias.igac.gov.co/es/contenido/el-valor-y-cobro-del-impuesto-predial-en-bucaramanga-es-decision-exclusiva-del-gobierno AVISO IMPORTANTE https://noticias.igac.gov.co/es/contenido/aviso-importante Resolución número 73 de 2019 https://noticias.igac.gov.co/es/contenido/resolucion-numero-73-de-2019 IGAC propone hoja de ruta para la gestión catastral de Cundinamarca https://noticias.igac.gov.co/es/contenido/igac-propone-hoja-de-ruta-para-la-gestion-catastral-de-cundinamarca De igual manera, se tuvo 29 registros en medios de comunicación en temas relacionados al catastro de Ibagué, Bucaramanga</t>
  </si>
  <si>
    <t>Se publicaron 103 documentos en el link de Transparencia y Acceso a la Información Pública de la Página Web, según lo solicitado por las dependencias. Asimismo, se publicó en el link de noticias tres comunicados de prensa. Se obtuvo 100 registros en medios de comunicación, en los cuales la temática más publicada fue acerca de actualizaciones catastrales.</t>
  </si>
  <si>
    <t>Según lo solicitado por las dependencias, a través de las redes sociales se realizó la publicación de 168 mensajes de contenido temático, que permitieron generar 11.185 interacciones. Se obuvo 1.190 nuevos seguidores en Facebook, Twitter, Youtube e Instagram.</t>
  </si>
  <si>
    <t>Los integrantes del proceso de comunicaciones realizaron el cubrimiento de diferentes actividades para así publicar en la página Web 5 comunicados, así como 33 documentos en el botón de Transparencia y acceso a la información pública. Se obtuvo 53 registros en medios de comunicación.</t>
  </si>
  <si>
    <t>Se publicaron 11 comunicados en la página Web de la entidad y se obtuvo 28 menciones en medios de comunicación. Se publicaron 13 documentos en el botón de transparencia de la página Web</t>
  </si>
  <si>
    <t>Desarrollar la estrategia de Proyectos SIG evolucionados a IDE</t>
  </si>
  <si>
    <t>Jefe Oficina Difusión y Mercadeo /  Comunicaciones</t>
  </si>
  <si>
    <t>1- Divulgar información solicitada por las áreas, a los servidores del IGAC, a través de las herramientas de comunicación interna del Instituto</t>
  </si>
  <si>
    <t>En el mes de Junio se complementa y ajusta Documento de Estrategia de Proyectos SIG evolucionados a IDE, de acuerdo con las propuestas de consolidación de IDE realizadas, se reestructura el documento.</t>
  </si>
  <si>
    <t>En el mes de Julio se documentan los posibles cambios y se identifican cuales contienen una agrupación por áreas (estratégico, misional, apoyo y evaluación); se genera un resumen de la información organizada en hojas de cálculo; y una comparación con los datos almacenados en la Base de Datos - Fase I, suministrada por el equipo SIG del proyecto.</t>
  </si>
  <si>
    <t>En el mes de Agostose desarrolló mesa de trabajo para la identificación de productos IDE a desarrollar, se realizó el levantamiento de información y requerimientos y se actualizo y entregó el documento de “DIAGNÓSTICO DEL CUMPLIMIENTO E IMPLEMENTACIÓN DE ESTÁNDARES DE LA IG FASE II”.</t>
  </si>
  <si>
    <t>En el mes de Septiembre se complementa y ajusta Documento de Estrategia de Proyectos SIG evolucionados a IDE, de acuerdo con las propuestas de consolidación de IDE.</t>
  </si>
  <si>
    <t>En el mes de Octubre se generan los documentos de Catálogo de símbolos y Catálogo de objetos, de acuerdo con las actualizaciones de las capas y del Sistema de información geográfico SIG ICBF Fase II.</t>
  </si>
  <si>
    <t>Ajustar el Plan Regular de Capacitación del CIAF</t>
  </si>
  <si>
    <t>En el mes de Noviembre se realiza reunión para identificar la documentación de relaciones y operaciones de complemento al catálogo de objetos de ICBF Fase II, se generan y revisa documento de Manual de Usuario para manejo de GPS como aporte de buena práctica en la captura insumo de parte de los operadores al Sistema de información geográfico SIG ICBF Fase II.</t>
  </si>
  <si>
    <t>En el mes de Diciembre se entrega el documento final de propuesta de los proyectos SIG evolucionados a IDE.</t>
  </si>
  <si>
    <t>En la Igacnet se publicaron 15 notas (https://igacnet.igac.gov.co/es/noticias), las cuales se relacionan a continuación: 1. La Dirección Territorial del IGAC en la Guajira tiene nuevo Director. 2. Maestría en teledetección: inscripciones abiertas. 3. El IGAC participó en la primera feria educativa del DANE. 4. Los municipios del país podrán habilitarse para gestionar su propio catastro: IGAC. 5. Proyecto de resolución para comentarios sobre la habilitación como gestor catastral del Área Metropolitana de Centro de Occidente (AMCO). 6. Convocatoria concurso para Directores Territoriales del IGAC en los departamentos de Bolívar, Tolima, Huila y Risaralda. 7. El IGAC, a través de sus áreas misionales, fortalece a los asesores comerciales encaminados hacia las estrategias de ventas de este año. 8. Celebración del Día Nacional de los Suelos y Día Mundial de la Lucha Contra la Desertificación y la Sequía. 9. El lGAC busca generar alianzas con Fedecacao. 10. Colombia descentraliza su gestión catastral. 11. Agenda internacional para avances en tecnología espacial. 12. Con drones el IGAC generará cartografía básica en zonas de difícil acceso en el país. 13. El IGAC busca fortalecer el Pacífico a través del ordenamiento territorial. 14. Avanza estudio de suelos en la cuenca del río Amoyá (Tolima). 15. IGAC se une a la celebración del día del servidor público.</t>
  </si>
  <si>
    <t>Se publicaron 34 piezas en las pantallas digitales dando a conocer temas como la feria de servicio al ciudadano en Villavicencio, la jornada de vacunación, campaña anticorrupción, cambio de nombre de los auditorios de la Sede Central, el mantenimiento preventivo de los equipos de TI, entre otros. Asimismo se enviaron 30 correos a nivel nacional, dando a conocer a los funcionarios y contratistas información sobre la política de prevención de daño antijurídico, las solicitudes relacionadas con correspondencia, los avances de las convocatorias de los directores territoriales, el programade bilingüismo y encuesta de arquitectura empresarial, entre otros. En la Igacnet se divulgaron 21 noticias sobre el quehacer misional del IGAC con el fin de mantener informados a los funcionarios y contratistas, se divulgaron temas como el lanzamiento de geografía del turismo, la segunda jornada de vacunación,el convenio entre el IGAC y la CAR, y los avances de la gestión catastral como la habilitación de AMCO, entre otros.</t>
  </si>
  <si>
    <t>Según lo solicitado por las dependencias, en la IGACNET se publicaron 61 documentos, entre imágenes, videos y noticias, como el aniversario del IGAC, el Encuentro Nacional de Funcionarios Prepensionables, el informe del proceso de deslindes ante el Congreso, lineamientos y objetivos de comunicaciones y la modernización de la gestión catastral, entre otros (https://igacnet.igac.gov.co/es/noticias) (https://igacnet.igac.gov.co/es/contenido/estrategia-de-comunicaciones). En pantallas se publicaron 88 imagenes entre las que destacan las fotos del aniversario del IGAC, así como los tips ambientales y las diferentes capacitaciones internas. A nivel nacional se enviaron 22 correos divulgando los valores institucionales, tips de seguridad informática, Convocatoria para la elección de los representantes a los empleados ante la comisión de personal Sede Central y el mapa conmemorativo del bicentenario, entre otros.</t>
  </si>
  <si>
    <t>Según lo solicitado por los procesos se publicaron 160 piezas en pantallas, así como noticias divulgadas en medios de comunicación. En la IGACNET se publicaron 97 documentos entre noticias, fotos y material de apoyo, también se enviaron 20 correos a nivel nacional, con el fin de mantener informados a los funcionarios y contratistas acerca de las activides internas y externas de cada una de las dependencias, como la habilitación catastral, las olimpiadas 2019 y la rendición de cuentas, entre otros. Se realizaron 41 diseños para envíos de piezas a nivel nacional a través de correos y divulgación en pantallas e Igacnet.</t>
  </si>
  <si>
    <t>El proceso de comunicaciones divulgó a través de las herramientas de comunicación interna 130 contenidos temáticos (correo interno 22, igacnet 28, piezas 29 y pantallas 51), entre los cuales se publicaron temas como salud mental, ventana de mantenimiento Web, los ganadores de la encuesta de arquitectura empresarial, el catastro es ahora un servicio público, el director encargado, el nuevo director territorial de Norte de Santander, el diplomado de catastro y la habilitación de AMCO y AMB, entre otros, lo cual permitió mantener informados a los funcionarios y contratistas, de manera permanente y clara, acerca del quehacer misional de IGAC.</t>
  </si>
  <si>
    <t>Se divulgaron 45 contenidos temáticos en las diferentes piezas de comunicación interna, con el fin de mantener informados a los contratistas y funcionarios acerca de las actividades realizadas por cada una de las dependencias (pantallas 13, correos 14, Igacnet 18). Entre los temas divulgados se encuentran el reglamento de uso del parqueadero, el decreto de reglamentación de la nueva política catastral en Colombia, adopta un libro, El IGAC firma contrato con la ANT para generación de productos cartográficos y El IGAC y la AMB continúan con el proceso de habilitación catastral para esta zona del país, entre otros. Se realizaron 15 piezas con el fin de divulgar la información.</t>
  </si>
  <si>
    <t>Con el fin de mantener informados a los funcionarios y contratistas del IGAC, se realizaron y divulgaron 46 contenidos temáticos, como la posesión de la directora, encuesta de participación ciudadana, inscripción de un predio ante el IGAC y gestión del cambio, entre otros temas, a través de las herramientas de comunicación interna (correos 20, IGACNET 16, pantallas 10), así mismo se realizaron 20 piezas con información estratégica.</t>
  </si>
  <si>
    <t>Realizar asistencia técnica a las áreas misionales del IGAC</t>
  </si>
  <si>
    <t>En el mes de febrero se avanzó en la revisión y ajuste temático de los programas de cursos cortos del programa regular de capacitación y la programación académica; incorporando los requerimientos de capacitación técnica misional. 
 Así mismo se avanzó en la preparación de la propuesta para fijar precios a los cursos virtuales, e incluir en la nueva resolución de precios IGAC.</t>
  </si>
  <si>
    <t>En el mes de marzo se avanzó en la revisión de los requerimientos de capacitación técnica misional, según consolidado reportado por el GIT-Talento Humano, a través del Plan Institucional de Capacitación – PIC.</t>
  </si>
  <si>
    <t>En el mes de abril se finaliza la revisión y ajustes a los requerimientos de capacitación técnica misional, según consolidado reportado por el GIT-Talento Humano, a través del Plan Institucional de Capacitación – PIC.</t>
  </si>
  <si>
    <t>En el mes de Junio se realizaron mesas de trabajo con las áreas técnicas, en ejecución de los planes de trabajo definidos en el marco del proyecto de la IDE - IGAC; asesorías, capacitaciones, validaciones normativas de documentos de normalización (ET, Catálogos de Objetos, representación, metadatos, calidad).</t>
  </si>
  <si>
    <t>En el mes de Julio se participó en reuniones de trabajo con las áreas técnicas para el desarrollo de los productos priorizados en el Plan de trabajo de normalización de la información geográfica en las Áreas técnicas del IGAC. Así mismo se realizaron las validaciones normativas de Especificaciones Técnicas, formatos de calidad y plantillas de metadatos y migración de metadatos al CNM.</t>
  </si>
  <si>
    <t>En el mes de Agosto se participó en reuniones de trabajo con las áreas técnicas para el desarrollo de los productos priorizados en el Plan de trabajo de normalización de la información geográfica en las Áreas técnicas del IGAC. Se realizaron las validaciones normativas de Especificaciones Técnicas, formatos de calidad y plantillas de metadatos y migración de metadatos al CNM.</t>
  </si>
  <si>
    <t>En el mes de Septiembre se participó en reuniones de trabajo con las áreas técnicas para el desarrollo de los productos priorizados en el Plan de trabajo de normalización de la información geográfica. Así mismo se realizaron las validaciones normativas de Especificaciones Técnicas, formatos de calidad y plantillas de metadatos y migración de metadatos al CNM.</t>
  </si>
  <si>
    <t>En el mes de Octubre se participó en reuniones de trabajo con las áreas técnicas para el desarrollo de los productos priorizados en el Plan de trabajo de normalización de la información geográfica en las Áreas técnicas del IGAC. Así mismo se realizaron las validaciones normativas de Especificaciones Técnicas, formatos de calidad y plantillas de metadatos y migración de metadatos al CNM.</t>
  </si>
  <si>
    <t>En el mes de Noviembre se reealizaron cuatro asesorias con la Subdirección de Geografía y Cartografía para el desarrollo de los productos priorizados en el Plan de trabajo de normalización de la información geográfica; además, se realizaron las validaciones normativas de Especificaciones Técnicas, formatos de calidad y plantillas de metadatos y migración de metadatos al CNM.</t>
  </si>
  <si>
    <t>En el mes de Diciembre se reealizaron tres asesorias, dos con la Subdirección de Geografía y Cartografía y una con la Subdirección de Catastro para el desarrollo de los productos priorizados en el Plan de trabajo de normalización de la información geográfica.</t>
  </si>
  <si>
    <t>Realizar el mantenimiento de contenidos Micrositio IDE IGAC</t>
  </si>
  <si>
    <t>Se enviaron 34 correos a nivel nacional, relacionados así: Digo NO a la corrupción (cuatro correos). Resultados RECICLATÓN. Conoce el reglamento de uso de la cancha polideportiva ¿Para qué capacitarnos? Día mundial del medio ambiente. Resultados pruebas de habilidades gerenciales de Directores Territoriales. Conoce nuestros valores institucionales. Aviso importante (prestación del servicio del laboratorio de suelos). Valores institucionales IGAC (dos correos). Inscripciones programa de bilingüismo. Los municipios del país podrán habilitarse para gestionar su propio catastro: IGAC. Lineamientos para la solicitud de servicios a la oficina de Comunicaciones. Citación para realizar la prueba de Habilidades Gerenciales de la Convocatoria DG/META – 001. Feliz día del padre. Servicio de intérprete de señas. Página Web en mantenimiento (dos correos). Colombia descentraliza su gestión catastral. Aviso sobre informe supervisores - ejecución contratos de prestación de servicios. Talleres de sensibilización de estrés (cuatro correos). Invitación eucaristía. Disposición adecuada de residuos en puntos ecológicos. Nuevos nombres para los auditorios del IGAC (dos correos). Feliz día del servidor público. Resultados de habilidades gerenciales y antecedentes de la convocatoria a Director Territorial Meta. Por qué donar sangre. CIAF: 52 años de transferencia de conocimiento. Se realizaron 28 piezas, de las cuales 23 fueron divulgadas a nivel interno, dos están a la espera de ser aprobadas por la dependencia solicitante y 9 fueron divulgadas en la página Web del IGAC y en redes sociales. Se publicaron 83 piezas en las pantallas, con la siguiente información: Campaña Anticorrupción (4 mensajes). Resultados Reciclatón. Nota laguajirahoy.com sobre posesión DT Guajira ¿Para qué capacitarnos? Día mundial del medio ambiente. Convocatoria Directores Territoriales. Citación para realizar prueba de habilidades gerenciales. Aprende inglés en el SENA gratis. Circular del 28 de mayo de 2019, lineamientos para solicitud de servicios a la oficina de comunicaciones. Citación para realizar prueba de habilidades gerenciales. Día del Padre. Lengua de Señas. Página web en mantenimiento. Aviso importante, informe supervisores. Entrega de camioneta a DT Guajira. Día internacional de los bosques tropicales. Disposición adecuada de residuos en puntos ecológicos. Mensaje Día del servidor público. Foto día del Servidor Público (62 fotos). Actualmente se están trabajando las campañas "Digo NO a la corrupción" (4 correo electrónicos, pantallas y cinco fondos de pantallas) y "nuevos nombres para los auditorios del IGAC" (dos correos electrónicos y pantallas).</t>
  </si>
  <si>
    <t>En el mes de Junio se elaboraron los contenidos para el micrositio de la IDE IGAC, correspondientes a la ejecución del plan de capacitación IDE IGAC- 2019 hasta la fecha.</t>
  </si>
  <si>
    <t>2- Generar interacciones con las partes interesadas, por medio de la publicación de información sobre la gestión y actividades del IGAC, a través de las redes sociales.</t>
  </si>
  <si>
    <t>Ejecutar los cursos del Programa Regular de Capacitación del CIAF</t>
  </si>
  <si>
    <t>En el mes de Julio se realizó reunión con facilitador de la oficina de comunicaciones para tratar el tema de la actualización de contenidos en el micrositio de la IDE -IGAC.</t>
  </si>
  <si>
    <t>En el mes de Agosto se realizó el mantenimiento de contenidos para el micrositio, incluyendo los avances de ejecución del Plan de Normalización -2019 de la IDE -IGAC del primer semestre, así como la disposición de los planes de trabajo de normalización de la información geográfica para cada Área técnica.</t>
  </si>
  <si>
    <t>En el mes de Septiembre se realizó el mantenimiento de contenidos para el micrositio, incluyendo el documento de especificación técnica para el mapa de Hojas de Ruta - Colombia, del área de Geografía.</t>
  </si>
  <si>
    <t>En el mes de Octubre se realizó el cargue del documento de Especificación técnica para la cartografía escala 1:100.000, en el componente de estándares de la Subdirecciónde Geografíay Cartografía, en el micrositio de la IDE IGAC.</t>
  </si>
  <si>
    <t>En el mes de Noviembre se relacionan las actividades de socialización al documento de especificaciones técnicas para la generación de la cartografía a elaborarse por terceros y documentos anexos a la Especificación Técnica.</t>
  </si>
  <si>
    <t>En el mes de Diciembre se realizó el mantenimiento de contenidos para el micrositio IDE - IGAC, incluyendo el documento de Catálogo de objetos de Catastro v2.0 actualizado conforme el modelo vigente.</t>
  </si>
  <si>
    <t>Conceptualizar y diseñar el Modelo de gestión para los nombres geográficos - IDE IGAC (Buscador de topónimos)</t>
  </si>
  <si>
    <t>En el mes de febrero se dio inicio a seis (6) programas de formación avanzada, en convenio con universidades y en el marco de la Cooperación JICA-DNP-IGAC, se dio inicio al Curso Internacional POLÍTICAS URBANAS Y GESTIÓN DE PROGRAMAS SOSTENIBLES PARA CIUDADES INTELIGENTES - (Tercera Edición) con la participación de dieciséis (16) estudiantes, de los cuales doce (12) extranjeros.</t>
  </si>
  <si>
    <t>En el mes de marzo continuan los seis (6) programas de formación avanzada, en convenio con universidades, en el marco de la Cooperación JICA-DNP-IGAC, se finalizó el Curso Internacional POLÍTICAS URBANAS Y GESTIÓN DE PROGRAMAS SOSTENIBLES PARA CIUDADES INTELIGENTES, así mismo se da inicio con la fase virtual del curso corto de Reconocimiento Predial Urbano-Rural que se dicta en la ciudad Neiva en modalidad semi-presencial.</t>
  </si>
  <si>
    <t>En el mes de abril continuan en ejecución los siete (7) programas de formación avanzada, en convenio con universidades, incluyendo la especialización en SIG que inicio este mes; así mismo finalizó la primera fase (80 horas virtuales) del curso de Reconocimiento Predial Urbano-Rural, para la Dirección Territorial de Huila (Neiva) y se dio inicio a la fase presencial del curso.</t>
  </si>
  <si>
    <t>En el mes de mayo finalizó de manera satisfactoria el curso de Reconocimiento Predial Urbano-Rural, que se llevó a cabo en la ciudad de Neiva (Huila), con la aprobación de 13 estudiantes, igualmente se avanzó en la preparación, revisión y ajustes temáticos del curso de Fundamentos de Sistemas de Información Geográfica (SIG), que inicia en el mes de junio.</t>
  </si>
  <si>
    <t>En el mes de Junio continua en ejecución los siete (7) programas de formación avanzada, en convenio con universidades, así mismo se finalizó el curso Fundamentos de Sistemas de Información Geográfica (SIG), con una duración de 40 horas, con la participación de veinte (20) estudiantes. Se avanzó en la preparación y alistamiento para el desarrollo del curso de Cartografía Digital que inicia en el mes de julio.</t>
  </si>
  <si>
    <t>En el mes de Julio continua en ejecución los siete (7) programas de formación avanzada, en convenio con universidades; así mismo se dio inicio al Curso Corto de Cartografía Digital con la participación de diez (10) estudiantes y al “Taller Teórico - Práctico del Uso de Tecnologías Geoespaciales para la Identificación de Bosques de Manglar”, que se dicta en Ciudad de México a través de la Cooperación Técnica entra la Comisión Nacional para el uso y Conocimiento de la Biodiversidad (CONABIO) y el IGAC.</t>
  </si>
  <si>
    <t>En el mes de Agosto continua en ejecución los siete (7) programas de formación avanzada, en convenio con universidades; así mismo sefinalizó el curso Cartografía Digitalcon una duración de 120 horas y el curso Fotogrametría Digitalcon una duración de 80 horas. Se avanzó en la preparación y alistamiento relacionado con postulaciones y listados para el desarrollo de los cursos de Reconocimiento Predial que se realizarán en La Guajira y el Curso de Fundamentos de Infraestructura de Datos Espaciales –IDE, ambos cursos iniciarán en septiembre.</t>
  </si>
  <si>
    <t>En el mes de Junio se desarrollaron mesas de trabajo, para la identificación de variables y el desarrollo de un cuadro de control que permita la sincronización de las bases de datos a partir de los Nombres Geográficos, además, se participó en la identificación de necesidades y requerimientos para la consolidación de la base nacional de nombres geográficos. Finalmente, se identificaron las necesidades para definir lineamientos de la captura de los nombres geográficos en el modelo de LADM, a partir de reunión realizada con la subdirección de Catastro como iniciativa del IGAC.</t>
  </si>
  <si>
    <t>En el mes de Septiembre continua en ejecución los siete (7) programas de formación avanzada, en convenio con universidades; así mismo finalizó el cursodeFundamentos de Infraestructura de Datos Espaciales-IDE con la participación de 19 estudiantes. Se da inició en la plataforma virtual al Curso de Reconocimiento Predial Urbano-Rural que se llevará a cabo hasta el 18 de octubre en la ciudad de Riohacha y finalizóel curso virtual Fundamentación Catastral con la participación de 34 estudiantes.</t>
  </si>
  <si>
    <t>En el mes de Julio se participó en mesas de trabajo, para la estructuración de la Base Nacional de Nombres Geográficos en el GIT de Estudios Geográficos, se realizó una socialización de los resultados alcanzados a la fecha y se presentó una propuesta de codificación del Pk-cue como llave única de relación entre entidades y diferentes procesos</t>
  </si>
  <si>
    <t>En el mes de Agosro se migró a formato IGAC la ET codificación del Pkcue como llave única de relación entre entidades y diferentes procesos, para la estructuración de a Base Nacional de Nombres Geográficos en el GIT de Estudios Geográficos. Se consultó a GIT de Deslindes acerca de los procesos que han desarrollado con la Toponimia en el IGAC y dicha información será insumo para complementar documento de "Caracterización de los procesos y flujos de información del dato Fundamental Nombre Geográfico, en la Subdirección de Geografía y Cartografía - IGAC.</t>
  </si>
  <si>
    <t>En el mes de Octubre continua en ejecución los siete (7) programas de formación avanzada, en convenio con universidades; así mismo finalizó el el segundo curso de Fotogrametría Digital con imágenes de Plataformas Tripuladas y No Tripuladas (drones), con la participación de 9 estudiantes; el curso Básico de Sistemas de Información Geográfica – SIG con la participación de 15 estudiantes; y el Curso de Reconocimiento Predial Urbano-Rural que se llevó a cabo en la Ciuudad de Riohacha, con la participación de 13 estudiantes.</t>
  </si>
  <si>
    <t>En el mes de Septiembre se revisó normativamente la Especificación Técnica, codificación del Pkcue como llave única de relación entre entidades y diferentes procesos, para la estructuración de la Base Nacional de Nombres Geográficos en el GIT de Estudios Geográficos. Se avanzó en la construcción del documento de conceptualización y diseño del Modelo de gestión para los nombres geográficos - IDE IGAC (Buscador de topónimos). Así mismo se realizó seguimiento del componente tecnológico en el proyecto Nombres Geográficos - Buscador de Topónimos, se documentó el model builder de sincronización de base de datos y se solicitó a la oficina de OIT para el ambiente de pruebas para el buscador de topónimos, el cual se le asignó el GLPI 152217</t>
  </si>
  <si>
    <t>En el mes de Octubre se avanzó en el desarrollo del documento Conceptualizar y diseñar el Modelo de gestión para los nombres geográficos - IDE IGAC (Buscador de topónimos). Así mismo se participó en reuniones, se revisó complemento y entregó el documento de Especificación técnica de la base cartográfica 1:100K .</t>
  </si>
  <si>
    <t>En el mes de Noviembre se Identificó, descargo y entregó los insumos, para actualizar capas en el buscador de topónimos, se realizó la respectiva descargar con los metadatos correspondientes, finalmente, se Revisó avance de ET para el proceso de Clasificación de Campo.</t>
  </si>
  <si>
    <t>En el mes de Noviembre continua en ejecución seis (6) programas de formación avanzada, en convenio con universidades; así mismo finalizó el curso Percepción Remota y Procesamiento Digital de Imágenes, con la participación de 13 estudiantes; el curso de Análisis y modelamiento SIG con aplicaciones en Medio Ambiente, con la participación de 15 estudiantes; y la Especialización en Sistemas de Información Geográfica con la participación de 17 estudiantes.</t>
  </si>
  <si>
    <t>En el mes de Diciembre se entrega versión final del documento “Conceptualizar y diseñar el Modelo de gestión para los nombres geográficos - IDE IGAC (Buscador de topónimos)”, finalmente, se avanzó en el documento de Políticas y lineamientos para la gestión de los Nombres geográficos en la IDE – IGAC.</t>
  </si>
  <si>
    <t>En el mes de Diciembre continua en ejecución seis (6) programas de formación avanzada, en convenio con universidades;así mismo se apoyó el proceso y culminación de la segunda fase virtual a través del Telecentro Regional del Diplomado: Formación de Multiplicadores en Fundamentos de Registro y Catastro con Enfoque Multipropósito, que dictó en convenio con la ESAP.</t>
  </si>
  <si>
    <t>En el mes de junio se obtuvieron un total de 652 nuevos seguidores discriminados de la siguiente manera: Facebook 427; Twitter 132; Instagram 93. Se publicaron 155 contenidos temáticos (Facebook 65; Twitter 73; Instagram 17). Se obtuvieron 568.306 impresiones (Facebook 352.306; Twitter 143.000; Youtube 35.000; Instagram 38.000).  Se responde en un tiempo estimado de 15 horas, con un tiempo del 98% de eficacia en Facebook</t>
  </si>
  <si>
    <t>En las redes sociales se obtuvieron 462 nuevos seguidores discriminados de la siguiente manera: Facebook, 247. Twitter, 156. Instagram, 59. Se publicaron 104 contenidos temáticos en las redes sociales, discriminados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t>
  </si>
  <si>
    <t xml:space="preserve">Según lo solicitado por las dependencias, se realizaron 111 contenidos temáticos, discriminados de la siguiente manera: Fabebook, 39; Twitter, 46; Youtube, 9; Instagram, 17. Hubo un total de 325.872 impresiones, discriminado de la siguiente manera: Facebook, 183.692; Twitter, 77.000; Youtube, 29.185; Intagram, 35.995. Se obtuvieron 441 nuevos seguidores (Facebook, 252; Twitter, 92, e Instagram, 97). Se responde en un tiempo estimado de 15 horas, con un tiempo del 98% de eficacia en Facebook. </t>
  </si>
  <si>
    <t xml:space="preserve">En redes sociales fueron divulgados 87 contenidos temáticos (Facebook: 27, Twitter: 48, Intagram: 12), permitiendo así tener una interacción permanente con la ciudadanía. Se obtuvieron 779 nuevos seguidores (Facebook: 373, Twitter: 159, Intagram: 247). Asimismo, se obtuvieron 158.363 impresiones (Facebook: 129.429, Twitter: 197, Intagram: 28.737). Se responde en un tiempo estimado de 15 horas, con un tiempo del 98% de eficacia en Facebook. </t>
  </si>
  <si>
    <t>En redes sociales se publicaron 138 contenidos temáticos (Facebook: 50. Twitter: 47. Youtube: 15. Instagram: 26). Se obtuvieron 926 nuevos seguidores (Facebook: 275. Twitter: 187. Instagram: 464). Se obtuvieron 490.827 impresiones (Facebook: 216.680. Twitter: 107.000. Youtube: 37.731. Instagram: 129.416). Se responde en un tiempo estimado de 15 horas, con un tiempo del 98% de eficacia en Facebook. Se publicaron temas como las imágenes de la Sierra Nevada, tomadas desde el avión del IGAC, la habilitación catastral y los proyectos de regulación técnica para participación ciudadana, entre otros.</t>
  </si>
  <si>
    <t xml:space="preserve">En redes sociales se publicaron temas como el sobrevuelo de la montaña litoral más alta del mundo, el vuelo del avión en la Sierra Nevada de Santa Marta y la toma de aerofotografías de Quibdó, entre otros. Se obtuvieron 725 nuevos seguidores (Facebook 275, Twitter 100, Instagram 350). Se publicaron 111 contenidos temáticos (Facebook 31, Twitter 53, Youtube 2, Instagram 25). Se obtuvieron 506.795 impresiones (Facebook 147.284, Twitter 109.000, Youtube 43.511, Instagram 207.000). Se respondió en un tiempo estimado de 15 horas, con un tiempo del 98% de eficacia en Facebook. </t>
  </si>
  <si>
    <t>En redes sociales se publicaron 83 contenidos temáticos (Facebook 24. Twitter 34. Youtube 2. Instagram 23). Se obtuvieron 732 nuevos seguidores (Facebook 375. Twitter 89. Instagram 268). Se obtuvieron 1'506.032 impresiones (Facebook 144.333. Twitter 870.000. Youtube 34.699. Instagram 145.000). En Facebook se respondió en un tiempo estimado de 15 horas, con un 98% de efectividad.</t>
  </si>
  <si>
    <t>Diseñar  una estrategia para ampliar la oferta institucional de formación académica en áreas de estudio relacionadas con la actividad catastral.</t>
  </si>
  <si>
    <t>Portal ICDE y Plataformas WEB AT (Gestiion de Tecnologia)</t>
  </si>
  <si>
    <t>3- Gestionar registros informativos en medios de comunicación masivos, a través de la publicación y socialización en la página Web y correo electrónico de los comunicados de prensa con contenidos estratégicos sobre el IGAC</t>
  </si>
  <si>
    <t>Actualizaciones de contenidos del portal ICDE Y Micrositios realizadas</t>
  </si>
  <si>
    <t>Se publicaron 16 comunicados en la página Web (https://noticias.igac.gov.co/), se enviaron a 1.400 periodistas a nivel nacional, de los cuales se generaron 16 registros en medios y hubo 54 menciones. Se publicaron 41 documentos en el botón de transparencia y acceso a la información pública.</t>
  </si>
  <si>
    <t>En el mes de Junio se formuló una primera versión de la estrategia, avanzando en los ítems de antecedentes, objetivos y alcances. Igualmente se avanzó en la revisión de los contenidos del programa de capacitación en Reconocimiento Predial ofrecido con el SENA en años anteriores con el ánimo de tomarlo como referente. Así mismo creo la versión uno del protocolo para la regulación de la certificación en identificación predial catastral.</t>
  </si>
  <si>
    <t>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((El IGAC tiene un nuevo Subdirector de Catastro. La Dirección Territorial Casanare suspende términos de actuaciones y trámites administrativos hasta el 31 de julio. El IGAC y la Universidad Externado se unen para el lanzamiento de “Geografía del turismo en Colombia”. Geografía del turismo en Colombia, otra forma de entender el turismo del paísCon la más alta tecnología. El IGAC fortalece la infraestructura geodésica y geomagnética del país. Luego de 20 años Jean L. Rasson vuelve al Observatorio Geomagnético del IGAC. El Instituto Geográfico Agustín Codazzi- IGAC presentará “Colombia en 3D” en el Centro Comercial Unicentro. ExpoMeta 2019: la muestra de vivienda en la que el IGAC hará presencia. Fuerza Aérea Colombiana otorga al IGAC la Medalla Militar “Marco Fidel Suárez”. El IGAC invita a la ciudadanía a conocer y realizar sus comentarios respecto a la resolución 828 del 15 de julio de 2019. El IGAC expide regulación en el marco de la política del Gobierno Nacional de descentralización de los catastros en el país. “La habilitación y descentralización catastral significará más progreso y desarrollo para los colombianos”: Evamaría Uribe. El IGAC hará presencia en la Feria Nacional de Servicio al Ciudadano en la ciudad de Villavicencio. IGAC y Guatemala fortalecen alianza estratégica en pro de los suelos del país centroamericano. Laboratorio Nacional de Suelos: más 60 años al servicio de Colombia. Resolución No. 934 del 30 de julio de 2019. El IGAC habilita como Gestor Catastral al Área Metropolitana Centro Occidente –AMCO- en Risaralda)</t>
  </si>
  <si>
    <t>e divugaron 11 comunicados en la sección de noticias de la página Web (https://www.igac.gov.co/es/noticias), entre los cuales se destacan El IGAC entrega a la CAR estudios de las cuencas de los ríos Sumapaz y Negro en Cundinamarca y Tolima (https://www.igac.gov.co/es/noticias/el-igac-entrega-la-car-estudios-de-las-cuencas-de-los-rios-sumapaz-y-negro-en-cundinamarca) y  Los municipios habilitados como gestores catastrales asegurarán fuentes de financiamiento: IGAC (https://www.igac.gov.co/es/noticias/los-municipios-habilitados-como-gestores-catastrales-aseguraran-fuentes-de-financiamiento), entre otros. Estos comunicados fueron enviados a un aproximado de 1.400 periodistas a nivel nacional.  Se alcanzaron 79 registros en medios de comunicación a nivel nacional.</t>
  </si>
  <si>
    <t>En el mes de Julio Se realizaron reuniones con el representante del SENA en la cuales se discutió el alcance de uno de los objetivos planteados en la Estrategia de ampliación de la oferta académica, puntualmente el referente al nivel técnico no profesional. Así mismo se gestiono reunión con el Ministerio de Educación, con el objetivo de exponer la segunda versión de la Estrategia; con énfasis en lo referente a certificación de competencia laborales.</t>
  </si>
  <si>
    <t>Según lo solicitado por los procesos se publicaron 11 comunicados en la sección de noticias de la página Web, con temas como el comité directivo ampliado, el reconocimiento de Colciencias, actualización cartográfica y el lanzamiento del libro de geografía de Colombia para invidentes, entre otros, y se enviaron a un aproximado de 1.400 periodistas, permitiendo así obtener 150 registros en medios de comunicación a nivel nacional.</t>
  </si>
  <si>
    <t>Se realizaron 20 comunicados, los cuales fueron publicados en la sección de noticias de la página Web, así como en redes sociales y se enviaron a un aproximado de 1.400 periodistas a nivel nacional, obteniendo así un registro en 120 medios. Algunas de las noticias divulgadas fueron "Gracias a Directiva Presidencial el IGAC obtendrá información fundamental para la actualización catastral del país", "El IGAC recupera la memoria histórica de la cartografía nacional" y "Para contribuir a la planificación y desarrollo del país, el IGAC adelanta el diagnóstico de sus límites territoriales", entre otros.</t>
  </si>
  <si>
    <t>En el mes de Agosto se elaboró la segunda versión de la Estrategia para ampliar la oferta institucional; la cual contiene antecedentes, objetivo general, objetivos específicos, actividades, y productos esperados. Así mismoen desarrollo de las actividades previstas en la estrategia se han realizado las siguientes: 1) preparación y oferta de un cursos de Reconocimiento Predial Rural y Urbano para personal de la Guajira; 2) elaboración de contenidos generales para el Programa de “Técnico Laboral en Catastro” en conjunto con el SENA; 3) gestiones con ESAP para un Diplomado para Formador de Formadores en Catastro Multipropósito.</t>
  </si>
  <si>
    <t>Se realizaron y publicaron en la sección de noticias 18 comunicados, los cuales fueron enviados a un aproximado de 1.400 periodistas a nivel nacional, entre las noticias publicadas se encuentran "El IGAC firma contrato con la ANT para generación de productos cartográficos", "El IGAC y la AMB continúan con el proceso de habilitación catastral para esta zona del país", "Decreto número (1983) del 31 de octubre de 2019" y "Con drones el IGAC adelanta la actualización de la cartografía básica de Quibdó", entre otros.</t>
  </si>
  <si>
    <t>Se realizaron y publicaron cinco comunicados en la sección de noticias de la página Web (https://www.igac.gov.co/es/noticias) y se enviaron a un estimado de 1.400 periodistas a nivel nacional. Se obtuvieron 16 registros en medios de comunicación nacional.</t>
  </si>
  <si>
    <t>En el mes de Septiembre se elaboró la tercera versión de la Estrategia para ampliar la oferta de formación académica; así mismo se finalizó los Syllabus del Programa “Técnico laboral en Catastro” en conjunto con el SENA; el cual además fue validado con la Subdirección de Catastro. Se elaboraron los contenidos del diplomado en Formación de multiplicadores en Catastro con enfoque multipropósito; el cual se dictará entre el 8 de octubre y el 22 de noviembre, con la participación de 80 funcionarios de SNR, IGAC, ANT, ART y DNP (los contenidos de un Diplomado ya fueron validados con la Subdirección de Catastro y está pendiente precisar la agenda de las sesiones presenciales del mismo). De igual forma se elaboró propuesta de cursos cortos en temas catastrales para el programa académico –CIAF 2020.</t>
  </si>
  <si>
    <t>En el mes de Octubre El SENA envío el documento final del Programa “Técnico laboral en Catastro” de acuerdo a la última reunión SENA – IGAC, el cual fue revisado y finalmente aprobado por el IGAC. El SENApublicó el programa el cualabrió inscripciones para el 25 de octubre de 2019 al 04 de noviembre de 2019 en las ciudades de Armenia (Quindío), Barranquilla (Atlántico), Bogotá D.C., Calí (Valle del Cauca) y Medellín (Antioquia).
 Así mismo se avanzó en el diagnóstico preliminar de las capacidades instaladas en las direcciones territoriales con miras a ser sedes de cursos semipresenciales en el territorio.</t>
  </si>
  <si>
    <t>En el mes de Noviembre se realizó la quinta versión de la estrategia para ampliar la oferta académica, así mismo continua en ejecución el "Diplomado en Formación de Multiplicadores en Fundamentos de Registro y Catastro con Enfoque Multipropósito”</t>
  </si>
  <si>
    <t>En el mes de Diciembre se realizó la sexta versión de la estrategia para ampliar la oferta académica, así mismo culmino el "Diplomado en Formación de Multiplicadores en Fundamentos de Registro y Catastro con Enfoque Multipropósito”</t>
  </si>
  <si>
    <t>4. Generar piezas audiovisuales para dar a conocer las actividades y gestión del IGAC a través de las herramientas internas y externas de comunicación</t>
  </si>
  <si>
    <t>Se realizaron seis actualizaciones en el portal de la ICDE de Urls, agenda academica, notas informativas, logos, entre otros.</t>
  </si>
  <si>
    <t>Se realizarón tres (3) actualizaciones a las plataformas las cuales fueron: Publicación de Notas informativas, Publicación de Bolentin Culutra Geo y actualizar Banner IDE´s Temáticas</t>
  </si>
  <si>
    <t>Se realizaron dos actualizaciones en la publicación de contenidos en la sección de noticias de la pagina ICDE.</t>
  </si>
  <si>
    <t>Se publicaron las actualizaciones de noticias y contenidos enel Portal ICDE.</t>
  </si>
  <si>
    <t>Se realizó la publicación de las noticias y contenidos para el mes de octubre</t>
  </si>
  <si>
    <t>Se realizaron 3 actualizaciones, publicación de noticias, actualización de la agenda academica y cargue de 4 documentos en la central de documentos</t>
  </si>
  <si>
    <t>Se realizaron dos actualizaciones - publicación de notas informativas y publicación del Boletín cultura Geo</t>
  </si>
  <si>
    <t>Se realizaron tres videos, día del servidor público, tutorial geoportal y mapas turísticos de Cundinamarca, los cuales fueron enviados a las dependencias responsables para su divulgación.</t>
  </si>
  <si>
    <t xml:space="preserve">Realizar mesas de trabajo para socializar la política de catastro en la academia </t>
  </si>
  <si>
    <t>Mejoras de funcionalidades del Portal ICDE y Micrositios realizadas</t>
  </si>
  <si>
    <t>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obtuvieron 744 reproducciones.</t>
  </si>
  <si>
    <t>El proceso de comunicaciones realizó 5 videos, los cuales son: Laboratorio Nacional de Suelos - IGAC, más de 60 años de servicio a Colombia (https://www.youtube.com/watch?v=nua4fsBhWfM&amp;t=2s), IGAC cumple 84 años al servicio de Colombia (https://www.youtube.com/watch?v=UmnKDop51ME), video promocional de Conexión Geográfica (presentado en el aniversario del IGAC), video de deforestación para Conexión Geográfica, Encuentro Prepensionados IGAC</t>
  </si>
  <si>
    <t xml:space="preserve">Por parte del proceso de comunicaciones se realizaron 11 videos, de los cuales cinco se encuentran en producción, uno fue socializado en el lanzamiento del libro "Geografía de Colombia para invidentes" y cinco fueron publicados en Facebook. </t>
  </si>
  <si>
    <t>Durante el mes de octubre se realizaron 23 videos, nueve de ellos se encuentran en Conexión Geográfica. Algunos temas realizados fueron "Cubrimiento audiovisual y fotográfico del Lanzamiento del canal del IGAC, Conexión Geográfica", "Cubrimiento audiovisual del evento de entrega de la habilitación catastral de AMCO", "Edición de 9 videos temáticos para el canal del IGAC Conexión Geográfica" y "Video Rendición de cuentas 2018 - 2019", entre otros.</t>
  </si>
  <si>
    <t>Se realizaron cuatro videos, los cuales se relacionan a continuación: 1. Video de expectativa del nuevo Sistema de Gestión Documental, publicado en pantallas. 2. Video de la Audiencia de Adjudicación del contrato de mantenimiento de las instalaciones de Sede Central del IGAC. 3. Video del Sobrevuelo del avión del IGAC en la Sierra Nevada de Santa Marta de octubre 2019, publicado en Facebook (https://www.facebook.com/IgacColombia/videos/537718486777101/). 4.  Cubrimiento de la toma de aerofotografías mediante dron en Quibdó – Chocó, el cual se encuentra en producción.</t>
  </si>
  <si>
    <t>Se realizaron 6 videos y se publicaron 10 en redes sociales, divulgando temas como el manejo del SIGOT, el día mundial del suelo y Director IGAC expone avances de la política catastral a la COT de la Cámara de Representantes, entre otros.</t>
  </si>
  <si>
    <t>5. Implementar el plan de comunicaciones orientado a la divulgación de la nueva política catastral definida en el Plan Nacional de Desarrollo 2018-2022</t>
  </si>
  <si>
    <t>Se realizaron tres mejoras de funcionalidades en el portal de ICDE como solicitud ajuste de los Banner portal ICDE, solicitud agregar palabra sitios antes de los banner del portal ICDE y nueva funcionalidad IDEs temáticas</t>
  </si>
  <si>
    <t>Se realizaron dos (2) mejoras de funcionalidad es, las cuales fueron: Nueva funcionalidad Boletín Cultura GEO y funcionalidad para disponer en la Pagina ICDE una sección para mostrar todos los videos desarrollados en la comunidad ICDE.</t>
  </si>
  <si>
    <t>Se realizo una mejora en la pagina de la ICDE, Se creo el sitio de Estandares internacionales</t>
  </si>
  <si>
    <t>Se realizo una mejora -optimizar el buscador en la sección de geoservicios de la pagina ICDE para realizar las consultas no exactas</t>
  </si>
  <si>
    <t>Se agregó código html sobre la página principal del Portal ICDE, para anclar el sitio de medición de analítica de contenido, disponibilidad y audiencia creado en la página https://metrica.yandex.com</t>
  </si>
  <si>
    <t>Se implementó el esquema del Sitio IDE-AT en el Portal ICDE en el marco de Catastro multipropósito; Ademas se elaboró maqueta, contenido y piezas gráficas para el ajuste a la línea del tiempo de la sección quienes somos del Portal ICDE: también, se ajustó el código html para incluir el contenido de los años 2018 y 2019 a la línea del tiempo de la sección quienes somos del Portal ICDE</t>
  </si>
  <si>
    <t>Se genera una nueva versión del micrositio IDE-AT y cargue de contenidos</t>
  </si>
  <si>
    <t>En le mes de Junio se realizó mesa de trabajo con el SENA y la universidad Católica de Manizales, donde se definieron los siguientes compromisos: La UCM y el IGAC presentaran una propuesta de programas académicos en temas catastrales para la región teniendo como base la oferta académica actual de la UCM. de igual fomra se realiza la planeación y organización para mesa de trabajo en la Universidad FHNW (Basilea-Suiza) y con el fin de definir los objetivos del convenio a firmarse para el desarrollo de programas en temas catastrales incluyendo los de administración de tierras.</t>
  </si>
  <si>
    <t>En el mes de Julio se avanzó en la elaboración de una primera versión de estructura y contenidos del programa de capacitación a nivel técnico (Fundamentación Catastral).</t>
  </si>
  <si>
    <t>En el mes de Agosto se realizaron dos reuniones internas para coordinar y articular esfuerzos en materia de socialización de la Política de Catastro Multipropósito; una de ellas con el área de Difusión y Mercadeo y la otra con el grupo interno de trabajo de la Subdirección de Catastro a cargo de la habilitación de nuevos gestores catastrales.</t>
  </si>
  <si>
    <t>En el mes de Septiembre se adelantan espacios de divulgación con la Federación Nacional de Municipios.</t>
  </si>
  <si>
    <t>En el mes de Octubre se realizó reunión con la Oficina de Difusión y Mercadeo de la Información, con el fin de organizar los requerimientos de esta dependencia para apoyar el desarrollo de la socialización de la política de catastro en la academia, de igual forma se dio inicio al “Diplomado en Formación de Multiplicadores en Fundamentos de Registro y Catastro con Enfoque Multipropósito” formulado por ESAP - SNR e IGAC; así mismo se hizo un inventario preliminar de universidades con carreras afines al catastro como insumo para la socialización de la política en la academia.</t>
  </si>
  <si>
    <t>En el mes de Noviembre se realizó agenda de reunión para socializar la politica de catastro con diferentes Universidades localizadas en Tunja, Popayán, Montería y Manizales. De igual forma se hizo socialización con las universidades localizadas en la ciudad de Popayán; así como la Universidad de la Amazonía y Universidad de la Guajira.</t>
  </si>
  <si>
    <t>Se realizaron cuatro comunicados referentes a la gestión catastral los cuales fueron divulgados en la página Web, la Igacnet, redes sociales y por correo electrónico a 1.400 periodistas. Se realizaron preguntas frecuentes. (Los municipios del país podrán habilitarse para gestionar su propio catastro: IGAC https://noticias.igac.gov.co/es/contenido/los-municipios-del-pais-podran-habilitarse-para-gestionar-su-propio-catastro-igac-1 https://igacnet.igac.gov.co/es/contenido/los-municipios-del-pais-podran-habilitarse-para-gestionar-su-propio-catastro-igac Artículos del IGAC en el Plan Nacional de Desarrollo 2018-2022 https://noticias.igac.gov.co/es/contenido/articulos-del-igac-en-el-plan-nacional-de-desarrollo-2018-2022 https://igacnet.igac.gov.co/es/contenido/articulos-del-igac-en-el-plan-nacional-de-desarrollo-2018-2022 Colombia descentraliza su gestión catastral http://igacnet.igac.gov.co/es/contenido/colombia-descentraliza-su-gestion-catastral https://noticias.igac.gov.co/es/contenido/colombia-descentraliza-su-gestion-catastral El IGAC busca fortalecer el Pacífico a través del ordenamiento territorial https://noticias.igac.gov.co/es/contenido/el-igac-busca-fortalecer-el-pacifico-traves-del-ordenamiento-territorial https://igacnet.igac.gov.co/es/contenido/el-igac-busca-fortalecer-el-pacifico-traves-del-ordenamiento-territorial)</t>
  </si>
  <si>
    <t>En el mes de Diciembre se realizó socialización de la Política de Catastro Multipropósito en las universidades de: 1) en la ciudad de Montería con la Universidad de Córdoba y la Universidad Pontificia Bolivariana, Universidad Cooperativa y la Universidad del Sinú; 2) en la ciudad de Tunja, con la Universidad Pedagógica y Tecnológica de Tunja y la Universidad Santo Tomás y 3) en la ciudad de Manizales, con la Universidad Católica de Manizales.</t>
  </si>
  <si>
    <t>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t>
  </si>
  <si>
    <t>Se realizaron cuatro comunicados acerca de los avances de la gestión castastral y de la habilitación, los cuales fueron publicados en la página Web de la entidad y enviados a un aproximado de 1.400 periodistas a nivel nacional. Los municipios habilitados como gestores catastrales asegurarán fuentes de financiamiento: IGAC (https://www.igac.gov.co/es/noticias/los-municipios-habilitados-como-gestores-catastrales-aseguraran-fuentes-de-financiamiento). El IGAC entregó informe de los procesos de deslindes en el 2019 (https://www.igac.gov.co/es/noticias/el-igac-entrego-informe-de-los-procesos-de-deslindes-en-el-2019 https://igacnet.igac.gov.co/es/contenido/el-igac-entrego-informe-de-los-procesos-de-deslindes-en-el-2019). Con la modernización de la gestión catastral el IGAC se fortalece institucionalmente (https://www.igac.gov.co/es/noticias/con-la-modernizacion-de-la-gestion-catastral-el-igac-se-fortalece-institucionalmente) El IGAC y la Alcaldía de Trujillo firman contrato para fortalecimiento del municipio (https://www.igac.gov.co/es/noticias/el-igac-y-la-alcaldia-de-trujillo-firman-contrato-para-fortalecimiento-del-municipio). Asimismo, se divulgó a través de redes sociales (Directora General informó sobre actualización catastral en Comisión Quinta de la Cámara de Representantes: Ante la Comisión Quinta de la Cámara de Representantes la Directora General del IGAC, Evamaría Uribe Tobón presentó un informe sobre el tema de actualización catastral en el país. (https://www.facebook.com/IgacColombia/photos/a.310728555643013/2294486493933866/?type=3&amp;theater). La directora general del IGAC, Evamaría Uribe Tobón asiste a debate de control político de #CatastroMultipropósito en la #ComisiónV de @SenadoGovCo (https://twitter.com/igacColombia/status/1163849651528884224)
Con la modernización de la gestión catastral el IGAC se fortalece institucionalmente (https://twitter.com/igacColombia/status/1164271130661838849) La afirmación la realizó la directora general del IGAC, Evamaría Uribe Tobón, durante el debate sobre la implementación del catastro multipropósito y la actualización catastral, llevado a cabo por la Comisión V del Senado de la República. (https://twitter.com/igacColombia/status/1164271135653081090). Según la funcionaria el fortalecimiento institucional del IGAC es uno de los componentes que guían la actuación actual de la entidad y está enmarcado en el diseño de un modelo que se ajusta a las nuevas necesidades y funciones del IGAC estipuladas en el PND. (https://twitter.com/igacColombia/status/1164271135653081090). Reveló los avances en la implementación del Sistema de Información (SINIC), “este es un sistema único de información multipropósito en el que actualmente estamos desarrollando el repositorio de información de catastro y registro, así como el fortalecimiento de la infraestructura. (https://twitter.com/igacColombia/status/1164271135653081090). De acuerdo con la Directora, son 522 los municipios del país que por falta de capacidad institucional no podrían encargarse directamente de la gestión de su catastro, continuando esta labor en manos del IGAC (prestación por excepción). (https://twitter.com/igacColombia/status/1164271135653081090).  Habilitación de gestores catastrales En el Plan Nacional de Desarrollo se estipula que los municipios del país con capacidad de autofinanciación pueden habilitarse para gestionar su propio catastro. (https://twitter.com/igacColombia/status/1164271135653081090)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(https://twitter.com/igacColombia/status/1164271135653081090)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https://twitter.com/igacColombia/status/1164271135653081090 Reveló los avances en la implementación del Sistema de Información (SINIC), “este es un sistema único de información multipropósito en el que actualmente estamos desarrollando el repositorio de información de catastro y registro, así como el fortalecimiento de la infraestructura. https://twitter.com/igacColombia/status/1164271138618429447 De acuerdo con la Directora, son 522 los municipios del país que por falta de capacidad institucional no podrían encargarse directamente de la gestión de su catastro, continuando esta labor en manos del IGAC (prestación por excepción). https://twitter.com/igacColombia/status/1164271138618429447 Habilitación de gestores catastrales En el Plan Nacional de Desarrollo se estipula que los municipios del país con capacidad de autofinanciación pueden habilitarse para gestionar su propio catastro. https://twitter.com/igacColombia/status/1164271138618429447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https://twitter.com/igacColombia/status/1164271138618429447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https://twitter.com/igacColombia/status/1164271138618429447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https://twitter.com/igacColombia/status/1164271142837915654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https://twitter.com/igacColombia/status/1164271142837915654)</t>
  </si>
  <si>
    <t>Se realizó pieza "Solo entidades públicas pueden habilitarse como gestores catastrales", la cual fue divulgada en la Igacnet, página Web, pantallas, fondo de escritorio, correo electrónico, redes sociales y a través de la plataforma "mailchimp" a los alcaldes a nivel nacional con el titulo ¿Sabías que la actualización catastral significa mayores inversiones en tu municipio? (397 de ellos lo abrieron 600 veces).  Se realizó pieza "La habilitación catastral significará más progreso y desarrollo para los colombianos" la cual fue divulgada en la Igacnet, página Web pantallas, fondo de escritorio, correo electrónico, redes sociales y a través de la plataforma "mailchimp" a los alcaldes a nivel nacional (482 de ellos lo abrieron 745 veces). Se divulgó en redes sociales, página Web e Igacnet el comunicado sobre el Comité Directivo ampliado del IGAC analiza implementación de la nueva política catastral en el país.</t>
  </si>
  <si>
    <t>Se realizaron cinco piezas informando acerca de la habilitación catastral, las cuales fueron enviadas a alcaldes y a un aproximado de 1.400 periodistas. Asimismo, se realizaron y divulgaron siete noticias a través de la sección de noticias, en redes sociales y a un aproximado de 1.400 periodistas.</t>
  </si>
  <si>
    <t>Se cubrió la firma de la constancia ejecutoria entre el IGAC y la AMB, se realizó y divulgó el comunicado "El IGAC y la AMB continúan con el proceso de habilitación catastral para esta zona del país" en la sección de noticias de la página Web y en redes sociales, también fue enviado a un aproximado de 140 periodistas de Santander. Se divulgó en la página Web, en la Igacnet, por correo interno y a alcaldes el decreto 1983 del 31 de octubre de 2019, con el fin de dar a conocer el proceso de reglamentación de la nueva política catastral en ColombiaSe envió a los alcaldes salientes una pieza divulgando el decreto de habilitación catastral, de la cual lo abrieron 468 de ellos un aproximado de 750 veces y 70 le dieron click a la imagen; de igual manera, se publicó en el micrositio https://www.igac.gov.co/es/subsitio/politicas información acerca de la habilitación catastral y el formulario, el cual se dio a conocer en la inducción a alcaldes y gobernadores entrantes. Se cubrió la inducción para alcaldes y gobernadores electos, del cual se está realizando un video para divulgar en redes sociales. Se diseñó e imprimió folleto "La nueva política catastral con enfoque multipropósito para Colombia" para entregar a alcaldes y gobernadores en la inducción.</t>
  </si>
  <si>
    <t>Se realizaron dos videos sobre "Director General del IGAC, Oscar Marlés, expuso avances de la política catastral ante la Comisión de Ordenamiento Territorial de la Cámara de Representantes" y "Director IGAC expone avances de la política catastral a la COT de la Cámara de Representantes"</t>
  </si>
  <si>
    <t xml:space="preserve"> Diseñar un programa de formación de gestores catastrales en el territorio nacional</t>
  </si>
  <si>
    <t>6. Desarrollar campañas de comunicación interna y externa</t>
  </si>
  <si>
    <t>Desarrollar mejoras funcionales del Portal ICDE</t>
  </si>
  <si>
    <t>En el mes de Octubre se elaboró una propuesta para los temas catastrales que podrian ser incluidos en el programa regular de capacitaciones del CIAF para la vigencia 2020, en la cual fueron analizados los siguientes cursos:
 1. Curso Reconocimiento Predial – Urbano – Rural (semi presencial) de 160 horas
 2. Zonas Homgéneas Físicas Geoeconómicas de 240 horas
 3. Avalúos Comerciales – Nivel Básicoe Intermedio 160 horas (cada nivel)
 4. Gestión de Proyectos Catastrales con enfoque multipropósito (80 horas)
 5. Fundamentos de Estándares para el Catastro con Enfoque Multipropósito (40 horas).</t>
  </si>
  <si>
    <t>Actualmente se están trabajando las campañas "Digo NO a la corrupción" (4 correo electrónicos, pantallas y cinco fondos de pantallas) y "nuevos nombres para los auditorios del IGAC" (dos correos electrónicos y pantallas). Se tiene pendiente el cubrimiento del lanzamiento del Libro Geografía del turismo en Colombia y la campaña de los trámites catastrales. La campaña “Digo NO a la corrupción” se encuentra en la primera fase, se seguirá con las próximas dos fases durante el segundo semestre de 2019. La campaña del cambio del nombre de los auditorios finalizará en agosto.</t>
  </si>
  <si>
    <t>En el mes de Noviembre se evaluan los posibles cursos en temas catastrales para la inclusión en el programa académico 2020</t>
  </si>
  <si>
    <t>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t>
  </si>
  <si>
    <t>En el mes de Diciembre se socializó la oferta académica 2020 con los directores territoriales del IGAC, en reunión del día 10 de diciembre, con el objeto de que apoyen la gestión de convenios de capacitación.</t>
  </si>
  <si>
    <t>Se realizaron tres campañas internas, las cuales fueron publicadas por correo electrónico y pantallas. Las campañas son las siguientes: Participa de la celebración de cumpleaños del IGAC. Participa por uno de los tres bonos Sodexo de $100.000 respondiendo esta encuesta. Concurso símbolo Olimpiadas Nacionales</t>
  </si>
  <si>
    <t>Fueron divulgadas dos piezas de gestión catastral tanto en redes sociales como en los canales internos, así como a los alcaldes a nivel nacional.</t>
  </si>
  <si>
    <t>Se continuó con la campaña de gestión catastral, con el fin de dar a conocer a los diferentes públicos objetivos del IGAC los avances de la entidad en este tema; se divulgaron temas como la habilitación de AMCO y AMB, "el catastro es ahora un servicio público" y el nuevo modelo de gestión catastral en Colombia, entre otros. Se divulgó la campaña "Refuerza tus conocimientos en las herramientas de Google".</t>
  </si>
  <si>
    <t>Se realizaron dos campañas, que se relacionan a continuación: #ICDE para todos a través de la cual se enviaron cinco piezas por correo a funcionarios y contratistas, para dar a conocer qué es la gestión de la información, qué es la ICDE, entre otros; asimismo, se publicaron en las pantallas digitales. La segunda fue la gestión catastral, a través de la cual se envió a los alcaldes salientes una pieza divulgando el decreto de habilitación catastral, de la cual lo abrieron 468 de ellos un aproximado de 750 veces y 70 le dieron click a la imagen; de igual manera, se publicó en el micrositio https://www.igac.gov.co/es/subsitio/politicas información acerca de la habilitación catastral y el formulario, el cual se dio a conocer en la inducción a alcaldes y gobernadores entrantes.</t>
  </si>
  <si>
    <t>Se realizaron dos campañas internas: #ICDE para todos. La semana de infortunio, las cuales fueron publicadas a través de correos, pantallas y protector de pantallas.</t>
  </si>
  <si>
    <t>Coordinador GIT I+D+i
GIT TIG
GIT CTEIG</t>
  </si>
  <si>
    <t>En el mes de Junio se consolidó documento con las mejoras propuestas a los sitios (funcionales, de usabilidad) y se realizó diseño de nueva funcionalidad para la página de la ICDE.</t>
  </si>
  <si>
    <t>Entidades Atendidas</t>
  </si>
  <si>
    <t>En el mes de Julio se creó la funcionalidad del Boletín cultura GEO y la sección para mostrar a la comunidad IDE los Videos disponibles.</t>
  </si>
  <si>
    <t>En el mes de Agosto se desarrolló e implemento el micrositio Estándares Internacionales</t>
  </si>
  <si>
    <t>En el mes de Septiembre se optimizó el buscador en la sección de geoservicios de la Página ICDE para que se permitan las consultas que contiene palabras en vez de búsqueda exacta.</t>
  </si>
  <si>
    <t>En el mes de Octubre se agregó código html sobre la página principal del Portal ICDE, para anclar el sitio de medición de analítica de contenido, disponibilidad y audiencia creado en la página https://metrica.yandex.com</t>
  </si>
  <si>
    <t>En el mes de Noviembre se elaboró maqueta, contenido y piezas gráficas para el ajuste a la línea del tiempo de la sección quienes somos del Portal ICDE: también, se ajustó el código html para incluir el contenido de los años 2018 y 2019 a la línea del tiempo de la sección quienes somos del Portal ICDE</t>
  </si>
  <si>
    <t>En el mes de Diciembre se actualizó versión dos del Micrositio ID-AT, actualizando e incluyendo nuevos contenidos</t>
  </si>
  <si>
    <t xml:space="preserve">Documentos de Lineamientos Técnicos </t>
  </si>
  <si>
    <t>En el mes de Junio finaliza el acompañamiento al Área Metropolitana de Centro Occidente - AMCO y a Megaterra S.A.S</t>
  </si>
  <si>
    <t>En el mes de Julio se atendieron las siguientes entidades: Coproguajira, DIMAR y Electrificadora de Santander en la entrega de propuestas técnico economicas para el desarrollo de proyectos.</t>
  </si>
  <si>
    <t>Actualizar contenidos en Portal y micrositios</t>
  </si>
  <si>
    <t>En el mes de Agosto se realizó el acompañamiento a las siguientes entidades: Puerto Boyaca y Gobernación de Quindio</t>
  </si>
  <si>
    <t>En el mes de Septiembre se atendieron las siguientes entidades:Área Metropolitana de Bucaramanga y la Policia Nacional en la presentación de propuestas técnico economicas para la generación de contratos de asesoria técnica.</t>
  </si>
  <si>
    <t>En el mes de Octubre continua la asistencia técnica para el ICBF, el municipio de Chia y la Corporación Autónoma regional del</t>
  </si>
  <si>
    <t>En el mes de Noviembre se realizó la firma de un convenios con la Universidad Sergio Arboleda para desarrollar programas de formación avanzada, estudios, cursos, capacitaciones e investigaciones que permitan fortalecer y ampliar el campo de acción de la universidad y el instituto.</t>
  </si>
  <si>
    <t>Porcentaje avance de los documentos de lineamientos técnicos realizados</t>
  </si>
  <si>
    <t>En el mes de Junio se realizó acompañamiento a la elaboración de 59 metadatos pertenecientes al proyecto_ Boyacá; se actualizaron los contenidos de doce (12) capas pertenecientes al Sistema de Información Geográfica – SIGOT de acuerdo a la solicitud del coordinador del SIG, también se elaboró el informe de metadatos creados en el CNM.</t>
  </si>
  <si>
    <t>En el mes de Julio se realizó una migración de Swami al Catálogo Nacional de Metadatos para el proyecto Modelo Digital de Terreno DTM de la Subdirección de Geografía y Cartografía; así mismo se realizó la publicación del Boletín cultural GEO y la actualización del banner del micrositio de IDE’s Temática</t>
  </si>
  <si>
    <t>En el mes de Agosto se publicaron las actualizaciones de noticias y contenidos. Asi mismo se publicaron 46 metadatos pertenecientes al proyecto Boyacá de acuerdo con los metadatos en formato XML realizados por la Sub. Geografía y Cartografía, además, Se realizó acompañamiento a la IDESC y a la ANM en las actividades relacionadas con la instalación y operación del gestor de metadatos Geonetwork.</t>
  </si>
  <si>
    <t>En el mes de Septiembre se publicaron las actualizaciones de noticias y contenidos en la pagina de la ICDE. Se consolidó y revisóla primera versión de los metadatos correspondientes a los tipos de ortofotomosaicos para el área de Geografía y Cartografía, se generó la plantilla para la sección de calidad de los metadatos correspondientes a los ortofotomosaicos. Así mismo se creó y consolidó los metadatos para los servicios web geográficos de información base e información temática del SIGOT en el esquema xml.</t>
  </si>
  <si>
    <t>Para la actualización del plan de mercadeo se han venido ejecutando tareas como recolección de información a través de las áreas estratégicas para conocer sus necesidades y nuevos proyectos, se replanteó el marco teórico basados en las políticas del nuevo gobierno y nueva administración, las variables a tener en cuenta son Gobierno Digital, liderada por el ministerio de Tecnologías de la Información y las Comunicaciones MinTIC, el Plan Nacional de Desarrollo 2018 - 2022 “Pacto por Colombia, Pacto por la Equidad” y el Plan de Acción Anual 2019 del IGAC. Para dicho plan se proponen estrategias a las cuales se les harán seguimiento y monitoreo en tres periodos discriminados a corto, mediano y largo plazo; el corto plazo será de abril a junio, el mediano plazo de julio a septiembre y el largo plazo de octubre a diciembre, dependiendo como se comporte la ejecución de las estrategias, estas estarán sujetas a modificación.</t>
  </si>
  <si>
    <t>En el mes de Octubre fueron publicados en total 36 metadatos pertenecientes al proyecto Cartografía Básica de Boyacá Escala 1:10.000, provenientes de la migración de los XML realizados y entregados por la Sub. Geografía y Cartografía en la versión local de Geonetwork, evidenciando la publicaciónde estos.</t>
  </si>
  <si>
    <t>Para el plan de Mercadeo se han venido ejecutando estrategias en redes sociales, vía mailing y pantallas digitales para el producto Aerofotografías. Para el catálogo de productos y servicios se hizo la actualización de la lista de precios 2019, basados en la Resolución 260 de 2019; y se realizó la actualización virtual del catálogo mediante la visualización y edición en la página. Para el Sistema CRM se solicitó una base de datos actualizada a las Subdirecciones, con el fin de determinar nichos de mercado y realizar seguimiento del proceso comercial. Para la distribución de productos y servicios por multicanales on-line, se han plateado los objetivos generales y específicos para la formulación del modelo a fin de conocer la viabilidad de los canales de venta para publicaciones a través de un Market Place.</t>
  </si>
  <si>
    <t>En el mes de Noviembre se realizaron 3 actualizaciones, publicación de noticias, actualización de la agenda academica y cargue de 4 documentos en la cetral de documentos</t>
  </si>
  <si>
    <t>Porcentaje avance de los documentos de lineamientos técnicos realizados Del Estudio de Oferta y Demanda de los productos de la Entidad se inició con la selección de las hojas de vida en cabeza de la Jefatura de la Oficina, con los candidatos a contratistas para el proceso, posteriormente se elige el contratista idóneo y se empieza a dar avance recopilando toda la información de ventas de los últimos 4 años por cada una de las territoriales y sede central, la estructura de la encuesta que se realiza de productos y servicios y la resolución de precios No 260 del 22 de febrero del 2019, todo esto con el fin de iniciar la identificación de productos, realizar un mapeo del IGAC en temas de Demanda y Oferta, clasificar las líneas de producción y conocer los históricos de ventas de los productos y servicios. Respecto a la actualización del Plan de Mercadeo durante el mes de abril se llevaron a cabo reuniones con los jefes y coordinadores de las áreas estratégicas para conocer e identificar necesidades, proyectos y estrategias de cada una de las subdirecciones para la adecuada difusión de sus productos y servicios con el objetivo de dar a conocer el instituto y sus servicios También se analizaron las publicaciones vendidas durante el año 2018, a partir de este análisis se identifica que productos han tenido baja rotación y cual se deben seguir impulsando por ser top en ventas, Para el rediseño y el mantenimiento de la actualización del catálogo de productos y servicios en conjunto con la Oficina de Informática se hizo el cambio de visualización del catálogo de productos para poder controlar la edición en la página, ya que la visualización anterior presentaba dificultades para la labor. Para el CRM Durante el periodo se busca realizar plena capacitación de la herramienta a los comerciales, para ello se ha tenido contacto con el personal de instalación inicial del CRM piloto en el que se está trabajando. Teniendo en cuenta lo anterior se establece la necesidad del soporte de la herramienta a fin de avanzar en capacitación, creación de nuevos usuarios y cambios de administrador los comerciales están realizando el debido uso de la herramienta bajo los parámetros de conocimiento que tienen de la misma. En cuanto a las plataformas ON-LINE en el presente mes a partir de los objetivos generales y específicos para la formulación del modelo se realizan los primeros contactos con las plataformas que manejan venta de productos on-line multicanal a fin conocer la viabilidad de los canales de venta para publicaciones a través de un Market Place. Con el estudio preliminar se pretendió conocer a mayor profundidad el entorno del mercado on-line, para ello se revisaron las plataformas que tienen ventas de servicios y los Market Places que actualmente cuentan con un alto posicionamiento logrando identificar las siguientes plataformas: Amazon , Mercado Libre, Ebay</t>
  </si>
  <si>
    <t>En el mes de Diciembre se realizaron dos actualizaciones - publicación de notas informativas y publicación del Boletín cultura Geo</t>
  </si>
  <si>
    <t>Realizar uno (1) estudio de Oferta y Demanda: Se inicia el proceso contractual, se determina el objeto y las actividades que se realizaran para dicho estudio, como son: Realizar el análisis de información y caracterización de los productos y servicios contenidos en la resolución de precios vigente del IGAC. Actualizar, ejecutar y monitorear el plan de mercadeo de la Entidad: Se actualizó el plan de mercadeo en un 80% incorporando información sobre el Marketing Mix describiendo cada una de sus variables las cuales son producto, precio, plaza y promoción también se definieron los objetivos y las estrategias junto con el área de comercialización. Como una de las estrategias del plan de mercadeo es fortalecer los servicios del laboratorio, se generaron piezas de mailing y redes sociales para la difusión de los servicios del análisis Q01 y B01 que presta el laboratorio que se deben fortalecer desde el plan de mercadeo. Rediseñar y mantener actualizado el catálogo de productos y servicios de la Entidad: Se hizo el cambio de visualización del catálogo de las piezas para poder controlar la edición en la página, ya que la actual visualización presenta dificultades para la labor.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t>
  </si>
  <si>
    <t xml:space="preserve">Realizar uno (1) estudio de oferta y demanda de los productos y servicios priorizados por la Entidad. Se le envió al contratista la información de las ventas de los últimos 4 años por cada una de las Territoriales con el fin de analizar y caracterizar los servicios de la resolución de precios seguir las ventas y establecer un cronograma de trabajo para la ejecución del proyecto. Actualizar, ejecutar y monitorear el plan de mercadeo de la Entidad: 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sedefinieron los objetivos y las estrategias junto con el área de comercialización.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 </t>
  </si>
  <si>
    <t>Realizar uno (1) estudio de oferta y demanda de los productos y servicios priorizados por la Entidad: Se realiza el respectivo cronograma de trabajo el cual presenta ante la jefatura y es aprobado para iniciar el proceso, a partir de lo anterior se avanza en la organización de la información de las ventas a nivel nacional por cada una de las territoriales 2015 a 2018 esta información se encuentra en fase de consolidación y depuración para garantizar la confiabilidad , de igual forma se está realizando el primer borrador que tendrá el documento de caracterización. Actualizar, ejecutar y monitorear el plan de mercadeo de la Entidad: Se actualizó el plan de mercadeo incorporando información sobre el Marketing Mix describiendo cada una de sus variables las cuales son producto, precio, plaza y promoción, en la variable de producto se describió la situación interna por cada una de las áreas.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t>
  </si>
  <si>
    <t xml:space="preserve">1.        Realizar uno (1) estudio de oferta y demanda de los productos y servicios priorizados por la Entidad: Como avance sobre el proceso,  se plantea el Objetivo general:   
•        Realizar el estudio de oferta y demanda de los productos y servicios priorizados por el IGAC 
Y los objetivos específicos.
•        Analizar y caracterización de los productos contenidos en la resolución de precios.
•        Definir productos estratégicos a analizar.
•        Estructurar diseño muestral para la recolección de la información primaria que se re- quiera para robustecer el estudio de oferta y demanda de los productos seleccionados.
•        Diseñar los instrumentos de recolección de información primaria según las necesidades del estudio de oferta y demanda de productos.
•        Presentar los resultados y recomendaciones del estudio de oferta y demanda del (los) producto(s) seleccionados.
•        categoriza las fuentes de información, plantea el enfoque metodológico para lo cual usara el método cuantitativo en dos partes: análisis descriptivo  de la información obtenida por los reportes descritos en las fuentes de información análisis econométrico que establezca los determinantes de la oferta y la demanda de productos.
De igual forma presenta la estrategia de procesamiento y sistematización con la Metodología de triangulación de la información, Análisis de consistencia de la información Estableciendo la estructura de datos. En esta parte del estudio realiza un Cruce de resultados con estudios anteriores para garantizar que la información utilizada sea una versión unificada, se buscó identificar y comparar los datos generados con aquellos que fueron utilizados para la construcción del estudio de mercado realizado en el 2018 y una Caracterización general por medio de un proceso gráfico de georreferenciación de las ventas, tanto por el valor que representan cómo por el volumen en unidades que se transaron a lo largo del territorio nacional.
2.        Actualizar, ejecutar y monitorear el plan de mercadeo de la Entidad: Para el plan de mercadeo se actualizó el contenido donde se especifica la misión, la visión y los objetivos según la estructuración que se está llevando a cabo dentro de la entidad, la situación externa según el Plan Nacional de Desarrollo con los articulados que le corresponde a la descentralización catastral y se ejecutaron estrategias para la difusión de los servicios del laboratorio a través de ferias y eventos como los que se llevaron a cabo en el Huila: Expocentro Garzón, Seminario-Taller en la Plata. Como se contempla en el objetivo sobre “Concertar alianzas estratégicas para la impresión y reimpresión y venta de publicaciones nuevas y/o agotadas” se está realizando un estudio con clientes según las ventas totales de 2018 y de enero a agosto de 2019 para determinar si sí es necesario y rentable llevar a cabo más impresiones de libros o sacarlos al mercadeo en formato digital lo cual reduciría costos.
3.        Rediseñar y mantener actualizado el catálogo de productos y servicios de la Entidad: Para el presente mes se ha mantenido el cambio de visualización del catálogo de los productos ofrecidos por el Instituto.
4.        Implementar un (1) sistema de customer relatiónship manaGement - (CRM) de clientes de la Entidad: Se  realiza el respectivo uso de la aplicación a fin de potencializar la venta de productos y servicios por medio del uso continuo del CRM.
</t>
  </si>
  <si>
    <t xml:space="preserve">1.        Realizar uno (1) estudio de oferta y demanda de los productos y servicios priorizados por la Entidad: Se realiza la selección de productos para análisis y operatividad, estructurando el trabajo de campo. De igual forma se procedió a seleccionar los productos más representativos de cada segmento y pasar a la etapa de recolección primaria en cada una de las regiones en las que tiene presencia la institución aplicando la técnica del submuestreo o muestreo bietápico.
2.        Actualizar, ejecutar y monitorear el plan de mercadeo de la Entidad: El Plan de Mercadeo de la Entidad fue entregado en el mes de agosto con el cual se determinó la estrategia de mercadeo donde que busca masificar del uso de publicaciones digitales, pues no es pertinente imprimir gran cantidad de publicaciones que llegan a un segmento específico generando exceso de inventario represado en la bodega y teniendo en cuenta que los nuevos lineamientos del gobierno le apuntan al uso de las tecnologías de la información. Otra estrategia es la implementación de la difusión y comercialización de los cursos para la habilitación catastral a nivel nacional ya que va en consonancia con la nueva misionalidad del IGAC y el Plan Nacional de Desarrollo con el Pacto por la descentralización.   
3.        Rediseñar y mantener actualizado el catálogo de productos y servicios de la Entidad: Para el presente mes se ha mantenido el cambio de visualización del catálogo de los productos ofrecidos por el Instituto.
4.        Implementar un (1) sistema de customer relatiónship manaGement - (CRM) de clientes de la Entidad: Se  realiza el respectivo uso de la aplicación a fin de potencializar la venta de productos y servicios por medio del uso continuo del CRM, como se mencionó con anterioridad la herramienta esta funcionado únicamente en los sistemas de tres comerciales, ya que tenemos dos contratistas nuevos y para los restantes las claves de acceso no funcionan, aun así realizamos el uso del CRM de la mejor manera posible. 
</t>
  </si>
  <si>
    <t xml:space="preserve">1.        Realizar uno (1) estudio de oferta y demanda de los productos y servicios priorizados por la Entidad:
En este mes se procedió a revisar los prefijos tanto de las ventas detalladas como de compra clientes, esto con el fin de realizar una estandarización de la información y que coincidieran los dos archivos de información y consecuentemente, como se mencionó en el informe anterior proceder a seleccionar los productos más destacados por regional y menos destacados. Paso seguido se estructuro los instrumentos de recolección (teniendo en cuenta las encuestas de satisfacción realizadas por la entidad) Se elaboró un borrador de la encuesta para los compradores representativos de cada una de las oficinas del IGAC, tomando como base los clientes con compras de los años 2018-2019. Se seleccionaron 20 oficinas para muestreo y se estima un tamaño de muestra de 630 encuestas a nivel nacional.
2.        Actualizar, ejecutar y monitorear el plan de mercadeo de la Entidad:
Durante el mes de octubre se llevó a cabo el lanzamiento del canal científico, Conexión Geográfica, el cual busca impulsar los productos y servicios del IGAC, visto desde el quehacer de las diferentes áreas misionales; el canal se implementa como estrategia de difusión dado al alcance del público objetivo que se busca impactar y gracias al contenido que se encuentra. También se llevaron a cabo actividades en ferias y eventos, difusión del curso del CIAF en Análisis y modelamiento SIG con aplicaciones en medio ambiente y mayor impulso a la Tienda Virtual a través de actividades de marketing digital.
3.        Rediseñar y mantener actualizado el catálogo de productos y servicios de la Entidad: 
Para el presente mes se ha mantenido el cambio de visualización del catálogo de los productos ofrecidos por el Instituto.
4.        Implementar un (1) sistema de customer relatiónship manaGement - (CRM) de clientes de la Entidad:
 Se  realiza el respectivo uso de la aplicación a fin de potencializar la venta de productos y servicios por medio del uso continuo del CRM, como se mencionó con anterioridad la herramienta esta funcionado únicamente en los sistemas de tres comerciales, ya que tenemos dos contratistas nuevos y para los restantes las claves de acceso no funcionan, aun así realizamos el uso del CRM de la mejor manera posible
</t>
  </si>
  <si>
    <t>Realizar la planificación de la asesoría o consultoría a desarrollar</t>
  </si>
  <si>
    <t xml:space="preserve">Indicador: Porcentaje avance de los documentos de lineamientos técnicos realizados:
Realizar uno (1) estudio de oferta y demanda de los productos y servicios priorizados por la Entidad:
Para el presente mes se estructuran los resultados históricos de ventas en power bi con el fin de estandarizar el informe con el análisis de la información secundaria; además de realizar el respectivo seguimiento a las encuestas las cuales se realizan por medio de la fuerza comercial del IGAC estableciendo fecha de entrega final el día lunes 13 de diciembre para realizar el respectivo diagnostico final del proceso.
Actualizar, ejecutar y monitorear el plan de mercadeo de la Entidad.
Se alinearon los objetivos del Plan Estratégico Institucional PEI con las estrategias que debe realizar la Oficina de Difusión y Mercadeo, donde se busca promover la difusión de la nueva política catastral, catastro multipropósito y fortalecer las demás áreas estratégicas; también se incorporó la matriz DOFA donde se puede identificar factores externos como las oportunidades y amenazas y factores internos como lo son las debilidades y fortalezas. Dentro del plan de mercadeo se implementó el Canal Científico “Conexión Geográfica” como estrategia de difusión de los diferentes productos y servicios que produce el IGAC.
Catálogo de productos: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
</t>
  </si>
  <si>
    <t xml:space="preserve">Para el estudio de oferta y demanda se realizan las respectivas recomendaciones del diagnóstico según los resultados de las encuestas, los niveles de ventas a nivel nacional y la información recopilada todo ello en un informe conglomerado.  Se entrega documento de Plan de Mercadeo referente a 2019 y en el que se incorpora los lineamientos para el desarrollo durante el año 2020.Para el presente mes se ha mantenido el cambio de visualización del catálogo de los productos ofrecidos por el Instituto. A partir del análisis final realizado a la herramienta del CRM que la herramienta es beneficiosa para el manejo de clientes, se concluye soporte técnico. </t>
  </si>
  <si>
    <t>Crear el Micrositio IDE Administración de Tierras</t>
  </si>
  <si>
    <t>En el mes de febrero se realizaron los siguentes avances en las consultorias.
 MEGATERRA S.A.S: Se realizó el inventario de los insumos disponibles en el Banco Nacional de Imágenes, Se seleccionaron los insumos a emplear en el estudio. PUERTO BOYACA: Se ajustó el documento de caracterización geológica y minera del área de estudio, se realizó la solicitud de insumos con información fotogramétrica y aerofotografía, se ajustó el plan de trabajo del proyecto para su presentación en la alcaldía municipal. AMCO: Se elaboro borrador de minuta para el convenio especificio N°1.</t>
  </si>
  <si>
    <t>Jefe Oficina Difusión y Mercadeo / coordinación marketing y CIG</t>
  </si>
  <si>
    <t>En el mes de marzo se realizaron los siguentes avances en las consultorias.
 ICBF: Se realizó la construcción de la propuesta técnico y económica, ajustada de conformidad con los requerimientos de la entidad para realizar el desarrollo de las fase II del sistema de información geográfica –ICBF.</t>
  </si>
  <si>
    <t>Realizar uno (1) estudio de oferta y demanda de los productos y servicios priorizados por la Entidad.</t>
  </si>
  <si>
    <t>En el mes de abril se realizaron los siguentes avances en las consultorias.
 ICBF: Se realizó el ajuste en el cronograma de actividades y tiempo de ejecución del proyecto en la propuesta técnico económica. QUINDIO: Se elaboró propuesta técnico económica, cuadro de costos y se realizó la revisión de la primera versión de la minita para el desarrollo de la fase III del SIG_Quindío.</t>
  </si>
  <si>
    <t>En el mes de mayo se realizaron los siguientes avances en las consultorías:
 ICBF: Se avanzó en el plan de trabajo y en la generación de términos de referencia para la contratación del personal técnico requerido. QUINDIO: Se realizó la revisión de la segunda versión de la minita para el desarrollo de la fase III del SIG_Quindío y se envió para firma a la corporación. CHIA: Se elaboró propuesta técnico económica, cuadro de costos y se realizó la revisión de la primera versión de la minita del contrato.</t>
  </si>
  <si>
    <t>En el mes de Junio se realizaron los siguientes avances en las consultorías:
 QUINDIO: Se realizó el perfeccionamiento de la minuta de contrato, este fue firmado el 26 de Junio de 2019, el cual a partir de esta fecha inicia su ejecución. CHIA: Se realizó el perfeccionamiento de la minuta de contrato, este fue firmado el 20 de Junio de 2019, el cual a partir de esta fecha inicia su ejecución.</t>
  </si>
  <si>
    <t>En el mes de Junio se elaboró maqueta de diseño del micrositio ID-AT, el cual ya fue aprobado por parte del grupo desarrollador y la coordinación.</t>
  </si>
  <si>
    <t>En el mes de Julio se realizaron los siguientes avances en las consultorías:
 QUINDIO: Se realizó el cronograma y el plan de trabajo del proyecto.
 CHIA: Se realizó el cronograma y el plan de trabajo del proyecto.
 CORPOGUAJIRA: Se realizó propuesta técnico economica y se esta elaborando la minuta para iniciar proyecto:
 DIMAR: Se elaboró propuesta técncio económica para desarrollar proyecto con dicha entidad.
 ELECTRIFICADORA DE SANTANDER: Se elaboró propuesta téccnico economica para el desarrollo de una capacitación en Fundamentos de SIG.</t>
  </si>
  <si>
    <t>En el mes de Julio se modificó la maqueta de propuesta del micrositio IDE temáticas para su creación</t>
  </si>
  <si>
    <t>En el mes de Agosto se realizaron los siguientes avances en las consultorias:
 GOBERNACIÓN DE QUINDIO: Se realizó propuesta técnico económica para la generación de cursos en Sistemas de Información Geográfica e Infraestrucutas de Datos Espaciales.</t>
  </si>
  <si>
    <t>En el mes de Agosto se desarrolló prototipo para la visualización de las IDE’s temáticas, a través de un mapa que contiene la IDE – AT.</t>
  </si>
  <si>
    <t>En el mes de Septiembre se realizó ajuste a la interfaz del mapa interactivo de IDE temáticas.</t>
  </si>
  <si>
    <t>En el mes de Septiembre se realizaron los siguientes avances en las consultorias:
 AREA METROPOLITANA DE BUCARAMANGA: Se realizó propuesta técnico económica para la generación de cursos en Reconocimiento Predial.
 POLICIA NACIONAL: Se realizó propuesta técnico económica para la generación de cursos en varias tematicas geográficas.</t>
  </si>
  <si>
    <t>En el mes de Octubre se realizó mejora para las IDE´s Temáticas a través de un mapa que contiene la IDE - AT</t>
  </si>
  <si>
    <t>En el mes de Octubre se realizaron los siguientes avances en las consultorias:
 INSTITUTO COLOMBIANO AGROPECUARIO-ICA: Se realizó propuesta técnico económica para la generación de cursos en diferentes tematicas.
 ESAP: Se realizó propuesta técnico económica para la generación de cursos en varias tematicas geográficas.</t>
  </si>
  <si>
    <t>En el mes de Noviembre se implementó el esquema del Sitio IDE-AT en el Portal ICDE en el marco de Catastro multipropósito</t>
  </si>
  <si>
    <t>En el mes de Noviembre se realizaron los siguientes avances en las consultorias:
  CORPOGUAJIRA: Se realiza propuesta técnico economica para la corporación. Así mismo se realizó la firma de un convenios con la Universidad Sergio Arboleda para desarrollar programas de formación avanzada, estudios, cursos, capacitaciones e investigaciones que permitan fortalecer y ampliar el campo de acción de la universidad y el instituto.</t>
  </si>
  <si>
    <t>En el mes de Diciembre se implementó el Sitio IDE-AT en el Portal ICDE en el marco de Catastro multipropósito segunda versión.</t>
  </si>
  <si>
    <t>Como avance se inicia recopilando toda la información de ventas de los últimos 4 años por cada una de las territoriales y sede central, se revisa la estructura de la encuesta que se realiza de productos y servicios, Se tiene en cuenta la resolución de precios actualizada 260 de febrero 22 del 2019, todo esto con el fin de iniciar la identificación de productos, realizar un mapeo del IGAC en temas de Demanda y Oferta, clasificar las líneas de producción y conocer los históricos de ventas de los productos y servicios.</t>
  </si>
  <si>
    <t>Se inicia el proceso contractual, se determina el objeto y las actividades que se realizaran para dicho estudio, como son: Realizar el análisis de información y caracterización de los productos y servicios contenidos en la resolución de precios vigente del IGAC.. Entregar al supervisor del contrato para su gestión ante las áreas técnicas, el análisis de la información la caracterización y definición de productos y servicios del IGAC con el fin de priorizarlos dentro del estudio de oferta y demanda, Realizar la estructuración y aplicabilidad del diseño muestral para la recolección de la información primaria que se requiera a fin de robustecer el estudio de oferta y demanda de los productos y servicios priorizados. Diseñar los instrumentos de recolección de información primaria según las necesidades del estudio de oferta y demanda de productos y servicios del IGAC. Presentar los resultados y recomendaciones del estudio de oferta y demanda de los productos seleccionados</t>
  </si>
  <si>
    <t>se le envió al contratista la informacion de las ventas de los ultimos 4 años por cada una de las Territorialescon el fin de analizar y caracterizar los servicios de la resolución de precios seguin las ventas y establecer un cronograma de trabajo para la ejecución del proyecto.</t>
  </si>
  <si>
    <t>Se realiza el respectivo cronograma de trabajo, a partir de lo anterior se avanza en la organización de la información de las ventas a nivel nacional por cada una de las territoriales 2015 a 2018</t>
  </si>
  <si>
    <t>Con relación al Estudio de Oferta y Demanda, se Plantean el Objetivo General y los Específicos se presenta la estrategia de procesamiento y sistematización con la metodología de triangulación de la información, el análisis de consistencia de la información estableciendo la estructura de los datos, se buscó identificar y comparar los datos generados con aquellos que fueron utilizados para la construcción del estudio de mercado realizado en el 2018 y una caracterización general por medio de un proceso gráfico de georreferenciación de las ventas, tanto por el valor que representan cómo por el volumen en unidades que se transaron a lo largo del territorio Nacional.</t>
  </si>
  <si>
    <t>Se realiza la selección de productos para análisis y operatividad, estructurando el trabajo de campo. De igual forma se procedió a seleccionar los productos más representativos de cada segmento y pasar a la etapa de recolección primaria en cada una de las regiones en las que tiene presencia la institución aplicando la técnica del submuestreo o muestreo bietápico.</t>
  </si>
  <si>
    <t>Se elaboró un borrador de la encuesta para los compradores representativos de cada una de las oficinas del IGAC, tomando como base los clientes con compras de los años 2018-2019. Se seleccionaron 20 oficinas para muestreo y se estima un tamaño de muestra de 630 encuestas a nivel nacional.</t>
  </si>
  <si>
    <t>Para el presente mes se estructuran los resultados históricos de ventas en power bi con el fin de estandarizar el informe con el análisis de la información secundaria; además de realizar el respectivo seguimiento a las encuestas las cuales se realizan por medio de la fuerza comercial del IGAC estableciendo fecha de entrega final el día lunes 13 de diciembre para realizar el respectivo diagnostico final del proceso</t>
  </si>
  <si>
    <t>Con relación al Estudio de oferta y demanda se realizan las respectivas recomendaciones del diagnóstico según los resultados de las encuestas, los niveles de ventas a nivel nacional y la información recopilada todo ello en un informe. De igual forma se establecen la debida presentación para la sustentación del proceso ante el jefe de Oficina a fin de potencializar y analizar las estrategias comerciales, establecer los objetivos del proceso para el próximo año.</t>
  </si>
  <si>
    <t>Sistemas de Información Geográfica (Gestion de Tecnologia)</t>
  </si>
  <si>
    <t>Ejecutar el plan de gestión de la asesoría o consultoría</t>
  </si>
  <si>
    <t>Coordinador GIT Aplicaciones en Tecnologías de la Información Geográfica -TIG</t>
  </si>
  <si>
    <t>Actualizar, ejecutar y monitorear el plan de mercadeo de la Entidad.</t>
  </si>
  <si>
    <t>Funcionalidades creadas para los Sistemas de Información Geográfica</t>
  </si>
  <si>
    <t>Durante el mes de marzo se llevaron a cabo reuniones con los jefes y coordinadores de las áreas estratégicas para conocer e identificar necesidades, proyectos y estrategias de cada una de las subdirecciones para la adecuada difusión de sus productos y servicios con el objetivo de a conocer el instituto y sus servicios hacia más los ciudadanos, impulsar y generar ventas a clientes antiguos y nuevos y generar una buena experiencia a los usuarios. En cada reunión se acordaron tareas por parte de las áreas para mejorar la comunicación y articular todas las actividades que se vayan a llevar a cabo a lo largo del año. También para alimentar el plan de mercadeo y enfocar las estrategias de ventas se analizaron las publicaciones vendidas durante el año 2018, a partir de este análisis se identifica que productos han tenido baja rotación y cual se deben seguir impulsando por ser top en ventas. La competencia de 10 departamentos como los son Valle, Antioquia, Bolívar, Atlántico, entre otros son insumo que se ha venido manejando para identificar los grandes competidores por cada región y por cada área técnica. Para la difusión de los productos y servicios se han venido ejecutando estrategias a lo largo del mes a través de social media, es decir en redes sociales, vía mailing y pantallas digitales. Estas se llevan a cabo semanalmente difundiendo un producto y servicio para darle fuerza a los contenidos y generar recordación de estos durante toda la semana.</t>
  </si>
  <si>
    <t>Durante el mes de abril se llevaron a cabo reuniones con los jefes y coordinadores de las áreas estratégicas para conocer e identificar necesidades, proyectos y estrategias de cada una de las subdirecciones para la adecuada difusión de sus productos y servicios con el objetivo de a conocer el instituto y sus servicios hacia más los ciudadanos, impulsar y generar ventas a clientes antiguos y nuevos y generar una buena experiencia a los usuarios. En cada reunión se acordaron tareas por parte de las áreas para mejorar la comunicación y articular todas las actividades que se vayan a llevar a cabo a lo largo del año. También para alimentar el plan de mercadeo y enfocar las estrategias de ventas se analizaron las publicaciones vendidas durante el año 2018, a partir de este análisis se identifica que productos han tenido baja rotación y cual se deben seguir impulsando por ser top en ventas. La competencia de 10 departamentos como los son Valle, Antioquia, Bolívar, Atlántico, entre otros son insumo que se ha venido manejando para identificar los grandes competidores por cada región y por cada área técnica.</t>
  </si>
  <si>
    <t>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 definieron los objetivos y las estrategias junto con el área de comercialización. Como una de las estrategias del plan de mercadeo es fortalecer los servicios del laboratorio, se generaron piezas de mailing y redes sociales para la difusión de los servicios del análisis Q01 y B01 que presta el laboratorio que se deben fortalecer desde el plan de mercadeo.</t>
  </si>
  <si>
    <t>Se actualizó el plan de mercadeo en un 80% incorporando información sobre el Marketing Mix describiendo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 definieron los objetivos y las estrategias junto con el área de comercialización.</t>
  </si>
  <si>
    <t>Se actualizó el plan de mercadeo incorporando información sobre el Marketing Mix describiendo cada una de sus variables las cuales son producto, precio, plaza y promoción, en la variable de producto se describió la situación interna por cada una de las áreas</t>
  </si>
  <si>
    <t>Para el plan de mercadeo se actualizó el contenido donde se especifica la misión, la visión y los objetivos según la estructuración que se está llevando a cabo dentro de la entidad, la situación externa según el Plan Nacional de Desarrollo con los articulados que le corresponde a la descentralización catastral y se ejecutaron estrategias para la difusión de los servicios del laboratorio a través de ferias y eventos como los que se llevaron a cabo en el Huila: Expocentro Garzón, Seminario-Taller en la Plata. Como se contempla en el objetivo sobre “Concertar alianzas estratégicas para la impresión y reimpresión y venta de publicaciones nuevas y/o agotadas” se está realizando un estudio con clientes según las ventas totales de 2018 y de enero a agosto de 2019 para determinar si sí es necesario y rentable llevar a cabo más impresiones de libros o sacarlos al mercadeo en formato digital lo cual reduciría costos.</t>
  </si>
  <si>
    <t>En el mes de marzo se realizaron los siguentes avances en las consultorias.
 MEGATERRA S.A.S: Se realizó la fotointerpretación y digitalización de las coberturas siguiendo la metodología Corine Land Cover, PUERTO BOYACA: Se llevó a cabo la socialización del plan de acción, la metodología de trabajo y los insumos identificados para la adecuada ejecución del proyecto,así mismo se realizó una visita de reconocimiento del área de estudio. AMCO: Se dio inicio a la primera fase del curso: modulo virtual: Fundamentación Catastral con la participación de 40 estudiantes.</t>
  </si>
  <si>
    <t>En el mes de abril se realizaron los siguentes avances en las consultorias.
 MEGATERRA S.A.S: Se realizó el procesamiento e interpretación de coberturas por la metodología Corine Land Cover para el año 1987 y se realizó la generación de salidas gráficas de cuerpos de agua, curvas de nivel y barrios. PUERTO BOYACA: Se realizó compresión y renombre de 403 imágenes en formato *.tif de estudio con temporalidad 2010 y 2015 para la determinación de la zona de cantera (piloto) para la evaluación de extracción de material. Así mismo se realizó la evaluación y clasificación de datos (1185 fotografías análogas escaneadas) propias de la zona del proyecto. AMCO: Finalizó la primera fase (80 horas virtuales) del curso Gestión Catastral en el marco del Programa de Delegación de Competencias en Catastro y se dio inicio a la fase II presencial (práctica) en la ciudad de Pereira, así mismo se avanzó en la preparación administrativa y temática para el desarrollo del Módulo del Sistema Nacional Catastral –SNC, que inicia en el mes de mayo.</t>
  </si>
  <si>
    <t>En el mes de mayo se realizaron los siguientes avances en las consultorías:
 PUERTO BOYACA: Se ha continuado con el ajuste del bloque fotogramétrico análogo del año 2007 con la generación, distribución, evaluación y estereoscópica de más de 1500 puntos de enlace y puntos de control entre fajas y entre fotografías. AMCO: Se dio inició a la fase 3: Sistema Nacional Catastral –SNC en la ciudad de Pereira, para lo cual se realizó el alistamiento de agenda de semana y preparación de talleres</t>
  </si>
  <si>
    <t>En el mes de Junio se realizaron los siguientes avances en las consultorías:
 PUERTO BOYACA: Se continuó con el ajuste de bloque fotogramétrico de fotografías análogas escaneadas, generación y revisión estereoscópica de puntos de enlace entre fajas y entre fotografías, así como la extracción de puntos arcifinios de bloques fotogramétricos posteriores y el apoyo de ortofotomosaicos en formato *.img del IGAC. ICBF: Se realizaron las actividades de levantamiento de información en la semana del 10 al 14 de junio en las instalaciones del ICBF con las direcciones respectivas al alcance del proyecto (protección, nutrición, servicio al ciudadano y primera infancia).</t>
  </si>
  <si>
    <t>Se finalizó el desarrollo de la funcionalidad "Banco de geoservicios", para el SIG- NODO TIERRAS, en esta funcionalidad se dispone un listado de servicios WEB Geográficos, el cual permite al usuario exportar datos espaciales desde el visor geográfico</t>
  </si>
  <si>
    <t>se ejecutaron estrategias para promocionar los productos relacionados con turismo, en el marco del Día del Turismo.</t>
  </si>
  <si>
    <t>En el mes de Julio se realizaron los siguientes avances en las consultorías:
 ICBF: Se avanza en la etapa de análisis,diseño, desarrollo y seguimiento y control.
 QUINDIO: Se avanza en la etapa de análisis, soporte técnico y seguimiento y control.
 CHIA: Se avanza en la etapa de análisis, soporte técnico y seguimiento y contro.</t>
  </si>
  <si>
    <t>Durante el mes de octubre se llevó a cabo el lanzamiento del canal científico, Conexión Geográfica, el cual busca impulsar los productos y servicios del IGAC, visto desde el quehacer de las diferentes áreas misionales; el canal se implementa como estrategia de difusión dado al alcance del público objetivo que se busca impactar y gracias al contenido que se encuentra. También se llevaron a cabo actividades en ferias y eventos, difusión del curso del CIAF en Análisis y modelamiento SIG con aplicaciones en medio ambiente y mayor impulso a la Tienda Virtual a través de actividades de marketing digital.</t>
  </si>
  <si>
    <t>En el mes de Agosto se realizaron los siguientes avances en las consultorias:
 ICBF:Se avanza en la etapa de análisis,diseño, desarrollo, mantenimiento de estandares, seguimiento y control.
 CRQ:Se avanza en la etapa de análisis, diseño, desarrollo, soporte técnico y seguimiento y control.
 CHIA: Se avanza en la etapa de análisis, soporte técnico y seguimiento y contro.</t>
  </si>
  <si>
    <t>Se alinearon los objetivos del Plan Estratégico Institucional PEI con las estrategias que debe realizar la Oficina de Difusión y Mercadeo, donde se busca promover la difusión de la nueva política catastral, catastro multipropósito y fortalecer las demás áreas estratégicas; también se incorporó la matriz DOFA donde se puede identificar factores externos como las oportunidades y amenazas  y factores internos como lo son las debilidades y fortalezas.
Dentro del plan de mercadeo se implementó el Canal Científico “Conexión Geográfica” como estrategia de difusión de los diferentes productos y servicios que produce el IGAC.</t>
  </si>
  <si>
    <t>Se entrega documento de Plan de Mercadeo referente a 2019 y en el que se incorpora los lineamientos para el desarrollo durante el año 2020</t>
  </si>
  <si>
    <t>En el mes de Septiembre se realizaron los siguientes avances en las consultorias:
 ICBF:Se avanza en la actividades deDesarrollo base de datos, desarrollo modulo alfanumerico.
 CRQ:Se avanza en las actividades de Desarrollo de base de datos, modulo alfanumerico, Visor geográfico, carga y actualización de información geográfica, soporte técnico. 
 CHIA: Se avanza en las actividades de Desarrollo de base de datos, desarrollo de funcionalidades y soporte técnico</t>
  </si>
  <si>
    <t>Se finalizó el desarrollo de lafuncionalidad Descarga de información geográfica vectorial; esta permite al usuario realizar la descarga de información geográfica en formato shape a las capas que posean protocolo WFS a partir de un recuadro realizado por el usuario.</t>
  </si>
  <si>
    <t>En el mes de Octubre se realizaron los siguientes avances en las consultorias:
 ICBF:Se avanza en la actividades deDesarrollo base de datos, desarrollo modulo alfanumerico.
 CRQ:Se avanza en las actividades de Desarrollo de base de datos, modulo alfanumerico, Visor geográfico, carga y actualización de información geográfica, soporte técnico. 
 CHIA: Se avanza en las actividades de Desarrollo de base de datos, desarrollo de funcionalidades.</t>
  </si>
  <si>
    <t>En el mes de Noviembre se realizaron los siguientes avances en las consultorias:
 ICBF: Se realizaron avances en los componentes Modulo Alfanumerico, Visor Geográfico, Aplicaciones movil, unidades moviles.
 CRQ: Se realiza soporte técnico a los componentes Visor geográfico y modulo alfanumerico. 
 CHIA: Se realizó la implementación del SIGEO_Chia fase V en ambiente de producción en los servidores de la alcaldía</t>
  </si>
  <si>
    <t>En el mes de Diciembre se realizaron los siguientes avances en las consultorias:
 COPOGUAJIRA: Se firmo contrato interadministravo para dictar curso de Capacitación en Fundamentos de Ordenamiento Territorial para fines ambientales, este contrato se ejecutara en la vigencia 2020</t>
  </si>
  <si>
    <t>Rediseñar y mantener actualizado el catálogo de productos y servicios de la Entidad.</t>
  </si>
  <si>
    <t>Se realizó la actualización del catálogo de productos y servicios del IGAC con base en la Resolución de Precios No. 260 de febrero 22 de 2019 y se incluyeron unos productos nuevos como el Atlas potencial hidroenergético de Colombia, Leyenda de Usos Agropecuarios del Suelos (UPRA-IGAC), Suelos y tierras de Colombia, Norte de Santander: Características geográficas, Geografía para Niños con contenido digital 2da edición</t>
  </si>
  <si>
    <t>Generar informe de resultados, mediciones de impacto y lecciones aprendidas</t>
  </si>
  <si>
    <t>Se hizo la actualización de la lista de precios 2019, basados en la Resolución 260 de 2019; este insumo es clave para la permanente actualización del Catálogo de productos. De igual manera, en la actualización virtual de dicho catálogo se hizo la solicitud de cambio de visualización del mismo para poder controlar la edición en la página, ya que la actual visualización presenta dificultades para la labor.</t>
  </si>
  <si>
    <t>En conjunto con la Oficina de Informática se hizo el cambio de visualización del catálogo de productos para poder controlar la edición en la página, ya que la visualización anterior presentaba dificultades para la labor.</t>
  </si>
  <si>
    <t>Con relación al la actualización del Catálogo de productos se hizo el cambio de visualización del catálogo de las piezas para poder controlar la edición en la página, ya que la actual visualización presenta dificultades para la labor.</t>
  </si>
  <si>
    <t>NA</t>
  </si>
  <si>
    <t>Para el presente mes se ha mantenido el cambio de visualización del catálogo de los productos ofrecidos por el Instituto</t>
  </si>
  <si>
    <t>se ha mantenido el cambio de visualización del catálogo de los productos ofrecidos por el Instituto.</t>
  </si>
  <si>
    <t>Para el presente mes se ha mantenido el cambio de visualización del catálogo de los productos ofrecidos por el Instituto.</t>
  </si>
  <si>
    <t>Levantar los requerimientos para la elaboración de las funcionalidades del SIG - Nodo Tierras</t>
  </si>
  <si>
    <t>En el mes de marzo se realizaron los siguentes avances en las consultorias.
 MEGATERRA S.A.S: Se generó la primera versión del informe técnico de resultados para revisión por parte del ente contratante.</t>
  </si>
  <si>
    <t>En el mes de abril se realizaron los siguentes avances en las consultorias.
 MEGATERRA S.A.S: Se realizó el análisis por medio de tablas de cambio de cobertura, generación de salidas gráficas y se realizó ajustes al informe técnico.</t>
  </si>
  <si>
    <t>En el mes de mayo se realizaron los siguientes avances en las consultorías:
 MEGATERRA S.A.S: Se realizó el informe técnico en el cual se presenta el análisis de la dinámica de las coberturas presentes en la zona de estudio en los períodos 1938, 1987 y 2015, con sus respectivas salidas gráficas AMCO: Se realizó el informe de actividades y consolidación de soportes correspondiente a la primera fase del curso.</t>
  </si>
  <si>
    <t>En el mes de Junio se realizaron los siguientes avances en las consultorías:
 MEGATERRA S.A.S: Se realizó el informe técnico en el cual se presenta el análisis en la dinámica de las coberturas presentes en la zona de estudio en los períodos 1938, 1987 y 2015. AMCO: Se inició la elaboración de diplomas y certificados de notas y la consolidación de documentos para presentar el informe de actividades a AMCO, correspondiente a la tercera fase.</t>
  </si>
  <si>
    <t>En el mes de Julio se realizaron los siguientes avances en las consultorias:
 PUERTO BOYACA: Se culminó la generación de los DTMs del año 2007 y se encuentran en estado de edición los correspondientes a las planchas: 149-I-C-3, 149-I-C-4, 149-III-A-1 y 149-III-A-2.</t>
  </si>
  <si>
    <t>Implementar un (1) sistema de customer relatiónship manaGement - (CRM) de clientes de la Entidad.</t>
  </si>
  <si>
    <t>En el mes de Agosto se realizaron los siguientes avances en las consultorias:
 PUERTO BOYACA: Se realizó el informe final consolidado con el soporte técnico y la relación de actividades desarrolladas, productos, resultados y acciones ejecutadas.</t>
  </si>
  <si>
    <t>En el mes de Septiembre se realizaron los siguientes avances en las consultorias:
 ICBF: Se finalizó el documento de diagnóstico del cumplimiento e implementación de estándares de la información geográfica y se finalizó el documento de revisión de Catalogo de Objetos geográficos del ICBF construido en la fase I.</t>
  </si>
  <si>
    <t>En el mes de Octubre se realizaron los siguientes avances en las consultorias:
 ICBF: • Se finalizó el documento catálogo de símbolos con su iconografía asociada.
 • Se finalizó el documento catálogo de objetos de la base de datos del SIG_ICBF fase II.
 CRQ: • Se finalizó la ejecución de pruebas de los formularios de captura indicadores de producción de leche, información avícola y tasa analfabetismo, se realizan ajustes respeto a los resultados de las pruebas. 
 CHIA: Se finalizó el desarrollo de la funcionalidad Swipe del visor geográfico</t>
  </si>
  <si>
    <t>En el mes de Noviembre se realizaron los siguientes avances en las consultorias:
 ICBF: Se elaboraron Actas de reunión internas y externas de seguimiento de actividades, actas de validación y aprobación de productos de las etapas de mantenimiento de estándares IDE
 CRQ: Se realiza la verificación de la plataforma tecnológica en el servidor de la corporación del Quindío.
 • Se generaron los instaladores y/o archivos de despliegue del SIG_QUINDIO FASE III con todas las funcionalidades ajustadas en la etapa de soporte técnico y los nuevos desarrollos de los indicadores de producción de leche, información avícola y tasa de analfabetismo.
 CHIA: Se elaboró el informe de avance mensual de noviembre de 2019 y se elaboraron actas de validación y aprobación de productos de la etapa de desarrollo y acta de implementación</t>
  </si>
  <si>
    <t>En el mes de Diciembre se realizaron los siguientes avances en las consultorias:
 ICBF: Se finalizaron actividades de desarrollo, con el siguiente avance por componentes: Alfanumerico, Movily Visor Geográfico, así mismo se realizó verificación del funcionamiento de la plataforma tecnológica y aceptación de los productos finales.
 CRQ: Se realizó el cierre satisfactoriamente de la etapa de implementación y se finalizó la etapa de soporte técnico.
 CHIA:Se realizó el entrenamiento a los usuarios de los módulos de Personas, Salud y Gobierno en la alcaldía de Chía.</t>
  </si>
  <si>
    <t>Durante el periodo se realiza un avance por medio de las mesas de trabajo que se desarrollaron con cada una de las áreas estratégicas de la entidad (subdirecciones) a las cuales se les solicito una base de datos actualizada que nos permitirá desde el área comercial como parte de la estrategia planteada para el presente año fidelizar usuarios, captar nuevos, realizar servicio post venta, determinar nichos de mercado y realizar seguimiento del proceso comercial, a fin de potencializar la venta de productos y servicios escogidos como prioritarios dentro del marco de la estrategia establecida para la fuerza comercial por medio de mailing, visitas comerciales, Desarrollar estrategias para publicitar productos o servicios, con seguimiento por medio de la el cual se pretende manejar de manera semanal.</t>
  </si>
  <si>
    <t>En el mes de marzo se realizaron reuniones de trabajo con el fin de definir las dos herramientas a a desarrollar en el SIG -Nodo Tierras: La primera Descarga de información geográfica vectorial; y la segunda Banco de servicios WFS.</t>
  </si>
  <si>
    <t>Durante el periodo se busca realizar plena capacitación de la herramienta a los comerciales, para ello se ha tenido contacto con las personas que realizaron el proceso de instalación inicial del CRM piloto en el que se está trabajando. Teniendo en cuenta lo anterior se establece la necesidad del soporte de la herramienta a fin de avanzar en capacitación, creación de nuevos usuarios y cambios de administrador se está realizando el respectivo contacto con dicha plataforma a fin de definir fechas y soporte (bien sea gratuito o pago) en espera de esta sensibilización los ejecutivos comerciales están realizando el debido uso de la herramienta bajo los parámetros de conocimiento que tienen de la mismo</t>
  </si>
  <si>
    <t>En el mes de abril se avanzó en el desarrollo las dos funcionalidades (Banco de servicios WFS y descarga de capas en formato.shp) en cuanto a la elaboración de documento de análisis de casos de uso.</t>
  </si>
  <si>
    <t>Se realiza seguimiento del proceso comercial, a fin de potencializar la venta de productos y servicios por medio del uso continuo del CRM a las negociaciones que realizan los comerciales con los diferentes usuarios.</t>
  </si>
  <si>
    <t xml:space="preserve">Se realiza seguimiento del proceso comercial, a fin de potencializar la venta de productos y servicios por medio del uso continuo del CRM  a las negociaciones que realizan los comerciales con los diferentes usuarios </t>
  </si>
  <si>
    <t>Se realiza seguimiento del proceso comercial, a fin de potencializar la venta de productos y servicios por medio del uso continuo del CRM  a las negociaciones que realizan los comerciales con los diferentes usuarios</t>
  </si>
  <si>
    <t>Se  realiza el respectivo uso de la aplicación a fin de potencializar la venta de productos y servicios por medio del uso continuo del CRM</t>
  </si>
  <si>
    <t xml:space="preserve">A partir del análisis final realizado a la herramienta del CRM  se concluye desde la oficina de difusión y mercadeo y por ende desde el equipo comercial que si bien la herramienta es beneficiosa para el manejo de clientes presente muchas falencias a lo largo del año, entre ellas  y la principal la falta de soporte técnico que permitiera realizar cambios de fondo como la creación de nuevos usuarios; teniendo en cuenta el ingreso de nuevos comerciales en diferentes territoriales, el cambio del rol administrador ya que no permite obtener informes detallados y finalmente el bloqueo de la herramienta en varios de los equipos en diferentes ciudades lo cual finalmente conllevo a que el CRM  solo fue usado por tres comerciales de 9 en su totalidad. 
Por ende teniendo en cuenta las necesidades de la Oficina de Difusión y Mercadeo de Información enfocadas a difundir, fortalecer y gestionar la comercialización de los productos y servicios generados por la entidad y a su vez;  propender por el logro de las estrategias comerciales planeadas por esta oficina para el año 2020, detectamos la necesidad de contar con un sistema que nos permita administrar, georreferenciar, centralizar, gestionar y actualizar los datos de los clientes y/o usuarios del Instituto a nivel nacional. A partir de esta necesidad se realizará durante el año 2020 articuladamente con la Oficina CIAF el desarrollo de un SIG "Sistema de Información Geográfica Comercial IGAC,  para lo cual, el día 17 de diciembre del año en curso mediante reunión sostenida con el Ing. Alexander Ariza, jefe del CIAF, en la que se planteó esta necesidad y quedó registrada la solicitud para ser incluida por parte del CIAF dentro de sus actividades para el plan de acción del próximo año, sobre lo que se plantearon los requerimientos iniciales para el desarrollo de la primera fase del proyecto en mención.
Es por esto y con el fin de poder contar  con la infraestructura necesaria que soporte el SIG (Sistema de Información Geográfica Comercial IGAC)  la Oficina  CIAF  nos indica los siguientes requerimientos a  tener en cuenta como base tecnológica inherentes a la Oficina de Informática; es por ello que se  solicitó al área de Informática mediante correo electrónico la inclusión dichos requerimientos dentro de las solicitudes realizadas por esta oficina a través de la encuesta enviada en días pasados y que se tengan en cuenta dentro de la formulación del PETI que esta adelanta la Oficina de Informática y Telecomunicaciones, a continuación se relacionan los requerimiento:
SERVER 1 - 12 GB RAM - 60 GB Disco Duro - Procesador doble núcleo 64bits 3066 Mhz  Sistema Operativo : Windows o Linux Base de datos: Oracle o postgres
</t>
  </si>
  <si>
    <t>Realizar procesos de socialización y difusión de los resultados generados por la asesoría o consultoria</t>
  </si>
  <si>
    <t>En el mes de Junio se realizaron los siguientes avances en las consultorías:
 MEGATERRA S.A.S: Se realizó la socialización del proyecto en la Mesa de Trabajo de Capacitación a la Fuerza Comercial, dirigido a los funcionarios de las territoriales, el día 13 de junio del 2019. AMCO: El 14 de junio finalizó en la ciudad de Pereira el curso: Gestión Catastral en el marco del Programa de Delegación de Competencias en Catastro – Etapa 1 Reconocimiento Predial Urbano - Rural</t>
  </si>
  <si>
    <t>Diseñar y desarrollar  las funcionalidades  para el SIG - Nodo Tierras</t>
  </si>
  <si>
    <t>En el mes de Julio se realizaron los siguientes avances en las consultorias:
 PUERTO BOYACA: Se efectuó reunión de socialización de avances de desarrollo del proyecto IGAC - Puerto Boyacá (contrato interadministrativo No. 5037 de 2018). En las instalaciones de la alcaldía del municipio de Puerto Boyacá el día 25/07/2019.</t>
  </si>
  <si>
    <t>En el mes de Agostose realizaron los seguientes avance en las consultorias:
 PUERTO BOYACA: Se efectuó en el marco de la Jornada de Difusión Técnica y Científica 2019 “Avances y Tendencias en la Investigación y Desarrollo de la Información Geográfica” la presentación y socialización de avances en el desarrollo del proyecto IGAC - Puerto Boyacá.</t>
  </si>
  <si>
    <t>En el mes de Septiembre se realizaron los seguientes avance en las consultorias:
 ICBF: Se elaboraron actas de reunión internas y externas de seguimiento de actividades, así mismo se realizó el comité número dos donde se informaron los respectivos avances del proyecto y se elaboro informesmensual de actividades.</t>
  </si>
  <si>
    <t>En el mes de Octubre se realizaron los siguientes avance en las consultorias:
 ICBF: Se elaboraron Actas de reunión internas y externas de seguimiento de actividades 
 • Se elaboró el informe mensual de actividades del mes de octubre - 2019.
 CRQ: Se elaboraron actas de validación y aprobación de las etapas de análisis y diseño</t>
  </si>
  <si>
    <t>En el mes de Noviembre se realizaron los siguientes avance en las consultorias:
 ICBF: Se realizó la socialización de los avances del proyecto en lo referente al desarrollo móvil
 CRQ: Se elaboraron actas de validación y aprobación de las etapas de diseño y desarrollo
 CHIA: Se elaboraron actas de validación y aprobación de productos de la etapa de desarrollo y acta de implementación</t>
  </si>
  <si>
    <t>En el mes de Diciembre se realizaron los siguientes avances en las consultorias:
 ICBF: Se elaboraron Actas de reunión internas y externas de seguimiento de actividades, actas de validación y aprobación de productos 
 CRQ: Se elaboró acta de entrega final de los productos.
 CHIA: Se elaboró acta de entrega final de los productos realizafos.</t>
  </si>
  <si>
    <t>Informe de medición de la satisfacción del ciudadano</t>
  </si>
  <si>
    <t>En el mes de marzo se realizó el mapeo de las URLs, actualizando la url del sistema y la actualización de servicios web geográficos de acuerdo con el nuevo proveedor de Internet del instituto. Así mismo se Gestionó para la publicación del sistema en la página de la ICDE.</t>
  </si>
  <si>
    <t>En el mes de abril se adelantó el registro de las credenciales dentro del sistema por defecto para las funcionalidades del SIG-NODO TIERRAS</t>
  </si>
  <si>
    <t>En el mes de mayo se finalizó el desarrollo del registro de las credenciales en el sistema y se avanzó en el desarrollo del banco de geoservicios</t>
  </si>
  <si>
    <t>En el mes de Junio se finalizó el desarrollo de la funcionalidad "Banco de geoservicios", para el SIG- NODO TIERRAS, en esta funcionalidad se dispone un listado de servicios WEB Geográficos, el cual permite al usuario exportar datos espaciales desde el visor geográfico. Así mismo se realizó la instalación en ambiente de producción de las actualizaciones realizadas al sistema y se generó noticia para la publicación del SIG-Tierras en la página de la ICDE.</t>
  </si>
  <si>
    <t>Porcentaje de satisfacción de percepción del Ciudadano.</t>
  </si>
  <si>
    <t>En el mes de Julio se realizaron ajustes sobre la herramienta Banco de Servicios, ya que en algunas ocasiones la información visualizada era incorrecta. Así mismo se realizaron mesas de trabajo con la Oficina de Informática para realizar las definiciones de la migración del Sistema a la nueva infraestructura que va a ser suministrada, se está a la espera de la misma</t>
  </si>
  <si>
    <t>En el mes de Agosto se actualizó el código fuente con el avance de la funcionalidad descarga de información en formato.shp.</t>
  </si>
  <si>
    <t>En el mes de Septiembre se finalizó el desarrollo de lafuncionalidad Descarga de información geográfica vectorial; esta permite al usuario realizar la descarga de información geográfica en formato shape a las capas que posean protocolo WFS a partir de un recuadro realizado por el usuario.</t>
  </si>
  <si>
    <t>Generar las pruebas de las funcionalidades desarrolladas</t>
  </si>
  <si>
    <t>Las encuestas se encuentran en proceso de integración con las encuestas del GIT de servicio al ciudadano.</t>
  </si>
  <si>
    <t>El proceso para evaluar la satisfacción del cliente externo a nivel de producto adquirido y el servicio proporcionado en los Centros de Información Geográfica (CIG) de la Entidad, se encuentra con un avance del 7% se realizaron mesas de trabajo para la unificación de las encuestas y se aprobaron por parte del GIT Servicios Administrativos y por parte de la Oficina de Difusión y Mercadeo de Información. Las fichas técnicas se encuentran en construcción para su aprobación.</t>
  </si>
  <si>
    <t>Avance del Porcentaje de satisfacción: En cuanto a la evaluación de la satisfacción del cliente externo de producto adquirido y el servicio proporcionado en los Centros de Información Geográfica (CIG) de la Entidad, para el mes de abril se realizaron las propuestas de las fichas técnicas que son el soporte de las Encuestas. Se realizaron los ajustes de los aportes realizados en las mesas de trabajo. La propuesta de la unificación de las Encuestas junto con las fichas técnicas, fueron remitidas la Oficina Asesora de Planeación para su revisión y aprobación de pasado 24 de abril de 2019. Con lo relacionado a atender las solicitudes que realicen los ciudadanos que manifiestan su interés de conocer las instalaciones del Instituto y los procesos misionales: Se atendieron visitas para los diferentes temáticas del instituto y los procesos misionales a las Universidades de : Universidad Nacional Abierta y a Distancia (pregrado: Ingeniería Ambiental), Universidad Piloto -sede Bogotá- (pregrado: Administración Ambiental), Fundación Universitaria del Área Andina (pregrado: Ingeniería de Minas), Escuela de Investigación Criminal – Policía Nacional (técnica: Topografía Forense), SENA – Sogamoso (Tecnología: Topografía), Universidad Antonio Nariño (pregrado: Licenciatura en Ciencias Sociales), UniMonserrate (pregrado: Licenciatura en Educación Bilingüe). También se atendió un grupo de la Fundación Universitaria Juan de Castellanos de Tunja, pertenecientes al pregrado: Ingeniería Civil.</t>
  </si>
  <si>
    <t>En el mes de Septiembre se generaron y reportaron las pruebas funcionales realizadas a las dos (2) funcionalidades desarrolladas para el SIG Apoyo a la Política Integral de Tierras.</t>
  </si>
  <si>
    <t>En el mes de Octubre se realizaron las pruebas funcionales generadas a las 2 funcionalidades desarrolladas (Banco de geo servicios y descarga de información en formato Shapefile a partir de consultas geográficas).</t>
  </si>
  <si>
    <t>Implementar  las funcionalidades</t>
  </si>
  <si>
    <t>En el mes de octubre se realizó la verificación y configuración de los servidores, sin embargo, se identificaron restricciones en las salidas internas de los puertos, por consiguiente, se procederá a implementar las funcionalidades en el mes de noviembre del presente año.</t>
  </si>
  <si>
    <t>En el mes de Noviembre se realizó la solicitud de IP pública y posterior publicación del servidor de mapas con la información geográfica del proyecto SIG-TIERRAS</t>
  </si>
  <si>
    <t>Evaluar la satisfacción del cliente externo a nivel de producto adquirido y el servicio proporcionado en los Centros de Información Geográfica (CIG) de la Entidad.</t>
  </si>
  <si>
    <t>Se encuentran enviadas las propuestas de encuentas, esta en proceso de aprobación por parte de la alta Dirección</t>
  </si>
  <si>
    <t>Se realizaron mesas de trabajo para la unificación de las encuestas y se aprobaron por parte del GIT Servicios Administrativos y por parte de la Oficina de Difusión y Mercadeo de Información. Las fichas técnicas se encuentran en construcción para su aprobación.</t>
  </si>
  <si>
    <t>Para el mes de abril se realizaron las propuestas de las fichas técnicas que son el soporte de las Encuestas. Se realizaron los ajustes de los aportes realizados en las mesas de trabajo. La propuesta de la unificación de las Encuestas junto con las fichas técnicas, fueron remitidas la Oficina Asesora de Planeación para su revisión y aprobación</t>
  </si>
  <si>
    <t>En el mes de mayo se realizó mesa de trabajo para la revisión de los formatos de Encuestas con el área de Planeación, en la cual se realizaron los cambios sugeridos, para su posterior aprobación. se envió la información solicitada por la oficina de Planeación para realizar el tamaño de la muestra de la encuestas a aplicar en la Sede Central y las Direcciones Territoriales</t>
  </si>
  <si>
    <t>Publicar el SIG - Nodo Tierras</t>
  </si>
  <si>
    <t>Ingresos por ventas de contado consolidado a nivel nacional</t>
  </si>
  <si>
    <t>Cumplimiento de la meta de ingresos por ventas de contado establecida</t>
  </si>
  <si>
    <t>EFICIENCIA</t>
  </si>
  <si>
    <t>En el mes de Noviembre se publicó la aplicación SIG-Tierras en la página de la ICDE para que pueda ser ingresada por cualquier usuario a través de la siguiente dirección: http://190.85.164.9:8080/SIGTIERRAS/</t>
  </si>
  <si>
    <t>El producto que mas se vendió en el mes de enero fue Productos fotográficos $15.771.066; la Dirección Territorial de Atlántico reporta una disminución de las ventas con el 36,65%.</t>
  </si>
  <si>
    <t>La Direcciones Territoriales que cumplieron con la meta fue Sucre, seguida Risaralda y Casanare sobre pasando los ingresos determinados para el periodo. La Dirección Territorial de Atlántico reporta una disminución de las ventas con el 33%.</t>
  </si>
  <si>
    <t>La Direcciones Territoriales que cumplieron con la meta fue Caquetá, seguida Risaralda y Nariño sobre pasando los ingresos determinados para el periodo. La Dirección Territorial de Sucre reporta una disminución de las ventas del -15% porque el dato de ventas ya había sido reportado el pasado mes de febrero.</t>
  </si>
  <si>
    <t>La Dirección Territorial que cumplió con la meta fue Sucre con un avance importante del 160.3%, seguidas por Boyacá, Córdoba y Quindío; la Dirección Territorial de Caquetá reporta una disminución de las ventas con el - 14.7%.</t>
  </si>
  <si>
    <t>La Dirección Territorial que cumplió con la meta fue Cauca con un avance importante del 328%, seguida por Bolívar y Quindío; la Dirección Territorial de Atlántico reporta una disminución de las ventas con el 41%. El producto que más se vendió en el mes de Mayo a Nivel Nacional fue Certificados Catastrales con el 44.08%.</t>
  </si>
  <si>
    <t xml:space="preserve">La Direcciòn Territorial que cumpliò con la meta fuè Magdalena con un avance del 302% seguida por Cesar, Sucre, Bolivar y Boyacà. El producto que mas se vendiò a nivel Nacional fuè Certificados Catastrales con el 44,08% </t>
  </si>
  <si>
    <t xml:space="preserve">La Dirección territorial que cumplió la meta establecida es Caldas con el 151.80% seguida de Boyacá, Huila, Nariño y Santander. El servicio que más se comercializo a nivel nacional son los certificados catastrales con un 49.92% de participación en los ingresos por ventas del mes de julio.  </t>
  </si>
  <si>
    <t>1.        La Dirección territorial que cumplió la meta establecida para el mes fue Santander con el 160%  seguida de las territoriales de Caldas, Nariño y Norte de Santander. El servicio que más se comercializo a nivel Nacional fueron los certificados catastrales con un 7.01%, seguido de información catastral con el 12.81%, en los ingresos por ventas del mes de Agosto de igual manera se observa un incremento en las venta de laboratorios de suelos con el 12.23% superando la meta establecida para el mes del presente análisis</t>
  </si>
  <si>
    <t xml:space="preserve">La Dirección Territorial que cumplió con la meta de ventas establecida al mes de Septiembre es Nariño presentando un avance del 86.31% sobre su meta anual, seguida por y Boyacá 81,15% y Sucre con un 80.41% El servicio que más se comercializo a nivel nacional fue la información catastral con un 10.23% seguido de los análisis de Laboratorio de Suelos con un 7.38%. La territorial que presenta un cumplimiento inferior a lo establecido a septiembre es la territorial de Atlántico con un 32,70%, seguida de la Territorial Meta con un 49,64%.
</t>
  </si>
  <si>
    <t xml:space="preserve">La Dirección Territorial que cumplió con la meta de ventas establecida al mes de Octubre es Caldas con un 119%, seguida por  Boyacá  presentando un avance del 112.5%   y Nariño con el 107.63 %. 
El servicio que más se comercializo a nivel Nacional fue la venta de cartografía digital y alternativa  con un 8.96% seguido por los servicios CIAF con un 8.32% y en tercer lugar por los análisis de Laboratorio de Suelos con un 7.77%. La territorial que presenta un cumplimiento inferior a lo establecido a Octubre es la territorial de Atlántico con un 29.53 %, seguida de la Territorial  Cauca con un 59.41%  y Meta con un 59.58%.
</t>
  </si>
  <si>
    <t>La Dirección Territorial que cumplió con la meta de ventas establecida al mes de Noviembre es Caldas con un 116.38%, seguida por  Nariño presentando un avance del 94.6%  y Sucre con el 93.30 %.  El servicio que más se comercializo a nivel Nacional fueron los análisis de Laboratorio de Suelos con un 7.81% seguido por avalúos 5.76% y en tercer lugar la cartografía digital y alternativa con un 5.74%. La territorial que presenta un cumplimiento inferior a lo establecido a Noviembre es la territorial de Risaralda con un 40.55 %, seguida de la sede central  con un 44.66%  y Meta con un 56.93%.</t>
  </si>
  <si>
    <t>La Dirección Territorial que cumplió con la meta de ventas establecida al mes de Diciembre es Magdalena con un 193.54%, seguida por  Guajira presentando un avance del 137.13% y Sede Central con el 125.47 %.  El servicio que más se comercializo a nivel Nacional fueron los avalúos con un 53.80% seguido por los análisis de Laboratorio de Suelos con un 22.66% y en tercer lugar los trabajos fotográficos con un 12.87%. La territorial que presenta un cumplimiento inferior a lo establecido a Diciembre es la territorial de Atlántico con un 15.43 %, seguida de la territorial Risaralda con un 32.96%.</t>
  </si>
  <si>
    <t xml:space="preserve">Jefe Oficina Difusión y Mercadeo / coordinación marketing y CIG
</t>
  </si>
  <si>
    <t xml:space="preserve">Plan de acción de Politica de Gobierno Digital asociado al habilitador de arquitectura empresarial </t>
  </si>
  <si>
    <t>Oficina de Informática y Telecomunicaciones</t>
  </si>
  <si>
    <t xml:space="preserve">Realizar seguimiento, monitoreo  y acompañamiento para el cumplimiento de la meta de ventas de contado en la Sede Central </t>
  </si>
  <si>
    <t xml:space="preserve">Porcentaje en el plan de acción de politica gobierno digital asociado al habilitador de arquitectura empresarial </t>
  </si>
  <si>
    <t>Para el mes de Enero de 2019 se observa que la meta establecida a nivel Nacional programada en $534.622.597 correspondiente al 4.98%, dicha meta no fue cumplida en su totalidad, reflejando una meta de ventas ejecutada de $ 532.835.508 correspondiente al 4.96%, la diferencia entre la meta programada y la ejecutada fue de $1.787.088,72.</t>
  </si>
  <si>
    <t>Para el mes de febrero de 2019 se observa que la meta establecida a nivel Nacional en encuentra fijada en $534.622.597 corresponde al 8.21%, dicha meta fue cumplida teniendo en cuenta los ingresos por ventas ejecutados por valor de $1.329.586.494 correspondientes al 20.41% reflejando un cumplimiento sobresaliente.</t>
  </si>
  <si>
    <t>De lo programado en ventas a nivel Nacional y teniendo en cuenta que para Bogotá se fijó una meta para el mes de julio de $234.324.142 que corresponde a un 2.63%, se obtuvieron ingresos de contando por valor de $ 269.361.401 que en porcentaje de cumplimiento equivale al  $3.02%.</t>
  </si>
  <si>
    <t xml:space="preserve">En cuanto a la meta establecida para las direcciones territoriales para el mes de agosto fijada en $593.288.740 correspondiente al 6.66% de la meta total anual.  Se obtuvieron ingresos de contando por valor de $ 548.255.599 equivalente al 6.15% de la meta total anual.
Para sede central la meta establecida para el mes de agosto fijada en $ 276.899.025 correspondiente al 3.11%  de la meta total anual. Se obtuvieron ingresos de contando por valor de $163.521.052 que corresponde al 1.84% de la meta total anual.
 A partir de lo anterior el cumplimiento ejecutado a nivel Nacional en el mes de Agosto fue del 7.99% con respecto al 9.77        % programado. De la meta proyectada por valor de $ 870.187.765, el total de ingresos de contado fue de $711.766.651 es decir un cumplimiento en el mes de agosto de la meta mensual del 81.80% 
</t>
  </si>
  <si>
    <t>La meta establecida para las direcciones territoriales en el mes de Septiembre fijada en $494.653.497 correspondiente al 5.55% de la meta total anual, se obtuvieron ingresos de contando por valor de $468.161.134 equivalente al 5.25% de la meta total anual. Para sede central la meta establecida para el mes de Septiembre  fijada en $ 230.864.100 correspondiente al 2.59% de la meta total anual,  se obtuvieron ingresos de contando por valor de $98.813.321 que corresponde al 1.11% de la meta total anual. A partir de lo anterior el cumplimiento ejecutado a nivel Nacional en el mes de Septiembre fue del 6.36% con respecto al 8.14 % programado. De la meta proyectada para el mes por valor de $ 725.517.597, el total de ingresos de contado fue de $566.974.455 es decir un cumplimiento en el mes de Septiembre de la meta mensual  78.15%.</t>
  </si>
  <si>
    <t>La meta establecida para las direcciones territoriales en el mes de Octubre  fijada en $507.331.357 correspondiente al 5.69% de la meta total anual, se obtuvieron ingresos de contando por valor de $439.513.673 equivalente al 4.93% de la meta total anual. Para sede central la meta establecida para el mes de Octubre fijada en $ 236.781.095 correspondiente al 2.66% de la meta total anual,  se obtuvieron ingresos de contando por valor de $138.590.615 que corresponde al 1.56% de la meta total anual. A partir de lo anterior el cumplimiento ejecutado a nivel Nacional en el mes de Octubre fue del 6.49% con respecto al 8.35 % programado. De la meta proyectada para el mes por valor total de $ 744.112.452 el total de ingresos de contado fue de $ 578.104.288 es decir un cumplimiento en el mes de Octubre de la meta mensual  77.69%.</t>
  </si>
  <si>
    <t xml:space="preserve">
La meta establecida para las direcciones territoriales en el mes de Noviembre fijada en $478.584.181 correspondiente al 5.37% de la meta total anual, se obtuvieron ingresos de contando por valor de $361.508.814 equivalente al 4.06% de la meta total anual. A partir de lo anterior el cumplimiento ejecutado a nivel Nacional en el mes de Noviembre fue del 5.18% con respecto al 7.88 % programado. De la meta proyectada para el mes por valor total de $ 701.948.428 el total de ingresos de contado fue de $ 461.259.807 es decir un cumplimiento en el mes de Noviembre de la meta mensual 65.71%. Para sede central la meta establecida para el mes de Noviembre fijada en $ 223.364.247 correspondiente al 2.51% de la meta total anual, se obtuvieron ingresos de contando por valor de $99.750.993 que corresponde al 1.12% de la meta total anual. A partir de lo anterior el cumplimiento ejecutado a nivel Nacional en el mes de Noviembre fue del 5.18% con respecto al 7.88 % programado. De la meta proyectada para el mes por valor total de $ 701.948.428 el total de ingresos de contado fue de $ 461.259.807 es decir un cumplimiento en el mes de Noviembre de la meta mensual 65.71%.                                                                                                                                                                                                                                                     
</t>
  </si>
  <si>
    <t>La meta establecida para las direcciones territoriales en el mes de Diciembre fijada en $670.211.995 correspondiente al 7.52% de la meta total anual, se obtuvieron ingresos de contando por valor de $393.365.730 equivalente al 4.41% de la meta total anual.  A partir de lo anterior el cumplimiento ejecutado a nivel Nacional en el mes de Diciembre fue del 8.82% con respecto al 11.03 % programado. De la meta proyectada para el mes por valor total de $ 983.012.551 el total de ingresos de contado fue de $ 785.822.741 es decir un cumplimiento en el mes de Diciembre de la meta mensual  79.94%. Para sede central la meta establecida para el mes de Diciembre fijada en $ 312.800.556 correspondiente al 3.51% de la meta total anual,  se obtuvieron ingresos de contando por valor de $392.457.010 que corresponde al 4.40% de la meta total anual. A partir de lo anterior el cumplimiento ejecutado a nivel Nacional en el mes de Diciembre fue del 8.82% con respecto al  11.03% programado. De la meta proyectada para el mes por valor total de $ 983.012.551 el total de ingresos de contado fue de $ 785.822.741 es decir un cumplimiento en el mes de Diciembre de la meta mensual  79.94%.</t>
  </si>
  <si>
    <t>Jefe Oficina Difusión y Mercadeo / Directores Territoriales</t>
  </si>
  <si>
    <t>Realizar seguimiento, monitoreo  y acompañamiento para el cumplimiento de la meta de ventas de contado en las Direcciones Territoriales</t>
  </si>
  <si>
    <t>Se diseña y construye el instrumento de diagnóstico para los seis dominios del marco de referencia  MINTIC
Se inicia el análisis del dominio de Gobierno de Ti y se elabora la vista y artefacto para este dominio en su estado (AS-IS)
Se realiza el análisis del documento PETI-2018 y se inicia la construcción del nuevo PETI-2019</t>
  </si>
  <si>
    <t xml:space="preserve">En cuanto a la meta establecida a las direcciones territoriales fijada en $502.067.046 correspondiente al 5.63% se obtuvieron ingresos de contando por valor de $ 543.096.161 equivalente al $6.09%
A partir de lo anterior  el cumplimiento global a nivel Nacional en el mes de julio fue del 9.11% con ingresos de contado por $812.457.562 sobre la meta porcentual general establecida en $ 736.391.188 equivalente al 8.26%. Por ende el cumplimiento en el mes de las metas pactadas fue satisfactorio, de igual manera se evidencia un leve incremento en las ventas de cada uno los diferentes productos y servicios que se comercializan en la entidad, con respecto al mes inmediatamente anterior. 
 </t>
  </si>
  <si>
    <t>Elaborar un diagnóstico del estado actual de la arquitectura empresarial del IGAC según el Marco de Referencia de Arquitectura Empresarial.</t>
  </si>
  <si>
    <t>Servicios de Información Implementados</t>
  </si>
  <si>
    <t>Se inicia proceso de contratación recurso humano (Equipo) para desarrollar las actividades de arquitectura empresarial para el IGAC. Elaboración Plan de Gestión de proyecto y Cronograma AE. Revisión mapa de procesos, SGI, Documentación Asociada</t>
  </si>
  <si>
    <t xml:space="preserve">Jefe Oficina Difusión y Mercadeo </t>
  </si>
  <si>
    <t>Porcentaje de servicios de información implementados</t>
  </si>
  <si>
    <t>Se diseña y construye el instrumento de diagnóstico para los seis dominios del marco de referencia  MINTIC</t>
  </si>
  <si>
    <t>Se construye y presenta la vista y el artefacto de estado AS-IS (Diagnóstico) de acuerdo con el marco de referencia de AE (MRAE)</t>
  </si>
  <si>
    <t>Con base en la Resolución de precios No. 260 del 22 de febrero de 2019, se realizo la actualización del catalogo de productos y servicios del IGAC. el cual se encuentra publicado en la pagina del IGAC en el siguiente Link: https://www.igac.gov.co/es/contenido/catalogo-de-productos</t>
  </si>
  <si>
    <t>Con relación a los contenidos digitales se desarrollaron reuniones y material para los temas Canal científico y celebracion marzo mes de la Planeacion . con el tema de als APPS se establecieron reuniónes internas de lluvia de ideas y reuniones con las subdirecciones para la definición de tema para la aplicación móvil (app) . En cuanto a los canales virtuales se plantearon objetivos para conocer la viabilidad de los canales de venta para publicaciones a través de un Market Place, para evaluar la viabilidad de las plataformas de e-commerce también como parte del proceso se ha hecho revisión y ajustes de temas concernientes a la Tienda Virtual, tales como la implementación de la encuesta de satisfacción a compradores por parte del Instituto. Para la difusión de los productos y servicios se han venido ejecutando estrategias a lo largo del mes a través de social media, es decir en redes sociales, vía mailing y pantallas digitales. Estas se llevan a cabo semanalmente difundiendo un producto y servicio ejemplo (1er semana: Aerofotografías. Se entregaron al Instituto NAcional de Ciegos Inci los capitulos 4,5,6 y 7 del libro Geografia de Colombia para que el INCI lo revice y lo adapte a a través de las herramientas JAWS y MAGIC.se le colocó código QR a 40 Revistas, 40 libros y 40 mapas las cuales quedaron aptas para ser difundidas en los diferentes canales de Información. Atlas de mortalidad por cancer en Colombia. Para la actualización de los servicios de la biblioteca virtual se subieron al catálogo de la biblioteca para consulta de texto completo 5 libros incunables, 5 mapas y 5 publicaciones; Igualmente se analizó y catalogó 20 libros, 22 mapas 3 mapas incunables y 20 analíticas de título de revistas, dispuestos para consulta de los usuarios.</t>
  </si>
  <si>
    <t>Para la difusión de los productos y servicios se han venido ejecutando estrategias a lo largo del mes a través de social media, en redes sociales, vía mailing y pantallas digitales. Semanalmente se difunde un producto y servicio. 1er semana: Mapas de Ruta – SIG Quindío; 2da semana y 3ª semana: Feria “EL IGAC también está de Feria”. Con relación a las campañas se desarrollaron reuniones y material para los siguientes temas Abril, Mes del “Ciudadano” y el tema “El IGAC también está de Feria”. En cuanto a los cuatro (4) contenidos de realidad aumentada se adelantaron pruebas de material potencial de ser incorporado en el material de realidad aumentada del Museo Nacional de Geografía y Cartografía. Se adjuntaron cinco (5) nuevas publicaciones a la Tienda Virtual, las cuales ya están a disposición del público. Con relación a los 6 contenidos digitales, se desarrollaron dos (2) tipos de contenido digital, cada uno con cinco imágenes, a manera de boletín sobre temas de Agrología y Catastro para distribución por correo electrónico por parte de los comercializadores. En cuanto a la colección general de la Mapoteca, Hemeroteca y material incunable en el mes de abril se le colocó código QR a 40 Revistas, 40 libros y 40 mapas las cuales quedaron aptas para ser difundidas en los diferentes canales de Información Colombia 3D http://biblioteca.igac.gov.co/janium- bin/janium_login_opac.pl?find&amp;ficha_no=27636. Para la actualización de los servicios de la biblioteca virtual se subieron al catálogo de la biblioteca para consulta de texto completo 5 libros incunables, 5 mapas y 5 publicaciones; Igualmente se analizó y catalogó 15 libros, 25 mapas internacionales y 20 analíticas de título de revistas, dispuestos para consulta de los usuarios</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</si>
  <si>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(Mayo 9: Publicación “Gentilicios de Colombia”; Mayo 18: Pasos para certificado de punto señalizado; Mayo 25: Métodos analíticos del Laboratorio de suelos – Laboratorio Nacional de Suelos; Mayo 29: Conceptos Básicos de SIG – Curso Básico de Sistemas de Información Geográfica. Diseñar y ejecutar dos (2) campañas de comunicación en medios digitales: - Convocatoria Equipos de Trabajo, Se desarrollaron piezas para difusión por correo electrónico para la convocatoria de equipos de trabajo, realizada por el GIT de Talento Humano. -Semana de la salud: -Se hizo la campaña de difusión de la Semana de la salud, organizada por el GIT de Talento Humano y para la cual se contó con piezas de difusión por correo electrónico y ambientación en la zona de ascensores.- Valores institucionales: Se realizaron piezas referentes a los valores Institucionales, para emisión a través de las pantallas y correo electrónico. - Celebración meses – Secretaría General - Se desarrolló de manera conjunta con el GIT de Talento Humano y el GIT de Atención al Ciudadano la campaña “Mayo, Mes de las PQRS” dentro del esquema de celebración de meses con temática institucional propuesto por la Secretaría General. En ese sentido, se construyó la propuesta visual narrativa para las PQRS –ER y EE- que se aplicaron para las piezas desarrolladas (correo electrónico). Implementar la II Fase de la tienda virtual para incorporar otros productos y servicios en línea para los ciudadanos: Se han incorporado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Diseñar una (1) publicación con contenido transmedia (realidad aumentada, anáglifos, complementada con la web) relacionadas con las prioridades y/o políticas de la Entidad: En reuniones sostenidas con la Secretaría General, Comunicaciones y CIAF el 23 de mayo, se establece la necesidad del desarrollo de material informativo para la divulgación de los artículos relacionados con el IGAC en el Plan Nacional de Desarrollo 2018-2022, sobre la delegación de Catastro. En ese sentido, y acorde con las prioridades de la Entidad, se determina la necesidad de desarrollar una cartilla de difusión sobre los conceptos básicos de Catastro con la cual se haga la pedagogía sobre el tema a los actores interesados en ello (alcaldes, gobernadores, otras entidades) con la cual se hace difusión de los lineamientos del articulado. Adaptar dos (2) publicaciones de la entidad haciéndolas accesibles para la lectura de la comunidad con discapacidad visual y auditiva, a través de las herramientas JAWS y MAGIC: Se hizo prueba de lectura y de tecnología de la biblioteca, a la publicación Geografía de Colombia la cual se visualizaron errores para corregir; El 23 de mayo el INCI trajo tres personas invidentes y se hizo el ejercicio de lectura por parte de los mismos, se acordó hacer el lanzamiento a finales del mes de julio. Integrar mil doscientas (1200) publicaciones de la colección General, mapoteca, hemeroteca y material incunable a través de un código QR que permita un fácil acceso y difusión mediante los diferentes canales de información: En el mes de mayo se le colocó código QR a 40 Revistas, 40 libros y 40 mapas las cuales quedaron aptas para ser difundidas en los diferentes canales de Información. Actualizar los servicios de la biblioteca virtual a través del análisis de información descripción y digitalización de la colección General, mapoteca, hemeroteca y material</t>
  </si>
  <si>
    <t>Para la difusión de los productos y servicios se han venido ejecutando estrategias a lo largo del mes a través de social media, es decir en redes sociales, vía mailing y pantallas digitales. (Junio 2: Publicación “Videos Colombia geográfica”; Junio 9: Publicación “Leyenda de usos agropecuarios del suelo” y servicio “análisis B01”; Junio 28: Publicación “Bolívar características geográficas” y “Museos IGAC”. Durante el mes se desarrollaron reuniones y material para los siguientes temas: - Plan Delegación de Catastro: Se desarrolló el plan de trabajo para la campaña de  delegación de Catastro. Adicionalmente se desarrolló una pieza (plegable)- Celebración meses – Secretaría General  Se desarrolló de manera conjunta con el GIT de Talento Humano la campaña “Junio, Mes del  servidor Público”. Se hizo la toma de fotografías de los diferentes instrumentos que se incorporarán en la app de consulta. En total se hizo registro de 30 instrumentos, entre piezas almacenadas y piezas exhibidas en el Museo de Geografía y Cartografía. Se han adelantado pruebas de recorrido virtual del Museo de Suelos, las cuales se pueden observar en https://poly.google.com/view/1tJWUpSh1kI  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La evidencia se puede comprobar en el vínculo tiendavirtual.igac.gov.co. Se desarrollaron dos (2) tipos de contenido digital para distribución por correo electrónico por parte de los comercializadores de los siguientes temas:  Piezas Expometa; Piezas difusión Geografía del turismo de manera complementaria, se diseñaron y entregaron contenidos digitales para los siguientes temas: - Infografías Biblioteca - Comunicado visita asesores (interno) - Visita Fedecacao (interno).En el mes de junio se  le colocó código QR a 40 Revistas, 40 libros y 40 mapas las cuales quedaron aptas para ser difundidas en los diferentes canales de Información.  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 Se atendieron 7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t>
  </si>
  <si>
    <t xml:space="preserve">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Julio 12: Publicación participación “ExpoMeta”; Publicación participación Unicentro; Top 5 publicaciones Agrología; Julio 24: Publicación inscripción cursos CIAF. Diseñar y ejecutar dos (2) campañas de comunicación en medios digitales: Durante el mes se desarrollaron reuniones y material para los siguientes temas: Celebración meses – Secretaría General: Se desarrolló de manera conjunta con el GIT de Talento Humano la campaña “Julio, Mes de la familia” dentro del esquema de celebración de meses con temática institucional propuesto por la Secretaría General. En ese sentido, se construyó la propuesta visual para el tema de servidor público que se aplicó para las piezas desarrolladas (fondo de escritorio, mailing). Implementar la II Fase de la tienda virtual para incorporar otros productos y servicios en línea para los ciudadanos: Durante el mes de junio se incorporaron ocho (8) publicaciones adicionales como parte de la implementación de la segunda fase de la Tienda Virtual. Integrar mil doscientas (1.200) publicaciones de la colección general, mapoteca, hemeroteca y material incunable a través de un código QR que permita un fácil acceso y disfusión mediante los diferentes canales de información: En el mes de julio se  le colocó código QR a 40 Revistas, 40 libros y 40 mapas las cuales quedaron aptas para ser difundidas en los diferentes canales de Información. Actualizar los servicios de la biblioteca virtual a través del análisis de la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5  mapas incunables y 10 mapas de Colombia ; Igualmente se analizó y catalogó  20 libros, 25 mapas nacionales y 20 analíticas de título de revistas, dispuestos para consulta de los usuarios. Participar en diez (10) ferias y/o eventos para la divulgación, promoción y comercialización de bienes y servicios del IGAC: Durante el mes de julio el IGac participó en los siguientes eventos: 1. lanzamiento Geografia del turismo Universidad Externado 2. Exhibición de Stand de Publicaciones en Unicentro Bogotá. Atender las solicitudes que realicern los ciudadanos que manifiestan su interés de conocer las instalaciones del instituto y los procesos misionales: Se atendieron 9 visitas para los diferentes temáticas del instituto relacionadas así :
1.	Universidad Pedagógica y Tecnológica de Colombia (pregrado: Ingenieria de Minas grupo 1)
2.	Universidad Distrital  (pregrado: Ingeniería Catastral y Geodesía grupo 1) 
3.	Universidad Distrital  (pregrado: Ingeniería Catastral y Geodesía grupo 2)
4.	Universidad Distrital  (pregrado: Ingeniería Catastral y Geodesía grupo 3) 
5.	Universidad de la Amazonía Sede Florencia,  (pregrado: Licenciatura en Ciencias Sociales)
6.	Wright Ingraham Institute. Estados Unidos. Fields station. Investigadores Ambientales
7.	Universidad Distrital  (pregrado: Ingeniería Catastral y Geodesía 
8.	Universidad Pedagógica y Tecnológica de Colombia, Sede Tunja  (Ingenieria Agronómica) 
9.	Universidad  Pedagógica y Tecnológica de Colombia, Sede Tunja (Pregrado : Ingenieria de Minas, grupo 2)   
</t>
  </si>
  <si>
    <t xml:space="preserve">1.	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Agosto 22: Publicación participación “ExpoCentro 2019”; Top 5 publicaciones Cartografía.
2.	Diseñar y ejecutar dos (2) campañas de comunicación en medios digitales: Durante el mes se desarrollaron reuniones y material para los siguientes temas: Reto Bicentenario IGAC – Difusión y Mercadeo: Desde la Oficina de Difusión y Mercadeo se        desarrolló la campaña “Reto Bicentenario IGAC”  En dicha campaña, se convocó a través de redes  sociales a participar enviando fotos antiguas para  generar un comparativo (antes-después) de la entidad o institución que envió las imágenes; el  objetivo es destacar la importancia de las  fotografías y aerofotografías como recurso de  preservación de la historia de un lugar y de una organización, además de vincular a la temática del Bicentenario de la independencia.
3.	Desarrollar cuatro (4) contenidos de realidad aumentada en el Museo Nacional de Geografía y Cartografía y realizar el recorrido virtual del Museo Nacional de Suelos: A la fecha se ha realizado el cargue de material y pruebas de recorrido virtual del Museo de Suelos, las cuales se pueden observar en https://poly.google.com/view/1tJWUpSh1kI
4.	Implementar la II Fase de la tienda virtual para incorporar otros productos y servicios en línea para los ciudadanos: pendiente de publicación los títulos cargados en el módulo de facturación desde el 30 de julio, para que el público pueda visualizarlas, Se han adelantado reuniones con la Oficina de Informática para la solución de los temas asociados a este inconveniente.
5.	Diseñar y poner a disposición de los ciudadanos seis (6) contenidos diGitales (infoGrafías, boletines virtuales, webinar, foros virtuales, entre otros) de conformidad con las prioridades de la entidad: Se desarrolló infografía sobre Geografía para el Canal “Conexión Geográfica” que estará dispuesto a la ciudadanía en los próximos meses.
6.	Integrar mil doscientas (1.200) publicaciones de la colección General, mapoteca, hemeroteca y material incunable a través de un códiGo QR que permita un fácil acceso y difusión mediante los diferentes canales de información: En el mes de agosto se  le colocó código QR a 40 Revistas, 40 libros y 40 mapas las cuales quedaron aptas para ser difundidas en los diferentes canales de Información
7.	Actualizar los servicios de la biblioteca virtual a través del analisis de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5  mapas incunables y 5 mapas actuales de Colombia 5 libros de colección general ; Igualmente se analizó y catalogó  20 libros, 25 mapas nacionales y 20 analíticas de título de revistas, dispuestos para consulta de los usuarios.
8.	Participar en diez (10) ferias y/o eventos para la divulgación, promoción y comercialización de bienes y servicios del IGAC: El Igac participó en los siguientes eventos a nivel Nacional:
•	Seminario la plata (huila) 
•	Seminario de bioarquitectura, tecnología y urbanismo.
•	Primer encuentro de relacionamiento comercial Cúcuta  Norte de Santander 
Atender las solicitudes que realicen los ciudadanos que manifiestan su interés de conocer las instalaciones del Instituto y los procesos misionales a traves de visitas guiadas: Se atendieron  6 visitas para los diferentes temáticas del instituto a las Universidades y Colegios de: 
1.	Servicio Nacional de Aprendizaje "SENA".
2.	Corporación Unificada Nacional de Educación Superior Grupo 1,   
3.	Corporación Unificada Nacional de Educación Superior,   Grupo 2
4.	Servicio Nacional de Aprendizaje "SENA" sede Girardoth   
5.	Jardín Botánico "José Celestino Mutis"  Equipo de Mediadores ;
6.	Estudiantes de 8° grado del Colegio Luis López de Mesa de la localidad de Bosa   
</t>
  </si>
  <si>
    <t xml:space="preserve">1.        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Septiembre 5: Reto Bicentenario IGAC; Septiembre 11: Invitación Lanzamiento “Geografía de Colombia” para personas con discapacidad visual; Septiembre 27: Día del turismo – Geografía del turismo – Mapas de ruta.
2.        Diseñar y ejecutar dos (2) campañas de comunicación en medios digitales: Durante el mes se desarrollaron reuniones y material para los siguientes temas: Reto Bicentenario IGAC: Desde la Oficina de Difusión y Mercadeo se desarrolló la campaña “Reto icentenario IGAC”  En dicha campaña, se convocó a través de redes sociales a participar enviando fotos antiguas para  generar un comparativo (antes-después) de la Entidad o institución que envió las imágenes; el objetivo es destacar la importancia de las fotografías y aerofotografías como recurso de  preservación de la historia de un lugar y de una organización, además de vincular a la temática del  Bicentenario de la independencia.
3.        Diseñar una (1) aplicación móvil (apps); de la información Geográfica a nivel nacional, teniendo en cuenta las prioridades de la entidad: Se realizó la toma de fotografías de 38 instrumentos que serán incorporados en la aplicación, así como la ilustración de 12 de ellas, la programación necesaria para el esquema de navegación.
4.        Implementar la II Fase de la tienda virtual para incorporar otros productos y servicios en línea para los ciudadanos: Se realizó el cargue de ocho (8) publicaciones, las cuales estaban pendientes de subir a la plataforma debido a inconvenientes técnicos. Actualmente están disponibles para el público, contando con un total de 55 publicaciones disponibles.
5.        Adaptar dos (2) publicaciones de la entidad haciendolas accesibles para la lectura de la comunidad con discapacidad visual y auditiva, a través de las herramientas JAWS y MAGIC: Con mucho éxito se realizó  el lanzamiento de la Geografía de Colombia adaptada para personas con discapacidad visual el  día 19 de septiembre . Para ésto se contó con el director del INCI  doctor Carlos Parra Dussán, la doctora Evamaria Tobón Uribe directora del IGAC y otras personalidades gubernamentales importantes que supervisan todo lo relacionado con los servicios para las personas con dicapacidad visual ;  en el Auditorio recibimos alrededor de 100 personas, el 70% fueron persona invidentes.
6.        Integrar mil doscientas (1.200) publicaciones de la colección General, mapoteca, hemeroteca y material incunable a través de un códiGo QR que permita un fácil acceso y difusión mediante los diferentes canales de información: En el mes de septiembre se  le colocó código QR a 40 Revistas, 40 libros y 40 mapas las cuales quedaron aptas para ser difundidas en los diferentes canales de Información. 
Orquídeas de Cundinamarca : conservación y aprovechamiento sostenible
Código de barras: 456151
Link: http://biblioteca.igac.gov.co/janium-bin/janium_login_opac.pl?find&amp;ficha_no=27461
7.        Actualizar los servicios de la biblioteca virtual a través del analisis de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12  mapas incunables y 1 libro de incunable  2 
libros de colección general ; Igualmente se analizó y catalogó  20 libros, 25 mapas Nacionales y 20 analíticas de título de revistas, dispuestos para consulta de los usuarios
8.        Participar en diez (10) ferias y/o eventos para la divulgación promoción y comercialización de bienes y servicios del IGAC: Durante el mes de septiembre el IGAC participo en las siguientes ferias y/o eventos: 
        Primera semana ambiental 
        Lanzamiento del libro geografía de Colombia para personas invidentes.
</t>
  </si>
  <si>
    <t xml:space="preserve">1.        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Dentro de las actividades contempladas para el plan de marketing digital se desarrolló la siguiente campaña: - Publicaciones: se hizo difusión de publicaciones como los Estudios Generales de Suelos y las Características Geográficas - Cursos: se hizo difusión de la inscripción al curso "Análisis y modelamiento SIG"
2.        Diseñar y ejecutar dos (2) campañas de comunicación en medios digitales:
Se realizaron dos campañas para difusión digital: - Expectativa lanzamiento Conexión Geográfica Previo al lanzamiento del canal científico Conexión Geográfica, el 23 de octubre, se presentaron 4 piezas de expectativa para el lanzamiento del canal - Día del geógrafo: Se desarrolló un concurso, con sus respectivas piezas de difusión, para exaltar el dpía del geográfo (octubre 25) y para dar impulso a la Tienda Virtual
3.        Diseñar una (1) aplicación móvil (apps); de la información Geográfica a nivel nacional, teniendo en cuenta las prioridades de la entidad:
Se continua con el proceso de construcción de textos descriptivos de las piezas a incorporar en la aplicación, así como con la programación necesaria para el esquema de navegación Del total de instrumentos que se presentará, se han ilustrado el 90% y el 50% cuentan con la animación necesaria para visualizarle en la app.
4.        Desarrollar cuatro (4) contenidos de realidad aumentada en el Museo Nacional de Geografía y Cartografía y realizar el recorrido virtual del Museo Nacional de Suelos:
A la fecha se ha realizado el cargue de material y pruebas de recorrido virtual del Museo de Suelos, las cuales se pueden observar en https://poly.google.com/view/1tJWUpSh1kI
5.        Implementar la II Fase de la tienda virtual para incorporar otros productos y servicios en línea para los ciudadanos:
Se realizaron ajustes a imágenes para el cargue a la Tienda Virtual de Mapas departamentales y Mapas Turísticos de Cundinamarca
6.        Diseñar y poner a disposición de los ciudadanos seis (6) contenidos diGitales (infoGrafías, boletines virtuales, webinar, foros virtuales, entre otros) de conformidad con las prioridades de la entidad:
Se desarrollaron las siguientes piezas: - Infografía para el canal Conexión Geográfica - Contenido digital para envío por correo de evento en Casanare - Contenido digital para envío por correo de evento en Valle "Los Suelos del Valle" - Infografía "Cómo se hacen los mapas"
7.        Adaptar dos (2) publicaciones de la entidad haciendolas accesibles para la lectura de la comunidad con discapacidad visual y auditiva, a través de las herramientas JAWS y MAGIC:
Se hizo una reunión con funcionarios del INCI e IGAC con el fin de adelantar información de la publicación Geografía para niños que se está adaptando para lectura de personas con discapacidad visual. 
8.        Integrar mil doscientas (1.200) publicaciones de la colección General, mapoteca, hemeroteca y material incunable a través de un códiGo QR que permita un fácil acceso y difusión mediante los diferentes canales de información:
Se le colocó código QR a 40 Revistas, 40 libros y 40 mapas las cuales quedaron aptas para ser difundidas en los diferentes canales de Información
9.        Actualizar los servicios de la biblioteca virtual a través del analisis de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5 mapas incunables y 5 libro de incunablse 5 libros de colección general ; Igualmente se analizó y catalogó 20 libros, 25 mapas nacionales y 20 analíticas de título de revistas, dispuestos para consulta de los usuarios
10.        Participar en diez (10) ferias y/o eventos para la divulgación promoción y comercialización de bienes y servicios del IGAC:
Para el mes de octubre se participaron en seis (6)  ferias y / o eventos a nivel nacional dando a conocer los productos y servicios de la entidad:
1.        Los suelos del valle, evento Roldanillo valle 24 de octubre
2.        Lanzamiento Canal Institucional “Conexión Geográfica” IGAC 23 de octubre 
3.        XXIII Congreso de Geografía 24 de octubre 
4.        Congreso Nacional de la Ciencia del suelo 23 al 25 de octubre 
5.        Primer Encuentro regional de Geomática territorial meta 31 de octubre 
6.        Primer congreso de Biología – Pamplona Norte de Santander 31 de octubre
11.        Atender las solicitudes que realicen los ciudadanos que manifiestan su interés de conocer las instalaciones del Instituto y los procesos misionales a través de visitas guiadas:
Se atendieron diecisiete (17) visitas para los diferentes temáticas del instituto a las Universidades de y otras Corporaciones relacionadas así:
1.        Servicio Nacional de Aprendizaje "SENA" sede Girardot facultad en Tecnología en Sistema de Gestión Ambiental. 
2.        Universidad de Cundinamarca Fusagasugá , Ingeniería Agronómica. 
3.        Servicio Nacional de Aprendizaje "SENA" facultad en Tecnología en Topografía.
4.        Fundación Universitaria UniSan Gil - Yopal, ingeniería agrícola. 
5.        Servicio Nacional de Aprendizaje "SENA" sede Girardot facultad Gestión Ambiental. 
6.        Centro Proteger CURNN, perteneciente a la Secretaria Distrital de Integración Social.
7.        Alcaldía Mayor de Bogotá, niños entre 5 y 12 años. 
8.        Corporación Unificada de Educación Superior , Facultad de Administración Turística y Hotelera. 
9.        Universidad de la Amazonía Florencia, Facultad de Ingenieria Agroecológica. 
10.        Universidad Nacional Abierta y a Distancia, Facultad de Ingenieria Ambiental. 
11.        Universidad Pedagógica y Tecnológica de Tunja- Escuela de Ingenieria de Minas, Facultad de Ingenieria de Minas. 
12.        Universidad Nacional de Colombia - sede Bogotá, Facultad de Biología. 
13.        Colegio Minuto de Dios San José de Guaviare.
14.        Proyecto ONDAS Ragah Ambiental.
15.        Universidad Nacional de Colombia, estudiantes de 5° grado. 
16.        Colegio la Estancia Localidad de Bosa estudiantes 5 primaria preescolar 5°. 
17.         Universidad Distrital, Facultad Ingenieria Topográfica.
</t>
  </si>
  <si>
    <t xml:space="preserve">Indicador: Porcentaje de servicios de información implementados:
Actividades:
Diseñar y ejecutar un plan para el desarrollo de estrategias de marketing digital y de atención a los ciudadanos y Grupos de interés:
Como parte de la estrategia de atención a grupos de interés se participó en la difusión de eventos a nivel nacional con los que se busca dar un mayor alcance respecto a la oferta de productos y servicios de la entidad, registrándose la difusión a través de redes sociales de los eventos mencionados, presentándose los siguientes: Noviembre 5, Puerto Carreño Noviembre 7, Pamplona Noviembre 14, Tuluá Noviembre 19, Huila Noviembre 21, Tunja Noviembre 25, Medellín – Girardot -Villavicencio Adicional a ello, se hizo difusión a la Tienda Virtual, como estrategia de marketing digital, durante las siguientes fechas: Noviembre 1, 8, 15, 25, 29
Diseñar y ejecutar dos (2) campañas de comunicación en medios digitales:
Durante el mes se desarrolló material para los siguientes temas: - Cumpleaños Tienda Virtual – Difusión y Mercadeo - Se desarrolló la campaña “Cumpleaños tienda Virtual”, en la cual, a través de redes sociales, se realizó un concurso para la generación de tráfico de público hacia la plataforma de ventas. - Eventos - En el marco de las actividades desarrolladas por el grupo de comercialización de la Oficina de Difusión y Mercadeo, se hizo divulgación de los diferentes eventos en los que participó el instituto a nivel nacional: Noviembre 5, Puerto Carreño Noviembre 7, Pamplona Noviembre 14, Tuluá Noviembre 19, Huila Noviembre 21, Tunja Noviembre 25, Medellín – Girardot – Villavicencio
Diseñar una (1) aplicación móvil (apps); de la información Geográfica a nivel nacional, teniendo en cuenta las prioridades de la entidad:
Para el presente periodo se continua con el proceso de construcción de textos descriptivos de las piezas a incorporar en la aplicación. Se finalizó la programación necesaria para el esquema de navegación Del total de instrumentos que se presentará, se han ilustrado el 95% y el 80% cuentan con la animación necesaria para visualizarle en la app.
Desarrollar cuatro (4) contenidos de realidad aumentada en el Museo Nacional de Geografía y Cartografía y realizar el recorrido virtual del Museo Nacional de Suelos:
e realizó la ubicación por "salas" de material visual, el cual se puede observar en https://poly.google.com/view/1tJWUpSh1kI
Implementar la II Fase de la tienda virtual para incorporar otros productos y servicios en línea para los ciudadanos:
 Con relación a la Tienda Virtual: Se realizó el cargue de 5 mapas departamentales, los cuales están en verificación respecto a la vinculación con el módulo de facturación.
Diseñar y poner a disposición de los ciudadanos seis (6) contenidos diGitales (infoGrafías, boletines virtuales, webinar, foros virtuales, entre otros) de conformidad con las prioridades de la entidad:
Se desarrollaron las siguientes piezas: - Contenido digital para envío por correo de evento en Pamplona - Contenido digital para envío por correo de evento en Tuluá
Adaptar dos (2) publicaciones de la entidad haciendolas accesibles para la lectura de la comunidad con discapacidad visual y auditiva, a través de las herramientas JAWS y MAGIC:
Se están realizando las correcciones de la publicación " Geografía para niños"  por parte del INCI y del IGAC, esto con el fin de que la publicación quede completamente adaptada para lectura principalmente niños con discapacidad visual.
Integrar mil doscientas (1.200) publicaciones de la colección General, mapoteca, hemeroteca y material incunable a través de un códiGo QR que permita un fácil acceso y difusión mediante los diferentes canales de información:
En el mes de noviembre se le colocó código QR a 40 Revistas, 40 libros y 40 mapas las cuales quedaron aptas para ser difundidas en los diferentes canales de Información
Actualizar los servicios de la biblioteca virtual a través del analisis de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5 mapas generales y 4 libros de incunables 6 libros de colección general ; Igualmente se analizó y catalogó 20 libros, 25 mapas nacionales y 20 analíticas de título de revistas, dispuestos para consulta de los usuarios
Participar en diez (10) ferias y/o eventos para la divulgación, promoción y comercialización de bienes y servicios del IGAC:
En el mes de Noviembre el instituto participo en las siguentes ferias y eventos dando a conocer los servicios y productos de sus areas tecnicas en diferentes lugares del pais: • SEGUNDO CONGRESO DE TURISMO NEIVA 21 Y 22 NOVIEMBRE • VITRINA CAMACOLVILLAVICENCIO META 28 AL 30 DE NOVIEMBRE • EXPOWEED MEDELLÍN 22 – 24 NOVIEMBRE • 72 FERIA INTERNACIONAL FERIA AGRO CEBU GIRARDOT 25 AL 30 DE NOVIEMBRE • LOS SUELOS DE BOYACÁ EVENTO PROPIO 26 DE NOBIEMBRE • SOCIALIZACIÓN PRODUCTOS Y SERVICIOS SOCIEDAD DE INGENIEROS AGRÓNOMOS DE SANTANDER: 30 DE NOVIEMBRE
Atender las solicitudes que realicen los ciudadanos que manifiestan su interés de conocer las instalaciones del Instituto y los procesos misionales a traves de visitas guiadas:
Se atendieron 17 en Total. Dos universidades nos visitaron desde diferentes pregrados. 1. U. Antonio Nariño 2. Colegio Villeta -Convenio SENA 3. Programa Estrategia Móvil- Secretaria de Integración Social 4. Colegio Educativo Libertad 5. U. Pedagógica y Tecnológica de Cbia -UPTC-Escuela de Ingenieria de Minas. 6.U. del Tolima 7. U. SurColombiana (2) 8. U. Militar Nueva Granada 9. U. La Gran Colombia Sede Armenia 10. U. ECCI 11. U Surcolombiana Sede Garzon 12. Col Pedro de Heredia 13. U. de la Amazonia 14. U. Nacioanlde Colombia sede Bogotá 15.SENA sede Girardot.
</t>
  </si>
  <si>
    <t xml:space="preserve">Como parte de la actividad de marketing digital y atención a grupos de interés, en el mes de diciembre se continuó con la atención de visitas guiadas al Instituto, Se desarrolló material en el marco de las siguientes campañas: - Regala conocimiento en esta navidad: Impulso de venta de publicaciones a través de la Tienda Virtual - Difusión de eventos: se dio continuidad a la difusión de eventos de comercialización de productos a nivel nacional, publicándose la participación del IGAC en el X Congreso Petrolero. Para el presente periodo se finaliza el desarrollo de la aplicación, App incorporando un total de 40 objetos de medición que se encontraban en el Instituto; con esta aplicación se presenta la historia de los diferentes instrumentos de medición utilizados en geografía y cartografía. Se consolidó el recorrido virtual del museo, el cual se puede observar en la ruta https://poly.google.com/view/1tJWUpSh1kI. Se realizó el cargue de 10 mapas departamentales en la Tienda Virtual, llegando a 73 publicaciones disponibles para la venta en la plataforma. Se desarrolló las siguientes piezas informativas: - Infografía Amenaza sísmica en Colombia (para publicación por parte de la biblioteca del Instituto) - Regala Conocimiento en esta navidad (para envío a clientes de Tienda Virtual). La publicación " Geografía para niños" año 2005 quedó completamente adaptada para lectura principalmente niños con discapacidad visual. En el mes de diciembre se le colocó código QR a 40 Revistas, 40 libros y 40 mapas las cuales quedaron aptas para ser difundidas en los diferentes canales de Información, Para la actualización de los servicios de la biblioteca virtual se subieron al catálogo de la biblioteca para consulta de la cartografía completa 5 mapas generales y 5 libros incunables 5 libros de colección general ; Igualmente se analizó y catalogó 20 libros, 25 mapas nacionales y 20 analíticas de título de revistas, dispuestos para consulta de los usuarios, completando 500 títulos , se participó en el evento X congreso de petroleos Barrancabermeja (Santander) 3 al 5 de Diciembre. Para el mes de diciembre se recibieron (2) dos visitas guiadas. </t>
  </si>
  <si>
    <t>Diseñar y ejecutar un plan para el desarrollo de estrategias de marketing digital y de atención a los ciudadanos y Grupos de interés.</t>
  </si>
  <si>
    <t>Realizar un analisis de brechas</t>
  </si>
  <si>
    <t>Se inicia proceso de contratación recurso humano (Equipo) para desarrollar las actividades de arquitectura empresarial para el IGAC. El cual termino en el mes de marzo. Elaboración Plan de Gestión de proyecto y Cronograma AE. Revisión mapa de procesos, SGI, Documentación Asociada</t>
  </si>
  <si>
    <t>Se adelantó la revisión de actividades trabajadas de manera conjunta con Comunicaciones, para definir temas específicos a incluir en las estrategias de marketing. Se adjunta el documento “Temas manejados con comunicaciones desde el área de mercadeo” que sirve de insumo para la definición de los temas.</t>
  </si>
  <si>
    <t>Se inicia el análisis del dominio de Gobierno de Ti y se elabora la vista y artefacto para este dominio en su estado (AS-IS)</t>
  </si>
  <si>
    <t>Con base en el instrumento e información obtenido en el diagnostico se inicia el análisis de brechas, de acuerdo con las sesiones de AE, Instrumento ASIS e información encontrada.</t>
  </si>
  <si>
    <t>Para la difusión de los productos y servicios se han venido ejecutando estrategias durante mes de marzo a través de social media, es decir en redes sociales, vía mailing y pantallas digitales. Estas se llevan a cabo semanalmente difundiendo un producto y servicio para darle fuerza a los contenidos y generar recordación de estos durante toda la semana. (1er semana: Aerofotografías - Geografía de Colombia; 2da semana: Laboratorio Nacional de Suelos - el ABC de los suelos para no expertos; 3er Semana: Análisis de agua para riego - Atlas potencial hidroenergético de Colombia 2015 - Análisis de riego; Semana 4: Geografía de la población y Ortofotomosaicos).</t>
  </si>
  <si>
    <t>Para la difusión de los productos y servicios se han venido ejecutando estrategias a lo largo del mes a través de social media, es decir en redes sociales, vía mailing y pantallas digitales. Estas se llevan a cabo semanalmente difundiendo un producto y servicio para darle fuerza a los contenidos y generar recordación de estos durante toda la semana. (1er semana: Mapas de Ruta – SIG Quindío; 2da semana y 3ª semana: Feria “EL IGAC también está de Feria”.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</si>
  <si>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(Mayo 9: Publicación “Gentilicios de Colombia”; Mayo 18: Pasos para certificado de punto señalizado; Mayo 25: Métodos analíticos del Laboratorio de suelos – Laboratorio Nacional de Suelos; Mayo 29: Conceptos Básicos de SIG – Curso Básico de Sistemas de Información Geográfica.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</si>
  <si>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(Junio 2: Publicación “Videos Colombia geográfica”; Junio 9: Publicación “Leyenda de usos agropecuarios del suelo” y servicio “análisis B01”; Junio 28: Publicación “Bolívar características geográficas” y “Museos IGAC”</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</si>
  <si>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Julio 12: Publicación participación “ExpoMeta”; Publicación participación Unicentro; Top 5 publicaciones Agrología; Julio 24: Publicación inscripción cursos CIAF</t>
  </si>
  <si>
    <t>Se completo el 100% del analisis de brecha. Encontrandose 126 brechas distribuidas en posibles portafolios.</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</si>
  <si>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Agosto 22: Publicación participación “ExpoCentro 2019”; Top 5 publicaciones Cartografía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</si>
  <si>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Septiembre 5: Reto Bicentenario IGAC; Septiembre 11: Invitación Lanzamiento “Geografía de Colombia” para personas con discapacidad visual; Septiembre 27: Día del turismo – Geografía del turismo – Mapas de ruta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</si>
  <si>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Dentro de las actividades contempladas para el plan de marketing digital se desarrolló la siguiente campaña: - Publicaciones: se hizo difusión de publicaciones como los Estudios Generales de Suelos y las Características Geográficas - Cursos: se hizo difusión de la inscripción al curso "Análisis y modelamiento SIG"</t>
  </si>
  <si>
    <t>Como parte de la estrategia de atención a grupos de interés se participó en la difusión de eventos a nivel nacional con los que se busca dar un mayor alcance respecto a la oferta de productos y servicios de la entidad, registrándose la difusión a través de redes sociales de los eventos mencionados, presentándose los siguientes: 
Noviembre 5, Puerto Carreño 
Noviembre 7, Pamplona
Noviembre 14, Tuluá 
Noviembre 19, Huila
Noviembre 21, Tunja 
Noviembre 25, Medellín – Girardot – Villavicencio
Adicional a ello, se hizo difusión a la Tienda Virtual, como estrategia de marketing digital, durante las siguientes fechas:
 Noviembre 1, 8, 15, 25, 29</t>
  </si>
  <si>
    <t>Como parte de la actividad de marketing digital y atención a grupos de interés, en el mes de diciembre se continuó con la atención de visitas guiadas al Instituto, presentándose la atención de grupos primordialmente universitarios a los museos de Geografía y Cartografía, Suelos y el Laboratorio Nacional de Suelos.</t>
  </si>
  <si>
    <t>Actualizar el Plan Estrategico de Tecnologias de la Información y las Comunicaciones</t>
  </si>
  <si>
    <t>Diseñar y ejecutar dos (2) campañas de comunicación en medios digitales</t>
  </si>
  <si>
    <t>Se inicia proceso contratación recurso humano para desarrollar las actividades de mapa de ruta de los proyectos de la AE. Revisión del borrador PETI y Proceso de Gestión Informática</t>
  </si>
  <si>
    <t>Se realiza el análisis del documento PETI-2018 y se inicia la construcción del nuevo PETI-2019</t>
  </si>
  <si>
    <t>Se han adelantado reuniones de preparación para dos temas: - Canal Científico Este es un proyecto desde la Secretaría General, que busca llevar de otra forma la información misional del instituto a través de un canal - Delegación y descentralización Catastro Este tema busca hacer la difusión de la propuesta de catastro delegado en los municipios. Para ello se hace la propuesta de estrategia y campaña de difusión según la información obtenida, la cual está en construcción y depende de la aprobación del Plan Nacional de Desarrollo 2018-2022. Se adjuntan listas de asistencia de las reuniones, así como el proyecto de estrategia y campaña del tema</t>
  </si>
  <si>
    <t xml:space="preserve">Se encuentra en revisión  por parte del responsable del proceso el documento PETI actualizado. </t>
  </si>
  <si>
    <t>Durante el mes se desarrollaron reuniones y material para los siguientes temas: - Canal Científico “Conexión Geográfica” - Presentación de la propuesta del canal a los funcionarios del Instituto el día 27 de marzo; esta presentación se toma como insumo para la construcción de la campaña una vez se tenga previsto el lanzamiento del proyecto. - Celebración meses – Secretaría General - Se desarrolló de manera conjunta con la Oficina Asesora de Planeación y con el GIT de Talento Humano la campaña “Marzo, Mes de la Planeación” dentro del esquema de celebración de meses con temática institucional propuesto por la Secretaría General. En ese sentido, se construyó la propuesta de elemento conductor del esquema (Personaje “Dora la Servidora”) el cual se vincula en las piezas desarrolladas en todos los meses; de manera particular se utilizó el personaje en las piezas desarrolladas en el mes de marzo (Fondo de pantalla y correo). Adicionalmente se hicieron las imitaciones de medallas (impresas) utilizadas en la actividad de cierre del 27 de marzo.</t>
  </si>
  <si>
    <t>Durante el mes se desarrollaron reuniones y material para los siguientes temas: “Abril, Mes del Ciudadano” Obra de teatro “Dora y el espíritu del servicio”. - Feria “El IGAC también está de Feria; Se establecieron los lineamientos para la identidad visual de la Feria, el material impreso para ambientación y el material digital para difusión del evento a nivel interno y externo.</t>
  </si>
  <si>
    <t>La presentación y aprobación del PETI, se evaluará en el primer Comité Institucional de Gestión y Desempeño del año 2020, por cambio en la Dirección del IGAC.</t>
  </si>
  <si>
    <t>Durante el mes se desarrollaron reuniones y material para los siguientes temas: - Convocatoria Equipos de Trabajo, Se desarrollaron piezas para difusión por correo electrónico para la convocatoria de equipos de trabajo, realizada por el GIT de Talento Humano. -Semana de la salud: -Se hizo la campaña de difusión de la Semana de la salud, organizada por el GIT de Talento Humano y para la cual se contó con piezas de difusión por correo electrónico y ambientación en la zona de ascensores.- Valores institucionales: Se realizaron piezas referentes a los valores Institucionales, para emisión a través de las pantallas y correo electrónico. - Celebración meses – Secretaría General - Se desarrolló de manera conjunta con el GIT de Talento Humano y el GIT de Atención al Ciudadano la campaña “Mayo, Mes de las PQRS” dentro del esquema de celebración de meses con temática institucional propuesto por la Secretaría General. En ese sentido, se construyó la propuesta visual narrativa para las PQRS –ER y EE- que se aplicaron para las piezas desarrolladas (correo electrónico).</t>
  </si>
  <si>
    <t xml:space="preserve">Durante el mes se desarrollaron reuniones y material para los siguientes temas:
- Plan Delegación de Catastro; se desarrolló el plan de trabajo para la campaña de
        Delegación de Catastro.        Adicionalmente se desarrolló una pieza (plegable)
        para la difusión de las principales generalidades de         la descentralización de Catastro.
  - Celebración meses – Secretaría General;   Se desarrolló de manera conjunta con el GIT de         Talento Humano la campaña “Junio, Mes del         Servidor Público” dentro del         esquema de celebración de meses con temática         institucional propuesto por la Secretaría General. </t>
  </si>
  <si>
    <t xml:space="preserve">Durante el mes se desarrollaron reuniones y material para los siguientes temas: Celebración meses – Secretaría General: Se desarrolló de manera conjunta con el GIT de Talento Humano la campaña “Julio, Mes de la familia” dentro del esquema de celebración de meses con temática institucional propuesto por la Secretaría General. En ese sentido, se construyó la propuesta visual para el tema de servidor público que se aplicó para las piezas desarrolladas (fondo de escritorio, mailing)
</t>
  </si>
  <si>
    <t xml:space="preserve">Durante el mes se desarrollaron reuniones y material para los siguientes temas:
Reto Bicentenario IGAC – Difusión y Mercadeo: Desde la Oficina de Difusión y Mercadeo se        desarrolló la campaña “Reto Bicentenario IGAC”  En dicha campaña, se convocó a través de redes  sociales a participar enviando fotos antiguas para  generar un comparativo (antes-después) de la entidad o institución que envió las imágenes; el  objetivo es destacar la importancia de las  fotografías y aerofotografías como recurso de  preservación de la historia de un lugar y de una organización, además de vincular a la temática del Bicentenario de la independencia.
</t>
  </si>
  <si>
    <t xml:space="preserve">Durante el mes se desarrollaron reuniones y material para los siguientes temas:
- Reto Bicentenario IGAC – Difusión y Mercadeo: 
Desde la Oficina de Difusión y Mercadeo se desarrolló la campaña “Reto Bicentenario IGAC” En dicha campaña, se convocó a través de redes sociales a participar enviando fotos antiguas para generar un comparativo (antes-después) de la entidad o institución que envió las imágenes; el objetivo es destacar la importancia de las fotografías y aerofotografías como recurso de preservación de la historia de un lugar y de una organización, además de vincular a la temática del Bicentenario de la independencia.
</t>
  </si>
  <si>
    <t>Se realizaron dos campañas para difusión digital: - Expectativa lanzamiento Conexión Geográfica Previo al lanzamiento del canal científico Conexión Geográfica, el 23 de octubre, se presentaron 4 piezas de expectativa para el lanzamiento del canal - Día del geógrafo: Se desarrolló un concurso, con sus respectivas piezas de difusión, para exaltar el dpía del geográfo (octubre 25) y para dar impulso a la Tienda Virtual</t>
  </si>
  <si>
    <t>Durante el mes se desarrolló material para los siguientes temas:
- Cumpleaños Tienda Virtual – Difusión y Mercadeo
      - Se desarrolló la campaña “Cumpleaños tienda Virtual”, en la cual, a través de redes sociales, se realizó un concurso para la generación de tráfico de público hacia la plataforma de ventas.
- Eventos
     - En el marco de las actividades desarrolladas por el grupo de comercialización de la Oficina de Difusión y Mercadeo, se hizo divulgación de los diferentes eventos en los que participó el instituto a nivel nacional:
Noviembre 5, Puerto Carreño 
Noviembre 7, Pamplona
Noviembre 14, Tuluá 
Noviembre 19, Huila
Noviembre 21, Tunja 
Noviembre 25, Medellín – Girardot – Villavicencio</t>
  </si>
  <si>
    <t xml:space="preserve">Se desarrolló material en el marco de las siguientes campañas: 
- Regala conocimiento en esta navidad: Impulso de venta de publicaciones a través de la Tienda Virtual
- Difusión de eventos: se dio continuidad a la difusión de eventos de comercialización de productos a nivel nacional, publicándose la participación del IGAC en el X Congreso Petrolero </t>
  </si>
  <si>
    <t>Diseñar una (1) aplicación móvil (apps); de la información Geográfica a nivel nacional, teniendo en cuenta las prioridades de la entidad.</t>
  </si>
  <si>
    <t>Se estableció reunión interna de lluvia de ideas y reuniones con las subdirecciones para la definición de tema para la aplicación móvil (app)</t>
  </si>
  <si>
    <t xml:space="preserve">Implementación de Nuevo sistema de información </t>
  </si>
  <si>
    <t>Se hizo la toma de fotografías de los diferentes instrumentos que se incorporarán en la app de consulta. En total se hizo registro de 30 instrumentos, entre piezas almacenadas y piezas exhibidas en el Museo de Geografía y Cartografía</t>
  </si>
  <si>
    <t>Se realizó la toma de fotografías de 38 instrumentos que serán incorporados en la aplicación, así como la ilustración de 12 de ellas, la programación necesaria para el esquema de navegación</t>
  </si>
  <si>
    <t xml:space="preserve">Implementación de nuevo sistema de información </t>
  </si>
  <si>
    <t>Para el presente periodo se continua con el proceso de construcción de textos descriptivos de las piezas a incorporar en la aplicación. 
Se finalizó la programación necesaria para el esquema de navegación
Del total de instrumentos que se presentará, se han ilustrado el 95% y el 80% cuentan con la animación necesaria para visualizarle en la app.</t>
  </si>
  <si>
    <t>Para el presente periodo se finaliza el desarrollo de la aplicación, incorporando un total de 40 objetos de medición que se encontraban en el Instituto;
con esta aplicación se presenta la historia de los diferentes instrumentos de medición utilizados en geografía y cartografía</t>
  </si>
  <si>
    <t>Desarrollar cuatro (4) contenidos de realidad aumentada en el Museo Nacional de Geografía y Cartografía y realizar el recorrido virtual del Museo Nacional de Suelos.</t>
  </si>
  <si>
    <t>Se inician actividades levantamiento información sobre la plataforma tecnológica para establecer el inventario. Se implementa plan de choque frente incidente crítico en infraestructura</t>
  </si>
  <si>
    <t>Especificación de casos de uso
Documentación de historias de usuario
Definición de requerimientos para desarrollo
Desarrollo de las funcionalidades del aplicativo CICA</t>
  </si>
  <si>
    <t>Se adelantaron pruebas de material potencial de ser incorporado en el material de realidad aumentada del Museo Nacional de Geografía y Cartografía.</t>
  </si>
  <si>
    <t>Se han adelantado pruebas de recorrido virtual del Museo de Suelos, las cuales se pueden observar en https://poly.google.com/view/1tJWUpSh1kI</t>
  </si>
  <si>
    <t>A la fecha se ha realizado el cargue de material y pruebas de recorrido virtual del Museo de Suelos, las cuales se pueden observar en https://poly.google.com/view/1tJWUpSh1kI</t>
  </si>
  <si>
    <t>e realizó la ubicación por "salas" de material visual, el cual se puede observar en https://poly.google.com/view/1tJWUpSh1kI</t>
  </si>
  <si>
    <t>Se consolidó el recorrido virtual del museo, el cual se puede observar en la ruta https://poly.google.com/view/1tJWUpSh1kI</t>
  </si>
  <si>
    <t>Diseñar nuevo sistema de información</t>
  </si>
  <si>
    <t>Implementar la II Fase de la tienda virtual para incorporar otros productos y servicios en linea para los ciudadanos.</t>
  </si>
  <si>
    <t>Especificación de los casos de uso para las funcionalidades de englobe y desonglobe de PH para el aplicativo CICA. Se dio inicio a la etapa de analisis para la sincronización entre los procesos de actualización que administra CICA y los procesos de conversación administrados por el SNC</t>
  </si>
  <si>
    <t>Como parte del proceso se ha hecho revisión y ajustes de temas concernientes a la Tienda Virtual, tales como la implementación de la encuesta de satisfacción a compradores por parte del Instituto.</t>
  </si>
  <si>
    <t>Se documentó la historias de usuarios de las funcionalidades desarrolladas y que se encuentran siendo verificadas por el usuario, en el proceso de barrido en cambo del municipio de la plata.
Se definieron los requerimientos para el desarrollo de la sincronización que realizara el sistema de captura de información catastral de actualización y el Sistema Nacional Catastral.</t>
  </si>
  <si>
    <t>Se ajustó la consulta de PH migrados
Definieron las validaciones para PH-Condominio
Estableció método para el cálculo de áreas privadas PH-Condominio
Administrar predios para sincronización al SNC
Realizar cargue de información alfanumérica
Validar el envío de unidades privadas (PH-Condominio) al dispositivo móvil
Se actualizó el modelo de datos, agregando las tablas que inician con ficha_ para el desarrollo de la ficha matriz.</t>
  </si>
  <si>
    <t>Se adjuntaron cinco (5) nuevas publicaciones a la Tienda Virtual, las cuales ya están a disposición del público. Colombia #D Anaglifos, La Altillanura Colombiana Aspectos Biofisicos, entre otros</t>
  </si>
  <si>
    <t>Se han incorporado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t>
  </si>
  <si>
    <t xml:space="preserve">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t>
  </si>
  <si>
    <t>Durante el mes de julio se incorporaron ocho (8) publicaciones adicionales como parte de la implementación de la segunda fase de la Tienda Virtual.</t>
  </si>
  <si>
    <t>· Se completó el 100% de las actividades contempladas en el Plan de Acción en el diseño y desarrollo del sistema CICA frente a la meta establecida para 2019.</t>
  </si>
  <si>
    <t>Debido a los inconvenientes técnicos presentados con la plataforma de Tienda Virtual, está pendiente de publicación los títulos cargados en el módulo de facturación desde el 30 de julio, para que el público pueda visualizarlas</t>
  </si>
  <si>
    <t xml:space="preserve">Se realizó el cargue de ocho (8) publicaciones, las cuales estaban pendientes de subir a la plataforma debido a inconvenientes técnicos. Actualmente están disponibles para el público, contando con un total de 55 publicaciones disponibles  </t>
  </si>
  <si>
    <t>Se realizaron ajustes a imágenes para el cargue a la Tienda Virtual de Mapas departamentales y Mapas Turísticos de Cundinamarca</t>
  </si>
  <si>
    <t>Con relación a la Tienda Virtual: Se realizó el cargue de 5 (cinco) mapas departamentales, los cuales están en verificación respecto a la vinculación con el módulo de facturación.</t>
  </si>
  <si>
    <t>Se realizó el cargue de 10 mapas departamentales en la Tienda Virtual, llegando a 73 publicaciones disponibles para la venta en la plataforma</t>
  </si>
  <si>
    <t>Diseñar y poner a disposición de los ciudadanos seis (6) contenidos diGitales (infoGrafías, boletines virtuales, webinar, foros virtuales, entre otros) de conformidad con las prioridades de la entidad.</t>
  </si>
  <si>
    <t xml:space="preserve">Desarrollar nuevo sistema de información </t>
  </si>
  <si>
    <t>Se desarrollaron dos (2) tipos de contenido digital, cada uno con cinco imágenes, a manera de boletín sobre temas de Agrología y Catastro para distribución por correo electrónico por parte de los comercializadores</t>
  </si>
  <si>
    <t>Se desarrollaron dos (2) tipos de contenido digital para distribución por correo electrónico por parte de los comercializadores de los siguientes temas: 
- Piezas Expometa
- Piezas difusión Geografía del turismo
De manera complementaria, se diseñaron y entregaron contenidos digitales para los siguientes temas: 
- Infografías Biblioteca
- Comunicado visita asesores (interno)
- Visita Fedecacao (interno)</t>
  </si>
  <si>
    <t>Se desarrolló infografía sobre Geografía para el Canal “Conexión Geográfica” que estará dispuesto a la ciudadanía en los próximos meses.</t>
  </si>
  <si>
    <t>Se desarrollaron las siguientes piezas: - Infografía para el canal Conexión Geográfica - Contenido digital para envío por correo de evento en Casanare - Contenido digital para envío por correo de evento en Valle "Los Suelos del Valle" - Infografía "Cómo se hacen los mapas"</t>
  </si>
  <si>
    <t xml:space="preserve">Se desarrollaron las siguientes piezas:
- Contenido digital para envío por correo de evento en Pamplona
- Contenido digital para envío por correo de evento en Tuluá
</t>
  </si>
  <si>
    <t xml:space="preserve">Se desarrolló las siguientes piezas informativas: 
- Infografía Amenaza sísmica en Colombia (para publicación por parte de la biblioteca del Instituto)
- Regala Conocimiento en esta navidad (para envío a clientes de Tienda Virtual)
</t>
  </si>
  <si>
    <t>Adaptar dos (2) publicaciones de la entidad haciendolas accesibles para la lectura de la comunidad con discapacidad visual y auditiva, a través de las herramientas JAWS y MAGIC.</t>
  </si>
  <si>
    <t xml:space="preserve">Implementación de funcionalidades relacionadas con la edición de construcciones en el módulo Web, así como la actualización del motor de sincronización entre la aplicación movil y web del aplicativo para Captura de Información Catastral de Actualización - CICA
</t>
  </si>
  <si>
    <t xml:space="preserve">Se realizaron ajustes necesarios para solucionar errores de sincronización entre la aplicación móvil y la aplicación web de CICA.
Continuo el proceso de desarrollo de las funcionalidades que permitirán realizar la gestión de propiedades horizontales.   </t>
  </si>
  <si>
    <t>Se realizaron los siguientes desarrollos: 
Consultar ficha matriz PH-Condominio
Sincronizar desenglobe de PH-Condominio
Realizar cargue de información alfanumérica
Editar datos de ficha matriz
Ajustar consulta de los predios migrados
Calcular áreas privadas PH-Condominio
Editar construcciones
Realizar desenglobe 0-PH y 0-Condominio en el dispositivo móvil
Registrar datos de la ficha matriz en el dispositivo móvil
Registrar coeficientes en el dispositivo móvil</t>
  </si>
  <si>
    <t xml:space="preserve">Inventario de activos de información y riesgos de seguridad de la información </t>
  </si>
  <si>
    <t>El dia 01 de marzo entregué al Instituto Nacional para Ciegos INCI los capítulos 4,5,6 y 7 de la publicación Geografía de Colombia organizada previamente por el GIT. Estudios Geográficos, para que el INCI lo revice y lo adapten de manera que quede accesible para lectura de la comunidad con discapacidad visual</t>
  </si>
  <si>
    <t>Procesos con riesgos y activos de seguridad de la información actualizados</t>
  </si>
  <si>
    <t>Con respecto se hizo prueba de lectura y de tecnología de la biblioteca, a la publicación Geografía de Colombia la cual se visualizaron errores para corregir; El 23 de mayo el INCI trajo tres personas invidentes y se hizo el ejercicio de lectura por parte de los mismos, se acordó hacer el lanzamiento a finales del mes de julio</t>
  </si>
  <si>
    <t xml:space="preserve">Se realizó  el lanzamiento de la Geografía de Colombia adaptada para personas con discapacidad visual el  día 19 de septiembre . Se contó con la participación del director del INCI, el doctor Carlos Parra Dussán, la doctora Evamaria Tobón Uribe directora del IGAC y otras personalidades gubernamentales importantes que supervisan todo lo relacionado con los servicios para las personas con discapacidad visual.  En el Auditorio recibimos alrededor de 100 personas, el 70% fueron persona invidentes.  </t>
  </si>
  <si>
    <t>No se presenta avance del indicador. Se re programa para los próximos trimestres</t>
  </si>
  <si>
    <t>Se están realizando las correcciones de la publicación " Geografía para niños"  por parte del INCI y del IGAC, esto con el fin de que la publicación quede completamente adaptada para lectura principalmente niños con discapacidad visual.</t>
  </si>
  <si>
    <t>Se actualizaron los activos de información de los procesos de: Informatica, geodesia, gestión del conocimiento, talento humano.</t>
  </si>
  <si>
    <t xml:space="preserve">La  publicación " Geografía para niños"  año 2005  quedó  completamente  adaptada  para lectura principalmente niños con discapacidad visual. Con esta adaptación  damos por terminando nuestro compromiso de disponer de dos publicaciones para lectura de los ciegos  y baja visión  en el 2019  </t>
  </si>
  <si>
    <t xml:space="preserve">Integrar mil doscientas (1.200) publicaciones de la colección General, mapoteca, hemeroteca y material incunable a través de un códiGo QR que permita un fácil acceso y difusión mediante los diferentes canales de información.
</t>
  </si>
  <si>
    <t>En el mes de marzo se le colocó código QR a 40 Revistas, 40 libros y 40 mapas las cuales quedaron aptas para ser difundidas en los diferentes canales de Información Atlas de mortalidad por cancer en Colombia. http://biblioteca.igac.gov.co/janium-bin/janium_login_opac.pl?find&amp;ficha_no=23776</t>
  </si>
  <si>
    <t>En el mes de abril se le colocó código QR a 40 Revistas, 40 libros y 40 mapas las cuales quedaron aptas para ser difundidas en los diferentes canales de Información Colombia 3D http://biblioteca.igac.gov.co/janium-bin/janium_login_opac.pl?find&amp;ficha_no=27636</t>
  </si>
  <si>
    <t>Con relacion esta actividad se le colocó código QR a 40 Revistas, 40 libros y 40 mapas las cuales quedaron aptas para ser difundidas en los diferentes canales de Información se le colocó código QR a 40 Revistas, 40 libros y 40 mapas las cuales quedaron aptas para ser difundidas en los diferentes canales de Información</t>
  </si>
  <si>
    <t xml:space="preserve">En el mes de junio se  le colocó código QR a 40 Revistas, 40 libros y 40 mapas las cuales quedaron aptas para ser difundidas en los diferentes canales de Información </t>
  </si>
  <si>
    <t xml:space="preserve">En el mes de julio se  le colocó código QR a 40 Revistas, 40 libros y 40 mapas las cuales quedaron aptas para ser difundidas en los diferentes canales de Información </t>
  </si>
  <si>
    <t xml:space="preserve">En el mes de agosto se  le colocó código QR a 40 Revistas, 40 libros y 40 mapas las cuales quedaron aptas para ser difundidas en los diferentes canales de Información </t>
  </si>
  <si>
    <t xml:space="preserve">En el mes de septiembre se  le colocó código QR a 40 Revistas, 40 libros y 40 mapas las cuales quedaron aptas para ser difundidas en los diferentes canales de Información </t>
  </si>
  <si>
    <t>Se le colocó código QR a 40 Revistas, 40 libros y 40 mapas las cuales quedaron aptas para ser difundidas en los diferentes canales de Información</t>
  </si>
  <si>
    <t xml:space="preserve">En el mes de noviembre se  le colocó código QR a 40 Revistas, 40 libros y 40 mapas las cuales quedaron aptas para ser difundidas en los diferentes canales de Información </t>
  </si>
  <si>
    <t>En el mes de diciembre se  le colocó código QR a 40 Revistas, 40 libros y 40 mapas las cuales quedaron aptas para ser difundidas en los diferentes canales de Información , con estos códigos QR se completan 1.200 dando por terminada esta actividad</t>
  </si>
  <si>
    <t>Actualizar inventario de activos de información para 5 procesos institucionales</t>
  </si>
  <si>
    <t>Actualizar los servicios de la biblioteca virtual a través del analisis de información descripción y diGitalización de la colección General, mapoteca, hemeroteca y material incunable de 500 títulos para la difusión de información GeoGráfica.</t>
  </si>
  <si>
    <t>Se inicia proceso contratación recurso humano para desarrollar las actividades de seguridad de la información.</t>
  </si>
  <si>
    <t>Para la actualización de los servicios de la biblioteca virtual se subieron al catálogo de la biblioteca para consulta de texto completo 5 libros incunables, 5 mapas y 5 publicaciones; Igualmente se analizó y catalogó 20 libros, 22 mapas 3 mapas incunables y 20 analíticas de título de revistas, dispuestos para consulta de los usuarios</t>
  </si>
  <si>
    <t>Para la actualización de los servicios de la biblioteca virtual se subieron al catálogo de la biblioteca para consulta de texto completo 5 libros incunables, 5 mapas y 5 publicaciones; Igualmente se analizó y catalogó 15 libros, 25 mapas internacionales y 20 analíticas de título de revistas, dispuestos para consulta de los usuarios</t>
  </si>
  <si>
    <t xml:space="preserve">Se realizaron mesas de trabajo con los procesos de: Geodesia, Agrologia, Talento humano y gestión de conocimiento para actualizar los activos de información de los procesos. </t>
  </si>
  <si>
    <t>Para la actualización de los servicios de la biblioteca virtual se subieron al catálogo de la biblioteca para consulta de texto completo 4 libros incunables, 5 mapas incunables y 6 publicaciones; Igualmente se analizó y catalogó 20 libros, 25 mapas internacionales y 20 analíticas de título de revistas, dispuestos para consulta de los usuarios</t>
  </si>
  <si>
    <t>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t>
  </si>
  <si>
    <t xml:space="preserve">Se realizaron 14 mesas de trabajo con los procesos de: Geodesia, Agrología, Talento humano, gestión del conocimiento e informática para la actualización de activos de información </t>
  </si>
  <si>
    <t>Se realizaron mesas de trabajo con los procesos de: Agrologia, Geodesia y Gestión del conocimiento para la actualización de activos de información 
Se apoyo a la Oficina Asesora Juridica en la construcción del Indice de Información Clasificada y Reservada</t>
  </si>
  <si>
    <t>Para la actualización de los servicios de la biblioteca virtual se subieron al catálogo de la biblioteca para consulta de la cartografía completa 5  mapas incunables y 10 mapas de Colombia ; Igualmente se analizó y catalogó  20 libros, 25 mapas nacionales y 20 analíticas de título de revistas, dispuestos para consulta de los usuarios</t>
  </si>
  <si>
    <t>Para la actualización de los servicios de la biblioteca virtual se subieron al catálogo de la biblioteca para consulta de la cartografía completa 5  mapas incunables y 5 mapas actuales de Colombia 5 libros de colección general ; Igualmente se analizó y catalogó  20 libros, 25 mapas nacionales y 20 analíticas de título de revistas, dispuestos para consulta de los usuarios</t>
  </si>
  <si>
    <t>Para la actualización de los servicios de la biblioteca virtual se subieron al catálogo de la biblioteca para consulta de la cartografía completa 12  mapas incunables y 1 libro de incunable  2 libros de colección general ; Igualmente se analizó y catalogó  20 libros, 25 mapas nacionales y 20 analíticas de título de revistas, dispuestos para consulta de los usuarios</t>
  </si>
  <si>
    <t>Para la actualización de los servicios de la biblioteca virtual se subieron al catálogo de la biblioteca para consulta de la cartografía completa 5 mapas incunables y 5 libro de incunablse 5 libros de colección general ; Igualmente se analizó y catalogó 20 libros, 25 mapas nacionales y 20 analíticas de título de revistas, dispuestos para consulta de los usuarios</t>
  </si>
  <si>
    <t>Para la actualización de los servicios de la biblioteca virtual se subieron al catálogo de la biblioteca para consulta de la cartografía completa 5  mapas generales y 4 libros de incunables  6 libros de colección general ; Igualmente se analizó y catalogó  20 libros, 25 mapas nacionales y 20 analíticas de título de revistas, dispuestos para consulta de los usuarios</t>
  </si>
  <si>
    <t>Para la actualización de los servicios de la biblioteca virtual se subieron al catálogo de la biblioteca para consulta de la cartografía completa 5  mapas generales y 5 libros  incunables  5 libros de colección general ; Igualmente se analizó y catalogó  20 libros, 25 mapas nacionales y 20 analíticas de título de revistas, dispuestos para consulta de los usuarios, completando 500 títulos y damos por terminada esta actividad</t>
  </si>
  <si>
    <t>Participar en diez (10) ferias y/o eventos para la divulgación, promoción y comercialización de bienes y servicios del IGAC.</t>
  </si>
  <si>
    <t>Revisión y actualización de riesgos de seguridad de la información para 5 procesos institucionales</t>
  </si>
  <si>
    <t>Se inicia proceso contratación recurso humano para desarrollar las actividades de gestión de incidentes. Se revisa la matriz de riesgos de la entidad.</t>
  </si>
  <si>
    <t xml:space="preserve">El IGAC ha participado en las siguientes ferias y/o eventos:
 Boyacá  semana ambiental boyacense 
 Agro feria 2019  v congreso internacional de frutas y  hortalizas  (cenfer) 
 Expo occidente 2019 
 Ideam feria al ciudadano 
 Campaña el IGAC está de feria 2019 del 24 de abril al 10 de mayo 2019  
 Dane 
 Gobernacion de cundinamarca 
 Primer foro regional oportunidades para el desarrolllo del turismo rural y comunitario
 Selper jornada de educacion en percepción remota  
 Planetario
</t>
  </si>
  <si>
    <t xml:space="preserve">Durante el mes de julio el IGac participó en los siguientes eventos: 1. lanzamiento Geografia del turismo Universidad Externado 
2. Exhibición de Stand de Publicaciones  en Unicentro Bogotá 
</t>
  </si>
  <si>
    <t xml:space="preserve">Para el mes de diciembre se solicitó en 3 oportunidades a la Oficina de Planeación retroalimentación referente al procedimiento de Riesgos de seguridad de la información que fue enviado el 20 de noviembre a Milena Rojas. El día 19 de Diciembre se realizó la reunión de retroalimentación del procedimiento en mención, cuya conclusión es que se mantiene en vigencia la política de riesgos de seguridad de la información, en tanto que el nuevo procedimiento de Riesgos de Seguridad debe ser llevado a comité de Control Interno en el primer trimestre de 2020, igualmente se concluye en la reunión que no es pertinente actualizar los riesgos de seguridad de los 5 procesos propuestos dado que la entidad realizó cambios en su estructura organizacional (nuevos procesos) y adicionalmente no se cuenta a la fecha con la aprobación y oficialización del procedimientos de Riesgos de seguridad versión 2019. </t>
  </si>
  <si>
    <t xml:space="preserve">Durante el mes de agosto el Igac participó en los siguientes eventos:
•        Seminario la plata (huila) 
•        Seminario de bioarquitectura, tecnología y urbanismo.
•        Primer encuentro de relacionamiento comercial cúcuta  norte de santander 
</t>
  </si>
  <si>
    <t>El día 19 de Diciembre se realizó la reunión de retroalimentación del procedimiento en mención, cuya conclusión es que se mantiene en vigencia la política de riesgos de seguridad de la información, en tanto que el nuevo procedimiento de Riesgos de Seguridad debe ser llevado a comité de Control Interno en el primer trimestre de 2020, igualmente se concluye en la reunión que no es pertinente actualizar los riesgos de seguridad de los 5 procesos propuestos dado que la entidad realizó cambios en su estructura organizacional (nuevos procesos) y adicionalmente no se cuenta a la fecha con la aprobación y oficialización del procedimientos de Riesgos de seguridad versión 2019</t>
  </si>
  <si>
    <t xml:space="preserve">Durante el mes de septiembre el IGAC participó en las siguientes ferias y/o eventos: 
- PRIMERA SEMANA AMBIENTAL
- LANZAMIENTO GEOGRAFÍA DE COLOMBIA PARA PERSONAS INVIDENTES realizada en el IGAC </t>
  </si>
  <si>
    <t xml:space="preserve">Para el mes de octubre se participaron en seis (6)  ferias y / o eventos a nivel nacional dando a conocer los productos y servicios de la entidad:
1.        Los suelos del valle, evento Roldanillo valle 24 de octubre
2.        Lanzamiento Canal Institucional “Conexión Geográfica” IGAC 23 de octubre 
3.        XXIII Congreso de Geografía 24 de octubre 
4.        Congreso Nacional de la Ciencia del suelo 23 al 25 de octubre 
5.        Primer Encuentro regional de Geomática territorial meta 31 de octubre 
6.        Primer congreso de Biología – Pamplona Norte de Santander 31 de octubre
</t>
  </si>
  <si>
    <t>En el mes de Noviembre el instituto participo en las siguentes ferias y eventos dando a conocer los servicios y productos de sus areas tecnicas en diferentes lugares del pais: • SEGUNDO CONGRESO DE TURISMO NEIVA 21 Y 22 NOVIEMBRE • VITRINA CAMACOLVILLAVICENCIO META 28 AL 30 DE NOVIEMBRE • EXPOWEED MEDELLÍN 22 – 24 NOVIEMBRE • 72 FERIA INTERNACIONAL FERIA AGRO CEBU GIRARDOT 25 AL 30 DE NOVIEMBRE • LOS SUELOS DE BOYACÁ EVENTO PROPIO 26 DE NOBIEMBRE • SOCIALIZACIÓN PRODUCTOS Y SERVICIOS SOCIEDAD DE INGENIEROS AGRÓNOMOS DE SANTANDER: 30 DE NOVIEMBRE</t>
  </si>
  <si>
    <t xml:space="preserve">Para el mes de diciembre el IGAC participó X congreso de petroleos Barrancabermeja (Santander) 3 al 5 de Diciembre </t>
  </si>
  <si>
    <t>Atender las solicitudes que realicen los ciudadanos que manifiestan su interés de conocer las instalaciones del Instituto y los procesos misionales a traves de visitas guiadas.</t>
  </si>
  <si>
    <t>Se atendieron visitas para las diferentes temáticas del instituto a las Universiades de : Los Andes (Pregrado Geociencias), Universidad Colegio Mayor de Cundinamarca (Pregrado Turismo), Universidad Piloto de Colombia Seccional Magdalena (Pregrado Administración Ambiental); Escuela de Inteligencia y Contrainteligencia, Comando General Fuerzas Armadas de Colombia; igualmente se atendió la visita de una madre de familia y su hijo estudiante Colegio Calasanz del Sur perteneciente a la localidad 19 Ciudad Bolivar.</t>
  </si>
  <si>
    <t xml:space="preserve">Se atendieron visitas para los diferentes temáticas del instituto a los diferentes ciudadanos con el fin de dar a conecer el IGAC y sus procesos MIsionales, a las Universiades de : Universidad Nacional Abierta y a Distancia (pregrado: Ingeniería Ambiental), Universidad Piloto -sede Bogotá- (pregrado: Administración Ambiental), Fundación Universitaria del Área Andina (pregrado: Ingeniería de Minas), Escuela de Investigación Criminal – Policía Nacional (técnica: Topografía Forense), SENA – Sogamoso (Tecnología: Topografía), Universidad Antonio Nariño (pregrado: Licenciatura en Ciencias Sociales), UniMonserrate (pregrado: Licenciatura en Educación Bilingüe). </t>
  </si>
  <si>
    <t>Se atendieron 8 visitas para los diferentes temáticas del instituto a las Universidades de : Universidad Pedagógica Nacional (pregrado: Licenciatura en Ciencias Sociales), Colegio Técnico Tomas Rueda Vargas Grado 6° Ciencias Sociales ; Universidad Externado de Colombia (pregrado: Geografia), Instituto Universitario de la Paz - Bucaramanga (pregrado: Ingeniería Ambiental y Sanitaria), Universidad de la Amazonía Florencia (Ingenieria Aagroecológica), Corporación Tecnológica Empresarial. Grados 6° y 7° Ciclo III deBachillerato ; Universidad Colegio Mayor de Cundinamarca Sede Fusagasuga (pregrado: Ingenieria Agronómica), Colegio Colombo School Grados 3° y 4° grados de primaria.</t>
  </si>
  <si>
    <t>Para atender las solicitudes que realizan los ciudadanos ; se atendieron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t>
  </si>
  <si>
    <t xml:space="preserve">Se atendieron 9 visitas para los diferentes temáticas del instituto relacionadas así :
1.        Universidad Pedagógica y Tecnológica de Colombia (pregrado: Ingenieria de Minas grupo 
2.        Universidad Distrital  (pregrado: Ingeniería Catastral y Geodesía grupo 1) 
3.        Universidad Distrital  (pregrado: Ingeniería Catastral y Geodesía grupo 2)
4.        Universidad Distrital  (pregrado: Ingeniería Catastral y Geodesía grupo 3) 
5.        Universidad de la Amazonía Sede Florencia,  (pregrado: Licenciatura en Ciencias Sociales)
6.        Wright Ingraham Institute. Estados Unidos. Fields station. Investigadores Ambientales
7.        Universidad Distrital  (pregrado: Ingeniería Catastral y Geodesía 
8.        Universidad Pedagógica y Tecnológica de Colombia, Sede Tunja  (Ingenieria Agronómica) 
9.        Universidad  Pedagógica y Tecnológica de Colombia, Sede Tunja (Pregrado : Ingenieria de Minas, grupo 2)   
</t>
  </si>
  <si>
    <t xml:space="preserve">Se atendieron  6 visitas para los diferentes temáticas del instituto a las Universidades y Colegios de: 
1.        Servicio Nacional de Aprendizaje "SENA".
2.        Corporación Unificada Nacional de Educación Superior Grupo 1,   
3.        Corporación Unificada Nacional de Educación Superior,   Grupo 2
4.        Servicio Nacional de Aprendizaje "SENA" sede Girardoth   
5.        Jardín Botánico "José Celestino Mutis"  Equipo de Mediadores ;
6.        Estudiantes de 8° grado del Colegio Luis López de Mesa de la localidad de Bosa   
</t>
  </si>
  <si>
    <t xml:space="preserve">Se atendieron nueve (9) visitas para las diferentes temáticas del instituto a diferentes entidades relacionadas asÍ:
Servicio Nacional de Aprendizaje "SENA" 
Colegio Unidad Pedagógica 
Colegio técnico Comercial Mariano Ospina
Pontificia Universidad Javeriana
Universidad de Ciencias Aplicadas UDCA
Universidad Piloto sede Girardot   
Universidad Pedagógica Nacional
Universidad Colegio Mayor de Cundinamarca
Universidad de Antioquia
</t>
  </si>
  <si>
    <t xml:space="preserve">Se atendieron diecisiete (17) visitas para los diferentes temáticas del instituto a las Universidades de y otras Corporaciones relacionadas así:
1.        Servicio Nacional de Aprendizaje "SENA" sede Girardot facultad en Tecnología en Sistema de Gestión Ambiental. 
2.        Universidad de Cundinamarca Fusagasugá , Ingeniería Agronómica. 
3.        Servicio Nacional de Aprendizaje "SENA" facultad en Tecnología en Topografía.
4.        Fundación Universitaria UniSan Gil - Yopal, ingeniería agrícola. 
5.        Servicio Nacional de Aprendizaje "SENA" sede Girardot facultad Gestión Ambiental. 
6.        Centro Proteger CURNN, perteneciente a la Secretaria Distrital de Integración Social.
7.        Alcaldía Mayor de Bogotá, niños entre 5 y 12 años. 
8.        Corporación Unificada de Educación Superior , Facultad de Administración Turística y Hotelera. 
9.        Universidad de la Amazonía Florencia, Facultad de Ingenieria Agroecológica. 
10.        Universidad Nacional Abierta y a Distancia, Facultad de Ingenieria Ambiental. 
11.        Universidad Pedagógica y Tecnológica de Tunja- Escuela de Ingenieria de Minas, Facultad de Ingenieria de Minas. 
12.        Universidad Nacional de Colombia - sede Bogotá, Facultad de Biología. 
13.        Colegio Minuto de Dios San José de Guaviare.
14.        Proyecto ONDAS Ragah Ambiental.
15.        Universidad Nacional de Colombia, estudiantes de 5° grado. 
16.        Colegio la Estancia Localidad de Bosa estudiantes 5 primaria preescolar 5°. 
17.         Universidad Distrital, Facultad Ingenieria Topográfica.
</t>
  </si>
  <si>
    <t>Se atendieron 17 en Total. Dos universidades nos visitaron desde diferentes pregrados. 1. U. Antonio Nariño 2. Colegio Villeta -Convenio SENA 3. Programa Estrategia Móvil- Secretaria de Integración Social 4. Colegio Educativo Libertad 5. U. Pedagógica y Tecnológica de Cbia -UPTC-Escuela de Ingenieria de Minas. 6.U. del Tolima 7. U. SurColombiana (2) 8. U. Militar Nueva Granada 9. U. La Gran Colombia Sede Armenia 10. U. ECCI 11. U Surcolombiana Sede Garzon 12. Col Pedro de Heredia 13. U. de la Amazonia 14. U. Nacioanlde Colombia sede Bogotá 15.SENA sede Girardot.</t>
  </si>
  <si>
    <t xml:space="preserve"> Para el mes de diciembre se recibieron (2) dos visitas guiadas. 
- Universidad Nacional de Colombia
- Liceo Francés       (Adjunto fotos).   Y con estas instituciones se terminaron las visitas por el año 2019</t>
  </si>
  <si>
    <t>- Implementar un plan de modernización y fortalecimiento  institucional</t>
  </si>
  <si>
    <t>- Mejoramiento en la prestación del servicio a la ciudadanía</t>
  </si>
  <si>
    <t xml:space="preserve">- Gestión con valores para resultados
- Información y Comunicación </t>
  </si>
  <si>
    <t>- Politica de Servicio al Ciudadano. 
- Política de Racionalización de trámites
- Participación ciudadana en la Gestión pública
- Política de Transparencia, acceso a la información pública y lucha contra la corrupción</t>
  </si>
  <si>
    <t>Modelo de Gestión Eficiente de Servicio al Ciudadano fortalecido.</t>
  </si>
  <si>
    <t>Plan anticorrupción y de atención al Ciudadano</t>
  </si>
  <si>
    <t>Shadia Gene Beltran</t>
  </si>
  <si>
    <t>Porcentaje del Modelo de Servicio al Ciudadano fortalecido.</t>
  </si>
  <si>
    <t xml:space="preserve">Se realizan video conferencias a las Direcciones Territoriales de Valle del Cauca (01-08-2019) , Magdalena(02-08-2019) en temas de Protocolos de atención, seguimiento de PQRDS, Participación ciudadano, funcionamiento digiturnos, Se realiza socialización circular 37 de 2019, interprete de señas desde el area de Servicio al ciudadano a las direcciones territoriales de Sucre, Se actualiza Banner de Canales de Atención de la pagina web que aparece en el link https://www.igac.gov.co/es/contenido/canales-de-atencion-0 en el mes de agosto. Y se realiza la solicitud de actualización de carta de trato digno con incidencia 150917 </t>
  </si>
  <si>
    <t>Para llevar a cabo el fortalecimiento del modelo de Gestión Eficiente de Servicio al Ciudadano  se realizaron en el mes de septiembre las siguientes actividades:  socializaciones de Protocolo de atención de servicio al ciudadano, inducción respecto del manejo del cordis (24-09-2019); se participa en el "Taller de interacción con personas con discapacidad visual" de la Función Pública e INSOR , asi mismo, colaboración para la construcción del "1er. Encuentro de servicio al ciudadano del Sector Ambiente"; se publica video semana de personas sordas y publicación noticia en los correo institucionales de " el IGAC fortalece sus conocimientos en pro de las personas con discapacidad visual". Se presenta en pantallas el video de semana personas sordas ; Se colabora en la construcción del banner de Rendición de Cuentas y  se realiza la propuesta de diseño de la nueva carta de trato digno enviada por la Oficina de Difusión y Mercadeo.</t>
  </si>
  <si>
    <t xml:space="preserve">Para llevar a cabo el fortalecimiento del modelo de Gestión Eficiente de Servicio al Ciudadano  se realizaron en el mes de Octubre las siguientes actividades: Se participa en ponencia de experiencia exitosa de servicio al ciudadano en el 1er. Encuentro de servicio al ciudadano del Sector Ambiente, asi mismo Se envia correo electronico modificando el plan de compras, para la adquisición rollos térmicos (01-11-2019). Videoconferencia en la DT Cesar, Cordoba, Caqueta, Sucre , Boyaca los días 8 y 9 de octubre y se trataron los siguientes temas, protocolos de atención, canales de atención, funcionamiento de digiturnos y  horarios de atención de la territorial, circular 343, procedimiento de trámites, quejas, reclamos, sugerencias y denuncias.Socializacion circular 37 de 2019, interprete de señas desde area servicio al ciudadano en Direcciones territoriales como : Casanare (09-10-2019), Norte de Santander (10-10-2019), Atlantico (10-10-2019), Magdalena (10-10-2019), Meta(10-10-2019), Guajira (10-10-2019), Valle (30-10-2019). Se publica en la pagina web del IGAC la carta de trato digno y se realiza mediante incidencia del 16-10-2019 con numero de caso 154466. asi mismo Mediante circular interna 115 del 23 de octubre de 2019 se entregan a nivel nacional afiche carta de trato digno a la ciudadanía. </t>
  </si>
  <si>
    <t xml:space="preserve">Para llevar a cabo el fortalecimiento del modelo de Gestión Eficiente de Servicio al Ciudadano  se realizaron en el mes de Noviembre las siguientes actividades: Videoconfencias de protocolos de atención y PQRDS en DT Norte de Santander, Videoconferencia en DT Guajira en temas de protocolos de atención, participación ciudadana, riesgos, socialización procedimiento de PQRDS entre otros temas; Videoconferencia DT Risaralda con socialización procedimiento de PQRDS, Videoconferencia DT Caldas  protocolos de atención al usuario, socialización de tramites, quejas, reclamos, sugerencias y denuncias. Videoconferencia DT Quindio protocolo de atención al usuario , participación ciudadana, socialización procedimiento de tramite, quejas, reclamos, sugerencia y denuncia ; Videconferencia DT Cordoba protocolos de atención al usuario, participación ciudadana , socialización procedimiento de tramite, quejas, reclamos, sugerencia y denuncias, asi mismo Se realiza publicación en Youtube en la pagina oficial del IGAC el video realizado en conjunto con el INSOR - Certificado Catastral -Lengua de Señas ; el la pagina web del IGAC se publica la noticia IGAC le rindió cuentas a los colombianos y se siguen realizando las encuetas vias telefónica.  </t>
  </si>
  <si>
    <t xml:space="preserve">Para llevar a cabo el fortalecimiento del modelo de Gestión Eficiente de Servicio al Ciudadano  se realizaron en el mes de Diciembre  las siguientes actividades:  videoconferencia de atención PQRDS en DT Boyaca, Videoconferencia DT Cesar en temas relacionados en PQRDS encaminados al cierre de vigencias 2019, atención al ciudadano, Videoconferencia DT Nariño y DT Sucre  en temas relacionados protocolos de atención, socialización de la circular internas 132 y 121.  Asi mismo, el fortalecimiento del servicio de personas con discapacidad autiviva recordando mediante correo electronico a las Direcciones Territoriales la circula interna 37 de 2019 para la prestación del servicio de la interprete de señas desde Sede central mediante camara de video y las plataformas de magic y Jaws.  Realización de campañas Inscripción de un predio ante el IGAC ,solicitud de rectificaciones, corrección en la inscripción de datos de un predio; Estas campañas fueron enviadas a nivel nacional mediante comunicación interna de los correos electrónicos. </t>
  </si>
  <si>
    <t>Realizar seguimiento al sistema digiturnos implementado en las Direcciones Territoriales y diagnostico frente a la instalación de digiturnos</t>
  </si>
  <si>
    <t>Se hace reunión el día 21 de enero de 2019, en la cual se realiza seguimiento al sistema de Digiturnos a nivel nacional, mediante el Dashboard para conocer el estado en el que se encuentra cada DT ademas, queda el compromiso de realizar seguimiento mediante correo electrónico para los siguientes meses. (Registro de Asistencia)</t>
  </si>
  <si>
    <t>Se realiza seguimiento mediante correo electrónico a las Direcciones Territoriales con el objetivo de mejorar el canal presencial y prestar un mejor servicio a la ciudadanía. Se les solicita a las Territoriales informar las novedades frente al manejo del Sistema de Atención Inteligente. A demás se realiza seguimiento a las incidencias presentadas por las Territoriales frente a inconvenientes que tienen para el manejo del sistema y poder corregir con apoyo de la oficina de Informática y Telecomunicaciones.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t>
  </si>
  <si>
    <t>Se realiza seguimiento a los digiturnos en las Direcciones Territoriales mediante correo electrónico (9, 22, 26 de Abril) donde se verifica el modelo de servicios para la Dirección Territorial Cundinamarca y Sede Central por los cambios de locación con el objetivo de prestar un mejor servicio a la ciudadanía y a las incidencias donde se dan respuesta a las Territoriales donde pueden atender adecuadamente a los usuarios. A demás se remiten mediante oficio rollos de papel a las DT Magdalena y Santander y abastecer la Territorial con los insumos suficientes para la atención.</t>
  </si>
  <si>
    <t>Se envia correo electronico solicitando imagenes a las DT para conocer el proceso de instalación. (02-05-2019); Se realiza solicitud de incidencias realizadas por las DT a informatica mediante correo electrónico (03-05-2019). El 6 de mayo de 2019 se realiza traslado modulos de digiturnos Cundinamarca, modelo que requiere la territorial y difusión y mercadeo . 
 Se envía correo el 21 de mayo de 2019 se realiza solicitud propuesta árbol de servicios Territorial Cundinamarca y se sugieren cambios en el actual modelo, que hacen referencia a los nombres de Servicios actuales.</t>
  </si>
  <si>
    <t>Se realizan dos solicitudes mediante correo electrónico de cotización rollos térmicos para sistema digiturnos (05-07-2019). Asi mismo, en las video conferencias se les pregunta el estado de los digiturnos de: DT Cesar (23-07-2019), DT Nariño (23-07-2019), DT Casanare (24-07-2019), DT Bolivar (24-07-2019), DT Huila (25-07-2019),  DT Cauca (25-07-2019), DT Caldas y Risaralda (25-07-2019), DT Caqueta (25-07-2019), DT Norte de Santander (25-07-2019), DT Meta (26-07-2019), DT Cordoba (31-07-2019)</t>
  </si>
  <si>
    <t>En el mes de octubre se realizaron las siguientes actividades: Se envia correo electronico modificando el plan de compras, para la adquisición rollos térmicos (01-11-2019).Video conferencia con las territoriales de Cordoba, Cesar, Caquetá (08-11-2019), Sucre y Boyaca (09-11-2019) para el funcionamiento de Digiturnos entre otros temas. Se recibe respuesta a memorando No. IE9468 (del 25 de septiembre enviado por el GIT Servicio al Ciudadano) de parte de la Oficina de Informática y Telecomunicaciones con el proceso que se debe adelantar de soporte y mantenimiento (29-10-2019).</t>
  </si>
  <si>
    <t xml:space="preserve">Elaborar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 </t>
  </si>
  <si>
    <t>Se asistió a reunión (11-03-2019) de conmemoración mes de la planeación y mes del ciudadano para definir encuentro nacional de servicio al ciudadano y capacitación lanzamiento del canal científico con las áreas de Talento humano, Difusión y mercadeo, Planeación y Servicio al ciudadano. Se realiza mesa de trabajo con el Departamento Nacional de Planeación para su colaboración en la realización del Segundo Encuentro de Servicio al Ciudadano (18-03-2019). El GIT Servicio al Ciudadano asistió a Conferencia de Marketing Personal, para el fortalecimiento de las competencias de los servidores (21-03-2019). Por último, se convocó a las áreas de Difusión y Mercadeo, Comunicaciones y Talento Humano para una lluvia de ideas y planificación del mes del ciudadano y las diferentes actividades de cualificación que se van a realizar en el mes de Abril (28-03-2019)</t>
  </si>
  <si>
    <t>Se realiza el Segundo Encuentro Nacional de Servicio al Ciudadano los días 10 y 11 de Abril de 2019 en las Instalaciones del IGAC. El Encuentro fue un espacio en donde se abordaron temas de la satisfacción del ciudadano, cómo inspirar a los equipos de trabajo, normatividad frente al nuevo código disciplinario, fortalecimiento de la atención a personas con discapacidad y trámites sin corrupción, con calidad y a tiempo. Para toda la logística se remitieron campañas a nivel nacional, correos electrónicos para la inscripción acorde al mes del ciudadano.</t>
  </si>
  <si>
    <t>Se realiza jornada de inducción DT Atlantico el 14 de mayo de 2019; Se realizan Videoconferencia para la sensibilización seguimiento a PQRDS trámites de años anteriores y protocolos de atención en diferentes Direcciones Territoriales.
 Asi mismo, el GIT Servicio al ciudadano participa activamente en las siguientes capacitaciones: 
 -Talleres de Sensibilización manejo de estrés (09-05-2019).
 -Socialización Familias y emergencias (20-05-2019).
 -Curso contratación Estatal -ESAP (27-05-2019).
 -Modelo Integrado de Planeación y Gestión (28-05-2019).
 -Relación con el ciudadano (22 y 29 de mayo de 2019)</t>
  </si>
  <si>
    <t>Se asiste al Seminario de “Gestión Documental” por parte del GIT Servicio al Ciudadano, con el fin de mejorar la orientación a la ciudadanía el día 10 de Junio de 2019. Se realiza pieza comunicativa difundido mediante el correo Institucionales "El IGAC cuenta con el servicio de intérprete de lengua de señas" (12 de Junio de 2019). A demás se participa a las diferentes dependencias de la Sede Central a participar activamente en el IV Concurso de Lenguaje Claro liderado por el Departamento Nacional de Planeación (DNP), con el fin de garantizar el acceso, la comprensión y la utilidad de las comunicaciones del Estado (Correo Electrónico del 5 de Junio ) y se remite la aceptación al DNP con los documentos a participar en el concurso (Correo Electrónico 10 de Junio). Por último se realiza socialización de los protocolos de atención al ciudadano, Política, modelo integrado de gestión y canales de atención con el objetivo de fortalecer las competencias del grupo al momento de orientar a la ciudadanía y partes interesadas (Registro de Asistencia 17 de Junio de 2019).</t>
  </si>
  <si>
    <t xml:space="preserve">Se realizaron video conferencias y se trataron temas tales como: Protocolos e Atención, Canales de Atención, funcionamiento del Digiturno, Convenios y Camacol, horarios de atención de la territorial con las siguientes Direcciones Territoriales:  DT Cesar (23-07-2019), DT Nariño (23-07-2019), DT Casanare (24-07-2019), DT Bolívar (24-07-2019), DT Cauca (24-07-2019), DT Huila (25-07-2019), DT Caldas (25-07-2019), DT Risaralda (25-07-2019), DT Caquetá (25-07-2019) DT Norte de Santander (25-07-2019), DT Meta (26-07-2019), DT Tolima (26-07-2019), DT Boyacá (30-07-2019), DT Córdoba (31-07-2019), DT Sucre (31-07-2019).   </t>
  </si>
  <si>
    <t>Se realizan video conferencias a las Direcciones Territoriales de Valle del Cauca (01-08-2019) , Magdalena(02-08-2019) en temas de Protocolos de atención, seguimiento de PQRDS, Participación ciudadano, funcionamiento digiturnos.
Video conferencia temas de talento humano, capacitación evaluación del desempeño, nominam bilinguismo, planeación SIG- POA, MIPG, Plan de desarrollo y resolución 1495, servicio al ciudadano (12-08-2019).</t>
  </si>
  <si>
    <t>Se realizan socializaciones de: Correspondencia -Manual de Procedimiento (06-09-2019), Conversatorio Ley 1755 de 2015 (18-09-2019, 19-09-2019, 24-09-2019, 25-09-2019, 27-09-2019), Protocolo de atención de servicio al ciudadano (26-09-2019), Sistema de correspondencia CORDIS, Protocolos de servicio al ciudadano (25-09-2019), inducción respecto del manejo del cordis (24-09-2019).  Socialización aplicativo de correspondencia CORDIS (24-09-2019)</t>
  </si>
  <si>
    <t>En el mes de octubre se realizaron las siguientes actividades: Videoconferencia capacitacion CORDIS con Florencia (02-11-2019).Videoconferencia en la DT Cesar, Cordoba, Caqueta, Sucre , Boyaca los días 8 y 9 de octubre y se trataron los siguientes temas, protocolos de atención, canales de atención, funcionamiento de digiturnos y  horarios de atención de la territorial, circular 343, procedimiento de trámites, quejas, reclamos, sugerencias y denuncias.</t>
  </si>
  <si>
    <t>En el mes de noviembre se realizaron Videoconfencias de protocolos de atención y PQRDS en DT Norte de Santander (11-15-2019), Videoconferencia en DT Guajira (25-11-2019) en temas de protocolos de atención, participación ciudadana, riesgos, socialización procedimiento de PQRDS entre otros temas; Videoconferencia DT Risaralda (25-11-2019) con socialización procedimiento de PQRDS, Videoconferencia DT Caldas  (25-11-2019)protocolos de atención al usuario, socialización de tramites, quejas, reclamos, sugerencias y denuncias. Videoconferencia DT Quindio (26-11-2019) protocolo de atención al usuario , participación ciudadana, socialización procedimiento de tramite, quejas, reclamos, sugerencia y denuncia (26-11-2019); Videconferencia DT Cordoba (28-11-2019) protocolos de atención al usuario, participación ciudadana , socialización procedimiento de tramite, quejas, reclamos, sugerencia y denuncias (28-11-2019)</t>
  </si>
  <si>
    <t xml:space="preserve">En el mes de diciembre se realizaron videoconferencia de atención PQRDS en DT Boyacá ( 05-12-2019), Videoconferencia DT Cesar en temas relacionados en PQRDS encaminados al cierre de vigencias 2019, atención al ciudadano (05-12-2019). Videoconferencia DT Nariño (05-12-2019) en temas relacionados protocolos de atención, socialización de la circular internas 132 y 121; Videoconferencia DT Sucre (05-12-2019) en temas relacionados protocolos de atención, socialización de la circular internas 132 y 121.  </t>
  </si>
  <si>
    <t>Mejorar la  accesibilidad en el canal presencial teniendo en cuenta  los lineamientos de la NTC 6047 a los requerimientos de infraestructura.</t>
  </si>
  <si>
    <t>Se realiza mesa de trabajo - bajo la coordinación del grupo , en la cual se revisan del plan de acción 2019 que contiene actividades referentes al fortalecimiento en el mejoramiento de la accesibilidad del Canal Presencial teniendo en cuenta los lineamintos de la NTC 6047. (registro de asistencia 11-02-2019). 
 Se realiza Primer Comite de Mejoramiento del GIT Servicio al ciudadano en el cual se aprueba el plan de accion 2019 que contiene las actividades con sus respectivos responsables (Registro de asitencia e informe de comite 15-02-2019)
 Se realiza revisión del proyecto de Servicio al Ciudadano mediante la metodologia MGA con el objetivo de mejorar los canales de atención y la accesibilidad a la ciudadania. (Registro de asistencia 18-02-2019). Ademas , se remite mediante correo electronico a la coordinación la presentaci{on dle proyecto para su respectiva exposición a la Secretaría General (correo electrónico con el proyecto de Servicio al Ciudadano 18-02-2019).</t>
  </si>
  <si>
    <t>Se realiza reunión con el CIDCCA para mejorar la accesibilidad en el canal (correo electrónico 8-03-2019 y registro de asistencia) donde se recorre el primer piso de sede central con el objetivo de señalizar las zonas que requieren visibilidad para personas con discapacidad. A demás se revisa diseño para señalética con la oficina de Difusión y Mercadeo e incluir las fotografías en cada área (22-03-2019)
 Se presenta resultados por parte del DNP frente al Diagnóstico de los canales de atención en el 2018. Acorde a los aspectos por mejorar esta el canal presencial en la sede central (registro de asistencia 27-03-2019) a lo cual para este año se ha tratado de mejorar la atención trasladando la atención de Cundinamarca en sede central en el primer piso, a lo cual se realiza mesa con las diferentes áreas para lo anterior se tomaron acciones y la atención en el primer piso ya está en funcionamiento( registro de asistencia 12-03-2019)</t>
  </si>
  <si>
    <t>Divulgar la herramienta "Convertic", "Centro de Relevos" y el servicio de traductor en lengua de señas para la inclusión de personas con discapacidad en las Direcciones Territoriales.</t>
  </si>
  <si>
    <t>Se realiza acercamiento con la Directora del INSOR para la inclusión de personas sordas en los diferentes canales de atención, además de realizar videos institucionales con el apoyo del INSOR con traducción en lengua de señas (correo electrónico 26-03-2019); Circular a Nivel nacional ofreciendo el servicio de intérprete de lengua de señas y remitiendo el enlace de Convertic en el caso de que llegue una persona con discapacidad a cualquier sede y poder prestarle al ciudadano cualquier servicio necesario (circular 22-03-2019), por ultimo correo electrónico del seguimiento a las Direcciones Territoriales (26-03-2019); se revisa diseño para señalética a personas con discapacidad en apoyo con la oficina de Difusión y Mercadeo e incluir las fotografías en cada área (22-03-2019); Correo electrónico a las Direcciones Territoriales para conocer cuales sedes están manejando el Sorftware del Centro de Relevos; Se realiza reunión con el CIDCCA para mejorar la accesibilidad en el canal (correo electrónico 8-03-2019 y registro de asistencia) donde se recorre el primer piso de sede central con el objetivo de señalizar las zonas que requieren visibilidad para personas con discapacidad; Por ultimo se revisa con la Oficina de Comunicaciones los videos institucionales que pueden ir con interpretación en lengua de señas (06-03-2019).</t>
  </si>
  <si>
    <t>Para divulgar el servicio de traducción en lengua de señas se realizan capacitaciones en el Segundo Encuentro Nacional de Servicio al Ciudadano con entidades como el INSOR en la cual se generó un taller de sensibilización en el cual se genera la inclusión social, cultura y las particularidades comunicativas para personas sordas. Estos espacios tienen como finalidad que los servidores públicos apropien conceptos y herramientas prácticas para garantizar que los servicios prestados por la administración pública, sean accesibles para la población sorda, además, construir un espacio de interacción, reflexión y diálogo en torno a su cultura y a los avances y alternativas de acción para la garantía de sus derechos. A demás se tiene el apoyo del INSOR donde va a colaborar en la realización de un video institucional con un trámite del IGAC con traducción en lengua de señas.</t>
  </si>
  <si>
    <t>En el mes de Junio se divulga el servicio de traductor en lengua de señas mediante Pieza Comunicativa Correos Institucionales "El IGAC cuenta con el servicio de intérprete de lengua de señas" (12-06-2019). A demás se trabaja con en INSOR para realizar un video institucional con traducción en lengua de señas ofreciendo el servicio del certificado catastral por los diferentes canales de atención (Correo electrónico 7 de Junio). Por último se hacen invitaciones a colegios distritales para realizar charlas frente a la importancia de la geografía en Colombia (correo electrónico 11 y 19 de Junio).</t>
  </si>
  <si>
    <t xml:space="preserve">Socialización Circular 37 de 2019, interprete de señas desde el área de Servicio al ciudadano Dirección Territorial Quindío (15-07-2019). Así mismo, en las video conferencias realizadas en el mes de julio, se recuerda la circular. </t>
  </si>
  <si>
    <t>Se realiza socialización circular 37 de 2019, interprete de señas desde el area de Servicio al ciudadano a las direcciones territoriales de Sucre (06-08-2019) , Cordoba (27-08-2019) y  Nariño (30-08-2019).</t>
  </si>
  <si>
    <t>Se participa en el "Taller de interacción con personas con discapacidad visual" de la Función Pública e INSOR (09-09-2019). Se participa (13-09-2019, en la construcción del "1er. Encuentro de servicio al ciudadano del Sector Ambiente", en donde se participa con nuetro caso de Buena Practica de la interprete de lengua de señas. Asi mismo , se publica video semana de personas sordas (25-09-2019) y se publica noticia en los correo institucionales de " el IGAC fortalece sus conocimientos en pro de las personas con discapacidad visual".</t>
  </si>
  <si>
    <t>En el mes de octubre se realizaron las siguientes actividades: socializacion circular 37 de 2019, interprete de señas desde area servicio al ciudadano en Direcciones territoriales como : Casanare (09-10-2019), Norte de Santander (10-10-2019), Atlantico (10-10-2019), Magdalena (10-10-2019), Meta(10-10-2019), Guajira (10-10-2019), Valle (30-10-2019)</t>
  </si>
  <si>
    <t xml:space="preserve">Se realiza avance del 10% para cerrar la vigencia; se les recuerda mediante correo electronico (10-12-2019)a las Direcciones Territoriales la circula interna 37 de 2019; con temas tales como: la prestación del servicio de la interprete de señas desde Sede central mediante camara de video y las plataformas de magic y Jaws. </t>
  </si>
  <si>
    <t>Identificar las necesidades de las Direcciones Territoriales para acercar la oferta institucional al ciudadano por medio de las Unidades móviles</t>
  </si>
  <si>
    <t>Se realiza mesa de trabajo - bajo la coordinación del grupo , en la cual se revisan del plan de acción 2019. (registro de asistencia 11-02-2019). 
 Se realiza Primer Comité de Mejoramiento del GIT Servicio al ciudadano en el cual se aprueba el plan de acción 2019 que contiene las actividades con sus respectivos responsables. Queda como compromiso el envió de correo electrónico para conocer las necesidades de unidades móviles a las DT (Registro de asistencia e informe de comité 15-02-2019). Ademas , la coordinación de Servicio Administrativos informa que las unidades móviles se encuentran en estado de mantenimiento.</t>
  </si>
  <si>
    <t>Se remite oficio al GIT Servicios Administrativos solicitando la disponibilidad de las Unidades Móviles para así realizar la respectiva programación con las Direcciones Territoriales. (30-04-2019)</t>
  </si>
  <si>
    <t>Se solicita a las Direcciones Territoriales las necesidades que tengan frente a las actividades que requieran para la programación de la Unidad Móvil en los diferentes municipios del país (Correo Electrónico 18 de Junio de 2019). Las Territoriales de Norte de Santander (Correo Electrónico 19 de Junio), Meta (Correo electrónico 27 de Junio), Huila (Correo Electrónico 26 de Junio) y Valle (Correo Electrónico 28 de Junio) remiten el cronograma para visita por parte de la Unidad Móvil.</t>
  </si>
  <si>
    <t xml:space="preserve">Se envía memorando al coordinador del GIT Servicio Administrativos 8002019IE7610 del 13 de agosto de 2019 con la posible programación de las Unidades Móviles y si los automotores se encuentran disponibles para ser usados.
Se recibe de parte de municipio de Madrid Cundinamarca la solicitud de  a jornada de servicio a Ciudadano 8002019ER14654 del 20 de agosto de 2019. Se responde con conmunicación 8002019EE13349 del 06 de septiembre de 2019. </t>
  </si>
  <si>
    <t>Adelantar la gestión para la implementación de un Call Center con el objetivo de mejorar el canal telefónico</t>
  </si>
  <si>
    <t>Se revisan en mesa de trabajo del 06-08-2019 las extensiones IP, para actualizacion del #367. El 15-08-2019 se realiza mesa de trabajo para el apoyo en generación de simulador para adquisición por medio de la tienda virtual del estado colombiano de servicio BPO. Reunión previa a la capacitación de Colombia compra, para definir recursos , tecnología y procesos con que cuenta el instituto (20-08-2019). Reunión acuerdo marco servicio BPO para el centro de contacto (21-08-2019).</t>
  </si>
  <si>
    <t>Presentar propuesta de Campañas al área de  comunicaciones relacionadas con servicio al ciudadano para difundir en los diferentes canales de atención.</t>
  </si>
  <si>
    <t>Se realizan campañas de comunicación relacionadas con: Protocolos de Atención (03 y 12 de Abril); Concurso a nivel interno para contestar llamadas acorde a los protocolos de atención; y la difusión del encuentro nacional de servicio al ciudadano que tiene como objeto mejorar la atención al ciudadano (08 de abril)</t>
  </si>
  <si>
    <t>Se realiza campaña desde el GIT Servicio al Ciudadano para difundir internet gratis en pocos pasos; se realiza difunsión mediante correo electrónico  (12-07-2019) y se imprimen 4 carteles y se colocaron en los puntos de atención .</t>
  </si>
  <si>
    <t xml:space="preserve">Se actualiza Banner de Canales de Atención de la pagina web que aparece en el link https://www.igac.gov.co/es/contenido/canales-de-atencion-0 en el mes de agosto. Y se realiza la solicitud ee actualización de carta de trato digno con incidencia 150917 </t>
  </si>
  <si>
    <t>Se presenta en pantallas el video de semana personas sordas (25-09-2019). Se colabora en la construcción del banner de Rendición de Cuentas (30-09-2019)</t>
  </si>
  <si>
    <t xml:space="preserve">Se realiza inidencia para realizar pieza comunicativa (02-10-2019), el 10 de octubre mediante correo interno se envia tips de Sabes qué es una mutación de primera?. Se realiza para la rendición de cuentas 2019 el link para publicar la información relacionada con el evento. </t>
  </si>
  <si>
    <t>Se realiza publicación en Youtube en la pagina oficial del IGAC el video realizado en conjunto con el INSOR - Certificado Catastral -Lengua de Señas (22-11-2019); el la pagina web del IGAC se publica la noticia IGAC le rindió cuentas a los colombianos (14-11-2019)</t>
  </si>
  <si>
    <t xml:space="preserve">Se realiza campañas de: (12-12-2019) Inscripción de un predio ante el IGAC y (24-12-2019) solicitud de rectificaciones, corrección en la inscripción de datos de un predio. Estas campañas fueron enviadas a nivel nacional mediante comunicación interna de los correos electrónicos. </t>
  </si>
  <si>
    <t>Realizar medición y seguimiento a los canales de atención del IGAC.</t>
  </si>
  <si>
    <t>Se realiza seguimiento a los canales de atención mediante las siguientes actividades: Obra de teatro “Dora” en la cual se genera la dinámica para sensibilizar a los ciudadanos frente a la atención en los diferentes canales. Esta información fue planificada mediante mesa de trabajo del 8 de abril en la cual se presenta una lluvia de ideas por el mes del ciudadano en lo cual se acuerda realizar una obra de teatro. En encuentro nacional de servicio al ciudadano (el día 10 de abril capacitación vocación del servicio y taller de las PQRD) y la “inducción – reinducción” se reitera la importancia de la atención en los diferentes calanes, donde se hace énfasis en el canal telefónico toda vez que los funcionarios no atienden las llamadas. 
 Para la verificación y seguimiento a los canales de atención se está realizando la unificación de las encuestas con las diferentes áreas (CIAF, Agrología, Oficina de Difusión y Mercadeo y GIT Servicio al Ciudadano), para ello se realiza propuesta de fichas técnicas y modelo de encuestas para el canal virtual, telefónico y presencial, a lo cual se remite a la oficina Asesora de planeación para su respectiva aprobación.</t>
  </si>
  <si>
    <t>Se realiza mesa de trabajo por parte de la Oficina asesora de Planeación para la presentación de resultados del Diseño de muestra para el desarrollo de la Encuestas de Satisfacción del Usuario de los Servicio y Productos del IGAC (26-06-2019)</t>
  </si>
  <si>
    <t>La Oficina Asesora de Planeación nos realizaron la presentación resultados diseño de muestra, Tamaño de muestra para el ejercicio de la encuesta de satisfacción al usuario del IGAC (11-07-2019). Asi mismo, se le envía base de datos  a la Oficina de Difusión y Mercadeo y se realiza mesa de trabajo para distribuir actividades y /o tareas (30-07-2019).</t>
  </si>
  <si>
    <t>Se envía correo electronico a la Oficina de Difusión y Mercadeo con el formulario de encuetas de Satisfacción y percepción (01-08-2019) para su validación. Se envía mediante correo electrónico la encuesta de satisfacción IGAC el 5 de agosto de 2019 con el link para ser diligenciada. Se envía desde la coordinación del GIT Servicio al Ciudadano correo con la sugerencia a la Oficina Asesora de Planeación de no colocar encuestas a las Direcciones Territoriales en el plan de acción. División del tamaño de la muestra para realizar las encuestas telefónicas (16-08-2019). Se envía correo electronico con la base de datos depurada (23-08-2019)</t>
  </si>
  <si>
    <t>Se estan Realizando las encuestas telefonica de acuerdo a la base de datos.</t>
  </si>
  <si>
    <t>El 11 de diciembre de 2019 se realiza socialización de base de datos de las encuetas 2019 con el GIT Servicio al ciudadano de las encuestas faltantes para su respectiva realización. Se realiza un avance del 12,50% ya que en el mes de diciembre se realizaroin gran parte de las encuetas para la publicacion en el mes de enero 2020</t>
  </si>
  <si>
    <t>6.25%</t>
  </si>
  <si>
    <t>Elaborar el instructivo para el levamantamiento de la reserva legal de la información cartografica y catastral de la Entidad</t>
  </si>
  <si>
    <t xml:space="preserve">Durante el año 2018 y 2019 se realizaron multiples mesas de trabajo para el levantamiento de la reserva legarl de la información cartográfica y catastral de la entidad. El día 30 de julio de 2019 la doctora Monica da la orden de terminar aquí el aporte del GIT Servicio al Ciudadano al Tema de la Reserva legal y que las areas técnicas continuen con el proceso por ser comperencia de ellos. </t>
  </si>
  <si>
    <t xml:space="preserve">Actualizar  y Publicar Carta de Trato Digno </t>
  </si>
  <si>
    <t xml:space="preserve">El 27 de agosto se realiza mesa de trabajo para actualizar la carta de trato digno. Asi mismo, se realiza incidencia 150917 para realizar la carta de trato digno </t>
  </si>
  <si>
    <t>Se realiza la propuesta de diseño de la nueva carta de trato digno enviada por la Oficina de Difusión y Mercadeo (20-09-2019)</t>
  </si>
  <si>
    <t xml:space="preserve">Se publica en la pagina web del IGAC la carta de trato digno y se realiza mediante incidencia del 16-10-2019 con numero de caso 154466. asi mismo Mediante circular interna 115 del 23 de octubre de 2019 se entregan a nivel nacional afiche carta de trato digno a la ciudadanía. </t>
  </si>
  <si>
    <t>PQRD ATENDIDAS OPORTUNAMENTE</t>
  </si>
  <si>
    <t>% de Seguimiento y control a las PQRD 2019 atendidas oportunamente</t>
  </si>
  <si>
    <t>El GIT Servicio al ciudadano realizo: mesa de trabajo entre el GIT Gestión Documental y servicio al ciudadano para las radicaciones DT Santander (05-08-2019). Mesa de trabajo para la busqueda de información  para finalización de peticiones de años anteriores (09-08-2019). Visita a la DT de Tolima de 14 al 16 de agosto de 2019 para brindar apoyo a la territorial en materia de gestión documental y en el seguimiento a los procesos de PQRDS. Seguimiento a las peticiones web mediante correo electronico a las Direcciones territorales (08-08-2019)</t>
  </si>
  <si>
    <t>Se realiza seguimiento a las PQRDS y se promueve la finalizacion oportuna de las mismas mediante:  charla de correspondencia -Tramites correspondencia , charla Ventanilla Unica y peticiones, socialización Correspondencia - Manual de procedimiento. Asi mismo,  Se realiza cronograma de actividades conservatorio y mediante Circular 98 de seguimiento y control de las peticiones se envía el cronograma alas dependencias . Se realizan Conversatorios Ley 1755 de 2015 y peticiones pendientes a cargo de las dependencias de la sede central. Se envián memorandos a las Direcciones Territoriales con el estado de sus PQRDS.</t>
  </si>
  <si>
    <t>Se realiza seguimiento a las PQRDS y se promueve la finalizacion oportuna de las mismas mediante: Video Conferencia capacitacion CORDIS en Florencia(02-10-2019), Video conferencia en Cordoba, Caqueta, Sucre, Boyaca (08 y 09 de octubre). Se realiza mesa de trabajo entre Servicio al ciudadano y Gestión Documental para tratar temas de tramites DT Risaralda y Santander (16-10-2019). Se envía Circular interna 8002019CI121 del 29 de octubre de 2019 con el asunto de finalización trámite de peticiones de años anteriores. Se envía mediante correo electrónico estado de peticiones web de la DT Atlantico, Bolivar, Cundinamarca y Tolima. (02-10-2019). Asi mismo, se realiza el informe Servicio al Ciudadano - Tercer trimestre con radicado 8002019IE11013 del 29 de octubre de 2019 .</t>
  </si>
  <si>
    <t>Se realiza seguimiento a las PQRDS y se promueve la finalizacion oportuna de las mismas mediante: Se envían correo electronicos a las Direcciones Territoriales y oficinas en Sede central con peticiones de Pagina Web para el respectivo seguimiento . Video conferencia con las DT de Norte de Santander,  Guajira, Risaralda, Caldas, Quindio, Cordoba, con diferentes temas entre ellos el seguimiento de las PQRDS . Se envia circular interna 121 del 29-10-2019 a los correo electronicos de las DT para su respectivo conocimiento . Se realiza visita a la DT Santander 25,26 y 27 de noviembre para desarrollar y culminar las actividades referidas a las peticiones .</t>
  </si>
  <si>
    <t>Se realiza plan de continguencia en la dirección territorial Tolima para realizar plan de contingencia de peticiones pendientes , asi mismo se realiza buenas practicas con el seguimiento de las peticiones de pagina web para promover  las buenas practicas de PQRD.</t>
  </si>
  <si>
    <t>N.A.</t>
  </si>
  <si>
    <t>Promover Buenas prácticas para mejorar la Gestión de las PQRDS.</t>
  </si>
  <si>
    <t>S e realiza el seguimiento y control de las PQRDS en algunas oficinas de Sede Central (registros de asistencia) , se realiza plan de servicio al ciudadano con Secretaría General (22-02-2019), Seguimiento PQRDS video conferencia DT Cesar (26-02-2019), DT Cordoba (26-02-2019), DT Huila (26-02-2019), DT Cauca (26-02-2019), DT Quindio (26-02-2019), DT Caldas (28-02-2019).</t>
  </si>
  <si>
    <t>Se promueven las buenas prácticas para mejorar la gestión de las PQRDS mediante video conferencias (registros de asistencia 01-03-2019, 07-03-2019, 08-03-2019, 11-03-2019, 28-03-2019 y 29-03-2019) y plan de contingencia – visitas a las Direcciones Territoriales – Dirección Territorial Santander (Informe Visita 5 al 9 de Marzo de 2019; registro de asistencia 06-03-2019, 11-03-2019, 15-03-2019 y 18-03-2019)</t>
  </si>
  <si>
    <t>Se realiza seguimiento y control a las peticiones a los cual se remite memorando a las Direcciones Territoriales con la trazabilidad de las peticiones y el indicador de oportunidad de cada territorial para su respectiva mejora.</t>
  </si>
  <si>
    <t>Se realiza entrrega de listado de Peticiones a Secretaría General, Dirección, Control Disciplinario, contratación para el respectivo seguimiento (03-05-2019). Se le entrega a la oficina de Talento Humano los radicados pendientes (14-05-2019). Envío de formato Sugerencias y Recepción de peticiones mediante IE3905 del 17 de mayo de 2019 a la DT Casanare. Se realiza campaña para "Ayuda a Elena Rueda (ER) a encontrar su pareja"y promover la finalizacion correcta de las peticiones (27-05-2019). Se envian correo a las diferentes oficinas de la sede central con el seguimiento a las peticiones pendientes por depurar en el aplicativo CORDIS (08-05-2019). El 31 de mayo se envía correo electrónico del seguimiento de las peticiones a cada una de las oficinas de Sede Central.</t>
  </si>
  <si>
    <t>Se realizó videoconferencia con DT Norte de santander con relación a temas como evacuación de las PQRD de vigencisas anteriores, protocolos de atención, tutelas que ingresan y como se estan controlando (12-06-2019). Plan de contigencia Dirección Territorial , por parte de todo el Grupo se realizo la depuración de 10105 registros ( 11, 19,20 de junio). Se envía IE5579 del 26-06-2019 al Coordinador GIT Fronteras y Limites de Entidades Territoriales para seguimiento peticiones remitas por Direcciones Territoriales. Reunión para el Seguimiento y avances la PQRDS respecto de acciones que se vienen desarrollando en la dirección territorial de Valle (26-06-2019). correo electronico consolidado nacional de peticiones por territorial (10, 26 de junio). Se realiza seguimiento por por correo electrónico a las Direccione Territoriales de las Peticiones Web (10-06-2019)</t>
  </si>
  <si>
    <t xml:space="preserve">Se envía mediante el correo electronico de la Coordiandora del grupo el informe consolidado de segundo Trimestre del año 2019 a cada una de las Direcciones Territoriales con el estado de las Peticiones (12-07-2019).  Asi mismo se envía correo electronico a cada una de las areas de Sede Central con el  estado de sus peticiones pendientes (30-07-2019). En las video conferencias realizadas en DT Cesar (23-07-2019), DT Nariño (23-07-2019), DT Casanare (24-07-2019), DT Bolívar (24-07-2019), DT Cauca (24-07-2019), DT Huila (25-07-2019), DT Caldas (25-07-2019), DT Risaralda (25-07-2019), DT Caquetá (25-07-2019) DT Norte de Santander (25-07-2019), DT Meta (26-07-2019), DT Tolima (26-07-2019), DT Boyacá (30-07-2019), DT Córdoba (31-07-2019), DT Sucre (31-07-2019), se res recuerda temas tales como: avances en PQRDS, entre otros. Asi mismo, cada quince dias se realiza seguimiento mediente correo electronico de las  peticiones pagina web a cada una de las DT. </t>
  </si>
  <si>
    <t xml:space="preserve">El GIT Servicio al ciudadano realizo: mesa de trabajo entre el GIT Gestión Documental y servicio al ciudadano para las radicaciones DT Santander (05-08-2019). Mesa de trabajo para la busqueda de información  para finalización de peticiones de años anteriores (09-08-2019). Visita a la DT de Tolima de 14 al 16 de agosto de 2019 para brindar apoyo a la territorial en materia de gestión documental y en el seguimiento a los procesos de PQRDS. Seguimiento a las peticiones web mediante correo electronico a las Direcciones territorales (08-08-2019). Se envía consolidado nacional de peticiones de territoriales (27-08-2019) a las Subdirecciones, Secretaría y Control Interno.  </t>
  </si>
  <si>
    <t>Se realizan charlas de correspondencia -Tramites correspondencia (04-09-2019), Ventanilla Unica y peticiones (04-09-2019), Correspondencia - Manual de procedimiento (06-09-2019). Se realiza cronograma de actividades conservatorio (16-09-2019). Circular 98 de seguimiento y control de las peticiones 17-09-2019.Conversatorios Ley 1755 de 2015 y peticiones pendientes a cargo de las dependencias de la sede central (18-09-2019, 19-09-2019, 24-09-2019, 25-09-2019, 27-09-2019). Se envián memorandos a las Direcciones Territoriales (24-09-2019 y 25-09-2019). Teleconferencia reinducción sistema de correspondencia CORDIS( 25-09-2019).</t>
  </si>
  <si>
    <t>En el mes de octubre se realizaron las siguientes actividades: Video Conferencia capacitacion CORDIS en Florencia(02-10-2019), Video conferencia en Cordoba, Caqueta, Sucre, Boyaca (08 y 09 de octubre). Se realiza mesa de trabajo entre Servicio al ciudadano y Gestión Documental para tratar temas de tramites DT Risaralda y Santander (16-10-2019). Se envía Circular interna 8002019CI121 del 29 de octubre de 2019 con el asunto de finalización trámite de peticiones de años anteriores. Se envía mediante correo electrónico estado de peticiones web de la DT Atlantico, Bolivar, Cundinamarca y Tolima. (02-10-2019)</t>
  </si>
  <si>
    <t>Se envían correo electronicos a las Direcciones Territoriales y oficinas en Sede central con peticiones de Pagina Web para el respectivo seguimiento (05-11-2019). Video conferencia con las DT de Norte de Santander (15-11-2019), Guajira 25-11-2019) , Risaralda(25-11-2019), Caldas (25-11-2019), Quindio (26-11-2019), Cordoba (28-11-2019) con diferentes temas entre ellos el seguimiento de las PQRDS . Se envia circular interna 121 del 29-10-2019 a los correo electronicos de las DT para su respectivo conocimiento . Se realiza visita a la DT Santander 25,26 y 27 de noviembre para desarrollar y culminar las actividades referidas a las peticiones .</t>
  </si>
  <si>
    <t xml:space="preserve">Se realiza visita en al DT Tolima del 9 al 13 de diciembre como plan de contingencia con peticiones pendientes; asi mismo se realiza constante seguimiento de las peticiones de pagina web  mediante correo electrónico a las Direcciones territoriales. </t>
  </si>
  <si>
    <t>Elaborar informe de control y seguimiento de las PQRDS</t>
  </si>
  <si>
    <t>Se inicia en el mes de marzo el proceso de elaboración de los informes trimestrales del GIT Servicio al Ciudadano en el cual tomamos como base el informe de FURAG, el cual requiere información obligatoria en los informes trimestrales de peticiones quejas y reclamos. Para consolidar la información se realizan mesas de trabajo con el grupo de Servicio al Ciudadano e integrar ideas en pro de mejorar el documento trimestral (registro de asistencia 04-03-2019 y 27-03-2019)</t>
  </si>
  <si>
    <t>Se elabora el informe de las Peticiones, Quejas, Reclamos, Denuncias y Sugerencias del primer trimestre el cual se publica en el mes de abril en la página web. (Correo electrónico del 30 de Abril y presentación)</t>
  </si>
  <si>
    <t>Informe Servicio al Ciudadano Primer Trimestre mediante radicado 8002019IE4861 del 11-06-2019</t>
  </si>
  <si>
    <t xml:space="preserve">Se reciben los insumos para realizar el segundo informe Trimestral 2019 de GIT Servicio al Ciudadano los días 10, y 15 de julio de 2019. </t>
  </si>
  <si>
    <t xml:space="preserve">Se radica mediante radicado 8002019IE11013 del 29 de octubre de 2019 el informe Servicio al Ciudadano - Tercer trimestre. </t>
  </si>
  <si>
    <t>Publicar informe de control y seguimiento de las PQRDS</t>
  </si>
  <si>
    <t>Se realiza la publicación de los informes del I , II  y III trimestre de PQRD en la pagina web del Instituto en : Transparencia y acceso a la información pública / 10.Instrumentos de gestión de información pública/ 10.10 Informe de peticiones, quejas, reclamos, y solicitudes de acceso a la infomacion / 2019</t>
  </si>
  <si>
    <t>Caracterización de los grupos de valor y/o grupos de interés</t>
  </si>
  <si>
    <t>Documento de caracterización de grupos de valor elaborado</t>
  </si>
  <si>
    <t>Se realiza mesa de trabajo para distribución de actividades en temas de participación ciudadana y caracterización de grupos de valor (30-08-2019)</t>
  </si>
  <si>
    <t xml:space="preserve">Se realizan reuniones con los diferentes procesos del instituto, para exponer la participacion ciudadana. En estas charlas se mes pregunta por los grupos de valor de cada proceso para la construcción de la caracterización de grupos de valor. </t>
  </si>
  <si>
    <t xml:space="preserve">Se realiza la caracterización de los grupos de valor y/o grupos de interés y se está a la espera de los datos del informe de PQRDS del IV cuatrimestre para actualizar datos y posterior publicación en la pagina web en enero 2020. </t>
  </si>
  <si>
    <t>Solicitar a las diferentes áreas del IGAC las características de los grupos de valor y/o grupos de intéres de sus procesos</t>
  </si>
  <si>
    <t>Se realiza diseño de cuestionario de Participación ciudadana con propuesta de grupos de valor (02-09-2019), levantamiento de información con levantamiento de grupos de valor (02-09-2019). Identificación de espacios de participación ciudadana y caracterización de grupos de valor(06-09-2019). Levantamiento de información, identificación de grupos de valor (05-09-2019), Identificación espacios de Participación ciudadana-gestion contractual (09-09-2019). Socialización participación ciudadana Subdirección de Catastro con levantamiento de grupos de valor (12-09-2019), Socialización participación ciudadana Subdirección de Agrología con levantamiento de grupos de valor (13-09-2019), Identificación de espacios de participacion ciudadana .</t>
  </si>
  <si>
    <t>Elaborar  la Caracterización de grupos de valor y/o grupos de interés de acuerdo a la información suministrada por las diferentes áreas</t>
  </si>
  <si>
    <t>Socializar la Caracterización de grupos de valor y/o grupos de interés</t>
  </si>
  <si>
    <t xml:space="preserve"> Plan de participación ciudadana </t>
  </si>
  <si>
    <t>% de avance del Plan de partiipación ciudadana Formulado</t>
  </si>
  <si>
    <t>Reunión previa para lineamiento de participación ciudadana con la Secretaría General (20-08-2019). Segunda mesa de trabajo para el levantamiento de participación ciudadana para establecer el plan 2020 (26-08-2019)</t>
  </si>
  <si>
    <t>En el mes de noviembre  se realiza reunion para el segumiento al plan de participación ciudadana e informe de rendición de cuentas . Se realiza incidencia para campaña de expectativa de participación ciudadana  incidencia 157078.</t>
  </si>
  <si>
    <t>Mediante circular interna 161 del 27 de diciembre de 2019 Oficialización del procedimiento de "participación ciudadana" PC-SCP-02, con sus respectivos formatos.</t>
  </si>
  <si>
    <t>- Implementar la modernización y el fortalecimiento  del IGAC.</t>
  </si>
  <si>
    <t>- Implementación del Sistema de Gestión Documental.</t>
  </si>
  <si>
    <t>- Información y comunicación</t>
  </si>
  <si>
    <t>- Gestion Documental.</t>
  </si>
  <si>
    <t xml:space="preserve">Emitir lineamientos institucionales para Participacion Ciudadana </t>
  </si>
  <si>
    <t>Sistema de Gestión Documental Implementado</t>
  </si>
  <si>
    <t>% de avance en la implementación del Servicio de Gestión Documental</t>
  </si>
  <si>
    <t xml:space="preserve">Elaborar Documento  diagnóstico de las condiciones del IGAC sobre la Participación Ciudadana </t>
  </si>
  <si>
    <t>Se realiza reunion para el segumiento al plan de participación ciudadana e informe de rendición de cuentas (19-11-2019). Se realiza incidencia para campaña de expectativa de participación ciudadana (14-11-2019) incidencia 157078.</t>
  </si>
  <si>
    <t>Se publica mediante circular interna 148 del 11-12-2019 la elaboración del cronograma de participación ciudadana 2020; esta circular es socializada mediante correo electronico. Se realizan incidencia para la publicación del cronograma de participación ciudadana con incidencia 159797 del 16-12-2019 y está en el siguiente link : https://www.igac.gov.co/es/contenido/plan-estrategico-institucional ; se realiza incidencia para la publicación del Plan de participación ciudadana 2019 con incidencia 159153 y se encuentra en el link : https://www.igac.gov.co/sites/igac.gov.co/files/plan_2019_version_final.pdf; se realiza incidencia para la publicación del seguimiento del cronograma de participación ciudadana  con incidencia 160023 y se encuentra en el link : https://www.igac.gov.co/es/contenido/plan-estrategico-institucional. Se oficializa mediante circular interna 161 el procedimiento "particiapción ciudadana PC-SCP-02,  y los formatos "Reporte de las actividades de participación Ciudadana y Rendición de cuentas" FO-SCP-PC02-02 y "Cronograma de actividades de participación ciudadana FO-SCP-PC02-01</t>
  </si>
  <si>
    <t>El personal del GIT Gestión Documental se encuentra ejecutando las actividades orientadas a la actualización de instrumentos archivísticos, TRD y la realización de procesos de organización documental y aplicación de procedimientos para la conservación y preservación del acervo documental del Instituto.</t>
  </si>
  <si>
    <t xml:space="preserve">Solicitar al grupo Talento Humano incluir en el Plan de  capacitaciones tematicas de participación ciudadana, rendición de cuentas, política de servicio al ciudadano y control social para los servidores públicos y contratistas. </t>
  </si>
  <si>
    <t>Se continua con la revisión de los instrumentos archivísticos, el Programa de Gestión Documental - PGD se actualizó y se encuentra para revisión de la coordinación del GIT Gestión Contractual. De igual forma, en la Sede Central se realizaron 15 visitas de seguimiento de aplicación TRD y se brindó apoyo telefónico a las Direcciones Territoriales.</t>
  </si>
  <si>
    <t xml:space="preserve">Se continua con la revisión de los instrumentos archivísticos, el Programa de Gestión Documental - PGD se actualizó y se encuentra para revisión. De igual manera, en la Sede Central se continuaron con las visitas de seguimiento de aplicación TRD y se brindó apoyo a las Direcciones Territoriales (videoconferencias).
</t>
  </si>
  <si>
    <t>- Reestructuración del IGAC basado en procesos (Estructura y planta de personal)
- Mejoramiento en la prestación del servicio a la ciudadanía
- Implementación  de las políticas de gestión y desempeño institucional (MIPG)</t>
  </si>
  <si>
    <t xml:space="preserve">Se continua con la revisión de los instrumentos archivísticos, el Programa de Gestión Documental - PGD se encuentra para revisión. De igual manera, en la Sede Central se continuaron con las visitas de seguimiento de aplicación TRD y se brindó apoyo a las Direcciones Territoriales.
</t>
  </si>
  <si>
    <t xml:space="preserve">Se adelantó con la oficina de Talento Humano, reunión para revisar las necesidades del GIt servicio al ciudadano para el año 2020. </t>
  </si>
  <si>
    <t xml:space="preserve">Una vez revisados los instrumentos archivísticos (PGD y PINAR), se lleva a cabo la actualización y posterior presentación ante el Comité Institucional de Gestión y Desempeño para su aprobación. De igual manera, en la Sede Central se realizaron las visitas de seguimiento de aplicación TRD programadas y se realizó visita de seguimiento a la  Territorial Tolima. Las dependencias estan efectuando las transferencias documentales al archivo central.
</t>
  </si>
  <si>
    <t>Al mes de Septiembre se realizaron las visitas(total 44) de seguimiento a las TRD en las dependencias de la Sede Central, según el cronograma establecido en la circular No. CI36 del 22 de marzo de  2019 con un avance del 98% quedando pendiente una visita. 
En cuanto a los instrumentos archivísticos el avance del trimestre se finaliza la revisión y actualización del Plan de gestión Documental PGD Y el sistema integrado de conservación, y sigue en proceso el Plan Institucional de Archivo y el registro de Activos de información. Reportando un avance del 85%.
Se apoyo la sensibilización e intervención archivística de las territoriales  Quindío, Magdalena, Santander, Norte de Santander y Cundinamarca.
Aplicación de los procesos archivísticos de la territorial Bolívar, valle. además de la Brigada documental en Tolima. con avance en el trimestre del 60%.
El avance acumulado para el trimestre de las transferencias es de 67% en donde ,  debido a que se identificaron dependencias a los cuales no les aplica transferencia por tal razón se reportan como finalizadas; es importante tener en cuenta que algunas transferencias se encuentran aplazadas por solicitud de las dependencias.</t>
  </si>
  <si>
    <t xml:space="preserve">"Se finaliza la revisión y actualización del Programa de gestión Documental PGD, El sistema integrado de conservación y el Plan Institucional de Archivo.
Sigue en proceso el registro de Activos de información."
Se envió para revisión a la oficina asesora de planeación los documentos del Programa de Gestión Documental(PGD), el Sistema Integrado de conservación (SIC) Y el Plan institucional de archivos (PINAR) para iniciar la fase de aprobación en el comité institucional.
"Se realiza la entrega a AMCO de la serie mutaciones y rectificaciones en la territorial Risaralda.
Se realiza Brigada para la entrega a AMB de la serie mutaciones y rectificaciones en la territorial Santander.
Se realiza proceso archivístico de la serie mutaciones y rectificaciones en la territorial Cundinamarca.
Se continua con el apoyo en las dependencias de la sede Central, (Talento Humando, subdirección de Geografía y Cartografía, Subdirección de Catastro y CIAF)"
Se encuentra pendiente una visita para la actividad de visitas la cual se realizará en el mes de noviembre.
"Se aumentaron las transferencias de acuerdo al cronograma establecido, y se identificaron dependencias a los cuales no les aplica transferencia por tal razón se reportan como finalizadas.
Adicionalmente se aplazan unas transferencias por solicitud de las dependencias y dichas actividades se incluyen como finalizadas."
</t>
  </si>
  <si>
    <t xml:space="preserve">Se finaliza la revisión y actualización del Programa de gestión Documental PGD, El sistema integrado de conservación y el Plan Institucional de Archivo.
Sigue en proceso el registro de Activos de información.
se finaliza la aprobación de planeación y el día 20 de noviembre se solicitó incluir en la agenda del próximo comité institucional del mes de diciembre.
•	Programa de Gestión Documental (PGD) versión 2
•	Plan Institucional de Archivos (PINAR) versión 2
•	Sistema Integrado de Conservación (SIC)
•	Registro de Activos de la información versión 2"
Se continua con el apoyo de procesos archivísticos en la sede central, se realizó brigada en Santander.
Se realiza la visita que se encontraba pendiente del día 29 de noviembre y se finaliza con el cronograma.
Se realiza transferencias en las dependencias GIT Gestión Catastral, GIT Administración de la información catastral y el GIT zonas homogéneas físicas y Geoeconómicas. (Versión anterior)
</t>
  </si>
  <si>
    <t>- Talento Humano 
- Gestion de Conocimiento.</t>
  </si>
  <si>
    <t>- Talento Humano
- Integridad
 - Gestión del conocimiento y la innovación</t>
  </si>
  <si>
    <t>RESPONSABLE</t>
  </si>
  <si>
    <t>Actualizar los instrumentos de gestión de la información. (Eliminada)</t>
  </si>
  <si>
    <t>Plan Estratégico de Talento Humano Implementado</t>
  </si>
  <si>
    <t>Se identificó que los instrumentos de gestión de la información hacen parte de los instrumentos archivísticos, por lo tanto, se agruparon en una sola actividad “Revisar y actualizar los instrumentos archivísticos”. Asimismo, es importante obtener la validación y aprobación de los instrumentos por parte del Comité de Evaluación y Desempeño.</t>
  </si>
  <si>
    <t>Se da inicio a la revisión de los instrumentos, para proponer los ajustes atendiendo las necesidades de la entidad.</t>
  </si>
  <si>
    <t>Coordinador GIT Talento Humano</t>
  </si>
  <si>
    <t>Avance de implementación y desarrollo del Plan Estratégico del Talento Humano</t>
  </si>
  <si>
    <t>Actualizar los instrumentos archivisticos (Eliminada)</t>
  </si>
  <si>
    <t>PINAR</t>
  </si>
  <si>
    <t>NATALIA PLATA</t>
  </si>
  <si>
    <t>Revisar y actualizar los instrumentos archivísticos.</t>
  </si>
  <si>
    <t>El porcentaje de avamce se logro casi en su totalidad a excepcion de dos actividades que aun no se han cumplido</t>
  </si>
  <si>
    <t>El avance en el desarrollo el desarrollo del plan estrategico, se ha venido cumpliendo en su totalidad.</t>
  </si>
  <si>
    <t>El Programa de Gestión Documental PGD se actualizó y se encuentra para revisión de la coordinación del GIT Gestión Documental.
Se realizó la identificación y evaluación de los aspectos críticos para la formulación del Plan Institucional de Archivos- PINAR, se encuentar en revisión.</t>
  </si>
  <si>
    <t>El Programa de Gestión Documental PGD se encuentra para revisión de la coordinación del GIT Gestión Documental.</t>
  </si>
  <si>
    <t>Se validaron los aspectos críticos para la formulación del Plan Institucional de Archivos- PINAR, se encuentra en revisión. El Programa de Gestión Documental PGD se encuentra para revisión de la coordinación del GIT Gestión Documental.
Las Tablas de Retención Documental se encuentran en revisión a la espera de la culminación del proceso de modernización del Instituto.</t>
  </si>
  <si>
    <t>Se finaliza la revisión y actualización del Plan de gestión Documental PGD Y el sistema integrado de conservación.
Sigue en proceso el Plan Institucional de Archivo y el registro de Activos de información.</t>
  </si>
  <si>
    <t>Se finaliza la revisión y actualización del Programa de gestión Documental PGD , El sistema integrado de conservación y el Plan Institucional de Archivo.
Sigue en proceso  el registro de Activos de información.</t>
  </si>
  <si>
    <t>Obtener la validación y aprobación de los instrumentos archivísticos</t>
  </si>
  <si>
    <t>Se envio para revisión a la oficina asesora de planeación los documentos del Programa de Gestión Documental(PGD) y el Sistema Integrado de conservación.</t>
  </si>
  <si>
    <t>Se envio para revisión a la oficina asesora de planeación los documentos del Programa de Gestión Documental(PGD) , el Sistema Integrado de conservación (SIC) Y el Plan institucional de archivos (PINAR) para iniciar la fase de aprobación en el comite institucional.</t>
  </si>
  <si>
    <t>se finaliza la aprobación de planeación y eL día 20 de noviembre se solicito incluir en la agenda del proximo comite institucional del mes de dciembre.
Programa de Gestión Documental (PGD) versión 2
Plan Institucional de Archivos (PINAR) versión 2
Sistema Integrado de Conservación (SIC)
Registro de Activos de la información versión 2</t>
  </si>
  <si>
    <t xml:space="preserve">Plan de Trabajo Anual en Seguridad y Salud en el Trabajo
</t>
  </si>
  <si>
    <t>STEPHANIA BAUTISTA</t>
  </si>
  <si>
    <t>Realizar los procesos de organización documental. (Eliminada)</t>
  </si>
  <si>
    <t>Desarrollar y evaluar el Programa de Seguridad y Salud en el trabajo al interior del Instituto bajo la normatividad vigente.</t>
  </si>
  <si>
    <t>Se mejoró la redacción en la actividad de realizar los procesos de organización documental.</t>
  </si>
  <si>
    <t>PINAR/PGD/Plan de Capacitación</t>
  </si>
  <si>
    <t xml:space="preserve">Apoyar técnicamente en la organización documental en las dependecias </t>
  </si>
  <si>
    <t>los avances se encuentran compliados en el informe de junio de SG-SST.</t>
  </si>
  <si>
    <t>Los avances del programa de SG-SST, van acorde con lo establecido en cada actividad para el mes de agosto, lo cual se observa detalladamente en el informe del DRIVE.</t>
  </si>
  <si>
    <t>el informe SG-SST, se encuentra detallado en el informe de word, que aparece en el drive.</t>
  </si>
  <si>
    <t>programacion de examenes ocupacionales y proyeccion del plan de trabajo 2020</t>
  </si>
  <si>
    <t>Se brindó apoyo a las Direcciones Territoriales de Casanare, Santader y Norte de Santander, a traves de videoconferencia.</t>
  </si>
  <si>
    <t>Se brindó apoyo a las Direcciones Territoriales de Cauca, Tolima y Valle, a traves de correo electrónico.</t>
  </si>
  <si>
    <t>Se brindó apoyo a la Subdirección de Geografía y Cartografía en la temática de Historia y Especificaciones de las Aerofotografías. Se llevó acabo visita de seguimiento en la Dirección Territorial Tolima. Se programó visita de seguimiento en la Territorial Risaralda con motivo de la Habilitación de la Gestión Catastral en ese departamento.</t>
  </si>
  <si>
    <t>Se apoyo la sensibilización e intervención archivistica de las territoriales  Quindio, Magdalena, Santander, Norte de Santander y Cundinamarca.
Aplicación de los procesos archivisticos de la territorial Bolivar, valler.
Brigada documental en tolima.</t>
  </si>
  <si>
    <t>Se realiza la entrega a AMCO de la serie mutaciones y rectificaciones en la territorial Risaralda.
Se realiza Brigada para la entrega a AMB de la serie mutaciones y rectificaciones en la territorial Santander.
Se realiza proceso archivistico de la serie mutaciones y rectificaciones en la territorial Cundinamarca.
Se continua con el apoyo en las dependencias de la sede Central, (Talento Humando, subdirección de Geografía y Cartografía, Subdirección de Catastro y CIAF)</t>
  </si>
  <si>
    <t>Se continua con el apoyo de procesos archivisticos en la sede central, se realizó brigada en santander.</t>
  </si>
  <si>
    <t>Aplicar los procedimientos para la conservación y preservación del acervo documental del IGAC (Eliminada)</t>
  </si>
  <si>
    <t>Se determinó eliminar la actividad relacionada con los procedimientos de conservación y preservación del acervo documental y crear la actividad relacionada con el seguimiento a la implementación y aplicación de TRD. Para la presente vigencia es primordial hacer seguimientos a la aplicación de TRD en todas las dependencias del Instituto a nivel nacional.</t>
  </si>
  <si>
    <t>DIANA CAROLINA BARCO</t>
  </si>
  <si>
    <t>Implementar intervención en riesgo psicosocial con base en resultados de batería de riesgo psicosocial y comité de convivencia y manejo de Stress.</t>
  </si>
  <si>
    <t>SIC /Plan de Capacitación</t>
  </si>
  <si>
    <t>Efectuar visitas de seguimiento a la implementación y aplicación de TRD</t>
  </si>
  <si>
    <t>Al mes de junio se han realizado 39 visitas de seguimiento a las TRD para las dependencias de la Sede Central, en desarrollo del cronograma establecido mediante circular No. CI36 del 22 de marzo de  2019.</t>
  </si>
  <si>
    <t>Al mes de julio se han realizado 44 visitas de seguimiento a las TRD para las dependencias de la Sede Central, en desarrollo del cronograma establecido mediante circular No. CI36 del 22 de marzo de  2019.</t>
  </si>
  <si>
    <t>Al mes de agosto se realizaron las visitas(total 45) de seguimiento a las TRD en las dependencias de la Sede Central, según el cronograma establecido en la circular No. CI36 del 22 de marzo de  2019.</t>
  </si>
  <si>
    <t>Al mes de Septiembre se realizaron las visitas(total 44) de seguimiento a las TRD en las dependencias de la Sede Central, según el cronograma establecido en la circular No. CI36 del 22 de marzo de  2019. Solo queda pendiente 1 visita.</t>
  </si>
  <si>
    <t>Se encuentra pendiente una visita para la actividad de visitas la cual se realizará en el mes de noviembre.</t>
  </si>
  <si>
    <t>Se realiza la visita que se encontraba pendiente del día 29 de noviembre y se finaliza con el cronograma.</t>
  </si>
  <si>
    <t>La informacion del avance se encuentra contenida en el informe del profesional a cargo.</t>
  </si>
  <si>
    <t>Actualización de las tablas de retención documental (Eliminada)</t>
  </si>
  <si>
    <t>Al identificar que las tablas de retención documental hacen parte de los instrumentos archivísticos y ya se estableció esta actividad dentro del Plan de Acción, se acordó crear la actividad de realizar las trasferencias documentales primarias de los procesos hacia el archivo central.</t>
  </si>
  <si>
    <t>PGD</t>
  </si>
  <si>
    <t>Realizar transferencias documentales primarias.</t>
  </si>
  <si>
    <t>Programar y realizar capacitaciones que fomenten el entrenamiento en temas de sostenibilidad ambiental en puesto de trabajo. (c)</t>
  </si>
  <si>
    <t>Se han realizado transferencias al archivo central de las Oficina Asesora de Planeación y la Secretaría General.</t>
  </si>
  <si>
    <t>Se han realizado transferencias al archivo central del GIT Presupuesto.</t>
  </si>
  <si>
    <t>Durante el mes de agosto el GIT Servicio al Ciudadano, el GIT Tesorería y el GIT Comercialización y Ventas, realizaron transferencias documentales al archivo central, según el cronograma establecido en la circular No. CI35 del 22 de marzo de 2019.</t>
  </si>
  <si>
    <t>Se aumentaron las transferencias de acuerdo al cronograma establecido, y se identificaron dependencias a los cuales no les aplica transferencia por tal razón se reportan como finalizadas.
Adicionalmente se aplazan unas transferencias por solicitud de las dependencias.</t>
  </si>
  <si>
    <t>Se aumentaron las transferencias de acuerdo al cronograma establecido, y se identificaron dependencias a los cuales no les aplica transferencia por tal razón se reportan como finalizadas.
Adicionalmente se aplazan unas transferencias por solicitud de las dependencias y dichas actividades se incluyen como finalizadas.</t>
  </si>
  <si>
    <t>Se realiza transferencias en las dependencias GIT Gestión Catastral, GIT Administración de la información catastral y el GIT zonas homogeneas fisicas y Geoeconomicas. (Versión anterior)</t>
  </si>
  <si>
    <t>porcentaje</t>
  </si>
  <si>
    <t>% de avance en la implementación del Sistema de Información</t>
  </si>
  <si>
    <t>Se avanzó en la revisión de la ejecución del contrato No. 19985 de 2017 (Macro Proyectos S.A.S.) principal insumo del diagnóstico de necesidades. Sin embargo no se ha entregado el diagnóstico definitivo, por lo tanto no fue posible iniciar la implementación y parametrización del Sistema de Información para la Gestión Documental. El porcentaje se ajustará en los meses de abril, mayo y junio de 2019.</t>
  </si>
  <si>
    <t>Se realizó el diagnostico identificando que el Instituto aún mantiene la necesidad de una herramienta tecnológica que cubra las necesidades de un Sistema de Gestión Documental. Para la parametrización del sistema se realizó avance en cuanto a definición de estructura de entidad, unidades de correspondencia, roles, perfiles, usuarios de planta, definir tipos documentales a radicar. El porcentaje se ajustará en los meses de abril, mayo y junio de 2019.</t>
  </si>
  <si>
    <t xml:space="preserve">Se realizó la parametrización de la herramienta tecnológica, en cuanto a definición de estructura de entidad, unidades de correspondencia, roles, perfiles, usuarios de planta, definir tipos documentales a radicar.  De igual forma se relizaron pruebas funcionales y los ajustes correspondientes.
</t>
  </si>
  <si>
    <t xml:space="preserve">Se realizaron las pruebas funcionales al Sistema de Gestión Documental base para futuro SGDEA y los ajustes correspondientes.   Se continuó con la generación de la documentación relacionada con las funcionalidades del Sistema de Gestión Documental con el fin de avanzar en los contenidos de las capacitaciones.
Se definieron los contenidos de los cursos virtuales con apoyo del Telecentro Regional. Definir el componente tecnológico de acuerdo con el MGDA y sus características técnicas para la adquisición de Impresoras de sticker, escáneres, lectores) de acuerdo con las necesidades y presupuesto. Así como la verificación del funcionamiento de los escáneres actuales distribuidos en las diferentes dependencias.
</t>
  </si>
  <si>
    <t xml:space="preserve">Se revisaron y analizaron los requerimientos planteados por el Git de Atención a Usuarios y la Oficina Jurídica para los formularios WEB de PQRDS, procesos judiciales y acciones constitucionales requeridos por la Entidad; iniciándose con su desarrollo.
Se generaron  los contenidos de las capacitaciones para el Moodle.
Se plantea el plan piloto con las actividades y su respectivo cronograma para adelantarlo en el mes de octubre de 2019 en una Dirección Territorial y el GIT de Gestión Documental.
</t>
  </si>
  <si>
    <t xml:space="preserve">
Se adelantaron las actividades programadas en cuanto a la implementación de un sistema de gestión, excepto en la capacitación la cual  fue en un  porcentaje inferior; teniendo en cuenta que se han ajustado los cronogramas de entrada en producción  y es conveniente que las capacitaciones no se den con tanto tiempo de anticipación  porque se pierde.</t>
  </si>
  <si>
    <t xml:space="preserve">Se desarrolló funcionalidad básica de formularios web parametrizables.
En este mes Secretaria General indica que se debe salir en Diciembre, y se inicia con la programación de los cursos, consecución de salar, diseño de temario. 
En este mes la instrucción de la Secretaría General fue salir en el mes de Diciembre a nivel central, en consecuencia, se adelantaron los procesos de contratación de personal de soporte y equipos periféricos necesarios para la operación. Adicionalmente se gestionó y solicitó la infraestructura de producción a la OIT con los documentos requeridos por el Git de infraestructura
</t>
  </si>
  <si>
    <t xml:space="preserve">En este período ya se tiene cumplimiento de esta actividad al 100%, sin embargo se hicieron desarrollos nuevos con base en requerimientos de la OIT para hacer integración entre el Sistema de Habilitaciones y el Sistema de Gestión Documental
Se avanza en las capacitaciones e a la sensibilización realizada. En cuanto a la descripción, esta en esta capacitación se logró un avance del 68%.
En este mes se completaron los procesos de compra de equipos de periféricos necesarios para la operación del sistema, adicionalmente se completó integración del Sistema con SNC
</t>
  </si>
  <si>
    <t>Adelantar el programa de inspecciones de puestos de trabajo periódicas y Ergonómicas a los funcionarios.</t>
  </si>
  <si>
    <t>Efectuar un diagnóstico de las necesidades específicas del Instituto en cuanto gestión documental (Eliminada)</t>
  </si>
  <si>
    <t>Las actividades relacionadas en el PPA 2019 fueron ajustadas teniendo en cuenta las sugerencias planteadas por la misma Oficina de Planeación y atendiendo la solicitud de realizar un corte por la aprobación del Plan Nacional de Desarrollo y crear un nuevo conjunto de actividades que empezarían a reportarse en el mes de junio aportando como línea base de avance las actividades ya ejecutadas y en ejecución a la fecha. Así mismo, al observarse por la supervisión del proyecto que en las mismas era necesario dejar un planteamiento más general o global; tal como se estaban desarrollando y se desarrollarían las actividades posteriores.</t>
  </si>
  <si>
    <t>Este informe esta compilado en el SG-SST</t>
  </si>
  <si>
    <t>Se realizó el diagnóstico identificando fortalezas y debilidades de las funcionalidades del sistema CORDIS, a través del cual se registran las comunicaciones oficiales del Instituto y por ende afecta la gestión de trámites y el procedimiento relacionado con ciclo de vida del documento y el procesamiento técnico del mismo.</t>
  </si>
  <si>
    <t>el avance de esta actividad se encuentra detallada en el informe de gestion del SG-SST.</t>
  </si>
  <si>
    <t>informacion detallada en el informe SG-SST</t>
  </si>
  <si>
    <t>Realizar una implementación y parametrización inicial del sistema a nivel central que permita radicación de entrada, de salida, interna, gestión al documento y expedientes (Eliminada)</t>
  </si>
  <si>
    <t>Parametrización del sistema en cuanto a definición de estructura de entidad, unidades de correspondencia, roles, perfiles, usuarios de planta y tipos documentales.</t>
  </si>
  <si>
    <t xml:space="preserve">Desarrollo del módulo de  borradores y Vo. Bo.,  creación del modelo inicial de base de datos  para digitalización. Instalación del Next cloud para el módulo de digitalización y ajuste a la funcionalidad del módulo de digitalización,  Defenición de requerimientos de TRD y del módulo de imágenes de radicados y anexos, Desarrollo del módulo de parametrización de TRD por medio del rol administrador, Implementación del módulo de administración de usuarios desde el rol administrador, depuración de base de datos de contratistas para la parametrización en el sistema, identificación de la necesidad de modificación del formulario web para atención al ciudadano. </t>
  </si>
  <si>
    <t>Expandir progresivamente la implementación a las territoriales</t>
  </si>
  <si>
    <t>Realizar el programa de identificación y caracterización de las alteraciones ocupacionales con base en los exámenes médicos ocupacionales.Realizar el programa de identificación y caracterización de las alteraciones ocupacionales con base en los exámenes médicos ocupacionales. (c)</t>
  </si>
  <si>
    <t>PINAR/PGD</t>
  </si>
  <si>
    <t>JULIAN ROLON</t>
  </si>
  <si>
    <t>Desarrollar,  realizar pruebas y ajustes a las funcionalidades de la herramienta tecnológica para la gestión documental.</t>
  </si>
  <si>
    <t>Plan de incentivos institucionales</t>
  </si>
  <si>
    <t>LAURA INFANTE</t>
  </si>
  <si>
    <t>Desarrollar y evaluar el Programa de Bienestar a nivel nacional.</t>
  </si>
  <si>
    <t>Se realizaron las pruebas  funcionales iniciales al Sistema de Gestión Documental y los ajustes correspondientes.  Ajuste al  requerimiento SGD003 - Integración entre el Sistema Nacional Catastral y el Sistema de Gestión Documental especificando en qué momentos se consumirá cada servicio web dispuesto por el Sistema de Gestión Documental y demás parámetros del mismo.  Generación de la documentación relacionada con las funcionalidades del Sistema de Gestión Documental con el fin de avanzar en los contenidos de las capacitaciones.</t>
  </si>
  <si>
    <t>Se realizaron pruebas a las funcionalidades de la herramienta.</t>
  </si>
  <si>
    <t>Se revisaron y analizaron los requerimientos planteados por el Git de Atención a Usuarios y la Oficina Jurídica para los formularios WEB de PQRDS, procesos judiciales y acciones constitucionales requeridos por la Entidad; iniciándose con su desarrollo.</t>
  </si>
  <si>
    <t>Se hacen mejoras al mecanismo de vistos buenos y firmas escaneadas</t>
  </si>
  <si>
    <t>Se desarrollo funcionalidad básica de formularios web parametrizables</t>
  </si>
  <si>
    <t xml:space="preserve">En este período ya se tiene cumplimiento de esta actividad al 100%, sin embargo se hicieron desarrollos nuevos con base en requerimientos de la OIT para hacer integración entre el Sistema de Habilitaciones y el Sistema de Gestión Documental
</t>
  </si>
  <si>
    <t>la informacion esta compilada en el informe de junio.</t>
  </si>
  <si>
    <t>El avance de la actividad se encuentra detallada en el informe enviado por la lider del proceso.</t>
  </si>
  <si>
    <t>Realizar capacitaciones a los funcionarios y contratistas (Eliminada)</t>
  </si>
  <si>
    <t>Implementar y desarrollar la modalidad suplementaria de TELETRABAJO, como piloto. ( C)</t>
  </si>
  <si>
    <t>De acuerdo con el avance del proyecto las fechas de capacitación se corren.</t>
  </si>
  <si>
    <t>De acuerdo con el avance del proyecto las fechas de capacitación se corren</t>
  </si>
  <si>
    <t>VLADIMIR PEREIRA SANCHEZ / ALBERTO AMADO</t>
  </si>
  <si>
    <t>Implementar y evaluar  el programa piloto TELETRABAJO en la sede central.</t>
  </si>
  <si>
    <t>El proyecto se encuentra en la etapa de revision de la resolucion para su aprobacion y firma.</t>
  </si>
  <si>
    <t xml:space="preserve">Capacitar en el uso de las funcionalidades de la herramienta tecnológica para la gestión documental. </t>
  </si>
  <si>
    <t>El avance del programa TELETRABAJO, se reviso por parte del coordinador de Talento Humano, del proyecto de Resolucion; se esta adelantando realizar una guia para aplicarla al piloto y posteriormente se realizara un analisis de los postulantes voluntarios para participar en el programa.</t>
  </si>
  <si>
    <t>EL proyecto se encuentra en la fase de terminacion de la guia para iniciar su desarrollo, el cual se espera iniciar el año 2020.</t>
  </si>
  <si>
    <t xml:space="preserve">Está pendiente la revisión de la resolución para el inicio del plan piloto en el Instituto </t>
  </si>
  <si>
    <t>Se realizó el diseño de la capacitación en las funcionalidades de la herramienta  y se  programaron las capacitaciones para la Territorial de Cundinamarca, dependecia que con la que se adelantará el piloto.</t>
  </si>
  <si>
    <t>Se generaron  los contenidos de las capacitaciones para el Moodle.</t>
  </si>
  <si>
    <t>Desarrollar, implementar y evaluar la actividad de HORARIOS FLEXIBLES.(C)</t>
  </si>
  <si>
    <t>No se pudo avanzar en las capacitaciones y se presenta un inconveniente debido a que no es conveniente hacer capacitaciones antes de la implementación porque las capacitaciones se pierden.</t>
  </si>
  <si>
    <t xml:space="preserve">En este mes Secretaria General indica que se debe salir en Diciembre, y se inicia con la programación de los cursos, consecución de salar, diseño de temario.
</t>
  </si>
  <si>
    <t>Se avanza en las capacitaciones e a la sensibilización realizada. En cuanto a la descripción, esta en esta capacitación se logro un avance del 68%.</t>
  </si>
  <si>
    <t>Crear mecanismos de interoperabilidad con el Sistema Nacional Catastral (Eliminada)</t>
  </si>
  <si>
    <t>JANDY KARINE MONSALVE</t>
  </si>
  <si>
    <t>Divulgar y desarrollar entre los funcionarios a nivel nacional el programa de  HORARIOS FLEXIBLES.</t>
  </si>
  <si>
    <t xml:space="preserve">Para la integración del Sistema nacional Catastral (SNC) y el Sistema de Gestión Documental (SGD) se adelantó reunión con el equipo de trabajo del Sistema Nacional Catastral identificándose la necesidad de crear web services para creación y finalización de radicado por parte del SGD, crear un servicio que permita consultar la imagen de los radicados por parte del SNC y que el SNC realice ajustes en el ambiente de pruebas del SNC para poder consumir los servicios web de creación y finalización de radicados, ademas de disponer el servicio de consulta de imagenes.
</t>
  </si>
  <si>
    <t>Se generó comunicación mediante correo e, con las necesidades de infraestructura y  para la integración  del Sistema nacional Catastral (SNC) y el SGD, solicitó ajuste pertinentes en el SNC en el ambiente de pruebas para que consuman los servicios web dispuestos para la creación y finalización de radicado (Se envía documentación técnica del WS la cual pueden ver en este link http://172.28.13.47/WsSNC/webServices_igac/servidorAutentica.php?wsdl), ademas de esto se requiere que el SNC disponga el servicio de consulta de imágenes de los radicados almacenados en sus servidores.</t>
  </si>
  <si>
    <t>Se continua avanzando con la verificacion de cumplimiento de funcionarios en los horarios.</t>
  </si>
  <si>
    <t>el avance del programa horarios flexibles, se observa en el informe, se realizara una revision a la resolucion, a fin de darle mayor aplicabilidad y funcionalidad dentro de los funcionarios, especialmente hacia las territoriales.</t>
  </si>
  <si>
    <t>el programa continua con la verificacion de los horarios de funcionarios.</t>
  </si>
  <si>
    <t>Pendiente la revisión del proyecto para ampliar la cobertura del programa de horarios flexibles</t>
  </si>
  <si>
    <t xml:space="preserve">Entrada en producción y soporte para la herramienta tecnológica para la gestión documental. </t>
  </si>
  <si>
    <t>MARIA CLARA CAICEDO</t>
  </si>
  <si>
    <t>Elaborar, Desarrollar, Difundir y evaluar el programa SERVIMOS.</t>
  </si>
  <si>
    <t>El programa servimos, tiene pendiente el lanzamiento por parte del IGAC-DAFP</t>
  </si>
  <si>
    <t>En este mes la instrucción de Secretaría general era hacer un piloto a partir del mes de octubre en una Dirección Territorial y el GIT de Gestión Documental, por lo tanto se adelantó la planeación del mismo. Adicionalmente se reporta como avance lo reportado en la activdad eliminada denominada"Realizar una implementación y parametrización inicial del sistema a nivel central que permita radicación de entrada, de salida, interna, gestión al documento y expedientes (Eliminada)", especificamente se incluye como avance la parametrización del sistema</t>
  </si>
  <si>
    <t>el programa SERVIMOS; se encuentra en una fase del proceso de inaguracion del programa por parte del director de DAFP y la directora del IGAC, mientras este proceso no se realice, no se puede utilizar el programa, para beneficio de los servidores publicos del IGAC.</t>
  </si>
  <si>
    <t>En este mes la instrucción de la Secretaría General fue postergar la salida a producción al mes de enero para tener más información y certeza sobre la modernización de la entidad y por ende de la nueva estructura organizacional, en consecuencia no se adelantaron actividades específicas respecto a la puesta en producción</t>
  </si>
  <si>
    <t>En este mes la instrucción de la Secretaría General fue salir en el mes de Diciembre a nivel central, en consecuencia se adelantaros los procesos de contratación de personal de soporte y equipos perífericos necesarios para la operación. Adicionalmente se gestionó y solicitó la infraestructura de producción a la OIT con los documentos requeridos por el Git de infraestructura</t>
  </si>
  <si>
    <t>Pendiente fortalecer la divulgación del programa, hacer el lanzamiento  y realizar seguimiento a los servidores que usen las alianzas</t>
  </si>
  <si>
    <t>En este mes se completaron los procesos de compra de equipos de periféricos necesarios para la operación del sistema, adicionalmente se completó integración del Sistema con SNC</t>
  </si>
  <si>
    <t>Desarrollar e implementar y evaluar el programa de ESTADO JOVEN, en el instituto con la colaboración de la Caja de Compensación.</t>
  </si>
  <si>
    <t>EL programa esta avanzando en la vinculacion de los participantes, en las territoriales.</t>
  </si>
  <si>
    <t>El programa estado joven, se viene adelantando, en su ultima fase del 2019; con la vinculacion de 3 profesionales en el area administrativa.</t>
  </si>
  <si>
    <t>el programa avanza de acuerdo a lo iniciado en el inicio de año.</t>
  </si>
  <si>
    <t>Elaborar y desarrollar un Plan de Divulgación de la política de integridad a través de la difusión a nivel central y territorial del CÓDIGO DE INTEGRIDAD. (C)</t>
  </si>
  <si>
    <t>JAVIER GAMBOA</t>
  </si>
  <si>
    <t>Implementar  la política de integridad a través de la difusión a nivel central y territorial del CÓDIGO DE INTEGRIDAD.</t>
  </si>
  <si>
    <t>La publicacion del codigo de integridad y su sensibilizacion, se esta programando a nivel nacional</t>
  </si>
  <si>
    <t>la divulgacion del codigo de integridad, se  esta programando para realizar un proceso de capacitacion a nivel virtual, que permita el afianzamiento de los valores a nivel nacional.</t>
  </si>
  <si>
    <t>se realiza fases de sensibilizacion a grupos</t>
  </si>
  <si>
    <t>Pendiente lograr mayor cobertura en la divulgación del código de integridad  a nivel nacional</t>
  </si>
  <si>
    <t>ROSEMBERG SANABRIA</t>
  </si>
  <si>
    <t>Desarrollar y evaluar el sistema de Evaluación de desempeño.</t>
  </si>
  <si>
    <t>se continua adelantado el proceso de evaluacion.</t>
  </si>
  <si>
    <t>el seguimiento esta en el avance anexo</t>
  </si>
  <si>
    <t>el programa continua su desempeño, segun informe del funcionario.</t>
  </si>
  <si>
    <t>Pendiente seguimiento y consolidación del periodo.</t>
  </si>
  <si>
    <t>Desarrollar, implementar y evaluar el programa de incentivos.</t>
  </si>
  <si>
    <t>se ha desarrollado, se encuentra la informacion en el informe de Bienestar.</t>
  </si>
  <si>
    <t>este subprograma se encuentra dentro del informe del plan de bienestar.</t>
  </si>
  <si>
    <t>el plan se continua desarrollando, segun programacion, ver detalle en el informe de Bienestar.</t>
  </si>
  <si>
    <t>Pendiente la evaluación de los incentivos por equipos de trabajo y los incentivos por evaluación del desempeño laboral.</t>
  </si>
  <si>
    <t>Coordinar actividades semestrales para los PRE-PENSIONADOS, con la colaboración de la caja de compensación y la ARL.</t>
  </si>
  <si>
    <t>Se adelantan gestiones para el encuentro nacional en agosto.</t>
  </si>
  <si>
    <t>se realizo un avance en el proceso en el mes de agosto, con la  participacion de 80 prepensionados de todo el pais, en donde se logro realizar una serie de actividades que permitieron sensibilizar el tema, con beneficio directo para ellos.</t>
  </si>
  <si>
    <t>el programa continua su desarrollo, ver informe de Bienestar.</t>
  </si>
  <si>
    <t xml:space="preserve">Pendiente revisar y fortalecer la propuesta  </t>
  </si>
  <si>
    <t>Plan Institucional de Capacitación</t>
  </si>
  <si>
    <t>Estructurar y Desarrollar el PROGRAMA INSTITUCIONAL DE FORMACIÓN Y CAPACITACIÓN a nivel central y Territorial, según los lineamientos del Plan Nacional de Formación y Capacitación y requerimientos del MIPG</t>
  </si>
  <si>
    <t>Se continua desarrollando el proceso y se culmina, con la primera etapa del primer semestre.</t>
  </si>
  <si>
    <t>el avance se encuentra consolidado por la lider en el respectivo informe.</t>
  </si>
  <si>
    <t>se continua el desarrollo, ver informe de capacitacion.</t>
  </si>
  <si>
    <t xml:space="preserve">Pendiente mejorar la cobertura a nivel nacional </t>
  </si>
  <si>
    <t>Estructurar y desarrollar el programa de BILINGUISMO para todos los funcionarios, mediante la utilización de la TICS.</t>
  </si>
  <si>
    <t>el programa continua su desarollo segun programacion SENA.</t>
  </si>
  <si>
    <t>el programa de bilinguismo, avanzo en su ultima etapa del año, con la inscripcion de 45 funcionarios, que presentaron examen de clasificacion, curso que iniciaba el 16 de septiembre y finaliza en noviembre, siendo la ultima convocatoria del año.</t>
  </si>
  <si>
    <t>el programa avanza en su final del año, segun lo programado por el SENA-DAFP.</t>
  </si>
  <si>
    <t>Pendiente fortalecer la estrategia y realizar acompañamiento a los servidores participantes.</t>
  </si>
  <si>
    <t>LUIS ALBERTO AMADO/ VLADIMIR PEREIRA SANCHEZ</t>
  </si>
  <si>
    <t>Desarrollar las actividades necesarias de manera conjunta con el CIAF, que permitan la divulgación y apropiación de la estrategia de FORMADOR DE FORMADORES a nivel central y territorial.</t>
  </si>
  <si>
    <t>se reinicia el proceso con la conformacion de la mesa tecnica para adelantar las actividades del segundo semestre.</t>
  </si>
  <si>
    <t>se viene adelantando el proceso de la version de formador de formadores 2019, en compañia, del CIAF, con la implementacion del DIPLOMADO EN FORMADOR DE FORMADORES CON ENFASIS EN CATATASTRO MULTIPROPOSITO; con una intensidad de 100 horas, de las cuales 60 son virtuales y 40 presenciales, con la participacion de 45 funcionarios del IGAC, con amplia participacion de las direcciones territoriales. se espera dar inicio al diplomado en finales de Septiembre.</t>
  </si>
  <si>
    <t>EL programa dio inicio a su diplomado el 8 de octubre, en la ESAP, con la participacion de 50 funcionarios del IGAC, tendra una duracion de 100 horas.</t>
  </si>
  <si>
    <t>Pendiente la revisión del programa para fortalecerlo a nivel nacional</t>
  </si>
  <si>
    <t>Actualizar el Manual de Formación y Capacitación del Instituto .(C)</t>
  </si>
  <si>
    <t>AL MES DE JUNIO ESTA ACTIVIDAD TERMINA AL 100%</t>
  </si>
  <si>
    <t>Se entrega manual finalmente para la publicación de este en la IGACNET.</t>
  </si>
  <si>
    <t>Ejecutar programas de capacitación de servicio al ciudadano (C)</t>
  </si>
  <si>
    <t>LUIS ALBERTO AMADO</t>
  </si>
  <si>
    <t>Promocionar la estrategia que permita la divulgación entre los Gerentes Públicos, la rendición de cuentas a nivel territorial.</t>
  </si>
  <si>
    <t>Se espera el envio de los acuerdos por parte de OAP, a fin de iniciar el proceso de evaluacion a cada territorial.</t>
  </si>
  <si>
    <t>Desarrollar el proceso de administrar la nómina y llevar registros estadísticos con su respectivo indicador. (C)</t>
  </si>
  <si>
    <t>Plan de Previsión de Recursos Humanos</t>
  </si>
  <si>
    <t>ARMANDO ROJAS MARTINEZ</t>
  </si>
  <si>
    <t>Desarrollar el proceso general de nómina a nivel nacional.</t>
  </si>
  <si>
    <t>El proceso de nomina continua desarrollandose mensualmente.</t>
  </si>
  <si>
    <t>el proceso se realiza de acuerdo a la normatividad vigente, sin ninguna novedad en el mes de agosto.</t>
  </si>
  <si>
    <t>el proceso de nomina, se continua desarrollando normalmente.</t>
  </si>
  <si>
    <t>Coordinar todas las actividades necesarias y pertinentes para que los funcionarios presenten su declaración de bienes y rentas , según SIGEP. (C)</t>
  </si>
  <si>
    <t>Realizar la expedición y apropiación mediante acto administrativo de la evaluación del desempeño y los acuerdos de Gestión.</t>
  </si>
  <si>
    <t>Esta parte esta pendiente de OAP</t>
  </si>
  <si>
    <t>este proceso se encuentra en proceso por parte del OAP</t>
  </si>
  <si>
    <t>el proceso de acuerdos de gestion, esta en cabeza de la OAP.</t>
  </si>
  <si>
    <t>Promover y divulgar la conformación de la comisión de personal a nivel territorial.</t>
  </si>
  <si>
    <t>se esta avanzando en la conformacion de todos los comites de personal en las territoriales.</t>
  </si>
  <si>
    <t>LUIS CARRANZA</t>
  </si>
  <si>
    <t>Gestionar y actualizar de manera periodica la informacion de los funcionarios contenida en el SIGEP de comun acuedo con el DAFP.</t>
  </si>
  <si>
    <t>Se continua avanzando en el proceso de actualizar en el sistema SIGEP</t>
  </si>
  <si>
    <t>Se avanza en la actualizacion, se espera par el mes de octubre, contratar un profesional que realice un proceso de actualizacion total hasta diciembre de 2019.</t>
  </si>
  <si>
    <t>RICARDO VIASUS</t>
  </si>
  <si>
    <t>Administrar la informacion relacionada con la historia laboral de cada funcionario.</t>
  </si>
  <si>
    <t>Se avanza en la actualizacion de documentos en el historial de cada funcionario.</t>
  </si>
  <si>
    <t>se mantiene actualizado el proceso de las historias laborales.</t>
  </si>
  <si>
    <t>Administrar la informacion relacionada con incapacidades y ausentismos. (C)</t>
  </si>
  <si>
    <t>JOHN GALEANO</t>
  </si>
  <si>
    <t>Administrar la informacion relacionada con incapacidades y ausentismos (Recuperacion de cartera de AFP).desarrollar planes de mejoramiento e indicador.</t>
  </si>
  <si>
    <t>Se continua con el proceso de recuperacion de cartera, se puede observar en el informe de junio.</t>
  </si>
  <si>
    <t>el proceso se viene desarrollando de manera normal,detalles en el informe .</t>
  </si>
  <si>
    <t>Construir el historial de certificaciones para las respectivas solicitudes de BONO PENSIONAL (C)</t>
  </si>
  <si>
    <t>JANDY KARINA MONSALVE</t>
  </si>
  <si>
    <t>Construir el historial de certificaciones para las respectivas solicitudes de BONO PENSIONAL (Desarrollar el plan CETIL  a nivel nacional).</t>
  </si>
  <si>
    <t>se avanza en el proceso de bonos pensionales.</t>
  </si>
  <si>
    <t>se continua avanzando el proceso de actualizacion del programa, actualmente se encuentran encargados de esta actividad tres funcionarios, que han venido recibiendo capacitacion por parte del ministerio de hacienda.</t>
  </si>
  <si>
    <t>Plan Anual de Vacantes</t>
  </si>
  <si>
    <t>MARIA VICTORIA MAFLA</t>
  </si>
  <si>
    <t>Estructurar y administrar el PLAN DE VACANTES.-2019.</t>
  </si>
  <si>
    <t>Se viene aplicando el plan de vacantesm, segun informe.</t>
  </si>
  <si>
    <t>se continua con el segumiento del plan de vacantes.</t>
  </si>
  <si>
    <t>Desarrollar el programa de EMPRENDIMIENTO EMPRESARIAL,para los pre-pensionados a fin de lograr un desarrollo posterior a su retiro, con su acompañamiento respectivo en el proceso de creación de una idea de negocio.</t>
  </si>
  <si>
    <t>Este proceso esta en su fase de proyección a fin de realizar una fase en el evento nacional de pre-pensionados.</t>
  </si>
  <si>
    <t>Estructurar la base de datos y analizar la información concerniente a la ENCUESTA DE RETIRO, a fin de identificar las razones por las cuales los funcionarios se retiran del instituto</t>
  </si>
  <si>
    <t>Se avanza en el proceso a medida que de una novedad.</t>
  </si>
  <si>
    <t>se avanza en el proceso, segun trabajo conjunto con la abogada Piracon.</t>
  </si>
  <si>
    <t>VLADIMIR PEREIRA</t>
  </si>
  <si>
    <t>Desarrollar por parte de Talento humano (CAPACITACIÓN), el mecanismo por el cual se debe realizar la TRANSFERENCIA DE CONOCIMIENTO, en la entrega del puesto de trabajo, del funcionario que se retira y ejecutarlo de manera permanente.</t>
  </si>
  <si>
    <t>Se realiza actualizacion del proceso de transferencia de conocimiento en la actualizacion del manual.</t>
  </si>
  <si>
    <t>el proceso avanza, en este periodo se programa el diplomado de formador de formadores en catastro multiproposito.</t>
  </si>
  <si>
    <t>Plan de Capacitación</t>
  </si>
  <si>
    <t>Estructurar y mantener la base de datos correspondiente a los funcionarios que han sido capacitados en el instituto, a fin de realizar la convalidacion del programa de Transferencia de Conocimiento.</t>
  </si>
  <si>
    <t>la base de datos se encuentra consolidada y actualizada a la fecha.</t>
  </si>
  <si>
    <t>la base de datos esta actualizada.</t>
  </si>
  <si>
    <t>Administrar el Plan de Prevision de Empleos</t>
  </si>
  <si>
    <t>se esta desarrollando el proceso, segun lo programado.</t>
  </si>
  <si>
    <t>se continua administrando el plan,segun lo programado.</t>
  </si>
  <si>
    <t>Culminar el proceso de la Convocatoria publica 337 con la CNCS en el año 2018-2019.</t>
  </si>
  <si>
    <t>se avanza, segun informe adjunto.</t>
  </si>
  <si>
    <t>el proceso continua, segun los avances de la comision del servicio civil.</t>
  </si>
  <si>
    <t>VLADIMIR PEREIRA SANCHEZ</t>
  </si>
  <si>
    <t>Estructurar y desarrollar la Caracterización de los funcionarios de planta.</t>
  </si>
  <si>
    <t>Se realizo un primer informe con el contratista de OAP, pero se requiere, tener una planta de personal actualizada. la cual quedará lista para agosto.</t>
  </si>
  <si>
    <t>se avanza en el proceso de actualizar la base de datos de la planta de personal.</t>
  </si>
  <si>
    <t>Servicio de educación informal para la Gestión administrativa</t>
  </si>
  <si>
    <t>Personas</t>
  </si>
  <si>
    <t>Avance en personas capacitadas</t>
  </si>
  <si>
    <t>en este periodo se dio cumplimiento a la meta de servidores capacitados.</t>
  </si>
  <si>
    <t>Priorizar necesidades de gestion del conocimiento</t>
  </si>
  <si>
    <t>Desarrollar acciones de gestion del conocimiento.</t>
  </si>
  <si>
    <t>evaluar el avance en el proceso de gestión del conocimiento</t>
  </si>
  <si>
    <t xml:space="preserve">Capacitación informal para  los servidores públicos </t>
  </si>
  <si>
    <t xml:space="preserve">Personas </t>
  </si>
  <si>
    <t>Personas capacitadas</t>
  </si>
  <si>
    <t>Efectividad</t>
  </si>
  <si>
    <t>como se observa no se cumplio la meta de junio; se espera obtener mayor participacion en julio con los ultimos eventos del semestre.</t>
  </si>
  <si>
    <t>El % de servidores se encuentra bajo, respecto a la meta. se indico que se debe evaluar un trabajo en los meses que faltan, como plan de mejoramiento.</t>
  </si>
  <si>
    <t>el programa de capacitacion se encuentra adelantado segun lo programado para el segundo semestre.</t>
  </si>
  <si>
    <t>se viene cumpliendo con el indicador de servidores capacitados.</t>
  </si>
  <si>
    <t>Se evidenciaron 654 registros de asistencia correspondientes a eventos de capacitación a nivel nacional, que no se reportan teniendo en cuenta que ya se cumplió con la meta propuesta.</t>
  </si>
  <si>
    <t>Se evidenciaron 670 registros de asistencia correspondientes a eventos de capacitación a nivel nacional, que no se reportan teniendo en cuenta que ya se cumplió con la meta propuesta.</t>
  </si>
  <si>
    <t>Se evidenciaron 40 registros de asistencia correspondientes a eventos de capacitación a nivel nacional, que no se reportan teniendo en cuenta que ya se cumplió con la meta propuesta.</t>
  </si>
  <si>
    <t>Se continua en esta fase, trabajando en la busqueda de nuevas estrategias, para incrementar los cursos.</t>
  </si>
  <si>
    <t>el proyecto se encuentra estructurado.</t>
  </si>
  <si>
    <t>el proyecto se estructuro de acuerdo a lo programado en el plan de capacitacion</t>
  </si>
  <si>
    <t>se proyecto se ejecuto de acuerdo a lo planeado a comienzos del 2019.</t>
  </si>
  <si>
    <t>Todos los procesos de capacitacion, se han venido cumpliendo de acuerdo a lo programado.</t>
  </si>
  <si>
    <t>el proyecto avanza de acuerdo con las contrataciones que dieron a inicio del año.</t>
  </si>
  <si>
    <t>este proyecto esta avanzando en las ultimas capacitaciones contratadas.</t>
  </si>
  <si>
    <t>se han desarrollado las actividades de capacitacion y transferencia de acuerdo a lo programado.</t>
  </si>
  <si>
    <t>Evaluar el avance en el proceso de gestión del conocimiento</t>
  </si>
  <si>
    <t>esta fase se realiza de acuerdo al indicador mensual, pero tambien se obtiene de un analisis despues de cada curso dictado.</t>
  </si>
  <si>
    <t>la evaluacion de la gestion, se viene realizando en comparacion con el indice de cumplimiento de servidores capacitados.</t>
  </si>
  <si>
    <t>el indicador de evaluacion corresponde al numero de servidores capacitados , el cual esta dentro de los niveles de aceptacion de cumplimiento</t>
  </si>
  <si>
    <t>la evaluacion se esta trabajando de acuerdo con el avance del indicador de capacitados.</t>
  </si>
  <si>
    <t xml:space="preserve">Proceso de  Modernizacion y Reestructuracion  institucional </t>
  </si>
  <si>
    <t>LUIS ALBERTO AMADO  Y VLADIMIR PEREIRA</t>
  </si>
  <si>
    <t>- Implementar un plan de modernización y fortalecimiento institucional</t>
  </si>
  <si>
    <t xml:space="preserve">% de Avance en las actividades de implementación de la reorganización institucional </t>
  </si>
  <si>
    <t>Gestión</t>
  </si>
  <si>
    <t>- Direccionamiento estratégico y planeación</t>
  </si>
  <si>
    <t>- Gestión presupuestal y eficiencia del gasto público</t>
  </si>
  <si>
    <t>INFORME MENSUAL AL SEGUIMIENTO DEL PRESUPUESTO DE LA VIGENCIA A NIVEL NACIONAL Y LAS RESERVAS PRESUPUESTALES</t>
  </si>
  <si>
    <t>GIT Presupuesto</t>
  </si>
  <si>
    <t>Porcentaje de avance a la ejecución de compromisos presupuestales</t>
  </si>
  <si>
    <t>Estas actividades avanza de acuerdo con la informacion suministrada por el grupo de contratistas dedicadas al tema de modernizacion.</t>
  </si>
  <si>
    <t>el seguimiento al plan estrategico se ha venido adelantando de acuerdo a lo programado.</t>
  </si>
  <si>
    <t>el proceso avanza de acuerdo a la informacion, dado por cada lider del proceso.</t>
  </si>
  <si>
    <t>El GIT Gestión del Talento Humano no participó del proceso, por lo tanto no se reporta avance. Sin embargo, los avances logrados se pueden encontrar en la Dirección General.</t>
  </si>
  <si>
    <t>Se superó la meta programada de compromisos presupuestales en 0.74 puntos porcentuales, esto se dio por una ejecución en nómina de 2.589 millones, que equivale al 5.89%; en Adquisición de Bienes y Servicios se comprometieron 7.485 millones, dado por el registro de vigencias futuras por valor de 4.968 millones con un porcentaje del 51.88%, Servicios Públicos y viáticos; en Gastos por tributos 7.1 millón, y en Inversión 2.384 millones de los cuales se registraron vigencias futuras de informática por valor de 542.5 millones.</t>
  </si>
  <si>
    <t>Se cumplió con la meta programada a nivel nacional y se supero el porcentaje, ya que se elaboraron 407 compromisos por concepto de contratación de prestación de servicios, 161 viáticos, Pólizas por 567 millones, servicios públicos, Contrato con la imprenta de 61 millones, Salinas Asesores por 182 millones, consorcio GAP 61 millones, Licencias Oracle por 1.000 millones y nómina por 1.162 millones, entre otros.</t>
  </si>
  <si>
    <t>Se cumplió con la meta programada a nivel nacional y se supero el porcentaje, pues se elaboraron 600 compromisos más que lo que se llevaba acumulado a febrero 28 de 2019 por los conceptos de contratación de prestación de servicios, viáticos, servicios públicos, y nómina por 1.162 millones, entre otros. Además hubo mucho más agilidad por parte de contratación, ya que por fallas técnicas de implementación del Secop II, se tuvo que parar el procedimiento de contratación en este sistema y se volvió al anterior sistema para agilizar la elaboración de los contratos y poderlos registrar oportunamente en el SIIF Nación II .</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</si>
  <si>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adquisición de licencias informáticas, nómina, parafiscales, entre otros.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</si>
  <si>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y nómina, parafiscales, combustible, dotación, mantenimiento, contrato de pasajes aéreos , póliza casco avión, entre otros, los cuales como son valores representativos hacen que se haya subido la ejecución de gastos para este mes.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</si>
  <si>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nómina, parafiscales y ademas se llevo a cabo el pago de la prima semestral de junio y se pago el retroactivo del aumento salarial y de los parafiscales de los empleados de planta del Instituto</t>
  </si>
  <si>
    <t>Se cumplió con la meta programada a nivel nacional y se superó el porcentaje por encima de la meta en un 5.47%, ya que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t>
  </si>
  <si>
    <t xml:space="preserve">Se cumplió con la meta programada a nivel nacional y se superó el porcentaje por encima de la meta en un 3.35%, ya que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 </t>
  </si>
  <si>
    <t>Para este mes no se alcanzó la meta programada en compromisos , ya que la no generación de ingresos suficientes que respalden la ejecución de los recursos propios, ha llevado a que no se comprometa la apropiación que está disponible, igualmente las dependencias ejecutoras  no radicaron los viáticos que habían programado pasar a financiera, lo cual conlleva a que se baje el porcentaje que se tenia que haber ejecutado para septiembre, a pesar que se elaboraron todos los compromisos solicitados por las dependencias en la Sede Central  y en las Direcciones Territoriales por los conceptos de contratación de prestación de servicios, viáticos y gastos, servicios públicos, nómina, parafiscales, adquisición de bienes y servicios, entre otros, no se llegó a la meta.</t>
  </si>
  <si>
    <t>Para el mes de octubre no se alcanzó la meta programada en compromisos,  ya que el presupuesto de recursos propios no se ha podido ejecutar en su totalidad, por lo que no han ingresado los recursos suficientes que respalden la ejecución del presupuesto disponible de recursos propios en las diferentes dependencias ordenadoras del Instituto, a pesar que se elaboraron todos los compromisos solicitados por las dependencias en la Sede Central  y en las Direcciones Territoriales por los conceptos de contratación de prestación de servicios, viáticos y gastos, servicios públicos, nómina, parafiscales, adquisición de bienes y servicios, entre otros, no se llegó a la meta.</t>
  </si>
  <si>
    <t>Para el mes de noviembre hubo una diferencia del 5.04% por lo que  no se alcanzó la meta programada en compromisos,   ya que el presupuesto de recursos propios no se ha podido ejecutar en su totalidad, por lo que no han ingresado los recursos suficientes que respalden la ejecución del presupuesto disponible de recursos propios en las diferentes dependencias ordenadoras del Instituto, a pesar que se elaboraron todos los compromisos solicitados por las dependencias en la Sede Central  y en las Direcciones Territoriales por los conceptos de contratación de prestación de servicios, viáticos y gastos, servicios públicos, nómina, parafiscales, adquisición de bienes y servicios, entre otros, no se llegó a la meta.</t>
  </si>
  <si>
    <t>Para el mes de diciembre la ejecución  de compromisos alcanzó a llegar a un porcentaje del 95.92%, pero después de depurar los registros  presupuestales que ya no se iban a pagar en el periodo de transición, ésta bajo a un porcentaje de 94,60%, presentándose una diferencia del 3.40% con relación a la meta programada, por lo tanto  no se alcanzó a cumplir con dicha meta en compromisos,  ya que el presupuesto de recursos propios no pudo ejecutar por lo que no entraron los recursos suficientes que respaldaran la ejecución del presupuesto disponible de recursos propios en las diferentes dependencias ordenadoras del Instituto, a pesar que se elaboraron todos los compromisos solicitados por las dependencias en la Sede Central  y en las Direcciones Territoriales por los conceptos de contratación de prestación de servicios, viáticos y gastos, servicios públicos, nómina, parafiscales, adquisición de bienes y servicios, entre otros, no se llegó a la meta.</t>
  </si>
  <si>
    <t>Conformación y contratación del equipo de trabjo de modernización institucional</t>
  </si>
  <si>
    <t>Porcentaje de avance a la ejecución de  obligaciones presupuestales</t>
  </si>
  <si>
    <t>La ejecución de obligaciones fue ligeramente inferior a la meta programada (0.09%), en razón a que la contratación y la ejecución de la misma no ha sido la esperada.</t>
  </si>
  <si>
    <t>El porcentaje de Obligaciones programado se cumplió y superó la meta, ya que el Ministerio de Hacienda nos aprobó todo el PAC de Recursos de la nación y en cuanto a recursos propios se pudo cumplir con los pagos de los compromisos que habían a la fecha, teniendo en cuenta los recursos que habían ingresado a la entidad.</t>
  </si>
  <si>
    <t>La meta programada para el mes de abril en obligaciones no se cumplió, en razón a que el ministerio de hacienda no le asignó al IGAC todo el PAC que se le solicito para realizar los pagos de inversión por recursos de la Nación</t>
  </si>
  <si>
    <t>Según la ejecución a nivel decreto con fecha 31 de mayo de 2019, no se cumplió con la meta establecida, esto se dio en razón a que el Ministerio no nos aprobó en su totalidad el pac de inversión de recursos de la nación, igualmente los ingresos para el pago de obligaciones de recurso propios sigue muy bajo para cumplir a cabalidad con todos los compromisos adquiridos por el instituto.</t>
  </si>
  <si>
    <t>La meta de obligaciones no se cumplió en razón a que los ingresos de recursos propios de la entidad están muy bajos a la fecha, los cuales van aproximadamente en un 12%, lo que no ha permitido una buena ejecución del presupuesto, ni de los pagos hasta la fecha.</t>
  </si>
  <si>
    <t>La meta de obligaciones no se cumplió en razón a que los ingresos de recursos propios de la entidad siguen  muy bajos a la fecha,  lo que no ha permitido una buena ejecución del presupuesto, ni de los pagos hasta la fecha.</t>
  </si>
  <si>
    <t xml:space="preserve">La meta de obligaciones no se cumplió en razón a que los ingresos de recursos propios de la entidad siguen  muy bajos a la fecha,  lo que no ha permitido una buena ejecución del presupuesto, ni de  pagos al cierre del mes de agosto, igualmente a que muchas veces los contratistas no pasan sus cuentas durante el mes y  a veces las dependencias no programan todo el PAC de recursos de la nación necesario para realizar los pagos, ya que los supervisores no les pasan los datos del cupo pac que se requiere para cada mes. </t>
  </si>
  <si>
    <t>El porcentaje de Obligaciones programado no se alcanzó para este mes, ya que los ingresos de recursos propios del Instituto siguen siendo muy bajos, y por el control que se lleva no se debe comprometer la apropiación y ejecutar el gasto, hasta tanto no se tenga la certeza de que se van a generar ingresos para su respaldar su respectivo pago. Igualmente, por que aunque el Ministerio de Hacienda nos  asignó todo el PAC solicitado de Inversión nación , varias dependencias no radicaron viáticos que habian programado y cuentas de algunas personas naturales y sobre todo las jurídicas que tiene  valores que son altos y se quedo bastante PAC sin ejecutar en el mes de septiembre de 2019.</t>
  </si>
  <si>
    <t>Para el mes de octubre no se alcanzó  a cumplir con la meta programada, ya que los ingresos de recursos propios del Instituto siguen siendo muy bajos, y por el control que se lleva no se debe comprometer la apropiación y ejecutar el gasto hasta tanto no se tenga la certeza de que se van a generar ingresos para su respaldar su respectivo pago. Igualmente a pesar de que,el Ministerio de Hacienda nos  asignó todo el PAC solicitado de Inversión nación,  a veces las dependencias no gestionan los viáticos que programan para el mes, e igualmente no radican las cuentas de algunas personas naturales y  de  personas jurídicas que tiene  valores que son altos, lo que hizo que el PAC no se ejecutara en su totalidad para octubre.</t>
  </si>
  <si>
    <t>Para el mes de noviembre no se alcanzó  a cumplir con la meta programada en obligaciones, ya que los ingresos de recursos propios del Instituto siguen siendo muy bajos, y por el control que se lleva no se debe comprometer la apropiación y ejecutar el gasto hasta tanto no se tenga la certeza de que se van a generar ingresos para su respaldar su respectivo pago. Igualmente el Ministerio de Hacienda no nos  asignó todo el PAC solicitado de Inversión nación por que nos castigó por la mala ejecución del PAC del mes anterior.</t>
  </si>
  <si>
    <t>Para el mes de diciembre no se alcanzó  a cumplir con la meta programada en obligaciones, ya que los ingresos de recursos propios del Instituto siguieron siendo muy bajos, y quedaron por pagar cuentas en recursos propios por valor de  $7.433 millones, Igualmente el Ministerio de Hacienda no nos  asignó todo el PAC solicitado de Inversión Nación, para el pago de todas las cuentas que habian sido radicadas para hacer su respectivo pago y quedaron cuentas por pagar por valor de $5.691 millones en reserva inducida, que se debe pagar en la vigencia 2020.</t>
  </si>
  <si>
    <t>Revisión de los documentos adelantados en el estudio técnico para la propuesta modernización realizado en el año 2018</t>
  </si>
  <si>
    <t>Realizar CDPs en la vigencia, de acuerdo a solicitudes recibidas.</t>
  </si>
  <si>
    <t>Levantamiento y validación de información con las diferentes áreas de la Entidad, lo cual corresponde a 55 entrevistas .</t>
  </si>
  <si>
    <t>La meta programada en CDP se alcanzó superando el porcentaje en un 5.91% en razón a que se está empezando con la contratación de prestación de servicios de las Areas misionales y de apoyo del Instituto.</t>
  </si>
  <si>
    <t>La meta programada en CDP para febrero se superó el porcentaje en un 22.26 en razón a que se registraron un mayor numero de solicitudes de disponibilidad presupuestal para prestación de servicios y para la adquisición de licencias Oracle, Polizas, nómina , entre otros para las Areas misionales y de apoyo del Instituto.</t>
  </si>
  <si>
    <t>La meta programada en CDP para marzo se superó el porcentaje acumulado en un 22.20 en razón a que se registró un mayor valor en solicitudes de disponibilidad presupuestal para prestación de servicios, servicios públicos , contrato de pasajes aéreos, mantenimiento de vehículos, nómina, entre otros para las Areas misionales y de apoyo del Instituto.</t>
  </si>
  <si>
    <t>No se alcanzó la meta programada en CDPS para el mes de abril en razón a que hay restricción en la ejecución de recursos propios, ya que no se pueden comprometer, hasta tanto no ingresen los recursos a la entidad por los convenios y proyectos programados por las áreas ordenadoras del gasto para comprometer el gasto</t>
  </si>
  <si>
    <t>La meta programada en CDP para el mes de mayo no se alcanzó en razón a que por la baja entrada que han tenido los ingresos de recursos propios, se tiene restricción en la ejecución de estos recursos, hasta tanto cada Dependencia informe al GIF de Financiera la entrada segura de estos recursos que tienen proyectados por la firma de convenios y contratos misionales, para seguir generando CDP´s para comprometer estos recursos. Igualmente, las solicitudes de CDPs de todas las Dependencias que han requerido para prestación de servicios y adquisición de bienes, viáticos y gastos de comisión, servicios públicos, nomina y parafiscales, entre otros, se han estado generando oportunamente.</t>
  </si>
  <si>
    <t>La meta programada en CDP para junio se superó en un porcentaje acumulado de 2.85% en razón a que se registraron solicitudes de disponibilidad presupuestal para nóminas y prima de servicios y retroactivos del aumento salarial, solicitudes para iniciar procesos de contratos de prestación de servicios, servicios públicos, adquisición de: cubiertas, cableado estructurado, modelos digitales, almacenamiento de datos, drones, tecnologías, antenas de GPS, fotocontrol y proyecto de fortalecimiento institucional, entre otros para las Areas misionales y de apoyo del Instituto, los cuales son por valores altos que conllevan al incremento del porcentajes de CDPs, que soportaran dichos procesos.</t>
  </si>
  <si>
    <t>La meta programada en CDP para julio se superó en un porcentaje acumulado de 2.87% en razón a que se registraron solicitudes de disponibilidad presupuestal para nóminas, solicitudes para iniciar procesos de contratos de prestación de servicios, servicios públicos, adquisición: insumos laboratorio, gravimetro relativo, navegador, localizadores GPS satelitales,  almacenamiento de información en la nube, mantenimiento de parqueaderos, compra de equipos herramienta tecnológica, mobiliario de Palmira, interventoria técnica, saneamiento ambiental, entre otros para las Areas misionales y de apoyo del Instituto, los cuales son por valores altos que conllevan al incremento del porcentajes de CDPs, que soportaran dichos procesos.</t>
  </si>
  <si>
    <t>labores realizadas segun cronograma.</t>
  </si>
  <si>
    <t>La meta programada en CDP para agosto se superó en un porcentaje acumulado de 1.64% en razón a que se registraron solicitudes de disponibilidad presupuestal para nóminas, aportes y retroactivo de parafiscales a nivel nacional, solicitudes para iniciar procesos de contratos de prestación de servicios, servicios públicos a nivel nacional, contrato de correspondencia, Viáticos, mantenimiento de  selvicultura y vigencias futuras para seguros y correspondencia por 3 años, entre otros para las Areas misionales y de apoyo del Instituto, los cuales son por valores altos que conllevan al incremento del porcentajes de CDPs, que soportaran dichos procesos.</t>
  </si>
  <si>
    <t>La meta programada en CDP para el mes de septiembre se superó en un porcentaje acumulado de 1.72%, ya que se han venido registrando oportunamente en el SIIF todas las solicitudes de disponibilidad presupuestal  para nóminas, aportes parafiscales a nivel nacional, solicitudes para iniciar procesos de contratos de prestación de servicios, servicios públicos a nivel nacional,                                                 entre otros para las Areas misionales y de apoyo del Instituto, los cuales son por valores altos que conllevan al incremento del porcentajes de CDPs, que soportaran dichos procesos.</t>
  </si>
  <si>
    <t>La meta programada en CDP para el mes de octubre se superó en un porcentaje acumulado del 2.29%, ya que se han  registrado oportunamente en el SIIF todas las solicitudes de disponibilidad presupuestal  para nóminas, aportes parafiscales a nivel nacional, solicitudes para iniciar y adicionar  procesos de contratación de prestación y adquisición de servicios, pagos de servicios públicos a nivel nacional,  entre otros, los cuales se generan para cumplir con la misión Institucional y para el personal de apoyo del Instituto, los cuales conllevan al incremento del porcentajes de CDPs cada mes.</t>
  </si>
  <si>
    <t>La meta programada en CDP para el mes de noviembre no se alcanzó con una diferencia de 6.85%,  en razón a que como ya no se puede ejecutar mas apropiación de recursos propios, por la falta de ingresos, eso hace que baje la ejecución, aunque se  registraron oportunamente en el SIIF todas las solicitudes de disponibilidad presupuestal  para nóminas, aportes parafiscales a nivel nacional, solicitudes para iniciar y adicionar  procesos de contratación de prestación y adquisición de servicios, pagos de servicios públicos a nivel nacional,  entre otros, los cuales se generan para cumplir con la misión Institucional y para el personal de apoyo del Instituto. Además el Instituto este mes reintegró apropiación que ya no se lacanza a ejecutar por falta de ingresos.</t>
  </si>
  <si>
    <t>Para el mes de diciembre la ejecución de CDP´s alcanzó a llegar al 97%, pero despues de depurar los cdps que ya no se iban a comprometer y taámbién lo sregistros presupuestales que tuvieron que reducirse y por ende su CDP en el período de transición, ésta bajo a un porcentaje del 94,61%, por lo tanto la meta programada en CDP para el mes de diciembre no se alcanzó con una diferencia del 5.39%,  igualmente influyó la no ejecución de recursos propios, por la falta de ingresos, aunque se  registraron oportunamente en el SIIF todas las solicitudes de disponibilidad presupuestal  para nóminas, aportes parafiscales a nivel nacional, solicitudes para iniciar y adicionar  procesos de contratación de prestación y adquisición de servicios, pagos de servicios públicos a nivel nacional,  entre otros, los cuales se generan para cumplir con la misión Institucional y para el personal de apoyo del Instituto.</t>
  </si>
  <si>
    <t>Presentación de Escenario de reformas de modernización institucional al comité directivo del IGAC</t>
  </si>
  <si>
    <t>labores realizadas segun cronogramas</t>
  </si>
  <si>
    <t>Registrar compromisos en la vigencia, de acuerdo a los documentos soportes recibidos</t>
  </si>
  <si>
    <t>La meta programada de compromisos se superó en razón a que se hizo el registro de vigencias futuras, los cuales son los que se deben registrar de primeras en el SIIF al empezar la ejecución del presupuesto con un valor total de 5.511.3 millones.</t>
  </si>
  <si>
    <t>La meta de compromisos se superó, ya que se elaboraron un mayor numero de compromisos, con relación al mes anterior, que suman 407 CRP´s por concepto de contratación de prestación de servicios, viáticos, Pólizas , servicios públicos, Contrato con la imprenta, Salinas Asesores, consorcio GAP 61 millones, Licencias Oracle y nómina, loc uales elvaron el porcentaje de ejecución en un 6.05%</t>
  </si>
  <si>
    <t>Desarrollo de la opcion escogida presentada al comité directivo del IGAC.</t>
  </si>
  <si>
    <t>La meta de compromisos se superó en un 16.70%, ya que se hizo un mayor numero de registro de compromisos presupuestales con relación al mes anterior, donde el proceso de contratación tuvo algunos inconvenientes a nivel técnico por el SECOP II lo cual ya se solucionó para este período.</t>
  </si>
  <si>
    <t>Se cumplió con la meta programada a nivel nacional y se supero el porcentaje ya que se elaboraron todos los compromisos solicitados por las dependencias de la sede central y en Direcciones Territoriales por los conceptos de contratos de prestación de servicios, viáticos y gastos de comisión, servicios públicos, adquisición de licencias, nómina, parafiscales, cesantias al Fondo Nacional del Ahorro, entre otros.</t>
  </si>
  <si>
    <t>Se cumplió con la meta programada a nivel nacional y se supero el porcentaje en un 11.42% de lo programado, pues se elaboraron todos los compromisos solicitados por las dependencias y Direcciones Territoriales por los conceptos de contratación de prestación de servicios, viáticos, servicios públicos, y nómina, parafiscales, y para este mes se registraron algunos contratos que su valor de gasto es alto, lo que hace que se halla subido el porcentaje de ejecución, entre ellos están: contrato de combustible, dotación, mantenimiento, contrato de pasajes aéreos , póliza casco avión, entre otros.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</si>
  <si>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y nómina, parafiscales, además en este mes se llevo a cabo el pago de prima semestral de junio, el retroactivo del aumento salarial y de los parafiscales de lo que va corrido del año, lo cual elevó el porcentaje de ejecución del presupuesto del acumulado del año.</t>
  </si>
  <si>
    <t>Se cumplió con la meta programada a nivel nacional y se superó el porcentaje, pues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t>
  </si>
  <si>
    <t xml:space="preserve">Se cumplió con la meta programada a nivel nacional y se superó el porcentaje, pues se elaboraron todos los compromisos solicitados por las dependencias en la Sede Central  y en las Direcciones Territoriales por los conceptos de contratación de prestación de servicios, viáticos y gastos, servicios públicos, nómina, parafiscales, adquisición de bienes y servicios, entre otros. </t>
  </si>
  <si>
    <t>Para este mes no se alcanzó la meta programada en compromisos , ya que la no generación de ingresos suficientes que respalden la ejecución de los recursos propios, ha llevado a que no se comprometa aún toda la apropiación que está disponible y que se debe ejecutar , igualmente las dependencias ejecutoras  no radicaron los viáticos que habían programado pasar a financiera, lo cual conlleva a que se baje el porcentaje que se tenia que haber ejecutado para septiembre, a pesar que se elaboraron todos los compromisos solicitados por las dependencias en la Sede Central  y en las Direcciones Territoriales por los conceptos de contratación de prestación de servicios, viáticos y gastos, servicios públicos, nómina, parafiscales, adquisición de bienes y servicios, entre otros, no se llegó a la meta.</t>
  </si>
  <si>
    <t>la informacion preliminar del grupo externo de modernizacion, no ha divulgado informacion al respecto, las personas encargadas informan que el proceso continua su desarrollo normal.</t>
  </si>
  <si>
    <t>Elaborar las obligaciones en la vigencia, de acuerdo a los documentos soportes recibidos</t>
  </si>
  <si>
    <t>Sustentacion del estudio tecnico del proyecto ante DAFP y Ministerio de Hacienda y presentacion del documento final de Decreto final.</t>
  </si>
  <si>
    <t>El porcentaje de Obligaciones programado se cumplió y superó la meta en un 0.60%, ya que el Ministerio de Hacienda nos aprobó todo el PAC de Recursos de la nación y en cuanto a recursos propios se pudo cumplir con los pagos de los compromisos que habían a la fecha, teniendo en cuenta los recursos que habían ingresado a la entidad.</t>
  </si>
  <si>
    <t>No se cumplió con la meta programada en ejecución de obligaciones, en razón a que el Ministerio de Hacienda no nos asignó todo el PAC que se le había solicitado para cumplir con el pago de los compromisos que se debían pagar de inversión con recursos de la nación, los cuales quedaron para el mes siguiente.</t>
  </si>
  <si>
    <t>El porcentaje de Obligaciones programado no se cumplió para este mes, ya que el Ministerio de Hacienda no nos aprobó en su totalidad todo el PAC de Recursos de la nación y en cuanto a recursos propios, los ingresos del Instituto aún continúan siendo muy bajos para cumplir a cabalidad con el pagos de los compromisos que el Instituto ha adquirido, teniendo en cuenta sus proyecciones de ingresos con la firma de convenios y proyectos misionales.</t>
  </si>
  <si>
    <t>El estudio tecnico se encuentra en la fase de alistamiento para la presentacion a los entes del DAFP.</t>
  </si>
  <si>
    <t>El porcentaje de Obligaciones programado no se alcanzó para este mes, ya que los ingresos de recursos propios del Instituto que va en un 12%, son muy bajos para cumplir a cabalidad con el pago de los compromisos que el Instituto ha adquirido, teniendo en cuenta sus proyecciones de ingresos con la firma de convenios y proyectos misionales, lo cual ha conllevado a que la ejecución de presupuesto de recursos propios no se comprometa por ahora, hasta tanto no se tenga la certeza de que se generen ingresos para su respaldar su respectivo pago.</t>
  </si>
  <si>
    <t>este proceso aun no se cumple, se encuentra en cabeza de los contratistas de modernizacion</t>
  </si>
  <si>
    <t>El porcentaje de Obligaciones programado no se alcanzó para este mes, ya que los ingresos de recursos propios del Instituto siguen siendo muy bajos, y por el control que se lleva no se debe comprometer la apropiación y ejecutar el gasto, hasta tanto no se tenga la certeza de que se van a generar ingresos para su respaldar su respectivo pago.</t>
  </si>
  <si>
    <t>El porcentaje de Obligaciones programado no se alcanzó para este mes, ya que los ingresos de recursos propios del Instituto siguen siendo muy bajos, y por el control que se lleva no se debe comprometer la apropiación y ejecutar el gasto, hasta tanto no se tenga la certeza de que se van a generar ingresos para su respaldar su respectivo pago, Igualmente por que no se programa el PAC necesario de recursos de la nación para efectuar los pagos dentro del mes.</t>
  </si>
  <si>
    <t xml:space="preserve">MARIA VICTORIA MAFLA </t>
  </si>
  <si>
    <t>Desarrollo y ajuste de nuevo manual de funciones, decretos de planta.</t>
  </si>
  <si>
    <t>Elaborar las obligaciones en la vigencia, de acuerdo a los documentos soportes recibidospara el pago de las reservas presupuestales.</t>
  </si>
  <si>
    <t>esta actividad no se inicia aún, los recursos humanos aun no se definen para este trabajo.</t>
  </si>
  <si>
    <t>Analisis de hojas de vida de la totalidad de los funcionarios,a fin de consolidar la verificacion de datos y validacion de documentos.</t>
  </si>
  <si>
    <t>La meta en las obligaciones de reserva presupuestal no se llevó a cabo en razón a que por la implementación de nuevo catalogo de clasificación presupuestal, se tuvo que hacer la homologación de los rubros de la vigencia anterior con los nuevos rubros, para lo cual el Ministerio de Hacienda dío plazo hasta el 28 de febrero, provceso que el GIT de Presupuesto lo hizo en la primera semana del mes de febrero de 2019.</t>
  </si>
  <si>
    <t>La meta en las obligaciones de reserva presupuestal no se llevó a cabo en razón a que por la implementación de nuevo catalogo de clasificación presupuestal, se tuvo que hacer la homologación de los rubros de la vigencia anterior con los nuevos rubros, para lo cual el Ministerio de Hacienda dío plazo hasta el 28 de febrero, provceso que el GIT de Presupuesto lo hizo en la primera semana del mes de febrero de 2019, pero los pagos se harán a partir del mes de marzo.</t>
  </si>
  <si>
    <t>La meta en las obligaciones de reserva presupuestal no se alcanzaron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atrazo porque los terceros no entregan los productos o servicios a tiempo .</t>
  </si>
  <si>
    <t>La meta en las obligaciones de reserva presupuestal no se alcanzaron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atrazo porque los terceros no entregan los productos o servicios a tiempo e igualmente no han radicado las cuentas para el respectivo pago .</t>
  </si>
  <si>
    <t>La meta en las obligaciones de reserva presupuestal no se ha alcanzado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atraso porque los terceros no entregan los productos o servicios a tiempo, igualmente ya se envío un correo a las dependencias para que agilicen estos cobros, o en caso contrario si ya los saldos que quedan no se van a ejecutar, elaboren el acta de cancelación de reservas, justificando la no ejecución y seguidamente hacer la reducción de los compromisos estas reservas en el SIIF.</t>
  </si>
  <si>
    <t>La meta en las obligaciones de reserva presupuestal no se ha alcanzado en razón a que algunas dependencias del Instituto radican las cuentas después de la fecha estipuladas en el cronograma del Ministerio de Hacienda para solicitar el PAC de recursos de la Nación para que queden pagas dentro del mismo mes, ya que si se hace después de estas fechas el pago queda para el mes siguiente, además se puede presentar este atraso porque algunos terceros no han entregado ni legalizado algunos productos o servicios a la fecha, por lo tanto no han pasado la factura de cobro.</t>
  </si>
  <si>
    <t>Para el mes de agosto no se alcanzó la meta en  obligaciones de reserva presupuestal ya que  algunas dependencias del Instituto radican las cuentas después de la fecha estipuladas en el cronograma del Ministerio de Hacienda para solicitar el PAC de recursos de la Nación para que queden pagas dentro del mismo mes, ya que si se hace después de estas fechas el pago queda para el mes siguiente, además se puede presentar este atraso porque algunos terceros no han entregado ni legalizado algunos productos o servicios a la fecha, por lo tanto no han pasado la factura de cobro.</t>
  </si>
  <si>
    <t>Se viene adelantando el proceso de revision de las hojas de vida por parte del personal de talento humano.</t>
  </si>
  <si>
    <t>se continua avanzando en la actualizacion de la base de datos.</t>
  </si>
  <si>
    <t>Aunque la reserva se programó terminar de pagarla en un 100% para el mes de  septiembre, solamente se ha obligado hasta el 88.10%  y se  pagó el 86.90%  ya que  algunas dependencias del Instituto radican las cuentas después de la fecha estipulada en el cronograma del Ministerio de Hacienda para solicitar el PAC de recursos de la Nación para que queden pagas dentro del mismo mes, ya que si se hace después de estas fechas el pago queda para el mes siguiente,  el incumplimento de la meta ,también se debe  a  que algunas dependencias están solicitando prorroga en la ejecución de los contratos  porque algunos terceros no han entregado ni legalizado algunos productos o servicios a la fecha, por lo tanto no han pasado la factura de cobro.</t>
  </si>
  <si>
    <t>Aunque la reserva se programó terminar de pagarla en un 100% para el mes de octubre, solamente se ha obligado hasta el 89.56%  y se  pagó el 88.94%  ya que  algunas dependencias del Instituto radican las cuentas después de la fecha estipulada en el cronograma del Ministerio de Hacienda para solicitar el PAC de recursos de la Nación para que queden pagas dentro del mismo mes, ya que si se hace después de estas fechas el pago queda para el mes siguiente,  el incumplimento de la meta ,también se debe  a  que algunas dependencias están solicitando prorroga en la ejecución de los contratos  porque algunos terceros no han entregado ni legalizado algunos productos o servicios a la fecha, por lo tanto no han pasado la factura de cobro, igualmente algunos compromisos ya no se van a ejecutar y no han pasado la respectiva cancelación de reserva.</t>
  </si>
  <si>
    <t>Aunque la reserva se programó terminar de pagarla en un 100% para el mes de octubre, solamente se ha obligado hasta el 89.60%  y se  pagó el 89.60%  ya que  algunas dependencias del Instituto  aún no han radicado todas  las cuentas.</t>
  </si>
  <si>
    <t>Aunque la reserva se programó terminar de pagarla en un 100% para el mes de octubre, solamente se pago a diciembre 31 un 94.51%  ya que  algunas dependencias del Instituto no ejecutaron en su totalidad toda la reserva que habían programado ejecutar en la vigencia 2019 y se tuvo que hacer acta de cancelación de estas reservas.</t>
  </si>
  <si>
    <t>Revision y actualizacion de la planta de personal 2019, en lo concerniente a cargos, encargos, provisionales, etc.</t>
  </si>
  <si>
    <t>Elaborar Informes de seguimiento a la ejecución presupuestal de la vigencia.</t>
  </si>
  <si>
    <t>se viene realizando el proceso de revision de cargos.</t>
  </si>
  <si>
    <t>en esta actividad se avanza de acuerdo a la planeado.</t>
  </si>
  <si>
    <t>En razón a inconvenientes que tuvo el SIIF en la generación de las ejecuciones presupuestales de cierre por la nueva implemetación de las nuevas ejecuciones con usos presupuestales, las cuales aún no se han podido generar a este nivel, solamente hasta el día 28 de febrero se logró generar las ejecución de cierre del mes de enero de 2019, por lo tanto este se hizo en los primeros dáis del mes de marzo para para enviarlo a las dependencias ordenadoras de gasto .</t>
  </si>
  <si>
    <t xml:space="preserve">Preparacion de comunicaciones oficiales  para ser entregadas a los funcionarios en lo referente a nuevos cargos, indemnizaciones, actas de entrega,actas de posesion,etc </t>
  </si>
  <si>
    <t>Se generó la ejecución presupuestal de gastos de cierre del mes de febrero de 2019 y se envío a las dependencias oredenadoras de gasto del Instituto para su respectivo control y análisis .</t>
  </si>
  <si>
    <t>Se generó la ejecución presupuestal de gastos de cierre del mes de marzo de 2019 y se envío a las dependencias</t>
  </si>
  <si>
    <t>Se generó la ejecución presupuestal de gastos de cierre del mes de abril de 2019 y se envío a las dependencias oredenadoras de gasto del Instituto para su respectivo control y análisis .</t>
  </si>
  <si>
    <t>Se generó la ejecución presupuestal de gastos de cierre del mes de mayo de 2019 y se envío a las dependencias ordenadoras de gasto del Instituto para su respectivo control y análisis.</t>
  </si>
  <si>
    <t>Se generó la ejecución presupuestal de gastos de cierre del mes de junio de 2019 y se envío a las dependencias ordenadoras de gasto por parte del GIT de Financiera del Instituto para su respectivo control y análisis .</t>
  </si>
  <si>
    <t>Se generó la ejecución presupuestal de gastos de cierre del mes de julio de 2019 y se envío a las dependencias ordenadoras de gasto por parte del GIT de Financiera del Instituto para su respectivo control y análisis .</t>
  </si>
  <si>
    <t>Se generó la ejecución presupuestal de gastos de cierre del mes de agosto de 2019 y se envío a las dependencias ordenadoras de gasto por parte del GIT de Financiera del Instituto para su respectivo control y análisis .</t>
  </si>
  <si>
    <t>Se generó la ejecución presupuestal de gastos de cierre del mes de septiembre de 2019 y se envío a las dependencias ordenadoras de gasto por parte del GIT de Financiera del Instituto para su respectivo control y análisis .</t>
  </si>
  <si>
    <t>Se generó la ejecución presupuestal de gastos de cierre del mes de octubre de 2019 y se envío a las dependencias ordenadoras de gasto por parte del GIT de Financiera del Instituto para su respectivo control y análisis .</t>
  </si>
  <si>
    <t>Se generó la ejecución presupuestal de gastos de cierre del mes de noviembre de 2019 y se envío a las dependencias ordenadoras de gasto por parte del GIT de Financiera del Instituto para su respectivo control y análisis .</t>
  </si>
  <si>
    <t>Se generó la ejecución presupuestal de gastos de cierre del mes de diciembre de 2019 y se envío a las dependencias ordenadoras de gasto por parte del GIT de Financiera del Instituto para su respectivo control y análisis .</t>
  </si>
  <si>
    <t>NA.</t>
  </si>
  <si>
    <t>TOTAL DE DOCUMENTOS DE RECAUDO CLASIFICADOS Y DEPURADOS</t>
  </si>
  <si>
    <t>GIT Tesorería</t>
  </si>
  <si>
    <t>Porcentaje de depuración de los documentos de recaudo por clasificar</t>
  </si>
  <si>
    <t>Para el mes de enero se depuraron los DRXC asignados, tanto por la DTN correspondientes a reintegros, devoluciones e incapacidades, y los asignados por la Sede Central en el porcentaje correspondiente a lo informado por ventas a nivel nacional en enero.</t>
  </si>
  <si>
    <t>Para el mes de febrero se depuraron los DRXC asignados, tanto por la DTN correspondientes a reintegros, devoluciones e incapacidades así como los asignados por la Sede Central en el porcentaje correspondiente a lo informado por ventas a nviel nacional para el mes de febrero de 2019.</t>
  </si>
  <si>
    <t>Para el mes de marzo se continúa con la depuración de los DRXC de los meses de Enero y Febrero, lo anterior teniendo en cuenta que los Documentos de Recaudo por Clasificar del mes de marzo, únicamente pueden ser depurados después de la carga del extracto de este mes el cual se tiene después del 15 de abril. En el archivo adjunto a manera de ejemplo se resaltan en amarillo los DRXC depurados de Enero a Marzo.</t>
  </si>
  <si>
    <t>Para el mes de abril se continúa con la depuración de los DRXC de los meses de Marzo y Abril, lo anterior teniendo en cuenta que los Documentos de Recaudo por Clasificar del mes de abril, únicamente pueden ser depurados después de la carga del extracto de este mes el cual se tiene después del 15 de Mayo.</t>
  </si>
  <si>
    <t>Para el mes de Mayo se continúa con la depuración de los DRXC de los meses de Enero a abril, lo anterior teniendo en cuenta que los Documentos de Recaudo por Clasificar del mes de Mayo, únicamente pueden ser depurados después de la carga del extracto de este mes el cual se tiene después del 15 de Junio.</t>
  </si>
  <si>
    <t>Para el mes de Junio se continúa con la depuración de los DRXC de los meses de Enero a Mayo, lo anterior teniendo en cuenta que los Documentos de Recaudo por Clasificar del mes de junio, únicamente pueden ser depurados después de la carga del extracto de este mes el cual se tiene después del 15 de Julio</t>
  </si>
  <si>
    <t>Para el mes de Julio  se continúa con la depuración de los DRXC de los meses de Enero a Junio, lo anterior teniendo en cuenta que los Documentos de Recaudo por Clasificar del mes de julio, únicamente pueden ser depurados después de la carga del extracto de este mes el cual se tiene después del 15 de Agosto.</t>
  </si>
  <si>
    <t>Para el mes de Agosto  se continúa con la depuración de los DRXC de los meses de Enero a Julio, lo anterior teniendo en cuenta que los Documentos de Recaudo por Clasificar del mes de Agosto, únicamente pueden ser depurados después de la carga del extracto de este mes el cual se tiene después del 15 de Septiembre.</t>
  </si>
  <si>
    <t>Para el mes de Septiembre se continúa con la depuración de los DRXC de los meses de Enero a Agosto, lo anterior teniendo en cuenta que los Documentos de Recaudo por Clasificar del mes de Septiembre, únicamente pueden ser depurados después de la carga del extracto de este mes el cual se tiene después del 15 de Octubre.</t>
  </si>
  <si>
    <t>Para el mes de Octubre se continúa con la depuración de los DRXC de los meses de Enero a a Septiembre  lo anterior teniendo en cuenta que los Documentos de Recaudo por Clasificar del mes de Octubre , únicamente pueden ser depurados después de la carga del extracto de este mes el cual se tiene después del 15 de Noviembre.</t>
  </si>
  <si>
    <t>Para el mes de Noviembre se continúa con la depuración de los DRXC de los meses de Enero a a Octubre  lo anterior teniendo en cuenta que los Documentos de Recaudo por Clasificar del mes de noviembre , únicamente pueden ser depurados después de la carga del extracto de este mes el cual se tiene después del 15 de Diciembre.</t>
  </si>
  <si>
    <t>Para el mes de Diciembre  se continúo con la depuración de los DRXC de los meses de Enero a Noviembre,  lo anterior teniendo en cuenta que los Documentos de Recaudo por Clasificar del mes de Diciembre , únicamente pueden ser depurados después de la carga del extracto de este mes el cual se tiene después del 10 de Enero de 2020,</t>
  </si>
  <si>
    <t>Identificar el tercero que realiza la consignación y del concepto de ingreso.</t>
  </si>
  <si>
    <t>Se realizaron los registros correspondientes a los movimientos que viene por cadena presupuestal y los no presupuestales de igual forma se registraron los movimientos de los módulos alternos mediante las notas manuales de los meses de Enero y Febrero.</t>
  </si>
  <si>
    <t>Durante el mes de febrero se realizaron los recaudos en el aplicativo SIIF previa identificación del tercero y concepto correspondiente.</t>
  </si>
  <si>
    <t>En el periodo comprendido en Enero 1 a Marzo 31 se realizaron los recaudos en el aplicativo SIIF Nación, previa identificación del Tercero consignante</t>
  </si>
  <si>
    <t>En el periodo comprendido en 1 al 30 de abril, se realizaron los recaudos en el aplicativo SIIF Nación, previa identificación del Tercero consignante.</t>
  </si>
  <si>
    <t>En el periodo comprendido en 1 al 31 de mayo, se realizaron los recaudos en el aplicativo SIIF Nación, previa identificación del Tercero consignante.</t>
  </si>
  <si>
    <t>En el periodo comprendido entre el 1 y el 30 de junio se realizaron los recaudos en el aplicativo SIIF Nación, previa identificación del Tercero consignante.</t>
  </si>
  <si>
    <t>En el periodo comprendido entre el 1 al 31 de julio  se continua con la Depuración de los Documentos de Recaudo por Clasificar correspondientes a los meses de enero, febrero, marzo, abril, mayo, junio y julio de 2019.</t>
  </si>
  <si>
    <t>En el periodo comprendido entre el 1 y el 31 de Agosto  se realizaron los recaudos en el aplicativo SIIF Nación, previa identificación del Tercero consignante</t>
  </si>
  <si>
    <t>En el periodo comprendido entre el 1 y el 30 de Septiembre  se realizaron los recaudos en el aplicativo SIIF Nación, previa identificación del Tercero consignante</t>
  </si>
  <si>
    <t>En el periodo comprendido entre el 1 y el 31 de octubre  se realizaron los recaudos en el aplicativo SIIF Nación, Correspondientes al mes de Septiembre, previa identificación del Tercero consignante.</t>
  </si>
  <si>
    <t>En el periodo comprendido entre el 1 y el 30 de noviembre  se realizaron los recaudos en el aplicativo SIIF Nación, Correspondientes al mes de octubre, previa identificación del Tercero consignante.</t>
  </si>
  <si>
    <t>En el periodo comprendido entre el 1 y el 30 de Diciembre  se realizaron los recaudos en el aplicativo SIIF Nación, Correspondientes al mes de noviembre y meses anteriores que estuvieran pendientes, previa identificación del Tercero consignante.</t>
  </si>
  <si>
    <t>Asignar el Documento de Recaudo por Clasificar a la Dirección Territorial correspondiente.</t>
  </si>
  <si>
    <t>Para el mes de enero se asignó a las direcciones territoriales los Documentos de Recaudo por Clasificar, de acuerdo a lo reportado por ventas versus los dineros ingresados a los bancos.</t>
  </si>
  <si>
    <t>Para el mes de febrero se asignó a las direcciones territoriales los Documentos de Recaudo por Clasificar, de acuerdo a lo reportado por ventas versus los dineros ingresados a los bancos.</t>
  </si>
  <si>
    <t>Para el mes de marzo se asignó a las direcciones territoriales los Documentos de Recaudo por Clasificar, de acuerdo a lo reportado por ventas versus los dineros ingresados a los bancos.</t>
  </si>
  <si>
    <t>Para el mes de abril se asignó a las direcciones territoriales los Documentos de Recaudo por Clasificar, de acuerdo a lo reportado por ventas versus los dineros ingresados a los bancos.</t>
  </si>
  <si>
    <t>Para el mes de mayo se asignó a las direcciones territoriales los Documentos de Recaudo por Clasificar, de acuerdo a lo reportado por ventas versus los dineros ingresados a los bancos.</t>
  </si>
  <si>
    <t>Para el mes de junio se asignó a las direcciones territoriales los Documentos de Recaudo por Clasificar, de acuerdo a lo reportado por ventas versus los dineros ingresados a los bancos.</t>
  </si>
  <si>
    <t>Para el mes de julio se asignó a las direcciones territoriales los Documentos de Recaudo por Clasificar, de acuerdo a lo reportado por ventas versus los dineros ingresados a los bancos.</t>
  </si>
  <si>
    <t>Para el mes de Agosto  se asignó a las direcciones territoriales los Documentos de Recaudo por Clasificar, de acuerdo a lo reportado por ventas versus los dineros ingresados a los bancos.</t>
  </si>
  <si>
    <t>Para el mes de Septiembre   se asignó a las direcciones territoriales los Documentos de Recaudo por Clasificar, de acuerdo a lo reportado por ventas versus los dineros ingresados a los bancos.</t>
  </si>
  <si>
    <t>Para el mes de octubre se asignó a las direcciones territoriales los Documentos de Recaudo por Clasificar, de acuerdo a lo reportado por ventas versus los dineros ingresados a los bancos.</t>
  </si>
  <si>
    <t>Para el mes de noviembre se asignó a las direcciones territoriales los Documentos de Recaudo por Clasificar, de acuerdo a lo reportado por ventas versus los dineros ingresados a los bancos.</t>
  </si>
  <si>
    <t>Para el mes de Diciembre se asignó a las direcciones territoriales los Documentos de Recaudo por Clasificar, de acuerdo a lo reportado por ventas versus los dineros ingresados a los bancos.</t>
  </si>
  <si>
    <t>Depurar y registrar el Documento de Recaudo por Clasificar.</t>
  </si>
  <si>
    <t>Para el mes de enero se depuraron los DRXC asignados, tanto por la DTN y los asignados por la Sede Central en el porcentaje correspondiente a lo informado por ventas a nivel nacional en enero.</t>
  </si>
  <si>
    <t>Para el mes de febrero se realizó la Depuración de los Documentos de Recaudo por Clasificar correspondientes al mese de enero y febrero de 2019, tanto los de Recursos Propios, como los asignados por la DTN</t>
  </si>
  <si>
    <t>En el periodo comprendido en Enero 1 a Marzo 31 se realizó la Depuración de los Documentos de Recaudo por Clasificar correspondientes a los meses de enero y febrero de 2019</t>
  </si>
  <si>
    <t>En el periodo comprendido entre el 1 al 30 de abril se continua con la Depuración de los Documentos de Recaudo por Clasificar correspondientes a los meses de enero, febrero y marzo de 2019.</t>
  </si>
  <si>
    <t>En el periodo comprendido entre el 1 al 31 de mayo se continua con la Depuración de los Documentos de Recaudo por Clasificar correspondientes a los meses de enero, febrero, marzo, abril y mayo de 2019</t>
  </si>
  <si>
    <t>En el periodo comprendido entre el 1 al 31 de junio se continua con la Depuración de los Documentos de Recaudo por Clasificar correspondientes a los meses de enero, febrero, marzo, abril, mayo y junio de 2019</t>
  </si>
  <si>
    <t>En el periodo comprendido entre el 1 al 31 de agosto   se continua con la Depuración de los Documentos de Recaudo por Clasificar correspondientes a los meses de enero, febrero, marzo, abril, mayo, junio, julio y agosto  de 2019.</t>
  </si>
  <si>
    <t>En el periodo comprendido entre el 1 al 30 de Septiembre  se continua con la Depuración de los Documentos de Recaudo por Clasificar correspondientes a los meses de enero, febrero, marzo, abril, mayo, junio, julio , agosto y septiembre  de 2019.</t>
  </si>
  <si>
    <t>En el periodo comprendido entre el 1 al 31 de Octubre  se continua con la Depuración de los Documentos de Recaudo por Clasificar correspondientes a los meses de enero, febrero, marzo, abril, mayo, junio, julio, agosto,septiembre y octubre de 2019</t>
  </si>
  <si>
    <t>En el periodo comprendido entre el 1 al 30 de noviembre  se continua con la Depuración de los Documentos de Recaudo por Clasificar correspondientes a los meses de enero, febrero, marzo, abril, mayo, junio, julio, agosto,septiembre, octubre, noviembre de 2019</t>
  </si>
  <si>
    <t>En el periodo comprendido entre el 1 al 30 de Diciembre  se continua con la Depuración de los Documentos de Recaudo por Clasificar correspondientes a los meses de enero, febrero, marzo, abril, mayo, junio, julio, agosto,septiembre, octubre, noviembre y  Diciembre de 2019</t>
  </si>
  <si>
    <t>ELABORACIÓN Y PRESENTACIÓN DE LOS ESTADOS FINANCIEROS DEL IGAC</t>
  </si>
  <si>
    <t>GIT Contabilidad</t>
  </si>
  <si>
    <t>Estados financieros publicados en la fecha correspondiente</t>
  </si>
  <si>
    <t>El aplicativo SIIF Nación y la Contaduría General de la Nación no han hecho cierre del mes de Enero de 2019, por lo cual no hay Estados Financieros a la fecha.</t>
  </si>
  <si>
    <t>De acuerdo con la Resolución 044 del 15 de febrero de 2019, el IGAC se encuentra incluido entre las entidades que presenta la información financiera, económica, social y ambiental a través del CHIP de la Contaduría General de la Nación, el día 8 de marzo de 2019 día que se oficializa la información y se publica en la Web del IGAC, con respecto de los meses de Enero y Febrero el aplicativo SIIF Nación en conjunto con la Contaduría General de la Nación ha realizado los cierres para los registros y tampoco ha enviado comunicado con fechas de cierre para la vigencia 2019, razón por la cual no hay Estados Financieros.</t>
  </si>
  <si>
    <t>Ha la fecha el aplicativo SIIF Nación NO ha efectuado los cierres contables, para proceder a elaborar los estados financieros y el estado de resultados de ningún mes de la vigencia 2019.</t>
  </si>
  <si>
    <t>Debido a la ampliación en las fechas limite para los registros contables,para los meses de Enero, Febrero y Marzo de 2019, establecidos por la Contaduría General de la Nación y el SIIF Nación del Ministerio se Hacienda ,se procede a la publicación de los Estados Financieros del IGAC.</t>
  </si>
  <si>
    <t>Se publicaron en la pagina web del IGAC los Estados Financieros del mes de Abril de 2019</t>
  </si>
  <si>
    <t>Se publicaron en la pagina web del IGAC los Estados Financieros del mes de Mayo de 2019</t>
  </si>
  <si>
    <t>Se publicaron en la pagina web del IGAC los Estados Financieros del trimestre Abr-Jun de 2019, las operaciones recíprocas y saldos y movimientos</t>
  </si>
  <si>
    <t>Se publicaron en la pagina web del IGAC los Estados Financieros del mes de julio de 2019</t>
  </si>
  <si>
    <t>Se publicaron en la pagina web del IGAC los Estados Financieros del mes de agosto de 2019</t>
  </si>
  <si>
    <t>A la fecha se han publicado en la pàgina Web del IGAC los Estados financieros correspondientes al tercer trimestre Julio-Septiembre de 2019, de acuerdo con las fechas establecidas por la CGN y el SIIF Naciòn.</t>
  </si>
  <si>
    <t>Se publicaron en la pagina web del IGAC los Estados Financieros del mes de octubre de 2019, la Certificacion y el Acta de Publicacion.</t>
  </si>
  <si>
    <t>Se publicaron en la pagina web del IGAC los Estados Financieros del mes de noviembre de 2019, la Certificaciòn y el Acta de Publicaciòn.</t>
  </si>
  <si>
    <t>Realizar los registros automáticos presupuestales y no presupuestales y, notas manuales</t>
  </si>
  <si>
    <t>Se hicieron los registros en el aplicativo SIIF Nación por cadena presupuestal y se realizaron las notas manuales de cuerdo con los procedimientos establecidos en el mes de Enero.</t>
  </si>
  <si>
    <t>Se publicaron en la pagina web del IGAC de los Estados Financieros de los meses de Enero Febrero y Marzo de 2019</t>
  </si>
  <si>
    <t>Se hicieron los registros en el aplicativo SIIF Nación por cadena presupuestal y se realizaron las notas manuales de acuerdo con los procedimientos establecidos</t>
  </si>
  <si>
    <t>Se hicieron los registros automàticos y notas manuales que soportan los registros en el Aplicativo SIIF Naciòn y que se pueden observar en el Saldos y Movimiento  PCI del aplicativo. Tambièn se envio correo con lista de chequeo para revisar el balance del mes de Julio.</t>
  </si>
  <si>
    <t>Se hicieron los registros automàticos y notas manuales que soportan los registros en el Aplicativo SIIF Naciòn y que se pueden observar en el Saldos y Movimiento  PCI del aplicativo. Tambièn se envio correo con lista de chequeo para revisar el balance del mes de Agosto.</t>
  </si>
  <si>
    <t>Se hicieron los registros automàticos y notas manuales que soportan los registros en el Aplicativo SIIF Naciòn y que se pueden observar en el Saldos y Movimiento  PCI del aplicativo. Tambièn se envio correo con lista de chequeo para revisar el balance del trimestre Julio-Septiembre.</t>
  </si>
  <si>
    <t>Se hicieron los registros automàticos y notas manuales que soportan los registros en el Aplicativo SIIF Naciòn y que se pueden observar en el Saldos y Movimiento  PCI del aplicativo. Tambièn se envio correo con lista de chequeo para revisar el balance del mes de Octubre.</t>
  </si>
  <si>
    <t>Se hicieron los registros automàticos y notas manuales que soportan los registros en el Aplicativo SIIF Naciòn y que se pueden observar en el Saldos y Movimiento  PCI del aplicativo. Tambièn se envio correo con lista de chequeo para revisar el balance del mes deNoviembre.</t>
  </si>
  <si>
    <t>8.37%</t>
  </si>
  <si>
    <t>Elaborar los Estados financieros mensuales</t>
  </si>
  <si>
    <t>En el mes de Enero y Febrero se han efectuado registros automáticos de los módulos de tesorería, presupuesto y contabilidad adema se han realizado las notas manuales correspondientes a los procesos que aun no están implementados en el SIIF Nación con le fin de publicar los estados financieros una vez el SIIF cargue saldos iniciales de la vigencia 2019.</t>
  </si>
  <si>
    <t>Se encuentra la información registrada en el aplicativo SIIF Nación, pero no se encuentran realizado los estos Financieros por mes debido a que el SIIF Nación y Contaduría General de la Nación no ha realizado el cierre de registros a la fecha de hoy</t>
  </si>
  <si>
    <t>Se elaboraron los Estados Financieros mensuales de Enero, Febrero y Marzo de la vigencia 2019 y se transmitió a la Contaduría General de la Nación mediante el CHIP el Informe del primer trimestre de 2019</t>
  </si>
  <si>
    <t>Se elaboraron los Estados Financieros mensuales de abril de la vigencia 2019 y se transmitió a la Contaduría General de la Nación mediante el CHIP</t>
  </si>
  <si>
    <t>Se elaboraron los Estados Financieros mensuales de mayo de la vigencia 2019 y se transmitió a la Contaduría General de la Nación mediante el CHIP</t>
  </si>
  <si>
    <t>Se elaboraron los Estados Financieros mensuales de Junio de la vigencia 2019 y se transmitió a la Contaduría General de la Nación mediante el CHIP el Informe del primer trimestre de 2019</t>
  </si>
  <si>
    <t>Se encuentra publicados los Estados Financieros , Estado de  Resultados  y Los Estados de Cambio en el Patrimonio del mes de Julio en la pagina web del IGAC</t>
  </si>
  <si>
    <t>Se encuentra publicados los Estados Financieros , Estado de  Resultados  y Los Estados de Cambio en el Patrimonio del mes de Agosto en la pagina web del IGAC</t>
  </si>
  <si>
    <t>No se presentan</t>
  </si>
  <si>
    <t>Se encuentra publicados los Estados Financieros , Estado de  Resultados  y Los Estados de Cambio en el Patrimonio del mes de ctubre en la pagina web del IGAC</t>
  </si>
  <si>
    <t>Se encuentra publicados los Estados Financieros , Estado de  Resultados  y Los Estados de Cambio en el Patrimonio del mes de Noviembre en la pagina web del IGAC</t>
  </si>
  <si>
    <t>Elaborar los Estados financiaros trimestrales</t>
  </si>
  <si>
    <t>En el mes de Enero y Febrero se han efectuado registros automáticos de los módulos de tesorería, presupuesto y contabilidad además se han realizado las notas manuales correspondientes a los procesos que aún no están implementados en el SIIF Nación con el fin de publicar los estados financieros una vez el SIIF cargue saldos iniciales de la vigencia 2019.</t>
  </si>
  <si>
    <t>Se presentaron y publicaron en la página web del IGAC los Estados Financieros del primer trimestre Enero- Marzo de 2019 y se transmitió a través del CHIP de la Contaduría General de la Nación.</t>
  </si>
  <si>
    <t>Se presentaron y publicaron en la página web del IGAC los Estados Financieros del segundo trimestre Abril-Junio de 2019 y se transmitió a través del CHIP de la Contaduría General de la Nación.</t>
  </si>
  <si>
    <t>En los meses de Julio, Agosto y Septiembre de la vigencia, se han efectuado registros automáticos de los módulos de tesorería, presupuesto y contabilidad además se han realizado las notas manuales correspondientes a los procesos que aún no están implementados en el SIIF Nación con el fin de publicar los estados financieros una vez el SIIF Naciòn proceda a realizar el cierre segùn cronograma establecios por ellos y la CGN para la vigencia 2019.</t>
  </si>
  <si>
    <t>Certificar de los Estados Financieros</t>
  </si>
  <si>
    <t>El aplicativo SIIF Nación y la Contaduría General de la Nación no han hecho cierre de los meses de Enero y Febrero de 2019, por lo cual no hay Estados Financieros a la fecha.</t>
  </si>
  <si>
    <t>En el mes de Enero y Febrero se han efectuado registros automáticos de los módulos de tesorería, presupuesto y contabilidad además se han realizado las notas manuales, por lo tanto una vez culmine el proceso del cierre de la vigencia 2018, según resolución 044 de 15 de febrero de 2019 se elabora la certificación de los Estados Financieros y se publicaran en la web del IGAC</t>
  </si>
  <si>
    <t>Debido a que no hay Estados Financieros, por lo tanto no hay Certificación, cuando el SIIF Nación realice el cierre se continuara con el procedimiento.</t>
  </si>
  <si>
    <t>Se publicó en la página web de IGAC la Certificación de cada uno de los Estados Financieros de los meses de Enero- Febrero y marzo de 2019</t>
  </si>
  <si>
    <t>Se publicó en la página web de IGAC la Certificación de cada uno de los Estados Financieros del mes de abril de 2019</t>
  </si>
  <si>
    <t>Se publicó en la página web de IGAC la Certificación de cada uno de los Estados Financieros del mes de mayo de 2019</t>
  </si>
  <si>
    <t>Se publicó en la página web de IGAC la Certificación de cada uno de los Estados Financieros del segundo trimestre Abril-Junio de 2019</t>
  </si>
  <si>
    <t>Se encuentra publicados en la pagina web del IGAC la Certificaciòn de los Estados Financieros.</t>
  </si>
  <si>
    <t>Publicar los Estados Financieros en la páGina Web del IGAC</t>
  </si>
  <si>
    <t>Se realizaron registros en el aplicativo SIIF Nación hasta el día 28 de febrero, de acuerdo con la resolución 044 del 15 de febrero el Instituto Geográfico Agustín Codazzi transmite a la Contaduría General de la Nación los Estados Financieros mediante el aplicativo CHIP y luego se publican en la pagina web</t>
  </si>
  <si>
    <t>Se presentaron y publicaron en la página web del IGAC los Estados Financieros del mes de abril de 2019 y se transmitió a través del CHIP de la Contaduría General de la Nación.</t>
  </si>
  <si>
    <t>Se encuentra publicados en la pagina web del IGAC el Acta de Publicaciòn de los Estados Financieros</t>
  </si>
  <si>
    <t>Se encuentra publicados en la pagina web del IGAC el Acta de Publicaciòn de los Estados Financieros.</t>
  </si>
  <si>
    <t>- Modernización el Laboratorio Nacional de Suelos.
 - Ampliación de los Museos de Suelos y Cartografía
 - Implementación de las políticas de gestión y desempeño institucional (MIPG).</t>
  </si>
  <si>
    <t>MANUALES DE PROCEDIMIENTOS DEL PROCESO GESTIÓN FINANCIERA ACTUALIZADOS</t>
  </si>
  <si>
    <t>GIT Financiera</t>
  </si>
  <si>
    <t>- Direccionamiento Estrategico y Planeación</t>
  </si>
  <si>
    <t>Porcentaje de manuales actualizados después de revisión de pertinencia</t>
  </si>
  <si>
    <t>-</t>
  </si>
  <si>
    <t>Se están revisando el manual de Viáticos, el cual debe quedar aprobado en el transcurso del mes, se adjunta el borrador. Se está verificando la normatividad para ajustar los Manuales de Presupuesto y Tesorería.</t>
  </si>
  <si>
    <t>Se aprobaron las modificaciones de los manuales de Viáticos, Tesorería y Presupuesto en la reunión del Comité de mejoramiento del mes de julio para su envío a la Oficina Asesora de Planeación.</t>
  </si>
  <si>
    <t>Se realizó comité de mejoramiento extraordinario en el que se establecieron acciones de mejoramiento en la que se planteó que se revisarán los manuales de presupuesto y tesorería.</t>
  </si>
  <si>
    <t>Se realizó reunión con la OAP en la que se definen nuevas fechas para la actualización de los procedimientos, de acuerdo con los lineamientos establecidos en el nuevo procedimiento "Elaboración, actualización y control de la información documentada establecida en el SGI"</t>
  </si>
  <si>
    <t>Sistema de Gestión Ambiental mantenido bajo la NTC ISO 14001, versión 2015.</t>
  </si>
  <si>
    <t>Plan Anticorrupción y atención al ciudadano</t>
  </si>
  <si>
    <t>Equipo Ambiental - Servicios Administrativos</t>
  </si>
  <si>
    <t>Apropiación de conocimientos del SGA</t>
  </si>
  <si>
    <t>Revisar los manuales del proceso con el fin de verificar su pertinencia y ajuste a la última normatividad</t>
  </si>
  <si>
    <t>Se elaboró cronograma para la revisión de los manuales de cada uno de los procesos para ser ajustado según los últimos cambios normativos.</t>
  </si>
  <si>
    <t>Se elaboró cronograma con la revisión de manuales para ser desarrollado en el transcurso del año.</t>
  </si>
  <si>
    <t>Se están revisando los manuales de Viáticos, Tesorería y Presupuesto par ajustarlos a la última normatividad.</t>
  </si>
  <si>
    <t>Se aprobaron las modificaciones de los manuales de Viáticos, Tesorería y Presupuesto en la reunión del Comité de mejoramiento del mes de julio.</t>
  </si>
  <si>
    <t>Se están revisando el manual de cartera y contabilidad con el fin de determinar si es pertienente su modificación</t>
  </si>
  <si>
    <t>Se están volviendo a revisar los manuales de presupuesto, contabilidad, cartera y tesorería, a la luz de diagnóstico interno y oportunidades de mejora realizadas al interior del área</t>
  </si>
  <si>
    <r>
      <t xml:space="preserve">Se están volviendo a revisar todos los manuales del proceso con el fin de adaptarlos a los nuevos lineamientos planteados por la OAP en relación con la documentación del SGI, como quedó establecida en el nuevo procedimiento </t>
    </r>
    <r>
      <rPr>
        <i/>
        <sz val="11"/>
        <rFont val="Calibri"/>
      </rPr>
      <t>"Elaboración, actualización y control de la información documentada establecida en el SGI"</t>
    </r>
  </si>
  <si>
    <t>Se realizó reunión con la OAP en la que se definen nuevas fechas para la actualización de la documentación del SGI, las cuales quedaron definidas para el siguiente año.</t>
  </si>
  <si>
    <t>Se realizó evaluación de apropiación de conocimientos a la DT Casanare, de la cual se obtuvo como resutado que del 100% de los servidores públicos evaluados; el 95% tuvo un resultado satisfactorio. del 5% restante 3% no diligenciron la evaluación y el 2% restante se encuentra por debajo del rango de satisfacción establecido.</t>
  </si>
  <si>
    <t>Actualizar los manuales de acuerdo a la verificación realizada previamente</t>
  </si>
  <si>
    <t>Se esta ajustando el manual de viáticos y verificando la normatividad para su actualización.</t>
  </si>
  <si>
    <t>Cumplimiento de normatividad ambiental</t>
  </si>
  <si>
    <t>Se realizó comité de mejoramiento extraordinario en el que se establecieron acciones de mejoramiento en la que se planteó que se revisarán los manuales de Presupuesto y tesorería.</t>
  </si>
  <si>
    <t>Se realizó la verificación del cumplimiento legal ambiental, del cual, según lo establecido en la Ley 1955 de 2019, mediante el cual se expide el Plan Nacional de Desarrollo 2018-2022. “Pacto por Colombia, Pacto por la Equidad”, deroga la aplicabilidad de la Resolción 3957 de 2009, relacionada con expedición de permiso de vertimiento para la Sede Central. 
La norma que se encuentra en proceso de cumplimiento a nivel nacional es  el Decreto 1076 de 2015 -Título 6 Residuos Peligrosos , relacionado con la gestión de RESPEL a nivel nacional.</t>
  </si>
  <si>
    <t>TOTAL DE PAGOS REALIZADOS PARA CUMPLIR CON LAS OBLIGACIONES RECIBIDAS</t>
  </si>
  <si>
    <t>Porcentaje de pago de obligaciones recibidas</t>
  </si>
  <si>
    <t>Según la demanda presentada y únicamente para vigencia actual, se realizaron los pagos de las obligaciones recibidas en el mes de enero</t>
  </si>
  <si>
    <t>Para el mes de febrero de 2019, se realizó el pago de las obligaciones recibidas en la Tesorería, correspondientes a la vigencia Actual y rezago año anterior, como se evidencia en los listados adjuntos.</t>
  </si>
  <si>
    <t>Para el mes de Marzo de 2019, se realizó el pago de las obligaciones recibidas en la tesorería, correspondientes a la vigencia actual y rezago año anterior como se evidencia en los listados adjuntos</t>
  </si>
  <si>
    <t>Para el mes de Abril de 2019, se realizó el pago de las obligaciones recibidas en la Tesoreria, correspondientes a la vigencia actual y rezago año anterior, como se evidencia en los listados adjuntos.</t>
  </si>
  <si>
    <t>Porcentaje de cumplimiento gestión RESPEL</t>
  </si>
  <si>
    <t>Para el mes de Mayo de 2019, se realizó el pago de las obligaciones recibidas en la tesorería, correspondientes a la vigencia actual y rezago año anterior como se evidencia en los listados adjuntos</t>
  </si>
  <si>
    <t>Para el mes de JUNIO de 2019, se realizó el pago de las obligaciones recibidas en la tesorería, correspondientes a la vigencia actual y rezago año anterior como se evidencia en los listados adjuntos</t>
  </si>
  <si>
    <t>Para el mes de julio de 2019, se realizó el pago de las obligaciones recibidas en la tesorería, correspondientes a la vigencia actual y rezago año anterior como se evidencia en los listados adjuntos</t>
  </si>
  <si>
    <t>Para el mes de agosto  de 2019, se realizó el pago de las obligaciones recibidas en la tesorería, correspondientes a la vigencia actual y rezago año anterior como se evidencia en los listados adjuntos</t>
  </si>
  <si>
    <t>Para el mes de Septiembre  de 2019, se realizó el pago de las obligaciones recibidas en la tesorería, correspondientes a la vigencia actual y rezago año anterior como se evidencia en los listados adjuntos</t>
  </si>
  <si>
    <t>Para el mes de octubre   de 2019, se realizó el pago de las obligaciones recibidas en la tesorería, correspondientes a la vigencia actual y rezago año anterior como se evidencia en los listados adjuntos</t>
  </si>
  <si>
    <t>Para el mes de noviembre   de 2019, se realizó el pago de las obligaciones recibidas en la tesorería, correspondientes a la vigencia actual y rezago año anterior como se evidencia en los listados adjuntos</t>
  </si>
  <si>
    <t>Para el mes de Diciembre   de 2019, se realizó el pago de las obligaciones recibidas en la tesorería, correspondientes a la vigencia actual y rezago año anterior como se evidencia en los listados adjuntos</t>
  </si>
  <si>
    <t>En el 2 semestre se realizó la gestión de la totalidad de los residuos peligrosos generados en el desarrollo de las actividades Adminstrativas y del LNS mediante el contrato 21715 de 2018, suscrito con la empresa PROSARC SA ESP.</t>
  </si>
  <si>
    <t>Solicitar programación de PAC a ordenadores del Gasto del IGAC.</t>
  </si>
  <si>
    <t>Seguimiento al Sistema de Gestión Ambiental a nivel nacional</t>
  </si>
  <si>
    <t>Para el mes de enero se solicitó PAC proyectado, para pago de nómina del mes, así como para el pago de servicios públicos a nivel nacional.</t>
  </si>
  <si>
    <t>Para el mes de febrero, se trabajó con un proyectado, para pago de nomina del mes, así como para el pago de servicios publicos, pago de honorarios de contratistas a nivel nacional,</t>
  </si>
  <si>
    <t>En el primer trimestre de la vigencia 2019 se informó mediante correo electrónico a los ordenadores del Gasto el calendario de programación del PAC para la vigencia 2019. Aún cada mes se envía recordatorio a las áreas a fin de que se programe el PAC de acuerdo a las necesidades</t>
  </si>
  <si>
    <t>Para la programación de PAC del mes de abril de 2019, se informó el 5 de marzo de 2019 mediante correo electrónico a los ordenadores del Gasto la fecha en la que máximo se debía contar con dicha información de acuerdo a las necesidades</t>
  </si>
  <si>
    <t>Para la programación de PAC del mes de mayo de 2019, se informó el 26 de marzo de 2019 mediante correo electrónico a los ordenadores del Gasto la fecha en la que máximo se debía contar con dicha información de acuerdo a las necesidades</t>
  </si>
  <si>
    <t>Para la programación de PAC del mes de junio de 2019, se informó el 13 de mayo de 2019 mediante correo electrónico a los ordenadores del Gasto la fecha en la que máximo se debía contar con dicha información de acuerdo a las necesidades</t>
  </si>
  <si>
    <t>SE REALIZO LA ACTUALIZACION DE LOS 5 PROGRAMAS AMBIENTALES DEL SGA INCLUYENDO PLAN DE TRABAJO AMBIENTAL PARA DIRECCIONES TERRITORIALES, SE ENVIO A LA OFICINA ASESORA DE PLANEACION EL DIA 12 DE FEBRERO PARA PRESENTACION EN COMITE DE GESTION Y DESEMPEÑO PARA SU APROBACION, A LA FECHA NO SE HA OBTENIDO RESPUESTA</t>
  </si>
  <si>
    <t>Para la programación de PAC del mes de julio de 2019,  se informó el 6 de JUNIO  de 2019 mediante correo electrónico a los ordenadores del Gasto la fecha en la que máximo se debía contar con dicha información de acuerdo a las necesidades</t>
  </si>
  <si>
    <t>Para la programación de PAC del mes de Agosto de 2019,  se informó el 4 de Julio  de 2019 mediante correo electrónico a los ordenadores del Gasto la fecha en la que máximo se debía contar con dicha información de acuerdo a las necesidades</t>
  </si>
  <si>
    <t>Enero: Se realizó la actualización de los 5 programas ambientales del SGA incluyendo plan de trabajo ambiental para direcciones territoriales. Febrero: (12/02)Se envió a la Oficina Asesora de Planeación solicitud para presentación en Comité de Gestión y Desempeño para aprobación de los planes de trabajo antes mencionado; sin embargo a la fecha no se ha obtenido respuesta.</t>
  </si>
  <si>
    <t>Para la programación de PAC del mes de Septiembre de 2019,  se informó el 6 de Agosto  de 2019 mediante correo electrónico a los ordenadores del Gasto la fecha en la que máximo se debía contar con dicha información de acuerdo a las necesidades</t>
  </si>
  <si>
    <t>Se implementan los cinco programas ambientales a nivel nacional de acuerdo a lo planificado en cada uno. El Plan de Trabajo Ambiental a cargo de las Direcciones Territoriales es aprobado en comité extraordinario de área, dado la no respuesta por parte de planeación a nuestras solicitudes. Se continúan desarrollando en el mes de abril socializaciones en los procesos de la Sede Central sobre generalidades del Sistema de Gestión Ambiental y revisión de matriz de aspectos e impactos ambientales.</t>
  </si>
  <si>
    <t>Para la programación de PAC del mes de Octubre  de 2019,  se informó el 6 de Septiembre  de 2019 mediante correo electrónico a los ordenadores del Gasto la fecha en la que máximo se debía contar con dicha información de acuerdo a las necesidades</t>
  </si>
  <si>
    <t xml:space="preserve">Se realizó:Gestión de material reciclable en Sede Central, Seguimiento al cumplimiento legal ambiental a nivel nacional, realizadno las gestiones para cumplir al 100% la Resolución 3957 de 2009 y Decreto 4741 de 2005. Se realizan socializaciones del SGA a nivel central y se enviaron piezas de comunicación a nivel nacional como fortalecimiento del SGA. </t>
  </si>
  <si>
    <t>Para la programación de PAC del mes de noviembre de 2019,  se informó el 6 de octubre de 2019 mediante correo electrónico a los ordenadores del Gasto la fecha en la que máximo se debía contar con dicha información de acuerdo a las necesidades</t>
  </si>
  <si>
    <t>Los programas ambientales a nivel nacional presentan un avance total del 56% con corte a julio, del 57% programado. Apoyo a Direcciones Territoriales y Procesos de la Sede Central por medio de atención a solicitudes realizadas por los canales de comunicación oficiales (Correos electrónico, IP), permitiendo la atención oportuna de las solicitudes del SGA. Desarrollo de especificaciones técnicas para el procesos de Saneamiento Ambiental a nivel nacional.</t>
  </si>
  <si>
    <t>Para la programación de PAC del mes de Diciembre  de 2019,  se informó el 6 deNoviembre de 2019, mediante correo electrónico a los ordenadores del Gasto la fecha en la que máximo se debía contar con dicha información de acuerdo a las necesidades</t>
  </si>
  <si>
    <t>Se implementaron los 5 programas ambientales del SGA, se realizó seguimiento a las acciones de mejoramiento del SGA.
 Desarrollo de procesos de contratación y apoyo en cumplimiento de criterios ambientales.
 Se realizó socilización en los procesos de gestión Jurídica y Gestión Contractual. Así como se apoya a las DT y procesos de la Sede Central, mediante el uso de los medios de comunicación institucionales(E-mail, llamadas IP)</t>
  </si>
  <si>
    <t>Se realiza seguimiento al cumplimiento legal ambiental a nivel nacional; se implementan los 5 programas ambientales a nive nacional en un 74%. Se realizó acompañamiento a las Direcciones Territoriales por medio de los medios de comunicación oficiales del IGAC y se visitaron las DT Valle del Cauca y Risaralda.</t>
  </si>
  <si>
    <t>Los 5 programas ambientales se ejecutan de acuerdo a lo programado, con un porcentaje de avance total del 93%, en el que se encuentran las actividades principales: Gestión del material reciclable en Sede Central, Desarrollo de socializaciones a nivel nacional, seguimiento al consumo de agua y energía, Se realizó visita a las Direcciones Territoriales Norte de Santander, Santander, Guajira, Nariño, Magdalena, Valledupar, Bolívar, Quindío, Caldas y Córdoba; así como acompañamiento vía correo electrónico y telefónico, eniendo en cuenta los cambios en las tipologías documentales establecidas por la Oficina Asesora de Planeación y la necesidad de cumplir con lo requisitos establecidos en el FURAG, el proceso creó la acción 1102, en la cual establece una serie de actividades para la actualización de la documentación del proceso, las cuales se ejecutarán de acuerdo al cronograma establecido en la misma acción. Se aclara que el proceso adelantó las gestiones que estaban a su cargo para la actualización documental sin embargo los cambios institucionales no permitieron la oficialización de los documentos remitidos a la OAP desde el pasado 02 de mayo de 2019.</t>
  </si>
  <si>
    <t>Se ejecutaron los programas al 100% de acuerdo a lo programado, en los cuales se logró realizar el mantenimiento del arbolado de la sede central, jirnadas de saneamiento ambiental a nivel nacional, visita a 21 Direcciones Territoriales, apoyo en el cumplimiento de las obligaciones ambientales en los procesos suscritos a nivel nacional, seguimiento a los consumos de agua y nergía, presentando una reducción en este último, gestión de RESPEL de acuerdo a la normatividad ambiental, cumplimiento del 99% de las normas aplicables a nivel nacional.</t>
  </si>
  <si>
    <t>Consolidar el PAC y registrarlo en el SIIF Nación.</t>
  </si>
  <si>
    <t>Arboles</t>
  </si>
  <si>
    <t>Huella de carbono</t>
  </si>
  <si>
    <t>Se realizó la solicitud según proyecciones para el mes de enero de 2019.</t>
  </si>
  <si>
    <t>Para el mes de febrero se consolidó en PAC, en el cuadro de Google Drive y se registró en SIIF Nación el mismo en las fechas establecidas en el sistema para este fin.</t>
  </si>
  <si>
    <t>Durante los meses de Enero a Abril de la vigencia 2019, se consolidó el PAC en el cuadro de Google Drive y se registró en SIIF Nación el mismo en las fechas establecidas en el sistema para este fin.</t>
  </si>
  <si>
    <t>Para el pasado 11 de marzo se tuvo consolidado el PAC de abril, en el cuadro de Google Drive y se registró en SIIF Nación el mismo en las fechas establecidas en el sistema para este fin.</t>
  </si>
  <si>
    <t>Para el pasado 4 de abril se tuvo consolidado el PAC en el cuadro de Google Drive y se registró en SIIF Nación el mismo en las fechas establecidas en el sistema para este fin.</t>
  </si>
  <si>
    <t>Para el pasado 16 de mayo se tuvo consolidado el PAC en el cuadro de Google Drive y se registró en SIIF Nación el mismo en las fechas establecidas en el sistema para este fin.</t>
  </si>
  <si>
    <t xml:space="preserve">Para el pasado 16 de julio se tuvo consolidado el PAC en el cuadro de Google Drive y se registró en SIIF Nación el mismo en las fechas establecidas en el sistema para este fin. </t>
  </si>
  <si>
    <t>Para el pasado 12 de julio se tuvo consolidado el PAC en el cuadro de Google Drive y se registró en SIIF Nación el mismo en las fechas establecidas en el sistema para este fin.</t>
  </si>
  <si>
    <t>Para el pasado 12 de Agosto  se tuvo consolidado el PAC en el cuadro de Google Drive y se registró en SIIF Nación el mismo en las fechas establecidas en el sistema para este fin.</t>
  </si>
  <si>
    <t>Para el pasado 10 de septiembre  tuvo consolidado el PAC en el cuadro de Google Drive y se registró en SIIF Nación el mismo en las fechas establecidas en el sistema para este fin.</t>
  </si>
  <si>
    <t>Para el pasado 11 de octubre  tuvo consolidado el PAC en el cuadro de Google Drive y se registró en SIIF Nación el mismo en las fechas establecidas en el sistema para este fin.</t>
  </si>
  <si>
    <t>Para el pasado 12 de Noviembre se  tuvo consolidado el PAC en el cuadro de Google Drive y se registró en SIIF Nación el mismo en las fechas establecidas en el sistema para este fin.</t>
  </si>
  <si>
    <t>En Sede Central se han gestionado 4 toneladas de material reciclable, equivalentes a 1,5 árboles. Significando ingresos para el Instituto por $1´591.800.</t>
  </si>
  <si>
    <t>A nivel nacional se ha realizado la gestión de  7,4 toneladas de material reciclable (papel y cartón), equivalentes a 19 árboles. 
De enero a Septiembre se a evitado la tala de un equivalente a 20 árboles, significando ingresos para el Instituto por $2´929.915 únicmaente por este concepto.</t>
  </si>
  <si>
    <t>Recibir las obligaciones del GIT Contabilidad</t>
  </si>
  <si>
    <t>En el trimestre se evitó la tala a un equivalente de 13 árboles con la gestión de material reciclable realizada en Sede Central y las Direcciones Territoriales de Guajira, Casanare, Boyacá y Tolima, de acuerdo a la información reportada hasta el 17/12/2019.</t>
  </si>
  <si>
    <t>Se recibieron obligaciones correspondientes a servicios públicos, así como el código del proceso masivo para pago de nómina.</t>
  </si>
  <si>
    <t>Para el mes de febrero se realizaron los pagos correspondientes a servicios publicos, pago de nomina, y cuentas de rezago vigencia 2018.</t>
  </si>
  <si>
    <t>Durante los meses de Enero a Abril, se han realizado los pagos de acuerdo a las obligaciones recibidas del GIT de contabilidad</t>
  </si>
  <si>
    <t>Del 1 al 30 de abril, se realizaron los pagos de acuerdo a las obligaciones recibidas del GIT de contabilidad.</t>
  </si>
  <si>
    <t>Del 1 al 30 de Mayo, se han realizaron los pagos de acuerdo a las obligaciones recibidas del GIT de contabilidad</t>
  </si>
  <si>
    <t>Del 1 al 30 de junio, se han realizaron los pagos de acuerdo a las obligaciones recibidas del GIT de contabilidad</t>
  </si>
  <si>
    <t>Del 1 al 31 de  julio, se realizaron  los pagos de acuerdo a las obligaciones recibidas del GIT de contabilidad</t>
  </si>
  <si>
    <t>Del 1 al 31 de Agosto, se realizaron  los pagos de acuerdo a las obligaciones recibidas del GIT de contabilidad</t>
  </si>
  <si>
    <t>Del 1 al 30 de Septiembre, se realizaron  los pagos de acuerdo a las obligaciones recibidas del GIT de contabilidad</t>
  </si>
  <si>
    <t>Del 1 al 31 de octubre se realizaron los pagos de las obligaciones de acuerdo a las necesidades presentadas por las áreas en la programación del PAC</t>
  </si>
  <si>
    <t>Contratos</t>
  </si>
  <si>
    <t>Del 1 al 30 de noviembre se realizaron los pagos de las obligaciones de acuerdo a las necesidades presentadas por las áreas en la programación del PAC</t>
  </si>
  <si>
    <t>Del 1 al 27 de Diciembre se recibieron y realizaron los pagos de las obligaciones de acuerdo a las necesidades presentadas por las áreas en la programación del PAC</t>
  </si>
  <si>
    <t>Inclusion de criterios ambientales en procesos contractuales</t>
  </si>
  <si>
    <t>Pagar las obligaciones recibidas de acuerdo a PAC disponible</t>
  </si>
  <si>
    <t>Se suscriben 3 contratos de alto impacto ambiental, los cuales contienen criterios ambientales y corresponden a la meta programada de 50, se realizó en base al plan anual de adquisiciones v.4.</t>
  </si>
  <si>
    <t>Se tramitaron pagos de servicios públicos y se procesó la nómina para Sede Central, equivalente al PAC proyectado.</t>
  </si>
  <si>
    <t>Durante el mes de febrero se realizaron los pagos de las obligaciones de vigencia actual, reserva presupuestal y rezago, de acuerdo al PAC disponible</t>
  </si>
  <si>
    <t>Durante los meses de Enero a Abril, se han realizado los pagos de acuerdo a las necesidades presentadas por las áreas en la programación del PAC</t>
  </si>
  <si>
    <t>Del 1 al 30 de abril se realizaron los pagos de las obligaciones de acuerdo a las necesidades presentadas por las áreas en la programación del PAC.</t>
  </si>
  <si>
    <t>Del 1 al 30 de Mayo se realizaron los pagos de las obligaciones de acuerdo a las necesidades presentadas por las áreas en la programación del PAC.</t>
  </si>
  <si>
    <t>Del 1 al 30 de junio se realizaron los pagos de las obligaciones de acuerdo a las necesidades presentadas por las áreas en la programación del PAC</t>
  </si>
  <si>
    <t xml:space="preserve">Se realizó inlusión de criterios ambientales en 7 contratos a nivel nacional, identificados como de mayor impacto ambiental, los cuales son:
Sede Central: 23208 Saneamiento Ambiental/23206 Mantenimiento Silvicultural DT Atlántico 1272 Mantenimiento de vehículos - 1312 Mantenimiento de puertas y ventanas / DT Córdoba 1527 Mantenimiento Locativo / DT Caquetá 829 Suministro, intalación y mantenimiento de aires acondicionados./ DT Bolívar 2399 Mantenimiento de Aires Acondicionados.- 2411 Mantenimietno de cubiertas. Los contratos ascienden a un valor total de $250.341.660.
</t>
  </si>
  <si>
    <t>Del 1 al 31 de julio  se realizaron los pagos de las obligaciones de acuerdo a las necesidades presentadas por las áreas en la programación del PAC</t>
  </si>
  <si>
    <t>Del 1 al 31 de Agosto se realizaron los pagos de las obligaciones de acuerdo a las necesidades presentadas por las áreas en la programación del PAC</t>
  </si>
  <si>
    <t>Del 1 al 30 de Septiembre se realizaron los pagos de las obligaciones de acuerdo a las necesidades presentadas por las áreas en la programación del PAC</t>
  </si>
  <si>
    <t>Del 1 al 31 de Octubre se realizaron los pagos de las obligaciones de acuerdo a las necesidades presentadas por las áreas en la programación del PAC</t>
  </si>
  <si>
    <t>Del 1 al 27 de Diciembre se realizaron los pagos de las obligaciones de acuerdo a las necesidades presentadas por las áreas en la programación del PAC</t>
  </si>
  <si>
    <t>Metros cubicos</t>
  </si>
  <si>
    <t>1356.20</t>
  </si>
  <si>
    <t>Consumo de agua (m3) Sede Central</t>
  </si>
  <si>
    <t>0.00</t>
  </si>
  <si>
    <t>Se tomo el dato del consumo de agua del periodo comprendido entre abril y mayo, donde el resultado obtenido fue de 1.446 m3 excediendo en 90 m3 la meta, lo anterior a causa de la finalización en la ejecución de las obras que se llevaron a cabo en la Sede Central del Instituto y el lavado de la fachada del edificio de la Dirección Territorial Cundinamarca.</t>
  </si>
  <si>
    <t>Se tomó el dato del consumo de agua del periodo comprendido entre octubre y noviembre,donde el resultado obtenido fue de 1.496 m3 excediendo en 140 m3 la meta, lo anterior a causa de  la ejecución de las obras que se están adelantando en la Sede Central del Instituto y algunas fugas en las instalaciones hidrosanitarias. 
El 17/12/19 Se realiza socialización con los profesionales SISO de cada una de las obras con el objetivo de que se realice un uso adecuado y optimice el recurso hídrico en las actividades de obra.</t>
  </si>
  <si>
    <t>Kilovatios hora</t>
  </si>
  <si>
    <t>Consumo de energía (Kw/h) de Sede Central</t>
  </si>
  <si>
    <t xml:space="preserve">132.713 kWh + Febrero = 219.844 kWh + Marzo = 130.800kWh / 3 meses), trimestre en el que se presentó una reducción de consumo de 19.170 Kwh; lo anterior se puede deber a - Reducción en el uso de equipos eléctricos y electrónicos (computo – equipos del LNS.
- Terminación de cursos en el CIAF a principios de diciembre.
- Falta de personal en algunas áreas por terminación de contratos.
</t>
  </si>
  <si>
    <t>Se tomó el promedio de los consumos obtenidos de los meses de (abril, mayo y junio) que fue de 150.400 kWh, para abril el consumo fue de 154.800 kWh, mayo 151.200 kWh y junio 145.200 kWh, donde en promedio total se excedió en 111 kWh principalmente por la finalización en la ejecución de las obras que se llevaron a cabo en la Sede Central del Instituto.</t>
  </si>
  <si>
    <t>Se tomo el valor promedio de los consumos obtenidos en los meses de (julio,agosto y septiembre) el cual fue de 152000
Kwh por mes; donde el mes de julio facturó 145200 Kwh/mes, agosto presentó un consumo de 166800 Kwh/mes y de acuerdo a la factura electrónica de septiembre el consumo fue de 144000 Kwh/mes. Resultado de los consumos anteriores, se presentó un aumento en el consumo de 1.711 Kwh/mes en lo cual pudo incidir la finalización de obras en la Sede Central, el desarrollo de las actividades propias del LNS y la celebración del cumpleaños 84 del IGAC.</t>
  </si>
  <si>
    <t>Se tomó el consumo en Kwh de la factura física correspondiente al periodo facturado del mes de octubre y noviembre; para el mes de diciembre aún no se cuenta con el consumo. Por lo anterior, se tiene para el mes de octubre: 145.200 Kwh y para noviembre un consumo de: 140.200 Kwh, lo cual en promedio arroja un valor cercano a 142.700 Kwh. Se presentó una reducción en el consumo de 7.589 Kwh en promedio, incidiendo principalmente el cambio realizado en el mes de septiembre del contador el cual al parecer presentaba fallas en la lectura del consumo de energía.</t>
  </si>
  <si>
    <t>Revisar y actualizar la documentación del SGA</t>
  </si>
  <si>
    <t>El 25/09/2019 se envió a la Oficina Asesora de Planeación nuevamente los documentos de los MP Ahorro y Uso Eficiente del Agua y la Energía y Gestión de Residuos para su oficialización.</t>
  </si>
  <si>
    <t>El 21 de octubre se realizó nuevamente revisión de uno de los documentos remitidos a la OAP. Posteriormente, el 29 de octubre de acuerdo a la reunión de la OAP "ELABORACIÓN, ACTUALIZACIÓN Y CONTROL DE LA INFORMACIÓN DOCUMENTADA ESTABLECIDA EN EL SISTEMA DE GESTIÓN INTEGRADO - SGI" se realiza nuevamente la revisión documental</t>
  </si>
  <si>
    <t>Teniendo en cuenta los cambios en las tipologías documentales establecidas por la Oficina Asesora de Planeación y la necesidad de cumplir con lo requisitos establecidos en el FURAG, el proceso creó la acción 1102, en la cual establece una serie de actividades para la actualización de la documentación del proceso, las cuales se ejecutarán de acuerdo al cronograma establecido en la misma acción. Se aclara que el proceso adelantó las gestiones que estaban a su cargo para la actualización documental sin embargo los cambios institucionales no permitieron la oficialización de los documentos remitidos a la OAP desde el pasado 02 de mayo de 2019.</t>
  </si>
  <si>
    <t>Revisar y actualizar las matrices de aspectos e impactos ambientales y de normatividad legal ambiental.</t>
  </si>
  <si>
    <t>Se realizó revisió  de la matriz de cumplimiento legal ambiental de acuerdo a los cambios normativos de orden nacional. La matriz de aspectos e impactos ambientales no se realizó modificación ya que el 20/11/2019 la Oficica Asesora de Planeación oficializó el nuevo mapa de procesos, con nuevos procesos y de los cuales a la fecha de reporte no cuentan con caracterizaciones publicadas. Atendiendo a lo anerior, la actualización de las matrices por proceso con los nuevos cambios se ejecutará en la vigencia 2020, de acuerdo a lo que se planifique.</t>
  </si>
  <si>
    <t>Se realizó revisión de ma la matriz de normatividad ambiental. La matriz de aspecto e impacto ambientales atendiendo a  que la OAP oficializó el 20/11/2019  el nuevo mapa de procesos,  en el cual se establecieron nuevos procesos y los cuales a la fecha de resporte no cuentan con caracterización de proceso, así como los cambios institucionales la actualización de esta con los cambios documentados se realizará en el 2020 de acuerdo al cronograma establecido para tal fin.</t>
  </si>
  <si>
    <t>Matriz de identificación de aspectos y valoración de impactos ambientales: Verificado en el mapa de procesos publicado en la igacnet al 17/12/2019 no se han presentado cambios en las caracterizaciones de proceso revisajas y ajustadas en el ciclo 1 de actualizació  y revisión; así como no se han publicado las caracterizaciones de los nuevos procesos.</t>
  </si>
  <si>
    <t>Realizar seguimiento al cumplimiento legal ambiental a nivel nacional</t>
  </si>
  <si>
    <t>De un total de 77 normas de interés ambiental que aplican al IGAC, se encuentran en proceso de cumplimiento la Resolución 3957 de 2009  -manejo de vertimientos del restaurante de la Sede Central y el Decreto 1076 de 2015 Artículos 2.2.6.1.3.1 y Decreto 4741 de 2005 Artículos 10,11,12, y 13 - transporte de sustancias y mercancías peligrosas a nivel nacional.</t>
  </si>
  <si>
    <t>Se realizó seguimiento al cumplimiento legal ambiental a nivel nacional en el que se identificó: Aplicación de la Ley 1955 de 2019 de 2019,relacionada con el Permiso de Vertimiento para la Sede Central; así mismo se dio respuesta a solicitud realizada por la Empresa de Servicios Públicos de Caquetá mediante oficio IE9339 del 24/09/2019.</t>
  </si>
  <si>
    <t>Implementar los 5 programas ambientales para el mantenimiento del SGA a nivel nacional.</t>
  </si>
  <si>
    <t>Se implementan los cinco programas ambientales a nivel nacional de acuerdo a lo planificado en cada uno. El Plan de Trabajo Ambiental a cargo de las Direcciones Territoriales es aprobado en comité extraordinario de área, dado la no respuesta por parte de planeación a nuestras solicitudes.</t>
  </si>
  <si>
    <t>Los programas ambientales a nivel nacional presentan un avance total del 45% con corte a junio, del 46% programado. Entre las actividades más relevantes se encuentran: Reporte ante el IDEAM de la gestión de RESPEL vigencia 2018 en cumplimiento al Decreto 4741 de 20015/Análisis y diagnóstico de la sustitución de equipos/Inclusión de criterios ambientales en 12 procesos de contratación solicitados/Actualización de la documentación del SGA, remitida a la OAP para revisión/Análisis de sustitución de luminarias de la Sede Central.</t>
  </si>
  <si>
    <t>Los programas ambientales a nivel nacional presentan un avance total del 56% con corte a julio, del 57% programado. Entre las actividades relevantes se encuentran: Apoyo a supervisores de contratos del proceso de Servicios Administrativos, apoyo en el desarrollo de evaluaciones de los procesos de Mantenimiento vehicular y mantenimiento de cubiertas. Gestión de material reciclable y Residuos peligrosos (tóner, residuos del LNS) de la Sede Central. Inventario de luminarias de la sustitución lumínica de la Sede Central y Gestión de convenio con la Corporación Lumina para la gestión a nivel nacional de residuos de luminarias, el cual esta en proceso de oficialización.</t>
  </si>
  <si>
    <t>Se implementaron los 5 programas ambientales del SGA, se realizó seguimiento a las acciones de mejoramiento del SGA.
 Desarrollo de procesos de contratación y apoyo en cumplimiento de criterios ambientales.</t>
  </si>
  <si>
    <t>Los 5 programas ambientales a nivel nacional presentan un avance de ejecución del 74% y se implementan de acuerdo a lo programado.</t>
  </si>
  <si>
    <t>Los 5 programas ambientales se ejecutan de acuerdo a lo programado, con un porcentaje de avance total del 93%, en el que se encuentran las actividades principales: Gestión del material reciclable en Sede Central, Desarrollo de socializaciones a nivel nacional, seguimiento al consumo de agua y energía</t>
  </si>
  <si>
    <t>Los 5 programas ambientales se ejecutaron al 100%, logrando actividades relevantes como: Mantenimiento del arbolado de la sede central,  Ejecución de jornadas a nivel nacional, con la gestión del material reciclable se evitó la tala a un equivalente a 33 árboles, Visita a 21 Direcciones Territoriales (pendiente sucre),  seguimiento al consumo de agua y energía a nivel nacional, apoyo en el cumplimiento de las obligaciones ambientales de los contratos a nivel nacional, jornadas de orden y aseo en áreas de interés ambiental.</t>
  </si>
  <si>
    <t>7.90%</t>
  </si>
  <si>
    <t>3.10%</t>
  </si>
  <si>
    <t>12.50%</t>
  </si>
  <si>
    <t>Realizar acompañamiento a nivel nacional en la preparación y desarrollo de auditorias internas y externas del SGA.</t>
  </si>
  <si>
    <t>Se realiza acompañamiento desde la Sede Central a las Direcciones Territoriales para el mantenimiento del SGA. En Sede Central se desarrollan actividades de socialización de las generalidades del Sistema de Gestión Ambiental en todos los procesos de acuerdo a lo programado.</t>
  </si>
  <si>
    <t>Se apoya a las Direcciones Territoriales por medio de atención a solicitudes realizadas por los canales de comunicación oficiales (Correos electrónico, IP), se resulven consultas y se sugieren actividades a implementar; en sede central, se realiza acompañamiento a los procesos y se realizan actividades que fortalecen la gestión ambiental en la entidad.</t>
  </si>
  <si>
    <t>Se apoya a las Direcciones Territoriales y Procesos de la Sede Central por medio de atención a solicitudes realizadas por los canales de comunicación oficiales (Correos electrónico, IP),que permiten la atención oportuna de las solicitudes del SGA.</t>
  </si>
  <si>
    <t>Se realizó socilización en los procesos de gestión Jurídica y Gestión Contractual. Así como se apoya a las DT y procesos de la Sede Central, mediante el uso de los medios de comunicación institucionales(E-mail, llamadas IP)</t>
  </si>
  <si>
    <t>Se realizó acompañamiento a los procesos de la Sede Central y a las Direcciones Territoriales mediante los medios de comunicción institucionales. Se realizó visita a la Dirección Territorial Valle y Risaralda.</t>
  </si>
  <si>
    <t xml:space="preserve">Se realizó visita  a las Direcciones Territoriales Norte de Santander, Santander, Guajira, Nariño, Magdalena, Valledupar, Bolívar, Quindío, Caldas y Córdoba; así como acompañamiento vía correo electrónico y telefónico.
</t>
  </si>
  <si>
    <t>Se realizó visita a las Direcciones Territoriales: Cauca y Tolima la primer semana del mes de diciembre, así como así como acompañamiento vía correo electrónico y telefónico.</t>
  </si>
  <si>
    <t>Plan de seguridad vial implementado</t>
  </si>
  <si>
    <t>Transportes - Servicios Administrativos</t>
  </si>
  <si>
    <t>Porcentaje de avance en la implementacion del Plan de Seguridad Vial</t>
  </si>
  <si>
    <t>se realiza seguimiento y actividades relacionadas con el indicador para su cumplimiento</t>
  </si>
  <si>
    <t>se realiza seguimiento al mes de abril</t>
  </si>
  <si>
    <t>se cumple con el porcentaje de avance y se llega al 100% de cumplimiento del indicador</t>
  </si>
  <si>
    <t xml:space="preserve">Se realiza seguimiento al PESV en cuanto a la programación del servicios de transporte, el resultado de los indicadores de prestación de servicio de transporte, control a los compensatorios y horas extras de conductores de Sede Central, actualización permanente de la base de datos de conductores. </t>
  </si>
  <si>
    <t>Se realiza seguimiento al PESV en cuanto a la programación del servicios de transporte, el resultado de los indicadores de prestación de servicio de transporte, actualización permanente de la base de datos de conductores y solicitud para recarga de extintores y botiquines tipo A.</t>
  </si>
  <si>
    <t>- Se realizó mantenimiento preventivo a los vehiculos de la territorial casanare y 5 de la sede central.
- se hizo entrega de extintores a los vehiculos y conductores de la entidad.
- se hace entrega de elemetos de botiquin a los vehiculos y conductores de la entidad.</t>
  </si>
  <si>
    <t xml:space="preserve">Se realiza toma de topografía al parqueadero de funcionarios para la redistribución de espacios y delimitación y señalización de parqueaderos motos, bicicletas y vehiculos que se realizará con contrato de obra.
</t>
  </si>
  <si>
    <t>Se avanza de acuerdo a cronograma</t>
  </si>
  <si>
    <t>Revisión y Actualización del Plan de Seguridad Vial existente</t>
  </si>
  <si>
    <t>se realiza revisión del manual existente para comenzar con la actualización del mismo</t>
  </si>
  <si>
    <t>Se realizo la resocializacion del Plan de seguridad vial existente a los conductores de la sede central, a fin de buscar la actualización y renovación del nuevo Plan de seguridad Vial</t>
  </si>
  <si>
    <t>se realiza reunión con las partes interesadas, (conductores y coordinador del GIT y coordinador de servicio de transporte), se realizan sugerencias por parte de los conductores para la realización del nuevo plan</t>
  </si>
  <si>
    <t>se realiza la etapa pre contractual del proceso de mantenimiento de vehículos para poner a punto el parque automotor del instituto</t>
  </si>
  <si>
    <t>Se realiza revisión y actualización de la Resolución 1249 de 2015 que adoptó el PESV en la entidad con la inclusión de capacitaciones para los actores viales y la actualización del parque automotor.</t>
  </si>
  <si>
    <t>Adquisición de SOAT, Revisión Técnicomecanica y de Gases, y Pólizas de Seguro Todo Riesgo del parque automotor</t>
  </si>
  <si>
    <t>- Se realizo la contratación de los seguros obligatorios contra accidentes de transito SOAT, de igual forma se contrato la póliza todo riesgo para amparar los vehículos propiedad del instituto, y se han venido asignando recursos para la adquisición de las Revisiones tecnomecanicas de los vehículos que han ido solicitando</t>
  </si>
  <si>
    <t>Se gestionó ls polizas de SOAT, seguro todo riesgo y las tecnicomecanicas que vencen esta vigencia.</t>
  </si>
  <si>
    <t>33.34%</t>
  </si>
  <si>
    <t>Adquisición de Kits para el control de derrames para vehiculos</t>
  </si>
  <si>
    <t>ACTIVIDADES ELIMINADAS DEL PAA EN EL MES DE MAYO</t>
  </si>
  <si>
    <t>Socialización del Plan de Seguridad Vial</t>
  </si>
  <si>
    <t>A la entrega de vehículos ya con mantenimiento preventivose informa a los conductores las medidas de seguridad vial y estacionamiento en sitios prohibidos.</t>
  </si>
  <si>
    <t>- se hizo entrega de extintores a los vehiculos y conductores de la entidad.
- se hace entrega de elemetos de botiquin a los vehiculos y conductores de la entidad.</t>
  </si>
  <si>
    <t>Se continua en la acutalización del PSV; se realiza seguimiento a radicado del PSV con la Superintendencia de puertos y transporte. Debido a que el grupo de conductores de la sede central se encuentra en comisión, se hace indispensable trasladar la actividad de Solicialización para el mes de noviembre.</t>
  </si>
  <si>
    <t>e diseño la herramienta de socialización; aplicación de encuesta de socialización al 50% de los conductores de la Sede central</t>
  </si>
  <si>
    <t>S</t>
  </si>
  <si>
    <t>Realizar el mantenimiento preventivo al parque automotor propiedad del IGAC</t>
  </si>
  <si>
    <t>se realizo el inventario de los vehiculos y la necesidades de mantenimiento que necesitan los mismos, de igual forma se realizo el estudio de mercado, cotizaciones y se radico el estudio en el GIT contractual para iniciar el proceso precontractual,</t>
  </si>
  <si>
    <t>* se realizo el inventario de los vehículos y la necesidades de mantenimiento que necesitan los mismos, de igual forma se realizo el estudio de mercado, cotizaciones y se radico el estudio en el GIT contractual para iniciar el proceso pre contractual. (nuevamente)</t>
  </si>
  <si>
    <t>se realiza seguimiento a proceso contractual se avanza con la evaluación de las propuestas</t>
  </si>
  <si>
    <t>Se adelantó proceso contractual para el mantenimiento preventivo y correctivo del parque automotor de la sede central el cual es parte de la implementación del plan estratégico de seguridad vial</t>
  </si>
  <si>
    <t>Se realiza seguimiento y control al contrato de mantenimiento preventivo y correctivo de vehículos en Sede Central y se monitorean las revisiones tecnicomecánicas de los vehículos a nivel nacional.</t>
  </si>
  <si>
    <t>Se realizó mantenimiento preventivo a 16 camionetas por inicio de contrato de mantenimiento.</t>
  </si>
  <si>
    <t>Se realizó mantenimiento preventivo a los vehiculos de la territorial casanare y 5 de la sede central.</t>
  </si>
  <si>
    <t>Se realiza seguimiento al contrato de mantenimiento de parque automotor de la sede central y gestionaron los pagos correspondientes; se revisó y se presentó propuesta de mantenimiento de Unidades móviles.</t>
  </si>
  <si>
    <t>se vienen atendiendo periodicamente las solicitudes de los vehiculos propiedad del instituto, haciendo el respectivo mantenimiento preventivo tanto como correctivo, con suministro de repuestos</t>
  </si>
  <si>
    <t>se continua con el seguimiento y comtrol periodico a las solicitudes de mantenimiento preventivo y correctivo de los vehiculos propiedad del instituto de la sede central y casanare, con suministro de repuestos</t>
  </si>
  <si>
    <t>Se continua con el seguimiento y control periodico a las solicitudes de mantenimiento preventivo y correctivo de los vehiculos propiedad del instituto de la sede central y casanare, con suministro de repuestos; se tramitó adición y prórroga del contrato por $48.731.107 y prórroga hasta el 30 de marzo del 2019.</t>
  </si>
  <si>
    <t>8.33%</t>
  </si>
  <si>
    <t>8.34%</t>
  </si>
  <si>
    <t>8.36%</t>
  </si>
  <si>
    <t>Fortalecimiento de la infraestructura fìsica del IGAC a nivel nacional</t>
  </si>
  <si>
    <t>Equipo Infraestructura - Servicios Administrativos</t>
  </si>
  <si>
    <t>% de Avance del proyecto de Fortalecimiento de la infraestructura física del IGAC a nivel Nacional.</t>
  </si>
  <si>
    <t>se da un avance con respecto a lo programado se adjunta informe como soporte</t>
  </si>
  <si>
    <t>Se avanza los procesos según lo programado del plan de acción en infraestructura física.</t>
  </si>
  <si>
    <t>Se realiza el seguimiento y la etapa preparatoria de los proyectos del plan de infraestructura física</t>
  </si>
  <si>
    <t>se avanza satisfactoriamente el proyecto en las actividades programadas para el mes de mayo, se adjunta el informe con los soportes.</t>
  </si>
  <si>
    <t>Se avanza según lo programado y se gestionan las actividades del Plan de Infrestructura a nivel nacional.</t>
  </si>
  <si>
    <t>Se avanza según lo programado y se gestionan las actividades del Plan de Infrestructura a nivel nacional</t>
  </si>
  <si>
    <t>Se avanza según lo programado y se gestionan las actividades del Plan de Infrestructura a nivel nacional en este periodo</t>
  </si>
  <si>
    <t>Se avanza según lo programado y se gestionan las
actividades del Plan de Infraestructura a nivel nacional en el mes noviembre.</t>
  </si>
  <si>
    <t>Se avanza según lo programado y se gestionan las
actividades del Plan de Infraestructura a nivel nacional en el mes diciembre.</t>
  </si>
  <si>
    <t>Gestionar los tràmites correspondientes con la actualzaciòn de licencia de construcciòn para la construcciòn sede Norte de Santander</t>
  </si>
  <si>
    <t>en esta etapa se realizó la consulta a la Curaduría y se recopilaron los documentos para la radicación.</t>
  </si>
  <si>
    <t>se realizo la consulta en la curaduria urbana 2 de cucuta, para solicitar la documentación para la actualización de la licencia de construcción</t>
  </si>
  <si>
    <t>se realizó la gestión y la radicación en la curaduria para la licencia de construcción , se solicito al área de geodesia para realizar le levantamiento topográfico y nivelación en el lote</t>
  </si>
  <si>
    <t>Se realizan la radicación ante la curaduria la ampliación de la licencia de construcción</t>
  </si>
  <si>
    <t>Se obtiene la licencia de construcción por una prórroga de un año, se realiza la gestión con la oficina de planeación para los recursos de la construcción de la sede con cooperación internacional y en trabajo en conjunto se radicó ante APC el proyecto</t>
  </si>
  <si>
    <t>APC dá respuesta de no destinación de recursos para la contrucción de la Sede. En Comité Directivo realizado en el mes de junio, se determinó que el lote será entregado a CISA para su respectiva venta.</t>
  </si>
  <si>
    <t>Se gestiono la ampliacion de la licencia de construccion con su respectiva aprobación.</t>
  </si>
  <si>
    <t>Gestionar la adecuaciòn y ampliaciòn de cinco (5) sede a nivel nacional</t>
  </si>
  <si>
    <t>se realiza el ajuste de recursos al proyecto de fortalecimiento de infraestructura física</t>
  </si>
  <si>
    <t>e realizo el cronograma y plan de obras a nivel nacional , según recursos priorizar las obras para la adecuación y /o ampliación</t>
  </si>
  <si>
    <t>se realiza las especificaciones y técnicas para las obras arauca, sede central catastro, dando un avance del 10%</t>
  </si>
  <si>
    <t>Se realiza el avance de las actividades del los proyectos de infraestructura en la etapa preparatoria</t>
  </si>
  <si>
    <t>Se realiza el avance satisfactorio de las actividades de las obras de sede central en las áreas de (CIAF, Laboratorio de suelos, Jurídica, Secretaría General, Cartografía y Geografía)/ Interventoria cotizaciones para la sede central/ Meta se realiza la invitación a cotizar por parte de la oficina de informática y remitir para elaboración de condiciones técnicas e interventoría/ Se publica el proceso en SECOP II de Arauca, revisión de condiciones técnicas de Cauca, UOC Palmira se estructura el proceso de los estudios de mercado, sector y condiciones para ser publicado por parte de la DT, se realizan las visitas técnica para diagnostico de Huila y Tolima.</t>
  </si>
  <si>
    <t>Se realizaron las siguientes actividades: Consolidación y cronograma del plan de obras a nivel nacional, se realiza la presentación de necesidades los cuales se priorizar según las necesidades: UOC Palmira, Sede Central III etapa (obra e interventoría), Cableado estructurado para la nueva sede del Meta (obra e interventoría), DT Cauca, DT Arauca, DT Huila.</t>
  </si>
  <si>
    <t>Se realizó la cosolidación de especificaciones tecnicas y condiciones para el cableado estructurado de meta, se inicia la etapa contractual, con especto a la obra de sede central, se elabora la etapa precontractual para ser publicada, proeso de huila se encuenta en estudio de mercado, Arauca da inicio a la obra en (desmontes de cielo raso), Mobiliario a nivel nacional (se realiza la consolidación de necesidades a nivel nacional.</t>
  </si>
  <si>
    <t>Se realiza la etapa precontractual de las obras: Meta Cableado estructurado, (elaboración de pliegos de condiciones y minuta de contrato con la ETB), Huila: (Elaboración de condiciones técnicas, estudio de mercado y solicitud de CDP, ARAUCA inicio de instalación de red eléctrica y cielo raso), Sede central Etapa III (Elaboración de condiciones técnicas, estudio de mercado y solicitud de CDP) licitación e interventoría de obra. Mantenimiento cubiertas sede central ( evaluación de propuestas y adjudicación del proceso).</t>
  </si>
  <si>
    <t>Se realiza la etapa precontractual de las obras: Meta Cableado estructurado, (elaboración de pliegos de condiciones y minuta de contrato con la ETB), Huila: (continua con la elaboración de condiciones técnicas, estudio de mercado y solicitud de CDP, se programa visia tecnica, ARAUCA inicio de instalación de desmonte cielo raso, red eléctrica y cielo raso), Sede central Etapa III (Elaboración de condiciones técnicas, estudio de mercado y solicitud de CDP, publicacion del proceso de secop II) licitación e interventoría de obra (proceso de plicación del sesop II. Mantenimiento cubiertas sede central ( evaluación de propuestas y adjudicación del proceso, inicio de actividades prelimianres).</t>
  </si>
  <si>
    <t>En este periodo se adelantaron las actividades de Gestionar la adecuación y ampliación de cinco (5) sede a nivel nacional en lo siguiente: 1. Meta: Se realizan los ajustes a las condiciones técnicas, valor y plazo de ejecución para proyección del contrato interadministrativo con un operados público -privado. 2. Huila: Se consolidaron las condiciones técnicas y inicio de la etapa precontractual para publicación en el SECOP II. 3. Arauca: Se da por terminado las actividades de obra y se da inicio a las actividades de redes eléctricas y voz y datos. 4. Sede Central Etapa III: Licitación de la obra actividades de evaluaciones a 34 oferentes, proyección de informe preliminar, respuestas a observaciones, informe final y audiencia de adjudicación. La interventoría se realiza informe final y respuestas a observaciones y audiencia de sorteo y adjudicación del proceso. 5. Mantenimiento de las cubiertas sede central: Se da inicio a los contratos y se interviene las cubiertas del área de plantas, y subdirección de cartografía</t>
  </si>
  <si>
    <t xml:space="preserve">1. Gestionar la adecuación y ampliación de cinco (5) sede a nivel nacional noviembre: 1. Meta: Se adjudica el contrato con la ETB para el cableado estructurado. 2. Huila: Se realiza la publicación en el SECOP II DEL proceso para las reparaciones locativas de la sede. 3. Sede Central Etapa III: se realiza la respuesta a observaciones y audiencia de adjudicación de la obra y concurso de méritos para la obra de adecuación y mantenimiento de la sede central etapa III. 4. Mantenimiento de las cubiertas sede central: Se da inicio desmonte de placas en concreto, manto asfaltico de las cubiertas. Arauca: proceso de liquidación del contrato de obra. 
2. Realizar el seguimiento y control al plan de mantenimiento de infraestructura a nivel nacional en las 22 direcciones territoriales
</t>
  </si>
  <si>
    <t xml:space="preserve">Plan Anticorrupción y atención al ciudadano
</t>
  </si>
  <si>
    <t>Realizar el seguimiento y control al plan de mantenimineto de infraestructura a nivel nacional en las 22 Direcciones Territoriales</t>
  </si>
  <si>
    <t>se realiza socializacion del manual de infraestructura a través de correo electrónico a las 22 direcciones territoriales</t>
  </si>
  <si>
    <t>se realiza la consolidación del plan de obras menores a nivel nacional según las necesidades de las Direcciones Territoriales.</t>
  </si>
  <si>
    <t>se realiza seguimiento al plan de obras menores y se envían los correos para las cotizaciones a las DT de Valle y Bolívar, se envían los recursos.</t>
  </si>
  <si>
    <t>Se realiza el seguimiento y traslado de recursos a las DT para el plan de obra menores</t>
  </si>
  <si>
    <t>Se realizaron los traslados a las DT( Guajira, Cauca,Valle) y el seguimiento correspondiente.</t>
  </si>
  <si>
    <t>Se desarrollaron las siguientes actividades: Socialización del manual de infraestructura a través de correo electrónico a las 22 direcciones territoriales, consolidación del plan de obras menores a nivel nacional.  Se envían recursos a las DT Bolívar, Cauca, Córdoba, Guajira, Valle, Guajira. Con respecto a mantenimiento de equipos a nivel nacional se traslada recursos a la OIT de informática a nivel nacional.</t>
  </si>
  <si>
    <t>Se realizó el mantenimiento a las DT (Bolivar, Huila, Arauca, uoc palmira, ouc sangil, caquetá, uoc puerto boyacá, Tolima, Casanare, Guajira) en temas de reparaciones locatias( Humedades, ilumnación, equipos). Se envian recursos a las DT para mantenimiento de equipos a (cauca Bolivar, Boyacá, cordoba, Guajira, meta, valle, norte de santander, sucre ). Proceso de etapa de evalaución para el mantenimiento de cubiertas sede central, parqueaderos.</t>
  </si>
  <si>
    <t>Se realizó actividades de mantenimiento en las direcciones territoriales de Tolima, Valle, Atlántico, reparaciones locativas y equipos, se envían recursos a las DT de Bolívar.</t>
  </si>
  <si>
    <t>Se realizó actividades de mantenimiento en las direcciones territoriales de Tolima, Valle, Atlántico, reparaciones locativas y equipos, se envían recursos a las DT de Bolívar, atantico, huila.</t>
  </si>
  <si>
    <t>Se realizó actividades de mantenimiento en las direcciones territoriales de Tolima, Valle, Atlántico, reparaciones locativas y equipos mantenimiento a equipos en Arauca, Santander, Norte de Santander, Pereira, Manizales.</t>
  </si>
  <si>
    <t>Actividad: Se realizó traslado de recursos a las direcciones territoriales para realizar las reparaciones locativas y mantenimientos de equipos en Norte de Santander, Quindío, Risaralda, Nariño, Caquetá, Tolima, Valle, Bolívar</t>
  </si>
  <si>
    <t>Se realizó seguimiento  de los procesos contractuales por el SECOP II de los recursos a las direcciones territoriales para realizar las reparaciones locativas y mantenimientos de equipos en Norte de Santander, Quindío, Risaralda, Nariño, Caquetá, Tolima, Valle, Bolívar</t>
  </si>
  <si>
    <t>SERVICIOS ADMINISTRATIVOS</t>
  </si>
  <si>
    <t>Porcentaje de avance en la prestacion de servicios administrativos</t>
  </si>
  <si>
    <t>se ejecutan las actividades de acuerdo a lo pactado</t>
  </si>
  <si>
    <t>se realiza seguimiento a actividades y se cumple con el avance en el plan</t>
  </si>
  <si>
    <t>implementaciòn del monitoreo por medio de GPS (sistema de posicionamiento global) en los vehículos propiedad del IGAC</t>
  </si>
  <si>
    <t>Se realizo los estudios previos y analisis del sector con las cotizaciones para iniciar el proceso contractual de los GPS. * se realizan nuevas cotizaciones para la elaboracion del estudio de mercado, pues las allegadas por las empresas G4S, prosegur GPS y Position GPS, distan bastantes una de otra, imposibilitando la realizacion de una media aritmética.</t>
  </si>
  <si>
    <t>realizar caracterización de vertimientos de trampas de grasa de la sede central</t>
  </si>
  <si>
    <t>Adquisición e instalación de avisos para las sedes del Instituto a nivel nacional</t>
  </si>
  <si>
    <t>realizar el mantenimiento preventivo del sistema de acceso a las diferentes oficinas de la sede central (Puertas, ascensores y sistema biométrico)</t>
  </si>
  <si>
    <t>se han realizado las actividades que conllevan al cumplimiento del item</t>
  </si>
  <si>
    <t>se realiza estudios previos, estudio de mercado y se inicia proceso contractual para mantenimiento de ascensores, se realizo respuesta a observaciones y se adjudico a la empresa JAV GROUP S.A.S quien presento la propuesta de menor valor y conveniencia para la entidad.</t>
  </si>
  <si>
    <t>Adquisición, instalación y mantenimiento preventivo de aires acondicionados</t>
  </si>
  <si>
    <t>Se realiza el inventario de los aires acondicionados de la sede central, para establecer las necesidades para los equipos.</t>
  </si>
  <si>
    <t>se realiza el inventario y consolidación de especificaciones técnicas y cantidades para dar inicio a la eta contractual</t>
  </si>
  <si>
    <t>se realiza el inventario y se da inicio a la etapa preparatoria del proceso contractual</t>
  </si>
  <si>
    <t>- Implementar un plan de modernización y fortalecimiento institucional
- Implementar la prestación por excepción, de la gestión catastral con enfoque multipropósito.</t>
  </si>
  <si>
    <t>- Implementación de las políticas de gestión y desempeño institucional (MIPG)
-  Contratación de operadores catastrales para la prestación por excepción.</t>
  </si>
  <si>
    <t>adquirir, modernizar y poner en funcionamiento del ascensor de carga del laboratorio nacional de suelos.</t>
  </si>
  <si>
    <t>- Gestión con Valores para resultados
- Información y Comunicación</t>
  </si>
  <si>
    <t>- Fortalecimiento Organizacional y Simplificación de trámites
- Transparencia, acceso a la información pública y lucha contra la corrupción
- Gobierno Digital</t>
  </si>
  <si>
    <t>Adelantar los procesos de contratación</t>
  </si>
  <si>
    <t>Coordinador GIT - Gestión Contractual</t>
  </si>
  <si>
    <t>Unidades</t>
  </si>
  <si>
    <t>Adquisición, mantenimiento preventivo y recarga de los extintores</t>
  </si>
  <si>
    <t>En el mes de enero se realizarón 83 procesos en diferentes modalidades, y se adelantaron 93 contratos, los cuales fueron adelantados en la plataforma de Secop II.</t>
  </si>
  <si>
    <t>En el mes de febrero se realizaron a nivel nacional 242 procesos en diferentes modalidades, y se adelantaron 433 contratos, publicados en la plataforma de Secop II.</t>
  </si>
  <si>
    <t>Se cumplió con la meta programa en el indicador, toda vez que nuestro producto es a demanda.</t>
  </si>
  <si>
    <t>Se elaboraron los procesos que ingresaron al GIT, lo anterior en razón a que trabajamos a demanda.</t>
  </si>
  <si>
    <t>No es competencia de GIT de Talento Humano, por lo tanto solicito su reasignación al GIT de Servicio Administrativo.</t>
  </si>
  <si>
    <t>Los procesos se realizaron a demanda, de acuerdo a lo requerido por las áreas ordenadores del gasto.</t>
  </si>
  <si>
    <t>En el mes de junio se realizarón los procesos a demanda que fueróN solicitados por los Ordenadores del Gasto a nivel nacional</t>
  </si>
  <si>
    <t xml:space="preserve">0En el mes de julio se realizarón los procesos a demanda que fueróN solicitados por los Ordenadores del Gasto a nivel nacional
</t>
  </si>
  <si>
    <t>En el mes de agosto, se generarón contratos a nivel nacional por solictud de los ordenadores del gasto.</t>
  </si>
  <si>
    <t xml:space="preserve">Los procesos se realizaron a demanda, de acuerdo a lo requerido por las áreas ordenadores del gasto.
</t>
  </si>
  <si>
    <t>Se adelantaron los procesos a demanda, solicitados por las áreas ordenadoras del gasto.</t>
  </si>
  <si>
    <t xml:space="preserve">En el mes de junio se realizarón los procesos a demanda que fueróN solicitados por los Ordenadores del Gasto a nivel nacional
</t>
  </si>
  <si>
    <t>Consolidar y publicar el Plan Anual de Adquisiciones</t>
  </si>
  <si>
    <t>Se consolidó a nivel nacional el Plan de Adquisiciones; en el mes de enero se realizó una (1) modificaciones al Plan. La misma fue publicada en el SECOP II y en la página WEB del Instituto.</t>
  </si>
  <si>
    <t>Se realizaron tres modificaciones al PAA</t>
  </si>
  <si>
    <t>Las modificaciones del plan se encuentran publicaciones en la plataforma de SECOP y IGACNET</t>
  </si>
  <si>
    <t>En el mes de abril se consolidó a nivel nacional el Plan anual de Adquisiciones y se realizaron dos (2) modificaciones, las cuales fueron publicada en el SECOP II y en la página WEB del Instituto.</t>
  </si>
  <si>
    <t>Los contratos realizados, estaban programados en el plan anual de adquisiciones.</t>
  </si>
  <si>
    <t>Durante el mes de junio se recibieron modificaciones dos (2) modificaciones al Plan anual de Adquisiciones, las cuales fueron revisadas, consolidadas y publicadas en el SECOP II y en la página WEB del Instituto.</t>
  </si>
  <si>
    <t>Se realizaron las modifiaciaon el Plan de adquisiciones y estas se encuentran publicadas.</t>
  </si>
  <si>
    <t>Se realizaron dos (2) modificaciones al plan anual de adquisiciones, y se encuentran publicaciones en la plataforma de SECOP y IGACNET.</t>
  </si>
  <si>
    <t>En este mes se realizarón dos (2) modificaciones al plan anual de adquisiciones, y se encuentran publicaciones en la plataforma de SECOP y IGACNET.</t>
  </si>
  <si>
    <t>En el mes de octubre se consolidó a nivel nacional el Plan anual de Adquisiciones y se realizaron cuatro (4) modificaciones, las cuales fueron publicada en el SECOP II y en la página WEB del Instituto.</t>
  </si>
  <si>
    <t>Para el mes de noviembre  se recibieron , rvisaron y consolidaron  dos (2) modificaciones al Plan anual de Adquisiciones, las cuales fueron publicadas en el SECOP II y en la página WEB del Instituto.</t>
  </si>
  <si>
    <t xml:space="preserve">Se realizó una (1) modificación al plan anual de adquisiciones, la cual se encuentra publicada en la plataforma de SECOP y IGACNET. </t>
  </si>
  <si>
    <t>Elaborar los procesos de contratación utilizando las plataformas dispuestas por el Gobierno Nacional</t>
  </si>
  <si>
    <t>Los procesos adelantando a nivel nacional de realizaron en la plataforma de SECOP II.</t>
  </si>
  <si>
    <t>Se adelantaron los procesos que ingresaron de las áreas ordenadoras del gasto.</t>
  </si>
  <si>
    <t>Durante este mes a nivel nacional se realizaron 77 procesos, 101 contratos y 11 modificaciones. Estos procesos fuero publicados en las plataformas transaccionales.</t>
  </si>
  <si>
    <t>los procesos se realizaron a demanda, atendiendo la solicitud de los ordenadores del gasto.</t>
  </si>
  <si>
    <t>Se realizarón a demanda un total de 23 procesos de los cuales salieron 30 contratos, estos datos son a nivel nacional.</t>
  </si>
  <si>
    <t>A nivel nacional se elaboraron 79 procesos, de los cuales se generaron 126</t>
  </si>
  <si>
    <t>Para este mes se realizarón 153 proceso de los cuales se generaton 497 contratos</t>
  </si>
  <si>
    <t>Se realizarón a demanda un total de 93 procesos de los cuales salieron 158 contratos, estos datos son a nivel nacional.</t>
  </si>
  <si>
    <t>Se realizarón a demanda un total de 137 procesos de los cuales  se generaron 263 30 contratos, estos datos son a nivel nacional.</t>
  </si>
  <si>
    <t xml:space="preserve">Se realizarón a demanda un total de 44 procesos de los cuales se generaron 72 contratos,  datos a nivel nacional.
</t>
  </si>
  <si>
    <t>Se realizarón a demanda un total de 40 procesos de los cuales se generarn 41 contratos, estos datos son a nivel nacional.</t>
  </si>
  <si>
    <t>Optimizar el uso de las plataformas electrónicas en la gestión contractual del IGAC</t>
  </si>
  <si>
    <t>para este mes no se programo avance</t>
  </si>
  <si>
    <t xml:space="preserve">para este mes no se programo avance
</t>
  </si>
  <si>
    <t>Se realizaron jornadas de sensibilización a supervisores y a contratistas relacionada con la plataforma transaccional del SECOP. Los registros de asistencia reposan en el GIT Gestión Contractual.</t>
  </si>
  <si>
    <t xml:space="preserve">"para este mes no se programo avance
"
</t>
  </si>
  <si>
    <t>Se dio soporte telefónico a las Direcciones Territoriales,en el uso de la plataforma del SECOP.</t>
  </si>
  <si>
    <t>para este mes no se programo avance en esta actividad</t>
  </si>
  <si>
    <t>Se dio soporte a las areas ordenadoras del gasto  uso de la plataforma del SECOP.</t>
  </si>
  <si>
    <t>Esta actividad ya se cumplio al 100%</t>
  </si>
  <si>
    <t>Brindar acompañamiento a las diferentes áreas el IGAC en asuntos contractuales</t>
  </si>
  <si>
    <t xml:space="preserve">para este mes no se programo avance
</t>
  </si>
  <si>
    <t>"para este mes no se programo avance</t>
  </si>
  <si>
    <t>Se brindo apoyo en temas de contratación de acuerdo a lo requerido por las Direcciones Territoriales y areas de la Sede Central.</t>
  </si>
  <si>
    <t>Para el mes de agosto no se programo avance</t>
  </si>
  <si>
    <t>se adelantaron reuniones con areas de la Sede Central para revisar procesos de contratacion</t>
  </si>
  <si>
    <t>Se apoyó a usaurios en inconvenientes presentadps  en la plataforma SICO</t>
  </si>
  <si>
    <t>Documentos y procesos de contratación de la Banca Multilateral</t>
  </si>
  <si>
    <t xml:space="preserve">"""para este mes no se programo avance
""
"
</t>
  </si>
  <si>
    <t>Se adelantaron reuniones con el Banco Mundial y se revisaron documentos.</t>
  </si>
  <si>
    <t>Se recibio correo de la Banca, para revision de documentos</t>
  </si>
  <si>
    <t xml:space="preserve">para este mes no se programo avance en esta actividad
</t>
  </si>
  <si>
    <t>Se realiarpn mesas de trabajo con Banco Mundia.</t>
  </si>
  <si>
    <t>Automatizar el manejo de bienes de consumo y devolutivos</t>
  </si>
  <si>
    <t>Se realizó el proceso del cierre mensual en Modulo SAI, se envió información de los Backup generados nivel nacional para que Conjuntamente con el GIT de Contabilidad se proceda con la revisión del reproceso de depreciación de la vigencia 2018 realizado conjuntamente con la Oficina de Informática y Telecomunicaciones en ambiente de producción a nivel nacional.</t>
  </si>
  <si>
    <t>Se realizó la custodia y control de ingreso y salida de elementos del Almacén, así como el registro de los movimientos de inventarios en el aplicativo ERP del Almacén, deacuerdo a los procedimientos vigentes</t>
  </si>
  <si>
    <t>Se ha realizado la depuración de inventarios, las evidencias se encuentran en los reportes del Sistema.</t>
  </si>
  <si>
    <t>Se da cumplimiento a la actividad ejecutada.</t>
  </si>
  <si>
    <t>Se continua realizando la depuración de inventario de bienes de consumo y devolutivo</t>
  </si>
  <si>
    <t xml:space="preserve">Se realizó la depuración de inventario de bienes de consumo y devolutivo
</t>
  </si>
  <si>
    <t>PETI</t>
  </si>
  <si>
    <t>Profesional Responsable Almacén General</t>
  </si>
  <si>
    <t>Actualización y mantenimento del módulo ERP (SAE y SAI).</t>
  </si>
  <si>
    <t xml:space="preserve">"para este mes no se programo avance
"
</t>
  </si>
  <si>
    <t>Se dio cumplimiento a lo programado</t>
  </si>
  <si>
    <t>Se adelantaron las actividades programadas para el me de abril</t>
  </si>
  <si>
    <t>SE REALIZARON LAS ACTIVADADES CUMPLIENDO CON EL PORCENTAJE INDICADO.</t>
  </si>
  <si>
    <t>Se realizó la custodia y control de ingreso y salida de elementos del Almacén, así como el registro de los movimientos de inventarios en el aplicativo ERP del Almacén, de acuerdo a los procedimientos vigentes.</t>
  </si>
  <si>
    <t>Se realizó el proceso de cierre mensual en el ERP módulo SAI y SAE, se generaron los correspondientes backup de los dos módulos a Nivel a Nacional.
Se envió solicitud a la Oficina de Informática y Telecomunicaciones para revisar y ajustar error en kardex en la Dirección Territorial Tolima.</t>
  </si>
  <si>
    <t xml:space="preserve">Se realizó el proceso de cierre mensual en el ERP módulo SAI y SAE, se generaron los correspondientes backup de los dos módulos a Nivel a Nacional.
</t>
  </si>
  <si>
    <t>Se realizó el proceso de cierre mensual en el ERP módulo SAI y SAE, se generaron los correspondientes backup de los dos módulos a Nivel a Nacional.
Se envió incidencia con el objetivo de actualizar los reportes de cierre que genera el sistema ERP módulo SAI</t>
  </si>
  <si>
    <t>Se realizó el proceso de cierre mensual en el ERP módulo SAI y SAE, se generaron los correspondientes backup de los dos módulos SAI y SAE a Nivel a Nacional.
Se realizo la creación de terceros en el sistema ERP para la Direccion Territoral Santander</t>
  </si>
  <si>
    <t>Se cumplió con el porcentaje programado y se cumplió con la actividad.</t>
  </si>
  <si>
    <t>Se realizó el proceso de cierre mensual en el ERP módulo SAI y SAE, se generaron los correspondientes backup de los dos módulos a Nivel a Nacional.</t>
  </si>
  <si>
    <t>esta actividad ya se cumplio al 100%</t>
  </si>
  <si>
    <t xml:space="preserve">Esta actividad ya se cumplio al 100%
</t>
  </si>
  <si>
    <t>Custodiar y controlar el ingreso y salida de elementos</t>
  </si>
  <si>
    <t>Se realizo el ingreso de elementos de bines y servicios</t>
  </si>
  <si>
    <t>Se continua realizando control sobre los elementos devolutivos.</t>
  </si>
  <si>
    <t>Se cumplió con el porcentaje programado.</t>
  </si>
  <si>
    <t>Se realizó el proceso del cierre mensual en Modulo SAI, se genero la información de los Backup a nivel nacional, se revisó, depuró y concilio los archivos planos de las 22 Direcciones Territoriales y la Sede Central.
Se evidenció en la revisión, que las Direcciones Territoriales de Sucre, Santander y Sede Central presentan diferencias por ajustes y correcciones pendientes las cuales fueron ajustadas sin novedad en el sistema</t>
  </si>
  <si>
    <t>Se realizó la custodia y control de ingreso y salida de elementos del Almacén, así como el registro de los movimientos de inventarios en el aplicativo ERP del Almacén, de acuerdo a los procedimientos vigentes.
Se finañlizó toma de invetario fisico en la Sede Central de elementos devolutivos en servicio.</t>
  </si>
  <si>
    <t>Se realizó la custodia y control de ingreso y salida de elementos del Almacén, así como el registro de los movimientos de inventarios en el aplicativo ERP del Almacén, de acuerdo a los procedimientos vigentes.
Se finalizó toma de inventario fisico en la Sede Central de elementos devolutivos en servicio.</t>
  </si>
  <si>
    <t>Se realizó la custodia y control de ingreso y salida de elementos del Almacén, así como el registro de los movimientos de inventarios en el aplicativo ERP del Almacén, de acuerdo a los procedimientos vigentes.
Se finalizó toma de inventario físico en la Sede Central de elementos devolutivos en servicio y se realizó consolidación de la información obtenida.</t>
  </si>
  <si>
    <t>Se realizó la custodia y control de ingreso y salida de elementos del Almacén, así como el registro de los movimientos de inventarios en el aplicativo ERP del Almacén, de acuerdo a los procedimientos vigentes.
Se ubicaron 288 elementos pendientes por localizar en la toma de invetario fisico de elementos devolutivos en serviico en la Sede Central.</t>
  </si>
  <si>
    <t>Plan anual de adquisiciones</t>
  </si>
  <si>
    <t>Actualizar los manuales de Contratacion y supervisión</t>
  </si>
  <si>
    <t>Manuales de Contratación y supervisión actualizados</t>
  </si>
  <si>
    <t>Se realizaron reuniones con los profesionales del Git Gestión Contractual, para realizar la revisión y actualización de los manuales.</t>
  </si>
  <si>
    <t>En mesa de trabajo con los  profesionales del area, se realizar´n cambios  al manual</t>
  </si>
  <si>
    <t>para este mes no se reporta avance, en razón a que en esta vigencia no se alcanzan a actualizar los manuales.</t>
  </si>
  <si>
    <t>Revisión y actualización del Manual de Contratación</t>
  </si>
  <si>
    <t xml:space="preserve">para este mes no se programo avance
</t>
  </si>
  <si>
    <t>El avance programado fue jecutado</t>
  </si>
  <si>
    <t>para este mes no se reporta avance, en razón a que la entidad se encuentra en proceso de modernización y cambio de y administración , así mismo los manuales se actualizaron en la vigencia 2018 y dentro de dicho lapso a la fecha no se han presentado cambios drásticos que afecten el procedimiento y curso normal de los procesos de contratación, se estima pertinente no realizar cambios a los manuales y una vez se establezcan los cambios para este GIT dentro del proceso de modernización de la entidad se procederá a actualizar los manuales.</t>
  </si>
  <si>
    <t>Revisión y actualización del Manual de Supervisión e Interventoría</t>
  </si>
  <si>
    <t xml:space="preserve">"para este mes no se programo avance
</t>
  </si>
  <si>
    <t xml:space="preserve">"para este mes no se programo avance
"
</t>
  </si>
  <si>
    <t xml:space="preserve">El avance programado fue jecutado
</t>
  </si>
  <si>
    <t>ara este mes no se reporta avance, en razón a que la entidad se encuentra en proceso de modernización y cambio de y administración , así mismo los manuales se actualizaron en la vigencia 2018 y dentro de dicho lapso a la fecha no se han presentado cambios drásticos que afecten el procedimiento y curso normal de los procesos de contratación, se estima pertinente no realizar cambios a los manuales y una vez se establezcan los cambios para este GIT dentro del proceso de modernización de la entidad se procederá a actualizar los manuales.</t>
  </si>
  <si>
    <t>Socializacion de los Manuales</t>
  </si>
  <si>
    <t>- Fortalecimiento del ecosistema digital para la gestión misional de la Entidad.</t>
  </si>
  <si>
    <t>- Gestión con Valores para resultados
- Direccionamiento Estratégico y Planeación
- Talento Humano</t>
  </si>
  <si>
    <t xml:space="preserve">- Defensa Jurídica / Mejora Normativa
- Planeación Institucional 
- Integridad </t>
  </si>
  <si>
    <t>- Gestión con valores para el resultado</t>
  </si>
  <si>
    <t>- Fortalecimiento organizacional y simplificación de procesos
- Seguridad Digital</t>
  </si>
  <si>
    <t>Servicio de defensa jurídica del IGAC</t>
  </si>
  <si>
    <t>Oficina Asesora Jurídica</t>
  </si>
  <si>
    <t>Cumplimiento del servicio de defensa jurídica del IGAC</t>
  </si>
  <si>
    <t>Plataformas de TI gestionadas</t>
  </si>
  <si>
    <t>Procesos</t>
  </si>
  <si>
    <t>Porcentaje avance actividades de mantenimiento y actualización de IT</t>
  </si>
  <si>
    <t>En el mes de marzo de 2019 se atendieron 77 actuaciones judiciales, se sometió a Comité de conciliación: 5 solicitudes de conciliación prejudicial, 4 análisis de si se concilia o no en la audiencia inicial del artículo 180 del CPACA, y 2 solicitudes de audiencia de pacto de cumplimiento, actas de Comité 333 a 336.</t>
  </si>
  <si>
    <t>En el mes de abril se elaboraron 49 poderes, hubo 11 autos de trámite, se contestó 1 demanda, se recibieron 5 autos admisorios de demanda, se presentaron unos alegatos de conclusión, en el comité de conciliación se sometió a análisis 6 llamamientos en garantía, 4 conciliaciones prejudiciales, 6 análisis de procedencia de conciliación en la audiencia inicial del art. 180 del CPACA y un análisis de conciliación del art. 192 del CPACA, en total se atendieron 81 trámites de carácter judicial.</t>
  </si>
  <si>
    <t>PARA EL PRESENTE PERDIO SE RELACIONADA LAS SIGUIENTES ACTUACIONES RELACIONADAS CON LOS PROCESOS JUDICIALES DE LA ENTIDAD: A.- AUTO ADMISORIO 9, B.- CONTESTACIÓN DEMANDA 9. C.- AUDIENCIA INICIAL 6, D.-CONCILIACIÓNES JUDICIALES 6. E.- AUDIENCIA PRUEBAS 3, F.- ALEGATOS CONCLUSIÓN 1RA 2, G.- FALLOS 1RA FAVORABLES 1, H.- FALLOS 1RA DESFAVORABLES 1, I.- ALEGATOS CONCLUSIÓN 2DA 1, J.- FALLOS 2DA FAVORABLES 12, K.- FALLOS 2DA DESFAVORABLES 1, L.- RECURSOS APELACIÓN 9, M.- AUTO DE TRAMITE 11, N.- ELABORACIÓN DE PODERES 67</t>
  </si>
  <si>
    <t>Para el presente periodo se relacionada las siguientes actuaciones relacionadas con los procesos judiciales de la entidad: a.- auto admisorio 15, b.- contestación demanda 13. c.- audiencia inicial 12, d.-conciliaciónes judiciales 10. e.- audiencia pruebas 2, f.-  fallos 1ra favorables 4, g.- fallos 1ra desfavorables 1, h.- alegatos conclusión 2da 0, i.- fallos 2da favorables 0, j.- fallos 2da desfavorables 0, k.- recursos apelación 3, l.- auto de tramite 7, n.- elaboración de poderes 33</t>
  </si>
  <si>
    <t>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t>
  </si>
  <si>
    <t>Para el presente periodo se relaciona las siguientes actuaciones relacionadas con los procesos judiciales de la entidad: a.- auto admisorio 7, b.- contestación demanda 4. c.- audiencia inicial 5, d.-conciliaciónes judiciales 1. e.- audiencia pruebas 1, f.- fallos 1ra favorables 6, g.- fallos 1ra desfavorables 1, h.- alegatos conclusión 2da 5, i.- fallos 2da favorables 0, j.- fallos 2da desfavorables 0, k.- recursos apelación 8, l.- auto de tramite 10, n.- elaboración de poderes 36, en  total fueron 85 actuaciones.</t>
  </si>
  <si>
    <t>Para el presente periodo se relaciona las siguientes actuaciones relacionadas con los procesos judiciales de la entidad: a.- auto admisorio 10, b.- contestación demanda 2. c.- audiencia inicial 0, d.-conciliaciónes judiciales 0. e.- audiencia pruebas 0, f.- fallos 1ra favorables 0, g.- fallos 1ra desfavorables 1, h.- alegatos conclusión 2da 0, i.- fallos 2da favorables 0, j.- fallos 2da desfavorables 0, k.- recursos apelación 12, l.- auto de tramite 6, n.- elaboración de poderes 27, en  total fueron 57 actuaciones.</t>
  </si>
  <si>
    <t>Para el presente periodo se relaciona las siguientes actuaciones relacionadas con los procesos judiciales de la entidad: a.- auto admisorio 2, b.- contestación demanda 0. c.- audiencia inicial 6, d.-conciliaciónes judiciales 1. e.- audiencia pruebas 1, f.- fallos 1ra favorables 2, g.- fallos 1ra desfavorables 0, h.- alegatos conclusión 2da 0, i.- fallos 2da favorables 0, j.- fallos 2da desfavorables 1, k.- recursos apelación 3, l.- auto de tramite 11, n.- elaboración de poderes 47, en  total fueron 75 actuaciones.</t>
  </si>
  <si>
    <t xml:space="preserve">"Procesos de contratación
Atención de incidencias y requerimientos reportados a través de la mesa de ayuda
Gestión de las plataformas tecnologicas 
Adquisicion de licenciamiento"
</t>
  </si>
  <si>
    <t>ara el presente periodo se relaciona las siguientes actuaciones relacionadas con los procesos judiciales de la entidad: a.- auto admisorio 11, b.- contestación demanda 0. c.- audiencia inicial 3, d.-conciliaciónes judiciales 0. e.- audiencia pruebas 0, f.- fallos 1ra favorables 1, g.- fallos 1ra desfavorables 0, h.- alegatos conclusión 2da 0, i.- fallos 2da favorables 0, j.- fallos 2da desfavorables 1, k.- recursos apelación 8, l.- auto de tramite 10, n.- elaboración de poderes 47, en  total fueron 80 actuaciones.</t>
  </si>
  <si>
    <t xml:space="preserve">Gestión de incidencias a través de la mesa de ayuda. 
Procesos de contratación de: (Renovación de plataforma de usuario final, almacenamiento, procesamiento, mantenimiento de UPS). Desarrollo y mantenimiento de sistemas de información </t>
  </si>
  <si>
    <t xml:space="preserve">En el mes de diciembre se atendieron todos los trámites judiciales, se debe tener en cuenta que la vacancia judicial inicio el 19 de diciembre de 2019 y va hasta el 13 de enero de 2020. El Comité de Conciliación sesionó  en dos ocasiones. </t>
  </si>
  <si>
    <t>Actualizar la política de daño antijurídico</t>
  </si>
  <si>
    <t>En el mes de febrero se adelanto reunión con la Agencia de Defensa Jurídica del Estado, con el objetivo de impartir los lineamientos dirigidos a la política del daño antijurídico, con base en un proyecto elaborado por la Oficina Asesora Jurídica.</t>
  </si>
  <si>
    <t>En el mes de marzo la persona encargada de la proyección del texto de la Política del daño Antijurídico hizo entrega de la política ajustada según observaciones hechas por la Agencia de Defensa Jurídica del Estado a la Jefe de la Oficina Jurídica para su revisión y aprobación.</t>
  </si>
  <si>
    <t>En el mes de abril se efectuó reunión con la Agencia de Defensa Jurídica del Estado para revisión previa consistente en verificar los ajustes sugeridos por la Agencia. Lo anterior para la entrega oficial de la política del daño antijurídico de la entidad a la misma, para su aprobación</t>
  </si>
  <si>
    <t>El 29 de mayo de 2019 la Agencia de Defensa Jurídica del Estado aprobó la Política del Daño Antijurídico, la cual se sometió al Comité de Conciliación de la entidad.</t>
  </si>
  <si>
    <t>El 29 de junio de 2019 mediante Resolución No. 776 se actualizo la Política de Prevención del Daño Antijurídico.</t>
  </si>
  <si>
    <t>Socializar la política de daño antijurídico mediante TIPS bimestrales</t>
  </si>
  <si>
    <t>Se socializo la Política de prevención del daño Antijurídico a tráves de Tip´s en la INTRANET, adicionalmente al Política fue remitida a la Subdirección de Catastro para lo pertinente.</t>
  </si>
  <si>
    <t>Se creo una pieza comunicacional y se socializo la Política de prevención del daño Antijurídico a tráves de Tip´s en la INTRANET</t>
  </si>
  <si>
    <t>Atender las actuaciones en los diferentes procesos judiciales en que sea parte el IGAC</t>
  </si>
  <si>
    <t>En el mes de enero de 2019 se adelantaron 52 actuaciones judiciales, se sometió a Comité de Coniciliación, los siguientesaspectos: a.- Un análisis de conciliación en la audiencia inicial del art. 180 del CPACA, b.- UN estudio de conciliación del Art. 192 del CPACA, C.- 3 solicitudes de conciliación prejudicial, y d.- 4 llamamientos en garantía</t>
  </si>
  <si>
    <t>En el mes de febrero de 2019 se adelantaron 85 actuaciones judiciales, se sometió a Comité de Conciliación, los siguientes aspectos: a.- Un análisis de conciliación en la audiencia inicial del art. 180 del CPACA, b.- Un estudio de conciliación del Art. 192 del CPACA, c.- 6 solicitudes de conciliación prejudicial, d.- 4 llamamientos en garantía, y e.- Un análisis de conciliación en la audiencia de pacto de cumplimiento.</t>
  </si>
  <si>
    <t>Para el mes de marzo de 2019 se atendieron 77 actuaciones judiciales, se sometió a Comité de Conciliación: 5 solicitudes de conciliación prejudicial, 4 análisis de si se concilia o no en la audiencia inicial del artículo 180 y 2 solicitudes de conciliación en audiencia de pacto de cumplimiento. actas 333 a 336.</t>
  </si>
  <si>
    <t>En el mes de abril se elaboraron 49 poderes, hubo 11 autos de trámite, se contestó 1 demanda, se recibieron 5 autos admisorios de demanda, se presentaron 1 alegatos de conclusión, en el comité de conciliación se sometió a análisis 6 llamamientos en garantía, 4 conciliaciones prejudiciales, 6 análisis de procedencia de conciliación en la audiencia inicial del art. 180 del CPACA y un análisis de conciliación del art. 192 del CPACA, en total se atendieron 81 trámites.</t>
  </si>
  <si>
    <t>PARA EL PRESENTE PERDIO SE RELACIONADA LAS SIGUIENTES ACTUACIONES RELACIONADAS CON LOS PROCESOS JUDICIALES DE LA ENTIDAD: A.- AUTO ADMISORIO 9, B.- CONTESTACIÓN DEMANDA 9. C.- AUDIENCIA INICIAL 6, D.-CONCILIACIÓNES JUDICIALES 6. E.- AUDIENCIA PRUEBAS 3, F.- ALEGATOS CONCLUSIÓN 1RA 2, G.- FALLOS 1RA FAVORABLES 1, H.- FALLOS 1RA DESFAVORABLES 1, I.- ALEGATOS CONCLUSIÓN 2DA 1, J.- FALLOS 2DA FAVORABLES 12, K.- FALLOS 2DA DESFAVORABLES 13, L.- RECURSOS APELACIÓN 9, M.- AUTO DE TRAMITE 11, N.- ELABORACIÓN DE PODERES 67</t>
  </si>
  <si>
    <t>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t>
  </si>
  <si>
    <t>Verificar la incorporación de la información de los procesos judiciales y de las conciliaciones del IGAC en el EKOGUI (Plataforma dispuesta por la Agencia Nacional de Defensa Jurídica del Estado).</t>
  </si>
  <si>
    <t>Con la entrada en vigencia del EKOGUI 2.0 aplicativo establecido por parte de la Agencia Nacional de Defensa Jurídica del Estado se viene creando o incorporando y actualizando de los diferentes procesos judiciales del Instituto</t>
  </si>
  <si>
    <t>Servicio de apoyo jurídico a las áreas técnicas del Instituto</t>
  </si>
  <si>
    <t xml:space="preserve">Oficina Asesora Jurídica </t>
  </si>
  <si>
    <t>Cumplimiento servicio de apoyo jurídico a las áreas técnicas del Instituto</t>
  </si>
  <si>
    <t>En el mes de enero de 2019 se tramito un contrato interadministrativo y una prórroga, se atendieron 11 consultas de carácter general, una consulta en temas catastrales, y se atendieron 190 solicitudes por el CORDIS</t>
  </si>
  <si>
    <t>En el mes de febrero de 2019 tramitaron 2 convenios y/ o contratos, dos prórrogas y un acta de liquidación, se atendieron 9 consultas de carácter general, y 2 consultas en temas catastrales, la evidencia reposa en la carpeta de consultas jurídicas y catastrales</t>
  </si>
  <si>
    <t>En el mes de marzo de 2019 la Oficina Asesora Jurídica atendió: CONTRATOS 7 CONVENIOS 5, PRORROGAS 3, ADICIONES 1 SUSPENSION 1 ACTAS LIQUIDACION 2 MODIFICACIONES 1 CONSULTAS GENERALES 12 CONSULTAS CATASTRALES 5 TRAMITES CORDIS 215 SOLICITUDES ATENDIDAS 46. la evidencia reposa en las carpetas de cada contrato y/o convenio, y en las carpetas de consultas jurídicas generales y catastrales.</t>
  </si>
  <si>
    <t>En el mes de abril se atendieron 8 consultas de carácter general y 5 consultas en temas catastrales, tamibién se tramitaron 11 contratos, 14 convenios, 4 prórrogas, 2 adiciones, una modificación, 10 actas de liquidación, adicionalmente, se atendieron 157 trámites en el CORDIS.</t>
  </si>
  <si>
    <t>n el mes de mayo se atendieron 10 consultas de carácter general  y 8 consultas en temas catastrales, también se tramitaron 7  contratos, 4 convenios, 7  licencias de uso, 3 adiciones, 3 actas de liquidación, 19 solicitudes del GIT tierras, y  adicionalmente, se atendieron 218 trámites en el CORDIS.</t>
  </si>
  <si>
    <t>En el mes de junio se atendieron 7 consultas de carácter general  y 5 consultas en temas catastrales, también se tramitaron 41  contratos y  convenios, 1  licencias de uso, 1 modificacións, 1 actas de liquidación, 16solicitudes del GIT tierras, y  adicionalmente, se atendieron  trámites en el CORDIS.</t>
  </si>
  <si>
    <t>En el mes de julio se atendieron 7 consultas de carácter general  y 12 consultas en temas catastrales, también se tramitaron 5  contratos y  convenios, 3  licencias de uso,0 modificaciones, 0 actas de liquidación, 20 solicitudes del GIT tierras, y  adicionalmente, se atendieron 169 trámites en el CORDIS.</t>
  </si>
  <si>
    <t>En el mes de agosto se atendieron 3 consultas de carácter general  y 6 consultas en temas catastrales, también se tramitaron 4  contratos, 2  convenios, 2  licencias de uso,2 prorrogas, 1 adición, 0 modificaciones, 1 actas de liquidación, 14 solicitudes del GIT tierras, y  adicionalmente, se atendieron 104 trámites en el CORDIS.</t>
  </si>
  <si>
    <t>En el mes de septiembre se atendieron 10 consultas de carácter general  y7 consultas en temas catastrales, también se tramitaron 5  contratos, 0  convenios, 3  licencias de uso,2 prorrogas, 0 adición, 0 modificaciones, 9  actas de liquidación, 10 solicitudes del GIT tierras, y  adicionalmente, se atendieron 189 trámites en el CORDIS.</t>
  </si>
  <si>
    <t>En el mes de  octubre se atendieron 7 consultas de carácter general  y 1 consultas en temas catastrales, también se tramitaron 5  contratos, 0  convenios, 2  licencias de uso,2 prorrogas,2 adición, 0 modificaciones, 4  actas de liquidación, 6 solicitudes del GIT tierras, y  adicionalmente, se atendieron 218 trámites en el CORDIS.</t>
  </si>
  <si>
    <t>En el mes de  noviembre se atendieron 12 consultas de carácter general  y 1 consultas en temas catastrales, también se tramitaron 1  contratos, 0  convenios, 0  licencias de uso,1 prorrogas,0 adición, 0 modificaciones, 7  actas de liquidación, 1 solicitudes del GIT tierras, y  adicionalmente, se atendieron 258 trámites en el CORDIS</t>
  </si>
  <si>
    <t>en el mes de diciembre se tramitaron: CONTRATOS 5, CONVENIOS 1, PRORROGAS 4, ADICIONES 0, SUSPENSION 0, ACTAS LIQUIDACION 4, ACTA REINICIACION 0, MODIFICACIONES 0, CONSULTAS GENERALES 6 , CONSULTAS CATASTRALES 3, TRAMITES CORDIS 276, SOLICITUDES ATENDIDAS 2, LICENCIA DE USO 0</t>
  </si>
  <si>
    <t>Atender todas las solicitudes, peticiones y/o consultas dentro del termino legal dispuesta para las mismas</t>
  </si>
  <si>
    <t>En el mes de febrero de 2019 la Oficina Asesora Jurídica tramitó 2 convenios y/ o contratos interadministrativo, dos prórrogas y un acta de liquidación, así mismo, se atendieron 9 consultas de carácter general, y 2 consultas en temas catastrales , adicionalmente, se atendieron 105 solicitudes por el CORDIS</t>
  </si>
  <si>
    <t>En el mes de marzo de 2019 se atendieron: CONTRATOS 7 CONVENIOS 5 PRORROGAS 3 ADICIONES 1 SUSPENSION 1 ACTAS LIQUIDACION 2 MODIFICACIONES 1 CONSULTAS GENERALES 12 CONSULTAS CATASTRALES 5 TRAMITES CORDIS 215 SOLICITUDES ATENDIDAS 46 Las evidencias están en los expedientes de cada convenio y/o contrato, adicionalmente, en los expedientes de consultas generales y consultas catastro</t>
  </si>
  <si>
    <t>En el mes de abril se atendieron 8 consultas de carácter general y 5 consultas en temas catastrales, también se tramitaron 11 contratos, 14 convenios, 4 prórrogas, 2 adiciones, una modificación, 10 actas de liquidación, 5 licencias de uso, adicionalmente, se atendieron 157 trámites en el CORDIS.</t>
  </si>
  <si>
    <t xml:space="preserve">en el mes de diciembre se tramitaron: CONTRATOS 5, CONVENIOS 1, PRORROGAS 4, ADICIONES 0, SUSPENSION 0, ACTAS LIQUIDACION 4, ACTA REINICIACION 0, MODIFICACIONES 0, CONSULTAS GENERALES 6 , CONSULTAS CATASTRALES 3, TRAMITES CORDIS 276, SOLICITUDES ATENDIDAS 2, LICENCIA DE USO 0. </t>
  </si>
  <si>
    <t>Plan Institucional de Archivos de la Entidad ­PINAR</t>
  </si>
  <si>
    <t>Compilacion digital en relación con los conceptos juridicos que se generen para el IGAC</t>
  </si>
  <si>
    <t>Para el presente mes se incorpora la información relacionada con los conceptos jurídicos que se viene generando por parte del IGAC</t>
  </si>
  <si>
    <t xml:space="preserve">se compilaron conceptos y se organizaron por vigencia. </t>
  </si>
  <si>
    <t>Actualizar la plataforma tecnologica servidores</t>
  </si>
  <si>
    <t>Divulgar por los canales de comunicación institucionales los conceptos y posiciones emitidos.</t>
  </si>
  <si>
    <t>En el mes de julio de 2019 se socializaron tres conceptos en temas relevantes para la entidad, a través de correo electronico.</t>
  </si>
  <si>
    <t>En el mes de agosto de 2019 se socializaron 2 conceptos en temas relevantes para la entidad, a través de correo electronico</t>
  </si>
  <si>
    <t>En el mes de septiembre de 2019 se socializaron 2 conceptos en temas relevantes para la entidad, a través de correo electronico</t>
  </si>
  <si>
    <t>En el mes de noviembre de 2019 se socializaron 2 conceptos en temas relevantes para la entidad, a través de correo electronico</t>
  </si>
  <si>
    <t>En el mes de diciembre de 2019 se socializaron  conceptos en temas relevantes para la entidad, a través de correo electronico</t>
  </si>
  <si>
    <t>Se dio inicio al analisis del sector y al estudio de mercado para realizar el proceso de contratación para la renovación y mantenimiento de la plataforma tecnologica de servidores</t>
  </si>
  <si>
    <t>Se publicó el proceso de contratación en la plataforma SECOP</t>
  </si>
  <si>
    <t xml:space="preserve">Se ejecutó el 100% de los recursos asignados para la adquisición de infraestructura y periféricos, así como de los contratos de mantenimientos todos ellos mencionados en este documento.  </t>
  </si>
  <si>
    <t>Renovar la plataforma de usuario final</t>
  </si>
  <si>
    <t>Se realizó levantamiento de información con las demas áreas para establecer las necesidades de plataforma de usuario, con el objetivo de elaborar los estudios previos. 
 Se elaboró la ficha técnica para realizar el estudio de mercado para el proceso de adquisición de la plataforma de usuario final</t>
  </si>
  <si>
    <t xml:space="preserve">Se finalizó el analisis del sector y el estudio de mercado para el proceso de adquisición de la plataforma de usuario final </t>
  </si>
  <si>
    <t>Una vez materializados los procesos de contratación de: Soporte HP, Fortinet, Google, plataforma de procesamiento y almacenamiento, plataforma de usuario final y renovación de plataforma pasiva, se alcanzan más logros para fortalecer el proceso de apoyo de gestión de soporte informático, que traerá grandes beneficios para la Entidad, los usuarios y grupos de valor.</t>
  </si>
  <si>
    <t>Adquirir y actualizar el licenciamiento</t>
  </si>
  <si>
    <t>Se ha adquirido el licenciamiento de: ORACLE, ArcGI. 
 Se realizaron los estudios previos (Analisis del sector, estudio de mercado, elaboración de condiciones) para la adquisicion de las plataformas Fortinet y Google</t>
  </si>
  <si>
    <t>A la fecha todas las plataformas se encuentran operativas y soportan sin contratiempos los ambientes productivos de las diferentes aplicaciones y servicios de red de la entidad.</t>
  </si>
  <si>
    <t xml:space="preserve">Se realizó la publicación del pliego definitivo del proceso de hiperconvergencia en el cual se incluye la adquisición de licenciamiento para el funcionamiento de la solución de procesamiento y almacenamiento </t>
  </si>
  <si>
    <t>Renovar la plataforma pasiva</t>
  </si>
  <si>
    <t>Se elaborarón las fichas técnicas para dar inicio al analisis del sector y al estudio de mercado para el proceso de renovación de la plataforma pasiva</t>
  </si>
  <si>
    <t xml:space="preserve">Se realizó el estudio de mercado para el proceso de renovación de la plataforma pasiva. Se solicito CDP para realizar el proceso de contratación </t>
  </si>
  <si>
    <t xml:space="preserve">Se adelantaron los procesos de contratación de: Soporte HP, Fortinet, Google, plataforma de procesamiento y almacenamiento, plataforma de usuario final y renovación de plataforma pasiva. </t>
  </si>
  <si>
    <t>Realizar la gestión de los incidentes y requerimiento a través de la Mesa de ayuda</t>
  </si>
  <si>
    <t>En la mesa de ayuda en con la herramienta GLPI se reportaron en el mes de junio 2724 casos registrados por usuario (649 Requerimientos 23.8%, 2075 Incidencias 76.2%) de las cuales 2645 se solucionaron 97.1%, 46 en curso 1.7% y 28 en espera 1%</t>
  </si>
  <si>
    <t xml:space="preserve">En el mes de Julio se recibierton 879 solicitudes (incidencias y requerimientos) </t>
  </si>
  <si>
    <t>En el mes de agosto se gestionaron: 579 requerimientos y 193 incidencias para un total de 772 solicitudes gestionadas</t>
  </si>
  <si>
    <t>En el mes de septiembre se gestionaron: 541 requerimientos y 158 nicidencias para un total de 699 solicitudes gestionadas</t>
  </si>
  <si>
    <t>Mes de octubre se reportaron 592 requerimientos y 226 incidencias, para un total de 818.</t>
  </si>
  <si>
    <t>Mes de noviembre se reportaron 509 requerimientos y 126 incidencias, para un total de 675.</t>
  </si>
  <si>
    <t>Mes de diciembre se reportaron 269 requerimientos y 95 incidencias, para un total de 364.</t>
  </si>
  <si>
    <t>Mantener y actualizar sistemas de información y aplicaciones</t>
  </si>
  <si>
    <t>Gestión de los sistemas de información de SNC, SIGA, ERP, Intranet, ETL, Portales, IGAC Vectorial - Cartografía Base, Instalación geoserver para entorno de desarrollo Se realiza el soporte a los sistemas de información y aplicaciones de la entidad, dando respuesta a las incidencias reportadas en la mesa de ayuda.
 Actividades de análisis en el comportamiento de los sistemas y aplicativos soportados, para contribuir con la mejora continua y disponer de mejores servicios a los usuarios y ciudadanía.
 A partir del documento de arquitectura de referencia se han realizado migraciones de las funcionalidades a micro servicios.
 Se realizó el piloto de la nueva arquitectura con el servicio web de Expedición de certificados, Información Catastral, Formato de documentos en PDF (FOP), Datos Básicos mejoras
 Crear simbología para publicación de datos de Agrología en Geoserver (WMS / WMST) y publicar en entorno de pruebas
 Migración datos geográficos Agrología - Oferta Ambiental; Instalación y Configuración extensiones Printing y WPS para geoserver, Configuración de metadata y Optimización de Geoserver
 Se realizó mantenimiento a las bases de datos y se atendieron los soportes requeridos
 Se cerraron 1008 incidencias de un total de 1585 para el mes de mayo.</t>
  </si>
  <si>
    <r>
      <t xml:space="preserve">Se realizaron las siguientes actividades en los sistemas de información: 
</t>
    </r>
    <r>
      <rPr>
        <b/>
        <sz val="11"/>
        <rFont val="Calibri"/>
      </rPr>
      <t>Certificado de clases agrologicas</t>
    </r>
    <r>
      <rPr>
        <sz val="11"/>
        <color rgb="FF000000"/>
        <rFont val="Calibri"/>
      </rPr>
      <t xml:space="preserve">: Se realizó cambio para pagar cuando se finalice el llenado del formulario. Se cambió el perfil de revisor técnico a control calidad. Se validaron y configuraron los perfiles. Se editaron las notificación del correo.
</t>
    </r>
    <r>
      <rPr>
        <b/>
        <sz val="11"/>
        <rFont val="Calibri"/>
      </rPr>
      <t>SIGA:</t>
    </r>
    <r>
      <rPr>
        <sz val="11"/>
        <color rgb="FF000000"/>
        <rFont val="Calibri"/>
      </rPr>
      <t xml:space="preserve"> Se recibieron 27 incidencias. Se atendieron y cerraron: 13.
</t>
    </r>
    <r>
      <rPr>
        <b/>
        <sz val="11"/>
        <rFont val="Calibri"/>
      </rPr>
      <t>Desarrollo y mantenimiento de web service</t>
    </r>
    <r>
      <rPr>
        <sz val="11"/>
        <color rgb="FF000000"/>
        <rFont val="Calibri"/>
      </rPr>
      <t xml:space="preserve">: wsGenCertificado, wsInfoCatastral, wsFOP.
</t>
    </r>
    <r>
      <rPr>
        <b/>
        <sz val="11"/>
        <rFont val="Calibri"/>
      </rPr>
      <t>Geoportal</t>
    </r>
    <r>
      <rPr>
        <sz val="11"/>
        <color rgb="FF000000"/>
        <rFont val="Calibri"/>
      </rPr>
      <t xml:space="preserve">: Optimización de Estilos para publicación de servicios geográfico para agrología, Realización de pruebas de configuración de extensiones para Geoserver destinadas a la generación de salidas en formato Geopackage, Realización de la Configuración de metadata y Optimización de Geoserver, Realización de pruebas a nuevo visor Geoportal Agrología Software libre, Realización de Configuración API Gateway para api REST, Realización de validación de geometrías para capas de agrología, Creación de herramienta ETL para conversión de FGDB a Geopackage.
</t>
    </r>
    <r>
      <rPr>
        <b/>
        <sz val="11"/>
        <rFont val="Calibri"/>
      </rPr>
      <t>Portal de datos abiertos</t>
    </r>
    <r>
      <rPr>
        <sz val="11"/>
        <color rgb="FF000000"/>
        <rFont val="Calibri"/>
      </rPr>
      <t xml:space="preserve">: Soporte - Actualización base de datos para visor de planchas con información entregada por cartografía, Soporte - Publicación de datos en el portal de datos abiertos - Cartografía, Soporte - Actualizar enlaces para descarga en geoportal.igac.gov.co de cartografía. 
</t>
    </r>
    <r>
      <rPr>
        <b/>
        <sz val="11"/>
        <rFont val="Calibri"/>
      </rPr>
      <t>SNC</t>
    </r>
    <r>
      <rPr>
        <sz val="11"/>
        <color rgb="FF000000"/>
        <rFont val="Calibri"/>
      </rPr>
      <t xml:space="preserve">: Se cerraron 686 incidencias de un total de 794.
Soporte y mantenimiento a los portales institucionales, la tienda virtual, el web service recaudo Davivienda </t>
    </r>
  </si>
  <si>
    <t>Atención de 2 incidencias para el sistema SIGA
Migración de los web service de SISBEN y Servicios ERP
Migración de la capa de presentación de certificados del aplicativo tramitador 
Desarrollo del visor geografico de agrologia en el geoportal 
Actualización de mapa base cartografía básica IGAC, Catastro en el geoportal
Soporte y actualización del portal de datos abiertos
Atención de 31 incidencias relacionadas con los portales institucionales
Atención de 6 incidencias relacionadas con la tienda virtual 
Mantenimiento y soporte del ERP
Realización de 12 controles de calidad a la aplicación CICA (Web, Móvil y geográfico) del SNC
Cierre de 697 incidencias del SNC</t>
  </si>
  <si>
    <t>Soporte y mantenimiento del Sistema SIGA: Se gestionaron 52 incidencias en total 
Mantenimiento y soporte del aplicativo trabaje con nosotros
Actualización de geoserver del geoportal
Implementación de parámetros de diseño IGAC y elementos cartográficos al componente de impresión de mapas del geoportal. 
Actualización de mapa base con temas de cartografía básica en el geoportal 
Realización de pruebas a la funcionalidad de impresión del visor del geoportal 
Realización de pruebas a los visores geográficos utilizando el dominio público gis5.igac.gov.co para los servicios de mapas.
Actualización de simbología para catastro en geoserver para el geoportal 
Soporte y actualización de datos abiertos de Geodesia - Alturas niveladas, mapas de la subdirección de Agrologia 
Soporte y mantenimiento de los portales institucionales: se resolvieron 10 incidencias 
Se realizaron ajustes de desarrollo en la sincronización de productos de inventario y visualización de productos y en la habilitación de Zona Pagos en las compras de la tienda virtual 
Soporte y mantenimiento del ERP: se resolvieron 63 incidencias 
Desarrollo, soporte y mantenimiento del Sistema Nacional Catastral: Se cerraron 688 incidencias de un total de 799.</t>
  </si>
  <si>
    <t>Mantenimiento de la fase 1 del certificado de clases agrologicas y desarrollo de la fase 2 del certificado de clases agrologicas.
Soporte y mantenimiento al sistema SIGA, se resolvieron 9 incidencias de 10 reportadase atendieron.
Se realizó Pruebas aplicaciones y servicios para acceso desde Internet 
Se realizó la configuración de capas de puntos alturas niveladas para visor de geodesia 
Se realizó actualización migración información cubrimientos RapidEye entregada el día 2019-12-09 
Se realizó actualización migración cubrimientos planetscope, sistema de referencia 4326 
Se realizó configuración y publicación de script para sincronización Oracle / Postgresql de datos Geodesia puntos de alturas 
Se realizó desarrollo de script para sincronización Oracle / Postgresql de datos Vuelos Cartografía 
Se realizó actualización ETL de puntos geodésicos para incluir columnas con la información de coordenadas 
Se realizó Pruebas, Integración, ajustes y publicación de servicio Rest Generación Reporte puntos entregado por la subdirección de cartografía 
Se realizó Creación de imagen Docker para Geoserver geoportal IGAC 
Se realizó pruebas de la integración de cartografía geoserver 10k en caché MapProxy 
Se realizó la Creación de imagen Docker para Geoserver geoportal IGAC 
Se realizó ajuste Error impresión: No despliega bien las leyendas 
Se realizó actualización ETL Puntos geodésicos: Crear columnas e índices para consulta de departamentos y municipios 
Se realizó pruebas publicación cartografía 2k en geoserver según la especificación entregada por la subdirección de Cartografía 
Se realizó Pruebas de integración para publicación de aplicaciones en OKD IGAC 
Se realizó Pruebas de integración cartografía 10k y 2k en mapproxy 
Se realizó actualización imagen docker geoserver incluyendo cartografía 2k 
Se realizó Pruebas, Integración, ajustes y publicación de servicio Rest Generación Reporte puntos entregado por la subdirección de cartografía 
Se realizó configuración recopilación de logs para Api Gateway (Kong) con el fin de generar estadísticas del servicio 
Se realizó configuración recopilación de logs de Haproxy para estadísticas de acceso 
  En el SNC se atendieron 1297  y se resolvieron 1100; SIGA se atendieron 41 incidencias y requerimientos y se resolvieron 40; Sistema ERP atendidas 86 incidencias, resueltas 72. En cuanto a los portales se atendieron 7 y se resolvieron 6.</t>
  </si>
  <si>
    <t>Gestionar la seguridad informatica</t>
  </si>
  <si>
    <t>Se gestiona y realiza afinamiento de las diferentes plataformas para soportar la producción (Netap, Cisco, VMware, HP, Fortinet, Lynks..)
 Implementación del nuevo Directorio Activo 
 Gestión de usuarios y file server de Windows.
 Se documentan las alternativas de solución para cómputo, almacenamiento, comunicaciones y seguridad perimetral.
 se continua con la construcción de los estudios previos y estudios de mercado para la contratación de TIC.
 Se documentan y soportan los requerimientos que en materia de TIC debe adquirir, renovar y actualizar para minimizar el riesgo en la denegación de los servicios por obsolescencia tecnológica.
 Se realizó la gestión a los incidentes de seguridad de la información presentados durante el periodo, principalmente en lo referente a malware y gestión del control de acceso a internet y a los diferentes recursos compartidos. se gestionó la plataforma de antivirus tomando control 64% sobre malware erradicado con base a los informes diarios generados por la EPO de MCafee, controlador de dominio y plataformas de seguridad informática en general (Firewalls de red, Web Application firewall, balanceadores de carga F5 y HAProxy, etc..)</t>
  </si>
  <si>
    <t>Se concluye el escaneo de 610 servidores para conocer el estado actual de cada uno de ellos frente a las vulnerabilidades existentes.
Se realizan despliegues de parches de seguridad tanto para estaciones de trabajo como para servidores (Microsoft).
Se implementa plataforma Passbolt la cual funciona como repositorio de contraseñas de Infraestructura donde se unifican las credenciales de los usuarios root y/o admin de las plataformas mas importantes de la entidad.
En conjunto con fabricante de Trend Micro se identifico malware que afectaba a la entidad sacando un reporte de los IoCs (Indicadores de Compromiso), para poder contener la propagación del malware a través de controles complementarios como el firewall.
Se deniega la salida de navegación de servidores productivos y pruebas de todo el IGAC incluidos servidores regionales desde los cuales se estaba haciendo minería de cripto monedas.
Salida a producción de plataforma NextCloud para eliminar servidor vulnerable FreeNas (Datanas). 
Salida a producción de entidad Certificadora y exposición de varios sitios con certificados nuevos en la entidad.
-Se logra la migración de los servidores COBOL de dos UOC y una territorial a la plantilla diseñada por parte de la OIT en donde se alojan en un segmento seguro de red, garantizando una mejora en la disponibilidad de la información.
-Se implementa plataforma Zabbix sobre la cual se están monitoreando un total de 83 servidores productivos para revisión de estados de vida y throughput.
Se realiza depuración de usuarios inexistentes sobre plataformas de infraestructura y se alojan las credenciales de los usuarios administradores en Passbolt.
Se esta realizando construcción de documentación asociada a los perfiles de navegación de los usuarios de la entidad para publicar posteriormente los perfiles de conexión inalámbrica.</t>
  </si>
  <si>
    <t>Despliegues parches de seguridad sobre plataforma Microsoft para todos los servidores y estaciones de trabajo de la entidad.
Aprovisionamiento de servidores Linux de acuerdo a las plantillas de hardening de la NSA.
Despliegues de servicios web (portales) para que pasen por medio de balanceadores de carga para mejorar la disponibilidad del servicio.
Gestión con el proveedor de solución anti malware Mcafee para poner en producción la consola EPO de Mcafee.
Ainamiento de políticas en firewall para gestión de la seguridad perimetral.
Gestión de los Indicadores de Compromiso  los cuales son desplegados en las diferentes plataformas de seguridad para bloqueo de amenazas.
Actualización del firmware del almacenamiento NAS DELL ISILON el cual nos brinda cobertura a problemas de seguridad y desempeño de dicha plataforma.</t>
  </si>
  <si>
    <t xml:space="preserve">Para el mes de Octubre se publicó la circular 120 sobre las politicas de los perfiles de navegación y esta fue enviada masivamente a todos los funcionarios del IGAC. Se aplicó el filtrado de SSL Inspection para analisis de trafico cifrado sobre los diferentes perfiles de navegación hacia Internet, la evidencia se puede encontrar al navegar a paginas con certificado SSL emitidos por el igac. Se logra contener aplicativo considerado como amenaza para la confidencialidad de la entidad que permitia la navegación hacia cualquir sitio en Internet (incluyendo sitios peligrosos) y que estaba instalado en algunos equipos de usuarios, se contiene por medio de plataforma antivirus y por medio de configuración sobre plataforma firewall. Se logra contener y erradicar la amenaza. </t>
  </si>
  <si>
    <t>Para el mes de noviembre se realizan capacitaciones sobre políticas de navegación (videoconferencias) a diferentes territoriales</t>
  </si>
  <si>
    <t xml:space="preserve">Para el mes de diciembre, se realiza la configuración y aplicación de perfiles de navegación y ssl inspection. 
Políticas según perfil donde se aplicó ssl inspection, webfiltering y app control funcionando.
El grupo “Grupo_Navegacion_Estandar” al ser el más numeroso, se está haciendo con usuarios de pruebas para que reporten posibles fallas y evitar una indisponibilidad de servicios masiva, luego se  procederá a realizar el paso de la totalidad de usuarios existentes.
El uso de SSL Inspection combinado con el uso de los controles de navegación reduce el riesgo en temas de fuga de información, ataques por malware con conexiones cifradas, conexiones reversas por ataques o malware, ataques con uso de túneles, entre otros.
La integración de grupos de navegación contra el Directorio Activo y Firewall, da trazabilidad de los eventos efectuaros por usuarios hacia Internet.
</t>
  </si>
  <si>
    <t>- Implementar la modernización y el fortalecimiento del IGAC</t>
  </si>
  <si>
    <t xml:space="preserve">- Implementación de las políticas de gestión y desempeño institucional (MIPG) </t>
  </si>
  <si>
    <t>- Control Interno</t>
  </si>
  <si>
    <t>Procesos disciplinarios sustanciados</t>
  </si>
  <si>
    <t>Diana Paola López</t>
  </si>
  <si>
    <t>Avance Procesos Disciplinarios sustanciados</t>
  </si>
  <si>
    <t>Con corte al 28 de febrero de 2019, hay un total de 516 procesos disciplinarios en curso, de los cuales el 97% es tramitado en la Sede Central y el 3% restante en las Direcciones Territoriales. 58 de esos procesos se encuentra en trámite de ejecutoria y 2 se hallan en ejecución de la sanción.</t>
  </si>
  <si>
    <t>Con corte al 31 de marzo de 2019, hay un total de 512 procesos disciplinarios en curso, de los cuales el 97% es tramitado en la Sede Central y el 3% restante en las Direcciones Territoriales. 64 de esos procesos se encuentra en trámite de ejecutoria y 2 se hallan en ejecución de la sanción.</t>
  </si>
  <si>
    <t>Con corte al 30 de abril de 2019, hay un total de 499 procesos disciplinarios en curso, de los cuales el 97% es tramitado en la Sede Central y el 3% restante en las Direcciones Territoriales. 53 de esos procesos se encuentra en trámite de ejecutoria y 2 se hallan en ejecución de la sanción.</t>
  </si>
  <si>
    <t>Con corte al 31 de mayo de 2019, hay un total de 535 procesos disciplinarios en curso, de los cuales el 97% es tramitado en la Sede Central y el 3% restante en las Direcciones Territoriales. 58 de esos procesos se encuentra en trámite de ejecutoria y 3 se hallan en ejecución de la sanción.</t>
  </si>
  <si>
    <t>Con corte al 30 de junio de 2019, hay un total de 538 procesos disciplinarios en curso, de los cuales el 97% es tramitado en la Sede Central y el 3% restante en las Direcciones Territoriales. 57 de esos procesos se encuentra en trámite de ejecutoria y 3 se hallan en ejecución de la sanción.</t>
  </si>
  <si>
    <t>Con corte al 31 de julio de 2019, hay un total de 545 procesos disciplinarios en curso, de los cuales el 97% es tramitado en la Sede Central y el 3% restante en las Direcciones Territoriales. 62 de esos procesos se encuentra en trámite de ejecutoria y 3 se hallan en ejecución de la sanción.</t>
  </si>
  <si>
    <t>Con corte al 31 de agosto de 2019 se encontraban en curso un total de 536 procesos disciplinarios, de los cuales 3 se hallaban en ejecución de sanción y 61 estaban en trámite de ejecutoria.</t>
  </si>
  <si>
    <t>Con corte al 30 de septiembre de 2019, hay un total de 554 procesos disciplinarios en curso, de los cuales el 97% es tramitado en la Sede Central y el 3% restante en las Direcciones Territoriales. 64 de esos procesos se encuentra en trámite de ejecutoria y 4 se hallan en ejecución de la sanción.</t>
  </si>
  <si>
    <t>Con corte al 31 de octubre de 2019, hay un total de 588 procesos disciplinarios en curso, de los cuales el 97% es tramitado en la Sede Central y el 3% restante en las Direcciones Territoriales. 70 de esos procesos se encuentra en trámite de ejecutoria y 4 se hallan en ejecución de la sanción.</t>
  </si>
  <si>
    <t>Con corte al 30 de noviembre de 2019, hay un total de 580 procesos disciplinarios en curso, de los cuales el 97% es tramitado en la Sede Central y el 3% restante en las Direcciones Territoriales. 80 de esos procesos se encuentra en trámite de ejecutoria y 3 se hallan en ejecución de la sanción.</t>
  </si>
  <si>
    <t>1. Proferir los actos administrativos necesarios para el impulso y/o finalizacion de los procesos disciplinarios a carGo.</t>
  </si>
  <si>
    <t>Con corte al 28 de febrero de 2019 hay en total 516 procesos disciplinarios en curso, de los cuales el 97% son tramitados en la Sede Central y el 3% restante en las Direcciones Territoriales. 58 procesos se encuentran en trámite de ejecutoria, 2 en ejecución de la sanción.</t>
  </si>
  <si>
    <t>Con corte al 31 de marzo de 2019 hay en total 512 procesos disciplinarios en curso, de los cuales el 97% son tramitados en la Sede Central y el 3% restante en las Direcciones Territoriales. 64 procesos se encuentran en trámite de ejecutoria, 2 en ejecución de la sanción y los procesos restantes se hallan en etapa de instrucción y/o juicio.</t>
  </si>
  <si>
    <t>Con corte al 30 de abril de 2019, hay un total de 499 procesos disciplinarios en curso, de los cuales el 97% es tramitado en la Sede Central y el 3% restante en las Direcciones Territoriales. 53 de esos procesos se encuentra en trámite de ejecutoria y 2 en ejecución de sanción y los procesos restantes se hallan en etapa de instrucción y/o juicio.</t>
  </si>
  <si>
    <t>Con corte al 31 de mayo de 2019, hay un total de 535 procesos disciplinarios en curso, de los cuales el 97% es tramitado en la Sede Central y el 3% restante en las Direcciones Territoriales. 58 de esos procesos se encuentra en trámite de ejecutoria y 2 en ejecución de sanción y los procesos restantes se hallan en etapa de instrucción y/o juicio.</t>
  </si>
  <si>
    <t>Con corte al 30 de junio de 2019, hay un total de 538 procesos disciplinarios en curso, de los cuales el 97% es tramitado en la Sede Central y el 3% restante en las Direcciones Territoriales. 57 de esos procesos se encuentra en trámite de ejecutoria y 3 en ejecución de sanción y los procesos restantes se hallan en etapa de instrucción y/o juicio.</t>
  </si>
  <si>
    <t>Con corte al 31 de julio de 2019, hay un total de 545 procesos disciplinarios en curso, de los cuales el 97% es tramitado en la Sede Central y el 3% restante en las Direcciones Territoriales. 62 de esos procesos se encuentra en trámite de ejecutoria, 3 se hallan en ejecución de la sanción y los procesos restantes se hallan en etapa de instrucción y/o juicio.</t>
  </si>
  <si>
    <t>Con corte al 30 de septiembre de 2019, hay un total de 554 procesos disciplinarios en curso, de los cuales el 97% es tramitado en la Sede Central y el 3% restante en las Direcciones Territoriales. 64 de esos procesos se encuentra en trámite de ejecutoria, 4 se hallan en ejecución de la sanción y los procesos restantes se hallan en etapa de instrucción y/o juicio.</t>
  </si>
  <si>
    <t>Con corte al 31 de octubre de 2019, hay un total de 588 procesos disciplinarios en curso, de los cuales el 97% es tramitado en la Sede Central y el 3% restante en las Direcciones Territoriales. 70 de esos procesos se encuentra en trámite de ejecutoria, 4 se hallan en ejecución de la sanción y los procesos restantes se hallan en etapa de instrucción y/o juicio.</t>
  </si>
  <si>
    <t>Con corte al 30 de noviembre de 2019, hay un total de 580 procesos disciplinarios en curso, de los cuales el 97% es tramitado en la Sede Central y el 3% restante en las Direcciones Territoriales. 80 de esos procesos se encuentra en trámite de ejecutoria y 3 se hallan en ejecución de la sanción y los procesos restantes se hallan en etapa de instrucción y/o juicio.</t>
  </si>
  <si>
    <t>2. Realizar el seGuimiento del impulsado a los procesos disciplinarios que son adelantados en las Direcciones Territoriales.</t>
  </si>
  <si>
    <t>Del total de procesos disciplinarios (11) adelantados en las Direcciones Territoriales, 3 fueron terminados (en trámite de ejecutoria), quedando en curso sólo 8 procesos, en las diferentes etapas procesales.</t>
  </si>
  <si>
    <t>Durante el período comprendido entre el 01 y el 31 de marzo de 2019, el GIT Control Disciplinario realizó seguimiento a Direcciones Territoriales en la cuales a la fecha cursan actuaciones disciplinarias.</t>
  </si>
  <si>
    <t>Del total de procesos disciplinarios (9) adelantados en las Direcciones Territoriales, 3 fueron terminados (en trámite de ejecutoria), quedando en curso sólo 6 procesos, en las diferentes etapas procesales.</t>
  </si>
  <si>
    <t>Del total de procesos disciplinarios (9) adelantados en las diferentes Direcciones Territoriales, 3 fueron terminados (en trámite de ejecutoria), quedando en curso sólo 6 procesos, en las diferentes etapas procesales.</t>
  </si>
  <si>
    <t>Con corte al 31 de agosto de 2019, del total de procesos disciplinarios adelantados en las Direcciones Territoriales (nueve), tres (3) fueron terminados y están en trámite de ejecutoria, quedando en curso sólo seis (6) procesos, en las diferentes etapas procesales.</t>
  </si>
  <si>
    <t>- Implementación de las politicas de gestión y desempeño institucional MIPG</t>
  </si>
  <si>
    <t>3. Sensibilizar y socializar el contenido y alcance del CodiGo Unico Disciplinario.</t>
  </si>
  <si>
    <t>Se realizó sensibilización al nuevo personal del área respecto del contenido y alcance del Código Disciplinario Único.</t>
  </si>
  <si>
    <t>En el período comprendido entre el 01 y el 31 de marzo de 2019, el GIT Control Disciplinario llevó a cabo una sensibilización acerca de la normatividad disciplinaria vigente en la Dirección Territorial Atlántico, el 15 de marzo de 2019.</t>
  </si>
  <si>
    <t>Se realizó sensibilización a los servidores públicos y contratistas sobre la normatividad disciplinaria en el Conversatorio sobre el Nuevo Código General Disciplinario (Ley1952 de 2019).</t>
  </si>
  <si>
    <t>- Gestión con valores para Resultados
- Evaluación por Resultados
- Control Interno</t>
  </si>
  <si>
    <t>Se realizaron sensibilizaciones a los servidores públicos y contratistas sobre la normatividad disciplinaria en el GIT Control Disciplinario y en las Direcciones Territoriales de Tolima y Casanare.</t>
  </si>
  <si>
    <t>Se realizó sensibilización a los servidores públicos y contratistas del GIT Control Disciplinario, relacionado con la socialización e implementación de los tips informativos que fueron publicados en las pantallas de la Sede Central a efectos de que todos los servidores públicos y contratistas tengan conocimiento de la normatividad disciplinaria vigente.</t>
  </si>
  <si>
    <t>Se realizaron sensibilizaciones a los servidores públicos y contratistas sobre la normatividad disciplinaria en el GIT Control Disciplinario y en la Dirección Territorial de Norte de Santander.</t>
  </si>
  <si>
    <t>Con corte al 31 de agosto de 2019, se realizaron cinco (5) sensibilizaciones y socializaciones sobre la normatividad disciplinaria vigente y el Código de Integridad a los servidores públicos y contratistas de las Direcciones Territoriales Tolima, Casanare, Norte de Santander y Risaralda, y de la Unidad Operativa de Catastro de Girardo</t>
  </si>
  <si>
    <t>- Fortalecimiento organizacional y simplificación de procesos
 - Racionalización de trámites
 - Seguimiento y Evaluación del desempeño institucional
- Control Interno</t>
  </si>
  <si>
    <t>Se realizaron sensibilizaciones a los servidores públicos y contratistas sobre la normatividad disciplinaria en el GIT Control Disciplinario y en la Dirección Territorial Valle del Cauca.</t>
  </si>
  <si>
    <t>Se realizaron sensibilizaciones a los servidores públicos y contratistas sobre la normatividad disciplinaria en el GIT Control Disciplinario y en la Dirección Territorial Nariño.</t>
  </si>
  <si>
    <t>Sistema de Gestión de Calidad implementado y mejorado cumpliendo los requisitos de la norma ISO 9001:2015, de manera articulada y complementaria con el Modelo InteGrado de Planeación y Gestión (Este producto, indicador  y actividades no continuán)</t>
  </si>
  <si>
    <t>Este indicador  no continúa</t>
  </si>
  <si>
    <t>Sistema de Gestión de Calidad implementado y mejorado cumpliendo los requisitos de la norma ISO 9001:2015, de manera articulada y complementaria con el Modelo InteGrado de Planeación y Gestión</t>
  </si>
  <si>
    <t>Se orientó a los procesos de la sede central y DT en la formulación y seguimiento de acciones correctivas, preventivas y de mejora. Se divulgaron los mapas de riesgos de corrupcion en su versión 1 de 2019, en los diferentes medios de comunicación como web, igacnet, facebook, twiter entre otros.Se remitió a la Oficina de Informática y Telecomunicaciones la Estrategia de Racionalización 2019 para que sea tenida en cuenta en su programación como insumo para apoyar a los procesos misionales en los desarrollos tecnológicos requeridos para disponer en linea trámites y OPA´s institucionales.</t>
  </si>
  <si>
    <t>Se realizó seguimiento a la actualización, creación o derogación documental por parte de cada proceso, evidenciado en los comités de mejoramiento de los procesos de la sede central. Se realizaron sensibilizaciones a los diferentes procesos del Sistema, se apoyó en la gestión del riesgo, se realizaron comités de mejoramiento, se realizó el seguimiento a los tramites y opas y se avanzó en el diagnostico para la integración del MIPG con el Sistema Integrado de Gestión.</t>
  </si>
  <si>
    <t>Se orienta metodológicamente la actualización, creación o derogación documental por parte de cada proceso. Se generaron durante el mes de mayo 10 documentos del SGI. Se apoyó en la gestión del riesgo, se realizaron comités de mejoramiento. Se realizó seguimiento a las acciones implementada entre otros, los de los procesos: Servicio al Ciudadano, Gestión documental, Gestión Humana, Servicios Administrativos. De las Territoriales: Quindío, Nariño y Sucre. Igualmente se trató el estado de las acciones correctivas, preventivas y de mejora en el Comité de Mejoramiento del Proceso de Mejora Continua del 30 de mayo.</t>
  </si>
  <si>
    <t>Estas actividades no continúan</t>
  </si>
  <si>
    <t>Preparar y acompañar la auditoria externa del ente certificador</t>
  </si>
  <si>
    <t>Esta actividad no continúa en razón a que para la vigencia 2019 posiblemente no se realizará proceso de Auditoria Externa, debido a los cambios institucionales por los que está atravesando el IGAC.</t>
  </si>
  <si>
    <t>Apoyar la articulación de los sistemas que conforman el SGI, a través de mesas de trabajo, según requerimientos</t>
  </si>
  <si>
    <t>Se Inició la programación de actividades entre sistemas, con la articulación del formato de Gestión del cambio, con el fin de unificar el mismo en todos los sistemas que integran el SGI</t>
  </si>
  <si>
    <t>Esta actividad no continúa debido a que la articulación con los sistemas de gestión del IGAC se enmarca dentro del Modelo integrado de Planeación y gestión.</t>
  </si>
  <si>
    <t>Coordinar el diagnóstico y articulación del MIPG frente a las evidencias señaladas en la nueva versión del modelo y su articulación en el SGC</t>
  </si>
  <si>
    <t>De cara a la articulación de MIPG con el SGC, en este periodo se inició el análisis de la ejecución de los autodiagnósticos y se evaluó el resultado del Cuestionario FURAG II diligenciado por el IGAC para la vigencia 2018. Así mismo, se preparó un plan de trabajo para discusión y aprobación de las visitas a las Direcciones Territoriales que dictamine la Dirección General.</t>
  </si>
  <si>
    <t>Esta actividad no continúa debido a que la articulación del Modelo integrado de Planeación y gestión, corresponde a uno de los Indicadores del plan de acción anual en su versión 2.</t>
  </si>
  <si>
    <t>Actividades implementadas para el cumplimiento del MIPG</t>
  </si>
  <si>
    <t>Marcela Puentes Castrillón</t>
  </si>
  <si>
    <t>Porcentaje de avance en las actividades implementadas para el cumplimiento del MIPG</t>
  </si>
  <si>
    <t>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 Se realizó reunión preliminar el 26 de junio de 2019 entre el equipo de profesionales del proceso Evaluación por Resultados, para revisar y proponer ajustes a la plantilla de las Caracterizaciones y para definir lineamientos que permitan estandarizar el uso de esta herramienta una vez definido el mapa de procesos por el Consejo Directivo. Se revisaron metodológicamente varios documentos del SGI y se oficializó un instructivo del proceso Gestión Agrológica. Se realizó acompañamiento a los diferentes procesos de la Entidad en el reporte semanal de avances de las metas transformacionales del IGAC en el marco del Plan Nacional de Desarrollo 2019-2022. Se revisan periódicamente los indicadores definidos en el Plan de Acción Anual por cada proceso.</t>
  </si>
  <si>
    <t>Se aprobó por parte del Consejo Directivo el 17 de julio de 2019, la plataforma estratégica de la entidad la cual incluye, misión, visión, valores, plan estratégico institucional y el modelo de operación por procesos. A partir de estos insumos se actualizaron 6 documentos del SGI, se elaboraron 6 caracterizaciones, se generaron 11 acciones de mejoramiento, se revisaron 10 procedimientos para la estandarización de los trámites catastrales, se realizaron sensibilizaciones en los diferentes temas del MIPG, se realizó reporte de seguimiento a los controles y materialización de los riesgos de gestión y corrupción durante 2019, se realizó seguimiento a los resultados de los indicadores, se realizó seguimiento presupuestal en el aplicativo SIIF para sede central y Direcciones Territoriales y se publicó el informe de la ejecución presupuestal y se elaboró el informe de gestión institucional.</t>
  </si>
  <si>
    <t>Se crearon 3 acciones (1 de mejora y 2 correctivas). Se aprobaron 5 caracterizaciones  (Gestión Contractual, Gestión Del Talento Humano, Gestión Geodésica, Gestión Geográfica y Servicio Al Ciudadano). Se publicaron 9 documentos del SGI para un total de 32 en el año 2019. Se revisó metodológicamente 1 Metodología, 2 Instructivos, 1 caracterización y un formato. Durante el mes de agosto se realizaron las siguientes socializaciones: de la plataforma estratégica aprobada para la vigencia 2019-2022 y del mapa de procesos al proceso Servicio al Ciudadano y Participación y a las Direcciones Territoriales de Casanare y Norte de Santander.  Igualmente,  a los facilitadores de procesos, de la Plataforma Estratégica, Mapa de Procesos, Riesgos, Acciones de Mejora y Documentación. Se continúa revisando el Modelo de Ficha de indicadores con registro de seguimiento y análisis. Los Indicadores PEI están aprobados por el comité Directivo. En cuanto a los Indicadores de Sinergia se hicieron las respectivas revisiones de acuerdo con sugerencias presentadas por el DNP, DANE y están en espera de aprobación por parte del DNP. Respecto a los Indicadores del Crédito proyecto catastro Multipropósito, están en revisión. Se presentaron unos documentados que fueron enviados por el DNP en conjunto con el formato de ficha de indicador oficial del Banco Mundial. Frente a la Matriz SIGOB Metas transformacionales, se cumplió con el reporte cualitativo de la gestión hecha por cada dependencia, para lo cual se reporta y se consolida en la aplicación respectiva. En conclusión, las actividades planeadas para agosto que fueron la revisión, validación, los reportes elaborados y los envíos se cumplieron en su totalidad</t>
  </si>
  <si>
    <t xml:space="preserve">En el comité directivo ampliado que se llevó a cabo los días 5 y 6 septiembre en la ciudad de Armenia, se socializó e informó a los directores territoriales la situación del SGI en los diferentes temas y se resaltó el compromiso en el Plan Operativo Anual y en los acuerdos de Gestión de “Coordinar y Controlar la implementación de acciones que evidencien la mejora para la dirección Territorial.” Igualmente se dieron lineamientos en la sede central y direcciones territoriales para la creación de acciones de mejora y fortalecer el SGI. En este periodo se crearon 19 acciones así: 7 acciones correctivas y 12 Acciones de mejora
Durante el mes de septiembre, se aprobaron las caracterizaciones de los procesos Direccionamiento Estratégico y planeación, Seguimiento y Evaluación Institucional, Gestión de Servicios Administrativos, Control Disciplinario, Gestión Catastral, Gestión Agrológica, y Gestión de Comunicaciones y Mercadeo, articuladas al mapa de procesos aprobado por el Consejo Directivo el día 17 de julio de 2019. Se han validado y aprobado 16 de 20 caracterizaciones.
Se emprendió la tarea de modernización del Sistema de Gestión Integrado - SGI que contempla los siguientes aspectos:
        Codificación por Procesos
        Actualización de los documentos del SGI 
Se realizaron las primeras mesas de trabajo con los enlaces del SGI dando como resultado:
        La aprobación de las nuevas tipologías documentales del SGI 
        La creación de lineamientos para derogación de documentación del SGI
        La propuesta borrador de lineamientos de codificación por procesos
        Cronograma para actualización de los documentos de la OAP
        Cronograma para la revisión de los documentos del SGI de los procesos
Esta tarea continuará durante el mes de octubre hasta la oficialización del nuevo procedimiento de “Elaboración, actualización y control de documentos establecidos en el sistema de gestión integrado - SGI” 
Se realizó el inventario de los documentos con los que cuenta actualmente el proceso de Gestión Catastral. Se solicita hacer un análisis profundo de la necesidad de tener un porcentaje tan alto de formatos y la revisión total de los demás documentos que apoyan la operación catastral para dejar sólo los que realmente aporten y guíen al proceso en la ejecución de actividades.
La documentación entregada por Catastro se encuentra en remodelación bajo el nuevo enfoque por procesos y el nuevo nivel documental definido por OAP, por ende el proceso se encuentra definiendo la necesidad real de los documentos actuales para derogar, trasladar o modificar lo respectivo a éstos y los demás documentos del proceso.
Después de analizar los siguientes documentos, deben pasar a un procedimiento:
1. Metodología “Control de Calidad en la etapa de reconocimiento predial” 
2.Instructivo “Seguimiento y control de avance a los procesos de formación y actualización catastral”:
3.Instructivo “Generación de salidas gráficas de los productos catastrales”. Debería pasar a un procedimiento.
Se revisará el “Formulario único de solicitud de trámites catastrales”: para asociarlo a un procedimiento
Durante el mes de septiembre de 2019, se realizaron tres (3) socializaciones de las generalidades del Modelo Integrado de Planeación y Gestión (MIPG), con el propósito de dar a conocer a los servidores públicos del IGAC: el Mapa de Procesos, las características, antecedentes, estructura, forma de operación, composición, políticas, objetivos, principios, cadena de valor, beneficios, conocimiento de cada una de las dimensiones que soportan el modelo y su relación con la planeación estratégica sectorial e institucional, con el Plan de Acción Anual, con la Gestión de Riesgos y el aseguramiento del cumplimiento de las metas y objetivos del Plan Estratégico Institucional. Los procesos involucrados fueron los siguientes:
•        Proceso de Gestión Contractual, el día 04 de septiembre de 2019
•        Proceso de Gestión Jurídica, el 11 de septiembre de 2019
•        Proceso de Direccionamiento Estratégico y Planeación, el día 25 de septiembre de 2019
Adicionalmente, se socializaron los temas de riesgos y acciones a los directores territoriales en el comité directivo ampliado que se llevó a cabo los días 5 y 6 septiembre en la ciudad de Armenia. El día 19 de septiembre se socializaron los lineamientos que se van a tener en cuenta para la actualización del mapa de Riesgos de gestión, realizando un taller participativo para explicar a los facilitadores del SGI de los procesos, la identificación de los riesgos, así como sus causas y consecuencias.
Se determinaron los aspectos de contexto interno, externo y por proceso que se aplicarán en la actualización del mapa de riesgos, logrando reducir de 35 a 11 aspectos.
El día 19 de septiembre se dio a conocer a los facilitadores SGI de cada proceso los lineamientos para la actualización del mapa de riesgos de gestión, específicamente en lo referente al análisis de contexto e identificación de riesgos (incluyendo sus causas y consecuencias).
Aplicando la segunda línea de defensa del MIPG, desde la Oficina Asesora de Planeación se emitieron dos reportes de avance al seguimiento a los controles y materialización de riesgos de gestión y de corrupción, uno fue enviado el 30 de agosto al correo de líderes de procesos y facilitadores SGI. El otro reporte de seguimiento fue presentado en el marco del Comité Directivo ampliado que se llevó a cabo el día 6 de septiembre en Armenia, también socializado el día 19 de septiembre a los facilitadores SGI de los procesos.
Como resultado de los mencionados seguimientos, se logró dar insumos para tomar decisiones acertadas y así aumentar la cantidad de riesgos y controles a los que se les realizó el seguimiento frente al cuatrimestre anterior, lo cual también fue posible por los lineamientos y acompañamiento impartidos desde la Oficina Asesora de Planeación (correos electrónicos del 15 y 28 de agosto).
Se hizo revisión de los indicadores de Sinergia de nuevo ya que los había devuelto el DNP para ser validados con los comentarios respectivos. Se realizaron y se asistió a reuniones programáticas convocadas desde la OAP para el training de la aplicación del módulo de sinergia, donde el DNP explicó cómo es la funcionalidad del sistema, los plazos de apertura y cierre de la plataforma (10 primeros días de cada mes), las frecuencias de reporte tanto cualitativo (frecuencia mensual), como cuantitativo (lo estipulado en cada indicador). En la reunión estuvieron funcionarios y contratistas de las dependencias interesadas. 
Se continuó adelantando el llenado de la ficha de indicadores del PEI propuesta por OAP con el fin de elaborar un tablero de comando por cada uno de los tipos de indicadores. Se armó la clasificación general, para verificar y clasificar los indicadores comunes, afines y exclusivos que se reportan en cada instancia.
Los siguientes archivos evidencian la actividad realizada 
•        Cuadro Comparativo Indicadores Catastro Multipropósito sep. 26 validación indicadores BM
•        Ficha de indicadores con modelo en prueba Nuevo PEI
•        Matriz de productos e indicadores PEI 2019 2022_act 26 de sep. 2019
METAS TRANSFORMACIONALES 
Se asistió a reunión en el DNP para revaluar los indicadores transformacionales de Gestores Catastrales Habilitados y Predios Catastrales Habilitados, y que había una serie de novedades en cuanto a origen de información, metas y anualidades. Se asistió a reunión en el Banco Mundial para presentar los indicadores del crédito según reporte del DNP.
Evidencias de actividades
•        Presentación Indicadores del Crédito BM
Se realizó el seguimiento a la estrategia de racionalización de trámites. Para esto, se solicitó a los procesos misionales los avances tenidos en las actividades relacionadas y se consolidó la información recibida, encontrando que las actividades están avanzando acorde a lo establecido en los cronogramas propuestos. Se elaboró un documento con las evidencias del monitoreo realizado a la estrategia de racionalización de trámites para verificación de la Oficina de Control Interno. Se elaboró el seguimiento a la estrategia de Estado Simple, Colombia Ágil el cual fue enviado a MinCIT para su revisión. 
</t>
  </si>
  <si>
    <t>Durante el mes de octubre, en la Oficina Asesora de Planeación se promovió la formulación de acciones de mejoramiento, las cuales fueron revisadas, aprobadas y se encuentran cargadas en el Software de Planeación y gestión SOFIGAC, para su desarrollo y seguimientos. Se crearon 7 acciones de mejora y 4 acciones correctivas.  (Ver informe de gestión y aplicativo SOFIGAC) En cuanto a las Caracterizaciones de los procesos se cuenta con la validación final por parte de los responsables de proceso, de 18 de los 20 procesos. Está pendiente de aprobación únicamente las caracterizaciones de Gestión del Conocimiento, Investigación e Innovación y el proceso de Regulación. (Ver informe de gestión) En Octubre se oficializó el procedimiento de "Elaboración, Actualización y control de la información documentada establecida en el SGI" mediante el cual se impartieron lineamientos para la generación de la nueva documentación, el formato asociado para el "control de las copias controladas" y el procedimiento para la rendición de cuentas (ver LMD) y se derogaron 24 documentos (ver anexo 1).  Con respecto a la documentación catastral se continúa avanzando en la revisión por parte de los GIT de la documentación a su cargo, donde identifican las actividades a realizar con los mismos. Actualmente y después de aprobado el trámite de habilitación de gestores catastrales se encuentra en documentación el procedimiento respectivo por parte del facilitador asignado. Se han venido trabajando 15 nuevos documentos (ver informe de gestión), Se adelantaron socializaciones y/o sensibilizaciones sobre la metodología de riesgos, MIPG, documentación, planificación del cambio, SGI, PEI, MIPG, Riesgos, PNC, SGA,SOFIGAC, mediante 5 eventos que cubrieron 65 servidores públicos. (ver informe de gestión). En cuanto al sistema de medición de la entidad se presentaron los siguientes avances: a. Se hizo seguimiento cualitativo a los indicadores de sinergia a las dependencias las cuales conforme al procedimiento. b. Se presentaron 2 propuestas de estructura de la ficha de indicadores internas del IGAC, donde se vieron los pro y los contras en una reunión interna de la Oficina Asesora de Planeación: se elaboraron dos propuestas de fichas de indicadores, las cuales presentan entre otras ventajas, la  posibilidad de alinearlos con los diversos aspectos de MIPG, como son la Dimensión, las políticas y los objetivos del mismo, a su vez permite establecer una relación de afinidad con los metas de gobierno, PND, y demás elementos estratégicos para cumplir con los mismos, las dos propuestas se presentaron y se identificaron varios factores en los cuales se podían mejorar, fusionando ambas en uno solo formato; c. Se unificó el formato de la ficha de indicador conforme a los comentarios de cada uno de los profesionales realizaron en las consultas internas y en la reunión de presentación, se sometió a pruebas funcionales de oficina, a fin de verificar la funcionalidad y las posibilidades de alineación con los propósitos definidos en MIPG, el PEI, SINERGIA, PND, etc. En cuanto al seguimiento de las metas transformacionales, durante el mes de octubre: a. Se asistió a reunión en el DNP para revaluar los indicadores transformacionales de Gestores Catastrales Habilitados y Predios Catastrales Habilitados, y que había una serie de novedades en cuanto a origen de información, metas y anualidades. b. Se hizo el seguimiento respectivo a las actividades (hitos) de las metas intermedias. El reporte SIGOB (Sistema de Información y gestión para la gobernabilidad democrática) se cifra fundamentalmente en las actividades realizadas por el IGAC donde tiene componente de gestión con periodo de evaluación desde el 1 de julio de 2019 al 30 de septiembre de 2019 que se han registrado y subido al SIGOB.  Se hizo seguimiento a las metas transformacionales por medio de Sistema de seguimiento de la presidencia SIGOB, para lo cual se revisó y se ingresó la informacion cualitativa de las actividades previas al inicio de la fase operativa del proyecto, hito por hito.  (ver informe de gestión)</t>
  </si>
  <si>
    <t>Durante el mes de noviembre se crearon 25 acciones de mejoramiento: 8 en la sede central y 7 en direcciones territoriales. Los enlaces de la Oficina Asesora de Planeación revisaron metodológicamente la creación, actualización y derogación de los documentos asociados de los procesos. Se crearon 3 procedimientos y 3 formatos asociados. (ver listado maestro de documentos). El 19 de noviembre se socializó a los facilitadores SGI los lineamientos y cronograma para llevar a cabo la actualización de los mapas de riesgos de gestión y de corrupción. Se realizó revisión de los 20 riesgos de corrupción identificando falencias en la identificación de esos riesgos, así como en los controles establecidos, base para que los procesos realicen la actualización del mapa de riesgos que les corresponde.  Se hizo la presentación del formato de ficha de indicador y sobre ella se hizo el primer poblamiento de los indicadores definidos en el plan estratégico 2019 2022. Se hizo la actualización de la información del aplicativo SIGOB, con base a la información suministrada por los procesos de Catastro, Cartografía, Geografía y Comunicaciones. Para el caso de los planes de acción de la Entidad se toman como base los resultados generados por las áreas y consignados en la matriz de planes de acción PAA los cuales se analizarán a continuación sobre las bases de cumplimiento del presupuesto esperado de metas.  (ver informe de gestión y archivo compartido en el drive)</t>
  </si>
  <si>
    <t xml:space="preserve">Durante el mes de diciembre se crearon 20 acciones, de las cuales fueron 15 acciones de mejora (1 de Gestión Jurídica, Control Disciplinario, Gestión Financiera, Territorial Cesar, Territorial Córdoba, Territorial Magdalena y Territorial Tolima, 2 de Gestión de Servicios Administrativos y 3 de las Direcciones Territoriales Atlántico y Norte de Santander), y 5 acciones correctivas (1 Territorial Caldas, Territorial Córdoba, Territorial Magdalena y 2 Territorial Santander). 
Frente al modelo de operación por procesos institucional se aprobó la caracterización del proceso Gestión de Tecnologías de la información durante el mes de diciembre. Se culmina el año 2019 con la validación y aprobación por parte de los responsables de proceso, de 19 de las 20 caracterizaciones, quedando únicamente pendiente por aprobación la Caracterización del proceso de Regulación.
Durante el mes de diciembre se oficializaron 10 documentos (3 procedimientos de Direccionamiento Estratégico y Planeación, Gestión Catastral y Servicio al Ciudadano y Participación) y sus correspondientes 7 formatos.
De acuerdo con las necesidades definidas en las metas transformacionales del Plan Nacional de desarrollo y según el nuevo enfoque del catastro (multipropósito), se revisó la documentación del SGI del proceso Catastral y se retira aquella documentación relacionada con delegación de competencias, debido a que no es una función del IGAC bajo el nuevo enfoque del Catastro.  Se expide la circular interna 154 del 26 de diciembre de 2019 y se derogan los siguientes procedimientos: Delegación de competencias, Evaluación, control y seguimiento técnico de la gestión catastral para catastros descentralizados y delegados, Se derogaron también los siguientes formatos: Matriz para la evaluación de propuestas delegación de competencias gestión catastral, Ficha técnica de indicadores para delegación de competencias, Informe de resultados de la evaluación, control y seguimiento técnico de la gestión catastral. Durante el año 2019 se trabajó en una propuesta de procedimiento para habilitadores catastrales, la cual se encuentra avanzada en su desarrollo.
El 28 de diciembre se consolidó la propuesta de mapa de riesgos de gestión y corrupción 2020, que se trabajó con todos los procesos de la entidad. La anterior propuesta se someterá para consulta y participación ciudadana en enero de 2020.
Desde el 23 de diciembre y hasta el 9 de enero de 2020 se dispuso el período para que las personas designadas como responsables asignados, realizaran el seguimiento a controles y materialización de los riesgos de gestión y de corrupción, correspondiente al período comprendido entre el 1° de septiembre y el 31 de diciembre de 2019. El 30 de diciembre de 2019 se envió el reporte de avance en el seguimiento a controles de riesgos de gestión y de corrupción por parte de las Direcciones Territoriales y de los procesos del nivel central, cuyo propósito fue que los líderes de procesos y Directores Territoriales tomaran las medidas necesarias para que se lograra la mayoría de los seguimientos en el aplicativo correspondiente.
Se realizó el estado de avance de la matriz de indicadores de metas transformacionales a diciembre de 2019. (ver informe adjunto).
Se realizó seguimiento a la Estrategia de racionalización de trámites para la vigencia 2019
Durante el año 2019 se presentaron varios cambios institucionales que obligaron a la Dirección General a tomar la decisión de no realizar revisión por la dirección ni auditoría externa, mientras no se formalice y estabilice la situación del IGAC, se expida el nuevo marco regulatorio relacionado con el Catastro Multipropósito, se supere la expectativa de un proyecto de rediseño y de modernización institucional para esta vigencia, lo cual implicará cambios en el organigrama, en la estructura organizacional, en el mapa de procesos, en las caracterizaciones de proceso y a su vez en la gran mayoría de la documentación del Sistema de Gestión Integrado – SGI, entre otros.
Por tal razón sé solicitó al ente certificador Bureau Veritas el aplazamiento de la segunda auditoria de seguimiento al Sistema de Gestión Integrado.  A esta solicitud el ente Certificador Bureau Veritas respondió que “Se puede dar plazo máximo hasta el 27 de mayo del año 2020 para realizar la visita de seguimiento 2, ya que en septiembre de ese mismo año debe realizar su auditoría de recertificación teniendo en cuenta que se vence el certificado el 28 de diciembre del año 2020 y tendría 2 auditorías el mismo año con una diferencia menor a 6 meses, si aplaza más tiempo implica que sus auditorías serían seguidas”
Por parte de la Oficina Asesora de Planeación se generó una primera propuesta para re orientar los comités de mejoramiento de acuerdo a MIPG, la cual fue socializada el 27 de diciembre de 2019 a las funcionarias que trabajan los temas del Sistema de Gestión Integrado. El tema se deberá continuar trabajando durante el año 2020, realizar la alineación frente a las normas del SGI.  Igualmente será necesario actualizar el Manual del Sistema de Gestión Integrado institucional (Ver informe adjunto).
</t>
  </si>
  <si>
    <t>Martha P. Ramirez Suarez</t>
  </si>
  <si>
    <t>Promover la formulación de acciones de mejoramiento asociadas al cumplimiento de las políticas del MIPG.</t>
  </si>
  <si>
    <t>Se orientó a 5 procesos de la sede central y a una DT en la formulación y seguimiento de acciones correctivas, preventivas y de mejora vía correo electrónico, y telefónicamente se orientaron a aquellas que lo solictaron.</t>
  </si>
  <si>
    <t>El 20 de marzo de 2019 se socializó el tema de acciones de mejoramiento, los comités y el módulo de acciones del aplicativo SOFIGAC, a los profesionales de la Oficina Asesora de Planeación, con el fin de que puedan brindar el acompañamiento a los procesos y DT a cargo. En el comité de mejoramiento de Mejora Continua se presentó el estado actual de las acciones (acciones abiertas, acciones creadas durante 2019, acciones en estado propuesta, cerradas como no efectivas, cerradas por incumplimiento de fecha tanto en sede central como en direcciones territoriales) El tema fue analizado en los procesos y direcciones territoriales en los comités de mejoramiento que se realizaron durante el mes de marzo (por ser un aspecto a tratar). Se pueden observar seguimientos a las acciones en el aplicativo SOFIGAC como por ejemplo el caso de las DT Valle, DT Cauca, Oficina de Informática y telecomunicaciones, Subdirección de Catastro, Comunicaciones, . Adicionalmente se remitieron correos de orientación entre otros relacionados con Direccionamiento Estratégico, DT Bolivar y DT Caldas y la Subdirección de Catastro, entre otros. Se atendieron todas las solicitudes para reasignar notificaciones en el aplicativo SOFIGAC - Módulo Acciones de Mejoramiento.</t>
  </si>
  <si>
    <t>El tema de acciones de mejoramiento fue analizado en los procesos y direcciones territoriales en los comités de mejoramiento que se realizaron durante el mes de abril (por ser un aspecto a tratar). Adicionalmente se orientaron a los siguientes procesos y direcciones territoriales dentro del periodo: DT Huilla, DT Quindio y a los procesos de Adquisiciones, Evaluación y control, Gestión del conocimiento, Gestión humana, Gestión Documental, Servicio al ciudadano.</t>
  </si>
  <si>
    <t>Se realizó seguimiento a las acciones implementada entre otros, los de los procesos: Servicio al Ciudadano, Gestión documental, Gestión Humana, Servicios Administrativos. De las Territoriales: Quindío, Nariño y Sucre. Igualmente se trató el estado de las acciones en el Comité de Mejoramiento del Proceso de Mejora Continua del 30 de mayo, en el que se hizo un llamado para que los enlaces de la oficina realicen seguimiento a las acciones implementadas, y hacer énfasis en la creación de acciones de mejora, teniendo en cuenta el compromiso del plan Operativo Anual de cada uno de los procesos y los acuerdos de gestión de los directores territoriales.</t>
  </si>
  <si>
    <t>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t>
  </si>
  <si>
    <t>Durante el mes de julio, se generaron 11 acciones de mejoramiento</t>
  </si>
  <si>
    <t>En el mes de Agosto se crearon las siguientes acciones Correctivas N° 1039 de Gestión del Conocimiento y N° 1034 de a Territorial Guajira. Acción de mejora N°1035 Territorial Tolima.
Se realizó sensibilización y presentación del estado actual de las acciones por proceso y se dieron lineamientos para fortalecer el sistema de gestión integrado creando  acciones de mejora en el Comité Institucional de Gestión y Desempeño 
 igualmente se la efectúo socialización  del tema a  los facilitadores de los procesos en reunión del  el 16 de agosto.</t>
  </si>
  <si>
    <t>En el comité directivo ampliado que se llevó a cabo los días 5 y 6 septiembre en la ciudad de Armenia, se socializó e informó a los directores territoriales la situación del SGI en los diferentes temas y se resaltó el compromiso en el Plan Operativo Anual y en los acuerdos de Gestión de “Coordinar y Controlar la implementación de acciones que evidencien la mejora para la dirección Territorial.” Igualmente se dieron lineamientos en la sede central y direcciones territoriales para la creación de acciones de mejora y fortalecer el SGI. En este periodo se crearon 19 acciones así: 7 acciones correctivas y 12 Acciones de mejora</t>
  </si>
  <si>
    <t>Durante el mes de octubre, en la Oficina Asesora de Planeación se promovió la formulación de acciones de mejoramiento, las cuales fueron revisadas, aprobadas y se encuentran cargadas en el Software de Planeación y gestión SOFIGAC, para su desarrollo y seguimientos. Se crearon 7 acciones de mejora y 4 acciones correctivas (ver informe de gestión y aplicativo SOFIGAC)</t>
  </si>
  <si>
    <t>En el mes de noviembre se crearon 25 acciones de mejoramiento: 8 en la sede central y 7 en direcciones territoriales. (ver aplicativo SOFIGAC)</t>
  </si>
  <si>
    <t>Durante el mes de diciembre se crearon 20 acciones, de las cuales fueron 15 acciones de mejora (1 de Gestión Jurídica, Control Disciplinario, Gestión Financiera, Territorial Cesar, Territorial Córdoba, Territorial Magdalena y Territorial Tolima, 2 de Gestión de Servicios Administrativos y 3 de las Direcciones Territoriales Atlántico y Norte de Santander), y 5 acciones correctivas (1 Territorial Caldas, Territorial Córdoba, Territorial Magdalena y 2 Territorial Santander).</t>
  </si>
  <si>
    <t>Laura Gonzalez</t>
  </si>
  <si>
    <t>Actualizar el modelo de operación por procesos institucional (caracterizaciones)</t>
  </si>
  <si>
    <t>Se realizó reunión preliminar el 26 de junio de 2019 entre el equipo de profesionales del proceso Evaluación por Resultados, para revisar y proponer ajustes a la plantilla de las Caracterizaciones y para definir lineamientos que permitan estandarizar el uso de este documento una vez definido el mapa de procesos por el Consejo Directivo.</t>
  </si>
  <si>
    <t>Se elaboraron 6 caracterizaciones durante el mes de julio.</t>
  </si>
  <si>
    <t>Al 31 de agosto, hay aprobadas 5 caracterizaciones de los procesos: Gestión Contractual, Gestión Del Talento Humano, Gestión Geodésica, Gestión Geográfica y Servicio Al Ciudadano</t>
  </si>
  <si>
    <t>Durante el mes de septiembre, se aprobaron las caracterizaciones de los procesos Direccionamiento Estratégico y planeación, Seguimiento y Evaluación Institucional, Gestión de Servicios Administrativos, Control Disciplinario, Gestión Catastral, Gestión Agrológica, y Gestión de Comunicaciones y Mercadeo, articuladas al mapa de procesos aprobado por el Consejo Directivo el día 17 de julio de 2019. Se han validado y aprobado 16 de 20 caracterizaciones.</t>
  </si>
  <si>
    <t>En cuanto a las Caracterizaciones de los procesos se cuenta con la validación final por parte de los responsables de proceso, de 18 de los 20 procesos. Está pendiente de aprobación únicamente las caracterizaciones de Gestión del Conocimiento, Investigación e Innovación y el proceso de Regulación. (Ver Informe de gestión)</t>
  </si>
  <si>
    <t>Frente al modelo de operación por procesos institucional se aprobó la caracterización del proceso Gestión de Tecnologías de la información durante el mes de diciembre. Se culmina el año 2019 con la validación y aprobación por parte de los responsables de proceso, de 19 de las 20 caracterizaciones, quedando únicamente pendiente por aprobación la Caracterización del proceso de Regulación.</t>
  </si>
  <si>
    <t>Revisar metodológicamente la creación, actualización y derogación de los documentos asociados de los procesos (Manuales de procedimientos, instructivos, metodologías, programas, guías, formatos)</t>
  </si>
  <si>
    <t>Se realizó seguimiento a la actualización, creación o derogación documental por parte de cada proceso, evidenciado en los comités de mejoramiento de los procesos de la sede central. Se llevaron a cabo mesas de trabajo y revisiones metodológicas en el CIAF, Subdirección de Catastro, Servicios Administrativos, GIT Gestión del Talento Humano, entre otros</t>
  </si>
  <si>
    <t>Se revisaron metodológicamente varios documentos del SGI y se oficializó un instructivo del proceso Gestión Agrológica. Durante el año 2019 se han generado 2 documentos nuevos dentro del Sistema de Gestión Integrado (1 Formato y 1 Instructivo) y fueron actualizados 1 metodología, 6 formatos, 4 procedimientos y 4 instructivos de 9 procesos diferentes que integran el modelo de operación por procesos de la entidad.</t>
  </si>
  <si>
    <t>Durante el mes de julio se actualizaron 6 documentos del SGI</t>
  </si>
  <si>
    <t>Durante el 2019 se han publicado 32 documentos y durante el mes de agosto se han publicado 9 documentos</t>
  </si>
  <si>
    <t xml:space="preserve">Se emprendió la tarea de modernización del Sistema de Gestión Integrado - SGI que contempla los siguientes aspectos:
        Codificación por Procesos
        Actualización de los documentos del SGI 
Se realizaron las primeras mesas de trabajo con los enlaces del SGI dando como resultado:
        La aprobación de las nuevas tipologías documentales del SGI 
        La creación de lineamientos para derogación de documentación del SGI
        La propuesta borrador de lineamientos de codificación por procesos
        Cronograma para actualización de los documentos de la OAP
        Cronograma para la revisión de los documentos del SGI de los procesos
Esta tarea continuará durante el mes de octubre hasta la oficialización del nuevo procedimiento de “Elaboración, actualización y control de documentos establecidos en el sistema de gestión integrado - SGI” 
Se realizó el inventario de los documentos con los que cuenta actualmente el proceso de Gestión Catastral. Se solicita hacer un análisis profundo de la necesidad de tener un porcentaje tan alto de formatos y la revisión total de los demás documentos que apoyan la operación catastral para dejar sólo los que realmente aporten y guíen al proceso en la ejecución de actividades.
</t>
  </si>
  <si>
    <t xml:space="preserve">En octubre se oficializó el procedimiento de "Elaboración, Actualización y control de la información documentada establecida en el SGI" mediante el cual se impartieron lineamientos para la generación de la nueva documentación, el formato asociado para el "control de las copias controladas" y el procedimiento para la rendición de cuentas (ver LMD) y se derogaron 24 documentos (ver anexo 1). </t>
  </si>
  <si>
    <t xml:space="preserve">Durante el mes de noviembre de 2019 los enlaces de la Oficina Asesora de Planeación revisaron metodológicamente la creación, actualización y derogación de los documentos asociados de los procesos. Se crearon 3 procedimientos y 3 formatos asociados. (ver listado maestro de documentos) </t>
  </si>
  <si>
    <t>Durante el mes de diciembre se oficializaron 10 documentos (3 procedimientos de Direccionamiento Estratégico y Planeación, Gestión Catastral y Servicio al Ciudadano y Participación) y sus correspondientes 7 formatos.</t>
  </si>
  <si>
    <t>Anny Morales - Claudia Castillo</t>
  </si>
  <si>
    <t>Revisar metodológicamente la creación, actualización y derogación de los documentos asociados al proceso catastral de acuerdo con las necesidades definidas en las metas transformacionales del PND</t>
  </si>
  <si>
    <t>Durante el mes de julio, se revisaron 10 procedimientos para la estandarización de los trámites catastrales.</t>
  </si>
  <si>
    <t>Se ha revisado metodológicamente la actualización de los siguientes documentos asociados al proceso catastral: 1. Metodología Control de Calidad en la etapa de reconocimiento predial.
2. Instructivo Seguimiento y control de avance a los procesos de formación y actualización catastral. Instructivo Generación de salidas gráficas de los productos catastrales. 3. Caracterización del Proceso. 4. Formulario único de solicitud de trámites catastrales.</t>
  </si>
  <si>
    <t xml:space="preserve">La documentación entregada por Catastro se encuentra en remodelación bajo el nuevo enfoque por procesos y el nuevo nivel documental definido por OAP, por ende el proceso se encuentra definiendo la necesidad real de los documentos actuales para derogar, trasladar o modificar lo respectivo a éstos y los demás documentos del proceso.
Después de analizar los siguientes documentos, deben pasar a un procedimiento:
1. Metodología “Control de Calidad en la etapa de reconocimiento predial” 
2.Instructivo “Seguimiento y control de avance a los procesos de formación y actualización catastral”:
3.Instructivo “Generación de salidas gráficas de los productos catastrales”. Debería pasar a un procedimiento.
Se revisará el “Formulario único de solicitud de trámites catastrales”: para asociarlo a un procedimiento
</t>
  </si>
  <si>
    <t>Con respecto a la documentación catastral se continúa avanzando en la revisión por parte de los GIT de la documentación a su cargo, donde identifican las actividades a realizar con los mismos. Actualmente y después de aprobado el trámite de habilitación de gestores catastrales se encuentra en documentación el procedimiento respectivo por parte del facilitador asignado. Se han venido trabajando 15 nuevos documentos (ver informe de gestión)</t>
  </si>
  <si>
    <t>De acuerdo con las necesidades definidas en las metas transformacionales del Plan Nacional de desarrollo y según el nuevo enfoque del catastro (multipropósito), se revisó la documentación del SGI del proceso Catastral y se retira aquella documentación relacionada con delegación de competencias, debido a que no es una función del IGAC bajo el nuevo enfoque del Catastro.  Se expide la circular interna 154 del 26 de diciembre de 2019 y se derogan los siguientes procedimientos: Delegación de competencias, Evaluación, control y seguimiento técnico de la gestión catastral para catastros descentralizados y delegados, Se derogaron también los siguientes formatos: Matriz para la evaluación de propuestas delegación de competencias gestión catastral, Ficha técnica de indicadores para delegación de competencias, Informe de resultados de la evaluación, control y seguimiento técnico de la gestión catastral. Durante el año 2019 se trabajó en una propuesta de procedimiento para habilitadores catastrales, la cual se encuentra avanzada en su desarrollo.</t>
  </si>
  <si>
    <t>Cesar Monroy - Jairo Zubieta</t>
  </si>
  <si>
    <t>Realizar 4 sensibilizaciones y/o socializaciones divulgando los diferentes temas del MIPG</t>
  </si>
  <si>
    <t>Desde la Oficina Asesora de Planeación se impartieron 20 socializaciones relacionadas con las siguientes temáticas: Estrategia de racionalización de trámites y OPA´S, generalidades del Sistema de Gestión Integrado, política de administración del riesgo, cargue Planes de Acción Anual, acciones de mejora, programación del presupuesto 2020. En el desarrollo de estos ejercicios de socialización participaron 211 servidores públicos, de los cuales 107 fueron contratistas, 90 pertenecen a la carrera administrativa, 7 son de libre nombramiento y remoción y 7 pertenecen nivel provisional. De estos, 6 pertenecen al nivel directivo,1 al nivel asesor,126 son profesionales especializados, 47 profesionales universitarios, 27 del nivel técnico y 4 del nivel asistencial.</t>
  </si>
  <si>
    <t>Durante el período se realizaron sensibilizaciones en los diferentes temas del MIPG</t>
  </si>
  <si>
    <t>Durante el mes de agosto se realizaron las siguientes socializaciones: de la plataforma estratégica aprobada para la vigencia 2019-2022 y del mapa de procesos al proceso Servicio al Ciudadano y Participación y a las Direcciones Territoriales de Casanare y Norte de Santander.  Igualmente,  a los facilitadores de procesos, de la Plataforma Estratégica, Mapa de Procesos, Riesgos, Acciones de Mejora y Documentación.</t>
  </si>
  <si>
    <t xml:space="preserve">Durante el mes de septiembre de 2019, se realizaron tres (3) socializaciones de las generalidades del Modelo Integrado de Planeación y Gestión (MIPG), con el propósito de dar a conocer a los servidores públicos del IGAC: el Mapa de Procesos, las características, antecedentes, estructura, forma de operación, composición, políticas, objetivos, principios, cadena de valor, beneficios, conocimiento de cada una de las dimensiones que soportan el modelo y su relación con la planeación estratégica sectorial e institucional, con el Plan de Acción Anual, con la Gestión de Riesgos y el aseguramiento del cumplimiento de las metas y objetivos del Plan Estratégico Institucional. Los procesos involucrados fueron los siguientes:
•        Proceso de Gestión Contractual, el día 04 de septiembre de 2019
•        Proceso de Gestión Jurídica, el 11 de septiembre de 2019
•        Proceso de Direccionamiento Estratégico y Planeación, el día 25 de septiembre de 2019
Adicionalmente, se socializaron los temas de riesgos y acciones a los directores territoriales en el comité directivo ampliado que se llevó a cabo los días 5 y 6 septiembre en la ciudad de Armenia. El día 19 de septiembre se socializaron los lineamientos que se van a tener en cuenta para la actualización del mapa de Riesgos de gestión, realizando un taller participativo para explicar a los facilitadores del SGI de los procesos, la identificación de los riesgos, así como sus causas y consecuencias.
</t>
  </si>
  <si>
    <t>Se adelantaron socializaciones y/o sensibilizaciones sobre la metodología de riesgos, MIPG, documentación, planificación del cambio, SGI, PEI, MIPG, Riesgos, PNC, SGA,SOFIGAC, mediante 5 eventos que cubrieron 65 servidores públicos. (ver informe de gestión).</t>
  </si>
  <si>
    <t>Milena Rojas - Claudia Castillo</t>
  </si>
  <si>
    <t>Consolidar el mapa de riesgos institucional actualizado</t>
  </si>
  <si>
    <t>Durante el mes de enero se llevó a cabo la actualización de la Matriz de riesgos de corrupción de todos los procesos, el cual fue publicado en la página web del IGAC, según se observa en el siguiente link https://www.igac.gov.co/es/contenido/plan-anticorrupcion-y-de-atencion-al-ciudadano-del-igac</t>
  </si>
  <si>
    <t>Se realizó la divulgación de la Matriz de riesgos de corrupción a nivel interno y externo, empleando diferentes medios de comunicación: intranet, página web, redes sociales, correos electrónicos</t>
  </si>
  <si>
    <t>Se revisó y actualizó la Política de Administración Integral de Riesgo del IGAC teniendo en cuenta la Guía para la administración del riesgo y el diseño de controles en entidades públicas del DAFP. Esta Política fue presentada y aprobada en el marco de la reunión del Comité Institucional de Coordinación de Control Interno desarrollada el 27 de marzo de 2019.</t>
  </si>
  <si>
    <t xml:space="preserve">Se determinaron los aspectos de contexto interno, externo y por proceso que se aplicarán en la actualización del mapa de riesgos, logrando reducir de 35 a 11 aspectos.
El día 19 de septiembre se dio a conocer a los facilitadores SGI de cada proceso los lineamientos para la actualización del mapa de riesgos de gestión, específicamente en lo referente al análisis de contexto e identificación de riesgos (incluyendo sus causas y consecuencias).
</t>
  </si>
  <si>
    <t>El 19 de noviembre se socializó a los facilitadores SGI los lineamientos y cronograma para llevar a cabo la actualización de los mapas de riesgos de gestión y de corrupción. Se realizó revisión de los 20 riesgos de corrupción identificando falencias en la identificación de esos riesgos, así como en los controles establecidos, base para que los procesos realicen la actualización del mapa de riesgos que les corresponde.</t>
  </si>
  <si>
    <t>El 28 de diciembre se consolidó la propuesta de mapa de riesgos de gestión y corrupción 2020, que se trabajó con todos los procesos de la entidad. La anterior propuesta se someterá para consulta y participación ciudadana en enero de 2020.</t>
  </si>
  <si>
    <t>Plan anticorrupción y de atención al ciudadano</t>
  </si>
  <si>
    <t>Realizar reportes del seguimiento a los controles definidos en los mapas de riesgos de corrupción y gestión por procesos</t>
  </si>
  <si>
    <t>Se realizó reporte de seguimiento a los controles y materialización de los riesgos de gestión y corrupción registrados durante 2019 por procesos y direcciones territoriales.</t>
  </si>
  <si>
    <t xml:space="preserve">Aplicando la segunda línea de defensa del MIPG, desde la Oficina Asesora de Planeación se emitieron dos reportes de avance al seguimiento a los controles y materialización de riesgos de gestión y de corrupción, uno fue enviado el 30 de agosto al correo de líderes de procesos y facilitadores SGI. El otro reporte de seguimiento fue presentado en el marco del Comité Directivo ampliado que se llevó a cabo el día 6 de septiembre en Armenia, también socializado el día 19 de septiembre a los facilitadores SGI de los procesos.
Como resultado de los mencionados seguimientos, se logró dar insumos para tomar decisiones acertadas y así aumentar la cantidad de riesgos y controles a los que se les realizó el seguimiento frente al cuatrimestre anterior, lo cual también fue posible por los lineamientos y acompañamiento impartidos desde la Oficina Asesora de Planeación (correos electrónicos del 15 y 28 de agosto).
</t>
  </si>
  <si>
    <t>Desde el 23 de diciembre y hasta el 9 de enero de 2020 se dispuso el período para que las personas designadas como responsables asignados, realizaran el seguimiento a controles y materialización de los riesgos de gestión y de corrupción, correspondiente al período comprendido entre el 1° de septiembre y el 31 de diciembre de 2019. El 30 de diciembre de 2019 se envió el reporte de avance en el seguimiento a controles de riesgos de gestión y de corrupción por parte de las Direcciones Territoriales y de los procesos del nivel central, cuyo propósito fue que los líderes de procesos y Directores Territoriales tomaran las medidas necesarias para que se lograra la mayoría de los seguimientos en el aplicativo correspondiente.</t>
  </si>
  <si>
    <t>Luis Nova - Marcos Ortegón</t>
  </si>
  <si>
    <t>Realizar seguimiento a los resultados de los indicadores de la entidad</t>
  </si>
  <si>
    <t>Se realizó acompañamiento a los diferentes procesos de la Entidad en el reporte semanal de avances de las metas transformacionales del IGAC en el marco del Plan Nacional de Desarrollo 2019-2022, de acuerdo con los tiempos de cumplimiento de las mismas. Para ello se realizó la revisión de los hitos inmersos en los compromisos definidos para cada una de las metas transformacionales, con el fin de generar las alertas correspondientes y posteriormente realizar el cargue de la información en la plataforma definida por la Presidencia de la República. Se revisan periódicamente los indicadores definidos en el Plan de Acción Anual por cada proceso.</t>
  </si>
  <si>
    <t>Se realizó seguimiento a los resultados de los indicadores, durante el mes de julio</t>
  </si>
  <si>
    <t>Se continúa revisando el Modelo de Ficha de indicadores con registro de seguimiento y análisis. Los Indicadores PEI están aprobados por el comité Directivo. En cuanto a los Indicadores de Sinergia se hicieron las respectivas revisiones de acuerdo con sugerencias presentadas por el DNP, DANE y están en espera de aprobación por parte del DNP. Respecto a los Indicadores del Crédito proyecto catastro Multipropósito, están en revisión. Se presentaron unos documentados que fueron enviados por el DNP en conjunto con el formato de ficha de indicador oficial del Banco Mundial. Frente a la Matriz SIGOB Metas transformacionales, se cumplió con el reporte cualitativo de la gestión hecha por cada dependencia, para lo cual se reporta y se consolida en la aplicación respectiva. En conclusión, las actividades planeadas para agosto que fueron la revisión, validación, los reportes elaborados y los envíos se cumplieron en su totalidad</t>
  </si>
  <si>
    <t xml:space="preserve">Se hizo revisión de los indicadores de Sinergia de nuevo ya que los había devuelto el DNP para ser validados con los comentarios respectivos. Se realizaron y se asistió a reuniones programáticas convocadas desde la OAP para el training de la aplicación del módulo de sinergia, donde el DNP explicó cómo es la funcionalidad del sistema, los plazos de apertura y cierre de la plataforma (10 primeros días de cada mes), las frecuencias de reporte tanto cualitativo (frecuencia mensual), como cuantitativo (lo estipulado en cada indicador). En la reunión estuvieron funcionarios y contratistas de las dependencias interesadas. 
Se continuó adelantando el llenado de la ficha de indicadores del PEI propuesta por OAP con el fin de elaborar un tablero de comando por cada uno de los tipos de indicadores. Se armó la clasificación general, para verificar y clasificar los indicadores comunes, afines y exclusivos que se reportan en cada instancia.
Los siguientes archivos evidencian la actividad realizada 
•        Cuadro Comparativo Indicadores Catastro Multipropósito sep. 26 validación indicadores BM
•        Ficha de indicadores con modelo en prueba Nuevo PEI
•        Matriz de productos e indicadores PEI 2019 2022_act 26 de sep. 2019
METAS TRANSFORMACIONALES 
Se asistió a reunión en el DNP para revaluar los indicadores transformacionales de Gestores Catastrales Habilitados y Predios Catastrales Habilitados, y que había una serie de novedades en cuanto a origen de información, metas y anualidades. Se asistió a reunión en el Banco Mundial para presentar los indicadores del crédito según reporte del DNP.
Evidencias de actividades
•        Presentación Indicadores del Crédito BM
</t>
  </si>
  <si>
    <t xml:space="preserve">En cuanto al sistema de medición de la entidad se presentaron los siguientes avances: a. Se hizo seguimiento cualitativo a los indicadores de sinergia a las dependencias las cuales conforme al procedimiento. b. Se presentaron 2 propuestas de estructura de la ficha de indicadores internas del IGAC, donde se vieron los pro y los contras en una reunión interna de la Oficina Asesora de Planeación: se elaboraron dos propuestas de fichas de indicadores, las cuales presentan entre otras ventajas, la  posibilidad de alinearlos con los diversos aspectos de MIPG, como son la Dimensión, las políticas y los objetivos del mismo, a su vez permite establecer una relación de afinidad con los metas de gobierno, PND, y demás elementos estratégicos para cumplir con los mismos, las dos propuestas se presentaron y se identificaron varios factores en los cuales se podían mejorar, fusionando ambas en uno solo formato; c. Se unificó el formato de la ficha de indicador conforme a los comentarios de cada uno de los profesionales realizaron en las consultas internas y en la reunión de presentación, se sometió a pruebas funcionales de oficina, a fin de verificar la funcionalidad y las posibilidades de alineación con los propósitos definidos en MIPG, el PEI, SINERGIA, PND, etc.
En cuanto al seguimiento de las metas transformacionales, durante el mes de octubre: a. Se asistió a reunión en el DNP para revaluar los indicadores transformacionales de Gestores Catastrales Habilitados y Predios Catastrales Habilitados, y que había una serie de novedades en cuanto a origen de información, metas y anualidades. b. Se hizo el seguimiento respectivo a las actividades (hitos) de las metas intermedias. El reporte SIGOB (Sistema de Información y gestión para la gobernabilidad democrática) se cifra fundamentalmente en las actividades realizadas por el IGAC donde tiene componente de gestión con periodo de evaluación desde el 1 de julio de 2019 al 30 de septiembre de 2019 que se han registrado y subido al SIGOB.  Se hizo seguimiento a las metas transformacionales por medio de Sistema de seguimiento de la presidencia SIGOB, para lo cual se revisó y se ingresó la informacion cualitativa de las actividades previas al inicio de la fase operativa del proyecto, hito por hito. (ver informe de gestión)
</t>
  </si>
  <si>
    <t>Se hizo la presentación del formato de ficha de indicador y sobre ella se hizo el primer poblamiento de los indicadores definidos en el plan estratégico 2019 2022. Se hizo la actualización de la información del aplicativo SIGOB, con base a la información suministrada por los procesos de Catastro, Cartografía, Geografía y Comunicaciones. Para el caso de los planes de acción de la Entidad se toman como base los resultados generados por las áreas y consignados en la matriz de planes de acción PAA los cuales se analizarán a continuación sobre las bases de cumplimiento del presupuesto esperado de metas (ver informe de gestión y archivo compartido en el drive)</t>
  </si>
  <si>
    <t>Se realizó el estado de avance de la matriz de indicadores de metas transformacionales a diciembre de 2019. (ver informe adjunto).</t>
  </si>
  <si>
    <t>Cesar Monroy</t>
  </si>
  <si>
    <t>Actualizar y monitorear la Estrategia de racionalización de trámites</t>
  </si>
  <si>
    <t>El 18 de enero se socializó la importancia de la Administración en la gestión de los trámites y se impartieron lineamientos para la Estrategia de Racionalización 2019. - Se orientó y se generó la Estrategia de Racionalización, previa mesa de trabajo con la Oficina de Informática y Telecomunicaciones y los procesos misionales (22 de enero) para definir trámites y OPAS en línea. - El 31 de enero se publicó la Estrategia de Racionalización de Trámites 2019 en la sección Transparencia y acceso a la información pública de la web institucional.</t>
  </si>
  <si>
    <t>Se remitió a la Oficina de Informática y Telecomunicaciones la Estrategia de Racionalización 2019 para que sea tenida en cuenta en su programación como insumo para apoyar a los procesos misionales en los desarrollos técnológicos requeridos para disponer en linea trámites y OPA´s institucionales. - Se hizo socialización en la web y en la IGACNET de la Estrategia de Racionalización 2019.</t>
  </si>
  <si>
    <t>Se realizó la revisión de los trámites y OPA´s, las cuales se encuentran a cargo de los procesos misionales encontrando lo siguientes: - No se han actualizado los precios 2019 en el SUIT. - Falta cargar por parte de 3 procesos los seguimientos de Enero y Febrero Para corregir lo encontrado se programarán para el mes de abril reuniones con los enlaces de los procesos misionales para la actualización de los temas.</t>
  </si>
  <si>
    <t xml:space="preserve">Se realizó el seguimiento a la estrategia de racionalización de trámites. Para esto, se solicitó a los procesos misionales los avances tenidos en las actividades relacionadas y se consolidó la información recibida, encontrando que las actividades están avanzando acorde a lo establecido en los cronogramas propuestos. Se elaboró un documento con las evidencias del monitoreo realizado a la estrategia de racionalización de trámites para verificación de la Oficina de Control Interno. Se elaboró el seguimiento a la estrategia de Estado Simple, Colombia Ágil el cual fue enviado a MinCIT para su revisión. </t>
  </si>
  <si>
    <t>Se realizó seguimiento a la Estrategia de racionalización de trámites para la vigencia 2019 (ver informe adjunto)</t>
  </si>
  <si>
    <t>Realizar la Revisión por la Dirección</t>
  </si>
  <si>
    <t>Debido a los cambios institucionales que se presentan en le entidad, cambio de director general, incertidumbre frente al proceso de modernización, falta de auditorías internas, cambio en el modelo por procesos, entre otros, se decide no realizar la Revisión por la Dirección para la vigencia 2019.</t>
  </si>
  <si>
    <t xml:space="preserve">Durante el año 2019 se presentaron varios cambios institucionales que obligaron a la Dirección General a tomar la decisión de no realizar revisión por la dirección ni auditoría externa, mientras no se formalice y estabilice la situación del IGAC, se expida el nuevo marco regulatorio relacionado con el Catastro Multipropósito, se supere la expectativa de un proyecto de rediseño y de modernización institucional para esta vigencia, lo cual implicará cambios en el organigrama, en la estructura organizacional, en el mapa de procesos, en las caracterizaciones de proceso y a su vez en la gran mayoría de la documentación del Sistema de Gestión Integrado – SGI, entre otros.
Por tal razón sé solicitó al ente certificador Bureau Veritas el aplazamiento de la segunda auditoria de seguimiento al Sistema de Gestión Integrado.  A esta solicitud el ente Certificador Bureau Veritas respondió que “Se puede dar plazo máximo hasta el 27 de mayo del año 2020 para realizar la visita de seguimiento 2, ya que en septiembre de ese mismo año debe realizar su auditoría de recertificación teniendo en cuenta que se vence el certificado el 28 de diciembre del año 2020 y tendría 2 auditorías el mismo año con una diferencia menor a 6 meses, si aplaza más tiempo implica que sus auditorías serían seguidas”
</t>
  </si>
  <si>
    <t>Reorientar los Comités de Mejoramiento asociados al MIPG</t>
  </si>
  <si>
    <t>Por parte de la Oficina Asesora de Planeación se generó una primera propuesta para re orientar los comités de mejoramiento de acuerdo a MIPG, la cual fue socializada el 27 de diciembre de 2019 a las funcionarias que trabajan los temas del Sistema de Gestión Integrado. El tema se deberá continuar trabajando durante el año 2020, realizar la alineación frente a las normas del SGI.  Igualmente será necesario actualizar el Manual del Sistema de Gestión Integrado institucional (Ver informe adjunto).</t>
  </si>
  <si>
    <t>Jairo Zubieta</t>
  </si>
  <si>
    <t>Porcentaje de avance en la implementación del MIPG</t>
  </si>
  <si>
    <t>Se elaboró el documento que contiene las oportunidades de mejora derivadas de los resultados de la encuesta FURAG 2018.</t>
  </si>
  <si>
    <t xml:space="preserve">En septiembre se consolidó un compendio de propuestas de Acciones de mejora derivadas del Análisis del FURAG 2018, organizado por las siete dimensiones del Modelo Integrado de Planeación y Gestión (MIPG), el cual fue socializado a los enlaces de la Oficina Asesora de Planeación con los diferentes procesos del IGAC el 13 de septiembre de 2019. El propósito de este trabajo reside identificar potenciales acciones de mejora en el corto y mediano plazo que puedan contribuir a mejorar la calificación que otorgan las respuestas de la encuesta FURAG que aplique el Departamento Administrativo de la Función Pública sobre la vigencia 2019.
En la semana del 9 al 13 de septiembre de 2019 se socializó el contenido de este trabajo a los procesos de Gestión Contractual y Gestión Jurídica con el propósito de contribuir a la eventual formulación de acciones de mejora por parte de los responsables de estos procesos.
Así mismo, el 16 de septiembre de 2019 se presentó en la Reunión de Coordinadores de la Secretaría General del IGAC el resultado de un ejercicio analítico que permitió cruzar la información consignada en la Encuesta FURAG II, para la vigencia de 2018, respondida por las áreas de apoyo que conforman el conjunto de grupos de trabajo de la Secretaría General, con los avances consignados en el PAA 2019 Ajustado con PEI 2019-2022 Versión 3, en el PAAC - Plan Anticorrupción y de Atención al Ciudadano y en la Matriz de Racionalización de Trámites al corte del segundo cuatrimestre de 2019. En esencia, se revisó y contrastó la información de siete (7) procesos de apoyo que se encuentran bajo la dirección de la Secretaría General: Servicio al Ciudadano y Participación, Gestión del Talento Humano, Gestión Financiera, Gestión Documental, Gestión de Servicios Administrativos, Gestión Contractual y Control Disciplinario.
</t>
  </si>
  <si>
    <t>Con el fin de mejorar el índice de desempeño institucional, desde la Oficina Asesora de Planeación se diseñó una matriz que está permitiendo a los procesos identificar acciones para obtener mejores resultados al diligenciar la encuesta FURAG 2019. Adicionalmente, se generó un reporte que recoge el detalle de las Acciones creadas en el aplicativo SOFIGAC por parte de todos los procesos del Instituto, que están asociadas al contenido del Formulario Único de Reporte del Avance de la Gestión - FURAG II,  teniendo en cuenta que ellas pueden ser de carácter preventivo, asociadas con el tema de riesgos y derivadas de una No Conformidad potencial; así mismo, de carácter correctivo, asociadas con la labor de auditoría; y, por último, las de carácter de mejora, asociadas con las oportunidades de mejoramiento identificadas en la labor de autogestión adelantada por los gestores de los procesos. El total de acciones identificadas es 74, distribuidas así: 5 Acciones Correctivas en estado “Cerradas-Efectiva”; 69 Acciones abiertas, de las cuales 21 son de carácter “preventivas”; 14 de carácter “Correctivas”, y 34 de carácter “De Mejora”. (ver informe de gestión).</t>
  </si>
  <si>
    <t>Durante el mes de noviembre se realizó un análisis de las acciones creadas en SOFIGAC, tanto de carácter Preventivas, Correctivas, como de Mejora, que tienen asociación directa con las dimensiones de MIPG y el Contenido del FURAG II. Se reiteró a los procesos que no han cumplido el requerimiento de la matriz de actividades pendientes asociadas al FURAG. Se realizó la a acción de mejora #1084 relacionada con el Cuestionario FURAG y la próxima evaluación que el Instituto tiene que enfrentar frente a la Gestión de la vigencia 2019. Se prestó apoyo al proceso de Gestión del Conocimiento e Innovación, para efectos de identificar las actividades realizadas durante 2019, que pueden contribuir a mejorar la calificación del nuevo FURAG. Se inició el desarrollo de un modelo de calificación para evaluar el seguimiento a la implementación del Modelo Integrado de Planeación (MIPG), el cual le apunta a obtener de manera anticipada una calificación aproximada al resultado de la evaluación que puede hacer el DAFP al Instituto. El modelo propuesto está desarrollado sobre la base del contenido del Cuestionario FURAG II, y busca satisfacer la necesidad de disponer con una herramienta que facilite la evaluación de la gestión y la identificación de las debilidades subyacentes, para de esta manera poder planear las actividades que en el Plan de Acción Anual del siguiente periodo permitan ir cerrando las brechas que se hayan podido identificar.</t>
  </si>
  <si>
    <t xml:space="preserve">Se acopió la información requerida de los procesos del IGAC  en relación con el diligenciamiento de la matriz de actividades pendientes asociadas al FURAG, que sirvió de insumo al desarrollo del modelo analítico de proyección de la calificación FURAG para la vigencia de 2019. Se completaron las actividades de la Acción de mejora No. 1084, relacionada con el Cuestionario FURAG y la próxima evaluación que el Instituto tiene que enfrentar para la evaluación de la Gestión de la vigencia 2019. Se realizó seguimiento a las acciones, tendientes a consolidar el mejoramiento en la calificación del índice de desempeño institucional que otorga el DAFP para medir el desempeño institucional del Instituto al cierre de la vigencia de 2019, a través de la encuesta FURAG que se realizará en 2020.
Durante el mes de diciembre de 2019 se culminó el desarrollo del modelo de calificación para evaluar el seguimiento a la implementación del Modelo Integrado de Planeación (MIPG), el cual le apunta a obtener de manera anticipada una calificación aproximada al resultado de la evaluación que puede hacer el DAFP al Instituto. El modelo propuesto fue desarrollado sobre la base del contenido del Cuestionario FURAG II, y busca satisfacer la necesidad de disponer con una herramienta que facilité la evaluación de la gestión y la identificación de las debilidades subyacentes, para de esta manera poder planear las actividades que en el Plan de Acción Anual del siguiente periodo permitan ir cerrando las brechas que se hayan podido identificar. 
</t>
  </si>
  <si>
    <t xml:space="preserve">Realizar el análisis de los resultados de la encuesta FURAG 2018 </t>
  </si>
  <si>
    <t>Jairo Zubieta - Cesar Monroy</t>
  </si>
  <si>
    <t>Realizar seguimiento a las acciones de mejoramiento formuladas, para el cumplimiento de las políticas del MIPG</t>
  </si>
  <si>
    <t xml:space="preserve">En septiembre se consolidó un compendio de propuestas de Acciones de mejora derivadas del Análisis del FURAG 2018, organizado por las siete dimensiones del Modelo Integrado de Planeación y Gestión (MIPG), el cual fue socializado a los enlaces de la Oficina Asesora de Planeación con los diferentes procesos del IGAC el 13 de septiembre de 2019. El propósito de este trabajo reside identificar potenciales acciones de mejora en el corto y mediano plazo que puedan contribuir a mejorar la calificación que otorgan las respuestas de la encuesta FURAG que aplique el Departamento Administrativo de la Función Pública sobre la vigencia 2019.
En la semana del 9 al 13 de septiembre de 2019 se socializó el contenido de este trabajo a los procesos de Gestión Contractual y Gestión Jurídica con el propósito de contribuir a la eventual formulación de acciones de mejora por parte de los responsables de estos procesos.
Así mismo, el 16 de septiembre de 2019 se presentó en la Reunión de Coordinadores de la Secretaría General del IGAC el resultado de un ejercicio analítico que permitió cruzar la información consignada en la Encuesta FURAG II, para la vigencia de 2018, respondida por las áreas de apoyo que conforman el conjunto de grupos de trabajo de la Secretaría General, con los avances consignados en el PAA 2019 Ajustado con PEI 2019-2022 Versión 3, en el PAAC - Plan Anticorrupción y de Atención al Ciudadano y en la Matriz de Racionalización de Trámites al corte del segundo cuatrimestre de 2019. En esencia, se revisó y contrastó la información de siete (7) procesos de apoyo que se encuentran bajo la dirección de la Secretaría General: Servicio al Ciudadano y Participación, Gestión del Talento Humano, Gestión Financiera, Gestión Documental, Gestión de Servicios Administrativos, Gestión Contractual y Control Disciplinario.
</t>
  </si>
  <si>
    <t>Con el fin de mejorar el índice de desempeño institucional, desde la Oficina Asesora de Planeación se diseñó una matriz que está permitiendo a los procesos identificar acciones para obtener mejores resultados al diligenciar la encuesta FURAG 2019. Adicionalmente, se generó un reporte que recoge el detalle de las Acciones creadas en el aplicativo SOFIGAC por parte de todos los procesos del Instituto, que están asociadas al contenido del Formulario Único de Reporte del Avance de la Gestión - FURAG II,  teniendo en cuenta que ellas pueden ser de carácter preventivo, asociadas con el tema de riesgos y derivadas de una No Conformidad potencial; así mismo, de carácter correctivo, asociadas con la labor de auditoría; y, por último, las de carácter de mejora, asociadas con las oportunidades de mejoramiento identificadas en la labor de autogestión adelantada por los gestores de los procesos. El total de acciones identificadas es 74, distribuidas así: 5 Acciones Correctivas en estado “Cerradas-Efectiva”; 69 Acciones abiertas, de las cuales 21 son de carácter “preventivas”; 14 de carácter “Correctivas”, y 34 de carácter “De Mejora”. (ver informe de gestión)</t>
  </si>
  <si>
    <t xml:space="preserve">Se acopió la información requerida de los procesos del IGAC  en relación con el diligenciamiento de la matriz de actividades pendientes asociadas al FURAG, que sirvió de insumo al desarrollo del modelo analítico de proyección de la calificación FURAG para la vigencia de 2019. Se completaron las actividades de la Acción de mejora No. 1084, relacionada con el Cuestionario FURAG y la próxima evaluación que el Instituto tiene que enfrentar para la evaluación de la Gestión de la vigencia 2019. Se realizó seguimiento a las acciones, tendientes a consolidar el mejoramiento en la calificación del índice de desempeño institucional que otorga el DAFP para medir el desempeño institucional del Instituto al cierre de la vigencia de 2019, a través de la encuesta FURAG que se realizará en 2020
</t>
  </si>
  <si>
    <t>Implementar la herramienta de medición del avance del MIPG en la entidad</t>
  </si>
  <si>
    <t xml:space="preserve">Durante el mes de diciembre de 2019 se culminó el desarrollo del modelo de calificación para evaluar el seguimiento a la implementación del Modelo Integrado de Planeación (MIPG), el cual le apunta a obtener de manera anticipada una calificación aproximada al resultado de la evaluación que puede hacer el DAFP al Instituto. El modelo propuesto fue desarrollado sobre la base del contenido del Cuestionario FURAG II, y busca satisfacer la necesidad de disponer con una herramienta que facilité la evaluación de la gestión y la identificación de las debilidades subyacentes, para de esta manera poder planear las actividades que en el Plan de Acción Anual del siguiente periodo permitan ir cerrando las brechas que se hayan podido identificar. 
</t>
  </si>
  <si>
    <t>Informes de auditorias realizados</t>
  </si>
  <si>
    <t>Jefe de Oficina</t>
  </si>
  <si>
    <t>% de avance al cumplimiento del programa anual de auditorías</t>
  </si>
  <si>
    <t>Se llevan a cabo actividades programadas de acuerdo con el cronograma de seguimiento de la OCI, queda pendiente de ejecución el informe -Acuerdos de Gestión Gerentes Públicos- que no se pudo realizar por falta de personal, se ejecutara en el mes de abril.</t>
  </si>
  <si>
    <t>De las 4 auditorias integrales programadas para el periodo se reportan las siguientes novedades: 1- Auditoria a la D.T. Risaralda se cambia por la de La Guajira y se re-programa para el mes de Abril. 2- Se re-programa auditoria del Almacén General para el mes de Junio y la del Almacén de Cartografía para el mes de Julio.</t>
  </si>
  <si>
    <t>Se realizaron las siguientes actividades: 1. Seguimiento Acuerdos de Gestión Gerentes Públicos (Re-programado del mes de febrero). 2. Seguimiento Plan de Mejoramiento de la Controlaría General de la República. 3. Seguimiento Plan de Fortalecimiento, Plan de Acción Y Matriz de Tareas y Costos SNARIV. 4. Seguimiento Ejecución Presupuestal Direcciones Territoriales. Seguimientos pendientes: 1.Seguimiento Modelo Integrado de Planeación y Gestión. 2. Austeridad del Gasto Público. 3. Austeridad del Gasto Público - DANE (Directiva 9 del 2018).</t>
  </si>
  <si>
    <t>Se realiza auditoría integral a la Territorial Atlántico, se reporta auditoria de la Guajira en este periodo debido a que como no había programación en el mes de abril no llegó notificación para poderla reportar y la auditoria programada al proceso de Gestión de Difusión y Comercialización se re-programa para el mes de Junio. Se realiza auditoria de seguimiento a la D.T. Bolívar de acuerdo con lo programado Se realiza Seguimiento Plan Anticorrupción Publicado en el link https://www.igac.gov.co/sites/igac.gov.co/files/plan_anticorrupcion_de_atencion_al_ciudadano_y_de_participacion_igac_2019_-final.pdf De acuerdo con lo programado se ejecutaron las siguientes actividades: 1-Evaluación del Plan de Acción Anual I Trimestre 2019. 2-Seguimiento Mapas de Riesgos de Gestión y Corrupción por proceso (Aplicativo SOFIGAC). 3-No se realiza seguimiento al Plan Sectorial puesto que aún no se encuentra aprobado. 4-Se re-programa Seguimiento SIGEP para el mes de julio, debido a que el IGAC estableció plazo hasta el 31-05-2019 para la actualización del mismo por parte de los funcionarios.</t>
  </si>
  <si>
    <t xml:space="preserve">Se realizaron las auditorias programadas para el periodo (D.T. Córdoba y U.O.C San Gil). Adicionalmente se realizó Auditoria Integral al Proceso de Gestión de Difusión y Comercialización la cual estaba programada para el mes de mayo y se ejecutó en junio.
Se realizaron auditorias de seguimientos en la D.T. Valle y U.O.C. de Soata, la Auditoría al proceso de Almacén General se reprograma para el mes de Julio por solicitud del responsable del proceso.
De los informes programados para el periodo únicamente se realizó el seguimiento a Las ACPMS registradas en el aplicativo SOFIGAC. Los Seguimiento al SECOP, Plan Anual de Adquisiciones y Verificación  Actas de Supervisión no se generaron en el periodo debido a la no entrega oportuna de la información por parte del proceso responsable </t>
  </si>
  <si>
    <t>Se realizaron la Auditorias Integrales programadas de la D.T. Cesar y de la Subdirección de Catastro.
Se llevó a cabo Auditoria de seguimiento del Almacén General que había sido programada en el mes de junio y se realizó reprogramación para este periodo. 
De acuerdo con los seguimiento e informes de ley se reprograman el PAA, Plan Sectorial, EKOGUI y PQRD para el siguiente periodo.</t>
  </si>
  <si>
    <t>Se realizaron la Auditorias Integrales programadas al proceso de Gestión Informática y Gestión del conocimiento. Se reprograma para el mes de septiembre la auditoría del Avión a cargo de la Subdirección de Geografía y Cartografía.
De acuerdo con los seguimiento e informes de ley programados se realizaron los seguimientos del SNARIV y la Ejecución Presupuestal Direcciones Territoriales.
Se reprograma el seguimiento a los Acuerdos de Gestión para el siguiente periodo y se realizan seguimientos de periodos anteriores al Sistemas de Gestión de Seguridad y Salud en el trabajo y SECOP. Adicionalmente de reportan los informes de  Austeridad del  Gasto Público Institucional y del DANE, los cuales no se reportaron en el mes de julio.</t>
  </si>
  <si>
    <t>Se realizaron la Auditorias Integrales programadas a la D.T. Magdalena, Subdirección de Agrología - LNS y Auditoria de gestión al avión.
De acuerdo con la reunión realizada el 21-09-2019 con la Secretaría General, la Oficina Asesora de Planeación y la Oficina de Control Interno, se acordo NO realizar las auditorias del SGI en Direcciones Territoriales.
Seguimiento programado al Plan de Acción y Contigencia  Mapa  de Riesgos.
Se realizó seguimiento del Plan Anticorrupción y Atención al Ciudadano</t>
  </si>
  <si>
    <t xml:space="preserve">Se realizó Auditoria Integral programada a la UOC Ocaña (NS) y adicionalmente en Sede Central al Almacén de Cartografía que había sido reprogramada de un periodo anterior.
Se reprograma la auditoria de seguimiento a la D.T. Quindío para el mes de noviembre
Inicialmente la OCI había determinado realizar las auditorias del SGI a 10 procesos de la sede central, esto debido a los pocos profesionales que conformaron el equipo Auditor, pero de acuerdo con el memorando IE 10364 del 17-10-2019 enviado por esta oficina a la Secretaría General, se toma la determinación de No realizar las auditorías al SGI en las Direcciones Territoriales Ni en los procesos de la sede central, lo anterior teniendo en cuenta los argumentos y cambios estructurales en cuanto al proceso de reestructuración que viene adelantando el IGAC. La única Auditoría a realizar será al GIT Laboratorio Nacional de Suelos, por temas de la acreditación, en el mes de diciembre.
"Se da por cumplido el seguimiento al Plan Sectorial ya que de acuerdo con las comunicaciones sostenidas con la OAP, para la vigencia 2019 no se ha podido realizar seguimiento debido a que el Plan Sectorial se encuentra en fase de propuesta y aun el DANE no ha definido las metas anualizadas para el próximo cuatrienio, por ende no se podrá realizar el respectivo seguimiento en esta vigencia.
Se remite certificación de resultado de verificación eKOGUI a la Agencia Nacional de Defensa Jurídica del Estado, mediante radicado EE13721 del 13-09-2019
Mediante radicado IE 10785 se envía informe de PQRD a la Dirección General.
Informe trimestral de austeridad del gasto público.
Se realizó seguimiento SIMERGIA.
Seguimiento Plan Anual de Adquisiciones.
Se realizó Verificación  Actas de Supervisión
</t>
  </si>
  <si>
    <t>*Se realiza Auditoria integral a la D.T Sucre entre el 12 y 15 de noviembre y se reprograma la de la D.T Norte de Santander.
*Se realizó Auditoria de seguimiento D.T Quindío entre el 13 y 15 de noviembre la cual fue reprogramada en el mes de octubre
*Se realiza seguimiento al PAA del II y III trimestre de 2019 y se envía informe a la OAP, esto debido a que la información para dicho seguimiento fue enviada y confirmada en el mes de noviembre.
*Se elabora y publica Informe Pormenorizado del Sistema de Control Interno el 13-11-2019 en el Link: https://www.igac.gov.co/es/contenido/informe-pormenorizado.
*De acuerdo con la solicitud enviada  con el asunto "Solicitud información seguimiento avance implementación MIPG"  el día 10-10-2019 y la reiteración del 22-10-2019, la Oficina de Control Interno decide dar por cumplida esta actividad planificada en su Programa Anual de Auditorías sin la generación del respectivo informe.
*Se realizó seguimiento al Plan Institucional de Capacitación, Plan de Bienestar y Plan de Incentivos y Vacantes en el mes de noviembre y el informe enviado con radicado IE 12413 del 02-12-2019.</t>
  </si>
  <si>
    <t>Se llevó a cabo la ejecución de la auditoria entre el 03 al 06 de Diciembre. No.radicado IE12372.
De acuerdo con los correos enviados y con la reunion sostenida con el procesos de gestión agrologica, se dejó el compromiso por parte de este, de conseguir la persona que realizaría el acompañamiento como profesional experto en la auditoría al LNS bajo la norma NTC ISO/IEC 17025:2017, dicho compromiso no pudo llevarse a cabo, por tal motivo se determina no realizar dicha auditoría.
Se realizó la evaluacion y analisis de los acuerdos de gestion. Informe bajo radicado IE13718 del 26 de diciembre de 2019.
Se generó Informe Seguimient  a ACPMs con radicado IE13957 del 31 de diciembre.
Se da inicio al seguimiento del Plan Anual de Adquisiciones, con correo a la Doctora Dennis Torres el 19 de diciembre.
Se generó el informe  Ejecución Presupuestal Direcciones Territoriales y se entrego al jefe de la OCI para su revisión.</t>
  </si>
  <si>
    <t>Equipo Auditor</t>
  </si>
  <si>
    <t>Realizar 18 auditorias integrales priorizadas</t>
  </si>
  <si>
    <t>Se reprograma auditoria del Almacén General para el mes de Junio y la del Almacén de Cartografía para el mes de Julio. (se realizaran de manera independiente) * En el Comité Institucional de coordinación de control interno se aprobó el cambio de la Territorial Risaralda por la de la Guajira. debido a esto se reprograma para el mes de abril.</t>
  </si>
  <si>
    <t>Se realiza auditoria integral a la Territorial Atlántico, se reporta auditoria de la Guajira en este periodo debido a que como no había programación en el mes de abril no llegó notificación para poderla reportar y la auditoria programada al proceso de Gestión de Difusión y Comercialización se re-programa para el mes de Junio.</t>
  </si>
  <si>
    <t>Se realizaron las auditorias programadas para el periodo (D.T. Córdoba y U.O.C San Gil). Adicionalmente se realizó Auditoria Integral al Proceso de Gestión de Difusión y Comercialización la cual estaba programada para el mes de mayo y se ejecutó en junio.</t>
  </si>
  <si>
    <t>Se realizaron la Auditorias Integrales programadas de la D.T. Cesar y de la Subdirección de Catastro</t>
  </si>
  <si>
    <t>Se realizaron la Auditorias Integrales programadas al proceso de Gestión Informática y Gestión del conocimiento. Se reprograma para el mes de septiembre la auditoría del Avión a cargo de la Subdirección de Geografía y Cartografía.</t>
  </si>
  <si>
    <t>Se realizaron la Auditorias Integrales programadas a la D.T. Magdalena, Subdirección de Agrología - LNS y Auditoria de gestión al avión.</t>
  </si>
  <si>
    <t>Se realizó Auditoria Integral programada a la UOC Ocaña (NS) y adicionalmente en Sede Cental al Almacén de Cartografia que habia sido reprogramada de un periodo anterior.</t>
  </si>
  <si>
    <t>*Se realiza Auditoria integral a la D.T Sucre y se reprograma la de la D.T Norte de Santander</t>
  </si>
  <si>
    <t>Se llevó a cabo la ejecución de la auditoria de la Dirección Territorial Norte Santander entre el 03 al 06 de Diciembre. No.radicado IE12372.</t>
  </si>
  <si>
    <t>Realizar 6 auditorias de seguimiento priorizadas</t>
  </si>
  <si>
    <t>Se realizó Auditoria de seguimiento a la D.T. Huila en el periodo programado.</t>
  </si>
  <si>
    <t>Se realiza auditoria de seguimiento a la D.T. Bolívar de acuerdo con lo programado</t>
  </si>
  <si>
    <t>Se realizaron auditorias de seguimientos en la D.T. Valle y U.O.C. de Soata, la Auditoría al proceso de Almacén General se reprograma para el mes de Julio por solicitud del responsable del proceso.</t>
  </si>
  <si>
    <t>Se llevo a cabo Auditoria de seguimiento del Almacén General que había sido programada en el mes de junio y se realizó reprogramación para este periodo.</t>
  </si>
  <si>
    <t>Se reprograma la auditoria de seguiniento a la D.T. Quindio para el mes de noviembre</t>
  </si>
  <si>
    <t>*Se realizó Auditoria de seguimiento D.T Quindío entre el 13 y 15 de noviembre la cual fue reprogramada en el mes de octubre</t>
  </si>
  <si>
    <t>Auditoría Interna de Calidad a los procesos que hacen parte del SGI de la entidad en las 5 Direcciones Territoriales, 20 Sede Central y SeGuimiento a ISO/IEC 17025</t>
  </si>
  <si>
    <t>De acuerdo con la reunión realizada el 21-09-2019 con la Secretaría General, la Oficina Asesora de Planeación y la Oficina de Control Interno, se acordo NO realizar las auditorias del SGI en Direcciones Territoriales.</t>
  </si>
  <si>
    <t>Inicialmente la OCI habia determinado realizar las auditorias del SGI a 10 procesos de la sede central, esto debido a los pocos profesionales que conformaron el equipo Auditor, pero de acuerdo con el memorando IE 10364 del 17-10-2019 enviado por esta oficina a la Secretaría General, se toma la determinación de No realizar las auditorias al SGI en las Direcciones Territoriales Ni en los procesos de la sede central, lo anterior teniendo en cuenta los argumentos y cambios estructurales en cuanto al proceso de reestructuración que viene adelantando el IGAC. La unica Auditoría a realizar será al GIT Laboratorio Nacional de Suelos, por temas de la acreditación, en el mes de diciembre.</t>
  </si>
  <si>
    <t>De acuerdo con los correos enviados y con la reunion sostenida con el procesos de gestión agrologica, se dejó el compromiso por parte de este, de conseguir la persona que realizaría el acompañamiento como profesional experto en la auditoría al LNS bajo la norma NTC ISO/IEC 17025:2017, dicho compromiso no pudo llevarse a cabo, por tal motivo se determina no realizar dicha auditoría.</t>
  </si>
  <si>
    <t>Otros informes (Ejecutivo Anual, Control Interno Contable, SeGuimientos PMCGR, PAA, PES, Plan de fortalecimiento, Acuerdos de Gestión, ACPM), entre otros.</t>
  </si>
  <si>
    <t>Se realizan las actividades correspondientes de acuerdo con el cronograma de seguimiento de la OCI, para la actividad Derechos de Autor de software (Directiva Presidencial 2 de 2002) se ejecutara en el mes de marzo ya que la pagina de la Dirección Nacional de Derechos de Autor se habilita en este mes.</t>
  </si>
  <si>
    <t>Se registra avance de acuerdo con el cronograma de seguimiento de la Oficina, quedando pendiente por ejecutar la actividad -Acuerdos de Gestión Gerentes Públicos- debido a la falta de personal, se realizara en el mes de abril.</t>
  </si>
  <si>
    <t>Se reporta un menor porcentaje de ejecución ya que el seguimiento al Sistemas de Gestión de Seguridad y Salud en el trabajo se re-programa para el mes de agosto, de acuerdo con la Resolución 0312 del 13-02-2019 del Ministerio del Trabajo, la cual amplia la fecha para tal seguimiento hasta el mes de octubre.</t>
  </si>
  <si>
    <t>Se realizaron las siguientes actividades:1. Seguimiento Acuerdos de Gestión Gerentes Públicos (Re-programado del mes de febrero). 2. Seguimiento Plan de Mejoramiento de la Controlaría General de la República. 3.Seguimiento Plan de Fortalecimiento, Plan de Acción Y Matriz de Tareas y Costos SNARIV. 4. Seguimiento Ejecución Presupuestal Direcciones Territoriales. Seguimientos pendientes: 1.Seguimiento Modelo Integrado de Planeación y Gestión. 2. Austeridad del Gasto Público . 3. Austeridad del Gasto Público - DANE (Directiva 9 del 2018).</t>
  </si>
  <si>
    <t>De acuerdo con lo programado se ejecutaron las siguientes actividades: 1-Evaluación del Plan de Acción Anual I Trimestre 2019. 2-Seguimiento Mapas de Riesgos de Gestión y Corrupción por proceso (Aplicativo SOFIGAC). 3-No se realiza seguimiento al Plan Sectorial puesto que aún no se encuentra aprobado. 4-Se re-programa Seguimiento SIGEP para el mes de julio, debido a que el IGAC estableció plazo hasta el 31-05-2019 para la actualización del mismo por parte de los funcionarios.</t>
  </si>
  <si>
    <t xml:space="preserve">De los informes programados para el periodo únicamente se realizó el seguimiento a Las ACPMS registradas en el aplicativo SOFIGAC. Los Seguimiento al SECOP, Plan Anual de Adquisiciones y Verificación  Actas de Supervisión no se generaron en el periodo debido a la no entrega oportuna de la información por parte del proceso responsable </t>
  </si>
  <si>
    <t>De acuerdo con los seguimiento e informes de ley se reprograman el PAA, Plan Sectorial, EKOGUI y PQRD para el siguiente periodo.</t>
  </si>
  <si>
    <t>De acuerdo con los seguimiento e informes de ley programados se realizaron los seguimientos del SNARIV y la Ejecución Presupuestal Direcciones Territoriales.
Se reprograma el seguimiento a los Acuerdos de Gestión para el siguiente periodo y se realizan seguimientos de periodos anteriores al Sistemas de Gestión de Seguridad y Salud en el trabajo y SECOP. Adicionalmente de reportan los informes de  Austeridad del  Gasto Público Institucional y del DANE, los cuales no se reportaron en el mes de julio.</t>
  </si>
  <si>
    <t>Seguimiento programado al Plan de Acción y Contigencia  Mapa  de Riesgos.</t>
  </si>
  <si>
    <t xml:space="preserve">Se da por cumplido el seguimiento al Plan Sectorial ya que de acuerdo con las comunicaciones sostenidas con la OAP, para la vigencia 2019 no se ha podido realizar seguimiento debido a que el Plan Sectorial se encuentra en fase de propuesta y aun el DANE no ha definido las metas anualizadas para el proximo cuatrenio, por ende no se podrá realizar el respectivo seguimiento en esta vigencia.
Se remite certificación de resultado de verificación eKOGUI a la Agencia Nacional de Defensa Juridica del Estado, mediante radicado EE13721 del 13-09-2019
Mediante radicado IE 10785 se envía informe de PQRD a la Dirección General.
Informe trimestral de austeridad del gasto público.
Se relaizó segumiento SIMERGIA.
Seguimiento Plan Anual de Adquisiciones.
Se realizó Verificación  Actas de Supervisión
</t>
  </si>
  <si>
    <t xml:space="preserve">*Se realiza seguimiento al PAA del II y III trimestre de 2019 y se envía informe a la OAP, esto debido a que la información para dicho seguimiento fue enviada y confirmada en el mes de noviembre.
*Se elabora y publica Informe Pormenorizado del Sistema de Control Interno el 13-11-2019 en el Link: https://www.igac.gov.co/es/contenido/informe-pormenorizado.
*De acuerdo con la solicitud enviada  con el asunto "Solicitud información seguimiento avance implementación MIPG"  el día 10-10-2019 y la reiteración del 22-10-2019, la Oficina de Control Interno decide dar por cumplida esta actividad planificada en su Programa Anual de Auditorías sin la generación del respectivo informe.
*Se realizó seguimiento al Plan Institucional de Capacitación, Plan de Bienestar y Plan de Incentivos y Vacantes en el mes de noviembre y el informe enviado con radicado IE 12413 del 02-12-2019.
</t>
  </si>
  <si>
    <t xml:space="preserve">Se geneó Informe de seguimieto ACPMS con radicado IE13957 del 31 de diciembre.
Se inica el seguimiento al Plan Anual de Adquisiciones con correo a la Doctora Dennis Torres el 19 de diciembre.
Se generó el informe de Ejecución Presupuestal Direcciones Territoriales y se entrego al jefe de la OCI para su revisión.
</t>
  </si>
  <si>
    <t>Realizar Seguimiento del Plan Anticorrupción y Atención al Ciudadano</t>
  </si>
  <si>
    <t>El seguimiento y evaluación del Plan Anticorrupción y Atención al Ciudadano con corte a 31-12-2018 fue publicado en la pagina WEB del instituto, de acuerdo con el correo enviado a la Función Publica el día 11-01-2019.</t>
  </si>
  <si>
    <t>Se realiza Seguimiento Plan Anticorrupción Publicado en el link https://www.igac.gov.co/sites/igac.gov.co/files/plan_anticorrupcion_de_atencion_al_ciudadano_y_de_participacion_igac_2019_-final.pdf</t>
  </si>
  <si>
    <t>Se realizó seguimiento del Plan Anticorrupción y Atención al Ciudadano</t>
  </si>
  <si>
    <t>Actividades de fomento de la cultura de autocontrol y autoevaluación</t>
  </si>
  <si>
    <t>% de avance al cumplimiento de actividades de fomento de la cultura de autocontrol y autoevaluación</t>
  </si>
  <si>
    <t>Actividades de Autocontrol realizadas en el trimestre: ** Charla de de Autocontrol en el desarrollo de la auditoria integral a la UOC de Chiquinquira. **Tip enviado por el grupo de comunicaciones en el mes de febrero.</t>
  </si>
  <si>
    <t>No se programa avance de ejecución para el periodo.</t>
  </si>
  <si>
    <t>No se programo avance para el mes de mayo.</t>
  </si>
  <si>
    <t>Actividades de Autocontrol realizadas en el trimestre: ** Charla de Autocontrol en el desarrollo de las auditorias a las D.T.  Atlantico, Cordoba y Guajira, UOC de San Gil.</t>
  </si>
  <si>
    <t>Se realizaron charlas para el fomento de la cultura de autocontrol y autoevaluación en la ejecución de las auditorias integrales del periodo.</t>
  </si>
  <si>
    <t>Realizar actividades para el fomento de la cultura de autocontrol y autoevaluación.</t>
  </si>
  <si>
    <t>Se envía correo electrónico al grupo de comunicación interna con el fin de realizar publicación de TIPS de autocontrol en el mes de Marzo.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</si>
</sst>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
    <numFmt numFmtId="165" formatCode="mmmm\ d&quot; de &quot;yyyy"/>
    <numFmt numFmtId="167" formatCode="_-* #,##0\ _€_-;\-* #,##0\ _€_-;_-* &quot;-&quot;??\ _€_-;_-@"/>
    <numFmt numFmtId="168" formatCode="_-* #,##0.00\ _€_-;\-* #,##0.00\ _€_-;_-* &quot;-&quot;??\ _€_-;_-@"/>
    <numFmt numFmtId="169" formatCode="#,##0.0"/>
    <numFmt numFmtId="170" formatCode="yyyy/mm/dd"/>
    <numFmt numFmtId="171" formatCode="0.0000"/>
    <numFmt numFmtId="172" formatCode="0.0"/>
    <numFmt numFmtId="173" formatCode="yyyy\-mm\-dd"/>
    <numFmt numFmtId="174" formatCode="yyyy&quot;-&quot;mm&quot;-&quot;dd"/>
  </numFmts>
  <fonts count="112">
    <font>
      <sz val="11"/>
      <color rgb="FF000000"/>
      <name val="Calibri"/>
    </font>
    <font>
      <sz val="12"/>
      <name val="Calibri"/>
    </font>
    <font>
      <sz val="11"/>
      <name val="Calibri"/>
    </font>
    <font>
      <b/>
      <sz val="12"/>
      <name val="Calibri"/>
    </font>
    <font>
      <b/>
      <sz val="11"/>
      <name val="Calibri"/>
    </font>
    <font>
      <b/>
      <sz val="11"/>
      <name val="Calibri"/>
    </font>
    <font>
      <b/>
      <sz val="18"/>
      <name val="Calibri"/>
    </font>
    <font>
      <sz val="11"/>
      <name val="Calibri"/>
    </font>
    <font>
      <b/>
      <sz val="10"/>
      <name val="Calibri"/>
    </font>
    <font>
      <b/>
      <sz val="11"/>
      <color rgb="FF000000"/>
      <name val="Calibri"/>
    </font>
    <font>
      <b/>
      <sz val="16"/>
      <color rgb="FF000000"/>
      <name val="Calibri"/>
    </font>
    <font>
      <b/>
      <sz val="12"/>
      <color rgb="FF000000"/>
      <name val="Calibri"/>
    </font>
    <font>
      <b/>
      <sz val="8"/>
      <color rgb="FF000000"/>
      <name val="Calibri"/>
    </font>
    <font>
      <sz val="11"/>
      <color rgb="FF002060"/>
      <name val="Calibri"/>
    </font>
    <font>
      <sz val="11"/>
      <color rgb="FF0000FF"/>
      <name val="Calibri"/>
    </font>
    <font>
      <b/>
      <sz val="11"/>
      <color rgb="FF0000FF"/>
      <name val="Calibri"/>
    </font>
    <font>
      <sz val="14"/>
      <name val="Calibri"/>
    </font>
    <font>
      <sz val="11"/>
      <name val="Arial"/>
    </font>
    <font>
      <b/>
      <sz val="11"/>
      <color rgb="FF002060"/>
      <name val="Calibri"/>
    </font>
    <font>
      <b/>
      <sz val="14"/>
      <color rgb="FF3333FF"/>
      <name val="Calibri"/>
    </font>
    <font>
      <i/>
      <sz val="11"/>
      <color rgb="FF000000"/>
      <name val="Calibri"/>
    </font>
    <font>
      <b/>
      <i/>
      <sz val="11"/>
      <color rgb="FF000000"/>
      <name val="Calibri"/>
    </font>
    <font>
      <sz val="12"/>
      <color rgb="FF000000"/>
      <name val="Calibri"/>
    </font>
    <font>
      <sz val="11"/>
      <color rgb="FF0206BE"/>
      <name val="Calibri"/>
    </font>
    <font>
      <b/>
      <sz val="11"/>
      <color rgb="FF0206BE"/>
      <name val="Calibri"/>
    </font>
    <font>
      <b/>
      <sz val="12"/>
      <name val="Calibri"/>
    </font>
    <font>
      <b/>
      <sz val="18"/>
      <color rgb="FF000000"/>
      <name val="Calibri"/>
    </font>
    <font>
      <b/>
      <sz val="14"/>
      <color rgb="FF000000"/>
      <name val="Calibri"/>
    </font>
    <font>
      <sz val="12"/>
      <color rgb="FFD0CECE"/>
      <name val="Calibri"/>
    </font>
    <font>
      <b/>
      <sz val="12"/>
      <color rgb="FFD0CECE"/>
      <name val="Calibri"/>
    </font>
    <font>
      <sz val="14"/>
      <color rgb="FF000000"/>
      <name val="Calibri"/>
    </font>
    <font>
      <b/>
      <sz val="14"/>
      <name val="Calibri"/>
    </font>
    <font>
      <sz val="14"/>
      <name val="Calibri"/>
    </font>
    <font>
      <sz val="11"/>
      <color rgb="FF4472C4"/>
      <name val="Calibri"/>
    </font>
    <font>
      <sz val="11"/>
      <color rgb="FF0000FF"/>
      <name val="Arial"/>
    </font>
    <font>
      <b/>
      <sz val="11"/>
      <color rgb="FF4472C4"/>
      <name val="Calibri"/>
    </font>
    <font>
      <sz val="11"/>
      <color rgb="FF0070C0"/>
      <name val="Calibri"/>
    </font>
    <font>
      <sz val="9"/>
      <name val="Arial"/>
    </font>
    <font>
      <b/>
      <sz val="11"/>
      <color rgb="FF0070C0"/>
      <name val="Calibri"/>
    </font>
    <font>
      <sz val="9"/>
      <color rgb="FF0000FF"/>
      <name val="Arial"/>
    </font>
    <font>
      <sz val="11"/>
      <color rgb="FFFF0000"/>
      <name val="Calibri"/>
    </font>
    <font>
      <sz val="11"/>
      <color rgb="FF000000"/>
      <name val="Roboto"/>
    </font>
    <font>
      <sz val="11"/>
      <color rgb="FF4A86E8"/>
      <name val="Calibri"/>
    </font>
    <font>
      <sz val="18"/>
      <color rgb="FF000000"/>
      <name val="Calibri"/>
    </font>
    <font>
      <sz val="16"/>
      <color rgb="FF000000"/>
      <name val="Calibri"/>
    </font>
    <font>
      <b/>
      <sz val="8"/>
      <name val="Calibri"/>
    </font>
    <font>
      <sz val="11"/>
      <color rgb="FF3333FF"/>
      <name val="Calibri"/>
    </font>
    <font>
      <b/>
      <sz val="11"/>
      <color rgb="FF3333FF"/>
      <name val="Calibri"/>
    </font>
    <font>
      <b/>
      <sz val="11"/>
      <color rgb="FF000000"/>
      <name val="Arial"/>
    </font>
    <font>
      <b/>
      <sz val="12"/>
      <color rgb="FF000000"/>
      <name val="Arial"/>
    </font>
    <font>
      <sz val="11"/>
      <color rgb="FF000000"/>
      <name val="Arial"/>
    </font>
    <font>
      <sz val="12"/>
      <color rgb="FF000000"/>
      <name val="Arial"/>
    </font>
    <font>
      <sz val="14"/>
      <color rgb="FFD0CECE"/>
      <name val="Calibri"/>
    </font>
    <font>
      <b/>
      <sz val="14"/>
      <color rgb="FFD0CECE"/>
      <name val="Calibri"/>
    </font>
    <font>
      <sz val="11"/>
      <color rgb="FF4472C4"/>
      <name val="Arial"/>
    </font>
    <font>
      <sz val="11"/>
      <name val="Arial"/>
    </font>
    <font>
      <sz val="14"/>
      <color rgb="FFFF0000"/>
      <name val="Calibri"/>
    </font>
    <font>
      <b/>
      <sz val="14"/>
      <color rgb="FFFF0000"/>
      <name val="Calibri"/>
    </font>
    <font>
      <sz val="14"/>
      <color rgb="FF0000FF"/>
      <name val="Calibri"/>
    </font>
    <font>
      <sz val="11"/>
      <color rgb="FFFF0000"/>
      <name val="Arial"/>
    </font>
    <font>
      <sz val="14"/>
      <color rgb="FF2F75B5"/>
      <name val="Calibri"/>
    </font>
    <font>
      <b/>
      <sz val="14"/>
      <color rgb="FFFCE4D6"/>
      <name val="Calibri"/>
    </font>
    <font>
      <sz val="14"/>
      <color rgb="FF4472C4"/>
      <name val="Calibri"/>
    </font>
    <font>
      <b/>
      <sz val="14"/>
      <color rgb="FF4472C4"/>
      <name val="Calibri"/>
    </font>
    <font>
      <b/>
      <sz val="14"/>
      <color rgb="FF0000FF"/>
      <name val="Calibri"/>
    </font>
    <font>
      <sz val="14"/>
      <color rgb="FF1155CC"/>
      <name val="Calibri"/>
    </font>
    <font>
      <b/>
      <sz val="11"/>
      <color rgb="FF002060"/>
      <name val="Arial"/>
    </font>
    <font>
      <sz val="14"/>
      <color rgb="FF4A86E8"/>
      <name val="Calibri"/>
    </font>
    <font>
      <b/>
      <sz val="14"/>
      <color rgb="FF4A86E8"/>
      <name val="Calibri"/>
    </font>
    <font>
      <sz val="11"/>
      <color rgb="FF222222"/>
      <name val="Arial"/>
    </font>
    <font>
      <sz val="11"/>
      <color rgb="FF000000"/>
      <name val="Arial"/>
    </font>
    <font>
      <sz val="14"/>
      <color rgb="FF00B0F0"/>
      <name val="Calibri"/>
    </font>
    <font>
      <sz val="14"/>
      <color rgb="FF0070C0"/>
      <name val="Calibri"/>
    </font>
    <font>
      <sz val="11"/>
      <color rgb="FF00B0F0"/>
      <name val="Calibri"/>
    </font>
    <font>
      <sz val="11"/>
      <color rgb="FF2E75B5"/>
      <name val="Calibri"/>
    </font>
    <font>
      <b/>
      <sz val="18"/>
      <color rgb="FFFF0000"/>
      <name val="Calibri"/>
    </font>
    <font>
      <b/>
      <sz val="9"/>
      <name val="Arial"/>
    </font>
    <font>
      <sz val="11"/>
      <color rgb="FF000000"/>
      <name val="Calibri"/>
    </font>
    <font>
      <b/>
      <sz val="11"/>
      <color rgb="FF00B0F0"/>
      <name val="Calibri"/>
    </font>
    <font>
      <sz val="11"/>
      <color rgb="FF000000"/>
      <name val="Roboto"/>
    </font>
    <font>
      <i/>
      <sz val="11"/>
      <name val="Calibri"/>
    </font>
    <font>
      <sz val="11"/>
      <color rgb="FF2F75B5"/>
      <name val="Calibri"/>
    </font>
    <font>
      <sz val="11"/>
      <color rgb="FF385623"/>
      <name val="Calibri"/>
    </font>
    <font>
      <b/>
      <sz val="10"/>
      <color rgb="FF000000"/>
      <name val="Calibri"/>
    </font>
    <font>
      <sz val="11"/>
      <color rgb="FF222222"/>
      <name val="Calibri"/>
    </font>
    <font>
      <sz val="9"/>
      <color rgb="FF222222"/>
      <name val="Calibri"/>
    </font>
    <font>
      <sz val="8"/>
      <color rgb="FF222222"/>
      <name val="Calibri"/>
    </font>
    <font>
      <sz val="9"/>
      <color rgb="FF000000"/>
      <name val="Calibri"/>
    </font>
    <font>
      <b/>
      <sz val="11"/>
      <color rgb="FFFF0000"/>
      <name val="Calibri"/>
    </font>
    <font>
      <sz val="10"/>
      <color rgb="FF000000"/>
      <name val="Calibri"/>
    </font>
    <font>
      <sz val="8"/>
      <color rgb="FF000000"/>
      <name val="Calibri"/>
    </font>
    <font>
      <b/>
      <sz val="11"/>
      <color rgb="FF7030A0"/>
      <name val="Calibri"/>
    </font>
    <font>
      <sz val="11"/>
      <color rgb="FFC55A11"/>
      <name val="Calibri"/>
    </font>
    <font>
      <sz val="8"/>
      <name val="Calibri"/>
    </font>
    <font>
      <sz val="8"/>
      <name val="Calibri"/>
    </font>
    <font>
      <sz val="11"/>
      <color rgb="FFFF0000"/>
      <name val="Arial"/>
    </font>
    <font>
      <sz val="11"/>
      <color rgb="FF7030A0"/>
      <name val="Calibri"/>
    </font>
    <font>
      <b/>
      <sz val="9"/>
      <color rgb="FF000000"/>
      <name val="Calibri"/>
    </font>
    <font>
      <b/>
      <sz val="9"/>
      <name val="Calibri"/>
    </font>
    <font>
      <b/>
      <sz val="9"/>
      <color rgb="FF4472C4"/>
      <name val="Arial"/>
    </font>
    <font>
      <sz val="9"/>
      <name val="Calibri"/>
    </font>
    <font>
      <b/>
      <sz val="9"/>
      <color rgb="FF000000"/>
      <name val="Arial"/>
    </font>
    <font>
      <sz val="7"/>
      <color rgb="FF000000"/>
      <name val="Calibri"/>
    </font>
    <font>
      <sz val="8"/>
      <color rgb="FF000000"/>
      <name val="Docs-Calibri"/>
    </font>
    <font>
      <sz val="11"/>
      <color rgb="FF4A86E8"/>
      <name val="Calibri"/>
    </font>
    <font>
      <sz val="9"/>
      <color rgb="FF333333"/>
      <name val="Arial"/>
    </font>
    <font>
      <b/>
      <sz val="11"/>
      <color rgb="FF000000"/>
      <name val="Arial"/>
    </font>
    <font>
      <sz val="11"/>
      <color rgb="FF4472C4"/>
      <name val="Arial"/>
    </font>
    <font>
      <sz val="11"/>
      <color rgb="FF2E75B5"/>
      <name val="Arial"/>
    </font>
    <font>
      <b/>
      <sz val="11"/>
      <color rgb="FF4472C4"/>
      <name val="Arial"/>
    </font>
    <font>
      <b/>
      <sz val="11"/>
      <name val="Arial"/>
    </font>
    <font>
      <sz val="9"/>
      <color rgb="FFFF0000"/>
      <name val="Arial"/>
    </font>
  </fonts>
  <fills count="30">
    <fill>
      <patternFill patternType="none"/>
    </fill>
    <fill>
      <patternFill patternType="gray125"/>
    </fill>
    <fill>
      <patternFill patternType="solid">
        <fgColor rgb="FFCFE2F3"/>
        <bgColor rgb="FFCFE2F3"/>
      </patternFill>
    </fill>
    <fill>
      <patternFill patternType="solid">
        <fgColor rgb="FF00FFFF"/>
        <bgColor rgb="FF00FFFF"/>
      </patternFill>
    </fill>
    <fill>
      <patternFill patternType="solid">
        <fgColor rgb="FFFBE4D5"/>
        <bgColor rgb="FFFBE4D5"/>
      </patternFill>
    </fill>
    <fill>
      <patternFill patternType="solid">
        <fgColor rgb="FFBDD6EE"/>
        <bgColor rgb="FFBDD6EE"/>
      </patternFill>
    </fill>
    <fill>
      <patternFill patternType="solid">
        <fgColor rgb="FFFFFFFF"/>
        <bgColor rgb="FFFFFFFF"/>
      </patternFill>
    </fill>
    <fill>
      <patternFill patternType="solid">
        <fgColor rgb="FFFFFF00"/>
        <bgColor rgb="FFFFFF00"/>
      </patternFill>
    </fill>
    <fill>
      <patternFill patternType="solid">
        <fgColor rgb="FFFFF2CC"/>
        <bgColor rgb="FFFFF2CC"/>
      </patternFill>
    </fill>
    <fill>
      <patternFill patternType="solid">
        <fgColor rgb="FFF4B083"/>
        <bgColor rgb="FFF4B083"/>
      </patternFill>
    </fill>
    <fill>
      <patternFill patternType="solid">
        <fgColor rgb="FFEA9999"/>
        <bgColor rgb="FFEA9999"/>
      </patternFill>
    </fill>
    <fill>
      <patternFill patternType="solid">
        <fgColor rgb="FFA4C2F4"/>
        <bgColor rgb="FFA4C2F4"/>
      </patternFill>
    </fill>
    <fill>
      <patternFill patternType="solid">
        <fgColor rgb="FFE2EFD9"/>
        <bgColor rgb="FFE2EFD9"/>
      </patternFill>
    </fill>
    <fill>
      <patternFill patternType="solid">
        <fgColor rgb="FFFEF2CB"/>
        <bgColor rgb="FFFEF2CB"/>
      </patternFill>
    </fill>
    <fill>
      <patternFill patternType="solid">
        <fgColor rgb="FFBDD7EE"/>
        <bgColor rgb="FFBDD7EE"/>
      </patternFill>
    </fill>
    <fill>
      <patternFill patternType="solid">
        <fgColor rgb="FFE2EFDA"/>
        <bgColor rgb="FFE2EFDA"/>
      </patternFill>
    </fill>
    <fill>
      <patternFill patternType="solid">
        <fgColor rgb="FFEDEDED"/>
        <bgColor rgb="FFEDEDED"/>
      </patternFill>
    </fill>
    <fill>
      <patternFill patternType="solid">
        <fgColor rgb="FFFCE4D6"/>
        <bgColor rgb="FFFCE4D6"/>
      </patternFill>
    </fill>
    <fill>
      <patternFill patternType="solid">
        <fgColor rgb="FFF4B084"/>
        <bgColor rgb="FFF4B084"/>
      </patternFill>
    </fill>
    <fill>
      <patternFill patternType="solid">
        <fgColor rgb="FFC9DAF8"/>
        <bgColor rgb="FFC9DAF8"/>
      </patternFill>
    </fill>
    <fill>
      <patternFill patternType="solid">
        <fgColor rgb="FFFCE5CD"/>
        <bgColor rgb="FFFCE5CD"/>
      </patternFill>
    </fill>
    <fill>
      <patternFill patternType="solid">
        <fgColor rgb="FF999999"/>
        <bgColor rgb="FF999999"/>
      </patternFill>
    </fill>
    <fill>
      <patternFill patternType="solid">
        <fgColor rgb="FFDD7E6B"/>
        <bgColor rgb="FFDD7E6B"/>
      </patternFill>
    </fill>
    <fill>
      <patternFill patternType="solid">
        <fgColor rgb="FFE99993"/>
        <bgColor rgb="FFE99993"/>
      </patternFill>
    </fill>
    <fill>
      <patternFill patternType="solid">
        <fgColor rgb="FFFF0000"/>
        <bgColor rgb="FFFF0000"/>
      </patternFill>
    </fill>
    <fill>
      <patternFill patternType="solid">
        <fgColor rgb="FF00B0F0"/>
        <bgColor rgb="FF00B0F0"/>
      </patternFill>
    </fill>
    <fill>
      <patternFill patternType="solid">
        <fgColor rgb="FFFF00FF"/>
        <bgColor rgb="FFFF00FF"/>
      </patternFill>
    </fill>
    <fill>
      <patternFill patternType="solid">
        <fgColor rgb="FF9FC5E8"/>
        <bgColor rgb="FF9FC5E8"/>
      </patternFill>
    </fill>
    <fill>
      <patternFill patternType="solid">
        <fgColor rgb="FFA9D08E"/>
        <bgColor rgb="FFA9D08E"/>
      </patternFill>
    </fill>
    <fill>
      <patternFill patternType="solid">
        <fgColor rgb="FFC6EFCE"/>
        <bgColor rgb="FFC6EFCE"/>
      </patternFill>
    </fill>
  </fills>
  <borders count="90">
    <border>
      <left/>
      <right/>
      <top/>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hair">
        <color rgb="FF000000"/>
      </left>
      <right style="hair">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hair">
        <color rgb="FF000000"/>
      </left>
      <right style="hair">
        <color rgb="FF000000"/>
      </right>
      <top style="hair">
        <color rgb="FF000000"/>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
      <left style="thin">
        <color rgb="FF000000"/>
      </left>
      <right style="thin">
        <color rgb="FF000000"/>
      </right>
      <top/>
      <bottom/>
      <diagonal/>
    </border>
    <border>
      <left style="thin">
        <color rgb="FF000000"/>
      </left>
      <right style="thin">
        <color rgb="FF000000"/>
      </right>
      <top style="double">
        <color rgb="FF000000"/>
      </top>
      <bottom style="thin">
        <color rgb="FF000000"/>
      </bottom>
      <diagonal/>
    </border>
    <border>
      <left style="thin">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right style="thin">
        <color rgb="FF000000"/>
      </right>
      <top style="thin">
        <color rgb="FF000000"/>
      </top>
      <bottom style="double">
        <color rgb="FF000000"/>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
      <left style="hair">
        <color rgb="FF000000"/>
      </left>
      <right style="hair">
        <color rgb="FF000000"/>
      </right>
      <top style="thin">
        <color rgb="FF000000"/>
      </top>
      <bottom style="hair">
        <color rgb="FF000000"/>
      </bottom>
      <diagonal/>
    </border>
    <border>
      <left/>
      <right style="thin">
        <color rgb="FF000000"/>
      </right>
      <top/>
      <bottom/>
      <diagonal/>
    </border>
    <border>
      <left/>
      <right style="thin">
        <color rgb="FF000000"/>
      </right>
      <top/>
      <bottom style="double">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top style="double">
        <color rgb="FF000000"/>
      </top>
      <bottom style="thin">
        <color rgb="FF000000"/>
      </bottom>
      <diagonal/>
    </border>
    <border>
      <left/>
      <right style="thin">
        <color rgb="FF000000"/>
      </right>
      <top/>
      <bottom/>
      <diagonal/>
    </border>
    <border>
      <left/>
      <right/>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n">
        <color rgb="FF000000"/>
      </left>
      <right style="thick">
        <color rgb="FF000000"/>
      </right>
      <top/>
      <bottom style="thin">
        <color rgb="FF000000"/>
      </bottom>
      <diagonal/>
    </border>
    <border>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bottom style="thick">
        <color rgb="FF000000"/>
      </bottom>
      <diagonal/>
    </border>
    <border>
      <left/>
      <right style="thin">
        <color rgb="FF000000"/>
      </right>
      <top/>
      <bottom/>
      <diagonal/>
    </border>
  </borders>
  <cellStyleXfs count="1">
    <xf numFmtId="0" fontId="0" fillId="0" borderId="0"/>
  </cellStyleXfs>
  <cellXfs count="1594">
    <xf numFmtId="0" fontId="0" fillId="0" borderId="0" xfId="0" applyFont="1" applyAlignment="1"/>
    <xf numFmtId="0" fontId="2" fillId="0" borderId="0" xfId="0" applyFont="1" applyAlignment="1">
      <alignment horizontal="center" vertical="center"/>
    </xf>
    <xf numFmtId="0" fontId="7" fillId="0" borderId="0" xfId="0" applyFont="1" applyAlignment="1">
      <alignment horizontal="center" vertical="center" wrapText="1"/>
    </xf>
    <xf numFmtId="0" fontId="5" fillId="2" borderId="16"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8" fillId="2" borderId="17" xfId="0" applyFont="1" applyFill="1" applyBorder="1" applyAlignment="1">
      <alignment horizontal="center" vertical="center" textRotation="90" wrapText="1"/>
    </xf>
    <xf numFmtId="9" fontId="8" fillId="2" borderId="17" xfId="0" applyNumberFormat="1" applyFont="1" applyFill="1" applyBorder="1" applyAlignment="1">
      <alignment horizontal="center" vertical="center" textRotation="90" wrapText="1"/>
    </xf>
    <xf numFmtId="10" fontId="7" fillId="0" borderId="20" xfId="0" applyNumberFormat="1" applyFont="1" applyBorder="1" applyAlignment="1">
      <alignment horizontal="center" vertical="center" wrapText="1"/>
    </xf>
    <xf numFmtId="0" fontId="7" fillId="0" borderId="20" xfId="0" applyFont="1" applyBorder="1" applyAlignment="1">
      <alignment horizontal="center" vertical="center" wrapText="1"/>
    </xf>
    <xf numFmtId="49" fontId="7" fillId="0" borderId="20" xfId="0" applyNumberFormat="1" applyFont="1" applyBorder="1" applyAlignment="1">
      <alignment horizontal="center" vertical="center" wrapText="1"/>
    </xf>
    <xf numFmtId="3" fontId="7" fillId="0" borderId="20" xfId="0" applyNumberFormat="1" applyFont="1" applyBorder="1" applyAlignment="1">
      <alignment horizontal="center" vertical="center" wrapText="1"/>
    </xf>
    <xf numFmtId="9" fontId="7" fillId="0" borderId="20" xfId="0" applyNumberFormat="1" applyFont="1" applyBorder="1" applyAlignment="1">
      <alignment horizontal="center" vertical="center" wrapText="1"/>
    </xf>
    <xf numFmtId="49" fontId="7" fillId="0" borderId="22" xfId="0" applyNumberFormat="1" applyFont="1" applyBorder="1" applyAlignment="1">
      <alignment horizontal="center" vertical="center" wrapText="1"/>
    </xf>
    <xf numFmtId="3" fontId="7" fillId="0" borderId="22" xfId="0" applyNumberFormat="1" applyFont="1" applyBorder="1" applyAlignment="1">
      <alignment horizontal="center" vertical="center" wrapText="1"/>
    </xf>
    <xf numFmtId="10" fontId="7" fillId="0" borderId="22" xfId="0" applyNumberFormat="1" applyFont="1" applyBorder="1" applyAlignment="1">
      <alignment horizontal="center" vertical="center" wrapText="1"/>
    </xf>
    <xf numFmtId="0" fontId="7" fillId="0" borderId="22" xfId="0" applyFont="1" applyBorder="1" applyAlignment="1">
      <alignment horizontal="center" vertical="center" wrapText="1"/>
    </xf>
    <xf numFmtId="4" fontId="7" fillId="0" borderId="22" xfId="0" applyNumberFormat="1" applyFont="1" applyBorder="1" applyAlignment="1">
      <alignment horizontal="center" vertical="center" wrapText="1"/>
    </xf>
    <xf numFmtId="9" fontId="7" fillId="0" borderId="22" xfId="0" applyNumberFormat="1" applyFont="1" applyBorder="1" applyAlignment="1">
      <alignment horizontal="center" vertical="center" wrapText="1"/>
    </xf>
    <xf numFmtId="0" fontId="2" fillId="0" borderId="0" xfId="0" applyFont="1" applyAlignment="1">
      <alignment horizontal="center" vertical="center" wrapText="1"/>
    </xf>
    <xf numFmtId="3" fontId="2" fillId="0" borderId="0" xfId="0" applyNumberFormat="1" applyFont="1"/>
    <xf numFmtId="10" fontId="2" fillId="0" borderId="0" xfId="0" applyNumberFormat="1" applyFont="1"/>
    <xf numFmtId="0" fontId="9" fillId="0" borderId="6" xfId="0" applyFont="1" applyBorder="1" applyAlignment="1">
      <alignment horizontal="center" vertical="center" wrapText="1"/>
    </xf>
    <xf numFmtId="0" fontId="0" fillId="0" borderId="21" xfId="0" applyFont="1" applyBorder="1" applyAlignment="1">
      <alignment horizontal="center" vertical="center" wrapText="1"/>
    </xf>
    <xf numFmtId="9" fontId="0" fillId="0" borderId="21" xfId="0" applyNumberFormat="1" applyFont="1" applyBorder="1" applyAlignment="1">
      <alignment horizontal="center" vertical="center" wrapText="1"/>
    </xf>
    <xf numFmtId="3" fontId="0" fillId="0" borderId="21" xfId="0" applyNumberFormat="1" applyFont="1" applyBorder="1" applyAlignment="1">
      <alignment horizontal="center" vertical="center" wrapText="1"/>
    </xf>
    <xf numFmtId="10" fontId="9" fillId="0" borderId="21" xfId="0" applyNumberFormat="1" applyFont="1" applyBorder="1" applyAlignment="1">
      <alignment horizontal="center" vertical="center" wrapText="1"/>
    </xf>
    <xf numFmtId="10" fontId="0" fillId="0" borderId="21" xfId="0" applyNumberFormat="1" applyFont="1" applyBorder="1" applyAlignment="1">
      <alignment horizontal="center" vertical="center" wrapText="1"/>
    </xf>
    <xf numFmtId="10" fontId="7" fillId="0" borderId="0" xfId="0" applyNumberFormat="1" applyFont="1" applyAlignment="1">
      <alignment horizontal="center" vertical="center" wrapText="1"/>
    </xf>
    <xf numFmtId="168" fontId="7" fillId="0" borderId="22" xfId="0" applyNumberFormat="1" applyFont="1" applyBorder="1" applyAlignment="1">
      <alignment horizontal="center" vertical="center" wrapText="1"/>
    </xf>
    <xf numFmtId="0" fontId="2" fillId="0" borderId="0" xfId="0" applyFont="1" applyAlignment="1">
      <alignment vertical="center" wrapText="1"/>
    </xf>
    <xf numFmtId="0" fontId="0"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10" fillId="0" borderId="0" xfId="0" applyFont="1" applyAlignment="1">
      <alignment horizontal="center"/>
    </xf>
    <xf numFmtId="0" fontId="9" fillId="5" borderId="21" xfId="0" applyFont="1" applyFill="1" applyBorder="1" applyAlignment="1">
      <alignment horizontal="center" vertical="center"/>
    </xf>
    <xf numFmtId="0" fontId="9" fillId="5" borderId="21" xfId="0" applyFont="1" applyFill="1" applyBorder="1" applyAlignment="1">
      <alignment horizontal="center" vertical="center" wrapText="1"/>
    </xf>
    <xf numFmtId="0" fontId="9" fillId="5" borderId="21" xfId="0" applyFont="1" applyFill="1" applyBorder="1" applyAlignment="1">
      <alignment horizontal="center" vertical="center" wrapText="1"/>
    </xf>
    <xf numFmtId="9" fontId="9" fillId="5" borderId="21" xfId="0" applyNumberFormat="1" applyFont="1" applyFill="1" applyBorder="1" applyAlignment="1">
      <alignment horizontal="center" vertical="center" wrapText="1"/>
    </xf>
    <xf numFmtId="0" fontId="12" fillId="5" borderId="21" xfId="0" applyFont="1" applyFill="1" applyBorder="1" applyAlignment="1">
      <alignment horizontal="center" vertical="center" wrapText="1"/>
    </xf>
    <xf numFmtId="0" fontId="12" fillId="5" borderId="21" xfId="0" applyFont="1" applyFill="1" applyBorder="1" applyAlignment="1">
      <alignment horizontal="center" vertical="center" wrapText="1"/>
    </xf>
    <xf numFmtId="0" fontId="12" fillId="8" borderId="21" xfId="0" applyFont="1" applyFill="1" applyBorder="1" applyAlignment="1">
      <alignment horizontal="center" vertical="center" wrapText="1"/>
    </xf>
    <xf numFmtId="0" fontId="0" fillId="0" borderId="21" xfId="0" applyFont="1" applyBorder="1" applyAlignment="1">
      <alignment horizontal="center" vertical="center"/>
    </xf>
    <xf numFmtId="10" fontId="0" fillId="0" borderId="21" xfId="0" applyNumberFormat="1" applyFont="1" applyBorder="1" applyAlignment="1">
      <alignment horizontal="center" vertical="center"/>
    </xf>
    <xf numFmtId="4" fontId="0" fillId="0" borderId="21" xfId="0" applyNumberFormat="1" applyFont="1" applyBorder="1" applyAlignment="1">
      <alignment horizontal="center" vertical="center"/>
    </xf>
    <xf numFmtId="4" fontId="9" fillId="5" borderId="21" xfId="0" applyNumberFormat="1" applyFont="1" applyFill="1" applyBorder="1" applyAlignment="1">
      <alignment horizontal="center" vertical="center"/>
    </xf>
    <xf numFmtId="0" fontId="13" fillId="0" borderId="21" xfId="0" applyFont="1" applyBorder="1" applyAlignment="1">
      <alignment horizontal="center" vertical="center"/>
    </xf>
    <xf numFmtId="10" fontId="14" fillId="0" borderId="21" xfId="0" applyNumberFormat="1" applyFont="1" applyBorder="1" applyAlignment="1">
      <alignment horizontal="center" vertical="center"/>
    </xf>
    <xf numFmtId="4" fontId="14" fillId="0" borderId="21" xfId="0" applyNumberFormat="1" applyFont="1" applyBorder="1" applyAlignment="1">
      <alignment horizontal="center" vertical="center"/>
    </xf>
    <xf numFmtId="10" fontId="0" fillId="6" borderId="21" xfId="0" applyNumberFormat="1" applyFont="1" applyFill="1" applyBorder="1" applyAlignment="1">
      <alignment horizontal="center" vertical="center" wrapText="1"/>
    </xf>
    <xf numFmtId="4" fontId="15" fillId="5" borderId="21" xfId="0" applyNumberFormat="1" applyFont="1" applyFill="1" applyBorder="1" applyAlignment="1">
      <alignment horizontal="center" vertical="center"/>
    </xf>
    <xf numFmtId="0" fontId="0" fillId="0" borderId="21" xfId="0" applyFont="1" applyBorder="1"/>
    <xf numFmtId="10" fontId="9" fillId="0" borderId="21" xfId="0" applyNumberFormat="1" applyFont="1" applyBorder="1" applyAlignment="1">
      <alignment horizontal="center" vertical="center"/>
    </xf>
    <xf numFmtId="0" fontId="0" fillId="6" borderId="21" xfId="0" applyFont="1" applyFill="1" applyBorder="1" applyAlignment="1">
      <alignment horizontal="center" vertical="center"/>
    </xf>
    <xf numFmtId="0" fontId="9" fillId="5" borderId="21" xfId="0" applyFont="1" applyFill="1" applyBorder="1" applyAlignment="1">
      <alignment horizontal="center" vertical="center"/>
    </xf>
    <xf numFmtId="0" fontId="14" fillId="6" borderId="21" xfId="0" applyFont="1" applyFill="1" applyBorder="1" applyAlignment="1">
      <alignment horizontal="center" vertical="center"/>
    </xf>
    <xf numFmtId="0" fontId="15" fillId="5" borderId="21" xfId="0" applyFont="1" applyFill="1" applyBorder="1" applyAlignment="1">
      <alignment horizontal="center" vertical="center"/>
    </xf>
    <xf numFmtId="10" fontId="9" fillId="5" borderId="21" xfId="0" applyNumberFormat="1" applyFont="1" applyFill="1" applyBorder="1" applyAlignment="1">
      <alignment horizontal="center" vertical="center"/>
    </xf>
    <xf numFmtId="10" fontId="15" fillId="5" borderId="21" xfId="0" applyNumberFormat="1" applyFont="1" applyFill="1" applyBorder="1" applyAlignment="1">
      <alignment horizontal="center" vertical="center"/>
    </xf>
    <xf numFmtId="3" fontId="0" fillId="0" borderId="21" xfId="0" applyNumberFormat="1" applyFont="1" applyBorder="1" applyAlignment="1">
      <alignment horizontal="center" vertical="center"/>
    </xf>
    <xf numFmtId="3" fontId="9" fillId="5" borderId="21" xfId="0" applyNumberFormat="1" applyFont="1" applyFill="1" applyBorder="1" applyAlignment="1">
      <alignment horizontal="center" vertical="center"/>
    </xf>
    <xf numFmtId="3" fontId="14" fillId="0" borderId="21" xfId="0" applyNumberFormat="1" applyFont="1" applyBorder="1" applyAlignment="1">
      <alignment horizontal="center" vertical="center"/>
    </xf>
    <xf numFmtId="3" fontId="15" fillId="5" borderId="21" xfId="0" applyNumberFormat="1" applyFont="1" applyFill="1" applyBorder="1" applyAlignment="1">
      <alignment horizontal="center" vertical="center"/>
    </xf>
    <xf numFmtId="10" fontId="0" fillId="0" borderId="0" xfId="0" applyNumberFormat="1" applyFont="1" applyAlignment="1">
      <alignment horizontal="center" vertical="center"/>
    </xf>
    <xf numFmtId="0" fontId="12" fillId="2" borderId="21"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14" fillId="0" borderId="21" xfId="0" applyFont="1" applyBorder="1" applyAlignment="1">
      <alignment horizontal="center" vertical="center"/>
    </xf>
    <xf numFmtId="10" fontId="18" fillId="5" borderId="21" xfId="0" applyNumberFormat="1" applyFont="1" applyFill="1" applyBorder="1" applyAlignment="1">
      <alignment horizontal="center" vertical="center"/>
    </xf>
    <xf numFmtId="3" fontId="18" fillId="5" borderId="21" xfId="0" applyNumberFormat="1" applyFont="1" applyFill="1" applyBorder="1" applyAlignment="1">
      <alignment horizontal="center" vertical="center"/>
    </xf>
    <xf numFmtId="4" fontId="18" fillId="5" borderId="21" xfId="0" applyNumberFormat="1" applyFont="1" applyFill="1" applyBorder="1" applyAlignment="1">
      <alignment horizontal="center" vertical="center"/>
    </xf>
    <xf numFmtId="9" fontId="0" fillId="0" borderId="22" xfId="0" applyNumberFormat="1" applyFont="1" applyBorder="1" applyAlignment="1">
      <alignment horizontal="center" vertical="center" wrapText="1"/>
    </xf>
    <xf numFmtId="0" fontId="0" fillId="0" borderId="22" xfId="0" applyFont="1" applyBorder="1" applyAlignment="1">
      <alignment horizontal="center" vertical="center" wrapText="1"/>
    </xf>
    <xf numFmtId="10" fontId="0" fillId="0" borderId="22" xfId="0" applyNumberFormat="1" applyFont="1" applyBorder="1" applyAlignment="1">
      <alignment horizontal="center" vertical="center" wrapText="1"/>
    </xf>
    <xf numFmtId="0" fontId="0" fillId="0" borderId="0" xfId="0" applyFont="1" applyAlignment="1">
      <alignment horizontal="center" vertical="center" wrapText="1"/>
    </xf>
    <xf numFmtId="0" fontId="0" fillId="0" borderId="0" xfId="0" applyFont="1"/>
    <xf numFmtId="169" fontId="9" fillId="5" borderId="21" xfId="0" applyNumberFormat="1" applyFont="1" applyFill="1" applyBorder="1" applyAlignment="1">
      <alignment horizontal="center" vertical="center"/>
    </xf>
    <xf numFmtId="169" fontId="18" fillId="5" borderId="21" xfId="0" applyNumberFormat="1" applyFont="1" applyFill="1" applyBorder="1" applyAlignment="1">
      <alignment horizontal="center" vertical="center"/>
    </xf>
    <xf numFmtId="10" fontId="0" fillId="0" borderId="22" xfId="0" applyNumberFormat="1" applyFont="1" applyBorder="1" applyAlignment="1">
      <alignment horizontal="center" vertical="center"/>
    </xf>
    <xf numFmtId="9" fontId="0" fillId="0" borderId="22" xfId="0" applyNumberFormat="1" applyFont="1" applyBorder="1" applyAlignment="1">
      <alignment horizontal="center" vertical="center"/>
    </xf>
    <xf numFmtId="0" fontId="9" fillId="0" borderId="0" xfId="0" applyFont="1"/>
    <xf numFmtId="9" fontId="0" fillId="0" borderId="0" xfId="0" applyNumberFormat="1" applyFont="1"/>
    <xf numFmtId="0" fontId="9" fillId="0" borderId="22" xfId="0" applyFont="1" applyBorder="1" applyAlignment="1">
      <alignment horizontal="center" vertical="center"/>
    </xf>
    <xf numFmtId="0" fontId="4" fillId="0" borderId="22" xfId="0" applyFont="1" applyBorder="1" applyAlignment="1">
      <alignment horizontal="center" vertical="center"/>
    </xf>
    <xf numFmtId="0" fontId="2" fillId="0" borderId="22" xfId="0" applyFont="1" applyBorder="1" applyAlignment="1">
      <alignment horizontal="center" vertical="center"/>
    </xf>
    <xf numFmtId="10" fontId="9" fillId="0" borderId="22" xfId="0" applyNumberFormat="1" applyFont="1" applyBorder="1" applyAlignment="1">
      <alignment horizontal="center" vertical="center"/>
    </xf>
    <xf numFmtId="0" fontId="0" fillId="0" borderId="22" xfId="0" applyFont="1" applyBorder="1" applyAlignment="1">
      <alignment vertical="center"/>
    </xf>
    <xf numFmtId="0" fontId="19" fillId="0" borderId="0" xfId="0" applyFont="1" applyAlignment="1"/>
    <xf numFmtId="0" fontId="9" fillId="2" borderId="21" xfId="0" applyFont="1" applyFill="1" applyBorder="1" applyAlignment="1">
      <alignment horizontal="center" vertical="center"/>
    </xf>
    <xf numFmtId="0" fontId="0" fillId="2" borderId="21" xfId="0" applyFont="1" applyFill="1" applyBorder="1" applyAlignment="1">
      <alignment horizontal="center" vertical="center" wrapText="1"/>
    </xf>
    <xf numFmtId="3" fontId="0" fillId="2" borderId="21" xfId="0" applyNumberFormat="1" applyFont="1" applyFill="1" applyBorder="1" applyAlignment="1">
      <alignment horizontal="center" vertical="center" wrapText="1"/>
    </xf>
    <xf numFmtId="0" fontId="0" fillId="2" borderId="21"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0" fillId="2" borderId="21" xfId="0" applyFont="1" applyFill="1" applyBorder="1" applyAlignment="1">
      <alignment horizontal="center" vertical="center" wrapText="1"/>
    </xf>
    <xf numFmtId="0" fontId="21" fillId="2" borderId="21" xfId="0" applyFont="1" applyFill="1" applyBorder="1" applyAlignment="1">
      <alignment horizontal="center" vertical="center" wrapText="1"/>
    </xf>
    <xf numFmtId="3" fontId="21" fillId="2" borderId="21" xfId="0" applyNumberFormat="1" applyFont="1" applyFill="1" applyBorder="1" applyAlignment="1">
      <alignment horizontal="center" vertical="center" wrapText="1"/>
    </xf>
    <xf numFmtId="0" fontId="9" fillId="0" borderId="21" xfId="0" applyFont="1" applyBorder="1" applyAlignment="1">
      <alignment horizontal="center" vertical="center" wrapText="1"/>
    </xf>
    <xf numFmtId="0" fontId="23" fillId="0" borderId="21" xfId="0" applyFont="1" applyBorder="1" applyAlignment="1">
      <alignment horizontal="center" vertical="center"/>
    </xf>
    <xf numFmtId="10" fontId="23" fillId="0" borderId="21" xfId="0" applyNumberFormat="1" applyFont="1" applyBorder="1" applyAlignment="1">
      <alignment horizontal="center" vertical="center"/>
    </xf>
    <xf numFmtId="10" fontId="24" fillId="5" borderId="21" xfId="0" applyNumberFormat="1" applyFont="1" applyFill="1" applyBorder="1" applyAlignment="1">
      <alignment horizontal="center" vertical="center"/>
    </xf>
    <xf numFmtId="0" fontId="4" fillId="0" borderId="0" xfId="0" applyFont="1"/>
    <xf numFmtId="9" fontId="2" fillId="0" borderId="0" xfId="0" applyNumberFormat="1" applyFont="1" applyAlignment="1">
      <alignment horizontal="center"/>
    </xf>
    <xf numFmtId="10" fontId="25" fillId="7" borderId="0" xfId="0" applyNumberFormat="1"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xf>
    <xf numFmtId="10" fontId="4" fillId="0" borderId="0" xfId="0" applyNumberFormat="1" applyFont="1"/>
    <xf numFmtId="0" fontId="25" fillId="7" borderId="0" xfId="0" applyFont="1" applyFill="1" applyAlignment="1">
      <alignment horizontal="center" vertical="center"/>
    </xf>
    <xf numFmtId="0" fontId="27" fillId="0" borderId="0" xfId="0" applyFont="1" applyAlignment="1">
      <alignment horizontal="center" vertical="center"/>
    </xf>
    <xf numFmtId="0" fontId="29" fillId="0" borderId="0" xfId="0" applyFont="1" applyAlignment="1">
      <alignment horizontal="center" vertical="center"/>
    </xf>
    <xf numFmtId="14" fontId="22" fillId="0" borderId="0" xfId="0" applyNumberFormat="1" applyFont="1" applyAlignment="1">
      <alignment horizontal="center" vertical="center"/>
    </xf>
    <xf numFmtId="0" fontId="0" fillId="0" borderId="2" xfId="0" applyFont="1" applyBorder="1" applyAlignment="1">
      <alignment horizontal="center" vertical="center" wrapText="1"/>
    </xf>
    <xf numFmtId="10" fontId="0" fillId="0" borderId="21" xfId="0" applyNumberFormat="1" applyFont="1" applyBorder="1" applyAlignment="1">
      <alignment horizontal="center" vertical="center"/>
    </xf>
    <xf numFmtId="0" fontId="27" fillId="0" borderId="0" xfId="0" applyFont="1" applyAlignment="1">
      <alignment horizontal="center"/>
    </xf>
    <xf numFmtId="0" fontId="27" fillId="12" borderId="39" xfId="0" applyFont="1" applyFill="1" applyBorder="1" applyAlignment="1">
      <alignment horizontal="center"/>
    </xf>
    <xf numFmtId="0" fontId="30" fillId="0" borderId="0" xfId="0" applyFont="1" applyAlignment="1">
      <alignment horizontal="center" vertical="center"/>
    </xf>
    <xf numFmtId="0" fontId="30" fillId="0" borderId="0" xfId="0" applyFont="1" applyAlignment="1">
      <alignment horizontal="center"/>
    </xf>
    <xf numFmtId="0" fontId="12" fillId="5" borderId="39" xfId="0" applyFont="1" applyFill="1" applyBorder="1" applyAlignment="1">
      <alignment horizontal="center" vertical="center" wrapText="1"/>
    </xf>
    <xf numFmtId="0" fontId="9" fillId="0" borderId="21" xfId="0" applyFont="1" applyBorder="1" applyAlignment="1">
      <alignment horizontal="center" vertical="center" wrapText="1"/>
    </xf>
    <xf numFmtId="0" fontId="9" fillId="0" borderId="0" xfId="0" applyFont="1" applyAlignment="1">
      <alignment horizontal="center" vertical="center" wrapText="1"/>
    </xf>
    <xf numFmtId="167" fontId="0" fillId="0" borderId="21" xfId="0" applyNumberFormat="1" applyFont="1" applyBorder="1" applyAlignment="1">
      <alignment horizontal="center" vertical="center"/>
    </xf>
    <xf numFmtId="0" fontId="33" fillId="0" borderId="21" xfId="0" applyFont="1" applyBorder="1" applyAlignment="1">
      <alignment horizontal="center" vertical="center"/>
    </xf>
    <xf numFmtId="167" fontId="33" fillId="0" borderId="21" xfId="0" applyNumberFormat="1" applyFont="1" applyBorder="1" applyAlignment="1">
      <alignment vertical="center"/>
    </xf>
    <xf numFmtId="3" fontId="34" fillId="0" borderId="5" xfId="0" applyNumberFormat="1" applyFont="1" applyBorder="1" applyAlignment="1">
      <alignment horizontal="center" vertical="center" wrapText="1"/>
    </xf>
    <xf numFmtId="167" fontId="33" fillId="0" borderId="21" xfId="0" applyNumberFormat="1" applyFont="1" applyBorder="1" applyAlignment="1">
      <alignment vertical="center"/>
    </xf>
    <xf numFmtId="3" fontId="35" fillId="5" borderId="21" xfId="0" applyNumberFormat="1" applyFont="1" applyFill="1" applyBorder="1" applyAlignment="1">
      <alignment horizontal="center" vertical="center"/>
    </xf>
    <xf numFmtId="0" fontId="0" fillId="0" borderId="0" xfId="0" applyFont="1" applyAlignment="1">
      <alignment horizontal="center" vertical="center"/>
    </xf>
    <xf numFmtId="0" fontId="7" fillId="0" borderId="13" xfId="0" applyFont="1" applyBorder="1"/>
    <xf numFmtId="0" fontId="0" fillId="6" borderId="28" xfId="0" applyFont="1" applyFill="1" applyBorder="1" applyAlignment="1">
      <alignment horizontal="center" vertical="center"/>
    </xf>
    <xf numFmtId="3" fontId="33" fillId="0" borderId="21" xfId="0" applyNumberFormat="1" applyFont="1" applyBorder="1" applyAlignment="1">
      <alignment horizontal="center" vertical="center"/>
    </xf>
    <xf numFmtId="3" fontId="7" fillId="0" borderId="21" xfId="0" applyNumberFormat="1" applyFont="1" applyBorder="1" applyAlignment="1">
      <alignment horizontal="center" vertical="center"/>
    </xf>
    <xf numFmtId="3" fontId="33" fillId="0" borderId="21" xfId="0" applyNumberFormat="1" applyFont="1" applyBorder="1" applyAlignment="1">
      <alignment horizontal="center" vertical="center"/>
    </xf>
    <xf numFmtId="0" fontId="33" fillId="0" borderId="26" xfId="0" applyFont="1" applyBorder="1" applyAlignment="1">
      <alignment horizontal="center" vertical="center"/>
    </xf>
    <xf numFmtId="3" fontId="33" fillId="0" borderId="26" xfId="0" applyNumberFormat="1" applyFont="1" applyBorder="1" applyAlignment="1">
      <alignment horizontal="center" vertical="center"/>
    </xf>
    <xf numFmtId="3" fontId="33" fillId="0" borderId="26" xfId="0" applyNumberFormat="1" applyFont="1" applyBorder="1" applyAlignment="1">
      <alignment horizontal="center" vertical="center"/>
    </xf>
    <xf numFmtId="3" fontId="35" fillId="5" borderId="26" xfId="0" applyNumberFormat="1" applyFont="1" applyFill="1" applyBorder="1" applyAlignment="1">
      <alignment horizontal="center" vertical="center"/>
    </xf>
    <xf numFmtId="0" fontId="9" fillId="5" borderId="40" xfId="0" applyFont="1" applyFill="1" applyBorder="1" applyAlignment="1">
      <alignment horizontal="center" vertical="center"/>
    </xf>
    <xf numFmtId="0" fontId="12" fillId="5" borderId="40" xfId="0" applyFont="1" applyFill="1" applyBorder="1" applyAlignment="1">
      <alignment horizontal="center" vertical="center" wrapText="1"/>
    </xf>
    <xf numFmtId="0" fontId="9" fillId="5" borderId="40" xfId="0" applyFont="1" applyFill="1" applyBorder="1" applyAlignment="1">
      <alignment horizontal="center" vertical="center" wrapText="1"/>
    </xf>
    <xf numFmtId="9" fontId="9" fillId="5" borderId="40" xfId="0" applyNumberFormat="1" applyFont="1" applyFill="1" applyBorder="1" applyAlignment="1">
      <alignment horizontal="center" vertical="center" wrapText="1"/>
    </xf>
    <xf numFmtId="0" fontId="7" fillId="0" borderId="21" xfId="0" applyFont="1" applyBorder="1" applyAlignment="1">
      <alignment horizontal="center" vertical="center"/>
    </xf>
    <xf numFmtId="164" fontId="7" fillId="6" borderId="41" xfId="0" applyNumberFormat="1" applyFont="1" applyFill="1" applyBorder="1" applyAlignment="1">
      <alignment horizontal="center" vertical="center" wrapText="1"/>
    </xf>
    <xf numFmtId="10" fontId="5" fillId="5" borderId="21" xfId="0" applyNumberFormat="1" applyFont="1" applyFill="1" applyBorder="1" applyAlignment="1">
      <alignment horizontal="center" vertical="center"/>
    </xf>
    <xf numFmtId="164" fontId="33" fillId="0" borderId="21" xfId="0" applyNumberFormat="1" applyFont="1" applyBorder="1" applyAlignment="1">
      <alignment horizontal="center" vertical="center"/>
    </xf>
    <xf numFmtId="164" fontId="33" fillId="0" borderId="21" xfId="0" applyNumberFormat="1" applyFont="1" applyBorder="1" applyAlignment="1">
      <alignment horizontal="center" vertical="center"/>
    </xf>
    <xf numFmtId="10" fontId="35" fillId="5" borderId="21" xfId="0" applyNumberFormat="1" applyFont="1" applyFill="1" applyBorder="1" applyAlignment="1">
      <alignment horizontal="center" vertical="center"/>
    </xf>
    <xf numFmtId="0" fontId="7" fillId="0" borderId="13" xfId="0" applyFont="1" applyBorder="1" applyAlignment="1"/>
    <xf numFmtId="0" fontId="36" fillId="0" borderId="21" xfId="0" applyFont="1" applyBorder="1" applyAlignment="1">
      <alignment horizontal="center" vertical="center"/>
    </xf>
    <xf numFmtId="10" fontId="36" fillId="0" borderId="21" xfId="0" applyNumberFormat="1" applyFont="1" applyBorder="1" applyAlignment="1">
      <alignment horizontal="center" vertical="center"/>
    </xf>
    <xf numFmtId="10" fontId="37" fillId="6" borderId="21" xfId="0" applyNumberFormat="1" applyFont="1" applyFill="1" applyBorder="1" applyAlignment="1">
      <alignment horizontal="center" vertical="center" wrapText="1"/>
    </xf>
    <xf numFmtId="10" fontId="36" fillId="0" borderId="21" xfId="0" applyNumberFormat="1" applyFont="1" applyBorder="1" applyAlignment="1">
      <alignment horizontal="center" vertical="center"/>
    </xf>
    <xf numFmtId="10" fontId="38" fillId="5" borderId="21" xfId="0" applyNumberFormat="1" applyFont="1" applyFill="1" applyBorder="1" applyAlignment="1">
      <alignment horizontal="center" vertical="center"/>
    </xf>
    <xf numFmtId="10" fontId="39" fillId="6" borderId="21" xfId="0" applyNumberFormat="1" applyFont="1" applyFill="1" applyBorder="1" applyAlignment="1">
      <alignment horizontal="center" vertical="center" wrapText="1"/>
    </xf>
    <xf numFmtId="0" fontId="36" fillId="0" borderId="26" xfId="0" applyFont="1" applyBorder="1" applyAlignment="1">
      <alignment horizontal="center" vertical="center"/>
    </xf>
    <xf numFmtId="10" fontId="36" fillId="0" borderId="26" xfId="0" applyNumberFormat="1" applyFont="1" applyBorder="1" applyAlignment="1">
      <alignment horizontal="center" vertical="center"/>
    </xf>
    <xf numFmtId="10" fontId="36" fillId="0" borderId="26" xfId="0" applyNumberFormat="1" applyFont="1" applyBorder="1" applyAlignment="1">
      <alignment horizontal="center" vertical="center"/>
    </xf>
    <xf numFmtId="10" fontId="38" fillId="5" borderId="26" xfId="0" applyNumberFormat="1" applyFont="1" applyFill="1" applyBorder="1" applyAlignment="1">
      <alignment horizontal="center" vertical="center"/>
    </xf>
    <xf numFmtId="164" fontId="0" fillId="0" borderId="21" xfId="0" applyNumberFormat="1" applyFont="1" applyBorder="1" applyAlignment="1">
      <alignment horizontal="center" vertical="center"/>
    </xf>
    <xf numFmtId="164" fontId="36" fillId="0" borderId="21" xfId="0" applyNumberFormat="1" applyFont="1" applyBorder="1" applyAlignment="1">
      <alignment horizontal="center" vertical="center"/>
    </xf>
    <xf numFmtId="164" fontId="36" fillId="0" borderId="21" xfId="0" applyNumberFormat="1" applyFont="1" applyBorder="1" applyAlignment="1">
      <alignment horizontal="center" vertical="center"/>
    </xf>
    <xf numFmtId="0" fontId="0" fillId="0" borderId="0" xfId="0" applyFont="1" applyAlignment="1"/>
    <xf numFmtId="10" fontId="14" fillId="0" borderId="21" xfId="0" applyNumberFormat="1" applyFont="1" applyBorder="1" applyAlignment="1">
      <alignment horizontal="center" vertical="center"/>
    </xf>
    <xf numFmtId="0" fontId="0" fillId="0" borderId="26" xfId="0" applyFont="1" applyBorder="1" applyAlignment="1">
      <alignment horizontal="center" vertical="center"/>
    </xf>
    <xf numFmtId="10" fontId="14" fillId="0" borderId="26" xfId="0" applyNumberFormat="1" applyFont="1" applyBorder="1" applyAlignment="1">
      <alignment horizontal="center" vertical="center"/>
    </xf>
    <xf numFmtId="10" fontId="14" fillId="0" borderId="26" xfId="0" applyNumberFormat="1" applyFont="1" applyBorder="1" applyAlignment="1">
      <alignment horizontal="center" vertical="center"/>
    </xf>
    <xf numFmtId="10" fontId="9" fillId="5" borderId="26" xfId="0" applyNumberFormat="1" applyFont="1" applyFill="1" applyBorder="1" applyAlignment="1">
      <alignment horizontal="center" vertical="center"/>
    </xf>
    <xf numFmtId="10" fontId="9" fillId="5" borderId="21" xfId="0" applyNumberFormat="1" applyFont="1" applyFill="1" applyBorder="1" applyAlignment="1">
      <alignment horizontal="center" vertical="center" wrapText="1"/>
    </xf>
    <xf numFmtId="0" fontId="33" fillId="0" borderId="21" xfId="0" applyFont="1" applyBorder="1" applyAlignment="1">
      <alignment horizontal="center" vertical="center" wrapText="1"/>
    </xf>
    <xf numFmtId="10" fontId="33" fillId="0" borderId="21" xfId="0" applyNumberFormat="1" applyFont="1" applyBorder="1" applyAlignment="1">
      <alignment horizontal="center" vertical="center" wrapText="1"/>
    </xf>
    <xf numFmtId="10" fontId="36" fillId="0" borderId="21" xfId="0" applyNumberFormat="1" applyFont="1" applyBorder="1" applyAlignment="1">
      <alignment horizontal="center" vertical="center" wrapText="1"/>
    </xf>
    <xf numFmtId="10" fontId="33" fillId="0" borderId="21" xfId="0" applyNumberFormat="1" applyFont="1" applyBorder="1" applyAlignment="1">
      <alignment horizontal="center" vertical="center" wrapText="1"/>
    </xf>
    <xf numFmtId="10" fontId="35" fillId="5" borderId="21" xfId="0" applyNumberFormat="1" applyFont="1" applyFill="1" applyBorder="1" applyAlignment="1">
      <alignment horizontal="center" vertical="center" wrapText="1"/>
    </xf>
    <xf numFmtId="10" fontId="33" fillId="0" borderId="21" xfId="0" applyNumberFormat="1" applyFont="1" applyBorder="1" applyAlignment="1">
      <alignment horizontal="center" vertical="center"/>
    </xf>
    <xf numFmtId="10" fontId="7" fillId="0" borderId="21" xfId="0" applyNumberFormat="1" applyFont="1" applyBorder="1" applyAlignment="1">
      <alignment horizontal="center" vertical="center"/>
    </xf>
    <xf numFmtId="10" fontId="33" fillId="0" borderId="21" xfId="0" applyNumberFormat="1" applyFont="1" applyBorder="1" applyAlignment="1">
      <alignment horizontal="center" vertical="center"/>
    </xf>
    <xf numFmtId="10" fontId="33" fillId="0" borderId="26" xfId="0" applyNumberFormat="1" applyFont="1" applyBorder="1" applyAlignment="1">
      <alignment horizontal="center" vertical="center"/>
    </xf>
    <xf numFmtId="10" fontId="7" fillId="0" borderId="26" xfId="0" applyNumberFormat="1" applyFont="1" applyBorder="1" applyAlignment="1">
      <alignment horizontal="center" vertical="center"/>
    </xf>
    <xf numFmtId="10" fontId="33" fillId="0" borderId="26" xfId="0" applyNumberFormat="1" applyFont="1" applyBorder="1" applyAlignment="1">
      <alignment horizontal="center" vertical="center"/>
    </xf>
    <xf numFmtId="10" fontId="35" fillId="5" borderId="26" xfId="0" applyNumberFormat="1" applyFont="1" applyFill="1" applyBorder="1" applyAlignment="1">
      <alignment horizontal="center" vertical="center"/>
    </xf>
    <xf numFmtId="3" fontId="7" fillId="0" borderId="21" xfId="0" applyNumberFormat="1" applyFont="1" applyBorder="1" applyAlignment="1">
      <alignment horizontal="center" vertical="center"/>
    </xf>
    <xf numFmtId="3" fontId="36" fillId="0" borderId="21" xfId="0" applyNumberFormat="1" applyFont="1" applyBorder="1" applyAlignment="1">
      <alignment horizontal="center" vertical="center"/>
    </xf>
    <xf numFmtId="3" fontId="36" fillId="0" borderId="21" xfId="0" applyNumberFormat="1" applyFont="1" applyBorder="1" applyAlignment="1">
      <alignment horizontal="center"/>
    </xf>
    <xf numFmtId="3" fontId="38" fillId="5" borderId="21" xfId="0" applyNumberFormat="1" applyFont="1" applyFill="1" applyBorder="1" applyAlignment="1">
      <alignment horizontal="center" vertical="center"/>
    </xf>
    <xf numFmtId="9" fontId="0" fillId="0" borderId="21" xfId="0" applyNumberFormat="1" applyFont="1" applyBorder="1" applyAlignment="1">
      <alignment horizontal="center" vertical="center"/>
    </xf>
    <xf numFmtId="9" fontId="9" fillId="5" borderId="21" xfId="0" applyNumberFormat="1" applyFont="1" applyFill="1" applyBorder="1" applyAlignment="1">
      <alignment horizontal="center" vertical="center"/>
    </xf>
    <xf numFmtId="9" fontId="33" fillId="0" borderId="21" xfId="0" applyNumberFormat="1" applyFont="1" applyBorder="1" applyAlignment="1">
      <alignment horizontal="center" vertical="center"/>
    </xf>
    <xf numFmtId="9" fontId="33" fillId="0" borderId="21" xfId="0" applyNumberFormat="1" applyFont="1" applyBorder="1" applyAlignment="1">
      <alignment horizontal="center" vertical="center"/>
    </xf>
    <xf numFmtId="9" fontId="35" fillId="5" borderId="21" xfId="0" applyNumberFormat="1" applyFont="1" applyFill="1" applyBorder="1" applyAlignment="1">
      <alignment horizontal="center" vertical="center"/>
    </xf>
    <xf numFmtId="9" fontId="7" fillId="0" borderId="21" xfId="0" applyNumberFormat="1" applyFont="1" applyBorder="1" applyAlignment="1">
      <alignment horizontal="center" vertical="center"/>
    </xf>
    <xf numFmtId="9" fontId="33" fillId="0" borderId="26" xfId="0" applyNumberFormat="1" applyFont="1" applyBorder="1" applyAlignment="1">
      <alignment horizontal="center" vertical="center"/>
    </xf>
    <xf numFmtId="9" fontId="7" fillId="0" borderId="26" xfId="0" applyNumberFormat="1" applyFont="1" applyBorder="1" applyAlignment="1">
      <alignment horizontal="center" vertical="center"/>
    </xf>
    <xf numFmtId="9" fontId="33" fillId="0" borderId="26" xfId="0" applyNumberFormat="1" applyFont="1" applyBorder="1" applyAlignment="1">
      <alignment horizontal="center" vertical="center"/>
    </xf>
    <xf numFmtId="9" fontId="35" fillId="5" borderId="26" xfId="0" applyNumberFormat="1" applyFont="1" applyFill="1" applyBorder="1" applyAlignment="1">
      <alignment horizontal="center" vertical="center"/>
    </xf>
    <xf numFmtId="9" fontId="9" fillId="5" borderId="40" xfId="0" applyNumberFormat="1" applyFont="1" applyFill="1" applyBorder="1" applyAlignment="1">
      <alignment horizontal="center" vertical="center"/>
    </xf>
    <xf numFmtId="3" fontId="9" fillId="5" borderId="21" xfId="0" applyNumberFormat="1" applyFont="1" applyFill="1" applyBorder="1" applyAlignment="1">
      <alignment horizontal="center" vertical="center" wrapText="1"/>
    </xf>
    <xf numFmtId="3" fontId="7" fillId="0" borderId="21" xfId="0" applyNumberFormat="1" applyFont="1" applyBorder="1" applyAlignment="1">
      <alignment horizontal="center" wrapText="1"/>
    </xf>
    <xf numFmtId="3" fontId="7" fillId="0" borderId="5" xfId="0" applyNumberFormat="1" applyFont="1" applyBorder="1" applyAlignment="1">
      <alignment horizontal="center" wrapText="1"/>
    </xf>
    <xf numFmtId="3" fontId="33" fillId="0" borderId="21" xfId="0" applyNumberFormat="1" applyFont="1" applyBorder="1" applyAlignment="1">
      <alignment horizontal="center" vertical="center" wrapText="1"/>
    </xf>
    <xf numFmtId="3" fontId="7" fillId="0" borderId="21" xfId="0" applyNumberFormat="1" applyFont="1" applyBorder="1" applyAlignment="1">
      <alignment horizontal="center" vertical="center" wrapText="1"/>
    </xf>
    <xf numFmtId="3" fontId="33" fillId="0" borderId="21" xfId="0" applyNumberFormat="1" applyFont="1" applyBorder="1" applyAlignment="1">
      <alignment horizontal="center" vertical="center" wrapText="1"/>
    </xf>
    <xf numFmtId="3" fontId="35" fillId="5" borderId="21" xfId="0" applyNumberFormat="1" applyFont="1" applyFill="1" applyBorder="1" applyAlignment="1">
      <alignment horizontal="center" vertical="center" wrapText="1"/>
    </xf>
    <xf numFmtId="10" fontId="40" fillId="0" borderId="21" xfId="0" applyNumberFormat="1" applyFont="1" applyBorder="1" applyAlignment="1">
      <alignment horizontal="center" vertical="center"/>
    </xf>
    <xf numFmtId="0" fontId="33" fillId="0" borderId="26" xfId="0" applyFont="1" applyBorder="1" applyAlignment="1">
      <alignment horizontal="center" vertical="center"/>
    </xf>
    <xf numFmtId="9" fontId="36" fillId="0" borderId="21" xfId="0" applyNumberFormat="1" applyFont="1" applyBorder="1" applyAlignment="1">
      <alignment horizontal="center" vertical="center"/>
    </xf>
    <xf numFmtId="10" fontId="7" fillId="0" borderId="21" xfId="0" applyNumberFormat="1" applyFont="1" applyBorder="1" applyAlignment="1">
      <alignment horizontal="center" vertical="center" wrapText="1"/>
    </xf>
    <xf numFmtId="0" fontId="33" fillId="0" borderId="21" xfId="0" applyFont="1" applyBorder="1" applyAlignment="1">
      <alignment horizontal="center" vertical="center"/>
    </xf>
    <xf numFmtId="3" fontId="33" fillId="6" borderId="21" xfId="0" applyNumberFormat="1" applyFont="1" applyFill="1" applyBorder="1" applyAlignment="1">
      <alignment horizontal="center" vertical="center" wrapText="1"/>
    </xf>
    <xf numFmtId="0" fontId="7" fillId="0" borderId="12" xfId="0" applyFont="1" applyBorder="1" applyAlignment="1"/>
    <xf numFmtId="10" fontId="42" fillId="0" borderId="21" xfId="0" applyNumberFormat="1" applyFont="1" applyBorder="1" applyAlignment="1">
      <alignment horizontal="center" vertical="center"/>
    </xf>
    <xf numFmtId="0" fontId="27" fillId="0" borderId="0" xfId="0" applyFont="1" applyAlignment="1">
      <alignment horizontal="center" vertical="center" wrapText="1"/>
    </xf>
    <xf numFmtId="0" fontId="0" fillId="0" borderId="0" xfId="0" applyFont="1" applyAlignment="1">
      <alignment vertical="center" wrapText="1"/>
    </xf>
    <xf numFmtId="10" fontId="30" fillId="0" borderId="21" xfId="0" applyNumberFormat="1" applyFont="1" applyBorder="1" applyAlignment="1">
      <alignment horizontal="center" vertical="center" wrapText="1"/>
    </xf>
    <xf numFmtId="0" fontId="27" fillId="0" borderId="0" xfId="0" applyFont="1" applyAlignment="1">
      <alignment horizontal="center" vertical="center" wrapText="1"/>
    </xf>
    <xf numFmtId="10" fontId="27" fillId="14" borderId="21" xfId="0" applyNumberFormat="1" applyFont="1" applyFill="1" applyBorder="1" applyAlignment="1">
      <alignment horizontal="center" vertical="center" wrapText="1"/>
    </xf>
    <xf numFmtId="0" fontId="9" fillId="16" borderId="21" xfId="0" applyFont="1" applyFill="1" applyBorder="1" applyAlignment="1">
      <alignment horizontal="center" vertical="center" wrapText="1"/>
    </xf>
    <xf numFmtId="0" fontId="12" fillId="16" borderId="5"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7" fillId="0" borderId="0" xfId="0" applyFont="1" applyAlignment="1">
      <alignment vertical="center" wrapText="1"/>
    </xf>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23" fillId="0" borderId="14" xfId="0" applyFont="1" applyBorder="1" applyAlignment="1">
      <alignment horizontal="center" vertical="center" wrapText="1"/>
    </xf>
    <xf numFmtId="3" fontId="24" fillId="15" borderId="14" xfId="0" applyNumberFormat="1" applyFont="1" applyFill="1" applyBorder="1" applyAlignment="1">
      <alignment horizontal="center" vertical="center" wrapText="1"/>
    </xf>
    <xf numFmtId="0" fontId="23" fillId="0" borderId="21"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21" xfId="0" applyFont="1" applyBorder="1" applyAlignment="1">
      <alignment horizontal="center" vertical="center"/>
    </xf>
    <xf numFmtId="3" fontId="9" fillId="15" borderId="14" xfId="0" applyNumberFormat="1" applyFont="1" applyFill="1" applyBorder="1" applyAlignment="1">
      <alignment horizontal="center" vertical="center" wrapText="1"/>
    </xf>
    <xf numFmtId="0" fontId="23" fillId="0" borderId="13" xfId="0" applyFont="1" applyBorder="1" applyAlignment="1">
      <alignment horizontal="center" vertical="center" wrapText="1"/>
    </xf>
    <xf numFmtId="4" fontId="0" fillId="0" borderId="21" xfId="0" applyNumberFormat="1" applyFont="1" applyBorder="1" applyAlignment="1">
      <alignment horizontal="center" vertical="center" wrapText="1"/>
    </xf>
    <xf numFmtId="4" fontId="23" fillId="0" borderId="21" xfId="0" applyNumberFormat="1" applyFont="1" applyBorder="1" applyAlignment="1">
      <alignment horizontal="center" vertical="center" wrapText="1"/>
    </xf>
    <xf numFmtId="0" fontId="5" fillId="14" borderId="21" xfId="0" applyFont="1" applyFill="1" applyBorder="1" applyAlignment="1">
      <alignment horizontal="center" vertical="center" wrapText="1"/>
    </xf>
    <xf numFmtId="0" fontId="45" fillId="14" borderId="21" xfId="0" applyFont="1" applyFill="1" applyBorder="1" applyAlignment="1">
      <alignment horizontal="center" vertical="center" wrapText="1"/>
    </xf>
    <xf numFmtId="0" fontId="46" fillId="0" borderId="21" xfId="0" applyFont="1" applyBorder="1" applyAlignment="1">
      <alignment horizontal="center" vertical="center" wrapText="1"/>
    </xf>
    <xf numFmtId="0" fontId="0" fillId="0" borderId="14" xfId="0" applyFont="1" applyBorder="1" applyAlignment="1">
      <alignment horizontal="center" vertical="center"/>
    </xf>
    <xf numFmtId="0" fontId="47" fillId="14" borderId="21" xfId="0" applyFont="1" applyFill="1" applyBorder="1" applyAlignment="1">
      <alignment horizontal="center" vertical="center" wrapText="1"/>
    </xf>
    <xf numFmtId="0" fontId="12" fillId="16" borderId="14" xfId="0" applyFont="1" applyFill="1" applyBorder="1" applyAlignment="1">
      <alignment horizontal="center" vertical="center" wrapText="1"/>
    </xf>
    <xf numFmtId="0" fontId="9" fillId="16" borderId="14" xfId="0" applyFont="1" applyFill="1" applyBorder="1" applyAlignment="1">
      <alignment horizontal="center" vertical="center" wrapText="1"/>
    </xf>
    <xf numFmtId="0" fontId="9" fillId="16" borderId="15" xfId="0" applyFont="1" applyFill="1" applyBorder="1" applyAlignment="1">
      <alignment horizontal="center" vertical="center" wrapText="1"/>
    </xf>
    <xf numFmtId="0" fontId="23" fillId="0" borderId="0" xfId="0" applyFont="1" applyAlignment="1">
      <alignment horizontal="center" vertical="center" wrapText="1"/>
    </xf>
    <xf numFmtId="10" fontId="23" fillId="0" borderId="21" xfId="0" applyNumberFormat="1" applyFont="1" applyBorder="1" applyAlignment="1">
      <alignment horizontal="center" vertical="center" wrapText="1"/>
    </xf>
    <xf numFmtId="10" fontId="23" fillId="0" borderId="21" xfId="0" applyNumberFormat="1" applyFont="1" applyBorder="1" applyAlignment="1">
      <alignment horizontal="center" vertical="center" wrapText="1"/>
    </xf>
    <xf numFmtId="0" fontId="9" fillId="14" borderId="21" xfId="0" applyFont="1" applyFill="1" applyBorder="1" applyAlignment="1">
      <alignment horizontal="center" vertical="center" wrapText="1"/>
    </xf>
    <xf numFmtId="10" fontId="24" fillId="15" borderId="14" xfId="0" applyNumberFormat="1" applyFont="1" applyFill="1" applyBorder="1" applyAlignment="1">
      <alignment horizontal="center" vertical="center" wrapText="1"/>
    </xf>
    <xf numFmtId="0" fontId="46" fillId="0" borderId="21" xfId="0" applyFont="1" applyBorder="1" applyAlignment="1">
      <alignment horizontal="center" vertical="center" wrapText="1"/>
    </xf>
    <xf numFmtId="0" fontId="7" fillId="0" borderId="0" xfId="0" applyFont="1" applyAlignment="1">
      <alignment vertical="center" wrapText="1"/>
    </xf>
    <xf numFmtId="0" fontId="7" fillId="6" borderId="21" xfId="0" applyFont="1" applyFill="1" applyBorder="1"/>
    <xf numFmtId="10" fontId="0" fillId="0" borderId="21" xfId="0" applyNumberFormat="1" applyFont="1" applyBorder="1" applyAlignment="1">
      <alignment horizontal="center" vertical="center" wrapText="1"/>
    </xf>
    <xf numFmtId="0" fontId="0" fillId="0" borderId="21" xfId="0" applyFont="1" applyBorder="1" applyAlignment="1">
      <alignment horizontal="center" vertical="center" wrapText="1"/>
    </xf>
    <xf numFmtId="10" fontId="46" fillId="0" borderId="21" xfId="0" applyNumberFormat="1" applyFont="1" applyBorder="1" applyAlignment="1">
      <alignment horizontal="center" vertical="center" wrapText="1"/>
    </xf>
    <xf numFmtId="10" fontId="9" fillId="15" borderId="14" xfId="0" applyNumberFormat="1" applyFont="1" applyFill="1" applyBorder="1" applyAlignment="1">
      <alignment horizontal="center" vertical="center" wrapText="1"/>
    </xf>
    <xf numFmtId="10" fontId="46" fillId="0" borderId="21" xfId="0" applyNumberFormat="1" applyFont="1" applyBorder="1" applyAlignment="1">
      <alignment horizontal="center" vertical="center" wrapText="1"/>
    </xf>
    <xf numFmtId="9" fontId="46" fillId="0" borderId="21" xfId="0" applyNumberFormat="1" applyFont="1" applyBorder="1" applyAlignment="1">
      <alignment horizontal="center" vertical="center" wrapText="1"/>
    </xf>
    <xf numFmtId="10" fontId="47" fillId="14" borderId="21" xfId="0" applyNumberFormat="1" applyFont="1" applyFill="1" applyBorder="1" applyAlignment="1">
      <alignment horizontal="center" vertical="center" wrapText="1"/>
    </xf>
    <xf numFmtId="10" fontId="0" fillId="0" borderId="21" xfId="0" applyNumberFormat="1" applyFont="1" applyBorder="1" applyAlignment="1">
      <alignment horizontal="center" vertical="center" wrapText="1"/>
    </xf>
    <xf numFmtId="9" fontId="0" fillId="0" borderId="21" xfId="0" applyNumberFormat="1" applyFont="1" applyBorder="1" applyAlignment="1">
      <alignment horizontal="center" vertical="center" wrapText="1"/>
    </xf>
    <xf numFmtId="10" fontId="9" fillId="14" borderId="21" xfId="0" applyNumberFormat="1" applyFont="1" applyFill="1" applyBorder="1" applyAlignment="1">
      <alignment horizontal="center" vertical="center" wrapText="1"/>
    </xf>
    <xf numFmtId="10" fontId="46" fillId="6" borderId="21" xfId="0" applyNumberFormat="1" applyFont="1" applyFill="1" applyBorder="1" applyAlignment="1">
      <alignment horizontal="center" vertical="center" wrapText="1"/>
    </xf>
    <xf numFmtId="9" fontId="46" fillId="0" borderId="21" xfId="0" applyNumberFormat="1" applyFont="1" applyBorder="1" applyAlignment="1">
      <alignment horizontal="center" vertical="center" wrapText="1"/>
    </xf>
    <xf numFmtId="0" fontId="9" fillId="16" borderId="6" xfId="0" applyFont="1" applyFill="1" applyBorder="1" applyAlignment="1">
      <alignment horizontal="center" vertical="center" wrapText="1"/>
    </xf>
    <xf numFmtId="3" fontId="23" fillId="0" borderId="14" xfId="0" applyNumberFormat="1" applyFont="1" applyBorder="1" applyAlignment="1">
      <alignment horizontal="center" vertical="center" wrapText="1"/>
    </xf>
    <xf numFmtId="10" fontId="23" fillId="0" borderId="14" xfId="0" applyNumberFormat="1" applyFont="1" applyBorder="1" applyAlignment="1">
      <alignment horizontal="center" vertical="center" wrapText="1"/>
    </xf>
    <xf numFmtId="168" fontId="0" fillId="0" borderId="21" xfId="0" applyNumberFormat="1" applyFont="1" applyBorder="1" applyAlignment="1">
      <alignment horizontal="center" vertical="center" wrapText="1"/>
    </xf>
    <xf numFmtId="3" fontId="0" fillId="0" borderId="21" xfId="0" applyNumberFormat="1" applyFont="1" applyBorder="1" applyAlignment="1">
      <alignment horizontal="center" vertical="center" wrapText="1"/>
    </xf>
    <xf numFmtId="0" fontId="23" fillId="6" borderId="13" xfId="0" applyFont="1" applyFill="1" applyBorder="1" applyAlignment="1">
      <alignment horizontal="center" vertical="center" wrapText="1"/>
    </xf>
    <xf numFmtId="0" fontId="23" fillId="6" borderId="12" xfId="0" applyFont="1" applyFill="1" applyBorder="1" applyAlignment="1">
      <alignment horizontal="center" vertical="center" wrapText="1"/>
    </xf>
    <xf numFmtId="168" fontId="46" fillId="0" borderId="21" xfId="0" applyNumberFormat="1" applyFont="1" applyBorder="1" applyAlignment="1">
      <alignment horizontal="center" vertical="center" wrapText="1"/>
    </xf>
    <xf numFmtId="0" fontId="0" fillId="0" borderId="0" xfId="0" applyFont="1" applyAlignment="1"/>
    <xf numFmtId="0" fontId="0" fillId="0" borderId="31" xfId="0" applyFont="1" applyBorder="1" applyAlignment="1">
      <alignment horizontal="center" vertical="center" wrapText="1"/>
    </xf>
    <xf numFmtId="10" fontId="0" fillId="0" borderId="31" xfId="0" applyNumberFormat="1" applyFont="1" applyBorder="1" applyAlignment="1">
      <alignment horizontal="center" vertical="center" wrapText="1"/>
    </xf>
    <xf numFmtId="0" fontId="5" fillId="14" borderId="15" xfId="0" applyFont="1" applyFill="1" applyBorder="1" applyAlignment="1">
      <alignment horizontal="center" vertical="center" wrapText="1"/>
    </xf>
    <xf numFmtId="0" fontId="5" fillId="14" borderId="14" xfId="0" applyFont="1" applyFill="1" applyBorder="1" applyAlignment="1">
      <alignment horizontal="center" vertical="center" wrapText="1"/>
    </xf>
    <xf numFmtId="0" fontId="45" fillId="14" borderId="14" xfId="0" applyFont="1" applyFill="1" applyBorder="1" applyAlignment="1">
      <alignment horizontal="center" vertical="center" wrapText="1"/>
    </xf>
    <xf numFmtId="0" fontId="46" fillId="6" borderId="21" xfId="0" applyFont="1" applyFill="1" applyBorder="1" applyAlignment="1">
      <alignment horizontal="center" vertical="center"/>
    </xf>
    <xf numFmtId="0" fontId="0" fillId="0" borderId="28" xfId="0" applyFont="1" applyBorder="1" applyAlignment="1">
      <alignment horizontal="center" vertical="center" wrapText="1"/>
    </xf>
    <xf numFmtId="0" fontId="0" fillId="6" borderId="21" xfId="0" applyFont="1" applyFill="1" applyBorder="1" applyAlignment="1">
      <alignment horizontal="center" vertical="center"/>
    </xf>
    <xf numFmtId="10" fontId="0" fillId="0" borderId="14" xfId="0" applyNumberFormat="1" applyFont="1" applyBorder="1" applyAlignment="1">
      <alignment horizontal="center" vertical="center" wrapText="1"/>
    </xf>
    <xf numFmtId="10" fontId="23" fillId="6" borderId="14" xfId="0" applyNumberFormat="1" applyFont="1" applyFill="1" applyBorder="1" applyAlignment="1">
      <alignment horizontal="center" vertical="center" wrapText="1"/>
    </xf>
    <xf numFmtId="10" fontId="0" fillId="6" borderId="14" xfId="0" applyNumberFormat="1" applyFont="1" applyFill="1" applyBorder="1" applyAlignment="1">
      <alignment horizontal="center" vertical="center" wrapText="1"/>
    </xf>
    <xf numFmtId="10" fontId="0" fillId="6" borderId="14" xfId="0" applyNumberFormat="1" applyFont="1" applyFill="1" applyBorder="1" applyAlignment="1">
      <alignment horizontal="center" vertical="center"/>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10" fontId="23" fillId="6" borderId="21" xfId="0" applyNumberFormat="1" applyFont="1" applyFill="1" applyBorder="1" applyAlignment="1">
      <alignment horizontal="center" vertical="center" wrapText="1"/>
    </xf>
    <xf numFmtId="3" fontId="46" fillId="0" borderId="21" xfId="0" applyNumberFormat="1" applyFont="1" applyBorder="1" applyAlignment="1">
      <alignment horizontal="center" vertical="center" wrapText="1"/>
    </xf>
    <xf numFmtId="164" fontId="46" fillId="0" borderId="21" xfId="0" applyNumberFormat="1" applyFont="1" applyBorder="1" applyAlignment="1">
      <alignment horizontal="center" vertical="center" wrapText="1"/>
    </xf>
    <xf numFmtId="0" fontId="23" fillId="0" borderId="21"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0" xfId="0" applyFont="1" applyAlignment="1">
      <alignment vertical="center" wrapText="1"/>
    </xf>
    <xf numFmtId="4" fontId="46" fillId="0" borderId="21" xfId="0" applyNumberFormat="1" applyFont="1" applyBorder="1" applyAlignment="1">
      <alignment horizontal="center" vertical="center" wrapText="1"/>
    </xf>
    <xf numFmtId="0" fontId="23" fillId="0" borderId="27" xfId="0" applyFont="1" applyBorder="1" applyAlignment="1">
      <alignment horizontal="center" vertical="center" wrapText="1"/>
    </xf>
    <xf numFmtId="0" fontId="7" fillId="0" borderId="0" xfId="0" applyFont="1" applyAlignment="1">
      <alignment vertical="center" wrapText="1"/>
    </xf>
    <xf numFmtId="0" fontId="23" fillId="0" borderId="21" xfId="0" applyFont="1" applyBorder="1" applyAlignment="1">
      <alignment horizontal="center" vertical="center" wrapText="1"/>
    </xf>
    <xf numFmtId="0" fontId="23" fillId="0" borderId="14" xfId="0" applyFont="1" applyBorder="1" applyAlignment="1">
      <alignment horizontal="center" vertical="center" wrapText="1"/>
    </xf>
    <xf numFmtId="9" fontId="0" fillId="0" borderId="21" xfId="0" applyNumberFormat="1" applyFont="1" applyBorder="1" applyAlignment="1">
      <alignment horizontal="center" vertical="center" wrapText="1"/>
    </xf>
    <xf numFmtId="10" fontId="5" fillId="14" borderId="21" xfId="0" applyNumberFormat="1" applyFont="1" applyFill="1" applyBorder="1" applyAlignment="1">
      <alignment horizontal="center" vertical="center" wrapText="1"/>
    </xf>
    <xf numFmtId="0" fontId="46" fillId="0" borderId="31" xfId="0" applyFont="1" applyBorder="1" applyAlignment="1">
      <alignment horizontal="center" vertical="center" wrapText="1"/>
    </xf>
    <xf numFmtId="0" fontId="46" fillId="0" borderId="31" xfId="0" applyFont="1" applyBorder="1" applyAlignment="1">
      <alignment horizontal="center" vertical="center" wrapText="1"/>
    </xf>
    <xf numFmtId="4" fontId="47" fillId="14" borderId="21" xfId="0" applyNumberFormat="1" applyFont="1" applyFill="1" applyBorder="1" applyAlignment="1">
      <alignment horizontal="center" vertical="center" wrapText="1"/>
    </xf>
    <xf numFmtId="4" fontId="9" fillId="14" borderId="21" xfId="0" applyNumberFormat="1" applyFont="1" applyFill="1" applyBorder="1" applyAlignment="1">
      <alignment horizontal="center" vertical="center" wrapText="1"/>
    </xf>
    <xf numFmtId="0" fontId="46" fillId="6" borderId="21" xfId="0" applyFont="1" applyFill="1" applyBorder="1" applyAlignment="1">
      <alignment horizontal="center" vertical="center" wrapText="1"/>
    </xf>
    <xf numFmtId="10" fontId="23" fillId="0" borderId="14" xfId="0" applyNumberFormat="1" applyFont="1" applyBorder="1" applyAlignment="1">
      <alignment horizontal="center" vertical="center"/>
    </xf>
    <xf numFmtId="0" fontId="23" fillId="0" borderId="14" xfId="0" applyFont="1" applyBorder="1" applyAlignment="1">
      <alignment horizontal="center" vertical="center"/>
    </xf>
    <xf numFmtId="3" fontId="24" fillId="15" borderId="21" xfId="0" applyNumberFormat="1" applyFont="1" applyFill="1" applyBorder="1" applyAlignment="1">
      <alignment horizontal="center" vertical="center"/>
    </xf>
    <xf numFmtId="0" fontId="23" fillId="0" borderId="0" xfId="0" applyFont="1" applyAlignment="1">
      <alignment vertical="center" wrapText="1"/>
    </xf>
    <xf numFmtId="0" fontId="7" fillId="0" borderId="21" xfId="0" applyFont="1" applyBorder="1" applyAlignment="1">
      <alignment horizontal="center" vertical="center" wrapText="1"/>
    </xf>
    <xf numFmtId="10" fontId="7" fillId="0" borderId="21" xfId="0" applyNumberFormat="1" applyFont="1" applyBorder="1" applyAlignment="1">
      <alignment horizontal="center" vertical="center"/>
    </xf>
    <xf numFmtId="0" fontId="7" fillId="0" borderId="21" xfId="0" applyFont="1" applyBorder="1" applyAlignment="1">
      <alignment horizontal="center" vertical="center"/>
    </xf>
    <xf numFmtId="3" fontId="5" fillId="15" borderId="21" xfId="0" applyNumberFormat="1" applyFont="1" applyFill="1" applyBorder="1" applyAlignment="1">
      <alignment horizontal="center" vertical="center"/>
    </xf>
    <xf numFmtId="0" fontId="23" fillId="6" borderId="21" xfId="0" applyFont="1" applyFill="1" applyBorder="1"/>
    <xf numFmtId="3" fontId="24" fillId="15" borderId="21" xfId="0" applyNumberFormat="1" applyFont="1" applyFill="1" applyBorder="1" applyAlignment="1">
      <alignment horizontal="center"/>
    </xf>
    <xf numFmtId="10" fontId="7" fillId="0" borderId="21" xfId="0" applyNumberFormat="1" applyFont="1" applyBorder="1" applyAlignment="1">
      <alignment horizontal="center" vertical="center" wrapText="1"/>
    </xf>
    <xf numFmtId="4" fontId="7" fillId="0" borderId="21" xfId="0" applyNumberFormat="1" applyFont="1" applyBorder="1" applyAlignment="1">
      <alignment horizontal="center" vertical="center" wrapText="1"/>
    </xf>
    <xf numFmtId="0" fontId="23" fillId="0" borderId="21" xfId="0" applyFont="1" applyBorder="1" applyAlignment="1">
      <alignment horizontal="center" vertical="center" wrapText="1"/>
    </xf>
    <xf numFmtId="0" fontId="23" fillId="0" borderId="14" xfId="0" applyFont="1" applyBorder="1" applyAlignment="1">
      <alignment horizontal="center" vertical="center" wrapText="1"/>
    </xf>
    <xf numFmtId="2" fontId="23" fillId="0" borderId="14" xfId="0" applyNumberFormat="1" applyFont="1" applyBorder="1" applyAlignment="1">
      <alignment horizontal="center" vertical="center" wrapText="1"/>
    </xf>
    <xf numFmtId="4" fontId="0" fillId="0" borderId="21" xfId="0" applyNumberFormat="1" applyFont="1" applyBorder="1" applyAlignment="1">
      <alignment horizontal="center"/>
    </xf>
    <xf numFmtId="10" fontId="23" fillId="0" borderId="14" xfId="0" applyNumberFormat="1" applyFont="1" applyBorder="1" applyAlignment="1">
      <alignment horizontal="center" vertical="center" wrapText="1"/>
    </xf>
    <xf numFmtId="0" fontId="23" fillId="0" borderId="0" xfId="0" applyFont="1" applyAlignment="1">
      <alignment horizontal="center" vertical="center" wrapText="1"/>
    </xf>
    <xf numFmtId="9" fontId="23" fillId="0" borderId="21" xfId="0" applyNumberFormat="1" applyFont="1" applyBorder="1" applyAlignment="1">
      <alignment horizontal="center" vertical="center" wrapText="1"/>
    </xf>
    <xf numFmtId="171" fontId="7" fillId="0" borderId="21" xfId="0" applyNumberFormat="1" applyFont="1" applyBorder="1" applyAlignment="1">
      <alignment horizontal="center" vertical="center" wrapText="1"/>
    </xf>
    <xf numFmtId="172" fontId="7" fillId="0" borderId="21" xfId="0" applyNumberFormat="1" applyFont="1" applyBorder="1" applyAlignment="1">
      <alignment horizontal="center" vertical="center" wrapText="1"/>
    </xf>
    <xf numFmtId="3" fontId="7" fillId="0" borderId="21" xfId="0" applyNumberFormat="1" applyFont="1" applyBorder="1" applyAlignment="1">
      <alignment horizontal="center" vertical="center" wrapText="1"/>
    </xf>
    <xf numFmtId="4" fontId="7" fillId="0" borderId="0" xfId="0" applyNumberFormat="1" applyFont="1" applyAlignment="1">
      <alignment vertical="center" wrapText="1"/>
    </xf>
    <xf numFmtId="14" fontId="23" fillId="0" borderId="21" xfId="0" applyNumberFormat="1" applyFont="1" applyBorder="1" applyAlignment="1">
      <alignment horizontal="center" vertical="center" wrapText="1"/>
    </xf>
    <xf numFmtId="0" fontId="7" fillId="0" borderId="21" xfId="0" applyFont="1" applyBorder="1" applyAlignment="1">
      <alignment horizontal="center" vertical="center" wrapText="1"/>
    </xf>
    <xf numFmtId="4" fontId="5" fillId="15" borderId="21" xfId="0" applyNumberFormat="1" applyFont="1" applyFill="1" applyBorder="1" applyAlignment="1">
      <alignment horizontal="center" vertical="center"/>
    </xf>
    <xf numFmtId="10" fontId="23" fillId="0" borderId="14" xfId="0" applyNumberFormat="1" applyFont="1" applyBorder="1" applyAlignment="1">
      <alignment horizontal="center" vertical="center"/>
    </xf>
    <xf numFmtId="10" fontId="24" fillId="15" borderId="21" xfId="0" applyNumberFormat="1" applyFont="1" applyFill="1" applyBorder="1" applyAlignment="1">
      <alignment horizontal="center" vertical="center"/>
    </xf>
    <xf numFmtId="0" fontId="23" fillId="0" borderId="14" xfId="0" applyFont="1" applyBorder="1" applyAlignment="1">
      <alignment horizontal="center" vertical="center"/>
    </xf>
    <xf numFmtId="10" fontId="0" fillId="0" borderId="14" xfId="0" applyNumberFormat="1" applyFont="1" applyBorder="1" applyAlignment="1">
      <alignment horizontal="center" vertical="center"/>
    </xf>
    <xf numFmtId="10" fontId="5" fillId="15" borderId="21" xfId="0" applyNumberFormat="1" applyFont="1" applyFill="1" applyBorder="1" applyAlignment="1">
      <alignment horizontal="center" vertical="center"/>
    </xf>
    <xf numFmtId="0" fontId="23" fillId="6" borderId="0" xfId="0" applyFont="1" applyFill="1" applyAlignment="1">
      <alignment horizontal="center" vertical="center" wrapText="1"/>
    </xf>
    <xf numFmtId="0" fontId="23" fillId="6" borderId="27" xfId="0" applyFont="1" applyFill="1" applyBorder="1" applyAlignment="1">
      <alignment horizontal="center" vertical="center" wrapText="1"/>
    </xf>
    <xf numFmtId="0" fontId="23" fillId="6" borderId="21" xfId="0" applyFont="1" applyFill="1" applyBorder="1" applyAlignment="1">
      <alignment horizontal="center" vertical="center" wrapText="1"/>
    </xf>
    <xf numFmtId="0" fontId="23" fillId="6" borderId="21" xfId="0" applyFont="1" applyFill="1" applyBorder="1" applyAlignment="1">
      <alignment horizontal="center" vertical="center" wrapText="1"/>
    </xf>
    <xf numFmtId="10" fontId="24" fillId="6" borderId="21" xfId="0" applyNumberFormat="1" applyFont="1" applyFill="1" applyBorder="1" applyAlignment="1">
      <alignment horizontal="center" vertical="center"/>
    </xf>
    <xf numFmtId="0" fontId="7" fillId="6" borderId="21" xfId="0" applyFont="1" applyFill="1" applyBorder="1" applyAlignment="1">
      <alignment horizontal="center" vertical="center" wrapText="1"/>
    </xf>
    <xf numFmtId="0" fontId="7" fillId="6" borderId="21" xfId="0" applyFont="1" applyFill="1" applyBorder="1" applyAlignment="1">
      <alignment horizontal="center" vertical="center" wrapText="1"/>
    </xf>
    <xf numFmtId="10" fontId="7" fillId="6" borderId="21" xfId="0" applyNumberFormat="1" applyFont="1" applyFill="1" applyBorder="1" applyAlignment="1">
      <alignment horizontal="center" vertical="center" wrapText="1"/>
    </xf>
    <xf numFmtId="10" fontId="5" fillId="6" borderId="21" xfId="0" applyNumberFormat="1" applyFont="1" applyFill="1" applyBorder="1" applyAlignment="1">
      <alignment horizontal="center" vertical="center"/>
    </xf>
    <xf numFmtId="0" fontId="23" fillId="6" borderId="14" xfId="0" applyFont="1" applyFill="1" applyBorder="1" applyAlignment="1">
      <alignment horizontal="center" vertical="center" wrapText="1"/>
    </xf>
    <xf numFmtId="0" fontId="23" fillId="6" borderId="14" xfId="0" applyFont="1" applyFill="1" applyBorder="1" applyAlignment="1">
      <alignment horizontal="center" vertical="center" wrapText="1"/>
    </xf>
    <xf numFmtId="0" fontId="27" fillId="0" borderId="0" xfId="0" applyFont="1" applyAlignment="1">
      <alignment horizontal="center" vertical="center" wrapText="1"/>
    </xf>
    <xf numFmtId="0" fontId="49" fillId="12" borderId="0" xfId="0" applyFont="1" applyFill="1" applyAlignment="1">
      <alignment horizontal="center" vertical="center" wrapText="1"/>
    </xf>
    <xf numFmtId="0" fontId="51" fillId="0" borderId="0" xfId="0" applyFont="1" applyAlignment="1">
      <alignment horizontal="center" vertical="center" wrapText="1"/>
    </xf>
    <xf numFmtId="0" fontId="49" fillId="12" borderId="0" xfId="0" applyFont="1" applyFill="1" applyAlignment="1">
      <alignment horizontal="center" vertical="center" wrapText="1"/>
    </xf>
    <xf numFmtId="0" fontId="30" fillId="0" borderId="0" xfId="0" applyFont="1" applyAlignment="1">
      <alignment vertical="center" wrapText="1"/>
    </xf>
    <xf numFmtId="0" fontId="23" fillId="6" borderId="0" xfId="0" applyFont="1" applyFill="1" applyAlignment="1">
      <alignment vertical="center" wrapText="1"/>
    </xf>
    <xf numFmtId="0" fontId="48" fillId="5" borderId="21" xfId="0" applyFont="1" applyFill="1" applyBorder="1" applyAlignment="1">
      <alignment horizontal="center" vertical="center" wrapText="1"/>
    </xf>
    <xf numFmtId="0" fontId="49" fillId="5" borderId="0" xfId="0" applyFont="1" applyFill="1" applyAlignment="1">
      <alignment horizontal="center" vertical="center" wrapText="1"/>
    </xf>
    <xf numFmtId="0" fontId="48" fillId="0" borderId="21" xfId="0" applyFont="1" applyBorder="1" applyAlignment="1">
      <alignment horizontal="center" vertical="center" wrapText="1"/>
    </xf>
    <xf numFmtId="0" fontId="7" fillId="6" borderId="0" xfId="0" applyFont="1" applyFill="1" applyAlignment="1">
      <alignment vertical="center" wrapText="1"/>
    </xf>
    <xf numFmtId="0" fontId="50" fillId="0" borderId="21" xfId="0" applyFont="1" applyBorder="1" applyAlignment="1">
      <alignment horizontal="center" vertical="center" wrapText="1"/>
    </xf>
    <xf numFmtId="3" fontId="50" fillId="0" borderId="21" xfId="0" applyNumberFormat="1" applyFont="1" applyBorder="1" applyAlignment="1">
      <alignment horizontal="center" vertical="center" wrapText="1"/>
    </xf>
    <xf numFmtId="3" fontId="9" fillId="5" borderId="40" xfId="0" applyNumberFormat="1" applyFont="1" applyFill="1" applyBorder="1" applyAlignment="1">
      <alignment horizontal="center" vertical="center"/>
    </xf>
    <xf numFmtId="9" fontId="27" fillId="0" borderId="0" xfId="0" applyNumberFormat="1" applyFont="1" applyAlignment="1">
      <alignment horizontal="center" vertical="center" wrapText="1"/>
    </xf>
    <xf numFmtId="0" fontId="51" fillId="0" borderId="0" xfId="0" applyFont="1" applyAlignment="1">
      <alignment vertical="center" wrapText="1"/>
    </xf>
    <xf numFmtId="0" fontId="0" fillId="6" borderId="0" xfId="0" applyFont="1" applyFill="1" applyAlignment="1">
      <alignment vertical="center" wrapText="1"/>
    </xf>
    <xf numFmtId="10" fontId="27" fillId="5" borderId="21" xfId="0" applyNumberFormat="1" applyFont="1" applyFill="1" applyBorder="1" applyAlignment="1">
      <alignment horizontal="center" vertical="center" wrapText="1"/>
    </xf>
    <xf numFmtId="0" fontId="54" fillId="0" borderId="14" xfId="0" applyFont="1" applyBorder="1" applyAlignment="1">
      <alignment horizontal="center" vertical="center" wrapText="1"/>
    </xf>
    <xf numFmtId="0" fontId="50" fillId="0" borderId="14" xfId="0" applyFont="1" applyBorder="1" applyAlignment="1">
      <alignment horizontal="center" vertical="center" wrapText="1"/>
    </xf>
    <xf numFmtId="3" fontId="50" fillId="0" borderId="14" xfId="0" applyNumberFormat="1" applyFont="1" applyBorder="1" applyAlignment="1">
      <alignment horizontal="center" vertical="center" wrapText="1"/>
    </xf>
    <xf numFmtId="0" fontId="55" fillId="0" borderId="0" xfId="0" applyFont="1" applyAlignment="1">
      <alignment vertical="center" wrapText="1"/>
    </xf>
    <xf numFmtId="0" fontId="55" fillId="0" borderId="27" xfId="0" applyFont="1" applyBorder="1" applyAlignment="1">
      <alignment vertical="center" wrapText="1"/>
    </xf>
    <xf numFmtId="0" fontId="50" fillId="0" borderId="0" xfId="0" applyFont="1" applyAlignment="1">
      <alignment horizontal="center" vertical="center" wrapText="1"/>
    </xf>
    <xf numFmtId="0" fontId="50" fillId="0" borderId="28" xfId="0" applyFont="1" applyBorder="1" applyAlignment="1">
      <alignment horizontal="center" vertical="center" wrapText="1"/>
    </xf>
    <xf numFmtId="0" fontId="27" fillId="6" borderId="0" xfId="0" applyFont="1" applyFill="1" applyAlignment="1">
      <alignment horizontal="center" vertical="center" wrapText="1"/>
    </xf>
    <xf numFmtId="0" fontId="30" fillId="0" borderId="0" xfId="0" applyFont="1" applyAlignment="1">
      <alignment horizontal="center" vertical="center" wrapText="1"/>
    </xf>
    <xf numFmtId="10" fontId="50" fillId="0" borderId="21" xfId="0" applyNumberFormat="1" applyFont="1" applyBorder="1" applyAlignment="1">
      <alignment horizontal="center" vertical="center" wrapText="1"/>
    </xf>
    <xf numFmtId="9" fontId="50" fillId="0" borderId="21" xfId="0" applyNumberFormat="1" applyFont="1" applyBorder="1" applyAlignment="1">
      <alignment horizontal="center" vertical="center" wrapText="1"/>
    </xf>
    <xf numFmtId="10" fontId="9" fillId="5" borderId="40" xfId="0" applyNumberFormat="1" applyFont="1" applyFill="1" applyBorder="1" applyAlignment="1">
      <alignment horizontal="center" vertical="center"/>
    </xf>
    <xf numFmtId="0" fontId="30" fillId="6" borderId="0" xfId="0" applyFont="1" applyFill="1" applyAlignment="1">
      <alignment horizontal="center" vertical="center" wrapText="1"/>
    </xf>
    <xf numFmtId="0" fontId="27" fillId="14" borderId="21" xfId="0" applyFont="1" applyFill="1" applyBorder="1" applyAlignment="1">
      <alignment horizontal="center" vertical="center" wrapText="1"/>
    </xf>
    <xf numFmtId="0" fontId="27" fillId="5" borderId="21" xfId="0" applyFont="1" applyFill="1" applyBorder="1" applyAlignment="1">
      <alignment horizontal="center" vertical="center" wrapText="1"/>
    </xf>
    <xf numFmtId="0" fontId="27" fillId="0" borderId="21" xfId="0" applyFont="1" applyBorder="1" applyAlignment="1">
      <alignment horizontal="center" vertical="center" wrapText="1"/>
    </xf>
    <xf numFmtId="0" fontId="27" fillId="7" borderId="21" xfId="0" applyFont="1" applyFill="1" applyBorder="1" applyAlignment="1">
      <alignment horizontal="center" vertical="center" wrapText="1"/>
    </xf>
    <xf numFmtId="0" fontId="54" fillId="0" borderId="21" xfId="0" applyFont="1" applyBorder="1" applyAlignment="1">
      <alignment horizontal="center" vertical="center" wrapText="1"/>
    </xf>
    <xf numFmtId="0" fontId="30" fillId="0" borderId="21" xfId="0" applyFont="1" applyBorder="1" applyAlignment="1">
      <alignment horizontal="center" vertical="center" wrapText="1"/>
    </xf>
    <xf numFmtId="10" fontId="54" fillId="0" borderId="21" xfId="0" applyNumberFormat="1" applyFont="1" applyBorder="1" applyAlignment="1">
      <alignment horizontal="center" vertical="center" wrapText="1"/>
    </xf>
    <xf numFmtId="0" fontId="56" fillId="0" borderId="21" xfId="0" applyFont="1" applyBorder="1" applyAlignment="1">
      <alignment horizontal="center" vertical="center" wrapText="1"/>
    </xf>
    <xf numFmtId="10" fontId="54" fillId="0" borderId="21" xfId="0" applyNumberFormat="1" applyFont="1" applyBorder="1" applyAlignment="1">
      <alignment horizontal="center"/>
    </xf>
    <xf numFmtId="0" fontId="56" fillId="6" borderId="21" xfId="0" applyFont="1" applyFill="1" applyBorder="1" applyAlignment="1">
      <alignment horizontal="center" vertical="center" wrapText="1"/>
    </xf>
    <xf numFmtId="0" fontId="57" fillId="0" borderId="21" xfId="0" applyFont="1" applyBorder="1" applyAlignment="1">
      <alignment horizontal="center" vertical="center" wrapText="1"/>
    </xf>
    <xf numFmtId="10" fontId="56" fillId="0" borderId="21" xfId="0" applyNumberFormat="1" applyFont="1" applyBorder="1" applyAlignment="1">
      <alignment horizontal="center" vertical="center" wrapText="1"/>
    </xf>
    <xf numFmtId="9" fontId="56" fillId="0" borderId="21" xfId="0" applyNumberFormat="1" applyFont="1" applyBorder="1" applyAlignment="1">
      <alignment horizontal="center" vertical="center" wrapText="1"/>
    </xf>
    <xf numFmtId="10" fontId="27" fillId="18" borderId="21" xfId="0" applyNumberFormat="1" applyFont="1" applyFill="1" applyBorder="1" applyAlignment="1">
      <alignment horizontal="center" vertical="center" wrapText="1"/>
    </xf>
    <xf numFmtId="0" fontId="22" fillId="0" borderId="15" xfId="0" applyFont="1" applyBorder="1" applyAlignment="1">
      <alignment horizontal="center" vertical="center" wrapText="1"/>
    </xf>
    <xf numFmtId="0" fontId="22" fillId="17" borderId="0" xfId="0" applyFont="1" applyFill="1" applyAlignment="1">
      <alignment vertical="center" wrapText="1"/>
    </xf>
    <xf numFmtId="0" fontId="22" fillId="17" borderId="15" xfId="0" applyFont="1" applyFill="1" applyBorder="1" applyAlignment="1">
      <alignment horizontal="center" vertical="center" wrapText="1"/>
    </xf>
    <xf numFmtId="0" fontId="27" fillId="0" borderId="21" xfId="0" applyFont="1" applyBorder="1" applyAlignment="1">
      <alignment horizontal="center" vertical="center" wrapText="1"/>
    </xf>
    <xf numFmtId="10" fontId="32" fillId="0" borderId="14" xfId="0" applyNumberFormat="1" applyFont="1" applyBorder="1" applyAlignment="1">
      <alignment horizontal="center" vertical="center"/>
    </xf>
    <xf numFmtId="9" fontId="30" fillId="0" borderId="21" xfId="0" applyNumberFormat="1" applyFont="1" applyBorder="1" applyAlignment="1">
      <alignment horizontal="center" vertical="center" wrapText="1"/>
    </xf>
    <xf numFmtId="10" fontId="56" fillId="0" borderId="14" xfId="0" applyNumberFormat="1" applyFont="1" applyBorder="1" applyAlignment="1">
      <alignment horizontal="center" vertical="center"/>
    </xf>
    <xf numFmtId="10" fontId="32" fillId="0" borderId="21" xfId="0" applyNumberFormat="1" applyFont="1" applyBorder="1" applyAlignment="1">
      <alignment horizontal="center" vertical="center"/>
    </xf>
    <xf numFmtId="10" fontId="30" fillId="6" borderId="21" xfId="0" applyNumberFormat="1" applyFont="1" applyFill="1" applyBorder="1" applyAlignment="1">
      <alignment horizontal="center" vertical="center"/>
    </xf>
    <xf numFmtId="3" fontId="54" fillId="0" borderId="21" xfId="0" applyNumberFormat="1" applyFont="1" applyBorder="1" applyAlignment="1">
      <alignment horizontal="center" vertical="center" wrapText="1"/>
    </xf>
    <xf numFmtId="9" fontId="54" fillId="0" borderId="21" xfId="0" applyNumberFormat="1" applyFont="1" applyBorder="1" applyAlignment="1">
      <alignment horizontal="center"/>
    </xf>
    <xf numFmtId="0" fontId="11" fillId="5" borderId="21" xfId="0" applyFont="1" applyFill="1" applyBorder="1" applyAlignment="1">
      <alignment horizontal="center" vertical="center" wrapText="1"/>
    </xf>
    <xf numFmtId="0" fontId="22" fillId="19" borderId="15" xfId="0" applyFont="1" applyFill="1" applyBorder="1" applyAlignment="1">
      <alignment horizontal="center" vertical="center" wrapText="1"/>
    </xf>
    <xf numFmtId="9" fontId="50" fillId="0" borderId="21" xfId="0" applyNumberFormat="1" applyFont="1" applyBorder="1" applyAlignment="1">
      <alignment horizontal="center" vertical="center" wrapText="1"/>
    </xf>
    <xf numFmtId="0" fontId="54" fillId="0" borderId="31" xfId="0" applyFont="1" applyBorder="1" applyAlignment="1">
      <alignment horizontal="center" vertical="center" wrapText="1"/>
    </xf>
    <xf numFmtId="0" fontId="22" fillId="0" borderId="0" xfId="0" applyFont="1" applyAlignment="1">
      <alignment vertical="center" wrapText="1"/>
    </xf>
    <xf numFmtId="10" fontId="54" fillId="0" borderId="31" xfId="0" applyNumberFormat="1" applyFont="1" applyBorder="1" applyAlignment="1">
      <alignment horizontal="center" vertical="center" wrapText="1"/>
    </xf>
    <xf numFmtId="0" fontId="48" fillId="5" borderId="15" xfId="0" applyFont="1" applyFill="1" applyBorder="1" applyAlignment="1">
      <alignment horizontal="center" vertical="center" wrapText="1"/>
    </xf>
    <xf numFmtId="0" fontId="60" fillId="0" borderId="21" xfId="0" applyFont="1" applyBorder="1" applyAlignment="1">
      <alignment horizontal="center" vertical="center" wrapText="1"/>
    </xf>
    <xf numFmtId="0" fontId="48" fillId="5" borderId="14" xfId="0" applyFont="1" applyFill="1" applyBorder="1" applyAlignment="1">
      <alignment horizontal="center" vertical="center" wrapText="1"/>
    </xf>
    <xf numFmtId="0" fontId="22" fillId="0" borderId="0" xfId="0" applyFont="1" applyAlignment="1">
      <alignment horizontal="center" vertical="center" wrapText="1"/>
    </xf>
    <xf numFmtId="0" fontId="22" fillId="20" borderId="0" xfId="0" applyFont="1" applyFill="1" applyAlignment="1">
      <alignment vertical="center" wrapText="1"/>
    </xf>
    <xf numFmtId="0" fontId="22" fillId="20" borderId="0" xfId="0" applyFont="1" applyFill="1" applyAlignment="1">
      <alignment horizontal="center" vertical="center" wrapText="1"/>
    </xf>
    <xf numFmtId="0" fontId="22" fillId="20" borderId="0" xfId="0" applyFont="1" applyFill="1" applyAlignment="1">
      <alignment horizontal="center" vertical="center" wrapText="1"/>
    </xf>
    <xf numFmtId="0" fontId="22" fillId="20" borderId="0" xfId="0" applyFont="1" applyFill="1" applyAlignment="1">
      <alignment horizontal="center" vertical="center" wrapText="1"/>
    </xf>
    <xf numFmtId="3" fontId="54" fillId="0" borderId="14" xfId="0" applyNumberFormat="1" applyFont="1" applyBorder="1" applyAlignment="1">
      <alignment horizontal="center" vertical="center" wrapText="1"/>
    </xf>
    <xf numFmtId="0" fontId="22" fillId="20" borderId="28" xfId="0" applyFont="1" applyFill="1" applyBorder="1" applyAlignment="1">
      <alignment horizontal="center" vertical="center" wrapText="1"/>
    </xf>
    <xf numFmtId="10" fontId="27" fillId="0" borderId="21" xfId="0" applyNumberFormat="1" applyFont="1" applyBorder="1" applyAlignment="1">
      <alignment horizontal="center" vertical="center" wrapText="1"/>
    </xf>
    <xf numFmtId="10" fontId="50" fillId="0" borderId="21" xfId="0" applyNumberFormat="1" applyFont="1" applyBorder="1" applyAlignment="1">
      <alignment horizontal="center" vertical="center" wrapText="1"/>
    </xf>
    <xf numFmtId="0" fontId="62" fillId="0" borderId="21" xfId="0" applyFont="1" applyBorder="1" applyAlignment="1">
      <alignment horizontal="center" vertical="center" wrapText="1"/>
    </xf>
    <xf numFmtId="10" fontId="62" fillId="0" borderId="21" xfId="0" applyNumberFormat="1" applyFont="1" applyBorder="1" applyAlignment="1">
      <alignment horizontal="center" vertical="center" wrapText="1"/>
    </xf>
    <xf numFmtId="10" fontId="63" fillId="14" borderId="21" xfId="0" applyNumberFormat="1" applyFont="1" applyFill="1" applyBorder="1" applyAlignment="1">
      <alignment horizontal="center" vertical="center" wrapText="1"/>
    </xf>
    <xf numFmtId="0" fontId="50" fillId="0" borderId="21" xfId="0" applyFont="1" applyBorder="1" applyAlignment="1">
      <alignment horizontal="center" vertical="center" wrapText="1"/>
    </xf>
    <xf numFmtId="0" fontId="58" fillId="0" borderId="21" xfId="0" applyFont="1" applyBorder="1" applyAlignment="1">
      <alignment horizontal="center" vertical="center" wrapText="1"/>
    </xf>
    <xf numFmtId="10" fontId="58" fillId="0" borderId="21" xfId="0" applyNumberFormat="1" applyFont="1" applyBorder="1" applyAlignment="1">
      <alignment horizontal="center" vertical="center" wrapText="1"/>
    </xf>
    <xf numFmtId="9" fontId="54" fillId="0" borderId="21" xfId="0" applyNumberFormat="1" applyFont="1" applyBorder="1" applyAlignment="1">
      <alignment horizontal="center" vertical="center" wrapText="1"/>
    </xf>
    <xf numFmtId="10" fontId="64" fillId="0" borderId="21" xfId="0" applyNumberFormat="1" applyFont="1" applyBorder="1" applyAlignment="1">
      <alignment horizontal="center" vertical="center" wrapText="1"/>
    </xf>
    <xf numFmtId="0" fontId="51" fillId="0" borderId="0" xfId="0" applyFont="1" applyAlignment="1">
      <alignment vertical="center" wrapText="1"/>
    </xf>
    <xf numFmtId="0" fontId="65" fillId="0" borderId="21" xfId="0" applyFont="1" applyBorder="1" applyAlignment="1">
      <alignment horizontal="center" vertical="center" wrapText="1"/>
    </xf>
    <xf numFmtId="10" fontId="65" fillId="0" borderId="21" xfId="0" applyNumberFormat="1" applyFont="1" applyBorder="1" applyAlignment="1">
      <alignment horizontal="center" vertical="center" wrapText="1"/>
    </xf>
    <xf numFmtId="10" fontId="54" fillId="0" borderId="14" xfId="0" applyNumberFormat="1" applyFont="1" applyBorder="1" applyAlignment="1">
      <alignment horizontal="center" vertical="center" wrapText="1"/>
    </xf>
    <xf numFmtId="9" fontId="54" fillId="0" borderId="14" xfId="0" applyNumberFormat="1" applyFont="1" applyBorder="1" applyAlignment="1">
      <alignment horizontal="center" vertical="center"/>
    </xf>
    <xf numFmtId="0" fontId="11" fillId="2" borderId="21" xfId="0" applyFont="1" applyFill="1" applyBorder="1" applyAlignment="1">
      <alignment horizontal="center" vertical="center" wrapText="1"/>
    </xf>
    <xf numFmtId="10" fontId="58" fillId="14" borderId="21" xfId="0" applyNumberFormat="1" applyFont="1" applyFill="1" applyBorder="1" applyAlignment="1">
      <alignment horizontal="center" vertical="center" wrapText="1"/>
    </xf>
    <xf numFmtId="0" fontId="22" fillId="0" borderId="15"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5" xfId="0" applyFont="1" applyBorder="1" applyAlignment="1">
      <alignment horizontal="center" vertical="center" wrapText="1"/>
    </xf>
    <xf numFmtId="0" fontId="54" fillId="0" borderId="28" xfId="0" applyFont="1" applyBorder="1" applyAlignment="1">
      <alignment horizontal="center" vertical="center" wrapText="1"/>
    </xf>
    <xf numFmtId="10" fontId="54" fillId="0" borderId="28" xfId="0" applyNumberFormat="1" applyFont="1" applyBorder="1" applyAlignment="1">
      <alignment horizontal="center" vertical="center" wrapText="1"/>
    </xf>
    <xf numFmtId="10" fontId="54" fillId="0" borderId="14" xfId="0" applyNumberFormat="1" applyFont="1" applyBorder="1" applyAlignment="1">
      <alignment horizontal="center"/>
    </xf>
    <xf numFmtId="0" fontId="55" fillId="0" borderId="23" xfId="0" applyFont="1" applyBorder="1" applyAlignment="1">
      <alignment horizontal="center" vertical="center" wrapText="1"/>
    </xf>
    <xf numFmtId="0" fontId="55" fillId="0" borderId="28" xfId="0" applyFont="1" applyBorder="1" applyAlignment="1">
      <alignment horizontal="center" vertical="center" wrapText="1"/>
    </xf>
    <xf numFmtId="3" fontId="55" fillId="0" borderId="28" xfId="0" applyNumberFormat="1" applyFont="1" applyBorder="1" applyAlignment="1">
      <alignment horizontal="center" vertical="center" wrapText="1"/>
    </xf>
    <xf numFmtId="10" fontId="64" fillId="14" borderId="21" xfId="0" applyNumberFormat="1" applyFont="1" applyFill="1" applyBorder="1" applyAlignment="1">
      <alignment horizontal="center" vertical="center" wrapText="1"/>
    </xf>
    <xf numFmtId="0" fontId="54" fillId="0" borderId="5" xfId="0" applyFont="1" applyBorder="1" applyAlignment="1">
      <alignment horizontal="center" vertical="center" wrapText="1"/>
    </xf>
    <xf numFmtId="3" fontId="54" fillId="0" borderId="5" xfId="0" applyNumberFormat="1" applyFont="1" applyBorder="1" applyAlignment="1">
      <alignment horizontal="center" vertical="center" wrapText="1"/>
    </xf>
    <xf numFmtId="3" fontId="54" fillId="0" borderId="5" xfId="0" applyNumberFormat="1" applyFont="1" applyBorder="1" applyAlignment="1">
      <alignment horizontal="center" vertical="center"/>
    </xf>
    <xf numFmtId="0" fontId="66" fillId="0" borderId="0" xfId="0" applyFont="1" applyAlignment="1">
      <alignment vertical="center" wrapText="1"/>
    </xf>
    <xf numFmtId="0" fontId="66" fillId="0" borderId="27" xfId="0" applyFont="1" applyBorder="1" applyAlignment="1">
      <alignment vertical="center" wrapText="1"/>
    </xf>
    <xf numFmtId="0" fontId="50" fillId="0" borderId="0" xfId="0" applyFont="1" applyAlignment="1">
      <alignment horizontal="center" vertical="center" wrapText="1"/>
    </xf>
    <xf numFmtId="0" fontId="58" fillId="0" borderId="31" xfId="0" applyFont="1" applyBorder="1" applyAlignment="1">
      <alignment horizontal="center" vertical="center" wrapText="1"/>
    </xf>
    <xf numFmtId="0" fontId="50" fillId="0" borderId="28" xfId="0" applyFont="1" applyBorder="1" applyAlignment="1">
      <alignment horizontal="center" vertical="center" wrapText="1"/>
    </xf>
    <xf numFmtId="10" fontId="58" fillId="0" borderId="31" xfId="0" applyNumberFormat="1" applyFont="1" applyBorder="1" applyAlignment="1">
      <alignment horizontal="center" vertical="center" wrapText="1"/>
    </xf>
    <xf numFmtId="10" fontId="55" fillId="0" borderId="21" xfId="0" applyNumberFormat="1" applyFont="1" applyBorder="1" applyAlignment="1">
      <alignment horizontal="center" vertical="center" wrapText="1"/>
    </xf>
    <xf numFmtId="10" fontId="55" fillId="0" borderId="5" xfId="0" applyNumberFormat="1" applyFont="1" applyBorder="1" applyAlignment="1">
      <alignment horizontal="center" vertical="center" wrapText="1"/>
    </xf>
    <xf numFmtId="10" fontId="58" fillId="6" borderId="21" xfId="0" applyNumberFormat="1" applyFont="1" applyFill="1" applyBorder="1" applyAlignment="1">
      <alignment horizontal="center" vertical="center" wrapText="1"/>
    </xf>
    <xf numFmtId="10" fontId="55" fillId="0" borderId="11" xfId="0" applyNumberFormat="1" applyFont="1" applyBorder="1" applyAlignment="1">
      <alignment horizontal="center" vertical="center" wrapText="1"/>
    </xf>
    <xf numFmtId="10" fontId="55" fillId="0" borderId="28" xfId="0" applyNumberFormat="1" applyFont="1" applyBorder="1" applyAlignment="1">
      <alignment horizontal="center" vertical="center" wrapText="1"/>
    </xf>
    <xf numFmtId="0" fontId="54" fillId="0" borderId="21" xfId="0" applyFont="1" applyBorder="1" applyAlignment="1">
      <alignment horizontal="center" vertical="center" wrapText="1"/>
    </xf>
    <xf numFmtId="10" fontId="55" fillId="0" borderId="6" xfId="0" applyNumberFormat="1" applyFont="1" applyBorder="1" applyAlignment="1">
      <alignment horizontal="center" vertical="center" wrapText="1"/>
    </xf>
    <xf numFmtId="0" fontId="55" fillId="0" borderId="28" xfId="0" applyFont="1" applyBorder="1" applyAlignment="1">
      <alignment horizontal="center" vertical="center" wrapText="1"/>
    </xf>
    <xf numFmtId="0" fontId="55" fillId="0" borderId="21" xfId="0" applyFont="1" applyBorder="1" applyAlignment="1">
      <alignment horizontal="center" vertical="center" wrapText="1"/>
    </xf>
    <xf numFmtId="10" fontId="55" fillId="6" borderId="21" xfId="0" applyNumberFormat="1" applyFont="1" applyFill="1" applyBorder="1" applyAlignment="1">
      <alignment horizontal="center" vertical="center" wrapText="1"/>
    </xf>
    <xf numFmtId="0" fontId="54" fillId="0" borderId="25" xfId="0" applyFont="1" applyBorder="1" applyAlignment="1">
      <alignment horizontal="center" vertical="center" wrapText="1"/>
    </xf>
    <xf numFmtId="10" fontId="54" fillId="0" borderId="50" xfId="0" applyNumberFormat="1" applyFont="1" applyBorder="1" applyAlignment="1">
      <alignment horizontal="center" vertical="center" wrapText="1"/>
    </xf>
    <xf numFmtId="10" fontId="54" fillId="0" borderId="31" xfId="0" applyNumberFormat="1" applyFont="1" applyBorder="1" applyAlignment="1">
      <alignment horizontal="center"/>
    </xf>
    <xf numFmtId="10" fontId="54" fillId="0" borderId="50" xfId="0" applyNumberFormat="1" applyFont="1" applyBorder="1" applyAlignment="1">
      <alignment horizontal="center"/>
    </xf>
    <xf numFmtId="0" fontId="67" fillId="0" borderId="21" xfId="0" applyFont="1" applyBorder="1" applyAlignment="1">
      <alignment horizontal="center" vertical="center" wrapText="1"/>
    </xf>
    <xf numFmtId="10" fontId="54" fillId="0" borderId="26" xfId="0" applyNumberFormat="1" applyFont="1" applyBorder="1" applyAlignment="1">
      <alignment horizontal="center"/>
    </xf>
    <xf numFmtId="10" fontId="68" fillId="14" borderId="21" xfId="0" applyNumberFormat="1" applyFont="1" applyFill="1" applyBorder="1" applyAlignment="1">
      <alignment horizontal="center" vertical="center" wrapText="1"/>
    </xf>
    <xf numFmtId="3" fontId="37" fillId="0" borderId="6" xfId="0" applyNumberFormat="1" applyFont="1" applyBorder="1" applyAlignment="1">
      <alignment horizontal="center" vertical="center" wrapText="1"/>
    </xf>
    <xf numFmtId="0" fontId="22" fillId="17" borderId="15" xfId="0" applyFont="1" applyFill="1" applyBorder="1" applyAlignment="1">
      <alignment horizontal="center" vertical="center" wrapText="1"/>
    </xf>
    <xf numFmtId="0" fontId="22" fillId="17" borderId="14" xfId="0" applyFont="1" applyFill="1" applyBorder="1" applyAlignment="1">
      <alignment horizontal="center" vertical="center" wrapText="1"/>
    </xf>
    <xf numFmtId="3" fontId="37" fillId="0" borderId="11" xfId="0" applyNumberFormat="1" applyFont="1" applyBorder="1" applyAlignment="1">
      <alignment horizontal="center" vertical="center" wrapText="1"/>
    </xf>
    <xf numFmtId="0" fontId="22" fillId="17" borderId="14" xfId="0" applyFont="1" applyFill="1" applyBorder="1" applyAlignment="1">
      <alignment horizontal="center" vertical="center" wrapText="1"/>
    </xf>
    <xf numFmtId="0" fontId="66" fillId="0" borderId="0" xfId="0" applyFont="1" applyAlignment="1">
      <alignment horizontal="center" vertical="center" wrapText="1"/>
    </xf>
    <xf numFmtId="10" fontId="67" fillId="0" borderId="21" xfId="0" applyNumberFormat="1" applyFont="1" applyBorder="1" applyAlignment="1">
      <alignment horizontal="center" vertical="center" wrapText="1"/>
    </xf>
    <xf numFmtId="0" fontId="66" fillId="0" borderId="27" xfId="0" applyFont="1" applyBorder="1" applyAlignment="1">
      <alignment horizontal="center" vertical="center" wrapText="1"/>
    </xf>
    <xf numFmtId="10" fontId="30" fillId="6" borderId="21" xfId="0" applyNumberFormat="1" applyFont="1" applyFill="1" applyBorder="1" applyAlignment="1">
      <alignment horizontal="center" vertical="center" wrapText="1"/>
    </xf>
    <xf numFmtId="10" fontId="67" fillId="6" borderId="21" xfId="0" applyNumberFormat="1" applyFont="1" applyFill="1" applyBorder="1" applyAlignment="1">
      <alignment horizontal="center" vertical="center" wrapText="1"/>
    </xf>
    <xf numFmtId="0" fontId="22" fillId="4" borderId="0" xfId="0" applyFont="1" applyFill="1" applyAlignment="1">
      <alignment vertical="center" wrapText="1"/>
    </xf>
    <xf numFmtId="0" fontId="22" fillId="4" borderId="0" xfId="0" applyFont="1" applyFill="1" applyAlignment="1">
      <alignment horizontal="center" vertical="center" wrapText="1"/>
    </xf>
    <xf numFmtId="0" fontId="22" fillId="4" borderId="0" xfId="0" applyFont="1" applyFill="1" applyAlignment="1">
      <alignment horizontal="center" vertical="center" wrapText="1"/>
    </xf>
    <xf numFmtId="0" fontId="22" fillId="4" borderId="0" xfId="0" applyFont="1" applyFill="1" applyAlignment="1">
      <alignment horizontal="center" vertical="center" wrapText="1"/>
    </xf>
    <xf numFmtId="0" fontId="22" fillId="4" borderId="28" xfId="0" applyFont="1" applyFill="1" applyBorder="1" applyAlignment="1">
      <alignment horizontal="center" vertical="center" wrapText="1"/>
    </xf>
    <xf numFmtId="0" fontId="55" fillId="0" borderId="21" xfId="0" applyFont="1" applyBorder="1" applyAlignment="1">
      <alignment horizontal="center" vertical="center" wrapText="1"/>
    </xf>
    <xf numFmtId="3" fontId="55" fillId="0" borderId="21" xfId="0" applyNumberFormat="1" applyFont="1" applyBorder="1" applyAlignment="1">
      <alignment horizontal="center" vertical="center" wrapText="1"/>
    </xf>
    <xf numFmtId="0" fontId="34" fillId="0" borderId="21" xfId="0" applyFont="1" applyBorder="1" applyAlignment="1">
      <alignment horizontal="center" vertical="center" wrapText="1"/>
    </xf>
    <xf numFmtId="0" fontId="34" fillId="0" borderId="5" xfId="0" applyFont="1" applyBorder="1" applyAlignment="1">
      <alignment horizontal="center" vertical="center" wrapText="1"/>
    </xf>
    <xf numFmtId="3" fontId="34" fillId="0" borderId="5" xfId="0" applyNumberFormat="1" applyFont="1" applyBorder="1" applyAlignment="1">
      <alignment horizontal="center" vertical="center" wrapText="1"/>
    </xf>
    <xf numFmtId="0" fontId="34" fillId="0" borderId="5" xfId="0" applyFont="1" applyBorder="1" applyAlignment="1">
      <alignment horizontal="center"/>
    </xf>
    <xf numFmtId="3" fontId="34" fillId="0" borderId="5" xfId="0" applyNumberFormat="1" applyFont="1" applyBorder="1" applyAlignment="1">
      <alignment horizontal="center"/>
    </xf>
    <xf numFmtId="10" fontId="59" fillId="0" borderId="21" xfId="0" applyNumberFormat="1" applyFont="1" applyBorder="1" applyAlignment="1">
      <alignment horizontal="center" vertical="center" wrapText="1"/>
    </xf>
    <xf numFmtId="10" fontId="56" fillId="6" borderId="21" xfId="0" applyNumberFormat="1" applyFont="1" applyFill="1" applyBorder="1" applyAlignment="1">
      <alignment horizontal="center" vertical="center" wrapText="1"/>
    </xf>
    <xf numFmtId="0" fontId="34" fillId="0" borderId="21" xfId="0" applyFont="1" applyBorder="1" applyAlignment="1">
      <alignment horizontal="center" vertical="center" wrapText="1"/>
    </xf>
    <xf numFmtId="10" fontId="57" fillId="14" borderId="21" xfId="0" applyNumberFormat="1" applyFont="1" applyFill="1" applyBorder="1" applyAlignment="1">
      <alignment horizontal="center" vertical="center" wrapText="1"/>
    </xf>
    <xf numFmtId="10" fontId="34" fillId="0" borderId="21" xfId="0" applyNumberFormat="1" applyFont="1" applyBorder="1" applyAlignment="1">
      <alignment horizontal="center" vertical="center" wrapText="1"/>
    </xf>
    <xf numFmtId="10" fontId="34" fillId="0" borderId="21" xfId="0" applyNumberFormat="1" applyFont="1" applyBorder="1" applyAlignment="1">
      <alignment horizontal="center"/>
    </xf>
    <xf numFmtId="10" fontId="27" fillId="6" borderId="21" xfId="0" applyNumberFormat="1" applyFont="1" applyFill="1" applyBorder="1" applyAlignment="1">
      <alignment horizontal="center" vertical="center" wrapText="1"/>
    </xf>
    <xf numFmtId="0" fontId="22" fillId="17" borderId="21" xfId="0" applyFont="1" applyFill="1" applyBorder="1" applyAlignment="1">
      <alignment vertical="center" wrapText="1"/>
    </xf>
    <xf numFmtId="0" fontId="22" fillId="17" borderId="21" xfId="0" applyFont="1" applyFill="1" applyBorder="1" applyAlignment="1">
      <alignment horizontal="center" vertical="center" wrapText="1"/>
    </xf>
    <xf numFmtId="0" fontId="22" fillId="17" borderId="21" xfId="0" applyFont="1" applyFill="1" applyBorder="1" applyAlignment="1">
      <alignment horizontal="center" vertical="center" wrapText="1"/>
    </xf>
    <xf numFmtId="0" fontId="55" fillId="0" borderId="25" xfId="0" applyFont="1" applyBorder="1" applyAlignment="1">
      <alignment horizontal="center" vertical="center" wrapText="1"/>
    </xf>
    <xf numFmtId="0" fontId="34" fillId="0" borderId="31" xfId="0" applyFont="1" applyBorder="1" applyAlignment="1">
      <alignment horizontal="center" vertical="center" wrapText="1"/>
    </xf>
    <xf numFmtId="0" fontId="22" fillId="17" borderId="21" xfId="0" applyFont="1" applyFill="1" applyBorder="1" applyAlignment="1">
      <alignment horizontal="center" vertical="center" wrapText="1"/>
    </xf>
    <xf numFmtId="0" fontId="22" fillId="17" borderId="0" xfId="0" applyFont="1" applyFill="1" applyAlignment="1">
      <alignment horizontal="center" vertical="center" wrapText="1"/>
    </xf>
    <xf numFmtId="10" fontId="34" fillId="0" borderId="31" xfId="0" applyNumberFormat="1" applyFont="1" applyBorder="1" applyAlignment="1">
      <alignment horizontal="center" vertical="center" wrapText="1"/>
    </xf>
    <xf numFmtId="10" fontId="34" fillId="0" borderId="26" xfId="0" applyNumberFormat="1" applyFont="1" applyBorder="1" applyAlignment="1">
      <alignment horizontal="center"/>
    </xf>
    <xf numFmtId="10" fontId="34" fillId="0" borderId="50" xfId="0" applyNumberFormat="1" applyFont="1" applyBorder="1" applyAlignment="1">
      <alignment horizontal="center"/>
    </xf>
    <xf numFmtId="0" fontId="22" fillId="17" borderId="28" xfId="0" applyFont="1" applyFill="1" applyBorder="1" applyAlignment="1">
      <alignment horizontal="center" vertical="center" wrapText="1"/>
    </xf>
    <xf numFmtId="0" fontId="55" fillId="0" borderId="23" xfId="0" applyFont="1" applyBorder="1" applyAlignment="1">
      <alignment horizontal="center" vertical="center" wrapText="1"/>
    </xf>
    <xf numFmtId="0" fontId="34" fillId="0" borderId="5" xfId="0" applyFont="1" applyBorder="1" applyAlignment="1">
      <alignment horizontal="center" vertical="center" wrapText="1"/>
    </xf>
    <xf numFmtId="10" fontId="57" fillId="0" borderId="21" xfId="0" applyNumberFormat="1" applyFont="1" applyBorder="1" applyAlignment="1">
      <alignment horizontal="center" vertical="center" wrapText="1"/>
    </xf>
    <xf numFmtId="0" fontId="55" fillId="0" borderId="14" xfId="0" applyFont="1" applyBorder="1" applyAlignment="1">
      <alignment horizontal="center" vertical="center" wrapText="1"/>
    </xf>
    <xf numFmtId="10" fontId="55" fillId="0" borderId="14" xfId="0" applyNumberFormat="1" applyFont="1" applyBorder="1" applyAlignment="1">
      <alignment horizontal="center" vertical="center" wrapText="1"/>
    </xf>
    <xf numFmtId="0" fontId="34" fillId="0" borderId="14" xfId="0" applyFont="1" applyBorder="1" applyAlignment="1">
      <alignment horizontal="center" vertical="center" wrapText="1"/>
    </xf>
    <xf numFmtId="10" fontId="34" fillId="0" borderId="14" xfId="0" applyNumberFormat="1" applyFont="1" applyBorder="1" applyAlignment="1">
      <alignment horizontal="center" vertical="center" wrapText="1"/>
    </xf>
    <xf numFmtId="10" fontId="34" fillId="0" borderId="14" xfId="0" applyNumberFormat="1" applyFont="1" applyBorder="1" applyAlignment="1">
      <alignment horizontal="center"/>
    </xf>
    <xf numFmtId="0" fontId="67" fillId="0" borderId="31" xfId="0" applyFont="1" applyBorder="1" applyAlignment="1">
      <alignment horizontal="center" vertical="center" wrapText="1"/>
    </xf>
    <xf numFmtId="10" fontId="67" fillId="0" borderId="31" xfId="0" applyNumberFormat="1" applyFont="1" applyBorder="1" applyAlignment="1">
      <alignment horizontal="center" vertical="center" wrapText="1"/>
    </xf>
    <xf numFmtId="10" fontId="67" fillId="6" borderId="31" xfId="0" applyNumberFormat="1" applyFont="1" applyFill="1" applyBorder="1" applyAlignment="1">
      <alignment horizontal="center" vertical="center" wrapText="1"/>
    </xf>
    <xf numFmtId="0" fontId="34" fillId="0" borderId="14" xfId="0" applyFont="1" applyBorder="1" applyAlignment="1">
      <alignment horizontal="center"/>
    </xf>
    <xf numFmtId="0" fontId="30" fillId="6" borderId="21" xfId="0" applyFont="1" applyFill="1" applyBorder="1" applyAlignment="1">
      <alignment horizontal="center" vertical="center" wrapText="1"/>
    </xf>
    <xf numFmtId="0" fontId="67" fillId="6" borderId="21" xfId="0" applyFont="1" applyFill="1" applyBorder="1" applyAlignment="1">
      <alignment horizontal="center" vertical="center" wrapText="1"/>
    </xf>
    <xf numFmtId="0" fontId="34" fillId="0" borderId="14" xfId="0" applyFont="1" applyBorder="1" applyAlignment="1">
      <alignment horizontal="center" vertical="center" wrapText="1"/>
    </xf>
    <xf numFmtId="10" fontId="34" fillId="0" borderId="31" xfId="0" applyNumberFormat="1" applyFont="1" applyBorder="1" applyAlignment="1">
      <alignment horizontal="center"/>
    </xf>
    <xf numFmtId="0" fontId="22" fillId="17" borderId="0" xfId="0" applyFont="1" applyFill="1" applyAlignment="1">
      <alignment vertical="center" wrapText="1"/>
    </xf>
    <xf numFmtId="3" fontId="34" fillId="0" borderId="21" xfId="0" applyNumberFormat="1" applyFont="1" applyBorder="1" applyAlignment="1">
      <alignment horizontal="center" vertical="center" wrapText="1"/>
    </xf>
    <xf numFmtId="10" fontId="34" fillId="0" borderId="5" xfId="0" applyNumberFormat="1" applyFont="1" applyBorder="1" applyAlignment="1">
      <alignment horizontal="center" vertical="center" wrapText="1"/>
    </xf>
    <xf numFmtId="10" fontId="34" fillId="0" borderId="5" xfId="0" applyNumberFormat="1" applyFont="1" applyBorder="1" applyAlignment="1">
      <alignment horizontal="center"/>
    </xf>
    <xf numFmtId="0" fontId="27" fillId="14" borderId="14" xfId="0" applyFont="1" applyFill="1" applyBorder="1" applyAlignment="1">
      <alignment horizontal="center" vertical="center" wrapText="1"/>
    </xf>
    <xf numFmtId="0" fontId="11" fillId="0" borderId="21" xfId="0" applyFont="1" applyBorder="1" applyAlignment="1">
      <alignment horizontal="center" vertical="center" wrapText="1"/>
    </xf>
    <xf numFmtId="0" fontId="22" fillId="0" borderId="0" xfId="0" applyFont="1" applyAlignment="1">
      <alignment vertical="center" wrapText="1"/>
    </xf>
    <xf numFmtId="0" fontId="48" fillId="5" borderId="23" xfId="0" applyFont="1" applyFill="1" applyBorder="1" applyAlignment="1">
      <alignment horizontal="center" vertical="center" wrapText="1"/>
    </xf>
    <xf numFmtId="0" fontId="55" fillId="0" borderId="6" xfId="0" applyFont="1" applyBorder="1" applyAlignment="1">
      <alignment horizontal="center" vertical="center" wrapText="1"/>
    </xf>
    <xf numFmtId="0" fontId="55" fillId="0" borderId="11" xfId="0" applyFont="1" applyBorder="1" applyAlignment="1">
      <alignment horizontal="center" vertical="center" wrapText="1"/>
    </xf>
    <xf numFmtId="10" fontId="68" fillId="2" borderId="21" xfId="0" applyNumberFormat="1" applyFont="1" applyFill="1" applyBorder="1" applyAlignment="1">
      <alignment horizontal="center" vertical="center" wrapText="1"/>
    </xf>
    <xf numFmtId="0" fontId="27" fillId="14" borderId="0" xfId="0" applyFont="1" applyFill="1" applyAlignment="1">
      <alignment horizontal="center" vertical="center" wrapText="1"/>
    </xf>
    <xf numFmtId="0" fontId="27" fillId="0" borderId="21" xfId="0" applyFont="1" applyBorder="1" applyAlignment="1">
      <alignment horizontal="center" vertical="center" wrapText="1"/>
    </xf>
    <xf numFmtId="10" fontId="30" fillId="0" borderId="21" xfId="0" applyNumberFormat="1" applyFont="1" applyBorder="1" applyAlignment="1">
      <alignment horizontal="center"/>
    </xf>
    <xf numFmtId="10" fontId="27" fillId="5" borderId="21" xfId="0" applyNumberFormat="1" applyFont="1" applyFill="1" applyBorder="1" applyAlignment="1">
      <alignment horizontal="center" vertical="center"/>
    </xf>
    <xf numFmtId="0" fontId="30" fillId="0" borderId="0" xfId="0" applyFont="1" applyAlignment="1">
      <alignment horizontal="center" vertical="center" wrapText="1"/>
    </xf>
    <xf numFmtId="10" fontId="60" fillId="0" borderId="21" xfId="0" applyNumberFormat="1" applyFont="1" applyBorder="1" applyAlignment="1">
      <alignment horizontal="center" vertical="center" wrapText="1"/>
    </xf>
    <xf numFmtId="10" fontId="63" fillId="5" borderId="21" xfId="0" applyNumberFormat="1" applyFont="1" applyFill="1" applyBorder="1" applyAlignment="1">
      <alignment horizontal="center" vertical="center"/>
    </xf>
    <xf numFmtId="0" fontId="27" fillId="17" borderId="11" xfId="0" applyFont="1" applyFill="1" applyBorder="1" applyAlignment="1">
      <alignment horizontal="center" vertical="center" wrapText="1"/>
    </xf>
    <xf numFmtId="164" fontId="34" fillId="0" borderId="5" xfId="0" applyNumberFormat="1" applyFont="1" applyBorder="1" applyAlignment="1">
      <alignment horizontal="center" vertical="center" wrapText="1"/>
    </xf>
    <xf numFmtId="0" fontId="30" fillId="0" borderId="0" xfId="0" applyFont="1" applyAlignment="1">
      <alignment vertical="center" wrapText="1"/>
    </xf>
    <xf numFmtId="0" fontId="30" fillId="0" borderId="28" xfId="0" applyFont="1" applyBorder="1" applyAlignment="1">
      <alignment horizontal="center" vertical="center" wrapText="1"/>
    </xf>
    <xf numFmtId="10" fontId="62" fillId="0" borderId="21" xfId="0" applyNumberFormat="1" applyFont="1" applyBorder="1" applyAlignment="1">
      <alignment horizontal="center" vertical="center"/>
    </xf>
    <xf numFmtId="9" fontId="34" fillId="0" borderId="5" xfId="0" applyNumberFormat="1" applyFont="1" applyBorder="1" applyAlignment="1">
      <alignment horizontal="center" vertical="center" wrapText="1"/>
    </xf>
    <xf numFmtId="10" fontId="60" fillId="0" borderId="26" xfId="0" applyNumberFormat="1" applyFont="1" applyBorder="1" applyAlignment="1">
      <alignment horizontal="center" vertical="center"/>
    </xf>
    <xf numFmtId="10" fontId="60" fillId="0" borderId="50" xfId="0" applyNumberFormat="1" applyFont="1" applyBorder="1" applyAlignment="1">
      <alignment horizontal="center" vertical="center"/>
    </xf>
    <xf numFmtId="0" fontId="16" fillId="0" borderId="0" xfId="0" applyFont="1"/>
    <xf numFmtId="0" fontId="16" fillId="0" borderId="0" xfId="0" applyFont="1" applyAlignment="1">
      <alignment horizontal="center"/>
    </xf>
    <xf numFmtId="10" fontId="32" fillId="0" borderId="21" xfId="0" applyNumberFormat="1" applyFont="1" applyBorder="1" applyAlignment="1">
      <alignment horizontal="center"/>
    </xf>
    <xf numFmtId="0" fontId="54" fillId="0" borderId="15" xfId="0" applyFont="1" applyBorder="1" applyAlignment="1">
      <alignment horizontal="center" vertical="center" wrapText="1"/>
    </xf>
    <xf numFmtId="0" fontId="51" fillId="0" borderId="13" xfId="0" applyFont="1" applyBorder="1" applyAlignment="1">
      <alignment vertical="center" wrapText="1"/>
    </xf>
    <xf numFmtId="9" fontId="51" fillId="0" borderId="0" xfId="0" applyNumberFormat="1" applyFont="1" applyAlignment="1">
      <alignment horizontal="right" vertical="center" wrapText="1"/>
    </xf>
    <xf numFmtId="10" fontId="32" fillId="0" borderId="11" xfId="0" applyNumberFormat="1" applyFont="1" applyBorder="1" applyAlignment="1">
      <alignment horizontal="center"/>
    </xf>
    <xf numFmtId="9" fontId="16" fillId="0" borderId="0" xfId="0" applyNumberFormat="1" applyFont="1"/>
    <xf numFmtId="0" fontId="16" fillId="0" borderId="0" xfId="0" applyFont="1" applyAlignment="1">
      <alignment horizontal="center" vertical="center" wrapText="1"/>
    </xf>
    <xf numFmtId="10" fontId="0" fillId="5" borderId="21" xfId="0" applyNumberFormat="1" applyFont="1" applyFill="1" applyBorder="1" applyAlignment="1">
      <alignment horizontal="center" vertical="center"/>
    </xf>
    <xf numFmtId="0" fontId="27" fillId="6" borderId="39" xfId="0" applyFont="1" applyFill="1" applyBorder="1" applyAlignment="1">
      <alignment horizontal="left"/>
    </xf>
    <xf numFmtId="0" fontId="30" fillId="0" borderId="0" xfId="0" applyFont="1" applyAlignment="1">
      <alignment horizontal="left"/>
    </xf>
    <xf numFmtId="0" fontId="12" fillId="6" borderId="39" xfId="0" applyFont="1" applyFill="1" applyBorder="1" applyAlignment="1">
      <alignment horizontal="left" vertical="center" wrapText="1"/>
    </xf>
    <xf numFmtId="0" fontId="0" fillId="0" borderId="0" xfId="0" applyFont="1" applyAlignment="1">
      <alignment horizontal="left"/>
    </xf>
    <xf numFmtId="4" fontId="74" fillId="0" borderId="21" xfId="0" applyNumberFormat="1" applyFont="1" applyBorder="1" applyAlignment="1">
      <alignment horizontal="center" vertical="center"/>
    </xf>
    <xf numFmtId="4" fontId="74" fillId="0" borderId="21" xfId="0" applyNumberFormat="1" applyFont="1" applyBorder="1" applyAlignment="1">
      <alignment horizontal="center" vertical="center"/>
    </xf>
    <xf numFmtId="4" fontId="35" fillId="5" borderId="21" xfId="0" applyNumberFormat="1" applyFont="1" applyFill="1" applyBorder="1" applyAlignment="1">
      <alignment horizontal="center" vertical="center"/>
    </xf>
    <xf numFmtId="10" fontId="7" fillId="6" borderId="40" xfId="0" applyNumberFormat="1" applyFont="1" applyFill="1" applyBorder="1" applyAlignment="1">
      <alignment horizontal="center"/>
    </xf>
    <xf numFmtId="10" fontId="7" fillId="6" borderId="21" xfId="0" applyNumberFormat="1" applyFont="1" applyFill="1" applyBorder="1" applyAlignment="1">
      <alignment horizontal="center"/>
    </xf>
    <xf numFmtId="0" fontId="9" fillId="5" borderId="21" xfId="0" applyFont="1" applyFill="1" applyBorder="1" applyAlignment="1">
      <alignment horizontal="center" vertical="center"/>
    </xf>
    <xf numFmtId="0" fontId="9" fillId="5" borderId="21" xfId="0" applyFont="1" applyFill="1" applyBorder="1" applyAlignment="1">
      <alignment horizontal="center" vertical="center"/>
    </xf>
    <xf numFmtId="0" fontId="0" fillId="0" borderId="21" xfId="0" applyFont="1" applyBorder="1" applyAlignment="1">
      <alignment horizontal="center"/>
    </xf>
    <xf numFmtId="0" fontId="9" fillId="5" borderId="21" xfId="0" applyFont="1" applyFill="1" applyBorder="1" applyAlignment="1">
      <alignment horizontal="center"/>
    </xf>
    <xf numFmtId="0" fontId="33" fillId="0" borderId="21" xfId="0" applyFont="1" applyBorder="1" applyAlignment="1">
      <alignment horizontal="center"/>
    </xf>
    <xf numFmtId="0" fontId="74" fillId="0" borderId="21" xfId="0" applyFont="1" applyBorder="1" applyAlignment="1">
      <alignment horizontal="center"/>
    </xf>
    <xf numFmtId="0" fontId="35" fillId="5" borderId="21" xfId="0" applyFont="1" applyFill="1" applyBorder="1" applyAlignment="1">
      <alignment horizontal="center"/>
    </xf>
    <xf numFmtId="0" fontId="0" fillId="0" borderId="21" xfId="0" applyFont="1" applyBorder="1" applyAlignment="1">
      <alignment horizontal="center"/>
    </xf>
    <xf numFmtId="10" fontId="0" fillId="0" borderId="21" xfId="0" applyNumberFormat="1" applyFont="1" applyBorder="1" applyAlignment="1">
      <alignment horizontal="center"/>
    </xf>
    <xf numFmtId="0" fontId="7" fillId="6" borderId="14" xfId="0" applyFont="1" applyFill="1" applyBorder="1" applyAlignment="1">
      <alignment horizontal="center"/>
    </xf>
    <xf numFmtId="10" fontId="9" fillId="5" borderId="21" xfId="0" applyNumberFormat="1" applyFont="1" applyFill="1" applyBorder="1" applyAlignment="1">
      <alignment horizontal="center"/>
    </xf>
    <xf numFmtId="0" fontId="33" fillId="0" borderId="21" xfId="0" applyFont="1" applyBorder="1" applyAlignment="1">
      <alignment horizontal="center"/>
    </xf>
    <xf numFmtId="10" fontId="33" fillId="0" borderId="21" xfId="0" applyNumberFormat="1" applyFont="1" applyBorder="1" applyAlignment="1">
      <alignment horizontal="center"/>
    </xf>
    <xf numFmtId="10" fontId="7" fillId="6" borderId="14" xfId="0" applyNumberFormat="1" applyFont="1" applyFill="1" applyBorder="1" applyAlignment="1">
      <alignment horizontal="center"/>
    </xf>
    <xf numFmtId="10" fontId="7" fillId="6" borderId="21" xfId="0" applyNumberFormat="1" applyFont="1" applyFill="1" applyBorder="1" applyAlignment="1">
      <alignment horizontal="center"/>
    </xf>
    <xf numFmtId="3" fontId="74" fillId="0" borderId="21" xfId="0" applyNumberFormat="1" applyFont="1" applyBorder="1" applyAlignment="1">
      <alignment horizontal="center" vertical="center"/>
    </xf>
    <xf numFmtId="3" fontId="74" fillId="0" borderId="21" xfId="0" applyNumberFormat="1" applyFont="1" applyBorder="1" applyAlignment="1">
      <alignment horizontal="center" vertical="center"/>
    </xf>
    <xf numFmtId="10" fontId="35" fillId="5" borderId="21" xfId="0" applyNumberFormat="1" applyFont="1" applyFill="1" applyBorder="1" applyAlignment="1">
      <alignment horizontal="center"/>
    </xf>
    <xf numFmtId="0" fontId="0" fillId="0" borderId="15" xfId="0" applyFont="1" applyBorder="1" applyAlignment="1">
      <alignment horizontal="center" vertical="center"/>
    </xf>
    <xf numFmtId="10" fontId="0" fillId="0" borderId="15" xfId="0" applyNumberFormat="1" applyFont="1" applyBorder="1" applyAlignment="1">
      <alignment horizontal="center" vertical="center"/>
    </xf>
    <xf numFmtId="0" fontId="0" fillId="0" borderId="0" xfId="0" applyFont="1" applyAlignment="1">
      <alignment horizontal="left"/>
    </xf>
    <xf numFmtId="10" fontId="0" fillId="6" borderId="40" xfId="0" applyNumberFormat="1" applyFont="1" applyFill="1" applyBorder="1" applyAlignment="1">
      <alignment horizontal="center"/>
    </xf>
    <xf numFmtId="10" fontId="0" fillId="6" borderId="15" xfId="0" applyNumberFormat="1" applyFont="1" applyFill="1" applyBorder="1" applyAlignment="1">
      <alignment horizontal="center"/>
    </xf>
    <xf numFmtId="0" fontId="33" fillId="6" borderId="21" xfId="0" applyFont="1" applyFill="1" applyBorder="1" applyAlignment="1">
      <alignment horizontal="center"/>
    </xf>
    <xf numFmtId="10" fontId="33" fillId="6" borderId="21" xfId="0" applyNumberFormat="1" applyFont="1" applyFill="1" applyBorder="1" applyAlignment="1">
      <alignment horizontal="center"/>
    </xf>
    <xf numFmtId="10" fontId="0" fillId="6" borderId="21" xfId="0" applyNumberFormat="1" applyFont="1" applyFill="1" applyBorder="1" applyAlignment="1">
      <alignment horizontal="center"/>
    </xf>
    <xf numFmtId="0" fontId="74" fillId="0" borderId="21" xfId="0" applyFont="1" applyBorder="1" applyAlignment="1">
      <alignment horizontal="center" vertical="center" wrapText="1"/>
    </xf>
    <xf numFmtId="173" fontId="29" fillId="0" borderId="0" xfId="0" applyNumberFormat="1" applyFont="1" applyAlignment="1">
      <alignment horizontal="center" vertical="center"/>
    </xf>
    <xf numFmtId="10" fontId="7" fillId="6" borderId="21" xfId="0" applyNumberFormat="1" applyFont="1" applyFill="1" applyBorder="1" applyAlignment="1">
      <alignment horizontal="center"/>
    </xf>
    <xf numFmtId="0" fontId="22" fillId="0" borderId="0" xfId="0" applyFont="1" applyAlignment="1">
      <alignment horizontal="center" vertical="center"/>
    </xf>
    <xf numFmtId="10" fontId="0" fillId="6" borderId="21" xfId="0" applyNumberFormat="1" applyFont="1" applyFill="1" applyBorder="1" applyAlignment="1">
      <alignment horizontal="center"/>
    </xf>
    <xf numFmtId="3" fontId="0" fillId="0" borderId="21" xfId="0" applyNumberFormat="1" applyFont="1" applyBorder="1" applyAlignment="1">
      <alignment horizontal="center" vertical="center"/>
    </xf>
    <xf numFmtId="3" fontId="0" fillId="6" borderId="21" xfId="0" applyNumberFormat="1" applyFont="1" applyFill="1" applyBorder="1" applyAlignment="1">
      <alignment horizontal="center" vertical="center"/>
    </xf>
    <xf numFmtId="3" fontId="73" fillId="0" borderId="21" xfId="0" applyNumberFormat="1" applyFont="1" applyBorder="1" applyAlignment="1">
      <alignment horizontal="center" vertical="center"/>
    </xf>
    <xf numFmtId="10" fontId="0" fillId="6" borderId="14" xfId="0" applyNumberFormat="1" applyFont="1" applyFill="1" applyBorder="1" applyAlignment="1">
      <alignment horizontal="center"/>
    </xf>
    <xf numFmtId="10" fontId="0" fillId="6" borderId="15" xfId="0" applyNumberFormat="1" applyFont="1" applyFill="1" applyBorder="1" applyAlignment="1">
      <alignment horizontal="center"/>
    </xf>
    <xf numFmtId="10" fontId="0" fillId="6" borderId="14" xfId="0" applyNumberFormat="1" applyFont="1" applyFill="1" applyBorder="1" applyAlignment="1">
      <alignment horizontal="center"/>
    </xf>
    <xf numFmtId="10" fontId="74" fillId="0" borderId="21" xfId="0" applyNumberFormat="1" applyFont="1" applyBorder="1" applyAlignment="1">
      <alignment horizontal="center" vertical="center"/>
    </xf>
    <xf numFmtId="10" fontId="74" fillId="0" borderId="21" xfId="0" applyNumberFormat="1" applyFont="1" applyBorder="1" applyAlignment="1">
      <alignment horizontal="center" vertical="center"/>
    </xf>
    <xf numFmtId="0" fontId="9" fillId="5" borderId="21" xfId="0" applyFont="1" applyFill="1" applyBorder="1" applyAlignment="1">
      <alignment horizontal="center" vertical="center" wrapText="1"/>
    </xf>
    <xf numFmtId="0" fontId="0" fillId="0" borderId="28" xfId="0" applyFont="1" applyBorder="1" applyAlignment="1">
      <alignment horizontal="center" vertical="center"/>
    </xf>
    <xf numFmtId="0" fontId="12" fillId="5" borderId="21" xfId="0" applyFont="1" applyFill="1" applyBorder="1" applyAlignment="1">
      <alignment horizontal="center" vertical="center" wrapText="1"/>
    </xf>
    <xf numFmtId="0" fontId="0" fillId="0" borderId="0" xfId="0" applyFont="1" applyAlignment="1">
      <alignment horizontal="left" vertical="center" wrapText="1"/>
    </xf>
    <xf numFmtId="0" fontId="0" fillId="22" borderId="21" xfId="0" applyFont="1" applyFill="1" applyBorder="1" applyAlignment="1">
      <alignment horizontal="center" vertical="center"/>
    </xf>
    <xf numFmtId="10" fontId="0" fillId="22" borderId="21" xfId="0" applyNumberFormat="1" applyFont="1" applyFill="1" applyBorder="1" applyAlignment="1">
      <alignment horizontal="center" vertical="center"/>
    </xf>
    <xf numFmtId="10" fontId="9" fillId="22" borderId="21" xfId="0" applyNumberFormat="1" applyFont="1" applyFill="1" applyBorder="1" applyAlignment="1">
      <alignment horizontal="center" vertical="center"/>
    </xf>
    <xf numFmtId="0" fontId="2" fillId="22" borderId="0" xfId="0" applyFont="1" applyFill="1"/>
    <xf numFmtId="0" fontId="33" fillId="0" borderId="21" xfId="0" applyFont="1" applyBorder="1" applyAlignment="1">
      <alignment horizontal="center" vertical="center" wrapText="1"/>
    </xf>
    <xf numFmtId="1" fontId="74" fillId="0" borderId="21" xfId="0" applyNumberFormat="1" applyFont="1" applyBorder="1" applyAlignment="1">
      <alignment horizontal="center" vertical="center" wrapText="1"/>
    </xf>
    <xf numFmtId="1" fontId="35" fillId="5" borderId="21" xfId="0" applyNumberFormat="1" applyFont="1" applyFill="1" applyBorder="1" applyAlignment="1">
      <alignment horizontal="center" vertical="center" wrapText="1"/>
    </xf>
    <xf numFmtId="0" fontId="9" fillId="22" borderId="0" xfId="0" applyFont="1" applyFill="1" applyAlignment="1">
      <alignment horizontal="center" vertical="center" wrapText="1"/>
    </xf>
    <xf numFmtId="0" fontId="33" fillId="22" borderId="6" xfId="0" applyFont="1" applyFill="1" applyBorder="1" applyAlignment="1">
      <alignment horizontal="center" vertical="center"/>
    </xf>
    <xf numFmtId="10" fontId="33" fillId="22" borderId="6" xfId="0" applyNumberFormat="1" applyFont="1" applyFill="1" applyBorder="1" applyAlignment="1">
      <alignment horizontal="center" vertical="center"/>
    </xf>
    <xf numFmtId="10" fontId="35" fillId="22" borderId="17" xfId="0" applyNumberFormat="1" applyFont="1" applyFill="1" applyBorder="1" applyAlignment="1">
      <alignment horizontal="center" vertical="center"/>
    </xf>
    <xf numFmtId="0" fontId="35" fillId="5" borderId="21" xfId="0" applyFont="1" applyFill="1" applyBorder="1" applyAlignment="1">
      <alignment horizontal="center" vertical="center" wrapText="1"/>
    </xf>
    <xf numFmtId="3" fontId="0" fillId="0" borderId="21" xfId="0" applyNumberFormat="1" applyFont="1" applyBorder="1" applyAlignment="1">
      <alignment horizontal="center" vertical="center"/>
    </xf>
    <xf numFmtId="10" fontId="0" fillId="0" borderId="21" xfId="0" applyNumberFormat="1" applyFont="1" applyBorder="1" applyAlignment="1">
      <alignment horizontal="center" vertical="center" wrapText="1"/>
    </xf>
    <xf numFmtId="0" fontId="33" fillId="22" borderId="21" xfId="0" applyFont="1" applyFill="1" applyBorder="1" applyAlignment="1">
      <alignment horizontal="center" vertical="center"/>
    </xf>
    <xf numFmtId="10" fontId="33" fillId="22" borderId="21" xfId="0" applyNumberFormat="1" applyFont="1" applyFill="1" applyBorder="1" applyAlignment="1">
      <alignment horizontal="center" vertical="center"/>
    </xf>
    <xf numFmtId="10" fontId="35" fillId="22" borderId="21" xfId="0" applyNumberFormat="1" applyFont="1" applyFill="1" applyBorder="1" applyAlignment="1">
      <alignment horizontal="center" vertical="center"/>
    </xf>
    <xf numFmtId="0" fontId="33" fillId="0" borderId="21" xfId="0" applyFont="1" applyBorder="1" applyAlignment="1">
      <alignment horizontal="center" vertical="center" wrapText="1"/>
    </xf>
    <xf numFmtId="10" fontId="33" fillId="0" borderId="21" xfId="0" applyNumberFormat="1" applyFont="1" applyBorder="1" applyAlignment="1">
      <alignment horizontal="center" vertical="center" wrapText="1"/>
    </xf>
    <xf numFmtId="0" fontId="77" fillId="0" borderId="0" xfId="0" applyFont="1" applyAlignment="1">
      <alignment wrapText="1"/>
    </xf>
    <xf numFmtId="0" fontId="73" fillId="0" borderId="21" xfId="0" applyFont="1" applyBorder="1" applyAlignment="1">
      <alignment horizontal="center" vertical="center"/>
    </xf>
    <xf numFmtId="10" fontId="73" fillId="0" borderId="21" xfId="0" applyNumberFormat="1" applyFont="1" applyBorder="1" applyAlignment="1">
      <alignment horizontal="center" vertical="center"/>
    </xf>
    <xf numFmtId="10" fontId="73" fillId="0" borderId="21" xfId="0" applyNumberFormat="1" applyFont="1" applyBorder="1" applyAlignment="1">
      <alignment horizontal="center" vertical="center"/>
    </xf>
    <xf numFmtId="10" fontId="78" fillId="5" borderId="21" xfId="0" applyNumberFormat="1" applyFont="1" applyFill="1" applyBorder="1" applyAlignment="1">
      <alignment horizontal="center" vertical="center"/>
    </xf>
    <xf numFmtId="0" fontId="77" fillId="0" borderId="21" xfId="0" applyFont="1" applyBorder="1" applyAlignment="1">
      <alignment vertical="center" wrapText="1"/>
    </xf>
    <xf numFmtId="0" fontId="9" fillId="5" borderId="11" xfId="0" applyFont="1" applyFill="1" applyBorder="1" applyAlignment="1">
      <alignment horizontal="center" vertical="center" wrapText="1"/>
    </xf>
    <xf numFmtId="0" fontId="73" fillId="0" borderId="26" xfId="0" applyFont="1" applyBorder="1" applyAlignment="1">
      <alignment horizontal="center" vertical="center"/>
    </xf>
    <xf numFmtId="10" fontId="73" fillId="0" borderId="26" xfId="0" applyNumberFormat="1" applyFont="1" applyBorder="1" applyAlignment="1">
      <alignment horizontal="center" vertical="center"/>
    </xf>
    <xf numFmtId="10" fontId="73" fillId="0" borderId="26" xfId="0" applyNumberFormat="1" applyFont="1" applyBorder="1" applyAlignment="1">
      <alignment horizontal="center" vertical="center"/>
    </xf>
    <xf numFmtId="10" fontId="78" fillId="5" borderId="26" xfId="0" applyNumberFormat="1" applyFont="1" applyFill="1" applyBorder="1" applyAlignment="1">
      <alignment horizontal="center" vertical="center"/>
    </xf>
    <xf numFmtId="0" fontId="12" fillId="5" borderId="15" xfId="0" applyFont="1" applyFill="1" applyBorder="1" applyAlignment="1">
      <alignment horizontal="center" vertical="center" wrapText="1"/>
    </xf>
    <xf numFmtId="0" fontId="12" fillId="0" borderId="0" xfId="0" applyFont="1" applyAlignment="1">
      <alignment horizontal="center" vertical="center" wrapText="1"/>
    </xf>
    <xf numFmtId="10" fontId="7" fillId="6" borderId="15" xfId="0" applyNumberFormat="1" applyFont="1" applyFill="1" applyBorder="1" applyAlignment="1">
      <alignment horizontal="center"/>
    </xf>
    <xf numFmtId="10" fontId="14" fillId="6" borderId="21" xfId="0" applyNumberFormat="1" applyFont="1" applyFill="1" applyBorder="1" applyAlignment="1">
      <alignment horizontal="center"/>
    </xf>
    <xf numFmtId="0" fontId="9" fillId="23" borderId="21" xfId="0" applyFont="1" applyFill="1" applyBorder="1" applyAlignment="1">
      <alignment horizontal="center" vertical="center"/>
    </xf>
    <xf numFmtId="0" fontId="12" fillId="23" borderId="21" xfId="0" applyFont="1" applyFill="1" applyBorder="1" applyAlignment="1">
      <alignment horizontal="center" vertical="center" wrapText="1"/>
    </xf>
    <xf numFmtId="0" fontId="9" fillId="23" borderId="21" xfId="0" applyFont="1" applyFill="1" applyBorder="1" applyAlignment="1">
      <alignment horizontal="center" vertical="center" wrapText="1"/>
    </xf>
    <xf numFmtId="9" fontId="9" fillId="23" borderId="21" xfId="0" applyNumberFormat="1" applyFont="1" applyFill="1" applyBorder="1" applyAlignment="1">
      <alignment horizontal="center" vertical="center" wrapText="1"/>
    </xf>
    <xf numFmtId="0" fontId="0" fillId="23" borderId="39" xfId="0" applyFont="1" applyFill="1" applyBorder="1"/>
    <xf numFmtId="0" fontId="9" fillId="23" borderId="0" xfId="0" applyFont="1" applyFill="1" applyAlignment="1">
      <alignment horizontal="center" vertical="center" wrapText="1"/>
    </xf>
    <xf numFmtId="0" fontId="0" fillId="23" borderId="21" xfId="0" applyFont="1" applyFill="1" applyBorder="1" applyAlignment="1">
      <alignment horizontal="center" vertical="center"/>
    </xf>
    <xf numFmtId="10" fontId="0" fillId="23" borderId="21" xfId="0" applyNumberFormat="1" applyFont="1" applyFill="1" applyBorder="1" applyAlignment="1">
      <alignment horizontal="center" vertical="center"/>
    </xf>
    <xf numFmtId="10" fontId="9" fillId="23" borderId="21" xfId="0" applyNumberFormat="1" applyFont="1" applyFill="1" applyBorder="1" applyAlignment="1">
      <alignment horizontal="center" vertical="center"/>
    </xf>
    <xf numFmtId="0" fontId="0" fillId="23" borderId="0" xfId="0" applyFont="1" applyFill="1" applyAlignment="1">
      <alignment horizontal="center" vertical="center" wrapText="1"/>
    </xf>
    <xf numFmtId="0" fontId="33" fillId="23" borderId="21" xfId="0" applyFont="1" applyFill="1" applyBorder="1" applyAlignment="1">
      <alignment horizontal="center" vertical="center"/>
    </xf>
    <xf numFmtId="10" fontId="74" fillId="23" borderId="21" xfId="0" applyNumberFormat="1" applyFont="1" applyFill="1" applyBorder="1" applyAlignment="1">
      <alignment horizontal="center" vertical="center"/>
    </xf>
    <xf numFmtId="10" fontId="35" fillId="23" borderId="21" xfId="0" applyNumberFormat="1" applyFont="1" applyFill="1" applyBorder="1" applyAlignment="1">
      <alignment horizontal="center" vertical="center"/>
    </xf>
    <xf numFmtId="0" fontId="7" fillId="23" borderId="60" xfId="0" applyFont="1" applyFill="1" applyBorder="1" applyAlignment="1">
      <alignment horizontal="center" vertical="center" wrapText="1"/>
    </xf>
    <xf numFmtId="0" fontId="0" fillId="23" borderId="39" xfId="0" applyFont="1" applyFill="1" applyBorder="1" applyAlignment="1">
      <alignment horizontal="center" vertical="center"/>
    </xf>
    <xf numFmtId="0" fontId="0" fillId="23" borderId="61" xfId="0" applyFont="1" applyFill="1" applyBorder="1" applyAlignment="1">
      <alignment horizontal="center" vertical="center"/>
    </xf>
    <xf numFmtId="0" fontId="0" fillId="23" borderId="0" xfId="0" applyFont="1" applyFill="1" applyAlignment="1">
      <alignment horizontal="center" vertical="center"/>
    </xf>
    <xf numFmtId="10" fontId="33" fillId="23" borderId="21" xfId="0" applyNumberFormat="1" applyFont="1" applyFill="1" applyBorder="1" applyAlignment="1">
      <alignment horizontal="center" vertical="center"/>
    </xf>
    <xf numFmtId="0" fontId="12" fillId="6" borderId="0" xfId="0" applyFont="1" applyFill="1" applyAlignment="1">
      <alignment horizontal="center"/>
    </xf>
    <xf numFmtId="0" fontId="9" fillId="0" borderId="21" xfId="0" applyFont="1" applyBorder="1" applyAlignment="1">
      <alignment horizontal="center"/>
    </xf>
    <xf numFmtId="0" fontId="0" fillId="0" borderId="5" xfId="0" applyFont="1" applyBorder="1" applyAlignment="1">
      <alignment horizontal="center" vertical="center"/>
    </xf>
    <xf numFmtId="0" fontId="0" fillId="0" borderId="21" xfId="0" applyFont="1" applyBorder="1" applyAlignment="1">
      <alignment horizontal="center"/>
    </xf>
    <xf numFmtId="10" fontId="0" fillId="0" borderId="21" xfId="0" applyNumberFormat="1" applyFont="1" applyBorder="1" applyAlignment="1">
      <alignment horizontal="center"/>
    </xf>
    <xf numFmtId="9" fontId="0" fillId="0" borderId="21" xfId="0" applyNumberFormat="1" applyFont="1" applyBorder="1" applyAlignment="1">
      <alignment horizontal="center"/>
    </xf>
    <xf numFmtId="0" fontId="33" fillId="0" borderId="5" xfId="0" applyFont="1" applyBorder="1" applyAlignment="1">
      <alignment horizontal="center" vertical="center"/>
    </xf>
    <xf numFmtId="0" fontId="0" fillId="0" borderId="0" xfId="0" applyFont="1" applyAlignment="1"/>
    <xf numFmtId="0" fontId="0" fillId="6" borderId="21" xfId="0" applyFont="1" applyFill="1" applyBorder="1" applyAlignment="1">
      <alignment horizontal="center" vertical="center"/>
    </xf>
    <xf numFmtId="10" fontId="0" fillId="6" borderId="21" xfId="0" applyNumberFormat="1" applyFont="1" applyFill="1" applyBorder="1" applyAlignment="1">
      <alignment horizontal="center" vertical="center"/>
    </xf>
    <xf numFmtId="10" fontId="9" fillId="6" borderId="21" xfId="0" applyNumberFormat="1" applyFont="1" applyFill="1" applyBorder="1" applyAlignment="1">
      <alignment horizontal="center" vertical="center"/>
    </xf>
    <xf numFmtId="10" fontId="81" fillId="0" borderId="21" xfId="0" applyNumberFormat="1" applyFont="1" applyBorder="1" applyAlignment="1">
      <alignment horizontal="center"/>
    </xf>
    <xf numFmtId="0" fontId="0" fillId="0" borderId="0" xfId="0" applyFont="1" applyAlignment="1">
      <alignment horizontal="center"/>
    </xf>
    <xf numFmtId="0" fontId="0" fillId="0" borderId="0" xfId="0" applyFont="1" applyAlignment="1">
      <alignment horizontal="left" vertical="top" wrapText="1"/>
    </xf>
    <xf numFmtId="0" fontId="0" fillId="0" borderId="28" xfId="0" applyFont="1" applyBorder="1" applyAlignment="1">
      <alignment horizontal="center"/>
    </xf>
    <xf numFmtId="0" fontId="33" fillId="6" borderId="26" xfId="0" applyFont="1" applyFill="1" applyBorder="1" applyAlignment="1">
      <alignment horizontal="center" vertical="center"/>
    </xf>
    <xf numFmtId="10" fontId="0" fillId="0" borderId="21" xfId="0" applyNumberFormat="1" applyFont="1" applyBorder="1" applyAlignment="1">
      <alignment horizontal="center" vertical="center"/>
    </xf>
    <xf numFmtId="10" fontId="0" fillId="6" borderId="26" xfId="0" applyNumberFormat="1" applyFont="1" applyFill="1" applyBorder="1" applyAlignment="1">
      <alignment horizontal="center" vertical="center"/>
    </xf>
    <xf numFmtId="9" fontId="0" fillId="0" borderId="21" xfId="0" applyNumberFormat="1" applyFont="1" applyBorder="1" applyAlignment="1">
      <alignment horizontal="center" vertical="center"/>
    </xf>
    <xf numFmtId="10" fontId="35" fillId="6" borderId="26" xfId="0" applyNumberFormat="1" applyFont="1" applyFill="1" applyBorder="1" applyAlignment="1">
      <alignment horizontal="center" vertical="center"/>
    </xf>
    <xf numFmtId="10" fontId="33" fillId="0" borderId="21" xfId="0" applyNumberFormat="1" applyFont="1" applyBorder="1" applyAlignment="1">
      <alignment horizontal="center" vertical="center"/>
    </xf>
    <xf numFmtId="0" fontId="33" fillId="0" borderId="31" xfId="0" applyFont="1" applyBorder="1" applyAlignment="1">
      <alignment horizontal="center"/>
    </xf>
    <xf numFmtId="10" fontId="33" fillId="0" borderId="31" xfId="0" applyNumberFormat="1" applyFont="1" applyBorder="1" applyAlignment="1">
      <alignment horizontal="center" vertical="center"/>
    </xf>
    <xf numFmtId="0" fontId="0" fillId="0" borderId="21" xfId="0" applyFont="1" applyBorder="1" applyAlignment="1">
      <alignment horizontal="center" vertical="center"/>
    </xf>
    <xf numFmtId="0" fontId="37" fillId="0" borderId="0" xfId="0" applyFont="1" applyAlignment="1"/>
    <xf numFmtId="0" fontId="33" fillId="0" borderId="21" xfId="0" applyFont="1" applyBorder="1" applyAlignment="1">
      <alignment horizontal="center" vertical="center"/>
    </xf>
    <xf numFmtId="0" fontId="0" fillId="0" borderId="15" xfId="0" applyFont="1" applyBorder="1" applyAlignment="1">
      <alignment horizontal="center"/>
    </xf>
    <xf numFmtId="10" fontId="9" fillId="13" borderId="21" xfId="0" applyNumberFormat="1" applyFont="1" applyFill="1" applyBorder="1" applyAlignment="1">
      <alignment horizontal="center" vertical="center"/>
    </xf>
    <xf numFmtId="0" fontId="0" fillId="0" borderId="21" xfId="0" applyFont="1" applyBorder="1" applyAlignment="1">
      <alignment horizontal="center"/>
    </xf>
    <xf numFmtId="0" fontId="0" fillId="0" borderId="21" xfId="0" applyFont="1" applyBorder="1" applyAlignment="1">
      <alignment horizontal="left" vertical="top" wrapText="1"/>
    </xf>
    <xf numFmtId="0" fontId="0" fillId="0" borderId="21" xfId="0" applyFont="1" applyBorder="1" applyAlignment="1">
      <alignment horizontal="center" wrapText="1"/>
    </xf>
    <xf numFmtId="0" fontId="81" fillId="0" borderId="21" xfId="0" applyFont="1" applyBorder="1" applyAlignment="1">
      <alignment horizontal="center"/>
    </xf>
    <xf numFmtId="0" fontId="0" fillId="0" borderId="0" xfId="0" applyFont="1" applyAlignment="1">
      <alignment vertical="center"/>
    </xf>
    <xf numFmtId="9" fontId="33" fillId="0" borderId="21" xfId="0" applyNumberFormat="1" applyFont="1" applyBorder="1" applyAlignment="1">
      <alignment horizontal="center" vertical="center"/>
    </xf>
    <xf numFmtId="10" fontId="0" fillId="6" borderId="21" xfId="0" applyNumberFormat="1" applyFont="1" applyFill="1" applyBorder="1" applyAlignment="1">
      <alignment horizontal="center" vertical="center"/>
    </xf>
    <xf numFmtId="0" fontId="0" fillId="6" borderId="0" xfId="0" applyFont="1" applyFill="1"/>
    <xf numFmtId="0" fontId="0" fillId="6" borderId="0" xfId="0" applyFont="1" applyFill="1" applyAlignment="1">
      <alignment horizontal="center" vertical="center" wrapText="1"/>
    </xf>
    <xf numFmtId="10" fontId="33" fillId="6" borderId="26" xfId="0" applyNumberFormat="1" applyFont="1" applyFill="1" applyBorder="1" applyAlignment="1">
      <alignment horizontal="center" vertical="center"/>
    </xf>
    <xf numFmtId="10" fontId="33" fillId="6" borderId="26" xfId="0" applyNumberFormat="1" applyFont="1" applyFill="1" applyBorder="1" applyAlignment="1">
      <alignment horizontal="center" vertical="center"/>
    </xf>
    <xf numFmtId="10" fontId="30" fillId="0" borderId="21" xfId="0" applyNumberFormat="1" applyFont="1" applyBorder="1" applyAlignment="1">
      <alignment horizontal="center" vertical="center"/>
    </xf>
    <xf numFmtId="10" fontId="30" fillId="0" borderId="21" xfId="0" applyNumberFormat="1" applyFont="1" applyBorder="1" applyAlignment="1">
      <alignment horizontal="center" vertical="center"/>
    </xf>
    <xf numFmtId="10" fontId="37" fillId="0" borderId="21" xfId="0" applyNumberFormat="1" applyFont="1" applyBorder="1" applyAlignment="1">
      <alignment horizontal="center"/>
    </xf>
    <xf numFmtId="10" fontId="37" fillId="0" borderId="5" xfId="0" applyNumberFormat="1" applyFont="1" applyBorder="1" applyAlignment="1">
      <alignment horizontal="center"/>
    </xf>
    <xf numFmtId="0" fontId="0" fillId="0" borderId="27" xfId="0" applyFont="1" applyBorder="1" applyAlignment="1">
      <alignment horizontal="center" vertical="center" wrapText="1"/>
    </xf>
    <xf numFmtId="0" fontId="0" fillId="0" borderId="21" xfId="0" applyFont="1" applyBorder="1" applyAlignment="1">
      <alignment horizontal="center" wrapText="1"/>
    </xf>
    <xf numFmtId="0" fontId="0" fillId="0" borderId="21" xfId="0" applyFont="1" applyBorder="1" applyAlignment="1">
      <alignment horizontal="center"/>
    </xf>
    <xf numFmtId="10" fontId="82" fillId="0" borderId="21" xfId="0" applyNumberFormat="1" applyFont="1" applyBorder="1" applyAlignment="1">
      <alignment horizontal="center" vertical="center"/>
    </xf>
    <xf numFmtId="10" fontId="37" fillId="0" borderId="63" xfId="0" applyNumberFormat="1" applyFont="1" applyBorder="1" applyAlignment="1">
      <alignment horizontal="center" vertical="center" wrapText="1"/>
    </xf>
    <xf numFmtId="10" fontId="82" fillId="0" borderId="21" xfId="0" applyNumberFormat="1" applyFont="1" applyBorder="1" applyAlignment="1">
      <alignment horizontal="center" vertical="center"/>
    </xf>
    <xf numFmtId="10" fontId="37" fillId="0" borderId="63" xfId="0" applyNumberFormat="1" applyFont="1" applyBorder="1" applyAlignment="1">
      <alignment horizontal="center" vertical="center" wrapText="1"/>
    </xf>
    <xf numFmtId="10" fontId="9" fillId="9" borderId="21" xfId="0" applyNumberFormat="1" applyFont="1" applyFill="1" applyBorder="1" applyAlignment="1">
      <alignment horizontal="center" vertical="center"/>
    </xf>
    <xf numFmtId="0" fontId="0" fillId="0" borderId="0" xfId="0" applyFont="1" applyAlignment="1">
      <alignment wrapText="1"/>
    </xf>
    <xf numFmtId="0" fontId="27" fillId="12" borderId="21" xfId="0" applyFont="1" applyFill="1" applyBorder="1" applyAlignment="1">
      <alignment horizontal="center"/>
    </xf>
    <xf numFmtId="0" fontId="7" fillId="0" borderId="2" xfId="0" applyFont="1" applyBorder="1" applyAlignment="1">
      <alignment horizontal="center" vertical="center" wrapText="1"/>
    </xf>
    <xf numFmtId="0" fontId="83" fillId="5" borderId="21" xfId="0" applyFont="1" applyFill="1" applyBorder="1" applyAlignment="1">
      <alignment horizontal="center" vertical="center" wrapText="1"/>
    </xf>
    <xf numFmtId="0" fontId="83" fillId="5" borderId="21" xfId="0" applyFont="1" applyFill="1" applyBorder="1" applyAlignment="1">
      <alignment horizontal="center" vertical="center" wrapText="1"/>
    </xf>
    <xf numFmtId="10" fontId="30" fillId="0" borderId="21" xfId="0" applyNumberFormat="1" applyFont="1" applyBorder="1" applyAlignment="1">
      <alignment horizontal="center" vertical="center" wrapText="1"/>
    </xf>
    <xf numFmtId="0" fontId="27" fillId="0" borderId="0" xfId="0" applyFont="1" applyAlignment="1">
      <alignment horizontal="center" wrapText="1"/>
    </xf>
    <xf numFmtId="0" fontId="74" fillId="0" borderId="21" xfId="0" applyFont="1" applyBorder="1" applyAlignment="1">
      <alignment horizontal="center" vertical="center"/>
    </xf>
    <xf numFmtId="10" fontId="27" fillId="5" borderId="21" xfId="0" applyNumberFormat="1" applyFont="1" applyFill="1" applyBorder="1" applyAlignment="1">
      <alignment horizontal="center" vertical="center" wrapText="1"/>
    </xf>
    <xf numFmtId="10" fontId="30" fillId="0" borderId="21" xfId="0" applyNumberFormat="1" applyFont="1" applyBorder="1" applyAlignment="1">
      <alignment horizontal="center" vertical="center" wrapText="1"/>
    </xf>
    <xf numFmtId="0" fontId="74" fillId="0" borderId="27" xfId="0" applyFont="1" applyBorder="1" applyAlignment="1">
      <alignment horizontal="center" vertical="center" wrapText="1"/>
    </xf>
    <xf numFmtId="0" fontId="9" fillId="7" borderId="21" xfId="0" applyFont="1" applyFill="1" applyBorder="1" applyAlignment="1">
      <alignment horizontal="center" vertical="center" wrapText="1"/>
    </xf>
    <xf numFmtId="10" fontId="7" fillId="6" borderId="66" xfId="0" applyNumberFormat="1" applyFont="1" applyFill="1" applyBorder="1" applyAlignment="1">
      <alignment horizontal="center" vertical="center"/>
    </xf>
    <xf numFmtId="10" fontId="40" fillId="6" borderId="66" xfId="0" applyNumberFormat="1" applyFont="1" applyFill="1" applyBorder="1" applyAlignment="1">
      <alignment horizontal="center" vertical="center"/>
    </xf>
    <xf numFmtId="10" fontId="7" fillId="0" borderId="5" xfId="0" applyNumberFormat="1" applyFont="1" applyBorder="1" applyAlignment="1">
      <alignment horizontal="center" vertical="center"/>
    </xf>
    <xf numFmtId="10" fontId="88" fillId="5" borderId="21" xfId="0" applyNumberFormat="1" applyFont="1" applyFill="1" applyBorder="1" applyAlignment="1">
      <alignment horizontal="center" vertical="center"/>
    </xf>
    <xf numFmtId="10" fontId="92" fillId="0" borderId="15" xfId="0" applyNumberFormat="1" applyFont="1" applyBorder="1" applyAlignment="1">
      <alignment horizontal="center" vertical="center"/>
    </xf>
    <xf numFmtId="10" fontId="92" fillId="0" borderId="14" xfId="0" applyNumberFormat="1" applyFont="1" applyBorder="1" applyAlignment="1">
      <alignment horizontal="center" vertical="center"/>
    </xf>
    <xf numFmtId="10" fontId="7" fillId="0" borderId="15" xfId="0" applyNumberFormat="1" applyFont="1" applyBorder="1" applyAlignment="1">
      <alignment horizontal="center" vertical="center"/>
    </xf>
    <xf numFmtId="10" fontId="7" fillId="6" borderId="41" xfId="0" applyNumberFormat="1" applyFont="1" applyFill="1" applyBorder="1" applyAlignment="1">
      <alignment horizontal="center" vertical="center"/>
    </xf>
    <xf numFmtId="10" fontId="40" fillId="6" borderId="41" xfId="0" applyNumberFormat="1" applyFont="1" applyFill="1" applyBorder="1" applyAlignment="1">
      <alignment horizontal="center" vertical="center"/>
    </xf>
    <xf numFmtId="10" fontId="7" fillId="0" borderId="14" xfId="0" applyNumberFormat="1" applyFont="1" applyBorder="1" applyAlignment="1">
      <alignment horizontal="center" vertical="center"/>
    </xf>
    <xf numFmtId="10" fontId="9" fillId="6" borderId="21" xfId="0" applyNumberFormat="1" applyFont="1" applyFill="1" applyBorder="1" applyAlignment="1">
      <alignment horizontal="center" vertical="center" wrapText="1"/>
    </xf>
    <xf numFmtId="10" fontId="88" fillId="2" borderId="21" xfId="0" applyNumberFormat="1" applyFont="1" applyFill="1" applyBorder="1" applyAlignment="1">
      <alignment horizontal="center" vertical="center"/>
    </xf>
    <xf numFmtId="10" fontId="9" fillId="6" borderId="21" xfId="0" applyNumberFormat="1" applyFont="1" applyFill="1" applyBorder="1" applyAlignment="1">
      <alignment horizontal="center" vertical="center" wrapText="1"/>
    </xf>
    <xf numFmtId="10" fontId="9" fillId="7" borderId="21" xfId="0" applyNumberFormat="1" applyFont="1" applyFill="1" applyBorder="1" applyAlignment="1">
      <alignment horizontal="center" vertical="center" wrapText="1"/>
    </xf>
    <xf numFmtId="10" fontId="9" fillId="2" borderId="21" xfId="0" applyNumberFormat="1" applyFont="1" applyFill="1" applyBorder="1" applyAlignment="1">
      <alignment horizontal="center" vertical="center"/>
    </xf>
    <xf numFmtId="10" fontId="15" fillId="6" borderId="21" xfId="0" applyNumberFormat="1" applyFont="1" applyFill="1" applyBorder="1" applyAlignment="1">
      <alignment horizontal="center" vertical="center" wrapText="1"/>
    </xf>
    <xf numFmtId="10" fontId="15" fillId="6" borderId="21" xfId="0" applyNumberFormat="1" applyFont="1" applyFill="1" applyBorder="1" applyAlignment="1">
      <alignment horizontal="center" vertical="center" wrapText="1"/>
    </xf>
    <xf numFmtId="10" fontId="15" fillId="7" borderId="21" xfId="0" applyNumberFormat="1" applyFont="1" applyFill="1" applyBorder="1" applyAlignment="1">
      <alignment horizontal="center" vertical="center" wrapText="1"/>
    </xf>
    <xf numFmtId="10" fontId="35" fillId="2" borderId="21" xfId="0" applyNumberFormat="1" applyFont="1" applyFill="1" applyBorder="1" applyAlignment="1">
      <alignment horizontal="center" vertical="center"/>
    </xf>
    <xf numFmtId="10" fontId="15" fillId="5" borderId="21" xfId="0" applyNumberFormat="1" applyFont="1" applyFill="1" applyBorder="1" applyAlignment="1">
      <alignment horizontal="center" vertical="center" wrapText="1"/>
    </xf>
    <xf numFmtId="0" fontId="73" fillId="6" borderId="21" xfId="0" applyFont="1" applyFill="1" applyBorder="1" applyAlignment="1">
      <alignment horizontal="center" vertical="center" wrapText="1"/>
    </xf>
    <xf numFmtId="10" fontId="0" fillId="7" borderId="21" xfId="0" applyNumberFormat="1" applyFont="1" applyFill="1" applyBorder="1" applyAlignment="1">
      <alignment horizontal="center" vertical="center" wrapText="1"/>
    </xf>
    <xf numFmtId="10" fontId="33" fillId="6" borderId="21" xfId="0" applyNumberFormat="1" applyFont="1" applyFill="1" applyBorder="1" applyAlignment="1">
      <alignment horizontal="center" vertical="center" wrapText="1"/>
    </xf>
    <xf numFmtId="10" fontId="0" fillId="7" borderId="21" xfId="0" applyNumberFormat="1" applyFont="1" applyFill="1" applyBorder="1" applyAlignment="1">
      <alignment horizontal="center" vertical="center" wrapText="1"/>
    </xf>
    <xf numFmtId="0" fontId="73" fillId="0" borderId="21" xfId="0" applyFont="1" applyBorder="1" applyAlignment="1">
      <alignment horizontal="center" vertical="center" wrapText="1"/>
    </xf>
    <xf numFmtId="10" fontId="73" fillId="6" borderId="21" xfId="0" applyNumberFormat="1" applyFont="1" applyFill="1" applyBorder="1" applyAlignment="1">
      <alignment horizontal="center" vertical="center" wrapText="1"/>
    </xf>
    <xf numFmtId="10" fontId="0" fillId="6" borderId="21" xfId="0" applyNumberFormat="1" applyFont="1" applyFill="1" applyBorder="1" applyAlignment="1">
      <alignment horizontal="center" vertical="center" wrapText="1"/>
    </xf>
    <xf numFmtId="10" fontId="7" fillId="6" borderId="40" xfId="0" applyNumberFormat="1" applyFont="1" applyFill="1" applyBorder="1" applyAlignment="1">
      <alignment horizontal="center" vertical="center"/>
    </xf>
    <xf numFmtId="10" fontId="33" fillId="6" borderId="21" xfId="0" applyNumberFormat="1" applyFont="1" applyFill="1" applyBorder="1" applyAlignment="1">
      <alignment horizontal="center" vertical="center" wrapText="1"/>
    </xf>
    <xf numFmtId="0" fontId="40" fillId="0" borderId="21" xfId="0" applyFont="1" applyBorder="1" applyAlignment="1">
      <alignment horizontal="center" vertical="center" wrapText="1"/>
    </xf>
    <xf numFmtId="10" fontId="40" fillId="6" borderId="21" xfId="0" applyNumberFormat="1" applyFont="1" applyFill="1" applyBorder="1" applyAlignment="1">
      <alignment horizontal="center" vertical="center" wrapText="1"/>
    </xf>
    <xf numFmtId="0" fontId="9" fillId="5" borderId="21" xfId="0" applyFont="1" applyFill="1" applyBorder="1" applyAlignment="1">
      <alignment horizontal="center" vertical="center"/>
    </xf>
    <xf numFmtId="0" fontId="9" fillId="0" borderId="21" xfId="0" applyFont="1" applyBorder="1" applyAlignment="1">
      <alignment horizontal="left" vertical="center" wrapText="1"/>
    </xf>
    <xf numFmtId="10" fontId="40" fillId="0" borderId="21" xfId="0" applyNumberFormat="1" applyFont="1" applyBorder="1" applyAlignment="1">
      <alignment horizontal="center" vertical="center" wrapText="1"/>
    </xf>
    <xf numFmtId="0" fontId="90" fillId="0" borderId="0" xfId="0" applyFont="1" applyAlignment="1">
      <alignment horizontal="center" vertical="center"/>
    </xf>
    <xf numFmtId="0" fontId="96" fillId="0" borderId="21" xfId="0" applyFont="1" applyBorder="1" applyAlignment="1">
      <alignment horizontal="center" vertical="center" wrapText="1"/>
    </xf>
    <xf numFmtId="10" fontId="40" fillId="0" borderId="14" xfId="0" applyNumberFormat="1" applyFont="1" applyBorder="1" applyAlignment="1">
      <alignment horizontal="center" vertical="center"/>
    </xf>
    <xf numFmtId="10" fontId="96" fillId="6" borderId="21" xfId="0" applyNumberFormat="1" applyFont="1" applyFill="1" applyBorder="1" applyAlignment="1">
      <alignment horizontal="center" vertical="center" wrapText="1"/>
    </xf>
    <xf numFmtId="10" fontId="96" fillId="0" borderId="21" xfId="0" applyNumberFormat="1" applyFont="1" applyBorder="1" applyAlignment="1">
      <alignment horizontal="center" vertical="center" wrapText="1"/>
    </xf>
    <xf numFmtId="10" fontId="92" fillId="0" borderId="14" xfId="0" applyNumberFormat="1" applyFont="1" applyBorder="1" applyAlignment="1">
      <alignment horizontal="center" vertical="center"/>
    </xf>
    <xf numFmtId="10" fontId="88" fillId="5" borderId="21" xfId="0" applyNumberFormat="1" applyFont="1" applyFill="1" applyBorder="1" applyAlignment="1">
      <alignment horizontal="center" vertical="center" wrapText="1"/>
    </xf>
    <xf numFmtId="10" fontId="73" fillId="0" borderId="21" xfId="0" applyNumberFormat="1" applyFont="1" applyBorder="1" applyAlignment="1">
      <alignment horizontal="center" vertical="center" wrapText="1"/>
    </xf>
    <xf numFmtId="10" fontId="7" fillId="0" borderId="23" xfId="0" applyNumberFormat="1" applyFont="1" applyBorder="1" applyAlignment="1">
      <alignment horizontal="center" vertical="center"/>
    </xf>
    <xf numFmtId="10" fontId="73" fillId="0" borderId="21" xfId="0" applyNumberFormat="1" applyFont="1" applyBorder="1" applyAlignment="1">
      <alignment horizontal="center" vertical="center" wrapText="1"/>
    </xf>
    <xf numFmtId="10" fontId="7" fillId="0" borderId="28" xfId="0" applyNumberFormat="1" applyFont="1" applyBorder="1" applyAlignment="1">
      <alignment horizontal="center" vertical="center"/>
    </xf>
    <xf numFmtId="10" fontId="78" fillId="0" borderId="21" xfId="0" applyNumberFormat="1" applyFont="1" applyBorder="1" applyAlignment="1">
      <alignment horizontal="center" vertical="center" wrapText="1"/>
    </xf>
    <xf numFmtId="10" fontId="40" fillId="0" borderId="28" xfId="0" applyNumberFormat="1" applyFont="1" applyBorder="1" applyAlignment="1">
      <alignment horizontal="center" vertical="center"/>
    </xf>
    <xf numFmtId="9" fontId="9" fillId="24" borderId="21" xfId="0" applyNumberFormat="1" applyFont="1" applyFill="1" applyBorder="1" applyAlignment="1">
      <alignment horizontal="center" vertical="center" wrapText="1"/>
    </xf>
    <xf numFmtId="10" fontId="92" fillId="0" borderId="21" xfId="0" applyNumberFormat="1" applyFont="1" applyBorder="1" applyAlignment="1">
      <alignment horizontal="center" vertical="center"/>
    </xf>
    <xf numFmtId="10" fontId="92" fillId="0" borderId="21" xfId="0" applyNumberFormat="1" applyFont="1" applyBorder="1" applyAlignment="1">
      <alignment horizontal="center" vertical="center"/>
    </xf>
    <xf numFmtId="10" fontId="96" fillId="0" borderId="21" xfId="0" applyNumberFormat="1" applyFont="1" applyBorder="1" applyAlignment="1">
      <alignment horizontal="center" vertical="center" wrapText="1"/>
    </xf>
    <xf numFmtId="10" fontId="9" fillId="19" borderId="21" xfId="0" applyNumberFormat="1" applyFont="1" applyFill="1" applyBorder="1" applyAlignment="1">
      <alignment horizontal="center" vertical="center"/>
    </xf>
    <xf numFmtId="10" fontId="11" fillId="25" borderId="39" xfId="0" applyNumberFormat="1" applyFont="1" applyFill="1" applyBorder="1" applyAlignment="1">
      <alignment horizontal="center" vertical="center"/>
    </xf>
    <xf numFmtId="0" fontId="0" fillId="0" borderId="0" xfId="0" applyFont="1" applyAlignment="1"/>
    <xf numFmtId="10" fontId="40" fillId="0" borderId="21" xfId="0" applyNumberFormat="1" applyFont="1" applyBorder="1" applyAlignment="1">
      <alignment horizontal="center" vertical="center" wrapText="1"/>
    </xf>
    <xf numFmtId="10" fontId="73" fillId="6" borderId="21" xfId="0" applyNumberFormat="1" applyFont="1" applyFill="1" applyBorder="1" applyAlignment="1">
      <alignment horizontal="center" vertical="center" wrapText="1"/>
    </xf>
    <xf numFmtId="10" fontId="88" fillId="6" borderId="21" xfId="0" applyNumberFormat="1" applyFont="1" applyFill="1" applyBorder="1" applyAlignment="1">
      <alignment horizontal="center" vertical="center" wrapText="1"/>
    </xf>
    <xf numFmtId="10" fontId="40" fillId="6" borderId="21" xfId="0" applyNumberFormat="1" applyFont="1" applyFill="1" applyBorder="1" applyAlignment="1">
      <alignment horizontal="center" vertical="center" wrapText="1"/>
    </xf>
    <xf numFmtId="10" fontId="88" fillId="7" borderId="21" xfId="0" applyNumberFormat="1" applyFont="1" applyFill="1" applyBorder="1" applyAlignment="1">
      <alignment horizontal="center" vertical="center" wrapText="1"/>
    </xf>
    <xf numFmtId="10" fontId="40" fillId="7" borderId="21" xfId="0" applyNumberFormat="1" applyFont="1" applyFill="1" applyBorder="1" applyAlignment="1">
      <alignment horizontal="center" vertical="center" wrapText="1"/>
    </xf>
    <xf numFmtId="10" fontId="33" fillId="7" borderId="21" xfId="0" applyNumberFormat="1" applyFont="1" applyFill="1" applyBorder="1" applyAlignment="1">
      <alignment horizontal="center" vertical="center" wrapText="1"/>
    </xf>
    <xf numFmtId="10" fontId="73" fillId="7" borderId="21" xfId="0" applyNumberFormat="1" applyFont="1" applyFill="1" applyBorder="1" applyAlignment="1">
      <alignment horizontal="center" vertical="center" wrapText="1"/>
    </xf>
    <xf numFmtId="10" fontId="73" fillId="7" borderId="21" xfId="0" applyNumberFormat="1" applyFont="1" applyFill="1" applyBorder="1" applyAlignment="1">
      <alignment horizontal="center" vertical="center" wrapText="1"/>
    </xf>
    <xf numFmtId="0" fontId="74" fillId="0" borderId="21" xfId="0" applyFont="1" applyBorder="1" applyAlignment="1">
      <alignment horizontal="center" vertical="center" wrapText="1"/>
    </xf>
    <xf numFmtId="10" fontId="74" fillId="0" borderId="21" xfId="0" applyNumberFormat="1" applyFont="1" applyBorder="1" applyAlignment="1">
      <alignment horizontal="center" vertical="center" wrapText="1"/>
    </xf>
    <xf numFmtId="10" fontId="74" fillId="6" borderId="21" xfId="0" applyNumberFormat="1" applyFont="1" applyFill="1" applyBorder="1" applyAlignment="1">
      <alignment horizontal="center" vertical="center" wrapText="1"/>
    </xf>
    <xf numFmtId="10" fontId="74" fillId="0" borderId="21" xfId="0" applyNumberFormat="1" applyFont="1" applyBorder="1" applyAlignment="1">
      <alignment horizontal="center" vertical="center" wrapText="1"/>
    </xf>
    <xf numFmtId="10" fontId="74" fillId="7" borderId="21" xfId="0" applyNumberFormat="1" applyFont="1" applyFill="1" applyBorder="1" applyAlignment="1">
      <alignment horizontal="center" vertical="center" wrapText="1"/>
    </xf>
    <xf numFmtId="10" fontId="7" fillId="7" borderId="21" xfId="0" applyNumberFormat="1" applyFont="1" applyFill="1" applyBorder="1" applyAlignment="1">
      <alignment horizontal="center" vertical="center" wrapText="1"/>
    </xf>
    <xf numFmtId="10" fontId="7" fillId="0" borderId="21" xfId="0" applyNumberFormat="1" applyFont="1" applyBorder="1" applyAlignment="1">
      <alignment horizontal="center" vertical="center" wrapText="1"/>
    </xf>
    <xf numFmtId="0" fontId="0" fillId="5" borderId="21" xfId="0" applyFont="1" applyFill="1" applyBorder="1" applyAlignment="1">
      <alignment wrapText="1"/>
    </xf>
    <xf numFmtId="3" fontId="40" fillId="0" borderId="21" xfId="0" applyNumberFormat="1" applyFont="1" applyBorder="1" applyAlignment="1">
      <alignment horizontal="center" vertical="center" wrapText="1"/>
    </xf>
    <xf numFmtId="3" fontId="88" fillId="5" borderId="21" xfId="0" applyNumberFormat="1" applyFont="1" applyFill="1" applyBorder="1" applyAlignment="1">
      <alignment horizontal="center" vertical="center" wrapText="1"/>
    </xf>
    <xf numFmtId="3" fontId="40" fillId="0" borderId="21" xfId="0" applyNumberFormat="1" applyFont="1" applyBorder="1" applyAlignment="1">
      <alignment horizontal="center" vertical="center" wrapText="1"/>
    </xf>
    <xf numFmtId="0" fontId="88" fillId="6" borderId="21" xfId="0" applyFont="1" applyFill="1" applyBorder="1" applyAlignment="1">
      <alignment horizontal="center" vertical="center" wrapText="1"/>
    </xf>
    <xf numFmtId="9" fontId="9" fillId="5" borderId="6" xfId="0" applyNumberFormat="1" applyFont="1" applyFill="1" applyBorder="1" applyAlignment="1">
      <alignment horizontal="center" vertical="center" wrapText="1"/>
    </xf>
    <xf numFmtId="3" fontId="0" fillId="6" borderId="21" xfId="0" applyNumberFormat="1" applyFont="1" applyFill="1" applyBorder="1" applyAlignment="1">
      <alignment horizontal="center" vertical="center" wrapText="1"/>
    </xf>
    <xf numFmtId="3" fontId="0" fillId="7" borderId="21" xfId="0" applyNumberFormat="1" applyFont="1" applyFill="1" applyBorder="1" applyAlignment="1">
      <alignment horizontal="center" vertical="center" wrapText="1"/>
    </xf>
    <xf numFmtId="3" fontId="0" fillId="0" borderId="21" xfId="0" applyNumberFormat="1" applyFont="1" applyBorder="1" applyAlignment="1">
      <alignment horizontal="center" vertical="center" wrapText="1"/>
    </xf>
    <xf numFmtId="3" fontId="0" fillId="6" borderId="21" xfId="0" applyNumberFormat="1" applyFont="1" applyFill="1" applyBorder="1" applyAlignment="1">
      <alignment horizontal="center" vertical="center" wrapText="1"/>
    </xf>
    <xf numFmtId="3" fontId="9" fillId="0" borderId="21" xfId="0" applyNumberFormat="1" applyFont="1" applyBorder="1" applyAlignment="1">
      <alignment horizontal="center" vertical="center" wrapText="1"/>
    </xf>
    <xf numFmtId="3" fontId="0" fillId="7" borderId="21" xfId="0" applyNumberFormat="1" applyFont="1" applyFill="1" applyBorder="1" applyAlignment="1">
      <alignment horizontal="center" vertical="center" wrapText="1"/>
    </xf>
    <xf numFmtId="0" fontId="78" fillId="6" borderId="21" xfId="0" applyFont="1" applyFill="1" applyBorder="1" applyAlignment="1">
      <alignment horizontal="center" vertical="center" wrapText="1"/>
    </xf>
    <xf numFmtId="0" fontId="0" fillId="7" borderId="0" xfId="0" applyFont="1" applyFill="1" applyAlignment="1">
      <alignment wrapText="1"/>
    </xf>
    <xf numFmtId="164" fontId="0" fillId="6" borderId="21" xfId="0" applyNumberFormat="1" applyFont="1" applyFill="1" applyBorder="1" applyAlignment="1">
      <alignment horizontal="center" vertical="center" wrapText="1"/>
    </xf>
    <xf numFmtId="9" fontId="0" fillId="6" borderId="21" xfId="0" applyNumberFormat="1" applyFont="1" applyFill="1" applyBorder="1" applyAlignment="1">
      <alignment horizontal="center" vertical="center" wrapText="1"/>
    </xf>
    <xf numFmtId="9" fontId="0" fillId="7" borderId="21" xfId="0" applyNumberFormat="1" applyFont="1" applyFill="1" applyBorder="1" applyAlignment="1">
      <alignment horizontal="center" vertical="center" wrapText="1"/>
    </xf>
    <xf numFmtId="0" fontId="0" fillId="0" borderId="0" xfId="0" applyFont="1" applyAlignment="1">
      <alignment vertical="center"/>
    </xf>
    <xf numFmtId="10" fontId="36" fillId="6" borderId="21" xfId="0" applyNumberFormat="1" applyFont="1" applyFill="1" applyBorder="1" applyAlignment="1">
      <alignment horizontal="center" vertical="center" wrapText="1"/>
    </xf>
    <xf numFmtId="10" fontId="36" fillId="6" borderId="21" xfId="0" applyNumberFormat="1" applyFont="1" applyFill="1" applyBorder="1" applyAlignment="1">
      <alignment horizontal="center" vertical="center" wrapText="1"/>
    </xf>
    <xf numFmtId="10" fontId="36" fillId="7" borderId="21" xfId="0" applyNumberFormat="1" applyFont="1" applyFill="1" applyBorder="1" applyAlignment="1">
      <alignment horizontal="center" vertical="center" wrapText="1"/>
    </xf>
    <xf numFmtId="0" fontId="7" fillId="0" borderId="21" xfId="0" applyFont="1" applyBorder="1" applyAlignment="1">
      <alignment horizontal="center" vertical="center" wrapText="1"/>
    </xf>
    <xf numFmtId="10" fontId="7" fillId="6" borderId="21" xfId="0" applyNumberFormat="1" applyFont="1" applyFill="1" applyBorder="1" applyAlignment="1">
      <alignment horizontal="center" vertical="center" wrapText="1"/>
    </xf>
    <xf numFmtId="9" fontId="7" fillId="0" borderId="21" xfId="0" applyNumberFormat="1" applyFont="1" applyBorder="1" applyAlignment="1">
      <alignment horizontal="center" vertical="center" wrapText="1"/>
    </xf>
    <xf numFmtId="0" fontId="12" fillId="5" borderId="69" xfId="0" applyFont="1" applyFill="1" applyBorder="1" applyAlignment="1">
      <alignment horizontal="center" vertical="center" wrapText="1"/>
    </xf>
    <xf numFmtId="0" fontId="7" fillId="0" borderId="0" xfId="0" applyFont="1" applyAlignment="1">
      <alignment wrapText="1"/>
    </xf>
    <xf numFmtId="10" fontId="37" fillId="5" borderId="63" xfId="0" applyNumberFormat="1" applyFont="1" applyFill="1" applyBorder="1" applyAlignment="1">
      <alignment horizontal="center" vertical="center" wrapText="1"/>
    </xf>
    <xf numFmtId="0" fontId="5" fillId="6" borderId="21" xfId="0" applyFont="1" applyFill="1" applyBorder="1" applyAlignment="1">
      <alignment horizontal="center" vertical="center" wrapText="1"/>
    </xf>
    <xf numFmtId="10" fontId="99" fillId="5" borderId="63" xfId="0" applyNumberFormat="1" applyFont="1" applyFill="1" applyBorder="1" applyAlignment="1">
      <alignment horizontal="center" vertical="center" wrapText="1"/>
    </xf>
    <xf numFmtId="0" fontId="7" fillId="6" borderId="21" xfId="0" applyFont="1" applyFill="1" applyBorder="1" applyAlignment="1">
      <alignment horizontal="center" vertical="center" wrapText="1"/>
    </xf>
    <xf numFmtId="10" fontId="7" fillId="6" borderId="21" xfId="0" applyNumberFormat="1" applyFont="1" applyFill="1" applyBorder="1" applyAlignment="1">
      <alignment horizontal="center" vertical="center" wrapText="1"/>
    </xf>
    <xf numFmtId="10" fontId="7" fillId="7" borderId="21" xfId="0" applyNumberFormat="1" applyFont="1" applyFill="1" applyBorder="1" applyAlignment="1">
      <alignment horizontal="center" vertical="center" wrapText="1"/>
    </xf>
    <xf numFmtId="10" fontId="101" fillId="5" borderId="63" xfId="0" applyNumberFormat="1" applyFont="1" applyFill="1" applyBorder="1" applyAlignment="1">
      <alignment horizontal="center" vertical="center" wrapText="1"/>
    </xf>
    <xf numFmtId="10" fontId="5" fillId="6" borderId="21" xfId="0" applyNumberFormat="1" applyFont="1" applyFill="1" applyBorder="1" applyAlignment="1">
      <alignment horizontal="center" vertical="center" wrapText="1"/>
    </xf>
    <xf numFmtId="9" fontId="7" fillId="6" borderId="21" xfId="0" applyNumberFormat="1" applyFont="1" applyFill="1" applyBorder="1" applyAlignment="1">
      <alignment horizontal="center" wrapText="1"/>
    </xf>
    <xf numFmtId="0" fontId="9" fillId="5" borderId="24" xfId="0" applyFont="1" applyFill="1" applyBorder="1" applyAlignment="1">
      <alignment horizontal="center" vertical="center"/>
    </xf>
    <xf numFmtId="0" fontId="12" fillId="5" borderId="70" xfId="0" applyFont="1" applyFill="1" applyBorder="1" applyAlignment="1">
      <alignment horizontal="center" vertical="center" wrapText="1"/>
    </xf>
    <xf numFmtId="0" fontId="73" fillId="0" borderId="0" xfId="0" applyFont="1" applyAlignment="1">
      <alignment wrapText="1"/>
    </xf>
    <xf numFmtId="0" fontId="9" fillId="5" borderId="24" xfId="0" applyFont="1" applyFill="1" applyBorder="1" applyAlignment="1">
      <alignment horizontal="center" vertical="center" wrapText="1"/>
    </xf>
    <xf numFmtId="0" fontId="73" fillId="6" borderId="39" xfId="0" applyFont="1" applyFill="1" applyBorder="1" applyAlignment="1">
      <alignment wrapText="1"/>
    </xf>
    <xf numFmtId="9" fontId="9" fillId="5" borderId="24" xfId="0" applyNumberFormat="1" applyFont="1" applyFill="1" applyBorder="1" applyAlignment="1">
      <alignment horizontal="center" vertical="center" wrapText="1"/>
    </xf>
    <xf numFmtId="10" fontId="73" fillId="0" borderId="0" xfId="0" applyNumberFormat="1" applyFont="1" applyAlignment="1">
      <alignment horizontal="center" vertical="center" wrapText="1"/>
    </xf>
    <xf numFmtId="0" fontId="12" fillId="5" borderId="71" xfId="0" applyFont="1" applyFill="1" applyBorder="1" applyAlignment="1">
      <alignment horizontal="center" vertical="center" wrapText="1"/>
    </xf>
    <xf numFmtId="0" fontId="9" fillId="0" borderId="15" xfId="0" applyFont="1" applyBorder="1" applyAlignment="1">
      <alignment horizontal="center" vertical="center" wrapText="1"/>
    </xf>
    <xf numFmtId="0" fontId="0" fillId="0" borderId="2" xfId="0" applyFont="1" applyBorder="1" applyAlignment="1">
      <alignment horizontal="center" vertical="center"/>
    </xf>
    <xf numFmtId="0" fontId="9" fillId="4" borderId="69" xfId="0" applyFont="1" applyFill="1" applyBorder="1" applyAlignment="1">
      <alignment horizontal="center" vertical="center"/>
    </xf>
    <xf numFmtId="0" fontId="0" fillId="0" borderId="21" xfId="0" applyFont="1" applyBorder="1" applyAlignment="1">
      <alignment vertical="center"/>
    </xf>
    <xf numFmtId="0" fontId="0" fillId="0" borderId="0" xfId="0" applyFont="1" applyAlignment="1">
      <alignment vertical="center" wrapText="1"/>
    </xf>
    <xf numFmtId="0" fontId="27" fillId="12" borderId="39" xfId="0" applyFont="1" applyFill="1" applyBorder="1" applyAlignment="1">
      <alignment horizontal="center" vertical="center" wrapText="1"/>
    </xf>
    <xf numFmtId="0" fontId="30" fillId="0" borderId="0" xfId="0" applyFont="1" applyAlignment="1">
      <alignment horizontal="center" vertical="center" wrapText="1"/>
    </xf>
    <xf numFmtId="0" fontId="9" fillId="27" borderId="21" xfId="0" applyFont="1" applyFill="1" applyBorder="1" applyAlignment="1">
      <alignment horizontal="center" vertical="center" wrapText="1"/>
    </xf>
    <xf numFmtId="0" fontId="12" fillId="0" borderId="21" xfId="0" applyFont="1" applyBorder="1" applyAlignment="1">
      <alignment horizontal="center" vertical="center" wrapText="1"/>
    </xf>
    <xf numFmtId="0" fontId="12" fillId="6" borderId="21" xfId="0" applyFont="1" applyFill="1" applyBorder="1" applyAlignment="1">
      <alignment horizontal="center" vertical="center" wrapText="1"/>
    </xf>
    <xf numFmtId="3" fontId="74" fillId="6" borderId="21" xfId="0" applyNumberFormat="1" applyFont="1" applyFill="1" applyBorder="1" applyAlignment="1">
      <alignment horizontal="center" vertical="center" wrapText="1"/>
    </xf>
    <xf numFmtId="3" fontId="74" fillId="0" borderId="21" xfId="0" applyNumberFormat="1" applyFont="1" applyBorder="1" applyAlignment="1">
      <alignment horizontal="center" vertical="center" wrapText="1"/>
    </xf>
    <xf numFmtId="10" fontId="74" fillId="6" borderId="21" xfId="0" applyNumberFormat="1" applyFont="1" applyFill="1" applyBorder="1" applyAlignment="1">
      <alignment horizontal="center" vertical="center" wrapText="1"/>
    </xf>
    <xf numFmtId="10" fontId="74" fillId="0" borderId="21" xfId="0" applyNumberFormat="1" applyFont="1" applyBorder="1" applyAlignment="1">
      <alignment horizontal="center" vertical="center" wrapText="1"/>
    </xf>
    <xf numFmtId="3" fontId="0" fillId="29" borderId="21" xfId="0" applyNumberFormat="1" applyFont="1" applyFill="1" applyBorder="1" applyAlignment="1">
      <alignment horizontal="center" vertical="center" wrapText="1"/>
    </xf>
    <xf numFmtId="0" fontId="74" fillId="29" borderId="21" xfId="0" applyFont="1" applyFill="1" applyBorder="1" applyAlignment="1">
      <alignment horizontal="center" vertical="center" wrapText="1"/>
    </xf>
    <xf numFmtId="10" fontId="0" fillId="0" borderId="0" xfId="0" applyNumberFormat="1" applyFont="1" applyAlignment="1">
      <alignment vertical="center"/>
    </xf>
    <xf numFmtId="4" fontId="0" fillId="6" borderId="21" xfId="0" applyNumberFormat="1" applyFont="1" applyFill="1" applyBorder="1" applyAlignment="1">
      <alignment horizontal="center" vertical="center" wrapText="1"/>
    </xf>
    <xf numFmtId="4" fontId="74" fillId="0" borderId="21" xfId="0" applyNumberFormat="1" applyFont="1" applyBorder="1" applyAlignment="1">
      <alignment horizontal="center" vertical="center" wrapText="1"/>
    </xf>
    <xf numFmtId="4" fontId="0" fillId="0" borderId="21" xfId="0" applyNumberFormat="1" applyFont="1" applyBorder="1" applyAlignment="1">
      <alignment horizontal="center" vertical="center" wrapText="1"/>
    </xf>
    <xf numFmtId="4" fontId="74" fillId="6" borderId="21" xfId="0" applyNumberFormat="1" applyFont="1" applyFill="1" applyBorder="1" applyAlignment="1">
      <alignment horizontal="center" vertical="center" wrapText="1"/>
    </xf>
    <xf numFmtId="3" fontId="35" fillId="5" borderId="21" xfId="0" applyNumberFormat="1" applyFont="1" applyFill="1" applyBorder="1" applyAlignment="1">
      <alignment horizontal="center" vertical="center"/>
    </xf>
    <xf numFmtId="0" fontId="90" fillId="0" borderId="0" xfId="0" applyFont="1" applyAlignment="1">
      <alignment horizontal="center" vertical="center" wrapText="1"/>
    </xf>
    <xf numFmtId="0" fontId="90" fillId="6" borderId="0" xfId="0" applyFont="1" applyFill="1" applyAlignment="1">
      <alignment horizontal="center" vertical="center" wrapText="1"/>
    </xf>
    <xf numFmtId="0" fontId="90" fillId="0" borderId="28" xfId="0" applyFont="1" applyBorder="1" applyAlignment="1">
      <alignment horizontal="center" vertical="center" wrapText="1"/>
    </xf>
    <xf numFmtId="10" fontId="33" fillId="6" borderId="21" xfId="0" applyNumberFormat="1" applyFont="1" applyFill="1" applyBorder="1" applyAlignment="1">
      <alignment horizontal="center" vertical="center" wrapText="1"/>
    </xf>
    <xf numFmtId="0" fontId="2" fillId="0" borderId="21" xfId="0" applyFont="1" applyBorder="1"/>
    <xf numFmtId="0" fontId="33" fillId="6" borderId="21" xfId="0" applyFont="1" applyFill="1" applyBorder="1" applyAlignment="1">
      <alignment horizontal="center" vertical="center" wrapText="1"/>
    </xf>
    <xf numFmtId="0" fontId="33" fillId="0" borderId="31" xfId="0" applyFont="1" applyBorder="1" applyAlignment="1">
      <alignment horizontal="center" vertical="center" wrapText="1"/>
    </xf>
    <xf numFmtId="10" fontId="33" fillId="6" borderId="31" xfId="0" applyNumberFormat="1" applyFont="1" applyFill="1" applyBorder="1" applyAlignment="1">
      <alignment horizontal="center" vertical="center" wrapText="1"/>
    </xf>
    <xf numFmtId="10" fontId="33" fillId="0" borderId="31" xfId="0" applyNumberFormat="1" applyFont="1" applyBorder="1" applyAlignment="1">
      <alignment horizontal="center" vertical="center" wrapText="1"/>
    </xf>
    <xf numFmtId="9" fontId="9" fillId="5" borderId="21" xfId="0" applyNumberFormat="1" applyFont="1" applyFill="1" applyBorder="1" applyAlignment="1">
      <alignment horizontal="center" vertical="center" wrapText="1"/>
    </xf>
    <xf numFmtId="0" fontId="12" fillId="5" borderId="15" xfId="0" applyFont="1" applyFill="1" applyBorder="1" applyAlignment="1">
      <alignment horizontal="center" vertical="center" wrapText="1"/>
    </xf>
    <xf numFmtId="0" fontId="7" fillId="0" borderId="27" xfId="0" applyFont="1" applyBorder="1" applyAlignment="1">
      <alignment vertical="center" wrapText="1"/>
    </xf>
    <xf numFmtId="10" fontId="9" fillId="3" borderId="21" xfId="0" applyNumberFormat="1" applyFont="1" applyFill="1" applyBorder="1" applyAlignment="1">
      <alignment horizontal="center" vertical="center"/>
    </xf>
    <xf numFmtId="0" fontId="0" fillId="24" borderId="21" xfId="0" applyFont="1" applyFill="1" applyBorder="1" applyAlignment="1">
      <alignment horizontal="center" vertical="center" wrapText="1"/>
    </xf>
    <xf numFmtId="10" fontId="0" fillId="24" borderId="21" xfId="0" applyNumberFormat="1" applyFont="1" applyFill="1" applyBorder="1" applyAlignment="1">
      <alignment horizontal="center" vertical="center" wrapText="1"/>
    </xf>
    <xf numFmtId="0" fontId="33" fillId="24" borderId="21" xfId="0" applyFont="1" applyFill="1" applyBorder="1" applyAlignment="1">
      <alignment horizontal="center" vertical="center" wrapText="1"/>
    </xf>
    <xf numFmtId="10" fontId="33" fillId="24" borderId="21" xfId="0" applyNumberFormat="1" applyFont="1" applyFill="1" applyBorder="1" applyAlignment="1">
      <alignment horizontal="center" vertical="center" wrapText="1"/>
    </xf>
    <xf numFmtId="0" fontId="33" fillId="6" borderId="31"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9" fillId="11" borderId="21" xfId="0" applyFont="1" applyFill="1" applyBorder="1" applyAlignment="1">
      <alignment horizontal="center" vertical="center" wrapText="1"/>
    </xf>
    <xf numFmtId="0" fontId="12" fillId="0" borderId="21" xfId="0" applyFont="1" applyBorder="1" applyAlignment="1">
      <alignment horizontal="center" vertical="center"/>
    </xf>
    <xf numFmtId="3" fontId="74" fillId="29" borderId="21" xfId="0" applyNumberFormat="1" applyFont="1" applyFill="1" applyBorder="1" applyAlignment="1">
      <alignment horizontal="center" vertical="center" wrapText="1"/>
    </xf>
    <xf numFmtId="10" fontId="9" fillId="24" borderId="21" xfId="0" applyNumberFormat="1" applyFont="1" applyFill="1" applyBorder="1" applyAlignment="1">
      <alignment horizontal="center" vertical="center"/>
    </xf>
    <xf numFmtId="0" fontId="0" fillId="24" borderId="0" xfId="0" applyFont="1" applyFill="1" applyAlignment="1">
      <alignment vertical="center" wrapText="1"/>
    </xf>
    <xf numFmtId="10" fontId="35" fillId="24" borderId="21" xfId="0" applyNumberFormat="1" applyFont="1" applyFill="1" applyBorder="1" applyAlignment="1">
      <alignment horizontal="center" vertical="center"/>
    </xf>
    <xf numFmtId="0" fontId="9" fillId="19" borderId="21" xfId="0" applyFont="1" applyFill="1" applyBorder="1" applyAlignment="1">
      <alignment horizontal="center" vertical="center" wrapText="1"/>
    </xf>
    <xf numFmtId="0" fontId="27" fillId="12" borderId="73" xfId="0" applyFont="1" applyFill="1" applyBorder="1" applyAlignment="1">
      <alignment horizontal="center"/>
    </xf>
    <xf numFmtId="0" fontId="12" fillId="5" borderId="73" xfId="0" applyFont="1" applyFill="1" applyBorder="1" applyAlignment="1">
      <alignment horizontal="center" vertical="center" wrapText="1"/>
    </xf>
    <xf numFmtId="10" fontId="33" fillId="24" borderId="31" xfId="0" applyNumberFormat="1" applyFont="1" applyFill="1" applyBorder="1" applyAlignment="1">
      <alignment horizontal="center" vertical="center" wrapText="1"/>
    </xf>
    <xf numFmtId="9" fontId="74" fillId="0" borderId="21" xfId="0" applyNumberFormat="1" applyFont="1" applyBorder="1" applyAlignment="1">
      <alignment horizontal="center" vertical="center"/>
    </xf>
    <xf numFmtId="0" fontId="0" fillId="6" borderId="0" xfId="0" applyFont="1" applyFill="1" applyAlignment="1">
      <alignment vertical="center" wrapText="1"/>
    </xf>
    <xf numFmtId="10" fontId="33" fillId="6" borderId="21" xfId="0" applyNumberFormat="1" applyFont="1" applyFill="1" applyBorder="1" applyAlignment="1">
      <alignment horizontal="center" vertical="center"/>
    </xf>
    <xf numFmtId="0" fontId="0" fillId="29" borderId="0" xfId="0" applyFont="1" applyFill="1" applyAlignment="1">
      <alignment vertical="center" wrapText="1"/>
    </xf>
    <xf numFmtId="10" fontId="33" fillId="6" borderId="21" xfId="0" applyNumberFormat="1" applyFont="1" applyFill="1" applyBorder="1" applyAlignment="1">
      <alignment horizontal="center" vertical="center"/>
    </xf>
    <xf numFmtId="0" fontId="93" fillId="0" borderId="0" xfId="0" applyFont="1" applyAlignment="1">
      <alignment wrapText="1"/>
    </xf>
    <xf numFmtId="10" fontId="104" fillId="0" borderId="0" xfId="0" applyNumberFormat="1" applyFont="1"/>
    <xf numFmtId="0" fontId="27" fillId="15" borderId="0" xfId="0" applyFont="1" applyFill="1" applyAlignment="1">
      <alignment horizontal="center" vertical="center"/>
    </xf>
    <xf numFmtId="0" fontId="0" fillId="0" borderId="0" xfId="0" applyFont="1" applyAlignment="1">
      <alignment horizontal="center" vertical="center"/>
    </xf>
    <xf numFmtId="0" fontId="30" fillId="0" borderId="0" xfId="0" applyFont="1" applyAlignment="1">
      <alignment horizontal="center" vertical="center"/>
    </xf>
    <xf numFmtId="0" fontId="9" fillId="14" borderId="21" xfId="0" applyFont="1" applyFill="1" applyBorder="1" applyAlignment="1">
      <alignment horizontal="center" vertical="center"/>
    </xf>
    <xf numFmtId="0" fontId="9" fillId="14" borderId="21" xfId="0" applyFont="1" applyFill="1" applyBorder="1" applyAlignment="1">
      <alignment horizontal="center" vertical="center"/>
    </xf>
    <xf numFmtId="0" fontId="12" fillId="14" borderId="21" xfId="0" applyFont="1" applyFill="1" applyBorder="1" applyAlignment="1">
      <alignment horizontal="center" vertical="center"/>
    </xf>
    <xf numFmtId="0" fontId="9" fillId="0" borderId="21" xfId="0" applyFont="1" applyBorder="1" applyAlignment="1">
      <alignment horizontal="center" vertical="center"/>
    </xf>
    <xf numFmtId="10" fontId="9" fillId="14" borderId="21" xfId="0" applyNumberFormat="1" applyFont="1" applyFill="1" applyBorder="1" applyAlignment="1">
      <alignment horizontal="center" vertical="center"/>
    </xf>
    <xf numFmtId="0" fontId="33" fillId="0" borderId="21" xfId="0" applyFont="1" applyBorder="1" applyAlignment="1">
      <alignment horizontal="center" vertical="center"/>
    </xf>
    <xf numFmtId="10" fontId="81" fillId="0" borderId="21" xfId="0" applyNumberFormat="1" applyFont="1" applyBorder="1" applyAlignment="1">
      <alignment horizontal="center" vertical="center"/>
    </xf>
    <xf numFmtId="0" fontId="7" fillId="0" borderId="27" xfId="0" applyFont="1" applyBorder="1"/>
    <xf numFmtId="0" fontId="9" fillId="5" borderId="6" xfId="0" applyFont="1" applyFill="1" applyBorder="1" applyAlignment="1">
      <alignment horizontal="center" vertical="center"/>
    </xf>
    <xf numFmtId="0" fontId="12" fillId="5" borderId="6"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0" fillId="0" borderId="76" xfId="0" applyFont="1" applyBorder="1" applyAlignment="1">
      <alignment horizontal="center" vertical="center"/>
    </xf>
    <xf numFmtId="10" fontId="0" fillId="0" borderId="76" xfId="0" applyNumberFormat="1" applyFont="1" applyBorder="1" applyAlignment="1">
      <alignment horizontal="center" vertical="center"/>
    </xf>
    <xf numFmtId="10" fontId="9" fillId="5" borderId="76" xfId="0" applyNumberFormat="1" applyFont="1" applyFill="1" applyBorder="1" applyAlignment="1">
      <alignment horizontal="center" vertical="center"/>
    </xf>
    <xf numFmtId="0" fontId="81" fillId="0" borderId="21" xfId="0" applyFont="1" applyBorder="1" applyAlignment="1">
      <alignment horizontal="center" vertical="center"/>
    </xf>
    <xf numFmtId="10" fontId="35" fillId="14" borderId="21" xfId="0" applyNumberFormat="1" applyFont="1" applyFill="1" applyBorder="1" applyAlignment="1">
      <alignment horizontal="center" vertical="center"/>
    </xf>
    <xf numFmtId="0" fontId="0" fillId="0" borderId="13" xfId="0" applyFont="1" applyBorder="1" applyAlignment="1">
      <alignment horizontal="center" vertical="center"/>
    </xf>
    <xf numFmtId="0" fontId="0" fillId="0" borderId="12" xfId="0" applyFont="1" applyBorder="1" applyAlignment="1">
      <alignment horizontal="center" vertical="center"/>
    </xf>
    <xf numFmtId="0" fontId="0" fillId="0" borderId="28" xfId="0" applyFont="1" applyBorder="1" applyAlignment="1">
      <alignment horizontal="center" vertical="center"/>
    </xf>
    <xf numFmtId="0" fontId="0" fillId="0" borderId="21" xfId="0" applyFont="1" applyBorder="1" applyAlignment="1">
      <alignment horizontal="center" vertical="center"/>
    </xf>
    <xf numFmtId="10" fontId="7" fillId="0" borderId="21" xfId="0" applyNumberFormat="1" applyFont="1" applyBorder="1" applyAlignment="1">
      <alignment horizontal="center"/>
    </xf>
    <xf numFmtId="10" fontId="33" fillId="0" borderId="21" xfId="0" applyNumberFormat="1" applyFont="1" applyBorder="1" applyAlignment="1">
      <alignment horizontal="center"/>
    </xf>
    <xf numFmtId="0" fontId="33" fillId="0" borderId="21" xfId="0" applyFont="1" applyBorder="1" applyAlignment="1">
      <alignment horizontal="center"/>
    </xf>
    <xf numFmtId="0" fontId="33" fillId="0" borderId="87" xfId="0" applyFont="1" applyBorder="1" applyAlignment="1">
      <alignment horizontal="center" vertical="center"/>
    </xf>
    <xf numFmtId="10" fontId="33" fillId="0" borderId="87" xfId="0" applyNumberFormat="1" applyFont="1" applyBorder="1" applyAlignment="1">
      <alignment horizontal="center" vertical="center"/>
    </xf>
    <xf numFmtId="10" fontId="33" fillId="0" borderId="87" xfId="0" applyNumberFormat="1" applyFont="1" applyBorder="1" applyAlignment="1">
      <alignment horizontal="center" vertical="center"/>
    </xf>
    <xf numFmtId="10" fontId="35" fillId="5" borderId="87" xfId="0" applyNumberFormat="1" applyFont="1" applyFill="1" applyBorder="1" applyAlignment="1">
      <alignment horizontal="center" vertical="center"/>
    </xf>
    <xf numFmtId="10" fontId="46" fillId="0" borderId="21" xfId="0" applyNumberFormat="1" applyFont="1" applyBorder="1" applyAlignment="1">
      <alignment horizontal="center" vertical="center"/>
    </xf>
    <xf numFmtId="3" fontId="0" fillId="0" borderId="0" xfId="0" applyNumberFormat="1" applyFont="1" applyAlignment="1">
      <alignment horizontal="center" vertical="center"/>
    </xf>
    <xf numFmtId="0" fontId="106" fillId="5" borderId="21" xfId="0" applyFont="1" applyFill="1" applyBorder="1" applyAlignment="1">
      <alignment horizontal="center" vertical="center"/>
    </xf>
    <xf numFmtId="0" fontId="106" fillId="5" borderId="21" xfId="0" applyFont="1" applyFill="1" applyBorder="1" applyAlignment="1">
      <alignment horizontal="center" vertical="center" wrapText="1"/>
    </xf>
    <xf numFmtId="9" fontId="106" fillId="5" borderId="21" xfId="0" applyNumberFormat="1" applyFont="1" applyFill="1" applyBorder="1" applyAlignment="1">
      <alignment horizontal="center" vertical="center" wrapText="1"/>
    </xf>
    <xf numFmtId="0" fontId="70" fillId="0" borderId="21" xfId="0" applyFont="1" applyBorder="1" applyAlignment="1">
      <alignment horizontal="center" vertical="center"/>
    </xf>
    <xf numFmtId="10" fontId="70" fillId="0" borderId="21" xfId="0" applyNumberFormat="1" applyFont="1" applyBorder="1" applyAlignment="1">
      <alignment horizontal="center" vertical="center"/>
    </xf>
    <xf numFmtId="10" fontId="106" fillId="5" borderId="21" xfId="0" applyNumberFormat="1" applyFont="1" applyFill="1" applyBorder="1" applyAlignment="1">
      <alignment horizontal="center" vertical="center"/>
    </xf>
    <xf numFmtId="0" fontId="107" fillId="0" borderId="21" xfId="0" applyFont="1" applyBorder="1" applyAlignment="1">
      <alignment horizontal="center" vertical="center"/>
    </xf>
    <xf numFmtId="10" fontId="108" fillId="0" borderId="21" xfId="0" applyNumberFormat="1" applyFont="1" applyBorder="1" applyAlignment="1">
      <alignment horizontal="center" vertical="center"/>
    </xf>
    <xf numFmtId="10" fontId="108" fillId="0" borderId="21" xfId="0" applyNumberFormat="1" applyFont="1" applyBorder="1" applyAlignment="1">
      <alignment horizontal="center" vertical="center"/>
    </xf>
    <xf numFmtId="10" fontId="109" fillId="5" borderId="21" xfId="0" applyNumberFormat="1" applyFont="1" applyFill="1" applyBorder="1" applyAlignment="1">
      <alignment horizontal="center" vertical="center"/>
    </xf>
    <xf numFmtId="0" fontId="110" fillId="0" borderId="27" xfId="0" applyFont="1" applyBorder="1"/>
    <xf numFmtId="10" fontId="70" fillId="0" borderId="21" xfId="0" applyNumberFormat="1" applyFont="1" applyBorder="1" applyAlignment="1">
      <alignment horizontal="center" vertical="center"/>
    </xf>
    <xf numFmtId="170" fontId="44" fillId="0" borderId="0" xfId="0" applyNumberFormat="1" applyFont="1" applyAlignment="1">
      <alignment horizontal="center" vertical="center"/>
    </xf>
    <xf numFmtId="10" fontId="107" fillId="0" borderId="21" xfId="0" applyNumberFormat="1" applyFont="1" applyBorder="1" applyAlignment="1">
      <alignment horizontal="center" vertical="center"/>
    </xf>
    <xf numFmtId="10" fontId="107" fillId="0" borderId="21" xfId="0" applyNumberFormat="1" applyFont="1" applyBorder="1" applyAlignment="1">
      <alignment horizontal="center" vertical="center"/>
    </xf>
    <xf numFmtId="0" fontId="27" fillId="15" borderId="0" xfId="0" applyFont="1" applyFill="1" applyAlignment="1">
      <alignment horizontal="center" vertical="center" wrapText="1"/>
    </xf>
    <xf numFmtId="0" fontId="12" fillId="14" borderId="21" xfId="0" applyFont="1" applyFill="1" applyBorder="1" applyAlignment="1">
      <alignment horizontal="center" vertical="center" wrapText="1"/>
    </xf>
    <xf numFmtId="0" fontId="12" fillId="14" borderId="0" xfId="0" applyFont="1" applyFill="1" applyAlignment="1">
      <alignment horizontal="center" vertical="center" wrapText="1"/>
    </xf>
    <xf numFmtId="0" fontId="107" fillId="0" borderId="26" xfId="0" applyFont="1" applyBorder="1" applyAlignment="1">
      <alignment horizontal="center" vertical="center"/>
    </xf>
    <xf numFmtId="10" fontId="107" fillId="0" borderId="26" xfId="0" applyNumberFormat="1" applyFont="1" applyBorder="1" applyAlignment="1">
      <alignment horizontal="center" vertical="center"/>
    </xf>
    <xf numFmtId="10" fontId="107" fillId="0" borderId="26" xfId="0" applyNumberFormat="1" applyFont="1" applyBorder="1" applyAlignment="1">
      <alignment horizontal="center" vertical="center"/>
    </xf>
    <xf numFmtId="10" fontId="109" fillId="5" borderId="26" xfId="0" applyNumberFormat="1" applyFont="1" applyFill="1" applyBorder="1" applyAlignment="1">
      <alignment horizontal="center" vertical="center"/>
    </xf>
    <xf numFmtId="0" fontId="0" fillId="0" borderId="15" xfId="0" applyFont="1" applyBorder="1"/>
    <xf numFmtId="10" fontId="40" fillId="0" borderId="21" xfId="0" applyNumberFormat="1" applyFont="1" applyBorder="1" applyAlignment="1">
      <alignment horizontal="center" vertical="center" wrapText="1"/>
    </xf>
    <xf numFmtId="0" fontId="0" fillId="0" borderId="0" xfId="0" applyFont="1" applyAlignment="1">
      <alignment horizontal="center" vertical="center" wrapText="1"/>
    </xf>
    <xf numFmtId="0" fontId="9" fillId="17" borderId="11" xfId="0" applyFont="1" applyFill="1" applyBorder="1" applyAlignment="1">
      <alignment horizontal="center" vertical="center" wrapText="1"/>
    </xf>
    <xf numFmtId="0" fontId="0" fillId="0" borderId="28" xfId="0" applyFont="1" applyBorder="1" applyAlignment="1">
      <alignment horizontal="center" vertical="center" wrapText="1"/>
    </xf>
    <xf numFmtId="10" fontId="40" fillId="0" borderId="21" xfId="0" applyNumberFormat="1" applyFont="1" applyBorder="1" applyAlignment="1">
      <alignment horizontal="center"/>
    </xf>
    <xf numFmtId="10" fontId="81" fillId="0" borderId="26" xfId="0" applyNumberFormat="1" applyFont="1" applyBorder="1" applyAlignment="1">
      <alignment horizontal="center"/>
    </xf>
    <xf numFmtId="0" fontId="12" fillId="6" borderId="0" xfId="0" applyFont="1" applyFill="1" applyAlignment="1">
      <alignment horizontal="center" vertical="center" wrapText="1"/>
    </xf>
    <xf numFmtId="0" fontId="2" fillId="6" borderId="0" xfId="0" applyFont="1" applyFill="1"/>
    <xf numFmtId="10" fontId="81" fillId="0" borderId="21" xfId="0" applyNumberFormat="1" applyFont="1" applyBorder="1" applyAlignment="1">
      <alignment horizontal="center" vertical="center" wrapText="1"/>
    </xf>
    <xf numFmtId="0" fontId="9" fillId="5" borderId="24"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9" fillId="5" borderId="5" xfId="0" applyFont="1" applyFill="1" applyBorder="1" applyAlignment="1">
      <alignment horizontal="center" vertical="center" wrapText="1"/>
    </xf>
    <xf numFmtId="9" fontId="9" fillId="5" borderId="5" xfId="0" applyNumberFormat="1" applyFont="1" applyFill="1" applyBorder="1" applyAlignment="1">
      <alignment horizontal="center" vertical="center" wrapText="1"/>
    </xf>
    <xf numFmtId="0" fontId="7" fillId="5" borderId="89" xfId="0" applyFont="1" applyFill="1" applyBorder="1" applyAlignment="1">
      <alignment vertical="center" wrapText="1"/>
    </xf>
    <xf numFmtId="0" fontId="9" fillId="0" borderId="5" xfId="0" applyFont="1" applyBorder="1" applyAlignment="1">
      <alignment horizontal="center" vertical="center" wrapText="1"/>
    </xf>
    <xf numFmtId="0" fontId="0" fillId="0" borderId="14" xfId="0" applyFont="1" applyBorder="1" applyAlignment="1">
      <alignment horizontal="center" vertical="center"/>
    </xf>
    <xf numFmtId="10" fontId="0" fillId="0" borderId="14" xfId="0" applyNumberFormat="1" applyFont="1" applyBorder="1" applyAlignment="1">
      <alignment horizontal="center" vertical="center"/>
    </xf>
    <xf numFmtId="10" fontId="9" fillId="5" borderId="14" xfId="0" applyNumberFormat="1" applyFont="1" applyFill="1" applyBorder="1" applyAlignment="1">
      <alignment horizontal="center" vertical="center"/>
    </xf>
    <xf numFmtId="0" fontId="7" fillId="0" borderId="28" xfId="0" applyFont="1" applyBorder="1" applyAlignment="1"/>
    <xf numFmtId="0" fontId="33" fillId="0" borderId="14" xfId="0" applyFont="1" applyBorder="1" applyAlignment="1">
      <alignment horizontal="center" vertical="center"/>
    </xf>
    <xf numFmtId="10" fontId="35" fillId="5" borderId="14" xfId="0" applyNumberFormat="1" applyFont="1" applyFill="1" applyBorder="1" applyAlignment="1">
      <alignment horizontal="center" vertical="center"/>
    </xf>
    <xf numFmtId="0" fontId="7" fillId="0" borderId="14" xfId="0" applyFont="1" applyBorder="1" applyAlignment="1">
      <alignment vertical="center"/>
    </xf>
    <xf numFmtId="0" fontId="7" fillId="0" borderId="0" xfId="0" applyFont="1" applyAlignment="1"/>
    <xf numFmtId="0" fontId="7" fillId="0" borderId="13" xfId="0" applyFont="1" applyBorder="1"/>
    <xf numFmtId="0" fontId="7" fillId="0" borderId="14" xfId="0" applyFont="1" applyBorder="1"/>
    <xf numFmtId="10" fontId="33" fillId="0" borderId="14" xfId="0" applyNumberFormat="1" applyFont="1" applyBorder="1" applyAlignment="1">
      <alignment horizontal="center" vertical="center"/>
    </xf>
    <xf numFmtId="10" fontId="33" fillId="0" borderId="14" xfId="0" applyNumberFormat="1" applyFont="1" applyBorder="1" applyAlignment="1">
      <alignment horizontal="center" vertical="center"/>
    </xf>
    <xf numFmtId="10" fontId="33" fillId="0" borderId="15" xfId="0" applyNumberFormat="1" applyFont="1" applyBorder="1" applyAlignment="1">
      <alignment horizontal="center"/>
    </xf>
    <xf numFmtId="10" fontId="0" fillId="0" borderId="15" xfId="0" applyNumberFormat="1" applyFont="1" applyBorder="1" applyAlignment="1">
      <alignment horizontal="center"/>
    </xf>
    <xf numFmtId="0" fontId="33" fillId="0" borderId="28" xfId="0" applyFont="1" applyBorder="1" applyAlignment="1">
      <alignment horizontal="center" vertical="center"/>
    </xf>
    <xf numFmtId="10" fontId="33" fillId="0" borderId="28" xfId="0" applyNumberFormat="1" applyFont="1" applyBorder="1" applyAlignment="1">
      <alignment horizontal="center" vertical="center"/>
    </xf>
    <xf numFmtId="10" fontId="33" fillId="0" borderId="23" xfId="0" applyNumberFormat="1" applyFont="1" applyBorder="1" applyAlignment="1">
      <alignment horizontal="center"/>
    </xf>
    <xf numFmtId="10" fontId="33" fillId="0" borderId="28" xfId="0" applyNumberFormat="1" applyFont="1" applyBorder="1" applyAlignment="1">
      <alignment horizontal="center" vertical="center"/>
    </xf>
    <xf numFmtId="10" fontId="35" fillId="5" borderId="28" xfId="0" applyNumberFormat="1" applyFont="1" applyFill="1" applyBorder="1" applyAlignment="1">
      <alignment horizontal="center" vertical="center"/>
    </xf>
    <xf numFmtId="10" fontId="7" fillId="0" borderId="20" xfId="0" applyNumberFormat="1" applyFont="1" applyBorder="1" applyAlignment="1">
      <alignment horizontal="center" vertical="center" wrapText="1"/>
    </xf>
    <xf numFmtId="0" fontId="2" fillId="0" borderId="4" xfId="0" applyFont="1" applyBorder="1"/>
    <xf numFmtId="0" fontId="7" fillId="6" borderId="20" xfId="0" applyFont="1" applyFill="1" applyBorder="1" applyAlignment="1">
      <alignment horizontal="center" vertical="center" wrapText="1"/>
    </xf>
    <xf numFmtId="0" fontId="2" fillId="0" borderId="8" xfId="0" applyFont="1" applyBorder="1"/>
    <xf numFmtId="9" fontId="7" fillId="6" borderId="20" xfId="0" applyNumberFormat="1" applyFont="1" applyFill="1" applyBorder="1" applyAlignment="1">
      <alignment horizontal="center" vertical="center" wrapText="1"/>
    </xf>
    <xf numFmtId="10" fontId="7" fillId="6" borderId="20" xfId="0" applyNumberFormat="1" applyFont="1" applyFill="1" applyBorder="1" applyAlignment="1">
      <alignment horizontal="center" vertical="center" wrapText="1"/>
    </xf>
    <xf numFmtId="9" fontId="7" fillId="0" borderId="20" xfId="0" applyNumberFormat="1" applyFont="1" applyBorder="1" applyAlignment="1">
      <alignment horizontal="center" vertical="center" wrapText="1"/>
    </xf>
    <xf numFmtId="0" fontId="7" fillId="0" borderId="20" xfId="0" applyFont="1" applyBorder="1" applyAlignment="1">
      <alignment horizontal="center" vertical="center" wrapText="1"/>
    </xf>
    <xf numFmtId="3" fontId="7" fillId="0" borderId="20" xfId="0" applyNumberFormat="1" applyFont="1" applyBorder="1" applyAlignment="1">
      <alignment horizontal="center" vertical="center" wrapText="1"/>
    </xf>
    <xf numFmtId="1" fontId="7" fillId="0" borderId="20" xfId="0" applyNumberFormat="1" applyFont="1" applyBorder="1" applyAlignment="1">
      <alignment horizontal="center" vertical="center" wrapText="1"/>
    </xf>
    <xf numFmtId="167" fontId="7" fillId="0" borderId="20" xfId="0" applyNumberFormat="1" applyFont="1" applyBorder="1" applyAlignment="1">
      <alignment horizontal="center" vertical="center" wrapText="1"/>
    </xf>
    <xf numFmtId="4" fontId="7" fillId="0" borderId="20" xfId="0" applyNumberFormat="1" applyFont="1" applyBorder="1" applyAlignment="1">
      <alignment horizontal="center" vertical="center" wrapText="1"/>
    </xf>
    <xf numFmtId="0" fontId="7" fillId="0" borderId="4" xfId="0" applyFont="1" applyBorder="1" applyAlignment="1">
      <alignment horizontal="center" vertical="center" wrapText="1"/>
    </xf>
    <xf numFmtId="4" fontId="7" fillId="0" borderId="4" xfId="0" applyNumberFormat="1" applyFont="1" applyBorder="1" applyAlignment="1">
      <alignment horizontal="center" vertical="center" wrapText="1"/>
    </xf>
    <xf numFmtId="10" fontId="7" fillId="0" borderId="4" xfId="0" applyNumberFormat="1" applyFont="1" applyBorder="1" applyAlignment="1">
      <alignment horizontal="center" vertical="center" wrapText="1"/>
    </xf>
    <xf numFmtId="9" fontId="7" fillId="0" borderId="4" xfId="0" applyNumberFormat="1" applyFont="1" applyBorder="1" applyAlignment="1">
      <alignment horizontal="center" vertical="center" wrapText="1"/>
    </xf>
    <xf numFmtId="0" fontId="0" fillId="0" borderId="20" xfId="0" applyFont="1" applyBorder="1" applyAlignment="1">
      <alignment horizontal="center" vertical="center" wrapText="1"/>
    </xf>
    <xf numFmtId="0" fontId="9" fillId="0" borderId="20" xfId="0" applyFont="1" applyBorder="1" applyAlignment="1">
      <alignment horizontal="center" vertical="center" wrapText="1"/>
    </xf>
    <xf numFmtId="10" fontId="9" fillId="0" borderId="20" xfId="0" applyNumberFormat="1" applyFont="1" applyBorder="1" applyAlignment="1">
      <alignment horizontal="center" vertical="center" wrapText="1"/>
    </xf>
    <xf numFmtId="0" fontId="9" fillId="0" borderId="36" xfId="0" applyFont="1" applyBorder="1" applyAlignment="1">
      <alignment vertical="center"/>
    </xf>
    <xf numFmtId="0" fontId="2" fillId="0" borderId="37" xfId="0" applyFont="1" applyBorder="1"/>
    <xf numFmtId="0" fontId="2" fillId="0" borderId="38" xfId="0" applyFont="1" applyBorder="1"/>
    <xf numFmtId="0" fontId="9" fillId="0" borderId="36" xfId="0" applyFont="1" applyBorder="1" applyAlignment="1">
      <alignment horizontal="center" vertical="center"/>
    </xf>
    <xf numFmtId="0" fontId="0" fillId="2" borderId="6" xfId="0" applyFont="1" applyFill="1" applyBorder="1" applyAlignment="1">
      <alignment horizontal="center" vertical="center" wrapText="1"/>
    </xf>
    <xf numFmtId="0" fontId="2" fillId="0" borderId="15" xfId="0" applyFont="1" applyBorder="1"/>
    <xf numFmtId="0" fontId="9" fillId="2" borderId="2" xfId="0" applyFont="1" applyFill="1" applyBorder="1" applyAlignment="1">
      <alignment horizontal="center" vertical="center"/>
    </xf>
    <xf numFmtId="0" fontId="2" fillId="0" borderId="3" xfId="0" applyFont="1" applyBorder="1"/>
    <xf numFmtId="0" fontId="2" fillId="0" borderId="5" xfId="0" applyFont="1" applyBorder="1"/>
    <xf numFmtId="0" fontId="9" fillId="2" borderId="9" xfId="0" applyFont="1" applyFill="1" applyBorder="1" applyAlignment="1">
      <alignment horizontal="center" vertical="center"/>
    </xf>
    <xf numFmtId="0" fontId="2" fillId="0" borderId="10" xfId="0" applyFont="1" applyBorder="1"/>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23" xfId="0" applyFont="1" applyBorder="1"/>
    <xf numFmtId="0" fontId="2" fillId="0" borderId="27" xfId="0" applyFont="1" applyBorder="1"/>
    <xf numFmtId="0" fontId="0" fillId="0" borderId="0" xfId="0" applyFont="1" applyAlignment="1"/>
    <xf numFmtId="0" fontId="2" fillId="0" borderId="28" xfId="0" applyFont="1" applyBorder="1"/>
    <xf numFmtId="0" fontId="21" fillId="2" borderId="2" xfId="0" applyFont="1" applyFill="1" applyBorder="1" applyAlignment="1">
      <alignment horizontal="center" vertical="center"/>
    </xf>
    <xf numFmtId="0" fontId="5" fillId="0" borderId="20" xfId="0" applyFont="1" applyBorder="1" applyAlignment="1">
      <alignment horizontal="center" vertical="center" wrapText="1"/>
    </xf>
    <xf numFmtId="0" fontId="5" fillId="6" borderId="20" xfId="0" applyFont="1" applyFill="1" applyBorder="1" applyAlignment="1">
      <alignment horizontal="center" vertical="center" wrapText="1"/>
    </xf>
    <xf numFmtId="10" fontId="5" fillId="0" borderId="20" xfId="0" applyNumberFormat="1" applyFont="1" applyBorder="1" applyAlignment="1">
      <alignment horizontal="center" vertical="center" wrapText="1"/>
    </xf>
    <xf numFmtId="10" fontId="0" fillId="0" borderId="20" xfId="0" applyNumberFormat="1" applyFont="1" applyBorder="1" applyAlignment="1">
      <alignment horizontal="center" vertical="center" wrapText="1"/>
    </xf>
    <xf numFmtId="9" fontId="0" fillId="0" borderId="20" xfId="0" applyNumberFormat="1" applyFont="1" applyBorder="1" applyAlignment="1">
      <alignment horizontal="center" vertical="center" wrapText="1"/>
    </xf>
    <xf numFmtId="164" fontId="0" fillId="0" borderId="20" xfId="0" applyNumberFormat="1" applyFont="1" applyBorder="1" applyAlignment="1">
      <alignment horizontal="center" vertical="center" wrapText="1"/>
    </xf>
    <xf numFmtId="10" fontId="5" fillId="6" borderId="20" xfId="0" applyNumberFormat="1" applyFont="1" applyFill="1" applyBorder="1" applyAlignment="1">
      <alignment horizontal="center" vertical="center" wrapText="1"/>
    </xf>
    <xf numFmtId="0" fontId="5" fillId="6" borderId="6" xfId="0" applyFont="1" applyFill="1" applyBorder="1" applyAlignment="1">
      <alignment horizontal="center" vertical="center" wrapText="1"/>
    </xf>
    <xf numFmtId="0" fontId="6" fillId="6" borderId="9" xfId="0" applyFont="1" applyFill="1" applyBorder="1" applyAlignment="1">
      <alignment horizontal="center" vertical="center" wrapText="1"/>
    </xf>
    <xf numFmtId="165" fontId="5" fillId="6" borderId="6" xfId="0" applyNumberFormat="1" applyFont="1" applyFill="1" applyBorder="1" applyAlignment="1">
      <alignment horizontal="center" vertical="center" wrapText="1"/>
    </xf>
    <xf numFmtId="0" fontId="6" fillId="6" borderId="12"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2" fillId="0" borderId="19" xfId="0" applyFont="1" applyBorder="1"/>
    <xf numFmtId="49" fontId="7" fillId="0" borderId="20" xfId="0" applyNumberFormat="1" applyFont="1" applyBorder="1" applyAlignment="1">
      <alignment horizontal="center" vertical="center" wrapText="1"/>
    </xf>
    <xf numFmtId="164" fontId="7" fillId="0" borderId="20" xfId="0" applyNumberFormat="1" applyFont="1" applyBorder="1" applyAlignment="1">
      <alignment horizontal="center" vertical="center" wrapText="1"/>
    </xf>
    <xf numFmtId="0" fontId="7" fillId="0" borderId="32" xfId="0" applyFont="1" applyBorder="1" applyAlignment="1">
      <alignment horizontal="left" vertical="center" wrapText="1"/>
    </xf>
    <xf numFmtId="0" fontId="2" fillId="0" borderId="33" xfId="0" applyFont="1" applyBorder="1"/>
    <xf numFmtId="0" fontId="2" fillId="0" borderId="34" xfId="0" applyFont="1" applyBorder="1"/>
    <xf numFmtId="0" fontId="2" fillId="0" borderId="35" xfId="0" applyFont="1" applyBorder="1"/>
    <xf numFmtId="0" fontId="2" fillId="0" borderId="1" xfId="0" applyFont="1" applyBorder="1"/>
    <xf numFmtId="0" fontId="2" fillId="0" borderId="7" xfId="0" applyFont="1" applyBorder="1"/>
    <xf numFmtId="0" fontId="5" fillId="6" borderId="9" xfId="0" applyFont="1" applyFill="1" applyBorder="1" applyAlignment="1">
      <alignment horizontal="center" vertical="center" wrapText="1"/>
    </xf>
    <xf numFmtId="168" fontId="7" fillId="0" borderId="20" xfId="0" applyNumberFormat="1" applyFont="1" applyBorder="1" applyAlignment="1">
      <alignment horizontal="center" vertical="center" wrapText="1"/>
    </xf>
    <xf numFmtId="0" fontId="0" fillId="0" borderId="6" xfId="0" applyFont="1" applyBorder="1" applyAlignment="1">
      <alignment horizontal="center" vertical="center" wrapText="1"/>
    </xf>
    <xf numFmtId="9" fontId="0" fillId="0" borderId="6" xfId="0" applyNumberFormat="1" applyFont="1" applyBorder="1" applyAlignment="1">
      <alignment horizontal="center" vertical="center" wrapText="1"/>
    </xf>
    <xf numFmtId="0" fontId="0" fillId="6" borderId="6" xfId="0" applyFont="1" applyFill="1" applyBorder="1" applyAlignment="1">
      <alignment horizontal="center" vertical="center" wrapText="1"/>
    </xf>
    <xf numFmtId="4" fontId="0" fillId="0" borderId="6" xfId="0" applyNumberFormat="1" applyFont="1" applyBorder="1" applyAlignment="1">
      <alignment horizontal="center" vertical="center" wrapText="1"/>
    </xf>
    <xf numFmtId="3" fontId="0" fillId="0" borderId="6" xfId="0" applyNumberFormat="1" applyFont="1" applyBorder="1" applyAlignment="1">
      <alignment horizontal="center" vertical="center" wrapText="1"/>
    </xf>
    <xf numFmtId="9" fontId="0" fillId="0" borderId="6" xfId="0" applyNumberFormat="1" applyFont="1" applyBorder="1" applyAlignment="1">
      <alignment horizontal="center" vertical="center"/>
    </xf>
    <xf numFmtId="10" fontId="9" fillId="9" borderId="6" xfId="0" applyNumberFormat="1" applyFont="1" applyFill="1" applyBorder="1" applyAlignment="1">
      <alignment horizontal="center" vertical="center"/>
    </xf>
    <xf numFmtId="10" fontId="0" fillId="0" borderId="6" xfId="0" applyNumberFormat="1" applyFont="1" applyBorder="1" applyAlignment="1">
      <alignment horizontal="center" vertical="center" wrapText="1"/>
    </xf>
    <xf numFmtId="10" fontId="9" fillId="2" borderId="6" xfId="0" applyNumberFormat="1" applyFont="1" applyFill="1" applyBorder="1" applyAlignment="1">
      <alignment horizontal="center" vertical="center"/>
    </xf>
    <xf numFmtId="10" fontId="9" fillId="8" borderId="6" xfId="0" applyNumberFormat="1" applyFont="1" applyFill="1" applyBorder="1" applyAlignment="1">
      <alignment horizontal="center" vertical="center"/>
    </xf>
    <xf numFmtId="10" fontId="0" fillId="8" borderId="6" xfId="0" applyNumberFormat="1" applyFont="1" applyFill="1" applyBorder="1" applyAlignment="1">
      <alignment horizontal="center" vertical="center"/>
    </xf>
    <xf numFmtId="10" fontId="0" fillId="2" borderId="6" xfId="0" applyNumberFormat="1" applyFont="1" applyFill="1" applyBorder="1" applyAlignment="1">
      <alignment horizontal="center" vertical="center"/>
    </xf>
    <xf numFmtId="10" fontId="9" fillId="0" borderId="6" xfId="0" applyNumberFormat="1" applyFont="1" applyBorder="1" applyAlignment="1">
      <alignment horizontal="center" vertical="center"/>
    </xf>
    <xf numFmtId="0" fontId="10" fillId="0" borderId="0" xfId="0" applyFont="1" applyAlignment="1">
      <alignment horizontal="center"/>
    </xf>
    <xf numFmtId="0" fontId="11" fillId="0" borderId="13" xfId="0" applyFont="1" applyBorder="1" applyAlignment="1">
      <alignment horizontal="center"/>
    </xf>
    <xf numFmtId="14" fontId="11" fillId="0" borderId="3" xfId="0" applyNumberFormat="1" applyFont="1" applyBorder="1" applyAlignment="1">
      <alignment horizontal="center"/>
    </xf>
    <xf numFmtId="0" fontId="9" fillId="0" borderId="6" xfId="0" applyFont="1" applyBorder="1" applyAlignment="1">
      <alignment horizontal="center" vertical="center" wrapText="1"/>
    </xf>
    <xf numFmtId="10" fontId="9" fillId="0" borderId="6" xfId="0" applyNumberFormat="1" applyFont="1" applyBorder="1" applyAlignment="1">
      <alignment horizontal="center" vertical="center" wrapText="1"/>
    </xf>
    <xf numFmtId="0" fontId="0" fillId="0" borderId="6" xfId="0" applyFont="1" applyBorder="1" applyAlignment="1">
      <alignment horizontal="center" vertical="center"/>
    </xf>
    <xf numFmtId="0" fontId="0" fillId="0" borderId="9" xfId="0" applyFont="1" applyBorder="1" applyAlignment="1">
      <alignment horizontal="left" vertical="center" wrapText="1"/>
    </xf>
    <xf numFmtId="164" fontId="0" fillId="0" borderId="6" xfId="0" applyNumberFormat="1" applyFont="1" applyBorder="1" applyAlignment="1">
      <alignment horizontal="center" vertical="center" wrapText="1"/>
    </xf>
    <xf numFmtId="0" fontId="0" fillId="0" borderId="23" xfId="0" applyFont="1" applyBorder="1" applyAlignment="1">
      <alignment horizontal="center" vertical="center" wrapText="1"/>
    </xf>
    <xf numFmtId="10" fontId="9" fillId="6" borderId="6" xfId="0" applyNumberFormat="1" applyFont="1" applyFill="1" applyBorder="1" applyAlignment="1">
      <alignment horizontal="center" vertical="center" wrapText="1"/>
    </xf>
    <xf numFmtId="0" fontId="9" fillId="6" borderId="6" xfId="0" applyFont="1" applyFill="1" applyBorder="1" applyAlignment="1">
      <alignment horizontal="center" vertical="center" wrapText="1"/>
    </xf>
    <xf numFmtId="0" fontId="0" fillId="0" borderId="6" xfId="0" applyFont="1" applyBorder="1" applyAlignment="1">
      <alignment horizontal="center" wrapText="1"/>
    </xf>
    <xf numFmtId="0" fontId="0" fillId="0" borderId="23" xfId="0" applyFont="1" applyBorder="1" applyAlignment="1">
      <alignment horizontal="center" wrapText="1"/>
    </xf>
    <xf numFmtId="10" fontId="9" fillId="13" borderId="6" xfId="0" applyNumberFormat="1" applyFont="1" applyFill="1" applyBorder="1" applyAlignment="1">
      <alignment horizontal="center" vertical="center"/>
    </xf>
    <xf numFmtId="0" fontId="7" fillId="0" borderId="6" xfId="0" applyFont="1" applyBorder="1" applyAlignment="1">
      <alignment horizontal="center" wrapText="1"/>
    </xf>
    <xf numFmtId="10" fontId="0" fillId="0" borderId="6" xfId="0" applyNumberFormat="1" applyFont="1" applyBorder="1" applyAlignment="1">
      <alignment horizontal="center" vertical="center"/>
    </xf>
    <xf numFmtId="0" fontId="7" fillId="0" borderId="23" xfId="0" applyFont="1" applyBorder="1" applyAlignment="1">
      <alignment horizontal="center" wrapText="1"/>
    </xf>
    <xf numFmtId="0" fontId="7" fillId="0" borderId="23" xfId="0" applyFont="1" applyBorder="1"/>
    <xf numFmtId="0" fontId="0" fillId="0" borderId="23" xfId="0" applyFont="1" applyBorder="1" applyAlignment="1">
      <alignment horizontal="center"/>
    </xf>
    <xf numFmtId="0" fontId="41" fillId="6" borderId="23" xfId="0" applyFont="1" applyFill="1" applyBorder="1" applyAlignment="1"/>
    <xf numFmtId="0" fontId="2" fillId="0" borderId="25" xfId="0" applyFont="1" applyBorder="1"/>
    <xf numFmtId="0" fontId="7" fillId="0" borderId="6" xfId="0" applyFont="1" applyBorder="1" applyAlignment="1">
      <alignment horizontal="center" vertical="center" wrapText="1"/>
    </xf>
    <xf numFmtId="0" fontId="0" fillId="0" borderId="6" xfId="0" applyFont="1" applyBorder="1" applyAlignment="1">
      <alignment wrapText="1"/>
    </xf>
    <xf numFmtId="0" fontId="0" fillId="0" borderId="23" xfId="0" applyFont="1" applyBorder="1" applyAlignment="1">
      <alignment wrapText="1"/>
    </xf>
    <xf numFmtId="0" fontId="30" fillId="0" borderId="12" xfId="0" applyFont="1" applyBorder="1" applyAlignment="1">
      <alignment horizontal="center" vertical="center"/>
    </xf>
    <xf numFmtId="14" fontId="1" fillId="0" borderId="2" xfId="0" applyNumberFormat="1" applyFont="1" applyBorder="1" applyAlignment="1">
      <alignment horizontal="center" vertical="center"/>
    </xf>
    <xf numFmtId="0" fontId="26" fillId="0" borderId="9" xfId="0" applyFont="1" applyBorder="1" applyAlignment="1">
      <alignment horizontal="center" vertical="center" wrapText="1"/>
    </xf>
    <xf numFmtId="0" fontId="27" fillId="0" borderId="2" xfId="0" applyFont="1" applyBorder="1" applyAlignment="1">
      <alignment horizontal="center" vertical="center"/>
    </xf>
    <xf numFmtId="0" fontId="27" fillId="0" borderId="9" xfId="0" applyFont="1" applyBorder="1" applyAlignment="1">
      <alignment horizontal="center" vertical="center"/>
    </xf>
    <xf numFmtId="0" fontId="28" fillId="0" borderId="2" xfId="0" applyFont="1" applyBorder="1" applyAlignment="1">
      <alignment horizontal="center" vertical="center"/>
    </xf>
    <xf numFmtId="0" fontId="29" fillId="0" borderId="2" xfId="0" applyFont="1" applyBorder="1" applyAlignment="1">
      <alignment horizontal="center" vertical="center"/>
    </xf>
    <xf numFmtId="14" fontId="22" fillId="0" borderId="9" xfId="0" applyNumberFormat="1" applyFont="1" applyBorder="1" applyAlignment="1">
      <alignment horizontal="center" vertical="center"/>
    </xf>
    <xf numFmtId="0" fontId="32" fillId="0" borderId="2" xfId="0" applyFont="1" applyBorder="1" applyAlignment="1">
      <alignment horizontal="center" vertical="center" wrapText="1"/>
    </xf>
    <xf numFmtId="0" fontId="31" fillId="12" borderId="2" xfId="0" applyFont="1" applyFill="1" applyBorder="1" applyAlignment="1">
      <alignment horizontal="center"/>
    </xf>
    <xf numFmtId="0" fontId="32" fillId="0" borderId="2" xfId="0" applyFont="1" applyBorder="1" applyAlignment="1">
      <alignment horizontal="center" vertical="center"/>
    </xf>
    <xf numFmtId="0" fontId="26" fillId="0" borderId="9" xfId="0" applyFont="1" applyBorder="1" applyAlignment="1">
      <alignment horizontal="center" vertical="center"/>
    </xf>
    <xf numFmtId="0" fontId="0" fillId="0" borderId="2" xfId="0" applyFont="1" applyBorder="1" applyAlignment="1">
      <alignment horizontal="center" vertical="center" wrapText="1"/>
    </xf>
    <xf numFmtId="0" fontId="9" fillId="5" borderId="2" xfId="0" applyFont="1" applyFill="1" applyBorder="1" applyAlignment="1">
      <alignment horizontal="center" vertical="center" wrapText="1"/>
    </xf>
    <xf numFmtId="0" fontId="9" fillId="4" borderId="2" xfId="0" applyFont="1" applyFill="1" applyBorder="1" applyAlignment="1">
      <alignment horizontal="center"/>
    </xf>
    <xf numFmtId="0" fontId="0" fillId="0" borderId="9" xfId="0" applyFont="1" applyBorder="1" applyAlignment="1">
      <alignment horizontal="center"/>
    </xf>
    <xf numFmtId="0" fontId="26" fillId="0" borderId="6" xfId="0" applyFont="1" applyBorder="1" applyAlignment="1">
      <alignment horizontal="center" vertical="center"/>
    </xf>
    <xf numFmtId="0" fontId="30" fillId="0" borderId="2" xfId="0" applyFont="1" applyBorder="1" applyAlignment="1">
      <alignment horizontal="center" vertical="center"/>
    </xf>
    <xf numFmtId="0" fontId="27" fillId="0" borderId="27" xfId="0" applyFont="1" applyBorder="1" applyAlignment="1">
      <alignment horizontal="center" vertical="center"/>
    </xf>
    <xf numFmtId="0" fontId="0" fillId="6" borderId="6" xfId="0" applyFont="1" applyFill="1" applyBorder="1" applyAlignment="1">
      <alignment horizontal="center" wrapText="1"/>
    </xf>
    <xf numFmtId="0" fontId="2" fillId="0" borderId="29" xfId="0" applyFont="1" applyBorder="1"/>
    <xf numFmtId="0" fontId="2" fillId="0" borderId="30" xfId="0" applyFont="1" applyBorder="1"/>
    <xf numFmtId="0" fontId="2" fillId="0" borderId="31" xfId="0" applyFont="1" applyBorder="1"/>
    <xf numFmtId="3" fontId="7" fillId="0" borderId="6" xfId="0" applyNumberFormat="1" applyFont="1" applyBorder="1" applyAlignment="1">
      <alignment horizontal="center" vertical="center" wrapText="1"/>
    </xf>
    <xf numFmtId="0" fontId="0" fillId="6" borderId="23" xfId="0" applyFont="1" applyFill="1" applyBorder="1" applyAlignment="1">
      <alignment horizontal="center" wrapText="1"/>
    </xf>
    <xf numFmtId="0" fontId="9" fillId="4" borderId="18" xfId="0" applyFont="1" applyFill="1" applyBorder="1" applyAlignment="1">
      <alignment horizontal="center"/>
    </xf>
    <xf numFmtId="0" fontId="2" fillId="0" borderId="42" xfId="0" applyFont="1" applyBorder="1"/>
    <xf numFmtId="0" fontId="0" fillId="7" borderId="6" xfId="0" applyFont="1" applyFill="1" applyBorder="1" applyAlignment="1">
      <alignment horizontal="center" wrapText="1"/>
    </xf>
    <xf numFmtId="0" fontId="0" fillId="7" borderId="23" xfId="0" applyFont="1" applyFill="1" applyBorder="1" applyAlignment="1">
      <alignment horizontal="center" wrapText="1"/>
    </xf>
    <xf numFmtId="0" fontId="41" fillId="6" borderId="23" xfId="0" applyFont="1" applyFill="1" applyBorder="1" applyAlignment="1">
      <alignment vertical="top"/>
    </xf>
    <xf numFmtId="9" fontId="40" fillId="0" borderId="6" xfId="0" applyNumberFormat="1" applyFont="1" applyBorder="1" applyAlignment="1">
      <alignment horizontal="center" vertical="center"/>
    </xf>
    <xf numFmtId="0" fontId="7" fillId="0" borderId="6" xfId="0" applyFont="1" applyBorder="1" applyAlignment="1">
      <alignment vertical="center" wrapText="1"/>
    </xf>
    <xf numFmtId="0" fontId="24" fillId="17" borderId="2" xfId="0" applyFont="1" applyFill="1" applyBorder="1" applyAlignment="1">
      <alignment horizontal="center" vertical="center" wrapText="1"/>
    </xf>
    <xf numFmtId="0" fontId="23" fillId="0" borderId="6" xfId="0" applyFont="1" applyBorder="1" applyAlignment="1">
      <alignment horizontal="center" vertical="center" wrapText="1"/>
    </xf>
    <xf numFmtId="0" fontId="23" fillId="0" borderId="23" xfId="0" applyFont="1" applyBorder="1" applyAlignment="1">
      <alignment horizontal="center" vertical="center" wrapText="1"/>
    </xf>
    <xf numFmtId="0" fontId="23" fillId="6" borderId="9" xfId="0" applyFont="1" applyFill="1" applyBorder="1" applyAlignment="1">
      <alignment horizontal="left" vertical="center" wrapText="1"/>
    </xf>
    <xf numFmtId="9" fontId="23" fillId="0" borderId="6" xfId="0" applyNumberFormat="1" applyFont="1" applyBorder="1" applyAlignment="1">
      <alignment horizontal="center" vertical="center" wrapText="1"/>
    </xf>
    <xf numFmtId="10" fontId="24" fillId="8" borderId="6" xfId="0" applyNumberFormat="1" applyFont="1" applyFill="1" applyBorder="1" applyAlignment="1">
      <alignment horizontal="center" vertical="center" wrapText="1"/>
    </xf>
    <xf numFmtId="9" fontId="23" fillId="0" borderId="23" xfId="0" applyNumberFormat="1" applyFont="1" applyBorder="1" applyAlignment="1">
      <alignment horizontal="center" vertical="center" wrapText="1"/>
    </xf>
    <xf numFmtId="10" fontId="24" fillId="13" borderId="6" xfId="0" applyNumberFormat="1" applyFont="1" applyFill="1" applyBorder="1" applyAlignment="1">
      <alignment horizontal="center" vertical="center"/>
    </xf>
    <xf numFmtId="10" fontId="24" fillId="13" borderId="23" xfId="0" applyNumberFormat="1" applyFont="1" applyFill="1" applyBorder="1" applyAlignment="1">
      <alignment horizontal="center" vertical="center"/>
    </xf>
    <xf numFmtId="0" fontId="23" fillId="6" borderId="23" xfId="0" applyFont="1" applyFill="1" applyBorder="1" applyAlignment="1">
      <alignment horizontal="center" vertical="center" wrapText="1"/>
    </xf>
    <xf numFmtId="0" fontId="23" fillId="6" borderId="27" xfId="0" applyFont="1" applyFill="1" applyBorder="1" applyAlignment="1">
      <alignment horizontal="left" vertical="center" wrapText="1"/>
    </xf>
    <xf numFmtId="0" fontId="27" fillId="0" borderId="0" xfId="0" applyFont="1" applyAlignment="1">
      <alignment horizontal="center" vertical="center" wrapText="1"/>
    </xf>
    <xf numFmtId="0" fontId="26" fillId="0" borderId="6" xfId="0" applyFont="1" applyBorder="1" applyAlignment="1">
      <alignment horizontal="center" vertical="center" wrapText="1"/>
    </xf>
    <xf numFmtId="3" fontId="23" fillId="0" borderId="23" xfId="0" applyNumberFormat="1" applyFont="1" applyBorder="1" applyAlignment="1">
      <alignment horizontal="center" vertical="center" wrapText="1"/>
    </xf>
    <xf numFmtId="0" fontId="23" fillId="6" borderId="6" xfId="0" applyFont="1" applyFill="1" applyBorder="1" applyAlignment="1">
      <alignment horizontal="center" vertical="center" wrapText="1"/>
    </xf>
    <xf numFmtId="0" fontId="43" fillId="0" borderId="13" xfId="0" applyFont="1" applyBorder="1" applyAlignment="1">
      <alignment horizontal="center" vertical="center" wrapText="1"/>
    </xf>
    <xf numFmtId="170" fontId="1" fillId="0" borderId="2" xfId="0" applyNumberFormat="1" applyFont="1" applyBorder="1" applyAlignment="1">
      <alignment horizontal="center" vertical="center" wrapText="1"/>
    </xf>
    <xf numFmtId="0" fontId="27" fillId="0" borderId="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3" xfId="0" applyFont="1" applyBorder="1" applyAlignment="1">
      <alignment horizontal="center" vertical="center" wrapText="1"/>
    </xf>
    <xf numFmtId="0" fontId="28" fillId="0" borderId="2" xfId="0" applyFont="1" applyBorder="1" applyAlignment="1">
      <alignment horizontal="center" vertical="center" wrapText="1"/>
    </xf>
    <xf numFmtId="0" fontId="29" fillId="0" borderId="3" xfId="0" applyFont="1" applyBorder="1" applyAlignment="1">
      <alignment horizontal="center" vertical="center" wrapText="1"/>
    </xf>
    <xf numFmtId="170" fontId="44" fillId="0" borderId="9" xfId="0" applyNumberFormat="1" applyFont="1" applyBorder="1" applyAlignment="1">
      <alignment horizontal="center" vertical="center" wrapText="1"/>
    </xf>
    <xf numFmtId="0" fontId="30" fillId="0" borderId="2" xfId="0" applyFont="1" applyBorder="1" applyAlignment="1">
      <alignment horizontal="center" vertical="center" wrapText="1"/>
    </xf>
    <xf numFmtId="0" fontId="27" fillId="15" borderId="2"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27" fillId="0" borderId="27" xfId="0" applyFont="1" applyBorder="1" applyAlignment="1">
      <alignment horizontal="center" vertical="center" wrapText="1"/>
    </xf>
    <xf numFmtId="0" fontId="46" fillId="0" borderId="6" xfId="0" applyFont="1" applyBorder="1" applyAlignment="1">
      <alignment horizontal="center" vertical="center" wrapText="1"/>
    </xf>
    <xf numFmtId="0" fontId="46" fillId="6" borderId="9" xfId="0" applyFont="1" applyFill="1" applyBorder="1" applyAlignment="1">
      <alignment horizontal="left" vertical="center" wrapText="1"/>
    </xf>
    <xf numFmtId="0" fontId="46" fillId="0" borderId="23" xfId="0" applyFont="1" applyBorder="1" applyAlignment="1">
      <alignment horizontal="center" vertical="center" wrapText="1"/>
    </xf>
    <xf numFmtId="0" fontId="46" fillId="0" borderId="9" xfId="0" applyFont="1" applyBorder="1" applyAlignment="1">
      <alignment horizontal="left" vertical="center" wrapText="1"/>
    </xf>
    <xf numFmtId="3" fontId="46" fillId="6" borderId="9" xfId="0" applyNumberFormat="1" applyFont="1" applyFill="1" applyBorder="1" applyAlignment="1">
      <alignment horizontal="left" vertical="center" wrapText="1"/>
    </xf>
    <xf numFmtId="3" fontId="46" fillId="0" borderId="6" xfId="0" applyNumberFormat="1" applyFont="1" applyBorder="1" applyAlignment="1">
      <alignment horizontal="center" vertical="center" wrapText="1"/>
    </xf>
    <xf numFmtId="4" fontId="46" fillId="6" borderId="9" xfId="0" applyNumberFormat="1" applyFont="1" applyFill="1" applyBorder="1" applyAlignment="1">
      <alignment horizontal="left" vertical="center" wrapText="1"/>
    </xf>
    <xf numFmtId="0" fontId="46" fillId="0" borderId="6" xfId="0" applyFont="1" applyBorder="1" applyAlignment="1">
      <alignment vertical="center" wrapText="1"/>
    </xf>
    <xf numFmtId="0" fontId="46" fillId="6" borderId="6" xfId="0" applyFont="1" applyFill="1" applyBorder="1" applyAlignment="1">
      <alignment horizontal="center" vertical="center" wrapText="1"/>
    </xf>
    <xf numFmtId="168" fontId="46" fillId="6" borderId="9" xfId="0" applyNumberFormat="1" applyFont="1" applyFill="1" applyBorder="1" applyAlignment="1">
      <alignment horizontal="left" vertical="center" wrapText="1"/>
    </xf>
    <xf numFmtId="4" fontId="46" fillId="0" borderId="9" xfId="0" applyNumberFormat="1" applyFont="1" applyBorder="1" applyAlignment="1">
      <alignment horizontal="left" vertical="center" wrapText="1"/>
    </xf>
    <xf numFmtId="9" fontId="46" fillId="0" borderId="6" xfId="0" applyNumberFormat="1" applyFont="1" applyBorder="1" applyAlignment="1">
      <alignment horizontal="center" vertical="center" wrapText="1"/>
    </xf>
    <xf numFmtId="10" fontId="47" fillId="8" borderId="6" xfId="0" applyNumberFormat="1" applyFont="1" applyFill="1" applyBorder="1" applyAlignment="1">
      <alignment horizontal="center" vertical="center" wrapText="1"/>
    </xf>
    <xf numFmtId="10" fontId="47" fillId="18" borderId="6" xfId="0" applyNumberFormat="1" applyFont="1" applyFill="1" applyBorder="1" applyAlignment="1">
      <alignment horizontal="center" vertical="center" wrapText="1"/>
    </xf>
    <xf numFmtId="0" fontId="5" fillId="17" borderId="2" xfId="0" applyFont="1" applyFill="1" applyBorder="1" applyAlignment="1">
      <alignment horizontal="center" vertical="center" wrapText="1"/>
    </xf>
    <xf numFmtId="0" fontId="47" fillId="17" borderId="2" xfId="0" applyFont="1" applyFill="1" applyBorder="1" applyAlignment="1">
      <alignment horizontal="center" vertical="center" wrapText="1"/>
    </xf>
    <xf numFmtId="0" fontId="7" fillId="6" borderId="6" xfId="0" applyFont="1" applyFill="1" applyBorder="1" applyAlignment="1">
      <alignment vertical="center" wrapText="1"/>
    </xf>
    <xf numFmtId="168" fontId="30" fillId="0" borderId="2" xfId="0" applyNumberFormat="1" applyFont="1" applyBorder="1" applyAlignment="1">
      <alignment horizontal="center" vertical="center" wrapText="1"/>
    </xf>
    <xf numFmtId="168" fontId="27" fillId="15" borderId="2" xfId="0" applyNumberFormat="1" applyFont="1" applyFill="1" applyBorder="1" applyAlignment="1">
      <alignment horizontal="center" vertical="center" wrapText="1"/>
    </xf>
    <xf numFmtId="3" fontId="23" fillId="6" borderId="23" xfId="0" applyNumberFormat="1" applyFont="1" applyFill="1" applyBorder="1" applyAlignment="1">
      <alignment horizontal="center" vertical="center" wrapText="1"/>
    </xf>
    <xf numFmtId="10" fontId="24" fillId="18" borderId="23" xfId="0" applyNumberFormat="1" applyFont="1" applyFill="1" applyBorder="1" applyAlignment="1">
      <alignment horizontal="center" vertical="center" wrapText="1"/>
    </xf>
    <xf numFmtId="0" fontId="23" fillId="0" borderId="9" xfId="0" applyFont="1" applyBorder="1" applyAlignment="1">
      <alignment horizontal="left" vertical="center" wrapText="1"/>
    </xf>
    <xf numFmtId="9" fontId="23" fillId="6" borderId="6" xfId="0" applyNumberFormat="1" applyFont="1" applyFill="1" applyBorder="1" applyAlignment="1">
      <alignment horizontal="center" vertical="center" wrapText="1"/>
    </xf>
    <xf numFmtId="10" fontId="24" fillId="6" borderId="6" xfId="0" applyNumberFormat="1" applyFont="1" applyFill="1" applyBorder="1" applyAlignment="1">
      <alignment horizontal="center" vertical="center" wrapText="1"/>
    </xf>
    <xf numFmtId="10" fontId="24" fillId="6" borderId="23" xfId="0" applyNumberFormat="1" applyFont="1" applyFill="1" applyBorder="1" applyAlignment="1">
      <alignment horizontal="center" vertical="center" wrapText="1"/>
    </xf>
    <xf numFmtId="167" fontId="30" fillId="0" borderId="2" xfId="0" applyNumberFormat="1" applyFont="1" applyBorder="1" applyAlignment="1">
      <alignment horizontal="center" vertical="center" wrapText="1"/>
    </xf>
    <xf numFmtId="167" fontId="27" fillId="15" borderId="2" xfId="0" applyNumberFormat="1" applyFont="1" applyFill="1" applyBorder="1" applyAlignment="1">
      <alignment horizontal="center" vertical="center" wrapText="1"/>
    </xf>
    <xf numFmtId="9" fontId="23" fillId="6" borderId="23" xfId="0" applyNumberFormat="1" applyFont="1" applyFill="1" applyBorder="1" applyAlignment="1">
      <alignment horizontal="center" vertical="center" wrapText="1"/>
    </xf>
    <xf numFmtId="10" fontId="23" fillId="6" borderId="23" xfId="0" applyNumberFormat="1" applyFont="1" applyFill="1" applyBorder="1" applyAlignment="1">
      <alignment horizontal="center" vertical="center" wrapText="1"/>
    </xf>
    <xf numFmtId="0" fontId="50" fillId="0" borderId="23" xfId="0" applyFont="1" applyBorder="1" applyAlignment="1">
      <alignment horizontal="center" vertical="center" wrapText="1"/>
    </xf>
    <xf numFmtId="0" fontId="66" fillId="0" borderId="23" xfId="0" applyFont="1" applyBorder="1" applyAlignment="1">
      <alignment horizontal="center" vertical="center" wrapText="1"/>
    </xf>
    <xf numFmtId="0" fontId="50" fillId="0" borderId="6" xfId="0" applyFont="1" applyBorder="1" applyAlignment="1">
      <alignment horizontal="center" vertical="center" wrapText="1"/>
    </xf>
    <xf numFmtId="0" fontId="59" fillId="0" borderId="23" xfId="0" applyFont="1" applyBorder="1" applyAlignment="1">
      <alignment horizontal="center" vertical="center" wrapText="1"/>
    </xf>
    <xf numFmtId="0" fontId="66" fillId="0" borderId="6" xfId="0" applyFont="1" applyBorder="1" applyAlignment="1">
      <alignment horizontal="center" vertical="center" wrapText="1"/>
    </xf>
    <xf numFmtId="0" fontId="55" fillId="6" borderId="23" xfId="0" applyFont="1" applyFill="1" applyBorder="1" applyAlignment="1">
      <alignment horizontal="left" vertical="center" wrapText="1"/>
    </xf>
    <xf numFmtId="3" fontId="50" fillId="0" borderId="23" xfId="0" applyNumberFormat="1" applyFont="1" applyBorder="1" applyAlignment="1">
      <alignment horizontal="center" vertical="center" wrapText="1"/>
    </xf>
    <xf numFmtId="0" fontId="55" fillId="0" borderId="6" xfId="0" applyFont="1" applyBorder="1" applyAlignment="1">
      <alignment horizontal="left" vertical="center" wrapText="1"/>
    </xf>
    <xf numFmtId="0" fontId="50" fillId="0" borderId="9" xfId="0" applyFont="1" applyBorder="1" applyAlignment="1">
      <alignment horizontal="left" vertical="center" wrapText="1"/>
    </xf>
    <xf numFmtId="0" fontId="55" fillId="6" borderId="6" xfId="0" applyFont="1" applyFill="1" applyBorder="1" applyAlignment="1">
      <alignment horizontal="left" vertical="center" wrapText="1"/>
    </xf>
    <xf numFmtId="3" fontId="59" fillId="0" borderId="9" xfId="0" applyNumberFormat="1" applyFont="1" applyBorder="1" applyAlignment="1">
      <alignment horizontal="left" vertical="center" wrapText="1"/>
    </xf>
    <xf numFmtId="0" fontId="55" fillId="6" borderId="6" xfId="0" applyFont="1" applyFill="1" applyBorder="1" applyAlignment="1">
      <alignment horizontal="center" vertical="center" wrapText="1"/>
    </xf>
    <xf numFmtId="0" fontId="55" fillId="6" borderId="23" xfId="0" applyFont="1" applyFill="1" applyBorder="1" applyAlignment="1">
      <alignment horizontal="center" vertical="center" wrapText="1"/>
    </xf>
    <xf numFmtId="0" fontId="55" fillId="0" borderId="23" xfId="0" applyFont="1" applyBorder="1" applyAlignment="1">
      <alignment horizontal="center" vertical="center" wrapText="1"/>
    </xf>
    <xf numFmtId="0" fontId="59" fillId="0" borderId="9" xfId="0" applyFont="1" applyBorder="1" applyAlignment="1">
      <alignment horizontal="left" vertical="center" wrapText="1"/>
    </xf>
    <xf numFmtId="0" fontId="50" fillId="0" borderId="9" xfId="0" applyFont="1" applyBorder="1" applyAlignment="1">
      <alignment vertical="center" wrapText="1"/>
    </xf>
    <xf numFmtId="0" fontId="50" fillId="0" borderId="27" xfId="0" applyFont="1" applyBorder="1" applyAlignment="1">
      <alignment horizontal="left" vertical="center" wrapText="1"/>
    </xf>
    <xf numFmtId="0" fontId="55" fillId="6" borderId="9" xfId="0" applyFont="1" applyFill="1" applyBorder="1" applyAlignment="1">
      <alignment horizontal="left" vertical="center" wrapText="1"/>
    </xf>
    <xf numFmtId="0" fontId="2" fillId="0" borderId="0" xfId="0" applyFont="1" applyAlignment="1">
      <alignment vertical="center" wrapText="1"/>
    </xf>
    <xf numFmtId="9" fontId="50" fillId="0" borderId="23" xfId="0" applyNumberFormat="1" applyFont="1" applyBorder="1" applyAlignment="1">
      <alignment horizontal="center" vertical="center" wrapText="1"/>
    </xf>
    <xf numFmtId="0" fontId="55" fillId="0" borderId="9" xfId="0" applyFont="1" applyBorder="1" applyAlignment="1">
      <alignment horizontal="left" vertical="center" wrapText="1"/>
    </xf>
    <xf numFmtId="0" fontId="2" fillId="0" borderId="9" xfId="0" applyFont="1" applyBorder="1" applyAlignment="1">
      <alignment vertical="center" wrapText="1"/>
    </xf>
    <xf numFmtId="0" fontId="55" fillId="6" borderId="27" xfId="0" applyFont="1" applyFill="1" applyBorder="1" applyAlignment="1">
      <alignment horizontal="left" vertical="center" wrapText="1"/>
    </xf>
    <xf numFmtId="10" fontId="9" fillId="13" borderId="49" xfId="0" applyNumberFormat="1" applyFont="1" applyFill="1" applyBorder="1" applyAlignment="1">
      <alignment horizontal="center" vertical="center"/>
    </xf>
    <xf numFmtId="9" fontId="55" fillId="0" borderId="6" xfId="0" applyNumberFormat="1" applyFont="1" applyBorder="1" applyAlignment="1">
      <alignment horizontal="center" vertical="center" wrapText="1"/>
    </xf>
    <xf numFmtId="9" fontId="55" fillId="0" borderId="23" xfId="0" applyNumberFormat="1" applyFont="1" applyBorder="1" applyAlignment="1">
      <alignment horizontal="center" vertical="center" wrapText="1"/>
    </xf>
    <xf numFmtId="0" fontId="50" fillId="0" borderId="6" xfId="0" applyFont="1" applyBorder="1" applyAlignment="1">
      <alignment horizontal="left" vertical="center" wrapText="1"/>
    </xf>
    <xf numFmtId="3" fontId="50" fillId="0" borderId="2" xfId="0" applyNumberFormat="1" applyFont="1" applyBorder="1" applyAlignment="1">
      <alignment horizontal="center" vertical="center" wrapText="1"/>
    </xf>
    <xf numFmtId="3" fontId="48" fillId="12" borderId="2" xfId="0" applyNumberFormat="1" applyFont="1" applyFill="1" applyBorder="1" applyAlignment="1">
      <alignment horizontal="center" vertical="center" wrapText="1"/>
    </xf>
    <xf numFmtId="0" fontId="48" fillId="12" borderId="3" xfId="0" applyFont="1" applyFill="1" applyBorder="1" applyAlignment="1">
      <alignment horizontal="center" vertical="center" wrapText="1"/>
    </xf>
    <xf numFmtId="0" fontId="50" fillId="0" borderId="2" xfId="0" applyFont="1" applyBorder="1" applyAlignment="1">
      <alignment horizontal="center" vertical="center" wrapText="1"/>
    </xf>
    <xf numFmtId="0" fontId="50" fillId="0" borderId="3" xfId="0" applyFont="1" applyBorder="1" applyAlignment="1">
      <alignment horizontal="center" vertical="center" wrapText="1"/>
    </xf>
    <xf numFmtId="0" fontId="48" fillId="12" borderId="2" xfId="0" applyFont="1" applyFill="1" applyBorder="1" applyAlignment="1">
      <alignment horizontal="center" vertical="center" wrapText="1"/>
    </xf>
    <xf numFmtId="0" fontId="48" fillId="4" borderId="12" xfId="0" applyFont="1" applyFill="1" applyBorder="1" applyAlignment="1">
      <alignment horizontal="center" vertical="center" wrapText="1"/>
    </xf>
    <xf numFmtId="0" fontId="50" fillId="0" borderId="23" xfId="0" applyFont="1" applyBorder="1" applyAlignment="1">
      <alignment horizontal="left" vertical="center" wrapText="1"/>
    </xf>
    <xf numFmtId="10" fontId="55" fillId="0" borderId="23" xfId="0" applyNumberFormat="1" applyFont="1" applyBorder="1" applyAlignment="1">
      <alignment horizontal="center" vertical="center" wrapText="1"/>
    </xf>
    <xf numFmtId="10" fontId="48" fillId="13" borderId="23" xfId="0" applyNumberFormat="1" applyFont="1" applyFill="1" applyBorder="1" applyAlignment="1">
      <alignment horizontal="center" vertical="center" wrapText="1"/>
    </xf>
    <xf numFmtId="0" fontId="48" fillId="4" borderId="13" xfId="0" applyFont="1" applyFill="1" applyBorder="1" applyAlignment="1">
      <alignment horizontal="center" vertical="center" wrapText="1"/>
    </xf>
    <xf numFmtId="0" fontId="70" fillId="0" borderId="0" xfId="0" applyFont="1" applyAlignment="1">
      <alignment vertical="center" wrapText="1"/>
    </xf>
    <xf numFmtId="164" fontId="50" fillId="0" borderId="23" xfId="0" applyNumberFormat="1" applyFont="1" applyBorder="1" applyAlignment="1">
      <alignment horizontal="center" vertical="center" wrapText="1"/>
    </xf>
    <xf numFmtId="0" fontId="22" fillId="0" borderId="23" xfId="0" applyFont="1" applyBorder="1" applyAlignment="1">
      <alignment horizontal="center" vertical="center" wrapText="1"/>
    </xf>
    <xf numFmtId="9" fontId="32" fillId="0" borderId="6" xfId="0" applyNumberFormat="1" applyFont="1" applyBorder="1" applyAlignment="1">
      <alignment horizontal="center" vertical="center" wrapText="1"/>
    </xf>
    <xf numFmtId="10" fontId="27" fillId="8" borderId="6" xfId="0" applyNumberFormat="1" applyFont="1" applyFill="1" applyBorder="1" applyAlignment="1">
      <alignment horizontal="center" vertical="center" wrapText="1"/>
    </xf>
    <xf numFmtId="10" fontId="58" fillId="0" borderId="6" xfId="0" applyNumberFormat="1" applyFont="1" applyBorder="1" applyAlignment="1">
      <alignment horizontal="center" vertical="center" wrapText="1"/>
    </xf>
    <xf numFmtId="10" fontId="64" fillId="8" borderId="6" xfId="0" applyNumberFormat="1" applyFont="1" applyFill="1" applyBorder="1" applyAlignment="1">
      <alignment horizontal="center" vertical="center" wrapText="1"/>
    </xf>
    <xf numFmtId="10" fontId="58" fillId="6" borderId="23" xfId="0" applyNumberFormat="1" applyFont="1" applyFill="1" applyBorder="1" applyAlignment="1">
      <alignment horizontal="center" vertical="center" wrapText="1"/>
    </xf>
    <xf numFmtId="10" fontId="58" fillId="6" borderId="6" xfId="0" applyNumberFormat="1" applyFont="1" applyFill="1" applyBorder="1" applyAlignment="1">
      <alignment horizontal="center" vertical="center" wrapText="1"/>
    </xf>
    <xf numFmtId="10" fontId="64" fillId="18" borderId="6" xfId="0" applyNumberFormat="1" applyFont="1" applyFill="1" applyBorder="1" applyAlignment="1">
      <alignment horizontal="center" vertical="center" wrapText="1"/>
    </xf>
    <xf numFmtId="0" fontId="22" fillId="0" borderId="0" xfId="0" applyFont="1" applyAlignment="1">
      <alignment vertical="center" wrapText="1"/>
    </xf>
    <xf numFmtId="0" fontId="64" fillId="17" borderId="2" xfId="0" applyFont="1" applyFill="1" applyBorder="1" applyAlignment="1">
      <alignment horizontal="center" vertical="center" wrapText="1"/>
    </xf>
    <xf numFmtId="10" fontId="30" fillId="0" borderId="6" xfId="0" applyNumberFormat="1" applyFont="1" applyBorder="1" applyAlignment="1">
      <alignment horizontal="center" vertical="center" wrapText="1"/>
    </xf>
    <xf numFmtId="0" fontId="22" fillId="0" borderId="6" xfId="0" applyFont="1" applyBorder="1" applyAlignment="1">
      <alignment vertical="center" wrapText="1"/>
    </xf>
    <xf numFmtId="10" fontId="30" fillId="6" borderId="23" xfId="0" applyNumberFormat="1" applyFont="1" applyFill="1" applyBorder="1" applyAlignment="1">
      <alignment horizontal="center" vertical="center" wrapText="1"/>
    </xf>
    <xf numFmtId="0" fontId="69" fillId="6" borderId="28" xfId="0" applyFont="1" applyFill="1" applyBorder="1" applyAlignment="1">
      <alignment horizontal="left" vertical="center" wrapText="1"/>
    </xf>
    <xf numFmtId="0" fontId="70" fillId="0" borderId="23" xfId="0" applyFont="1" applyBorder="1" applyAlignment="1">
      <alignment horizontal="center" vertical="center" wrapText="1"/>
    </xf>
    <xf numFmtId="0" fontId="30" fillId="6" borderId="23" xfId="0" applyFont="1" applyFill="1" applyBorder="1" applyAlignment="1">
      <alignment horizontal="center" vertical="center" wrapText="1"/>
    </xf>
    <xf numFmtId="0" fontId="30" fillId="0" borderId="23" xfId="0" applyFont="1" applyBorder="1" applyAlignment="1">
      <alignment horizontal="center" vertical="center" wrapText="1"/>
    </xf>
    <xf numFmtId="0" fontId="58" fillId="6" borderId="9" xfId="0" applyFont="1" applyFill="1" applyBorder="1" applyAlignment="1">
      <alignment horizontal="left" vertical="center" wrapText="1"/>
    </xf>
    <xf numFmtId="9" fontId="30" fillId="6" borderId="23" xfId="0" applyNumberFormat="1"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0" borderId="6" xfId="0" applyFont="1" applyBorder="1" applyAlignment="1">
      <alignment horizontal="center" vertical="center" wrapText="1"/>
    </xf>
    <xf numFmtId="9" fontId="30" fillId="0" borderId="6" xfId="0" applyNumberFormat="1" applyFont="1" applyBorder="1" applyAlignment="1">
      <alignment horizontal="center" vertical="center" wrapText="1"/>
    </xf>
    <xf numFmtId="0" fontId="27" fillId="17" borderId="2" xfId="0" applyFont="1" applyFill="1" applyBorder="1" applyAlignment="1">
      <alignment horizontal="center" vertical="center" wrapText="1"/>
    </xf>
    <xf numFmtId="9" fontId="30" fillId="6" borderId="6" xfId="0" applyNumberFormat="1" applyFont="1" applyFill="1" applyBorder="1" applyAlignment="1">
      <alignment horizontal="center" vertical="center" wrapText="1"/>
    </xf>
    <xf numFmtId="10" fontId="27" fillId="18" borderId="6" xfId="0" applyNumberFormat="1" applyFont="1" applyFill="1" applyBorder="1" applyAlignment="1">
      <alignment horizontal="center" vertical="center" wrapText="1"/>
    </xf>
    <xf numFmtId="0" fontId="22" fillId="0" borderId="23" xfId="0" applyFont="1" applyBorder="1" applyAlignment="1">
      <alignment horizontal="left" vertical="center" wrapText="1"/>
    </xf>
    <xf numFmtId="0" fontId="58" fillId="0" borderId="6" xfId="0" applyFont="1" applyBorder="1" applyAlignment="1">
      <alignment horizontal="center" vertical="center" wrapText="1"/>
    </xf>
    <xf numFmtId="0" fontId="56" fillId="0" borderId="6" xfId="0" applyFont="1" applyBorder="1" applyAlignment="1">
      <alignment horizontal="center" vertical="center" wrapText="1"/>
    </xf>
    <xf numFmtId="0" fontId="30" fillId="0" borderId="9" xfId="0" applyFont="1" applyBorder="1" applyAlignment="1">
      <alignment horizontal="left" vertical="center" wrapText="1"/>
    </xf>
    <xf numFmtId="0" fontId="56" fillId="6" borderId="9" xfId="0" applyFont="1" applyFill="1" applyBorder="1" applyAlignment="1">
      <alignment horizontal="left" vertical="center" wrapText="1"/>
    </xf>
    <xf numFmtId="0" fontId="56" fillId="6" borderId="6" xfId="0" applyFont="1" applyFill="1" applyBorder="1" applyAlignment="1">
      <alignment horizontal="center" vertical="center" wrapText="1"/>
    </xf>
    <xf numFmtId="0" fontId="30" fillId="6" borderId="9" xfId="0" applyFont="1" applyFill="1" applyBorder="1" applyAlignment="1">
      <alignment vertical="center" wrapText="1"/>
    </xf>
    <xf numFmtId="0" fontId="56" fillId="6" borderId="9" xfId="0" applyFont="1" applyFill="1" applyBorder="1" applyAlignment="1">
      <alignment vertical="center" wrapText="1"/>
    </xf>
    <xf numFmtId="0" fontId="30" fillId="0" borderId="9" xfId="0" applyFont="1" applyBorder="1" applyAlignment="1">
      <alignment vertical="center" wrapText="1"/>
    </xf>
    <xf numFmtId="0" fontId="71" fillId="0" borderId="6" xfId="0" applyFont="1" applyBorder="1" applyAlignment="1">
      <alignment horizontal="center" vertical="center" wrapText="1"/>
    </xf>
    <xf numFmtId="0" fontId="27" fillId="6" borderId="10" xfId="0" applyFont="1" applyFill="1" applyBorder="1" applyAlignment="1">
      <alignment horizontal="center" vertical="center" wrapText="1"/>
    </xf>
    <xf numFmtId="0" fontId="30" fillId="6" borderId="9" xfId="0" applyFont="1" applyFill="1" applyBorder="1" applyAlignment="1">
      <alignment horizontal="left" vertical="center" wrapText="1"/>
    </xf>
    <xf numFmtId="0" fontId="72" fillId="0" borderId="6" xfId="0" applyFont="1" applyBorder="1" applyAlignment="1">
      <alignment horizontal="center" vertical="center" wrapText="1"/>
    </xf>
    <xf numFmtId="0" fontId="72" fillId="0" borderId="9" xfId="0" applyFont="1" applyBorder="1" applyAlignment="1">
      <alignment horizontal="left" vertical="center" wrapText="1"/>
    </xf>
    <xf numFmtId="0" fontId="56" fillId="6" borderId="23" xfId="0" applyFont="1" applyFill="1" applyBorder="1" applyAlignment="1">
      <alignment horizontal="center" vertical="center" wrapText="1"/>
    </xf>
    <xf numFmtId="0" fontId="58" fillId="6" borderId="6" xfId="0" applyFont="1" applyFill="1" applyBorder="1" applyAlignment="1">
      <alignment horizontal="center" vertical="center" wrapText="1"/>
    </xf>
    <xf numFmtId="0" fontId="58" fillId="6" borderId="23" xfId="0" applyFont="1" applyFill="1" applyBorder="1" applyAlignment="1">
      <alignment horizontal="center" vertical="center" wrapText="1"/>
    </xf>
    <xf numFmtId="0" fontId="30" fillId="0" borderId="13"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0" xfId="0" applyFont="1" applyBorder="1" applyAlignment="1">
      <alignment horizontal="center" vertical="center" wrapText="1"/>
    </xf>
    <xf numFmtId="0" fontId="52" fillId="0" borderId="3" xfId="0" applyFont="1" applyBorder="1" applyAlignment="1">
      <alignment horizontal="center" vertical="center" wrapText="1"/>
    </xf>
    <xf numFmtId="0" fontId="53" fillId="0" borderId="3"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3" xfId="0" applyFont="1" applyBorder="1" applyAlignment="1">
      <alignment horizontal="center" vertical="center" wrapText="1"/>
    </xf>
    <xf numFmtId="0" fontId="27" fillId="5" borderId="3" xfId="0" applyFont="1" applyFill="1" applyBorder="1" applyAlignment="1">
      <alignment horizontal="center" vertical="center" wrapText="1"/>
    </xf>
    <xf numFmtId="0" fontId="27" fillId="15" borderId="12" xfId="0" applyFont="1" applyFill="1" applyBorder="1" applyAlignment="1">
      <alignment horizontal="center" vertical="center" wrapText="1"/>
    </xf>
    <xf numFmtId="0" fontId="27" fillId="0" borderId="6"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9" xfId="0" applyFont="1" applyBorder="1" applyAlignment="1">
      <alignment horizontal="center" vertical="top" wrapText="1"/>
    </xf>
    <xf numFmtId="0" fontId="61" fillId="17" borderId="2" xfId="0" applyFont="1" applyFill="1" applyBorder="1" applyAlignment="1">
      <alignment horizontal="center" vertical="center" wrapText="1"/>
    </xf>
    <xf numFmtId="0" fontId="22" fillId="0" borderId="6" xfId="0" applyFont="1" applyBorder="1" applyAlignment="1">
      <alignment horizontal="center" vertical="center" wrapText="1"/>
    </xf>
    <xf numFmtId="0" fontId="64" fillId="14" borderId="6" xfId="0" applyFont="1" applyFill="1" applyBorder="1" applyAlignment="1">
      <alignment horizontal="center" vertical="center" wrapText="1"/>
    </xf>
    <xf numFmtId="0" fontId="58" fillId="0" borderId="9" xfId="0" applyFont="1" applyBorder="1" applyAlignment="1">
      <alignment horizontal="left" vertical="center" wrapText="1"/>
    </xf>
    <xf numFmtId="0" fontId="27" fillId="14" borderId="6" xfId="0" applyFont="1" applyFill="1" applyBorder="1" applyAlignment="1">
      <alignment horizontal="center" vertical="center" wrapText="1"/>
    </xf>
    <xf numFmtId="0" fontId="27" fillId="0" borderId="43" xfId="0" applyFont="1" applyBorder="1" applyAlignment="1">
      <alignment horizontal="center" vertical="center" wrapText="1"/>
    </xf>
    <xf numFmtId="0" fontId="2" fillId="0" borderId="44" xfId="0" applyFont="1" applyBorder="1"/>
    <xf numFmtId="0" fontId="2" fillId="0" borderId="45" xfId="0" applyFont="1" applyBorder="1"/>
    <xf numFmtId="0" fontId="2" fillId="0" borderId="46" xfId="0" applyFont="1" applyBorder="1"/>
    <xf numFmtId="0" fontId="2" fillId="0" borderId="47" xfId="0" applyFont="1" applyBorder="1"/>
    <xf numFmtId="0" fontId="2" fillId="0" borderId="48" xfId="0" applyFont="1" applyBorder="1"/>
    <xf numFmtId="0" fontId="27" fillId="0" borderId="28" xfId="0" applyFont="1" applyBorder="1" applyAlignment="1">
      <alignment horizontal="center" vertical="center" wrapText="1"/>
    </xf>
    <xf numFmtId="9" fontId="58" fillId="6" borderId="6" xfId="0" applyNumberFormat="1" applyFont="1" applyFill="1" applyBorder="1" applyAlignment="1">
      <alignment horizontal="center" vertical="center" wrapText="1"/>
    </xf>
    <xf numFmtId="0" fontId="11" fillId="0" borderId="23" xfId="0" applyFont="1" applyBorder="1" applyAlignment="1">
      <alignment horizontal="center" vertical="center" wrapText="1"/>
    </xf>
    <xf numFmtId="9" fontId="22" fillId="0" borderId="6" xfId="0" applyNumberFormat="1" applyFont="1" applyBorder="1" applyAlignment="1">
      <alignment vertical="center" wrapText="1"/>
    </xf>
    <xf numFmtId="10" fontId="56" fillId="0" borderId="6" xfId="0" applyNumberFormat="1" applyFont="1" applyBorder="1" applyAlignment="1">
      <alignment horizontal="center" vertical="center" wrapText="1"/>
    </xf>
    <xf numFmtId="0" fontId="22" fillId="0" borderId="27" xfId="0" applyFont="1" applyBorder="1" applyAlignment="1">
      <alignment horizontal="center" vertical="center" wrapText="1"/>
    </xf>
    <xf numFmtId="10" fontId="58" fillId="0" borderId="23" xfId="0" applyNumberFormat="1" applyFont="1" applyBorder="1" applyAlignment="1">
      <alignment horizontal="center" vertical="center" wrapText="1"/>
    </xf>
    <xf numFmtId="0" fontId="22" fillId="0" borderId="23" xfId="0" applyFont="1" applyBorder="1" applyAlignment="1">
      <alignment vertical="center" wrapText="1"/>
    </xf>
    <xf numFmtId="0" fontId="22" fillId="21" borderId="23" xfId="0" applyFont="1" applyFill="1" applyBorder="1" applyAlignment="1">
      <alignment vertical="center" wrapText="1"/>
    </xf>
    <xf numFmtId="0" fontId="22" fillId="21" borderId="6" xfId="0" applyFont="1" applyFill="1" applyBorder="1" applyAlignment="1">
      <alignment vertical="center" wrapText="1"/>
    </xf>
    <xf numFmtId="0" fontId="22" fillId="21" borderId="6" xfId="0" applyFont="1" applyFill="1" applyBorder="1" applyAlignment="1">
      <alignment horizontal="center" vertical="center" wrapText="1"/>
    </xf>
    <xf numFmtId="10" fontId="27" fillId="6" borderId="10" xfId="0" applyNumberFormat="1" applyFont="1" applyFill="1" applyBorder="1" applyAlignment="1">
      <alignment horizontal="center" vertical="center" wrapText="1"/>
    </xf>
    <xf numFmtId="10" fontId="71" fillId="0" borderId="6" xfId="0" applyNumberFormat="1" applyFont="1" applyBorder="1" applyAlignment="1">
      <alignment horizontal="center" vertical="center" wrapText="1"/>
    </xf>
    <xf numFmtId="0" fontId="22" fillId="0" borderId="6" xfId="0" applyFont="1" applyBorder="1" applyAlignment="1">
      <alignment horizontal="left" vertical="center" wrapText="1"/>
    </xf>
    <xf numFmtId="10" fontId="71" fillId="6" borderId="6" xfId="0" applyNumberFormat="1" applyFont="1" applyFill="1" applyBorder="1" applyAlignment="1">
      <alignment horizontal="center" vertical="center" wrapText="1"/>
    </xf>
    <xf numFmtId="0" fontId="30" fillId="0" borderId="6" xfId="0" applyFont="1" applyBorder="1" applyAlignment="1">
      <alignment horizontal="left" vertical="top" wrapText="1"/>
    </xf>
    <xf numFmtId="10" fontId="27" fillId="9" borderId="6" xfId="0" applyNumberFormat="1" applyFont="1" applyFill="1" applyBorder="1" applyAlignment="1">
      <alignment horizontal="center" vertical="center"/>
    </xf>
    <xf numFmtId="10" fontId="27" fillId="13" borderId="6" xfId="0" applyNumberFormat="1" applyFont="1" applyFill="1" applyBorder="1" applyAlignment="1">
      <alignment horizontal="center" vertical="center"/>
    </xf>
    <xf numFmtId="0" fontId="30" fillId="0" borderId="23" xfId="0" applyFont="1" applyBorder="1" applyAlignment="1">
      <alignment horizontal="left" vertical="center" wrapText="1"/>
    </xf>
    <xf numFmtId="10" fontId="27" fillId="6" borderId="6" xfId="0" applyNumberFormat="1" applyFont="1" applyFill="1" applyBorder="1" applyAlignment="1">
      <alignment horizontal="center" vertical="center" wrapText="1"/>
    </xf>
    <xf numFmtId="0" fontId="22" fillId="0" borderId="6" xfId="0" applyFont="1" applyBorder="1" applyAlignment="1">
      <alignment horizontal="left" vertical="top" wrapText="1"/>
    </xf>
    <xf numFmtId="0" fontId="27" fillId="17" borderId="3" xfId="0" applyFont="1" applyFill="1" applyBorder="1" applyAlignment="1">
      <alignment horizontal="center" vertical="center" wrapText="1"/>
    </xf>
    <xf numFmtId="0" fontId="0" fillId="0" borderId="23" xfId="0" applyFont="1" applyBorder="1" applyAlignment="1">
      <alignment horizontal="left" vertical="top" wrapText="1"/>
    </xf>
    <xf numFmtId="0" fontId="30" fillId="0" borderId="6" xfId="0" applyFont="1" applyBorder="1" applyAlignment="1">
      <alignment horizontal="left" vertical="center" wrapText="1"/>
    </xf>
    <xf numFmtId="0" fontId="0" fillId="6" borderId="6" xfId="0" applyFont="1" applyFill="1" applyBorder="1" applyAlignment="1">
      <alignment vertical="top" wrapText="1"/>
    </xf>
    <xf numFmtId="0" fontId="0" fillId="0" borderId="6" xfId="0" applyFont="1" applyBorder="1" applyAlignment="1">
      <alignment vertical="top" wrapText="1"/>
    </xf>
    <xf numFmtId="0" fontId="7" fillId="0" borderId="6" xfId="0" applyFont="1" applyBorder="1" applyAlignment="1">
      <alignment vertical="top" wrapText="1"/>
    </xf>
    <xf numFmtId="9" fontId="0" fillId="0" borderId="6" xfId="0" applyNumberFormat="1" applyFont="1" applyBorder="1" applyAlignment="1">
      <alignment horizontal="center" vertical="top" wrapText="1"/>
    </xf>
    <xf numFmtId="0" fontId="0" fillId="6" borderId="23" xfId="0" applyFont="1" applyFill="1" applyBorder="1" applyAlignment="1">
      <alignment vertical="top" wrapText="1"/>
    </xf>
    <xf numFmtId="0" fontId="7" fillId="6" borderId="6" xfId="0" applyFont="1" applyFill="1" applyBorder="1" applyAlignment="1">
      <alignment horizontal="left" vertical="center"/>
    </xf>
    <xf numFmtId="0" fontId="7" fillId="6" borderId="6" xfId="0" applyFont="1" applyFill="1" applyBorder="1" applyAlignment="1">
      <alignment horizontal="left" vertical="center" wrapText="1"/>
    </xf>
    <xf numFmtId="0" fontId="73" fillId="0" borderId="6" xfId="0" applyFont="1" applyBorder="1" applyAlignment="1">
      <alignment horizontal="center" vertical="center" wrapText="1"/>
    </xf>
    <xf numFmtId="0" fontId="37" fillId="0" borderId="23" xfId="0" applyFont="1" applyBorder="1" applyAlignment="1">
      <alignment horizontal="center" vertical="center" wrapText="1"/>
    </xf>
    <xf numFmtId="173" fontId="1" fillId="0" borderId="2" xfId="0" applyNumberFormat="1" applyFont="1" applyBorder="1" applyAlignment="1">
      <alignment horizontal="center" vertical="center"/>
    </xf>
    <xf numFmtId="173" fontId="22" fillId="0" borderId="9" xfId="0" applyNumberFormat="1" applyFont="1" applyBorder="1" applyAlignment="1">
      <alignment horizontal="center" vertical="center"/>
    </xf>
    <xf numFmtId="0" fontId="27" fillId="12" borderId="2" xfId="0" applyFont="1" applyFill="1" applyBorder="1" applyAlignment="1">
      <alignment horizontal="center"/>
    </xf>
    <xf numFmtId="0" fontId="0" fillId="5" borderId="2" xfId="0" applyFont="1" applyFill="1" applyBorder="1" applyAlignment="1">
      <alignment horizontal="center" vertical="center" wrapText="1"/>
    </xf>
    <xf numFmtId="0" fontId="2" fillId="0" borderId="51" xfId="0" applyFont="1" applyBorder="1"/>
    <xf numFmtId="9" fontId="0" fillId="0" borderId="23" xfId="0" applyNumberFormat="1" applyFont="1" applyBorder="1" applyAlignment="1">
      <alignment horizontal="center" vertical="center"/>
    </xf>
    <xf numFmtId="0" fontId="0" fillId="0" borderId="23" xfId="0" applyFont="1" applyBorder="1" applyAlignment="1"/>
    <xf numFmtId="0" fontId="0" fillId="0" borderId="6" xfId="0" applyFont="1" applyBorder="1" applyAlignment="1"/>
    <xf numFmtId="0" fontId="7" fillId="6" borderId="6" xfId="0" applyFont="1" applyFill="1" applyBorder="1" applyAlignment="1">
      <alignment horizontal="left"/>
    </xf>
    <xf numFmtId="0" fontId="7" fillId="6" borderId="23" xfId="0" applyFont="1" applyFill="1" applyBorder="1" applyAlignment="1">
      <alignment horizontal="left"/>
    </xf>
    <xf numFmtId="0" fontId="0" fillId="2" borderId="23" xfId="0" applyFont="1" applyFill="1" applyBorder="1" applyAlignment="1"/>
    <xf numFmtId="0" fontId="73" fillId="0" borderId="9" xfId="0" applyFont="1" applyBorder="1" applyAlignment="1">
      <alignment horizontal="left" vertical="center" wrapText="1"/>
    </xf>
    <xf numFmtId="0" fontId="0" fillId="0" borderId="10" xfId="0" applyFont="1" applyBorder="1" applyAlignment="1">
      <alignment horizontal="left" vertical="center" wrapText="1"/>
    </xf>
    <xf numFmtId="0" fontId="73" fillId="0" borderId="10" xfId="0" applyFont="1" applyBorder="1" applyAlignment="1">
      <alignment horizontal="left" vertical="center" wrapText="1"/>
    </xf>
    <xf numFmtId="0" fontId="0" fillId="7" borderId="6" xfId="0" applyFont="1" applyFill="1" applyBorder="1" applyAlignment="1">
      <alignment horizontal="center" vertical="center" wrapText="1"/>
    </xf>
    <xf numFmtId="0" fontId="0" fillId="0" borderId="0" xfId="0" applyFont="1" applyAlignment="1">
      <alignment horizontal="center" vertical="center"/>
    </xf>
    <xf numFmtId="0" fontId="0" fillId="0" borderId="23" xfId="0" applyFont="1" applyBorder="1" applyAlignment="1">
      <alignment horizontal="center" vertical="center"/>
    </xf>
    <xf numFmtId="0" fontId="7" fillId="0" borderId="23" xfId="0" applyFont="1" applyBorder="1" applyAlignment="1">
      <alignment horizontal="center" vertical="center" wrapText="1"/>
    </xf>
    <xf numFmtId="0" fontId="0" fillId="0" borderId="28" xfId="0" applyFont="1" applyBorder="1" applyAlignment="1">
      <alignment horizontal="center" vertical="center" wrapText="1"/>
    </xf>
    <xf numFmtId="0" fontId="0" fillId="7" borderId="23" xfId="0" applyFont="1" applyFill="1" applyBorder="1" applyAlignment="1">
      <alignment horizontal="center" vertical="center" wrapText="1"/>
    </xf>
    <xf numFmtId="0" fontId="0" fillId="0" borderId="6" xfId="0" applyFont="1" applyBorder="1" applyAlignment="1">
      <alignment horizontal="center"/>
    </xf>
    <xf numFmtId="0" fontId="0" fillId="6" borderId="23" xfId="0" applyFont="1" applyFill="1" applyBorder="1" applyAlignment="1">
      <alignment horizontal="center" vertical="center" wrapText="1"/>
    </xf>
    <xf numFmtId="9" fontId="0" fillId="0" borderId="6" xfId="0" applyNumberFormat="1" applyFont="1" applyBorder="1" applyAlignment="1"/>
    <xf numFmtId="0" fontId="75" fillId="0" borderId="9" xfId="0" applyFont="1" applyBorder="1" applyAlignment="1">
      <alignment horizontal="center" vertical="center"/>
    </xf>
    <xf numFmtId="0" fontId="32" fillId="0" borderId="2" xfId="0" applyFont="1" applyBorder="1" applyAlignment="1">
      <alignment horizontal="left" vertical="top" wrapText="1"/>
    </xf>
    <xf numFmtId="10" fontId="37" fillId="6" borderId="23" xfId="0" applyNumberFormat="1" applyFont="1" applyFill="1" applyBorder="1" applyAlignment="1"/>
    <xf numFmtId="10" fontId="37" fillId="6" borderId="49" xfId="0" applyNumberFormat="1" applyFont="1" applyFill="1" applyBorder="1" applyAlignment="1">
      <alignment horizontal="center" vertical="center"/>
    </xf>
    <xf numFmtId="9" fontId="0" fillId="6" borderId="6" xfId="0" applyNumberFormat="1" applyFont="1" applyFill="1" applyBorder="1" applyAlignment="1">
      <alignment vertical="top" wrapText="1"/>
    </xf>
    <xf numFmtId="0" fontId="9" fillId="4" borderId="3" xfId="0" applyFont="1" applyFill="1" applyBorder="1" applyAlignment="1">
      <alignment horizontal="center" vertical="center" wrapText="1"/>
    </xf>
    <xf numFmtId="0" fontId="0" fillId="0" borderId="13" xfId="0" applyFont="1" applyBorder="1" applyAlignment="1">
      <alignment vertical="top" wrapText="1"/>
    </xf>
    <xf numFmtId="0" fontId="9" fillId="4" borderId="13" xfId="0" applyFont="1" applyFill="1" applyBorder="1" applyAlignment="1">
      <alignment horizontal="center" vertical="center" wrapText="1"/>
    </xf>
    <xf numFmtId="0" fontId="0" fillId="0" borderId="23" xfId="0" applyFont="1" applyBorder="1" applyAlignment="1">
      <alignment vertical="top" wrapText="1"/>
    </xf>
    <xf numFmtId="0" fontId="9" fillId="0" borderId="23" xfId="0" applyFont="1" applyBorder="1" applyAlignment="1">
      <alignment horizontal="center" vertical="top" wrapText="1"/>
    </xf>
    <xf numFmtId="9" fontId="0" fillId="0" borderId="23" xfId="0" applyNumberFormat="1" applyFont="1" applyBorder="1" applyAlignment="1">
      <alignment horizontal="center" vertical="center" wrapText="1"/>
    </xf>
    <xf numFmtId="0" fontId="0" fillId="0" borderId="23" xfId="0" applyFont="1" applyBorder="1" applyAlignment="1">
      <alignment horizontal="center" vertical="top" wrapText="1"/>
    </xf>
    <xf numFmtId="0" fontId="7" fillId="0" borderId="6" xfId="0" applyFont="1" applyBorder="1" applyAlignment="1">
      <alignment horizontal="center" vertical="top" wrapText="1"/>
    </xf>
    <xf numFmtId="10" fontId="37" fillId="6" borderId="23" xfId="0" applyNumberFormat="1" applyFont="1" applyFill="1" applyBorder="1" applyAlignment="1">
      <alignment horizontal="center" vertical="center" wrapText="1"/>
    </xf>
    <xf numFmtId="0" fontId="37" fillId="6" borderId="23" xfId="0" applyFont="1" applyFill="1" applyBorder="1" applyAlignment="1">
      <alignment horizontal="center" vertical="top" wrapText="1"/>
    </xf>
    <xf numFmtId="10" fontId="0" fillId="0" borderId="23" xfId="0" applyNumberFormat="1" applyFont="1" applyBorder="1" applyAlignment="1">
      <alignment horizontal="center" vertical="center"/>
    </xf>
    <xf numFmtId="0" fontId="0" fillId="0" borderId="6" xfId="0" applyFont="1" applyBorder="1" applyAlignment="1">
      <alignment horizontal="center" vertical="top"/>
    </xf>
    <xf numFmtId="0" fontId="0" fillId="0" borderId="6" xfId="0" applyFont="1" applyBorder="1" applyAlignment="1">
      <alignment horizontal="left" vertical="top" wrapText="1"/>
    </xf>
    <xf numFmtId="0" fontId="0" fillId="0" borderId="6" xfId="0" applyFont="1" applyBorder="1" applyAlignment="1">
      <alignment horizontal="left" vertical="center" wrapText="1"/>
    </xf>
    <xf numFmtId="0" fontId="0" fillId="0" borderId="23" xfId="0" applyFont="1" applyBorder="1" applyAlignment="1">
      <alignment horizontal="left" vertical="center" wrapText="1"/>
    </xf>
    <xf numFmtId="10" fontId="76" fillId="0" borderId="23" xfId="0" applyNumberFormat="1" applyFont="1" applyBorder="1" applyAlignment="1">
      <alignment horizontal="center" vertical="center" wrapText="1"/>
    </xf>
    <xf numFmtId="10" fontId="76" fillId="0" borderId="6" xfId="0" applyNumberFormat="1" applyFont="1" applyBorder="1" applyAlignment="1">
      <alignment horizontal="center" vertical="center" wrapText="1"/>
    </xf>
    <xf numFmtId="10" fontId="37" fillId="6" borderId="6" xfId="0" applyNumberFormat="1" applyFont="1" applyFill="1" applyBorder="1" applyAlignment="1">
      <alignment horizontal="center" vertical="center"/>
    </xf>
    <xf numFmtId="10" fontId="0" fillId="0" borderId="6" xfId="0" applyNumberFormat="1" applyFont="1" applyBorder="1" applyAlignment="1">
      <alignment horizontal="center" vertical="top" wrapText="1"/>
    </xf>
    <xf numFmtId="10" fontId="37" fillId="6" borderId="23" xfId="0" applyNumberFormat="1" applyFont="1" applyFill="1" applyBorder="1" applyAlignment="1">
      <alignment horizontal="center" vertical="center"/>
    </xf>
    <xf numFmtId="0" fontId="0" fillId="0" borderId="6" xfId="0" applyFont="1" applyBorder="1" applyAlignment="1">
      <alignment horizontal="center" vertical="top" wrapText="1"/>
    </xf>
    <xf numFmtId="0" fontId="7" fillId="6" borderId="9" xfId="0" applyFont="1" applyFill="1" applyBorder="1" applyAlignment="1">
      <alignment horizontal="left" vertical="center" wrapText="1"/>
    </xf>
    <xf numFmtId="0" fontId="2" fillId="0" borderId="58" xfId="0" applyFont="1" applyBorder="1"/>
    <xf numFmtId="0" fontId="2" fillId="0" borderId="55" xfId="0" applyFont="1" applyBorder="1"/>
    <xf numFmtId="0" fontId="2" fillId="0" borderId="56" xfId="0" applyFont="1" applyBorder="1"/>
    <xf numFmtId="0" fontId="2" fillId="0" borderId="57" xfId="0" applyFont="1" applyBorder="1"/>
    <xf numFmtId="10" fontId="0" fillId="0" borderId="23" xfId="0" applyNumberFormat="1" applyFont="1" applyBorder="1" applyAlignment="1">
      <alignment vertical="top"/>
    </xf>
    <xf numFmtId="10" fontId="37" fillId="6" borderId="23" xfId="0" applyNumberFormat="1" applyFont="1" applyFill="1" applyBorder="1" applyAlignment="1">
      <alignment horizontal="center"/>
    </xf>
    <xf numFmtId="10" fontId="0" fillId="6" borderId="6" xfId="0" applyNumberFormat="1" applyFont="1" applyFill="1" applyBorder="1" applyAlignment="1">
      <alignment horizontal="center" vertical="top" wrapText="1"/>
    </xf>
    <xf numFmtId="10" fontId="37" fillId="6" borderId="6" xfId="0" applyNumberFormat="1" applyFont="1" applyFill="1" applyBorder="1" applyAlignment="1"/>
    <xf numFmtId="0" fontId="7" fillId="6" borderId="52" xfId="0" applyFont="1" applyFill="1" applyBorder="1" applyAlignment="1">
      <alignment horizontal="left" vertical="center" wrapText="1"/>
    </xf>
    <xf numFmtId="0" fontId="2" fillId="0" borderId="53" xfId="0" applyFont="1" applyBorder="1"/>
    <xf numFmtId="0" fontId="2" fillId="0" borderId="54" xfId="0" applyFont="1" applyBorder="1"/>
    <xf numFmtId="0" fontId="1" fillId="0" borderId="2" xfId="0" applyFont="1" applyBorder="1" applyAlignment="1">
      <alignment horizontal="left" vertical="center" wrapText="1"/>
    </xf>
    <xf numFmtId="0" fontId="73" fillId="6" borderId="9" xfId="0" applyFont="1" applyFill="1" applyBorder="1" applyAlignment="1">
      <alignment horizontal="left" vertical="center" wrapText="1"/>
    </xf>
    <xf numFmtId="0" fontId="2" fillId="0" borderId="59" xfId="0" applyFont="1" applyBorder="1"/>
    <xf numFmtId="9" fontId="0" fillId="22" borderId="6" xfId="0" applyNumberFormat="1" applyFont="1" applyFill="1" applyBorder="1" applyAlignment="1">
      <alignment horizontal="center" vertical="center"/>
    </xf>
    <xf numFmtId="9" fontId="0" fillId="22" borderId="6" xfId="0" applyNumberFormat="1" applyFont="1" applyFill="1" applyBorder="1" applyAlignment="1">
      <alignment horizontal="center" vertical="center" wrapText="1"/>
    </xf>
    <xf numFmtId="0" fontId="9" fillId="0" borderId="9" xfId="0" applyFont="1" applyBorder="1" applyAlignment="1">
      <alignment horizontal="center"/>
    </xf>
    <xf numFmtId="0" fontId="0" fillId="0" borderId="27" xfId="0" applyFont="1" applyBorder="1" applyAlignment="1">
      <alignment horizontal="center" vertical="center" wrapText="1"/>
    </xf>
    <xf numFmtId="0" fontId="0" fillId="6" borderId="9" xfId="0" applyFont="1" applyFill="1" applyBorder="1" applyAlignment="1">
      <alignment horizontal="center" vertical="center" wrapText="1"/>
    </xf>
    <xf numFmtId="0" fontId="0" fillId="0" borderId="9" xfId="0" applyFont="1" applyBorder="1" applyAlignment="1">
      <alignment horizontal="center" vertical="center" wrapText="1"/>
    </xf>
    <xf numFmtId="0" fontId="79" fillId="6" borderId="28" xfId="0" applyFont="1" applyFill="1" applyBorder="1" applyAlignment="1">
      <alignment horizontal="center" vertical="center" wrapText="1"/>
    </xf>
    <xf numFmtId="9" fontId="0" fillId="23" borderId="6" xfId="0" applyNumberFormat="1" applyFont="1" applyFill="1" applyBorder="1" applyAlignment="1">
      <alignment horizontal="center" vertical="center"/>
    </xf>
    <xf numFmtId="9" fontId="0" fillId="6" borderId="6" xfId="0" applyNumberFormat="1" applyFont="1" applyFill="1" applyBorder="1" applyAlignment="1">
      <alignment horizontal="center" vertical="center" wrapText="1"/>
    </xf>
    <xf numFmtId="0" fontId="7" fillId="23" borderId="6" xfId="0" applyFont="1" applyFill="1" applyBorder="1" applyAlignment="1">
      <alignment horizontal="center" vertical="center" wrapText="1"/>
    </xf>
    <xf numFmtId="0" fontId="2" fillId="0" borderId="16" xfId="0" applyFont="1" applyBorder="1"/>
    <xf numFmtId="9" fontId="0" fillId="23" borderId="6" xfId="0" applyNumberFormat="1" applyFont="1" applyFill="1" applyBorder="1" applyAlignment="1">
      <alignment horizontal="center" vertical="center" wrapText="1"/>
    </xf>
    <xf numFmtId="0" fontId="0" fillId="6" borderId="9" xfId="0" applyFont="1" applyFill="1" applyBorder="1" applyAlignment="1">
      <alignment horizontal="left" vertical="center" wrapText="1"/>
    </xf>
    <xf numFmtId="0" fontId="0" fillId="23" borderId="6" xfId="0" applyFont="1" applyFill="1" applyBorder="1" applyAlignment="1">
      <alignment horizontal="center" vertical="center" wrapText="1"/>
    </xf>
    <xf numFmtId="0" fontId="0" fillId="23" borderId="9" xfId="0" applyFont="1" applyFill="1" applyBorder="1" applyAlignment="1">
      <alignment horizontal="left" vertical="center" wrapText="1"/>
    </xf>
    <xf numFmtId="0" fontId="79" fillId="6" borderId="0" xfId="0" applyFont="1" applyFill="1" applyAlignment="1">
      <alignment horizontal="center" vertical="center" wrapText="1"/>
    </xf>
    <xf numFmtId="0" fontId="0" fillId="6" borderId="27" xfId="0" applyFont="1" applyFill="1" applyBorder="1" applyAlignment="1">
      <alignment horizontal="left" vertical="center" wrapText="1"/>
    </xf>
    <xf numFmtId="0" fontId="2" fillId="0" borderId="28" xfId="0" applyFont="1" applyBorder="1" applyAlignment="1">
      <alignment wrapText="1"/>
    </xf>
    <xf numFmtId="0" fontId="0" fillId="22" borderId="6" xfId="0" applyFont="1" applyFill="1" applyBorder="1" applyAlignment="1">
      <alignment horizontal="center" vertical="center" wrapText="1"/>
    </xf>
    <xf numFmtId="0" fontId="0" fillId="22" borderId="9" xfId="0" applyFont="1" applyFill="1" applyBorder="1" applyAlignment="1">
      <alignment horizontal="left" vertical="center" wrapText="1"/>
    </xf>
    <xf numFmtId="10" fontId="9" fillId="22" borderId="6" xfId="0" applyNumberFormat="1" applyFont="1" applyFill="1" applyBorder="1" applyAlignment="1">
      <alignment horizontal="center" vertical="center"/>
    </xf>
    <xf numFmtId="0" fontId="30" fillId="0" borderId="12" xfId="0" applyFont="1" applyBorder="1" applyAlignment="1">
      <alignment horizontal="center" vertical="center" wrapText="1"/>
    </xf>
    <xf numFmtId="174" fontId="27" fillId="0" borderId="13" xfId="0" applyNumberFormat="1" applyFont="1" applyBorder="1" applyAlignment="1">
      <alignment horizontal="center" vertical="center" wrapText="1"/>
    </xf>
    <xf numFmtId="0" fontId="28" fillId="0" borderId="3" xfId="0" applyFont="1" applyBorder="1" applyAlignment="1">
      <alignment horizontal="center" vertical="center" wrapText="1"/>
    </xf>
    <xf numFmtId="174" fontId="22" fillId="0" borderId="9" xfId="0" applyNumberFormat="1" applyFont="1" applyBorder="1" applyAlignment="1">
      <alignment horizontal="center" vertical="center"/>
    </xf>
    <xf numFmtId="0" fontId="30" fillId="0" borderId="2" xfId="0" applyFont="1" applyBorder="1" applyAlignment="1">
      <alignment horizontal="left" vertical="center" wrapText="1"/>
    </xf>
    <xf numFmtId="0" fontId="27" fillId="12" borderId="2" xfId="0" applyFont="1" applyFill="1" applyBorder="1" applyAlignment="1">
      <alignment horizontal="center" vertical="center"/>
    </xf>
    <xf numFmtId="0" fontId="77" fillId="0" borderId="6" xfId="0" applyFont="1" applyBorder="1" applyAlignment="1">
      <alignment wrapText="1"/>
    </xf>
    <xf numFmtId="0" fontId="9" fillId="23" borderId="2" xfId="0" applyFont="1" applyFill="1" applyBorder="1" applyAlignment="1">
      <alignment horizontal="center"/>
    </xf>
    <xf numFmtId="0" fontId="7" fillId="6" borderId="28" xfId="0" applyFont="1" applyFill="1" applyBorder="1" applyAlignment="1">
      <alignment wrapText="1"/>
    </xf>
    <xf numFmtId="0" fontId="80" fillId="0" borderId="28" xfId="0" applyFont="1" applyBorder="1" applyAlignment="1">
      <alignment wrapText="1"/>
    </xf>
    <xf numFmtId="0" fontId="7" fillId="0" borderId="28" xfId="0" applyFont="1" applyBorder="1" applyAlignment="1">
      <alignment wrapText="1"/>
    </xf>
    <xf numFmtId="10" fontId="9" fillId="23" borderId="6" xfId="0" applyNumberFormat="1" applyFont="1" applyFill="1" applyBorder="1" applyAlignment="1">
      <alignment horizontal="center" vertical="center"/>
    </xf>
    <xf numFmtId="0" fontId="17" fillId="0" borderId="0" xfId="0" applyFont="1" applyAlignment="1">
      <alignment wrapText="1"/>
    </xf>
    <xf numFmtId="0" fontId="2" fillId="6" borderId="0" xfId="0" applyFont="1" applyFill="1" applyAlignment="1"/>
    <xf numFmtId="0" fontId="0" fillId="6" borderId="6" xfId="0" applyFont="1" applyFill="1" applyBorder="1" applyAlignment="1">
      <alignment horizontal="left" vertical="center" wrapText="1"/>
    </xf>
    <xf numFmtId="9" fontId="0" fillId="6" borderId="6" xfId="0" applyNumberFormat="1" applyFont="1" applyFill="1" applyBorder="1" applyAlignment="1">
      <alignment horizontal="center" vertical="center"/>
    </xf>
    <xf numFmtId="10" fontId="9" fillId="6" borderId="6" xfId="0" applyNumberFormat="1" applyFont="1" applyFill="1" applyBorder="1" applyAlignment="1">
      <alignment horizontal="center" vertical="center"/>
    </xf>
    <xf numFmtId="0" fontId="70" fillId="0" borderId="6" xfId="0" applyFont="1" applyBorder="1" applyAlignment="1">
      <alignment vertical="center" wrapText="1"/>
    </xf>
    <xf numFmtId="0" fontId="77" fillId="0" borderId="28" xfId="0" applyFont="1" applyBorder="1" applyAlignment="1">
      <alignment wrapText="1"/>
    </xf>
    <xf numFmtId="0" fontId="70" fillId="0" borderId="6" xfId="0" applyFont="1" applyBorder="1" applyAlignment="1">
      <alignment wrapText="1"/>
    </xf>
    <xf numFmtId="0" fontId="2" fillId="0" borderId="28" xfId="0" applyFont="1" applyBorder="1" applyAlignment="1"/>
    <xf numFmtId="0" fontId="0" fillId="10" borderId="6" xfId="0" applyFont="1" applyFill="1" applyBorder="1" applyAlignment="1">
      <alignment horizontal="center" vertical="center" wrapText="1"/>
    </xf>
    <xf numFmtId="0" fontId="50" fillId="6" borderId="28" xfId="0" applyFont="1" applyFill="1" applyBorder="1" applyAlignment="1">
      <alignment horizontal="left"/>
    </xf>
    <xf numFmtId="49" fontId="37" fillId="6" borderId="62" xfId="0" applyNumberFormat="1" applyFont="1" applyFill="1" applyBorder="1" applyAlignment="1">
      <alignment horizontal="center" vertical="center" wrapText="1"/>
    </xf>
    <xf numFmtId="0" fontId="2" fillId="0" borderId="64" xfId="0" applyFont="1" applyBorder="1"/>
    <xf numFmtId="0" fontId="2" fillId="0" borderId="65" xfId="0" applyFont="1" applyBorder="1"/>
    <xf numFmtId="49" fontId="37" fillId="6" borderId="6" xfId="0" applyNumberFormat="1" applyFont="1" applyFill="1" applyBorder="1" applyAlignment="1">
      <alignment horizontal="center" vertical="center" wrapText="1"/>
    </xf>
    <xf numFmtId="0" fontId="0" fillId="0" borderId="9" xfId="0" applyFont="1" applyBorder="1" applyAlignment="1">
      <alignment vertical="center" wrapText="1"/>
    </xf>
    <xf numFmtId="0" fontId="7" fillId="0" borderId="9" xfId="0" applyFont="1" applyBorder="1" applyAlignment="1">
      <alignment horizontal="left" vertical="center" wrapText="1"/>
    </xf>
    <xf numFmtId="9" fontId="7" fillId="0" borderId="6" xfId="0" applyNumberFormat="1" applyFont="1" applyBorder="1" applyAlignment="1">
      <alignment horizontal="center" vertical="center"/>
    </xf>
    <xf numFmtId="0" fontId="43" fillId="0" borderId="12" xfId="0" applyFont="1" applyBorder="1" applyAlignment="1">
      <alignment horizontal="center" vertical="center"/>
    </xf>
    <xf numFmtId="170" fontId="1" fillId="0" borderId="2" xfId="0" applyNumberFormat="1" applyFont="1" applyBorder="1" applyAlignment="1">
      <alignment horizontal="center" vertical="center"/>
    </xf>
    <xf numFmtId="170" fontId="44" fillId="0" borderId="9" xfId="0" applyNumberFormat="1" applyFont="1" applyBorder="1" applyAlignment="1">
      <alignment horizontal="center" vertical="center"/>
    </xf>
    <xf numFmtId="0" fontId="27" fillId="5" borderId="2" xfId="0" applyFont="1" applyFill="1" applyBorder="1" applyAlignment="1">
      <alignment horizontal="center" vertical="center" wrapText="1"/>
    </xf>
    <xf numFmtId="10" fontId="9" fillId="13" borderId="6"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9" fontId="0" fillId="7" borderId="6" xfId="0" applyNumberFormat="1" applyFont="1" applyFill="1" applyBorder="1" applyAlignment="1">
      <alignment horizontal="center" vertical="center" wrapText="1"/>
    </xf>
    <xf numFmtId="9" fontId="0" fillId="24" borderId="6" xfId="0" applyNumberFormat="1" applyFont="1" applyFill="1" applyBorder="1" applyAlignment="1">
      <alignment horizontal="center" vertical="center" wrapText="1"/>
    </xf>
    <xf numFmtId="0" fontId="40" fillId="0" borderId="9" xfId="0" applyFont="1" applyBorder="1" applyAlignment="1">
      <alignment horizontal="center" vertical="center" wrapText="1"/>
    </xf>
    <xf numFmtId="10" fontId="88" fillId="6" borderId="9" xfId="0" applyNumberFormat="1" applyFont="1" applyFill="1" applyBorder="1" applyAlignment="1">
      <alignment horizontal="center" vertical="center" wrapText="1"/>
    </xf>
    <xf numFmtId="10" fontId="9" fillId="24" borderId="6" xfId="0" applyNumberFormat="1" applyFont="1" applyFill="1" applyBorder="1" applyAlignment="1">
      <alignment horizontal="center" vertical="center" wrapText="1"/>
    </xf>
    <xf numFmtId="9" fontId="0" fillId="26" borderId="6" xfId="0" applyNumberFormat="1" applyFont="1" applyFill="1" applyBorder="1" applyAlignment="1">
      <alignment horizontal="center" vertical="center" wrapText="1"/>
    </xf>
    <xf numFmtId="0" fontId="5" fillId="0" borderId="9" xfId="0" applyFont="1" applyBorder="1" applyAlignment="1">
      <alignment horizontal="center" vertical="center" wrapText="1"/>
    </xf>
    <xf numFmtId="0" fontId="88" fillId="4" borderId="2" xfId="0" applyFont="1" applyFill="1" applyBorder="1" applyAlignment="1">
      <alignment horizontal="center" wrapText="1"/>
    </xf>
    <xf numFmtId="9" fontId="40" fillId="0" borderId="6" xfId="0" applyNumberFormat="1" applyFont="1" applyBorder="1" applyAlignment="1">
      <alignment horizontal="center" vertical="center" wrapText="1"/>
    </xf>
    <xf numFmtId="9" fontId="40" fillId="7" borderId="6" xfId="0" applyNumberFormat="1" applyFont="1" applyFill="1" applyBorder="1" applyAlignment="1">
      <alignment horizontal="center" vertical="center" wrapText="1"/>
    </xf>
    <xf numFmtId="9" fontId="9" fillId="0" borderId="6" xfId="0" applyNumberFormat="1" applyFont="1" applyBorder="1" applyAlignment="1">
      <alignment horizontal="center" vertical="center" wrapText="1"/>
    </xf>
    <xf numFmtId="10" fontId="9" fillId="9" borderId="67" xfId="0" applyNumberFormat="1" applyFont="1" applyFill="1" applyBorder="1" applyAlignment="1">
      <alignment horizontal="center" vertical="center" wrapText="1"/>
    </xf>
    <xf numFmtId="0" fontId="2" fillId="0" borderId="68" xfId="0" applyFont="1" applyBorder="1"/>
    <xf numFmtId="0" fontId="9" fillId="4" borderId="2" xfId="0" applyFont="1" applyFill="1" applyBorder="1" applyAlignment="1">
      <alignment horizontal="center" wrapText="1"/>
    </xf>
    <xf numFmtId="0" fontId="5" fillId="4" borderId="2" xfId="0" applyFont="1" applyFill="1" applyBorder="1" applyAlignment="1">
      <alignment horizontal="center" wrapText="1"/>
    </xf>
    <xf numFmtId="10" fontId="88" fillId="13" borderId="6" xfId="0" applyNumberFormat="1" applyFont="1" applyFill="1" applyBorder="1" applyAlignment="1">
      <alignment horizontal="center" vertical="center" wrapText="1"/>
    </xf>
    <xf numFmtId="10" fontId="88" fillId="9" borderId="6" xfId="0" applyNumberFormat="1" applyFont="1" applyFill="1" applyBorder="1" applyAlignment="1">
      <alignment horizontal="center" vertical="center" wrapText="1"/>
    </xf>
    <xf numFmtId="9" fontId="7" fillId="6" borderId="6" xfId="0" applyNumberFormat="1" applyFont="1" applyFill="1" applyBorder="1" applyAlignment="1">
      <alignment horizontal="center" vertical="center" wrapText="1"/>
    </xf>
    <xf numFmtId="10" fontId="7" fillId="6" borderId="6" xfId="0" applyNumberFormat="1" applyFont="1" applyFill="1" applyBorder="1" applyAlignment="1">
      <alignment horizontal="center" vertical="center" wrapText="1"/>
    </xf>
    <xf numFmtId="9" fontId="7" fillId="0" borderId="6" xfId="0" applyNumberFormat="1" applyFont="1" applyBorder="1" applyAlignment="1">
      <alignment horizontal="center" vertical="center" wrapText="1"/>
    </xf>
    <xf numFmtId="10" fontId="5" fillId="9" borderId="67" xfId="0" applyNumberFormat="1" applyFont="1" applyFill="1" applyBorder="1" applyAlignment="1">
      <alignment horizontal="center" vertical="center" wrapText="1"/>
    </xf>
    <xf numFmtId="10" fontId="3" fillId="6" borderId="6" xfId="0" applyNumberFormat="1" applyFont="1" applyFill="1" applyBorder="1" applyAlignment="1">
      <alignment horizontal="center" vertical="center" wrapText="1"/>
    </xf>
    <xf numFmtId="0" fontId="40" fillId="0" borderId="6" xfId="0" applyFont="1" applyBorder="1" applyAlignment="1">
      <alignment horizontal="center" vertical="center" wrapText="1"/>
    </xf>
    <xf numFmtId="0" fontId="7" fillId="6" borderId="6" xfId="0" applyFont="1" applyFill="1" applyBorder="1" applyAlignment="1">
      <alignment horizontal="center" vertical="center" wrapText="1"/>
    </xf>
    <xf numFmtId="0" fontId="40" fillId="0" borderId="9" xfId="0" applyFont="1" applyBorder="1" applyAlignment="1">
      <alignment horizontal="left" vertical="center" wrapText="1"/>
    </xf>
    <xf numFmtId="0" fontId="7" fillId="6" borderId="9" xfId="0" applyFont="1" applyFill="1" applyBorder="1" applyAlignment="1">
      <alignment horizontal="center" vertical="center" wrapText="1"/>
    </xf>
    <xf numFmtId="0" fontId="0" fillId="24" borderId="6" xfId="0" applyFont="1" applyFill="1" applyBorder="1" applyAlignment="1">
      <alignment horizontal="center" wrapText="1"/>
    </xf>
    <xf numFmtId="9" fontId="9" fillId="24" borderId="6" xfId="0" applyNumberFormat="1" applyFont="1" applyFill="1" applyBorder="1" applyAlignment="1">
      <alignment horizontal="center" vertical="center" wrapText="1"/>
    </xf>
    <xf numFmtId="0" fontId="91" fillId="0" borderId="6" xfId="0" applyFont="1" applyBorder="1" applyAlignment="1">
      <alignment horizontal="center" wrapText="1"/>
    </xf>
    <xf numFmtId="0" fontId="91" fillId="24" borderId="6" xfId="0" applyFont="1" applyFill="1" applyBorder="1" applyAlignment="1">
      <alignment horizontal="center" vertical="center" wrapText="1"/>
    </xf>
    <xf numFmtId="0" fontId="91" fillId="0" borderId="6" xfId="0" applyFont="1" applyBorder="1" applyAlignment="1">
      <alignment horizontal="center" vertical="center" wrapText="1"/>
    </xf>
    <xf numFmtId="0" fontId="5" fillId="24" borderId="6" xfId="0" applyFont="1" applyFill="1" applyBorder="1" applyAlignment="1">
      <alignment horizontal="center" vertical="center" wrapText="1"/>
    </xf>
    <xf numFmtId="9" fontId="88" fillId="0" borderId="6" xfId="0" applyNumberFormat="1" applyFont="1" applyBorder="1" applyAlignment="1">
      <alignment horizontal="center" vertical="center" wrapText="1"/>
    </xf>
    <xf numFmtId="0" fontId="5" fillId="0" borderId="6" xfId="0" applyFont="1" applyBorder="1" applyAlignment="1">
      <alignment horizontal="center" vertical="center" wrapText="1"/>
    </xf>
    <xf numFmtId="0" fontId="100" fillId="0" borderId="6" xfId="0" applyFont="1" applyBorder="1" applyAlignment="1">
      <alignment horizontal="center" vertical="center" wrapText="1"/>
    </xf>
    <xf numFmtId="0" fontId="88" fillId="6" borderId="6" xfId="0" applyFont="1" applyFill="1" applyBorder="1" applyAlignment="1">
      <alignment horizontal="center" vertical="center" wrapText="1"/>
    </xf>
    <xf numFmtId="0" fontId="78" fillId="6" borderId="6" xfId="0" applyFont="1" applyFill="1" applyBorder="1" applyAlignment="1">
      <alignment horizontal="center" vertical="center" wrapText="1"/>
    </xf>
    <xf numFmtId="10" fontId="97" fillId="13" borderId="6" xfId="0" applyNumberFormat="1" applyFont="1" applyFill="1" applyBorder="1" applyAlignment="1">
      <alignment horizontal="center" vertical="center" wrapText="1"/>
    </xf>
    <xf numFmtId="10" fontId="97" fillId="24" borderId="6" xfId="0" applyNumberFormat="1" applyFont="1" applyFill="1" applyBorder="1" applyAlignment="1">
      <alignment horizontal="center" vertical="center" wrapText="1"/>
    </xf>
    <xf numFmtId="0" fontId="0" fillId="0" borderId="9" xfId="0" applyFont="1" applyBorder="1" applyAlignment="1">
      <alignment horizontal="center" wrapText="1"/>
    </xf>
    <xf numFmtId="0" fontId="73" fillId="6" borderId="6" xfId="0" applyFont="1" applyFill="1" applyBorder="1" applyAlignment="1">
      <alignment horizontal="center" vertical="center" wrapText="1"/>
    </xf>
    <xf numFmtId="9" fontId="5" fillId="0" borderId="6" xfId="0" applyNumberFormat="1" applyFont="1" applyBorder="1" applyAlignment="1">
      <alignment horizontal="center" vertical="center" wrapText="1"/>
    </xf>
    <xf numFmtId="9" fontId="40" fillId="24" borderId="6" xfId="0" applyNumberFormat="1" applyFont="1" applyFill="1" applyBorder="1" applyAlignment="1">
      <alignment horizontal="center" vertical="center" wrapText="1"/>
    </xf>
    <xf numFmtId="9" fontId="9" fillId="5" borderId="6" xfId="0" applyNumberFormat="1" applyFont="1" applyFill="1" applyBorder="1" applyAlignment="1">
      <alignment horizontal="center" vertical="center" wrapText="1"/>
    </xf>
    <xf numFmtId="0" fontId="98" fillId="0" borderId="6" xfId="0" applyFont="1" applyBorder="1" applyAlignment="1">
      <alignment horizontal="center" vertical="center" wrapText="1"/>
    </xf>
    <xf numFmtId="10" fontId="9" fillId="5" borderId="6" xfId="0" applyNumberFormat="1" applyFont="1" applyFill="1" applyBorder="1" applyAlignment="1">
      <alignment horizontal="center" vertical="center" wrapText="1"/>
    </xf>
    <xf numFmtId="0" fontId="5" fillId="4" borderId="2" xfId="0" applyFont="1" applyFill="1" applyBorder="1" applyAlignment="1">
      <alignment horizontal="center" vertical="center" wrapText="1"/>
    </xf>
    <xf numFmtId="0" fontId="43" fillId="0" borderId="12" xfId="0" applyFont="1" applyBorder="1" applyAlignment="1">
      <alignment horizontal="center" vertical="center" wrapText="1"/>
    </xf>
    <xf numFmtId="0" fontId="29" fillId="0" borderId="2" xfId="0" applyFont="1" applyBorder="1" applyAlignment="1">
      <alignment horizontal="center" vertical="center" wrapText="1"/>
    </xf>
    <xf numFmtId="0" fontId="27" fillId="12" borderId="2" xfId="0" applyFont="1" applyFill="1" applyBorder="1" applyAlignment="1">
      <alignment horizontal="center" wrapText="1"/>
    </xf>
    <xf numFmtId="0" fontId="27" fillId="12" borderId="2" xfId="0" applyFont="1" applyFill="1" applyBorder="1" applyAlignment="1">
      <alignment horizontal="center" vertical="center" wrapText="1"/>
    </xf>
    <xf numFmtId="9" fontId="73" fillId="0" borderId="6" xfId="0" applyNumberFormat="1" applyFont="1" applyBorder="1" applyAlignment="1">
      <alignment horizontal="center" vertical="center" wrapText="1"/>
    </xf>
    <xf numFmtId="0" fontId="73" fillId="7" borderId="6"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36" fillId="0" borderId="9" xfId="0" applyFont="1" applyBorder="1" applyAlignment="1">
      <alignment horizontal="left" vertical="center" wrapText="1"/>
    </xf>
    <xf numFmtId="0" fontId="74" fillId="0" borderId="9" xfId="0" applyFont="1" applyBorder="1" applyAlignment="1">
      <alignment horizontal="left" vertical="center" wrapText="1"/>
    </xf>
    <xf numFmtId="10" fontId="88" fillId="13" borderId="6" xfId="0" applyNumberFormat="1" applyFont="1" applyFill="1" applyBorder="1" applyAlignment="1">
      <alignment horizontal="center" vertical="center"/>
    </xf>
    <xf numFmtId="0" fontId="90" fillId="0" borderId="6" xfId="0" applyFont="1" applyBorder="1" applyAlignment="1">
      <alignment horizontal="center" vertical="center" wrapText="1"/>
    </xf>
    <xf numFmtId="10" fontId="87" fillId="13" borderId="6" xfId="0" applyNumberFormat="1" applyFont="1" applyFill="1" applyBorder="1" applyAlignment="1">
      <alignment horizontal="center" vertical="center"/>
    </xf>
    <xf numFmtId="9" fontId="87" fillId="0" borderId="6" xfId="0" applyNumberFormat="1" applyFont="1" applyBorder="1" applyAlignment="1">
      <alignment horizontal="center" vertical="center"/>
    </xf>
    <xf numFmtId="10" fontId="87" fillId="13" borderId="6" xfId="0" applyNumberFormat="1" applyFont="1" applyFill="1" applyBorder="1" applyAlignment="1">
      <alignment horizontal="center" vertical="center" wrapText="1"/>
    </xf>
    <xf numFmtId="0" fontId="89" fillId="0" borderId="6" xfId="0" applyFont="1" applyBorder="1" applyAlignment="1">
      <alignment vertical="center" wrapText="1"/>
    </xf>
    <xf numFmtId="0" fontId="93" fillId="0" borderId="6" xfId="0" applyFont="1" applyBorder="1"/>
    <xf numFmtId="0" fontId="90" fillId="0" borderId="6" xfId="0" applyFont="1" applyBorder="1" applyAlignment="1">
      <alignment horizontal="left" vertical="center" wrapText="1"/>
    </xf>
    <xf numFmtId="0" fontId="0" fillId="0" borderId="6" xfId="0" applyFont="1" applyBorder="1"/>
    <xf numFmtId="0" fontId="87" fillId="0" borderId="6" xfId="0" applyFont="1" applyBorder="1" applyAlignment="1">
      <alignment horizontal="center" vertical="center" wrapText="1"/>
    </xf>
    <xf numFmtId="0" fontId="2" fillId="0" borderId="6" xfId="0" applyFont="1" applyBorder="1"/>
    <xf numFmtId="0" fontId="0" fillId="0" borderId="0" xfId="0" applyFont="1"/>
    <xf numFmtId="0" fontId="74" fillId="0" borderId="6" xfId="0" applyFont="1" applyBorder="1" applyAlignment="1">
      <alignment horizontal="center" vertical="center" wrapText="1"/>
    </xf>
    <xf numFmtId="0" fontId="84" fillId="0" borderId="6" xfId="0" applyFont="1" applyBorder="1" applyAlignment="1">
      <alignment horizontal="center" vertical="center" wrapText="1"/>
    </xf>
    <xf numFmtId="0" fontId="94" fillId="0" borderId="6" xfId="0" applyFont="1" applyBorder="1" applyAlignment="1">
      <alignment horizontal="left" vertical="top"/>
    </xf>
    <xf numFmtId="0" fontId="94" fillId="0" borderId="6" xfId="0" applyFont="1" applyBorder="1" applyAlignment="1">
      <alignment vertical="top"/>
    </xf>
    <xf numFmtId="0" fontId="86" fillId="0" borderId="6" xfId="0" applyFont="1" applyBorder="1" applyAlignment="1">
      <alignment horizontal="center" vertical="center" wrapText="1"/>
    </xf>
    <xf numFmtId="0" fontId="86" fillId="0" borderId="6" xfId="0" applyFont="1" applyBorder="1" applyAlignment="1">
      <alignment horizontal="left" vertical="center" wrapText="1"/>
    </xf>
    <xf numFmtId="0" fontId="85" fillId="0" borderId="6" xfId="0" applyFont="1" applyBorder="1" applyAlignment="1">
      <alignment horizontal="center" vertical="center" wrapText="1"/>
    </xf>
    <xf numFmtId="0" fontId="74" fillId="0" borderId="9" xfId="0" applyFont="1" applyBorder="1" applyAlignment="1">
      <alignment horizontal="center" vertical="center" wrapText="1"/>
    </xf>
    <xf numFmtId="9" fontId="74" fillId="0" borderId="6" xfId="0" applyNumberFormat="1" applyFont="1" applyBorder="1" applyAlignment="1">
      <alignment horizontal="center" vertical="center" wrapText="1"/>
    </xf>
    <xf numFmtId="0" fontId="95" fillId="6" borderId="9" xfId="0" applyFont="1" applyFill="1" applyBorder="1" applyAlignment="1">
      <alignment horizontal="left" vertical="center" wrapText="1"/>
    </xf>
    <xf numFmtId="10" fontId="9" fillId="9" borderId="67" xfId="0" applyNumberFormat="1" applyFont="1" applyFill="1" applyBorder="1" applyAlignment="1">
      <alignment horizontal="center" vertical="center"/>
    </xf>
    <xf numFmtId="10" fontId="9" fillId="0" borderId="9" xfId="0" applyNumberFormat="1" applyFont="1" applyBorder="1" applyAlignment="1">
      <alignment horizontal="center" vertical="center"/>
    </xf>
    <xf numFmtId="0" fontId="9" fillId="4" borderId="2" xfId="0" applyFont="1" applyFill="1" applyBorder="1" applyAlignment="1">
      <alignment horizontal="center" vertical="center"/>
    </xf>
    <xf numFmtId="0" fontId="0" fillId="0" borderId="11" xfId="0" applyFont="1" applyBorder="1" applyAlignment="1">
      <alignment horizontal="center" vertical="center"/>
    </xf>
    <xf numFmtId="0" fontId="0" fillId="0" borderId="9" xfId="0" applyFont="1" applyBorder="1" applyAlignment="1">
      <alignment horizontal="center" vertical="center"/>
    </xf>
    <xf numFmtId="0" fontId="90" fillId="6" borderId="23" xfId="0" applyFont="1" applyFill="1" applyBorder="1" applyAlignment="1">
      <alignment horizontal="center" vertical="center" wrapText="1"/>
    </xf>
    <xf numFmtId="0" fontId="90" fillId="0" borderId="23" xfId="0" applyFont="1" applyBorder="1" applyAlignment="1">
      <alignment horizontal="center" vertical="center"/>
    </xf>
    <xf numFmtId="0" fontId="90" fillId="0" borderId="23" xfId="0" applyFont="1" applyBorder="1" applyAlignment="1">
      <alignment horizontal="center" vertical="center" wrapText="1"/>
    </xf>
    <xf numFmtId="0" fontId="90" fillId="6" borderId="6" xfId="0" applyFont="1" applyFill="1" applyBorder="1" applyAlignment="1">
      <alignment horizontal="center" vertical="center" wrapText="1"/>
    </xf>
    <xf numFmtId="0" fontId="90" fillId="0" borderId="6" xfId="0" applyFont="1" applyBorder="1" applyAlignment="1">
      <alignment horizontal="center" vertical="center"/>
    </xf>
    <xf numFmtId="0" fontId="0" fillId="28" borderId="23" xfId="0" applyFont="1" applyFill="1" applyBorder="1" applyAlignment="1">
      <alignment horizontal="center" vertical="center" wrapText="1"/>
    </xf>
    <xf numFmtId="4" fontId="0" fillId="0" borderId="23" xfId="0" applyNumberFormat="1" applyFont="1" applyBorder="1" applyAlignment="1">
      <alignment horizontal="center" vertical="center" wrapText="1"/>
    </xf>
    <xf numFmtId="3" fontId="0" fillId="0" borderId="23" xfId="0" applyNumberFormat="1" applyFont="1" applyBorder="1" applyAlignment="1">
      <alignment horizontal="center" vertical="center" wrapText="1"/>
    </xf>
    <xf numFmtId="0" fontId="0" fillId="24" borderId="9" xfId="0" applyFont="1" applyFill="1" applyBorder="1" applyAlignment="1">
      <alignment horizontal="left" vertical="center" wrapText="1"/>
    </xf>
    <xf numFmtId="0" fontId="2" fillId="0" borderId="72" xfId="0" applyFont="1" applyBorder="1"/>
    <xf numFmtId="0" fontId="0" fillId="24" borderId="27" xfId="0" applyFont="1" applyFill="1" applyBorder="1" applyAlignment="1">
      <alignment horizontal="left" vertical="center" wrapText="1"/>
    </xf>
    <xf numFmtId="0" fontId="0" fillId="28" borderId="9" xfId="0" applyFont="1" applyFill="1" applyBorder="1" applyAlignment="1">
      <alignment horizontal="left" vertical="center" wrapText="1"/>
    </xf>
    <xf numFmtId="0" fontId="90" fillId="0" borderId="23" xfId="0" applyFont="1" applyBorder="1" applyAlignment="1">
      <alignment horizontal="left" vertical="center"/>
    </xf>
    <xf numFmtId="0" fontId="90" fillId="6" borderId="6" xfId="0" applyFont="1" applyFill="1" applyBorder="1" applyAlignment="1">
      <alignment horizontal="center" vertical="center"/>
    </xf>
    <xf numFmtId="0" fontId="27" fillId="6" borderId="2" xfId="0" applyFont="1" applyFill="1" applyBorder="1" applyAlignment="1">
      <alignment horizontal="center" vertical="center" wrapText="1"/>
    </xf>
    <xf numFmtId="0" fontId="29" fillId="6" borderId="2" xfId="0" applyFont="1" applyFill="1" applyBorder="1" applyAlignment="1">
      <alignment horizontal="center" vertical="center" wrapText="1"/>
    </xf>
    <xf numFmtId="170" fontId="44" fillId="6" borderId="9" xfId="0" applyNumberFormat="1" applyFont="1" applyFill="1" applyBorder="1" applyAlignment="1">
      <alignment horizontal="center" vertical="center" wrapText="1"/>
    </xf>
    <xf numFmtId="0" fontId="27" fillId="12" borderId="3"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0" fillId="7" borderId="9" xfId="0" applyFont="1" applyFill="1" applyBorder="1" applyAlignment="1">
      <alignment horizontal="left" vertical="center" wrapText="1"/>
    </xf>
    <xf numFmtId="0" fontId="90" fillId="24" borderId="6" xfId="0" applyFont="1" applyFill="1" applyBorder="1" applyAlignment="1">
      <alignment horizontal="center" vertical="center" wrapText="1"/>
    </xf>
    <xf numFmtId="0" fontId="90" fillId="24" borderId="6" xfId="0" applyFont="1" applyFill="1" applyBorder="1" applyAlignment="1">
      <alignment horizontal="center" vertical="center"/>
    </xf>
    <xf numFmtId="9" fontId="0" fillId="24" borderId="23" xfId="0" applyNumberFormat="1" applyFont="1" applyFill="1" applyBorder="1" applyAlignment="1">
      <alignment horizontal="center" vertical="center" wrapText="1"/>
    </xf>
    <xf numFmtId="10" fontId="9" fillId="24" borderId="6" xfId="0" applyNumberFormat="1" applyFont="1" applyFill="1" applyBorder="1" applyAlignment="1">
      <alignment horizontal="center" vertical="center"/>
    </xf>
    <xf numFmtId="0" fontId="0" fillId="0" borderId="0" xfId="0" applyFont="1" applyAlignment="1">
      <alignment vertical="center" wrapText="1"/>
    </xf>
    <xf numFmtId="0" fontId="90" fillId="24" borderId="23" xfId="0" applyFont="1" applyFill="1" applyBorder="1" applyAlignment="1">
      <alignment horizontal="center" vertical="center" wrapText="1"/>
    </xf>
    <xf numFmtId="0" fontId="90" fillId="24" borderId="23" xfId="0" applyFont="1" applyFill="1" applyBorder="1" applyAlignment="1">
      <alignment horizontal="center" vertical="center"/>
    </xf>
    <xf numFmtId="0" fontId="90" fillId="6" borderId="28" xfId="0" applyFont="1" applyFill="1" applyBorder="1" applyAlignment="1">
      <alignment horizontal="left" vertical="center" wrapText="1"/>
    </xf>
    <xf numFmtId="0" fontId="90" fillId="6" borderId="23" xfId="0" applyFont="1" applyFill="1" applyBorder="1" applyAlignment="1">
      <alignment vertical="center" wrapText="1"/>
    </xf>
    <xf numFmtId="9" fontId="90" fillId="0" borderId="6" xfId="0" applyNumberFormat="1" applyFont="1" applyBorder="1" applyAlignment="1">
      <alignment horizontal="center" vertical="center" wrapText="1"/>
    </xf>
    <xf numFmtId="0" fontId="90" fillId="0" borderId="23" xfId="0" applyFont="1" applyBorder="1" applyAlignment="1">
      <alignment horizontal="center" wrapText="1"/>
    </xf>
    <xf numFmtId="0" fontId="103" fillId="6" borderId="28" xfId="0" applyFont="1" applyFill="1" applyBorder="1" applyAlignment="1">
      <alignment horizontal="center" wrapText="1"/>
    </xf>
    <xf numFmtId="0" fontId="90" fillId="6" borderId="28" xfId="0" applyFont="1" applyFill="1" applyBorder="1" applyAlignment="1">
      <alignment horizontal="center" wrapText="1"/>
    </xf>
    <xf numFmtId="0" fontId="102" fillId="0" borderId="6" xfId="0" applyFont="1" applyBorder="1" applyAlignment="1">
      <alignment horizontal="center" vertical="center" wrapText="1"/>
    </xf>
    <xf numFmtId="0" fontId="90" fillId="0" borderId="6" xfId="0" applyFont="1" applyBorder="1" applyAlignment="1">
      <alignment horizontal="center" wrapText="1"/>
    </xf>
    <xf numFmtId="0" fontId="105" fillId="0" borderId="28" xfId="0" applyFont="1" applyBorder="1" applyAlignment="1">
      <alignment wrapText="1"/>
    </xf>
    <xf numFmtId="0" fontId="0" fillId="0" borderId="28" xfId="0" applyFont="1" applyBorder="1" applyAlignment="1">
      <alignment wrapText="1"/>
    </xf>
    <xf numFmtId="0" fontId="0" fillId="0" borderId="75" xfId="0" applyFont="1" applyBorder="1" applyAlignment="1">
      <alignment horizontal="center" vertical="center"/>
    </xf>
    <xf numFmtId="0" fontId="2" fillId="0" borderId="83" xfId="0" applyFont="1" applyBorder="1"/>
    <xf numFmtId="0" fontId="0" fillId="0" borderId="74" xfId="0" applyFont="1" applyBorder="1" applyAlignment="1">
      <alignment horizontal="center" vertical="center" wrapText="1"/>
    </xf>
    <xf numFmtId="0" fontId="2" fillId="0" borderId="78" xfId="0" applyFont="1" applyBorder="1"/>
    <xf numFmtId="0" fontId="2" fillId="0" borderId="82" xfId="0" applyFont="1" applyBorder="1"/>
    <xf numFmtId="0" fontId="0" fillId="0" borderId="75" xfId="0" applyFont="1" applyBorder="1" applyAlignment="1">
      <alignment horizontal="center" vertical="center" wrapText="1"/>
    </xf>
    <xf numFmtId="0" fontId="2" fillId="0" borderId="84" xfId="0" applyFont="1" applyBorder="1"/>
    <xf numFmtId="0" fontId="2" fillId="0" borderId="85" xfId="0" applyFont="1" applyBorder="1"/>
    <xf numFmtId="0" fontId="2" fillId="0" borderId="86" xfId="0" applyFont="1" applyBorder="1"/>
    <xf numFmtId="0" fontId="79" fillId="6" borderId="28" xfId="0" applyFont="1" applyFill="1" applyBorder="1" applyAlignment="1">
      <alignment wrapText="1"/>
    </xf>
    <xf numFmtId="10" fontId="9" fillId="13" borderId="81" xfId="0" applyNumberFormat="1" applyFont="1" applyFill="1" applyBorder="1" applyAlignment="1">
      <alignment horizontal="center" vertical="center"/>
    </xf>
    <xf numFmtId="0" fontId="2" fillId="0" borderId="79" xfId="0" applyFont="1" applyBorder="1"/>
    <xf numFmtId="0" fontId="2" fillId="0" borderId="88" xfId="0" applyFont="1" applyBorder="1"/>
    <xf numFmtId="9" fontId="0" fillId="0" borderId="75" xfId="0" applyNumberFormat="1" applyFont="1" applyBorder="1" applyAlignment="1">
      <alignment horizontal="center" vertical="center"/>
    </xf>
    <xf numFmtId="10" fontId="9" fillId="9" borderId="77" xfId="0" applyNumberFormat="1" applyFont="1" applyFill="1" applyBorder="1" applyAlignment="1">
      <alignment horizontal="center" vertical="center"/>
    </xf>
    <xf numFmtId="0" fontId="2" fillId="0" borderId="80" xfId="0" applyFont="1" applyBorder="1"/>
    <xf numFmtId="0" fontId="0" fillId="0" borderId="9" xfId="0" applyFont="1" applyBorder="1" applyAlignment="1">
      <alignment horizontal="left" vertical="center"/>
    </xf>
    <xf numFmtId="0" fontId="27" fillId="15" borderId="2" xfId="0" applyFont="1" applyFill="1" applyBorder="1" applyAlignment="1">
      <alignment horizontal="center" vertical="center"/>
    </xf>
    <xf numFmtId="10" fontId="9" fillId="18" borderId="23" xfId="0" applyNumberFormat="1" applyFont="1" applyFill="1" applyBorder="1" applyAlignment="1">
      <alignment horizontal="center" vertical="center"/>
    </xf>
    <xf numFmtId="0" fontId="9" fillId="17" borderId="2" xfId="0" applyFont="1" applyFill="1" applyBorder="1" applyAlignment="1">
      <alignment horizontal="center" vertical="center"/>
    </xf>
    <xf numFmtId="10" fontId="9" fillId="8" borderId="23" xfId="0" applyNumberFormat="1" applyFont="1" applyFill="1" applyBorder="1" applyAlignment="1">
      <alignment horizontal="center" vertical="center"/>
    </xf>
    <xf numFmtId="0" fontId="0" fillId="0" borderId="23" xfId="0" applyFont="1" applyBorder="1" applyAlignment="1">
      <alignment vertical="center" wrapText="1"/>
    </xf>
    <xf numFmtId="9" fontId="70" fillId="0" borderId="6" xfId="0" applyNumberFormat="1" applyFont="1" applyBorder="1" applyAlignment="1">
      <alignment horizontal="center" vertical="center"/>
    </xf>
    <xf numFmtId="0" fontId="70" fillId="0" borderId="9" xfId="0" applyFont="1" applyBorder="1" applyAlignment="1">
      <alignment horizontal="left" vertical="center" wrapText="1"/>
    </xf>
    <xf numFmtId="10" fontId="106" fillId="13" borderId="6" xfId="0" applyNumberFormat="1" applyFont="1" applyFill="1" applyBorder="1" applyAlignment="1">
      <alignment horizontal="center" vertical="center"/>
    </xf>
    <xf numFmtId="0" fontId="106" fillId="0" borderId="6"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6" xfId="0" applyFont="1" applyBorder="1" applyAlignment="1">
      <alignment horizontal="left" vertical="center" wrapText="1"/>
    </xf>
    <xf numFmtId="10" fontId="106" fillId="9" borderId="6" xfId="0" applyNumberFormat="1" applyFont="1" applyFill="1" applyBorder="1" applyAlignment="1">
      <alignment horizontal="center" vertical="center"/>
    </xf>
    <xf numFmtId="0" fontId="106" fillId="4" borderId="2" xfId="0" applyFont="1" applyFill="1" applyBorder="1" applyAlignment="1">
      <alignment horizontal="center"/>
    </xf>
    <xf numFmtId="0" fontId="40" fillId="0" borderId="6" xfId="0" applyFont="1" applyBorder="1" applyAlignment="1">
      <alignment horizontal="left" vertical="top" wrapText="1"/>
    </xf>
    <xf numFmtId="0" fontId="40" fillId="0" borderId="23" xfId="0" applyFont="1" applyBorder="1" applyAlignment="1">
      <alignment horizontal="left" vertical="top" wrapText="1"/>
    </xf>
    <xf numFmtId="0" fontId="9" fillId="17" borderId="3" xfId="0" applyFont="1" applyFill="1" applyBorder="1" applyAlignment="1">
      <alignment horizontal="center" vertical="center" wrapText="1"/>
    </xf>
    <xf numFmtId="0" fontId="0" fillId="0" borderId="28" xfId="0" applyFont="1" applyBorder="1" applyAlignment="1">
      <alignment horizontal="center" wrapText="1"/>
    </xf>
    <xf numFmtId="0" fontId="0" fillId="0" borderId="28" xfId="0" applyFont="1" applyBorder="1" applyAlignment="1">
      <alignment horizontal="center" vertical="top" wrapText="1"/>
    </xf>
    <xf numFmtId="9" fontId="0" fillId="0" borderId="28" xfId="0" applyNumberFormat="1" applyFont="1" applyBorder="1" applyAlignment="1">
      <alignment horizontal="center" vertical="center"/>
    </xf>
    <xf numFmtId="10" fontId="9" fillId="9" borderId="28" xfId="0" applyNumberFormat="1" applyFont="1" applyFill="1" applyBorder="1" applyAlignment="1">
      <alignment horizontal="center" vertical="center"/>
    </xf>
    <xf numFmtId="0" fontId="9" fillId="4" borderId="13" xfId="0" applyFont="1" applyFill="1" applyBorder="1" applyAlignment="1">
      <alignment horizontal="center" vertical="center"/>
    </xf>
    <xf numFmtId="10" fontId="9" fillId="13" borderId="28" xfId="0" applyNumberFormat="1" applyFont="1" applyFill="1" applyBorder="1" applyAlignment="1">
      <alignment horizontal="center" vertical="center"/>
    </xf>
    <xf numFmtId="9" fontId="0" fillId="0" borderId="28" xfId="0" applyNumberFormat="1" applyFont="1" applyBorder="1" applyAlignment="1">
      <alignment horizontal="center" vertical="center" wrapText="1"/>
    </xf>
    <xf numFmtId="0" fontId="111" fillId="0" borderId="28" xfId="0" applyFont="1" applyBorder="1" applyAlignment="1">
      <alignment wrapText="1"/>
    </xf>
    <xf numFmtId="10" fontId="88" fillId="9" borderId="6" xfId="0" applyNumberFormat="1" applyFont="1" applyFill="1" applyBorder="1" applyAlignment="1">
      <alignment horizontal="center" vertical="center"/>
    </xf>
    <xf numFmtId="0" fontId="36" fillId="6" borderId="9" xfId="0" applyFont="1" applyFill="1" applyBorder="1" applyAlignment="1">
      <alignment horizontal="left" vertical="center" wrapText="1"/>
    </xf>
    <xf numFmtId="0" fontId="36" fillId="0" borderId="6" xfId="0" applyFont="1" applyBorder="1" applyAlignment="1">
      <alignment horizontal="center" vertical="center" wrapText="1"/>
    </xf>
  </cellXfs>
  <cellStyles count="1">
    <cellStyle name="Normal" xfId="0" builtinId="0"/>
  </cellStyles>
  <dxfs count="1056">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theme" Target="theme/theme1.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2" Type="http://schemas.openxmlformats.org/officeDocument/2006/relationships/chartsheet" Target="chartsheets/sheet1.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sharedStrings" Target="sharedStrings.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a:solidFill>
                  <a:srgbClr val="000000"/>
                </a:solidFill>
                <a:latin typeface="Roboto"/>
              </a:defRPr>
            </a:pPr>
            <a:r>
              <a:t>AVANCE DE GESTIÓN DE PROCESOS </a:t>
            </a:r>
          </a:p>
        </c:rich>
      </c:tx>
      <c:overlay val="0"/>
    </c:title>
    <c:autoTitleDeleted val="0"/>
    <c:plotArea>
      <c:layout/>
      <c:barChart>
        <c:barDir val="col"/>
        <c:grouping val="clustered"/>
        <c:varyColors val="1"/>
        <c:ser>
          <c:idx val="0"/>
          <c:order val="0"/>
          <c:tx>
            <c:strRef>
              <c:f>'PAA2019'!$C$445</c:f>
              <c:strCache>
                <c:ptCount val="1"/>
              </c:strCache>
            </c:strRef>
          </c:tx>
          <c:spPr>
            <a:solidFill>
              <a:srgbClr val="4285F4"/>
            </a:solidFill>
          </c:spPr>
          <c:invertIfNegative val="1"/>
          <c:dLbls>
            <c:spPr>
              <a:noFill/>
              <a:ln>
                <a:noFill/>
              </a:ln>
              <a:effectLst/>
            </c:spPr>
            <c:txPr>
              <a:bodyPr/>
              <a:lstStyle/>
              <a:p>
                <a:pPr lvl="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'PAA2019'!$C$446:$C$465</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7F97-47BE-9432-52F3E2E1C28B}"/>
            </c:ext>
          </c:extLst>
        </c:ser>
        <c:ser>
          <c:idx val="1"/>
          <c:order val="1"/>
          <c:tx>
            <c:strRef>
              <c:f>'PAA2019'!$D$445</c:f>
              <c:strCache>
                <c:ptCount val="1"/>
              </c:strCache>
            </c:strRef>
          </c:tx>
          <c:spPr>
            <a:solidFill>
              <a:srgbClr val="DB4437"/>
            </a:solidFill>
          </c:spPr>
          <c:invertIfNegative val="1"/>
          <c:dLbls>
            <c:spPr>
              <a:noFill/>
              <a:ln>
                <a:noFill/>
              </a:ln>
              <a:effectLst/>
            </c:spPr>
            <c:txPr>
              <a:bodyPr/>
              <a:lstStyle/>
              <a:p>
                <a:pPr lvl="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'PAA2019'!$D$446:$D$465</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7F97-47BE-9432-52F3E2E1C28B}"/>
            </c:ext>
          </c:extLst>
        </c:ser>
        <c:ser>
          <c:idx val="2"/>
          <c:order val="2"/>
          <c:tx>
            <c:strRef>
              <c:f>'PAA2019'!$E$445</c:f>
              <c:strCache>
                <c:ptCount val="1"/>
                <c:pt idx="0">
                  <c:v>PESO</c:v>
                </c:pt>
              </c:strCache>
            </c:strRef>
          </c:tx>
          <c:invertIfNegative val="1"/>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'PAA2019'!$E$446:$E$465</c:f>
              <c:numCache>
                <c:formatCode>0.00%</c:formatCode>
                <c:ptCount val="20"/>
                <c:pt idx="0">
                  <c:v>5.8599999999999999E-2</c:v>
                </c:pt>
                <c:pt idx="1">
                  <c:v>5.9799999999999999E-2</c:v>
                </c:pt>
                <c:pt idx="2">
                  <c:v>5.9799999999999999E-2</c:v>
                </c:pt>
                <c:pt idx="3">
                  <c:v>5.7500000000000002E-2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extLst>
            <c:ext xmlns:c16="http://schemas.microsoft.com/office/drawing/2014/chart" uri="{C3380CC4-5D6E-409C-BE32-E72D297353CC}">
              <c16:uniqueId val="{00000002-7F97-47BE-9432-52F3E2E1C28B}"/>
            </c:ext>
          </c:extLst>
        </c:ser>
        <c:ser>
          <c:idx val="3"/>
          <c:order val="3"/>
          <c:tx>
            <c:strRef>
              <c:f>'PAA2019'!$G$445</c:f>
              <c:strCache>
                <c:ptCount val="1"/>
                <c:pt idx="0">
                  <c:v>AVANCE SEGUN PESO</c:v>
                </c:pt>
              </c:strCache>
            </c:strRef>
          </c:tx>
          <c:invertIfNegative val="1"/>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'PAA2019'!$G$446:$G$465</c:f>
              <c:numCache>
                <c:formatCode>0.00%</c:formatCode>
                <c:ptCount val="20"/>
                <c:pt idx="0">
                  <c:v>5.8818754666268479E-2</c:v>
                </c:pt>
                <c:pt idx="1">
                  <c:v>5.990839034049468E-2</c:v>
                </c:pt>
                <c:pt idx="2">
                  <c:v>5.6956476231421679E-2</c:v>
                </c:pt>
                <c:pt idx="3">
                  <c:v>5.7500000000000002E-2</c:v>
                </c:pt>
                <c:pt idx="4">
                  <c:v>7.0536151332877592E-2</c:v>
                </c:pt>
                <c:pt idx="5">
                  <c:v>5.3962600000000013E-2</c:v>
                </c:pt>
                <c:pt idx="6">
                  <c:v>0</c:v>
                </c:pt>
                <c:pt idx="7">
                  <c:v>5.7870238655462196E-2</c:v>
                </c:pt>
                <c:pt idx="8">
                  <c:v>4.9067263999999999E-2</c:v>
                </c:pt>
                <c:pt idx="9">
                  <c:v>4.2596591999999996E-2</c:v>
                </c:pt>
                <c:pt idx="10">
                  <c:v>5.5890000000000002E-2</c:v>
                </c:pt>
                <c:pt idx="11">
                  <c:v>3.6755955E-2</c:v>
                </c:pt>
                <c:pt idx="12">
                  <c:v>3.7563159689044036E-2</c:v>
                </c:pt>
                <c:pt idx="13">
                  <c:v>3.8223134842688494E-2</c:v>
                </c:pt>
                <c:pt idx="14">
                  <c:v>3.0420940800000001E-2</c:v>
                </c:pt>
                <c:pt idx="15">
                  <c:v>4.2780719999999994E-2</c:v>
                </c:pt>
                <c:pt idx="16">
                  <c:v>4.9399999999999999E-2</c:v>
                </c:pt>
                <c:pt idx="17">
                  <c:v>0</c:v>
                </c:pt>
                <c:pt idx="18">
                  <c:v>3.3399999999999999E-2</c:v>
                </c:pt>
                <c:pt idx="19">
                  <c:v>4.1422500000000001E-2</c:v>
                </c:pt>
              </c:numCache>
            </c:numRef>
          </c:val>
          <c:extLst>
            <c:ext xmlns:c16="http://schemas.microsoft.com/office/drawing/2014/chart" uri="{C3380CC4-5D6E-409C-BE32-E72D297353CC}">
              <c16:uniqueId val="{00000003-7F97-47BE-9432-52F3E2E1C28B}"/>
            </c:ext>
          </c:extLst>
        </c:ser>
        <c:dLbls>
          <c:showLegendKey val="0"/>
          <c:showVal val="0"/>
          <c:showCatName val="0"/>
          <c:showSerName val="0"/>
          <c:showPercent val="0"/>
          <c:showBubbleSize val="0"/>
        </c:dLbls>
        <c:gapWidth val="150"/>
        <c:axId val="1327429186"/>
        <c:axId val="1395834058"/>
      </c:barChart>
      <c:catAx>
        <c:axId val="1327429186"/>
        <c:scaling>
          <c:orientation val="minMax"/>
        </c:scaling>
        <c:delete val="0"/>
        <c:axPos val="b"/>
        <c:title>
          <c:tx>
            <c:rich>
              <a:bodyPr/>
              <a:lstStyle/>
              <a:p>
                <a:pPr lvl="0">
                  <a:defRPr b="0">
                    <a:solidFill>
                      <a:srgbClr val="000000"/>
                    </a:solidFill>
                    <a:latin typeface="Roboto"/>
                  </a:defRPr>
                </a:pPr>
                <a:endParaRPr/>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es-CO"/>
          </a:p>
        </c:txPr>
        <c:crossAx val="1395834058"/>
        <c:crosses val="autoZero"/>
        <c:auto val="1"/>
        <c:lblAlgn val="ctr"/>
        <c:lblOffset val="100"/>
        <c:noMultiLvlLbl val="1"/>
      </c:catAx>
      <c:valAx>
        <c:axId val="139583405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Roboto"/>
              </a:defRPr>
            </a:pPr>
            <a:endParaRPr lang="es-CO"/>
          </a:p>
        </c:txPr>
        <c:crossAx val="1327429186"/>
        <c:crosses val="autoZero"/>
        <c:crossBetween val="between"/>
      </c:valAx>
    </c:plotArea>
    <c:legend>
      <c:legendPos val="b"/>
      <c:overlay val="0"/>
      <c:txPr>
        <a:bodyPr/>
        <a:lstStyle/>
        <a:p>
          <a:pPr lvl="0">
            <a:defRPr b="0">
              <a:solidFill>
                <a:srgbClr val="000000"/>
              </a:solidFill>
              <a:latin typeface="Roboto"/>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a:solidFill>
                  <a:srgbClr val="0206BE"/>
                </a:solidFill>
                <a:latin typeface="Roboto"/>
              </a:defRPr>
            </a:pPr>
            <a:r>
              <a:t>AVANCE DE GESTIÓN DE PROCESOS A JUNIO 30 DE 2019</a:t>
            </a:r>
          </a:p>
        </c:rich>
      </c:tx>
      <c:overlay val="0"/>
    </c:title>
    <c:autoTitleDeleted val="0"/>
    <c:plotArea>
      <c:layout/>
      <c:barChart>
        <c:barDir val="col"/>
        <c:grouping val="clustered"/>
        <c:varyColors val="1"/>
        <c:ser>
          <c:idx val="0"/>
          <c:order val="0"/>
          <c:tx>
            <c:strRef>
              <c:f>'PAA2019'!$C$445</c:f>
              <c:strCache>
                <c:ptCount val="1"/>
              </c:strCache>
            </c:strRef>
          </c:tx>
          <c:spPr>
            <a:solidFill>
              <a:srgbClr val="4285F4"/>
            </a:solidFill>
          </c:spPr>
          <c:invertIfNegative val="1"/>
          <c:dLbls>
            <c:spPr>
              <a:noFill/>
              <a:ln>
                <a:noFill/>
              </a:ln>
              <a:effectLst/>
            </c:spPr>
            <c:txPr>
              <a:bodyPr/>
              <a:lstStyle/>
              <a:p>
                <a:pPr lvl="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'PAA2019'!$C$446:$C$465</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4854-47F3-94CB-454146826E66}"/>
            </c:ext>
          </c:extLst>
        </c:ser>
        <c:ser>
          <c:idx val="1"/>
          <c:order val="1"/>
          <c:tx>
            <c:strRef>
              <c:f>'PAA2019'!$D$445</c:f>
              <c:strCache>
                <c:ptCount val="1"/>
              </c:strCache>
            </c:strRef>
          </c:tx>
          <c:spPr>
            <a:solidFill>
              <a:srgbClr val="DB4437"/>
            </a:solidFill>
          </c:spPr>
          <c:invertIfNegative val="1"/>
          <c:dLbls>
            <c:spPr>
              <a:noFill/>
              <a:ln>
                <a:noFill/>
              </a:ln>
              <a:effectLst/>
            </c:spPr>
            <c:txPr>
              <a:bodyPr/>
              <a:lstStyle/>
              <a:p>
                <a:pPr lvl="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'PAA2019'!$D$446:$D$465</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4854-47F3-94CB-454146826E66}"/>
            </c:ext>
          </c:extLst>
        </c:ser>
        <c:ser>
          <c:idx val="2"/>
          <c:order val="2"/>
          <c:tx>
            <c:strRef>
              <c:f>'PAA2019'!$E$445</c:f>
              <c:strCache>
                <c:ptCount val="1"/>
                <c:pt idx="0">
                  <c:v>PESO</c:v>
                </c:pt>
              </c:strCache>
            </c:strRef>
          </c:tx>
          <c:invertIfNegative val="1"/>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'PAA2019'!$E$446:$E$465</c:f>
              <c:numCache>
                <c:formatCode>0.00%</c:formatCode>
                <c:ptCount val="20"/>
                <c:pt idx="0">
                  <c:v>5.8599999999999999E-2</c:v>
                </c:pt>
                <c:pt idx="1">
                  <c:v>5.9799999999999999E-2</c:v>
                </c:pt>
                <c:pt idx="2">
                  <c:v>5.9799999999999999E-2</c:v>
                </c:pt>
                <c:pt idx="3">
                  <c:v>5.7500000000000002E-2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extLst>
            <c:ext xmlns:c16="http://schemas.microsoft.com/office/drawing/2014/chart" uri="{C3380CC4-5D6E-409C-BE32-E72D297353CC}">
              <c16:uniqueId val="{00000002-4854-47F3-94CB-454146826E66}"/>
            </c:ext>
          </c:extLst>
        </c:ser>
        <c:ser>
          <c:idx val="3"/>
          <c:order val="3"/>
          <c:tx>
            <c:strRef>
              <c:f>'PAA2019'!$G$445</c:f>
              <c:strCache>
                <c:ptCount val="1"/>
                <c:pt idx="0">
                  <c:v>AVANCE SEGUN PESO</c:v>
                </c:pt>
              </c:strCache>
            </c:strRef>
          </c:tx>
          <c:invertIfNegative val="1"/>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'PAA2019'!$G$446:$G$465</c:f>
              <c:numCache>
                <c:formatCode>0.00%</c:formatCode>
                <c:ptCount val="20"/>
                <c:pt idx="0">
                  <c:v>5.8818754666268479E-2</c:v>
                </c:pt>
                <c:pt idx="1">
                  <c:v>5.990839034049468E-2</c:v>
                </c:pt>
                <c:pt idx="2">
                  <c:v>5.6956476231421679E-2</c:v>
                </c:pt>
                <c:pt idx="3">
                  <c:v>5.7500000000000002E-2</c:v>
                </c:pt>
                <c:pt idx="4">
                  <c:v>7.0536151332877592E-2</c:v>
                </c:pt>
                <c:pt idx="5">
                  <c:v>5.3962600000000013E-2</c:v>
                </c:pt>
                <c:pt idx="6">
                  <c:v>0</c:v>
                </c:pt>
                <c:pt idx="7">
                  <c:v>5.7870238655462196E-2</c:v>
                </c:pt>
                <c:pt idx="8">
                  <c:v>4.9067263999999999E-2</c:v>
                </c:pt>
                <c:pt idx="9">
                  <c:v>4.2596591999999996E-2</c:v>
                </c:pt>
                <c:pt idx="10">
                  <c:v>5.5890000000000002E-2</c:v>
                </c:pt>
                <c:pt idx="11">
                  <c:v>3.6755955E-2</c:v>
                </c:pt>
                <c:pt idx="12">
                  <c:v>3.7563159689044036E-2</c:v>
                </c:pt>
                <c:pt idx="13">
                  <c:v>3.8223134842688494E-2</c:v>
                </c:pt>
                <c:pt idx="14">
                  <c:v>3.0420940800000001E-2</c:v>
                </c:pt>
                <c:pt idx="15">
                  <c:v>4.2780719999999994E-2</c:v>
                </c:pt>
                <c:pt idx="16">
                  <c:v>4.9399999999999999E-2</c:v>
                </c:pt>
                <c:pt idx="17">
                  <c:v>0</c:v>
                </c:pt>
                <c:pt idx="18">
                  <c:v>3.3399999999999999E-2</c:v>
                </c:pt>
                <c:pt idx="19">
                  <c:v>4.1422500000000001E-2</c:v>
                </c:pt>
              </c:numCache>
            </c:numRef>
          </c:val>
          <c:extLst>
            <c:ext xmlns:c16="http://schemas.microsoft.com/office/drawing/2014/chart" uri="{C3380CC4-5D6E-409C-BE32-E72D297353CC}">
              <c16:uniqueId val="{00000003-4854-47F3-94CB-454146826E66}"/>
            </c:ext>
          </c:extLst>
        </c:ser>
        <c:dLbls>
          <c:showLegendKey val="0"/>
          <c:showVal val="0"/>
          <c:showCatName val="0"/>
          <c:showSerName val="0"/>
          <c:showPercent val="0"/>
          <c:showBubbleSize val="0"/>
        </c:dLbls>
        <c:gapWidth val="150"/>
        <c:axId val="1833522872"/>
        <c:axId val="1868216337"/>
      </c:barChart>
      <c:catAx>
        <c:axId val="1833522872"/>
        <c:scaling>
          <c:orientation val="minMax"/>
        </c:scaling>
        <c:delete val="0"/>
        <c:axPos val="b"/>
        <c:title>
          <c:tx>
            <c:rich>
              <a:bodyPr/>
              <a:lstStyle/>
              <a:p>
                <a:pPr lvl="0">
                  <a:defRPr b="0">
                    <a:solidFill>
                      <a:srgbClr val="000000"/>
                    </a:solidFill>
                    <a:latin typeface="Roboto"/>
                  </a:defRPr>
                </a:pPr>
                <a:endParaRPr/>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es-CO"/>
          </a:p>
        </c:txPr>
        <c:crossAx val="1868216337"/>
        <c:crosses val="autoZero"/>
        <c:auto val="1"/>
        <c:lblAlgn val="ctr"/>
        <c:lblOffset val="100"/>
        <c:noMultiLvlLbl val="1"/>
      </c:catAx>
      <c:valAx>
        <c:axId val="18682163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Roboto"/>
              </a:defRPr>
            </a:pPr>
            <a:endParaRPr lang="es-CO"/>
          </a:p>
        </c:txPr>
        <c:crossAx val="1833522872"/>
        <c:crosses val="autoZero"/>
        <c:crossBetween val="between"/>
      </c:valAx>
    </c:plotArea>
    <c:legend>
      <c:legendPos val="b"/>
      <c:overlay val="0"/>
      <c:txPr>
        <a:bodyPr/>
        <a:lstStyle/>
        <a:p>
          <a:pPr lvl="0">
            <a:defRPr b="0">
              <a:solidFill>
                <a:srgbClr val="000000"/>
              </a:solidFill>
              <a:latin typeface="Roboto"/>
            </a:defRPr>
          </a:pPr>
          <a:endParaRPr lang="es-CO"/>
        </a:p>
      </c:txPr>
    </c:legend>
    <c:plotVisOnly val="1"/>
    <c:dispBlanksAs val="zero"/>
    <c:showDLblsOverMax val="1"/>
  </c:char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a:solidFill>
                  <a:srgbClr val="0206BE"/>
                </a:solidFill>
                <a:latin typeface="Roboto"/>
              </a:defRPr>
            </a:pPr>
            <a:r>
              <a:rPr lang="es-CO"/>
              <a:t>AVANCE % DE LA GESTIÓN 2019 POR PROCESO</a:t>
            </a:r>
          </a:p>
        </c:rich>
      </c:tx>
      <c:layout/>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tx>
            <c:strRef>
              <c:f>'T Indicadores'!$F$372</c:f>
              <c:strCache>
                <c:ptCount val="1"/>
                <c:pt idx="0">
                  <c:v>AVANCE %</c:v>
                </c:pt>
              </c:strCache>
            </c:strRef>
          </c:tx>
          <c:spPr>
            <a:solidFill>
              <a:srgbClr val="4285F4"/>
            </a:solidFill>
          </c:spPr>
          <c:invertIfNegative val="1"/>
          <c:dLbls>
            <c:spPr>
              <a:noFill/>
              <a:ln>
                <a:noFill/>
              </a:ln>
              <a:effectLst/>
            </c:spPr>
            <c:txPr>
              <a:bodyPr/>
              <a:lstStyle/>
              <a:p>
                <a:pPr lvl="0">
                  <a:defRPr b="1">
                    <a:solidFill>
                      <a:srgbClr val="0206BE"/>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 Indicadores'!$D$373:$D$392</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'T Indicadores'!$F$373:$F$392</c:f>
              <c:numCache>
                <c:formatCode>0.00%</c:formatCode>
                <c:ptCount val="20"/>
                <c:pt idx="0">
                  <c:v>1.0037330147827386</c:v>
                </c:pt>
                <c:pt idx="1">
                  <c:v>1.0018125474999111</c:v>
                </c:pt>
                <c:pt idx="2">
                  <c:v>0.99999999999999989</c:v>
                </c:pt>
                <c:pt idx="3">
                  <c:v>0.95244943530805481</c:v>
                </c:pt>
                <c:pt idx="4">
                  <c:v>1.0916483348964368</c:v>
                </c:pt>
                <c:pt idx="5">
                  <c:v>0.9384800000000002</c:v>
                </c:pt>
                <c:pt idx="6">
                  <c:v>0</c:v>
                </c:pt>
                <c:pt idx="7">
                  <c:v>0.97753781512605054</c:v>
                </c:pt>
                <c:pt idx="8">
                  <c:v>0.958345</c:v>
                </c:pt>
                <c:pt idx="9">
                  <c:v>0.99991999999999992</c:v>
                </c:pt>
                <c:pt idx="10">
                  <c:v>0.9</c:v>
                </c:pt>
                <c:pt idx="11">
                  <c:v>0.88782500000000009</c:v>
                </c:pt>
                <c:pt idx="12">
                  <c:v>0.93208832975295375</c:v>
                </c:pt>
                <c:pt idx="13">
                  <c:v>0.85129476264339621</c:v>
                </c:pt>
                <c:pt idx="14">
                  <c:v>0.90838266147173374</c:v>
                </c:pt>
                <c:pt idx="15">
                  <c:v>0.95279999999999987</c:v>
                </c:pt>
                <c:pt idx="16">
                  <c:v>1</c:v>
                </c:pt>
                <c:pt idx="17">
                  <c:v>1</c:v>
                </c:pt>
                <c:pt idx="18">
                  <c:v>1</c:v>
                </c:pt>
                <c:pt idx="19">
                  <c:v>0.98624999999999996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620-4E6D-9DC9-B9FE52E84348}"/>
            </c:ext>
          </c:extLst>
        </c:ser>
        <c:dLbls>
          <c:showLegendKey val="0"/>
          <c:showVal val="0"/>
          <c:showCatName val="0"/>
          <c:showSerName val="0"/>
          <c:showPercent val="0"/>
          <c:showBubbleSize val="0"/>
        </c:dLbls>
        <c:gapWidth val="150"/>
        <c:shape val="box"/>
        <c:axId val="538791972"/>
        <c:axId val="1078091238"/>
        <c:axId val="0"/>
      </c:bar3DChart>
      <c:catAx>
        <c:axId val="538791972"/>
        <c:scaling>
          <c:orientation val="minMax"/>
        </c:scaling>
        <c:delete val="0"/>
        <c:axPos val="b"/>
        <c:title>
          <c:tx>
            <c:rich>
              <a:bodyPr/>
              <a:lstStyle/>
              <a:p>
                <a:pPr lvl="0">
                  <a:defRPr b="0">
                    <a:solidFill>
                      <a:srgbClr val="000000"/>
                    </a:solidFill>
                    <a:latin typeface="Roboto"/>
                  </a:defRPr>
                </a:pPr>
                <a:endParaRPr lang="es-CO"/>
              </a:p>
            </c:rich>
          </c:tx>
          <c:layout/>
          <c:overlay val="0"/>
        </c:title>
        <c:numFmt formatCode="General" sourceLinked="1"/>
        <c:majorTickMark val="none"/>
        <c:minorTickMark val="none"/>
        <c:tickLblPos val="nextTo"/>
        <c:txPr>
          <a:bodyPr/>
          <a:lstStyle/>
          <a:p>
            <a:pPr lvl="0">
              <a:defRPr sz="1000" b="1">
                <a:solidFill>
                  <a:srgbClr val="000000"/>
                </a:solidFill>
                <a:latin typeface="Roboto"/>
              </a:defRPr>
            </a:pPr>
            <a:endParaRPr lang="es-CO"/>
          </a:p>
        </c:txPr>
        <c:crossAx val="1078091238"/>
        <c:crosses val="autoZero"/>
        <c:auto val="1"/>
        <c:lblAlgn val="ctr"/>
        <c:lblOffset val="100"/>
        <c:noMultiLvlLbl val="1"/>
      </c:catAx>
      <c:valAx>
        <c:axId val="107809123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s-CO"/>
              </a:p>
            </c:rich>
          </c:tx>
          <c:layout/>
          <c:overlay val="0"/>
        </c:title>
        <c:numFmt formatCode="0.00%" sourceLinked="1"/>
        <c:majorTickMark val="none"/>
        <c:minorTickMark val="none"/>
        <c:tickLblPos val="nextTo"/>
        <c:spPr>
          <a:ln/>
        </c:spPr>
        <c:txPr>
          <a:bodyPr/>
          <a:lstStyle/>
          <a:p>
            <a:pPr lvl="0">
              <a:defRPr b="0">
                <a:solidFill>
                  <a:srgbClr val="000000"/>
                </a:solidFill>
                <a:latin typeface="Roboto"/>
              </a:defRPr>
            </a:pPr>
            <a:endParaRPr lang="es-CO"/>
          </a:p>
        </c:txPr>
        <c:crossAx val="538791972"/>
        <c:crosses val="autoZero"/>
        <c:crossBetween val="between"/>
      </c:valAx>
    </c:plotArea>
    <c:plotVisOnly val="1"/>
    <c:dispBlanksAs val="zero"/>
    <c:showDLblsOverMax val="1"/>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66675</xdr:colOff>
      <xdr:row>444</xdr:row>
      <xdr:rowOff>0</xdr:rowOff>
    </xdr:from>
    <xdr:ext cx="12592050" cy="4400550"/>
    <xdr:graphicFrame macro="">
      <xdr:nvGraphicFramePr>
        <xdr:cNvPr id="2" name="Chart 1"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123825</xdr:colOff>
      <xdr:row>0</xdr:row>
      <xdr:rowOff>142875</xdr:rowOff>
    </xdr:from>
    <xdr:ext cx="1543050" cy="542925"/>
    <xdr:pic>
      <xdr:nvPicPr>
        <xdr:cNvPr id="3" name="image2.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314325</xdr:colOff>
      <xdr:row>0</xdr:row>
      <xdr:rowOff>152400</xdr:rowOff>
    </xdr:from>
    <xdr:ext cx="2171700" cy="542925"/>
    <xdr:pic>
      <xdr:nvPicPr>
        <xdr:cNvPr id="4" name="image3.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485775</xdr:colOff>
      <xdr:row>0</xdr:row>
      <xdr:rowOff>219075</xdr:rowOff>
    </xdr:from>
    <xdr:ext cx="1428750" cy="962025"/>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485775</xdr:colOff>
      <xdr:row>1</xdr:row>
      <xdr:rowOff>47625</xdr:rowOff>
    </xdr:from>
    <xdr:ext cx="1428750" cy="962025"/>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609600</xdr:colOff>
      <xdr:row>0</xdr:row>
      <xdr:rowOff>228600</xdr:rowOff>
    </xdr:from>
    <xdr:ext cx="1514475" cy="857250"/>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638175</xdr:colOff>
      <xdr:row>0</xdr:row>
      <xdr:rowOff>219075</xdr:rowOff>
    </xdr:from>
    <xdr:ext cx="1343025" cy="666750"/>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1076325</xdr:colOff>
      <xdr:row>0</xdr:row>
      <xdr:rowOff>104775</xdr:rowOff>
    </xdr:from>
    <xdr:ext cx="1390650" cy="1276350"/>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485775</xdr:colOff>
      <xdr:row>0</xdr:row>
      <xdr:rowOff>219075</xdr:rowOff>
    </xdr:from>
    <xdr:ext cx="1905000" cy="1181100"/>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838200</xdr:colOff>
      <xdr:row>0</xdr:row>
      <xdr:rowOff>123825</xdr:rowOff>
    </xdr:from>
    <xdr:ext cx="1381125" cy="1304925"/>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762000</xdr:colOff>
      <xdr:row>0</xdr:row>
      <xdr:rowOff>152400</xdr:rowOff>
    </xdr:from>
    <xdr:ext cx="1466850" cy="136207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485775</xdr:colOff>
      <xdr:row>0</xdr:row>
      <xdr:rowOff>123825</xdr:rowOff>
    </xdr:from>
    <xdr:ext cx="1457325" cy="1362075"/>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419100</xdr:colOff>
      <xdr:row>0</xdr:row>
      <xdr:rowOff>161925</xdr:rowOff>
    </xdr:from>
    <xdr:ext cx="1457325" cy="1352550"/>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absoluteAnchor>
    <xdr:pos x="0" y="0"/>
    <xdr:ext cx="8610600" cy="6276975"/>
    <xdr:graphicFrame macro="">
      <xdr:nvGraphicFramePr>
        <xdr:cNvPr id="2" name="Chart 2" title="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20.xml><?xml version="1.0" encoding="utf-8"?>
<xdr:wsDr xmlns:xdr="http://schemas.openxmlformats.org/drawingml/2006/spreadsheetDrawing" xmlns:a="http://schemas.openxmlformats.org/drawingml/2006/main">
  <xdr:oneCellAnchor>
    <xdr:from>
      <xdr:col>0</xdr:col>
      <xdr:colOff>428625</xdr:colOff>
      <xdr:row>0</xdr:row>
      <xdr:rowOff>133350</xdr:rowOff>
    </xdr:from>
    <xdr:ext cx="1447800" cy="136207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523875</xdr:colOff>
      <xdr:row>0</xdr:row>
      <xdr:rowOff>85725</xdr:rowOff>
    </xdr:from>
    <xdr:ext cx="1457325" cy="1362075"/>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762000</xdr:colOff>
      <xdr:row>0</xdr:row>
      <xdr:rowOff>152400</xdr:rowOff>
    </xdr:from>
    <xdr:ext cx="1095375" cy="1133475"/>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571500</xdr:colOff>
      <xdr:row>0</xdr:row>
      <xdr:rowOff>190500</xdr:rowOff>
    </xdr:from>
    <xdr:ext cx="1400175" cy="1085850"/>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38100</xdr:rowOff>
    </xdr:from>
    <xdr:ext cx="21231225" cy="7439025"/>
    <xdr:graphicFrame macro="">
      <xdr:nvGraphicFramePr>
        <xdr:cNvPr id="5" name="Chart 5"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409575</xdr:colOff>
      <xdr:row>0</xdr:row>
      <xdr:rowOff>238125</xdr:rowOff>
    </xdr:from>
    <xdr:ext cx="1704975" cy="1038225"/>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85725</xdr:rowOff>
    </xdr:from>
    <xdr:ext cx="1419225" cy="1257300"/>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238125</xdr:colOff>
      <xdr:row>0</xdr:row>
      <xdr:rowOff>161925</xdr:rowOff>
    </xdr:from>
    <xdr:ext cx="1704975" cy="1038225"/>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390525</xdr:colOff>
      <xdr:row>1</xdr:row>
      <xdr:rowOff>180975</xdr:rowOff>
    </xdr:from>
    <xdr:ext cx="1704975" cy="1038225"/>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257175</xdr:colOff>
      <xdr:row>1</xdr:row>
      <xdr:rowOff>85725</xdr:rowOff>
    </xdr:from>
    <xdr:ext cx="1762125" cy="1000125"/>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438150</xdr:colOff>
      <xdr:row>0</xdr:row>
      <xdr:rowOff>200025</xdr:rowOff>
    </xdr:from>
    <xdr:ext cx="1914525" cy="1162050"/>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K756"/>
  <sheetViews>
    <sheetView workbookViewId="0">
      <pane xSplit="4" ySplit="3" topLeftCell="E4" activePane="bottomRight" state="frozen"/>
      <selection pane="topRight" activeCell="E1" sqref="E1"/>
      <selection pane="bottomLeft" activeCell="A4" sqref="A4"/>
      <selection pane="bottomRight" activeCell="E4" sqref="E4"/>
    </sheetView>
  </sheetViews>
  <sheetFormatPr baseColWidth="10" defaultColWidth="14.42578125" defaultRowHeight="15" customHeight="1"/>
  <cols>
    <col min="1" max="1" width="20.7109375" customWidth="1"/>
    <col min="2" max="2" width="8.28515625" customWidth="1"/>
    <col min="3" max="3" width="19.5703125" customWidth="1"/>
    <col min="4" max="4" width="20.85546875" customWidth="1"/>
    <col min="5" max="5" width="19.28515625" customWidth="1"/>
    <col min="6" max="6" width="20.85546875" customWidth="1"/>
    <col min="7" max="7" width="25" customWidth="1"/>
    <col min="8" max="8" width="15" customWidth="1"/>
    <col min="9" max="9" width="14.140625" customWidth="1"/>
    <col min="10" max="11" width="14.42578125" customWidth="1"/>
    <col min="12" max="12" width="23.7109375" customWidth="1"/>
    <col min="13" max="13" width="14.42578125" customWidth="1"/>
    <col min="14" max="14" width="12" customWidth="1"/>
    <col min="15" max="15" width="11" customWidth="1"/>
    <col min="16" max="16" width="8" customWidth="1"/>
    <col min="17" max="17" width="8.85546875" customWidth="1"/>
    <col min="18" max="18" width="8.7109375" customWidth="1"/>
    <col min="19" max="19" width="22.140625" customWidth="1"/>
    <col min="20" max="20" width="21.85546875" customWidth="1"/>
    <col min="21" max="21" width="68.85546875" customWidth="1"/>
    <col min="22" max="22" width="13.85546875" customWidth="1"/>
    <col min="23" max="23" width="13.42578125" customWidth="1"/>
    <col min="24" max="25" width="8.7109375" customWidth="1"/>
    <col min="26" max="27" width="14.42578125" hidden="1" customWidth="1"/>
    <col min="28" max="37" width="14.42578125" customWidth="1"/>
  </cols>
  <sheetData>
    <row r="1" spans="1:37" ht="30" customHeight="1">
      <c r="A1" s="1044"/>
      <c r="B1" s="1013"/>
      <c r="C1" s="1013"/>
      <c r="D1" s="1014"/>
      <c r="E1" s="1030" t="s">
        <v>12</v>
      </c>
      <c r="F1" s="1030" t="s">
        <v>13</v>
      </c>
      <c r="G1" s="1031" t="s">
        <v>14</v>
      </c>
      <c r="H1" s="1013"/>
      <c r="I1" s="1013"/>
      <c r="J1" s="1013"/>
      <c r="K1" s="1013"/>
      <c r="L1" s="1013"/>
      <c r="M1" s="1013"/>
      <c r="N1" s="1013"/>
      <c r="O1" s="1013"/>
      <c r="P1" s="1013"/>
      <c r="Q1" s="1013"/>
      <c r="R1" s="1013"/>
      <c r="S1" s="1013"/>
      <c r="T1" s="1013"/>
      <c r="U1" s="1013"/>
      <c r="V1" s="1013"/>
      <c r="W1" s="1013"/>
      <c r="X1" s="1013"/>
      <c r="Y1" s="1014"/>
      <c r="Z1" s="1032"/>
      <c r="AA1" s="1032"/>
      <c r="AB1" s="2"/>
      <c r="AC1" s="2"/>
      <c r="AD1" s="2"/>
      <c r="AE1" s="2"/>
      <c r="AF1" s="2"/>
      <c r="AG1" s="2"/>
      <c r="AH1" s="2"/>
      <c r="AI1" s="2"/>
      <c r="AJ1" s="2"/>
      <c r="AK1" s="2"/>
    </row>
    <row r="2" spans="1:37" ht="40.5" customHeight="1">
      <c r="A2" s="1015"/>
      <c r="B2" s="1016"/>
      <c r="C2" s="1016"/>
      <c r="D2" s="1017"/>
      <c r="E2" s="1008"/>
      <c r="F2" s="1008"/>
      <c r="G2" s="1033" t="s">
        <v>15</v>
      </c>
      <c r="H2" s="1016"/>
      <c r="I2" s="1016"/>
      <c r="J2" s="1016"/>
      <c r="K2" s="1016"/>
      <c r="L2" s="1016"/>
      <c r="M2" s="1016"/>
      <c r="N2" s="1016"/>
      <c r="O2" s="1016"/>
      <c r="P2" s="1016"/>
      <c r="Q2" s="1016"/>
      <c r="R2" s="1016"/>
      <c r="S2" s="1016"/>
      <c r="T2" s="1016"/>
      <c r="U2" s="1016"/>
      <c r="V2" s="1016"/>
      <c r="W2" s="1016"/>
      <c r="X2" s="1016"/>
      <c r="Y2" s="1017"/>
      <c r="Z2" s="1008"/>
      <c r="AA2" s="1008"/>
      <c r="AB2" s="2"/>
      <c r="AC2" s="2"/>
      <c r="AD2" s="2"/>
      <c r="AE2" s="2"/>
      <c r="AF2" s="2"/>
      <c r="AG2" s="2"/>
      <c r="AH2" s="2"/>
      <c r="AI2" s="2"/>
      <c r="AJ2" s="2"/>
      <c r="AK2" s="2"/>
    </row>
    <row r="3" spans="1:37" ht="90">
      <c r="A3" s="3" t="s">
        <v>1</v>
      </c>
      <c r="B3" s="4" t="s">
        <v>16</v>
      </c>
      <c r="C3" s="3" t="s">
        <v>17</v>
      </c>
      <c r="D3" s="3" t="s">
        <v>18</v>
      </c>
      <c r="E3" s="3" t="s">
        <v>19</v>
      </c>
      <c r="F3" s="5" t="s">
        <v>20</v>
      </c>
      <c r="G3" s="5" t="s">
        <v>21</v>
      </c>
      <c r="H3" s="5" t="s">
        <v>22</v>
      </c>
      <c r="I3" s="5" t="s">
        <v>23</v>
      </c>
      <c r="J3" s="5" t="s">
        <v>0</v>
      </c>
      <c r="K3" s="6" t="s">
        <v>24</v>
      </c>
      <c r="L3" s="6" t="s">
        <v>5</v>
      </c>
      <c r="M3" s="6" t="s">
        <v>25</v>
      </c>
      <c r="N3" s="7" t="s">
        <v>8</v>
      </c>
      <c r="O3" s="7" t="s">
        <v>9</v>
      </c>
      <c r="P3" s="8" t="s">
        <v>26</v>
      </c>
      <c r="Q3" s="7" t="s">
        <v>27</v>
      </c>
      <c r="R3" s="7" t="s">
        <v>28</v>
      </c>
      <c r="S3" s="5" t="s">
        <v>22</v>
      </c>
      <c r="T3" s="5" t="s">
        <v>29</v>
      </c>
      <c r="U3" s="5" t="s">
        <v>30</v>
      </c>
      <c r="V3" s="7" t="s">
        <v>8</v>
      </c>
      <c r="W3" s="7" t="s">
        <v>9</v>
      </c>
      <c r="X3" s="7" t="s">
        <v>31</v>
      </c>
      <c r="Y3" s="7" t="s">
        <v>32</v>
      </c>
      <c r="Z3" s="1034" t="s">
        <v>33</v>
      </c>
      <c r="AA3" s="1035"/>
      <c r="AB3" s="2"/>
      <c r="AC3" s="2"/>
      <c r="AD3" s="2"/>
      <c r="AE3" s="2"/>
      <c r="AF3" s="2"/>
      <c r="AG3" s="2"/>
      <c r="AH3" s="2"/>
      <c r="AI3" s="2"/>
      <c r="AJ3" s="2"/>
      <c r="AK3" s="2"/>
    </row>
    <row r="4" spans="1:37">
      <c r="A4" s="1023" t="str">
        <f>Geod!D4</f>
        <v>GESTIÓN GEODÉSICA</v>
      </c>
      <c r="B4" s="984">
        <f>Geod!W4</f>
        <v>5.8599999999999999E-2</v>
      </c>
      <c r="C4" s="991" t="str">
        <f>Geod!A8</f>
        <v xml:space="preserve"> - Fortalecer la producción de la información agrológica, geográfica, geodésica y cartográfica nacional.</v>
      </c>
      <c r="D4" s="991" t="str">
        <f>Geod!N8</f>
        <v>- Fortalecimiento de la Red Geodésica Nacional</v>
      </c>
      <c r="E4" s="991" t="str">
        <f>Geod!A10</f>
        <v>- Gestión con valores para resultados
  - Información y comunicación</v>
      </c>
      <c r="F4" s="991"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G4" s="991" t="str">
        <f>Geod!A12</f>
        <v>Servicios de Información Geodésica generada</v>
      </c>
      <c r="H4" s="991" t="str">
        <f>Geod!B12</f>
        <v>N/A</v>
      </c>
      <c r="I4" s="991" t="str">
        <f>Geod!C12</f>
        <v>Siervo William León</v>
      </c>
      <c r="J4" s="1036" t="str">
        <f>Geod!D12</f>
        <v>Unidad</v>
      </c>
      <c r="K4" s="1036">
        <f>Geod!E12</f>
        <v>13394</v>
      </c>
      <c r="L4" s="1036" t="str">
        <f>Geod!F12</f>
        <v>Cantidad de datos geodésicos generados</v>
      </c>
      <c r="M4" s="1036" t="str">
        <f>Geod!G12</f>
        <v>Producto</v>
      </c>
      <c r="N4" s="992">
        <f>Geod!U12</f>
        <v>13394</v>
      </c>
      <c r="O4" s="992">
        <f>Geod!U13</f>
        <v>13644</v>
      </c>
      <c r="P4" s="990">
        <f>Geod!V12</f>
        <v>0.2</v>
      </c>
      <c r="Q4" s="984">
        <f>Geod!W12</f>
        <v>0.20373301478273853</v>
      </c>
      <c r="R4" s="984">
        <f>SUM(Q4:Q24)</f>
        <v>1.0037330147827386</v>
      </c>
      <c r="S4" s="14" t="str">
        <f>Geod!B15</f>
        <v>N/A</v>
      </c>
      <c r="T4" s="14" t="str">
        <f>Geod!C15</f>
        <v>Siervo William León</v>
      </c>
      <c r="U4" s="14" t="str">
        <f>Geod!D15</f>
        <v>Realizar la materialización de puntos de la red Geodésica pasiva</v>
      </c>
      <c r="V4" s="15">
        <f>Geod!U15</f>
        <v>250</v>
      </c>
      <c r="W4" s="15">
        <f>Geod!U16</f>
        <v>250</v>
      </c>
      <c r="X4" s="16">
        <f>Geod!V15</f>
        <v>0.15</v>
      </c>
      <c r="Y4" s="16">
        <f>Geod!W15</f>
        <v>0.15</v>
      </c>
      <c r="Z4" s="17" t="s">
        <v>35</v>
      </c>
      <c r="AA4" s="17" t="s">
        <v>36</v>
      </c>
      <c r="AB4" s="2"/>
      <c r="AC4" s="2"/>
      <c r="AD4" s="2"/>
      <c r="AE4" s="2"/>
      <c r="AF4" s="2"/>
      <c r="AG4" s="2"/>
      <c r="AH4" s="2"/>
      <c r="AI4" s="2"/>
      <c r="AJ4" s="2"/>
      <c r="AK4" s="2"/>
    </row>
    <row r="5" spans="1:37">
      <c r="A5" s="985"/>
      <c r="B5" s="985"/>
      <c r="C5" s="985"/>
      <c r="D5" s="985"/>
      <c r="E5" s="985"/>
      <c r="F5" s="985"/>
      <c r="G5" s="985"/>
      <c r="H5" s="985"/>
      <c r="I5" s="985"/>
      <c r="J5" s="985"/>
      <c r="K5" s="985"/>
      <c r="L5" s="985"/>
      <c r="M5" s="985"/>
      <c r="N5" s="985"/>
      <c r="O5" s="985"/>
      <c r="P5" s="985"/>
      <c r="Q5" s="985"/>
      <c r="R5" s="985"/>
      <c r="S5" s="14" t="str">
        <f>Geod!B17</f>
        <v>N/A</v>
      </c>
      <c r="T5" s="14" t="str">
        <f>Geod!C17</f>
        <v>Siervo William León</v>
      </c>
      <c r="U5" s="14" t="str">
        <f>Geod!D17</f>
        <v>Generar los datos geomagnéticos</v>
      </c>
      <c r="V5" s="15">
        <f>Geod!U17</f>
        <v>1944</v>
      </c>
      <c r="W5" s="15">
        <f>Geod!U18</f>
        <v>1944</v>
      </c>
      <c r="X5" s="16">
        <f>Geod!V17</f>
        <v>0.2</v>
      </c>
      <c r="Y5" s="16">
        <f>Geod!W17</f>
        <v>0.2</v>
      </c>
      <c r="Z5" s="17"/>
      <c r="AA5" s="17"/>
      <c r="AB5" s="2"/>
      <c r="AC5" s="2"/>
      <c r="AD5" s="2"/>
      <c r="AE5" s="2"/>
      <c r="AF5" s="2"/>
      <c r="AG5" s="2"/>
      <c r="AH5" s="2"/>
      <c r="AI5" s="2"/>
      <c r="AJ5" s="2"/>
      <c r="AK5" s="2"/>
    </row>
    <row r="6" spans="1:37">
      <c r="A6" s="985"/>
      <c r="B6" s="985"/>
      <c r="C6" s="985"/>
      <c r="D6" s="985"/>
      <c r="E6" s="985"/>
      <c r="F6" s="985"/>
      <c r="G6" s="985"/>
      <c r="H6" s="985"/>
      <c r="I6" s="985"/>
      <c r="J6" s="985"/>
      <c r="K6" s="985"/>
      <c r="L6" s="985"/>
      <c r="M6" s="985"/>
      <c r="N6" s="985"/>
      <c r="O6" s="985"/>
      <c r="P6" s="985"/>
      <c r="Q6" s="985"/>
      <c r="R6" s="985"/>
      <c r="S6" s="14" t="str">
        <f>Geod!B19</f>
        <v>N/A</v>
      </c>
      <c r="T6" s="14" t="str">
        <f>Geod!C19</f>
        <v>Siervo William León</v>
      </c>
      <c r="U6" s="14" t="str">
        <f>Geod!D19</f>
        <v>Generar los valores gravimétricos</v>
      </c>
      <c r="V6" s="15">
        <f>Geod!U19</f>
        <v>250</v>
      </c>
      <c r="W6" s="15">
        <f>Geod!U20</f>
        <v>250</v>
      </c>
      <c r="X6" s="16">
        <f>Geod!V19</f>
        <v>0.15</v>
      </c>
      <c r="Y6" s="16">
        <f>Geod!W19</f>
        <v>0.15</v>
      </c>
      <c r="Z6" s="17"/>
      <c r="AA6" s="17"/>
      <c r="AB6" s="2"/>
      <c r="AC6" s="2"/>
      <c r="AD6" s="2"/>
      <c r="AE6" s="2"/>
      <c r="AF6" s="2"/>
      <c r="AG6" s="2"/>
      <c r="AH6" s="2"/>
      <c r="AI6" s="2"/>
      <c r="AJ6" s="2"/>
      <c r="AK6" s="2"/>
    </row>
    <row r="7" spans="1:37">
      <c r="A7" s="985"/>
      <c r="B7" s="985"/>
      <c r="C7" s="985"/>
      <c r="D7" s="985"/>
      <c r="E7" s="985"/>
      <c r="F7" s="985"/>
      <c r="G7" s="985"/>
      <c r="H7" s="985"/>
      <c r="I7" s="985"/>
      <c r="J7" s="985"/>
      <c r="K7" s="985"/>
      <c r="L7" s="985"/>
      <c r="M7" s="985"/>
      <c r="N7" s="985"/>
      <c r="O7" s="985"/>
      <c r="P7" s="985"/>
      <c r="Q7" s="985"/>
      <c r="R7" s="985"/>
      <c r="S7" s="14" t="str">
        <f>Geod!B21</f>
        <v>N/A</v>
      </c>
      <c r="T7" s="14" t="str">
        <f>Geod!C21</f>
        <v>Siervo William León</v>
      </c>
      <c r="U7" s="14" t="str">
        <f>Geod!D21</f>
        <v>Generar y publicar los datos Rinex de las estaciones permanentes</v>
      </c>
      <c r="V7" s="15">
        <f>Geod!U21</f>
        <v>10950</v>
      </c>
      <c r="W7" s="15">
        <f>Geod!U22</f>
        <v>10950</v>
      </c>
      <c r="X7" s="16">
        <f>Geod!V21</f>
        <v>0.35</v>
      </c>
      <c r="Y7" s="16">
        <f>Geod!W21</f>
        <v>0.35</v>
      </c>
      <c r="Z7" s="17" t="s">
        <v>35</v>
      </c>
      <c r="AA7" s="17" t="s">
        <v>36</v>
      </c>
      <c r="AB7" s="2"/>
      <c r="AC7" s="2"/>
      <c r="AD7" s="2"/>
      <c r="AE7" s="2"/>
      <c r="AF7" s="2"/>
      <c r="AG7" s="2"/>
      <c r="AH7" s="2"/>
      <c r="AI7" s="2"/>
      <c r="AJ7" s="2"/>
      <c r="AK7" s="2"/>
    </row>
    <row r="8" spans="1:37">
      <c r="A8" s="985"/>
      <c r="B8" s="985"/>
      <c r="C8" s="985"/>
      <c r="D8" s="985"/>
      <c r="E8" s="985"/>
      <c r="F8" s="985"/>
      <c r="G8" s="987"/>
      <c r="H8" s="987"/>
      <c r="I8" s="987"/>
      <c r="J8" s="987"/>
      <c r="K8" s="987"/>
      <c r="L8" s="987"/>
      <c r="M8" s="987"/>
      <c r="N8" s="987"/>
      <c r="O8" s="987"/>
      <c r="P8" s="987"/>
      <c r="Q8" s="987"/>
      <c r="R8" s="985"/>
      <c r="S8" s="14" t="str">
        <f>Geod!B23</f>
        <v>N/A</v>
      </c>
      <c r="T8" s="14" t="str">
        <f>Geod!C23</f>
        <v>Siervo William León</v>
      </c>
      <c r="U8" s="14" t="str">
        <f>Geod!D23</f>
        <v>Generar los datos altimétricos</v>
      </c>
      <c r="V8" s="15">
        <f>Geod!U23</f>
        <v>250</v>
      </c>
      <c r="W8" s="15">
        <f>Geod!U24</f>
        <v>250</v>
      </c>
      <c r="X8" s="16">
        <f>Geod!V23</f>
        <v>0.15</v>
      </c>
      <c r="Y8" s="16">
        <f>Geod!W23</f>
        <v>0.15</v>
      </c>
      <c r="Z8" s="17" t="s">
        <v>35</v>
      </c>
      <c r="AA8" s="17" t="s">
        <v>36</v>
      </c>
      <c r="AB8" s="2"/>
      <c r="AC8" s="2"/>
      <c r="AD8" s="2"/>
      <c r="AE8" s="2"/>
      <c r="AF8" s="2"/>
      <c r="AG8" s="2"/>
      <c r="AH8" s="2"/>
      <c r="AI8" s="2"/>
      <c r="AJ8" s="2"/>
      <c r="AK8" s="2"/>
    </row>
    <row r="9" spans="1:37" ht="21" customHeight="1">
      <c r="A9" s="985"/>
      <c r="B9" s="985"/>
      <c r="C9" s="985"/>
      <c r="D9" s="985"/>
      <c r="E9" s="985"/>
      <c r="F9" s="985"/>
      <c r="G9" s="991" t="str">
        <f>Geod!A26</f>
        <v>Estaciones geodesicas reactivadas</v>
      </c>
      <c r="H9" s="991" t="str">
        <f>Geod!B26</f>
        <v>N/A</v>
      </c>
      <c r="I9" s="991" t="str">
        <f>Geod!C26</f>
        <v>Siervo William León</v>
      </c>
      <c r="J9" s="991" t="str">
        <f>Geod!D26</f>
        <v>Unidad</v>
      </c>
      <c r="K9" s="991">
        <f>Geod!E26</f>
        <v>25</v>
      </c>
      <c r="L9" s="991" t="str">
        <f>Geod!F26</f>
        <v>Cantidad de estaciones geodésicas reactivadas</v>
      </c>
      <c r="M9" s="991" t="str">
        <f>Geod!G26</f>
        <v>Producto</v>
      </c>
      <c r="N9" s="992">
        <f>Geod!U26</f>
        <v>25</v>
      </c>
      <c r="O9" s="992">
        <f>Geod!U27</f>
        <v>25</v>
      </c>
      <c r="P9" s="990">
        <f>Geod!V26</f>
        <v>0.2</v>
      </c>
      <c r="Q9" s="984">
        <f>Geod!W26</f>
        <v>0.2</v>
      </c>
      <c r="R9" s="985"/>
      <c r="S9" s="14" t="str">
        <f>Geod!B29</f>
        <v>N/A</v>
      </c>
      <c r="T9" s="14" t="str">
        <f>Geod!C29</f>
        <v>Siervo William León</v>
      </c>
      <c r="U9" s="14" t="str">
        <f>Geod!D29</f>
        <v>Elaborar el prediagnóstico de las estaciones fuera de línea</v>
      </c>
      <c r="V9" s="16">
        <f>Geod!U29</f>
        <v>1</v>
      </c>
      <c r="W9" s="16">
        <f>Geod!U30</f>
        <v>1</v>
      </c>
      <c r="X9" s="16">
        <f>Geod!V29</f>
        <v>0.2</v>
      </c>
      <c r="Y9" s="16">
        <f>Geod!W29</f>
        <v>0.2</v>
      </c>
      <c r="Z9" s="17"/>
      <c r="AA9" s="17"/>
      <c r="AB9" s="2"/>
      <c r="AC9" s="2"/>
      <c r="AD9" s="2"/>
      <c r="AE9" s="2"/>
      <c r="AF9" s="2"/>
      <c r="AG9" s="2"/>
      <c r="AH9" s="2"/>
      <c r="AI9" s="2"/>
      <c r="AJ9" s="2"/>
      <c r="AK9" s="2"/>
    </row>
    <row r="10" spans="1:37" ht="21" customHeight="1">
      <c r="A10" s="985"/>
      <c r="B10" s="985"/>
      <c r="C10" s="985"/>
      <c r="D10" s="985"/>
      <c r="E10" s="985"/>
      <c r="F10" s="985"/>
      <c r="G10" s="985"/>
      <c r="H10" s="985"/>
      <c r="I10" s="985"/>
      <c r="J10" s="985"/>
      <c r="K10" s="985"/>
      <c r="L10" s="985"/>
      <c r="M10" s="985"/>
      <c r="N10" s="985"/>
      <c r="O10" s="985"/>
      <c r="P10" s="985"/>
      <c r="Q10" s="985"/>
      <c r="R10" s="985"/>
      <c r="S10" s="14" t="str">
        <f>Geod!B31</f>
        <v>N/A</v>
      </c>
      <c r="T10" s="14" t="str">
        <f>Geod!C31</f>
        <v>Siervo William León</v>
      </c>
      <c r="U10" s="14" t="str">
        <f>Geod!D31</f>
        <v>Realizar la programación de la reactivación de estaciones</v>
      </c>
      <c r="V10" s="16">
        <f>Geod!U31</f>
        <v>1</v>
      </c>
      <c r="W10" s="16">
        <f>Geod!U32</f>
        <v>1</v>
      </c>
      <c r="X10" s="16">
        <f>Geod!V31</f>
        <v>0.2</v>
      </c>
      <c r="Y10" s="16">
        <f>Geod!W31</f>
        <v>0.2</v>
      </c>
      <c r="Z10" s="17"/>
      <c r="AA10" s="17"/>
      <c r="AB10" s="2"/>
      <c r="AC10" s="2"/>
      <c r="AD10" s="2"/>
      <c r="AE10" s="2"/>
      <c r="AF10" s="2"/>
      <c r="AG10" s="2"/>
      <c r="AH10" s="2"/>
      <c r="AI10" s="2"/>
      <c r="AJ10" s="2"/>
      <c r="AK10" s="2"/>
    </row>
    <row r="11" spans="1:37" ht="21" customHeight="1">
      <c r="A11" s="985"/>
      <c r="B11" s="985"/>
      <c r="C11" s="985"/>
      <c r="D11" s="985"/>
      <c r="E11" s="985"/>
      <c r="F11" s="985"/>
      <c r="G11" s="987"/>
      <c r="H11" s="987"/>
      <c r="I11" s="987"/>
      <c r="J11" s="987"/>
      <c r="K11" s="987"/>
      <c r="L11" s="987"/>
      <c r="M11" s="987"/>
      <c r="N11" s="987"/>
      <c r="O11" s="987"/>
      <c r="P11" s="987"/>
      <c r="Q11" s="987"/>
      <c r="R11" s="985"/>
      <c r="S11" s="14" t="str">
        <f>Geod!B33</f>
        <v>N/A</v>
      </c>
      <c r="T11" s="14" t="str">
        <f>Geod!C33</f>
        <v>Siervo William León</v>
      </c>
      <c r="U11" s="14" t="str">
        <f>Geod!D33</f>
        <v>Reactivar las estaciones</v>
      </c>
      <c r="V11" s="16">
        <f>Geod!U33</f>
        <v>1</v>
      </c>
      <c r="W11" s="16">
        <f>Geod!U34</f>
        <v>1</v>
      </c>
      <c r="X11" s="16">
        <f>Geod!V33</f>
        <v>0.6</v>
      </c>
      <c r="Y11" s="16">
        <f>Geod!W33</f>
        <v>0.6</v>
      </c>
      <c r="Z11" s="17"/>
      <c r="AA11" s="17"/>
      <c r="AB11" s="2"/>
      <c r="AC11" s="2"/>
      <c r="AD11" s="2"/>
      <c r="AE11" s="2"/>
      <c r="AF11" s="2"/>
      <c r="AG11" s="2"/>
      <c r="AH11" s="2"/>
      <c r="AI11" s="2"/>
      <c r="AJ11" s="2"/>
      <c r="AK11" s="2"/>
    </row>
    <row r="12" spans="1:37" ht="30">
      <c r="A12" s="985"/>
      <c r="B12" s="985"/>
      <c r="C12" s="985"/>
      <c r="D12" s="985"/>
      <c r="E12" s="985"/>
      <c r="F12" s="985"/>
      <c r="G12" s="991" t="str">
        <f>Geod!A36</f>
        <v>Documentos técnicos de investigación e innovación geodésica</v>
      </c>
      <c r="H12" s="991" t="str">
        <f>Geod!B36</f>
        <v>N/A</v>
      </c>
      <c r="I12" s="991" t="str">
        <f>Geod!C36</f>
        <v>Siervo William León</v>
      </c>
      <c r="J12" s="991" t="str">
        <f>Geod!D36</f>
        <v>Porcentaje</v>
      </c>
      <c r="K12" s="992">
        <f>Geod!E36</f>
        <v>100</v>
      </c>
      <c r="L12" s="991" t="str">
        <f>Geod!F36</f>
        <v>Porcentaje de avance en la elaboración de cuatro documentos técnicos de investigación e innovación geodésica</v>
      </c>
      <c r="M12" s="991" t="str">
        <f>Geod!G36</f>
        <v>Producto</v>
      </c>
      <c r="N12" s="984">
        <f>Geod!U36</f>
        <v>1</v>
      </c>
      <c r="O12" s="984">
        <f>Geod!U37</f>
        <v>1</v>
      </c>
      <c r="P12" s="990">
        <f>Geod!V36</f>
        <v>0.2</v>
      </c>
      <c r="Q12" s="984">
        <f>Geod!W36</f>
        <v>0.2</v>
      </c>
      <c r="R12" s="985"/>
      <c r="S12" s="14" t="str">
        <f>Geod!B39</f>
        <v>N/A</v>
      </c>
      <c r="T12" s="14" t="str">
        <f>Geod!C39</f>
        <v>Siervo William León</v>
      </c>
      <c r="U12" s="14" t="str">
        <f>Geod!D39</f>
        <v>Elaborar el documento del plan de fortalecimiento de la red geodésica nacional</v>
      </c>
      <c r="V12" s="16">
        <f>Geod!U39</f>
        <v>1</v>
      </c>
      <c r="W12" s="16">
        <f>Geod!U40</f>
        <v>1</v>
      </c>
      <c r="X12" s="16">
        <f>Geod!V39</f>
        <v>0.25</v>
      </c>
      <c r="Y12" s="16">
        <f>Geod!W39</f>
        <v>0.25</v>
      </c>
      <c r="Z12" s="17"/>
      <c r="AA12" s="17"/>
      <c r="AB12" s="2"/>
      <c r="AC12" s="2"/>
      <c r="AD12" s="2"/>
      <c r="AE12" s="2"/>
      <c r="AF12" s="2"/>
      <c r="AG12" s="2"/>
      <c r="AH12" s="2"/>
      <c r="AI12" s="2"/>
      <c r="AJ12" s="2"/>
      <c r="AK12" s="2"/>
    </row>
    <row r="13" spans="1:37">
      <c r="A13" s="985"/>
      <c r="B13" s="985"/>
      <c r="C13" s="985"/>
      <c r="D13" s="985"/>
      <c r="E13" s="985"/>
      <c r="F13" s="985"/>
      <c r="G13" s="985"/>
      <c r="H13" s="985"/>
      <c r="I13" s="985"/>
      <c r="J13" s="985"/>
      <c r="K13" s="985"/>
      <c r="L13" s="985"/>
      <c r="M13" s="985"/>
      <c r="N13" s="985"/>
      <c r="O13" s="985"/>
      <c r="P13" s="985"/>
      <c r="Q13" s="985"/>
      <c r="R13" s="985"/>
      <c r="S13" s="14" t="str">
        <f>Geod!B41</f>
        <v>N/A</v>
      </c>
      <c r="T13" s="14" t="str">
        <f>Geod!C41</f>
        <v>Siervo William León</v>
      </c>
      <c r="U13" s="14" t="str">
        <f>Geod!D41</f>
        <v>Elaborar el documento de actualización de modelo geoidal para IHRF</v>
      </c>
      <c r="V13" s="16">
        <f>Geod!U41</f>
        <v>1.0000000000000002</v>
      </c>
      <c r="W13" s="16">
        <f>Geod!U42</f>
        <v>1</v>
      </c>
      <c r="X13" s="16">
        <f>Geod!V41</f>
        <v>0.25</v>
      </c>
      <c r="Y13" s="16">
        <f>Geod!W41</f>
        <v>0.24999999999999994</v>
      </c>
      <c r="Z13" s="17"/>
      <c r="AA13" s="17"/>
      <c r="AB13" s="2"/>
      <c r="AC13" s="2"/>
      <c r="AD13" s="2"/>
      <c r="AE13" s="2"/>
      <c r="AF13" s="2"/>
      <c r="AG13" s="2"/>
      <c r="AH13" s="2"/>
      <c r="AI13" s="2"/>
      <c r="AJ13" s="2"/>
      <c r="AK13" s="2"/>
    </row>
    <row r="14" spans="1:37">
      <c r="A14" s="985"/>
      <c r="B14" s="985"/>
      <c r="C14" s="985"/>
      <c r="D14" s="985"/>
      <c r="E14" s="985"/>
      <c r="F14" s="985"/>
      <c r="G14" s="985"/>
      <c r="H14" s="985"/>
      <c r="I14" s="985"/>
      <c r="J14" s="985"/>
      <c r="K14" s="985"/>
      <c r="L14" s="985"/>
      <c r="M14" s="985"/>
      <c r="N14" s="985"/>
      <c r="O14" s="985"/>
      <c r="P14" s="985"/>
      <c r="Q14" s="985"/>
      <c r="R14" s="985"/>
      <c r="S14" s="14" t="str">
        <f>Geod!B43</f>
        <v>N/A</v>
      </c>
      <c r="T14" s="14" t="str">
        <f>Geod!C43</f>
        <v>Siervo William León</v>
      </c>
      <c r="U14" s="14" t="str">
        <f>Geod!D43</f>
        <v>Elaborar la propuesta para la red gravimétrica absoluta de Colombia</v>
      </c>
      <c r="V14" s="16">
        <f>Geod!U43</f>
        <v>0.99999999999999989</v>
      </c>
      <c r="W14" s="16">
        <f>Geod!U44</f>
        <v>1</v>
      </c>
      <c r="X14" s="16">
        <f>Geod!V43</f>
        <v>0.25</v>
      </c>
      <c r="Y14" s="16">
        <f>Geod!W43</f>
        <v>0.25</v>
      </c>
      <c r="Z14" s="17"/>
      <c r="AA14" s="17"/>
      <c r="AB14" s="2"/>
      <c r="AC14" s="2"/>
      <c r="AD14" s="2"/>
      <c r="AE14" s="2"/>
      <c r="AF14" s="2"/>
      <c r="AG14" s="2"/>
      <c r="AH14" s="2"/>
      <c r="AI14" s="2"/>
      <c r="AJ14" s="2"/>
      <c r="AK14" s="2"/>
    </row>
    <row r="15" spans="1:37" ht="30">
      <c r="A15" s="985"/>
      <c r="B15" s="985"/>
      <c r="C15" s="985"/>
      <c r="D15" s="985"/>
      <c r="E15" s="985"/>
      <c r="F15" s="985"/>
      <c r="G15" s="987"/>
      <c r="H15" s="987"/>
      <c r="I15" s="987"/>
      <c r="J15" s="987"/>
      <c r="K15" s="987"/>
      <c r="L15" s="987"/>
      <c r="M15" s="987"/>
      <c r="N15" s="987"/>
      <c r="O15" s="987"/>
      <c r="P15" s="987"/>
      <c r="Q15" s="987"/>
      <c r="R15" s="985"/>
      <c r="S15" s="14" t="str">
        <f>Geod!B45</f>
        <v>N/A</v>
      </c>
      <c r="T15" s="14" t="str">
        <f>Geod!C45</f>
        <v>Siervo William León</v>
      </c>
      <c r="U15" s="14" t="str">
        <f>Geod!D45</f>
        <v>Elaborar el documento propuesta de estaciones básicas de repetición para la elaboración de la carta geomagnética actualizada de Colombia.</v>
      </c>
      <c r="V15" s="16">
        <f>Geod!U45</f>
        <v>1.0000000000000002</v>
      </c>
      <c r="W15" s="16">
        <f>Geod!U46</f>
        <v>1</v>
      </c>
      <c r="X15" s="16">
        <f>Geod!V45</f>
        <v>0.25</v>
      </c>
      <c r="Y15" s="16">
        <f>Geod!W45</f>
        <v>0.24999999999999994</v>
      </c>
      <c r="Z15" s="17"/>
      <c r="AA15" s="17"/>
      <c r="AB15" s="2"/>
      <c r="AC15" s="2"/>
      <c r="AD15" s="2"/>
      <c r="AE15" s="2"/>
      <c r="AF15" s="2"/>
      <c r="AG15" s="2"/>
      <c r="AH15" s="2"/>
      <c r="AI15" s="2"/>
      <c r="AJ15" s="2"/>
      <c r="AK15" s="2"/>
    </row>
    <row r="16" spans="1:37">
      <c r="A16" s="985"/>
      <c r="B16" s="985"/>
      <c r="C16" s="985"/>
      <c r="D16" s="985"/>
      <c r="E16" s="985"/>
      <c r="F16" s="985"/>
      <c r="G16" s="991" t="str">
        <f>Geod!A48</f>
        <v>Red geodésica activa MAGNA- ECO articulada con la red geodésica GEORED del Servicio Geológico Colombiano</v>
      </c>
      <c r="H16" s="991" t="str">
        <f>Geod!B48</f>
        <v>N/A</v>
      </c>
      <c r="I16" s="991" t="str">
        <f>Geod!C48</f>
        <v>Siervo William León</v>
      </c>
      <c r="J16" s="991" t="str">
        <f>Geod!D48</f>
        <v>Porcentaje</v>
      </c>
      <c r="K16" s="991">
        <f>Geod!E48</f>
        <v>20</v>
      </c>
      <c r="L16" s="991" t="str">
        <f>Geod!F48</f>
        <v>Porcentaje de avance en la articulación de las dos redes geodésicas (MAGNA-ECO y GEORED)</v>
      </c>
      <c r="M16" s="991" t="str">
        <f>Geod!G48</f>
        <v>Resultado</v>
      </c>
      <c r="N16" s="984">
        <f>Geod!U48</f>
        <v>0.2</v>
      </c>
      <c r="O16" s="984">
        <f>Geod!U49</f>
        <v>0.2</v>
      </c>
      <c r="P16" s="990">
        <f>Geod!V48</f>
        <v>0.2</v>
      </c>
      <c r="Q16" s="984">
        <f>Geod!W48</f>
        <v>0.2</v>
      </c>
      <c r="R16" s="985"/>
      <c r="S16" s="14" t="str">
        <f>Geod!B51</f>
        <v>N/A</v>
      </c>
      <c r="T16" s="14" t="str">
        <f>Geod!C51</f>
        <v>Siervo William León</v>
      </c>
      <c r="U16" s="14" t="str">
        <f>Geod!D51</f>
        <v>Realizar reuniones con el SGC para la concertación de acuerdos técnicos</v>
      </c>
      <c r="V16" s="16">
        <f>Geod!U51</f>
        <v>1</v>
      </c>
      <c r="W16" s="16">
        <f>Geod!U52</f>
        <v>1</v>
      </c>
      <c r="X16" s="16">
        <f>Geod!V51</f>
        <v>0.2</v>
      </c>
      <c r="Y16" s="16">
        <f>Geod!W51</f>
        <v>0.2</v>
      </c>
      <c r="Z16" s="17"/>
      <c r="AA16" s="17"/>
      <c r="AB16" s="2"/>
      <c r="AC16" s="2"/>
      <c r="AD16" s="2"/>
      <c r="AE16" s="2"/>
      <c r="AF16" s="2"/>
      <c r="AG16" s="2"/>
      <c r="AH16" s="2"/>
      <c r="AI16" s="2"/>
      <c r="AJ16" s="2"/>
      <c r="AK16" s="2"/>
    </row>
    <row r="17" spans="1:37" ht="30">
      <c r="A17" s="985"/>
      <c r="B17" s="985"/>
      <c r="C17" s="985"/>
      <c r="D17" s="985"/>
      <c r="E17" s="985"/>
      <c r="F17" s="985"/>
      <c r="G17" s="985"/>
      <c r="H17" s="985"/>
      <c r="I17" s="985"/>
      <c r="J17" s="985"/>
      <c r="K17" s="985"/>
      <c r="L17" s="985"/>
      <c r="M17" s="985"/>
      <c r="N17" s="985"/>
      <c r="O17" s="985"/>
      <c r="P17" s="985"/>
      <c r="Q17" s="985"/>
      <c r="R17" s="985"/>
      <c r="S17" s="14" t="str">
        <f>Geod!B53</f>
        <v>N/A</v>
      </c>
      <c r="T17" s="14" t="str">
        <f>Geod!C53</f>
        <v>Siervo William León</v>
      </c>
      <c r="U17" s="14" t="str">
        <f>Geod!D53</f>
        <v>Realizar la proyección de las especificaciones técnicas de los estudios previos</v>
      </c>
      <c r="V17" s="16">
        <f>Geod!U53</f>
        <v>1</v>
      </c>
      <c r="W17" s="16">
        <f>Geod!U54</f>
        <v>1</v>
      </c>
      <c r="X17" s="16">
        <f>Geod!V53</f>
        <v>0.2</v>
      </c>
      <c r="Y17" s="16">
        <f>Geod!W53</f>
        <v>0.2</v>
      </c>
      <c r="Z17" s="17"/>
      <c r="AA17" s="17"/>
      <c r="AB17" s="2"/>
      <c r="AC17" s="2"/>
      <c r="AD17" s="2"/>
      <c r="AE17" s="2"/>
      <c r="AF17" s="2"/>
      <c r="AG17" s="2"/>
      <c r="AH17" s="2"/>
      <c r="AI17" s="2"/>
      <c r="AJ17" s="2"/>
      <c r="AK17" s="2"/>
    </row>
    <row r="18" spans="1:37" ht="30">
      <c r="A18" s="985"/>
      <c r="B18" s="985"/>
      <c r="C18" s="985"/>
      <c r="D18" s="985"/>
      <c r="E18" s="985"/>
      <c r="F18" s="985"/>
      <c r="G18" s="985"/>
      <c r="H18" s="985"/>
      <c r="I18" s="985"/>
      <c r="J18" s="985"/>
      <c r="K18" s="985"/>
      <c r="L18" s="985"/>
      <c r="M18" s="985"/>
      <c r="N18" s="985"/>
      <c r="O18" s="985"/>
      <c r="P18" s="985"/>
      <c r="Q18" s="985"/>
      <c r="R18" s="985"/>
      <c r="S18" s="14" t="str">
        <f>Geod!B55</f>
        <v>N/A</v>
      </c>
      <c r="T18" s="14" t="str">
        <f>Geod!C55</f>
        <v>Siervo William León</v>
      </c>
      <c r="U18" s="14" t="str">
        <f>Geod!D55</f>
        <v>Realizar seguimiento a la elaboración del acuerdo suscrito con el Servicio Geológico Colombiano</v>
      </c>
      <c r="V18" s="16">
        <f>Geod!U55</f>
        <v>1.0000000000000002</v>
      </c>
      <c r="W18" s="16">
        <f>Geod!U56</f>
        <v>1</v>
      </c>
      <c r="X18" s="16">
        <f>Geod!V55</f>
        <v>0.1</v>
      </c>
      <c r="Y18" s="16">
        <f>Geod!W55</f>
        <v>9.9999999999999978E-2</v>
      </c>
      <c r="Z18" s="17"/>
      <c r="AA18" s="17"/>
      <c r="AB18" s="2"/>
      <c r="AC18" s="2"/>
      <c r="AD18" s="2"/>
      <c r="AE18" s="2"/>
      <c r="AF18" s="2"/>
      <c r="AG18" s="2"/>
      <c r="AH18" s="2"/>
      <c r="AI18" s="2"/>
      <c r="AJ18" s="2"/>
      <c r="AK18" s="2"/>
    </row>
    <row r="19" spans="1:37">
      <c r="A19" s="985"/>
      <c r="B19" s="985"/>
      <c r="C19" s="985"/>
      <c r="D19" s="985"/>
      <c r="E19" s="985"/>
      <c r="F19" s="985"/>
      <c r="G19" s="985"/>
      <c r="H19" s="985"/>
      <c r="I19" s="985"/>
      <c r="J19" s="985"/>
      <c r="K19" s="985"/>
      <c r="L19" s="985"/>
      <c r="M19" s="985"/>
      <c r="N19" s="985"/>
      <c r="O19" s="985"/>
      <c r="P19" s="985"/>
      <c r="Q19" s="985"/>
      <c r="R19" s="985"/>
      <c r="S19" s="14" t="str">
        <f>Geod!B57</f>
        <v>N/A</v>
      </c>
      <c r="T19" s="14" t="str">
        <f>Geod!C57</f>
        <v>Siervo William León</v>
      </c>
      <c r="U19" s="14" t="str">
        <f>Geod!D57</f>
        <v>Realizar la exploración de campo (20 áreas potenciales)</v>
      </c>
      <c r="V19" s="16">
        <f>Geod!U57</f>
        <v>1</v>
      </c>
      <c r="W19" s="16">
        <f>Geod!U58</f>
        <v>1</v>
      </c>
      <c r="X19" s="16">
        <f>Geod!V57</f>
        <v>0.15</v>
      </c>
      <c r="Y19" s="16">
        <f>Geod!W57</f>
        <v>0.15</v>
      </c>
      <c r="Z19" s="17"/>
      <c r="AA19" s="17"/>
      <c r="AB19" s="2"/>
      <c r="AC19" s="2"/>
      <c r="AD19" s="2"/>
      <c r="AE19" s="2"/>
      <c r="AF19" s="2"/>
      <c r="AG19" s="2"/>
      <c r="AH19" s="2"/>
      <c r="AI19" s="2"/>
      <c r="AJ19" s="2"/>
      <c r="AK19" s="2"/>
    </row>
    <row r="20" spans="1:37">
      <c r="A20" s="985"/>
      <c r="B20" s="985"/>
      <c r="C20" s="985"/>
      <c r="D20" s="985"/>
      <c r="E20" s="985"/>
      <c r="F20" s="985"/>
      <c r="G20" s="987"/>
      <c r="H20" s="987"/>
      <c r="I20" s="987"/>
      <c r="J20" s="987"/>
      <c r="K20" s="987"/>
      <c r="L20" s="987"/>
      <c r="M20" s="987"/>
      <c r="N20" s="987"/>
      <c r="O20" s="987"/>
      <c r="P20" s="987"/>
      <c r="Q20" s="987"/>
      <c r="R20" s="985"/>
      <c r="S20" s="14" t="str">
        <f>Geod!B59</f>
        <v>N/A</v>
      </c>
      <c r="T20" s="14" t="str">
        <f>Geod!C59</f>
        <v>Siervo William León</v>
      </c>
      <c r="U20" s="14" t="str">
        <f>Geod!D59</f>
        <v>Definir los cuatro puntos para instalar nuevas estaciones</v>
      </c>
      <c r="V20" s="16">
        <f>Geod!U59</f>
        <v>1</v>
      </c>
      <c r="W20" s="16">
        <f>Geod!U60</f>
        <v>1</v>
      </c>
      <c r="X20" s="16">
        <f>Geod!V59</f>
        <v>0.05</v>
      </c>
      <c r="Y20" s="16">
        <f>Geod!W59</f>
        <v>0.05</v>
      </c>
      <c r="Z20" s="17"/>
      <c r="AA20" s="17"/>
      <c r="AB20" s="2"/>
      <c r="AC20" s="2"/>
      <c r="AD20" s="2"/>
      <c r="AE20" s="2"/>
      <c r="AF20" s="2"/>
      <c r="AG20" s="2"/>
      <c r="AH20" s="2"/>
      <c r="AI20" s="2"/>
      <c r="AJ20" s="2"/>
      <c r="AK20" s="2"/>
    </row>
    <row r="21" spans="1:37">
      <c r="A21" s="985"/>
      <c r="B21" s="985"/>
      <c r="C21" s="985"/>
      <c r="D21" s="985"/>
      <c r="E21" s="985"/>
      <c r="F21" s="985"/>
      <c r="G21" s="991" t="str">
        <f>Geod!A66</f>
        <v>Proyecto observatorio geodésico, geomagnético y gravimétrico de la Isla Santuario de Fúquene</v>
      </c>
      <c r="H21" s="991">
        <f>Geod!B66</f>
        <v>0</v>
      </c>
      <c r="I21" s="991" t="str">
        <f>Geod!C66</f>
        <v>Siervo William León</v>
      </c>
      <c r="J21" s="991" t="str">
        <f>Geod!D66</f>
        <v>Porcentaje</v>
      </c>
      <c r="K21" s="991">
        <f>Geod!E66</f>
        <v>100</v>
      </c>
      <c r="L21" s="991" t="str">
        <f>Geod!F66</f>
        <v>Porcentaje de avance del proyecto observatorio geodésico, geomagnético y gravimétrico de la Isla Santuario de Fúquene</v>
      </c>
      <c r="M21" s="991" t="str">
        <f>Geod!G66</f>
        <v>Producto</v>
      </c>
      <c r="N21" s="984">
        <f>Geod!U66</f>
        <v>1.0000000000000002</v>
      </c>
      <c r="O21" s="984">
        <f>Geod!U67</f>
        <v>1.0000000000000002</v>
      </c>
      <c r="P21" s="990">
        <f>Geod!V66</f>
        <v>0.2</v>
      </c>
      <c r="Q21" s="984">
        <f>Geod!W66</f>
        <v>0.2</v>
      </c>
      <c r="R21" s="985"/>
      <c r="S21" s="14" t="str">
        <f>Geod!B69</f>
        <v>N/A</v>
      </c>
      <c r="T21" s="14" t="str">
        <f>Geod!C69</f>
        <v>Siervo William León</v>
      </c>
      <c r="U21" s="14" t="str">
        <f>Geod!D69</f>
        <v>Elaborar la propuesta técnico económica</v>
      </c>
      <c r="V21" s="16">
        <f>Geod!U69</f>
        <v>1</v>
      </c>
      <c r="W21" s="16">
        <f>Geod!U70</f>
        <v>1</v>
      </c>
      <c r="X21" s="16">
        <f>Geod!V69</f>
        <v>0.25</v>
      </c>
      <c r="Y21" s="16">
        <f>Geod!W69</f>
        <v>0.25</v>
      </c>
      <c r="Z21" s="17" t="s">
        <v>35</v>
      </c>
      <c r="AA21" s="17" t="s">
        <v>36</v>
      </c>
      <c r="AB21" s="2"/>
      <c r="AC21" s="2"/>
      <c r="AD21" s="2"/>
      <c r="AE21" s="2"/>
      <c r="AF21" s="2"/>
      <c r="AG21" s="2"/>
      <c r="AH21" s="2"/>
      <c r="AI21" s="2"/>
      <c r="AJ21" s="2"/>
      <c r="AK21" s="2"/>
    </row>
    <row r="22" spans="1:37">
      <c r="A22" s="985"/>
      <c r="B22" s="985"/>
      <c r="C22" s="985"/>
      <c r="D22" s="985"/>
      <c r="E22" s="985"/>
      <c r="F22" s="985"/>
      <c r="G22" s="985"/>
      <c r="H22" s="985"/>
      <c r="I22" s="985"/>
      <c r="J22" s="985"/>
      <c r="K22" s="985"/>
      <c r="L22" s="985"/>
      <c r="M22" s="985"/>
      <c r="N22" s="985"/>
      <c r="O22" s="985"/>
      <c r="P22" s="985"/>
      <c r="Q22" s="985"/>
      <c r="R22" s="985"/>
      <c r="S22" s="14" t="str">
        <f>Geod!B71</f>
        <v>N/A</v>
      </c>
      <c r="T22" s="14" t="str">
        <f>Geod!C71</f>
        <v>Siervo William León</v>
      </c>
      <c r="U22" s="14" t="str">
        <f>Geod!D71</f>
        <v>Elaborar de especificaciones técnicas</v>
      </c>
      <c r="V22" s="16">
        <f>Geod!U71</f>
        <v>1</v>
      </c>
      <c r="W22" s="16">
        <f>Geod!U71</f>
        <v>1</v>
      </c>
      <c r="X22" s="16">
        <f>Geod!V71</f>
        <v>0.25</v>
      </c>
      <c r="Y22" s="16">
        <f>Geod!W71</f>
        <v>0.25</v>
      </c>
      <c r="Z22" s="17" t="s">
        <v>37</v>
      </c>
      <c r="AA22" s="17" t="s">
        <v>36</v>
      </c>
      <c r="AB22" s="2"/>
      <c r="AC22" s="2"/>
      <c r="AD22" s="2"/>
      <c r="AE22" s="2"/>
      <c r="AF22" s="2"/>
      <c r="AG22" s="2"/>
      <c r="AH22" s="2"/>
      <c r="AI22" s="2"/>
      <c r="AJ22" s="2"/>
      <c r="AK22" s="2"/>
    </row>
    <row r="23" spans="1:37">
      <c r="A23" s="985"/>
      <c r="B23" s="985"/>
      <c r="C23" s="985"/>
      <c r="D23" s="985"/>
      <c r="E23" s="985"/>
      <c r="F23" s="985"/>
      <c r="G23" s="985"/>
      <c r="H23" s="985"/>
      <c r="I23" s="985"/>
      <c r="J23" s="985"/>
      <c r="K23" s="985"/>
      <c r="L23" s="985"/>
      <c r="M23" s="985"/>
      <c r="N23" s="985"/>
      <c r="O23" s="985"/>
      <c r="P23" s="985"/>
      <c r="Q23" s="985"/>
      <c r="R23" s="985"/>
      <c r="S23" s="14" t="str">
        <f>Geod!B73</f>
        <v>N/A</v>
      </c>
      <c r="T23" s="14" t="str">
        <f>Geod!C73</f>
        <v>Siervo William León</v>
      </c>
      <c r="U23" s="14" t="str">
        <f>Geod!D73</f>
        <v>Elaborar y firmar el acuerdo interinstitucional</v>
      </c>
      <c r="V23" s="16">
        <f>Geod!U73</f>
        <v>1</v>
      </c>
      <c r="W23" s="16">
        <f>Geod!U72</f>
        <v>1</v>
      </c>
      <c r="X23" s="16">
        <f>Geod!V73</f>
        <v>0.25</v>
      </c>
      <c r="Y23" s="16">
        <f>Geod!W73</f>
        <v>0.25</v>
      </c>
      <c r="Z23" s="17" t="s">
        <v>38</v>
      </c>
      <c r="AA23" s="17" t="s">
        <v>36</v>
      </c>
      <c r="AB23" s="2"/>
      <c r="AC23" s="2"/>
      <c r="AD23" s="2"/>
      <c r="AE23" s="2"/>
      <c r="AF23" s="2"/>
      <c r="AG23" s="2"/>
      <c r="AH23" s="2"/>
      <c r="AI23" s="2"/>
      <c r="AJ23" s="2"/>
      <c r="AK23" s="2"/>
    </row>
    <row r="24" spans="1:37">
      <c r="A24" s="987"/>
      <c r="B24" s="987"/>
      <c r="C24" s="987"/>
      <c r="D24" s="987"/>
      <c r="E24" s="987"/>
      <c r="F24" s="987"/>
      <c r="G24" s="987"/>
      <c r="H24" s="987"/>
      <c r="I24" s="987"/>
      <c r="J24" s="987"/>
      <c r="K24" s="987"/>
      <c r="L24" s="987"/>
      <c r="M24" s="987"/>
      <c r="N24" s="987"/>
      <c r="O24" s="987"/>
      <c r="P24" s="987"/>
      <c r="Q24" s="987"/>
      <c r="R24" s="987"/>
      <c r="S24" s="14" t="str">
        <f>Geod!B75</f>
        <v>N/A</v>
      </c>
      <c r="T24" s="14" t="str">
        <f>Geod!C75</f>
        <v>Siervo William León</v>
      </c>
      <c r="U24" s="14" t="str">
        <f>Geod!D75</f>
        <v>Realizar el acompañamiento en los procesos de adquisición de equipos</v>
      </c>
      <c r="V24" s="16">
        <f>Geod!U75</f>
        <v>1</v>
      </c>
      <c r="W24" s="16">
        <f>Geod!U76</f>
        <v>1</v>
      </c>
      <c r="X24" s="16">
        <f>Geod!V75</f>
        <v>0.25</v>
      </c>
      <c r="Y24" s="16">
        <f>Geod!W75</f>
        <v>0.25</v>
      </c>
      <c r="Z24" s="17" t="s">
        <v>38</v>
      </c>
      <c r="AA24" s="17" t="s">
        <v>39</v>
      </c>
      <c r="AB24" s="2"/>
      <c r="AC24" s="2"/>
      <c r="AD24" s="2"/>
      <c r="AE24" s="2"/>
      <c r="AF24" s="2"/>
      <c r="AG24" s="2"/>
      <c r="AH24" s="2"/>
      <c r="AI24" s="2"/>
      <c r="AJ24" s="2"/>
      <c r="AK24" s="2"/>
    </row>
    <row r="25" spans="1:37">
      <c r="A25" s="1023" t="str">
        <f>Cartg!D4</f>
        <v>GESTIÓN CARTOGRÁFICA</v>
      </c>
      <c r="B25" s="984">
        <f>Cartg!W4</f>
        <v>5.9799999999999999E-2</v>
      </c>
      <c r="C25" s="994" t="str">
        <f>Cartg!A8</f>
        <v>- Fortalecer la producción de la información agrológica, geográfica, geodésica y cartográfica nacional. 
- Democratizar la información y el conocimiento del IGAC</v>
      </c>
      <c r="D25" s="991" t="str">
        <f>Cartg!N8</f>
        <v>- Implementación de mecanismos e instrumentos eficientes de estandarización, producción y validación de la cartografía básica oficial del país.</v>
      </c>
      <c r="E25" s="991" t="str">
        <f>Cartg!A10</f>
        <v xml:space="preserve">- Gestión con valores para resultados 
  -Información y comunicación
</v>
      </c>
      <c r="F25" s="991" t="str">
        <f>Cartg!N10</f>
        <v>- Fortalecimiento institucional y simplificación de procesos, Servicio al ciudadano 
- Participación ciudadana en la gestión pública 
- Racionalización de trámites
- Política de Transparencia 
-Acceso a la información pública y lucha contra la corrupción</v>
      </c>
      <c r="G25" s="1036" t="str">
        <f>Cartg!A12</f>
        <v>Servicio de información del Banco Nacional de Imágenes</v>
      </c>
      <c r="H25" s="1036" t="str">
        <f>Cartg!B12</f>
        <v>N/A</v>
      </c>
      <c r="I25" s="1036" t="str">
        <f>Cartg!C12</f>
        <v>Martin Gonzalez</v>
      </c>
      <c r="J25" s="1036" t="str">
        <f>Cartg!D12</f>
        <v>Número</v>
      </c>
      <c r="K25" s="992">
        <f>Cartg!E12</f>
        <v>80000</v>
      </c>
      <c r="L25" s="1036" t="str">
        <f>Cartg!F12</f>
        <v>Imágenes y/o productos cartográficos dispuestos por el BNI</v>
      </c>
      <c r="M25" s="1036" t="str">
        <f>Cartg!G12</f>
        <v>Eficiencia</v>
      </c>
      <c r="N25" s="992">
        <f>Cartg!U12</f>
        <v>80000</v>
      </c>
      <c r="O25" s="992">
        <f>Cartg!U13</f>
        <v>80000</v>
      </c>
      <c r="P25" s="990">
        <f>Cartg!V12</f>
        <v>0.1</v>
      </c>
      <c r="Q25" s="984">
        <f>Cartg!W12</f>
        <v>0.1</v>
      </c>
      <c r="R25" s="984">
        <f>SUM(Q25:Q40)</f>
        <v>1.0018125474999111</v>
      </c>
      <c r="S25" s="11" t="str">
        <f>Cartg!B15</f>
        <v>N/A</v>
      </c>
      <c r="T25" s="11" t="str">
        <f>Cartg!C15</f>
        <v>Martin Gonzalez</v>
      </c>
      <c r="U25" s="11" t="str">
        <f>Cartg!D15</f>
        <v>Compartir imágenes y/o productos cartográficos a usuarios</v>
      </c>
      <c r="V25" s="15">
        <f>Cartg!U15</f>
        <v>60000</v>
      </c>
      <c r="W25" s="15">
        <f>Cartg!U16</f>
        <v>60000</v>
      </c>
      <c r="X25" s="16">
        <f>Cartg!V15</f>
        <v>0.5</v>
      </c>
      <c r="Y25" s="16">
        <f>Cartg!W15</f>
        <v>0.5</v>
      </c>
      <c r="Z25" s="17" t="s">
        <v>35</v>
      </c>
      <c r="AA25" s="17" t="s">
        <v>40</v>
      </c>
      <c r="AB25" s="2"/>
      <c r="AC25" s="2"/>
      <c r="AD25" s="2"/>
      <c r="AE25" s="2"/>
      <c r="AF25" s="2"/>
      <c r="AG25" s="2"/>
      <c r="AH25" s="2"/>
      <c r="AI25" s="2"/>
      <c r="AJ25" s="2"/>
      <c r="AK25" s="2"/>
    </row>
    <row r="26" spans="1:37" ht="30">
      <c r="A26" s="985"/>
      <c r="B26" s="985"/>
      <c r="C26" s="985"/>
      <c r="D26" s="985"/>
      <c r="E26" s="985"/>
      <c r="F26" s="985"/>
      <c r="G26" s="987"/>
      <c r="H26" s="987"/>
      <c r="I26" s="987"/>
      <c r="J26" s="987"/>
      <c r="K26" s="987"/>
      <c r="L26" s="987"/>
      <c r="M26" s="987"/>
      <c r="N26" s="987"/>
      <c r="O26" s="987"/>
      <c r="P26" s="987"/>
      <c r="Q26" s="987"/>
      <c r="R26" s="985"/>
      <c r="S26" s="11" t="str">
        <f>Cartg!B17</f>
        <v>N/A</v>
      </c>
      <c r="T26" s="11" t="str">
        <f>Cartg!C17</f>
        <v>Martin Gonzalez</v>
      </c>
      <c r="U26" s="11" t="str">
        <f>Cartg!D17</f>
        <v>Incorporar Imágenes, ortofotos, ortoimagenes y ortofotomosaicos al Banco Nacional de imágenes</v>
      </c>
      <c r="V26" s="15">
        <f>Cartg!U17</f>
        <v>20000</v>
      </c>
      <c r="W26" s="15">
        <f>Cartg!U18</f>
        <v>20000</v>
      </c>
      <c r="X26" s="16">
        <f>Cartg!V17</f>
        <v>0.5</v>
      </c>
      <c r="Y26" s="16">
        <f>Cartg!W17</f>
        <v>0.5</v>
      </c>
      <c r="Z26" s="17" t="s">
        <v>41</v>
      </c>
      <c r="AA26" s="17" t="s">
        <v>36</v>
      </c>
      <c r="AB26" s="2"/>
      <c r="AC26" s="2"/>
      <c r="AD26" s="2"/>
      <c r="AE26" s="2"/>
      <c r="AF26" s="2"/>
      <c r="AG26" s="2"/>
      <c r="AH26" s="2"/>
      <c r="AI26" s="2"/>
      <c r="AJ26" s="2"/>
      <c r="AK26" s="2"/>
    </row>
    <row r="27" spans="1:37" ht="45">
      <c r="A27" s="985"/>
      <c r="B27" s="985"/>
      <c r="C27" s="985"/>
      <c r="D27" s="985"/>
      <c r="E27" s="985"/>
      <c r="F27" s="985"/>
      <c r="G27" s="14" t="str">
        <f>Cartg!A20</f>
        <v>Servicio de información cartográfico</v>
      </c>
      <c r="H27" s="14" t="str">
        <f>Cartg!B20</f>
        <v>N/A</v>
      </c>
      <c r="I27" s="14" t="str">
        <f>Cartg!C20</f>
        <v>Martin Gonzalez/ Liliana Barrera</v>
      </c>
      <c r="J27" s="14" t="str">
        <f>Cartg!D20</f>
        <v>Número</v>
      </c>
      <c r="K27" s="15">
        <f>Cartg!E20</f>
        <v>11156853</v>
      </c>
      <c r="L27" s="14" t="str">
        <f>Cartg!F20</f>
        <v>Hectareas publicadas de información  cartográfica</v>
      </c>
      <c r="M27" s="14" t="str">
        <f>Cartg!G20</f>
        <v>Eficiencia</v>
      </c>
      <c r="N27" s="15">
        <f>Cartg!U20</f>
        <v>11156853</v>
      </c>
      <c r="O27" s="15">
        <f>Cartg!U21</f>
        <v>11156853.449999999</v>
      </c>
      <c r="P27" s="13">
        <f>Cartg!V20</f>
        <v>0.1</v>
      </c>
      <c r="Q27" s="9">
        <f>Cartg!W20</f>
        <v>0.10000000403339544</v>
      </c>
      <c r="R27" s="985"/>
      <c r="S27" s="11" t="str">
        <f>Cartg!B23</f>
        <v>N/A</v>
      </c>
      <c r="T27" s="11" t="str">
        <f>Cartg!C23</f>
        <v>Martin Gonzalez/ Liliana Barrera</v>
      </c>
      <c r="U27" s="11" t="str">
        <f>Cartg!D23</f>
        <v>Disponer información para usuarios internos y externos</v>
      </c>
      <c r="V27" s="15">
        <f>Cartg!U23</f>
        <v>11156853</v>
      </c>
      <c r="W27" s="15">
        <f>Cartg!U24</f>
        <v>11156853.449999999</v>
      </c>
      <c r="X27" s="16">
        <f>Cartg!V23</f>
        <v>1</v>
      </c>
      <c r="Y27" s="16">
        <f>Cartg!W23</f>
        <v>1.0000000403339544</v>
      </c>
      <c r="Z27" s="17" t="s">
        <v>35</v>
      </c>
      <c r="AA27" s="17" t="s">
        <v>40</v>
      </c>
      <c r="AB27" s="2"/>
      <c r="AC27" s="2"/>
      <c r="AD27" s="2"/>
      <c r="AE27" s="2"/>
      <c r="AF27" s="2"/>
      <c r="AG27" s="2"/>
      <c r="AH27" s="2"/>
      <c r="AI27" s="2"/>
      <c r="AJ27" s="2"/>
      <c r="AK27" s="2"/>
    </row>
    <row r="28" spans="1:37" ht="30">
      <c r="A28" s="985"/>
      <c r="B28" s="985"/>
      <c r="C28" s="985"/>
      <c r="D28" s="985"/>
      <c r="E28" s="985"/>
      <c r="F28" s="985"/>
      <c r="G28" s="1036" t="str">
        <f>Cartg!A26</f>
        <v>Productos de cartografía básica generados o actualizados</v>
      </c>
      <c r="H28" s="1036" t="str">
        <f>Cartg!B26</f>
        <v>N/A</v>
      </c>
      <c r="I28" s="1036" t="str">
        <f>Cartg!C26</f>
        <v>Liliana Barrera Lombo</v>
      </c>
      <c r="J28" s="1036" t="str">
        <f>Cartg!D26</f>
        <v>Hectareas</v>
      </c>
      <c r="K28" s="1036">
        <f>Cartg!E26</f>
        <v>12248771</v>
      </c>
      <c r="L28" s="1036" t="str">
        <f>Cartg!F26</f>
        <v>Área de cartografía generada o actualizada</v>
      </c>
      <c r="M28" s="1036" t="str">
        <f>Cartg!G26</f>
        <v>Eficacia</v>
      </c>
      <c r="N28" s="992">
        <f>Cartg!U26</f>
        <v>12248771</v>
      </c>
      <c r="O28" s="992">
        <f>Cartg!U27</f>
        <v>12304274.57462224</v>
      </c>
      <c r="P28" s="990">
        <f>Cartg!V26</f>
        <v>0.4</v>
      </c>
      <c r="Q28" s="984">
        <f>Cartg!W26</f>
        <v>0.40181254346651563</v>
      </c>
      <c r="R28" s="985"/>
      <c r="S28" s="14" t="str">
        <f>Cartg!B29</f>
        <v>N/A</v>
      </c>
      <c r="T28" s="14" t="str">
        <f>Cartg!C29</f>
        <v>Liliana Barrera Lombo</v>
      </c>
      <c r="U28" s="14" t="str">
        <f>Cartg!D29</f>
        <v>Generar o actualizar Productos de Cartografía básica escalas Grandes (1:1.000, 1:2,000, 1:5,000)</v>
      </c>
      <c r="V28" s="18">
        <f>Cartg!U29</f>
        <v>771</v>
      </c>
      <c r="W28" s="18">
        <f>Cartg!U30</f>
        <v>770.99999712560998</v>
      </c>
      <c r="X28" s="16">
        <f>Cartg!V29</f>
        <v>0.1</v>
      </c>
      <c r="Y28" s="16">
        <f>Cartg!W29</f>
        <v>9.9999999627186767E-2</v>
      </c>
      <c r="Z28" s="17" t="s">
        <v>35</v>
      </c>
      <c r="AA28" s="17" t="s">
        <v>36</v>
      </c>
      <c r="AB28" s="2"/>
      <c r="AC28" s="2"/>
      <c r="AD28" s="2"/>
      <c r="AE28" s="2"/>
      <c r="AF28" s="2"/>
      <c r="AG28" s="2"/>
      <c r="AH28" s="2"/>
      <c r="AI28" s="2"/>
      <c r="AJ28" s="2"/>
      <c r="AK28" s="2"/>
    </row>
    <row r="29" spans="1:37" ht="15.75" customHeight="1">
      <c r="A29" s="985"/>
      <c r="B29" s="985"/>
      <c r="C29" s="985"/>
      <c r="D29" s="985"/>
      <c r="E29" s="985"/>
      <c r="F29" s="985"/>
      <c r="G29" s="985"/>
      <c r="H29" s="985"/>
      <c r="I29" s="985"/>
      <c r="J29" s="985"/>
      <c r="K29" s="985"/>
      <c r="L29" s="985"/>
      <c r="M29" s="985"/>
      <c r="N29" s="985"/>
      <c r="O29" s="985"/>
      <c r="P29" s="985"/>
      <c r="Q29" s="985"/>
      <c r="R29" s="985"/>
      <c r="S29" s="14" t="str">
        <f>Cartg!B31</f>
        <v>N/A</v>
      </c>
      <c r="T29" s="14" t="str">
        <f>Cartg!C31</f>
        <v>Liliana Barrera Lombo</v>
      </c>
      <c r="U29" s="14" t="str">
        <f>Cartg!D31</f>
        <v>Generar o actualizar Productos de Cartografía básica escalas Medianas (1:10,000, 1:25,000)</v>
      </c>
      <c r="V29" s="18">
        <f>Cartg!U31</f>
        <v>3788000</v>
      </c>
      <c r="W29" s="18">
        <f>Cartg!U32</f>
        <v>3820715.5300000003</v>
      </c>
      <c r="X29" s="16">
        <f>Cartg!V31</f>
        <v>0.6</v>
      </c>
      <c r="Y29" s="16">
        <f>Cartg!W31</f>
        <v>0.6051819741288279</v>
      </c>
      <c r="Z29" s="17" t="s">
        <v>35</v>
      </c>
      <c r="AA29" s="17" t="s">
        <v>36</v>
      </c>
      <c r="AB29" s="2"/>
      <c r="AC29" s="2"/>
      <c r="AD29" s="2"/>
      <c r="AE29" s="2"/>
      <c r="AF29" s="2"/>
      <c r="AG29" s="2"/>
      <c r="AH29" s="2"/>
      <c r="AI29" s="2"/>
      <c r="AJ29" s="2"/>
      <c r="AK29" s="2"/>
    </row>
    <row r="30" spans="1:37" ht="15.75" customHeight="1">
      <c r="A30" s="985"/>
      <c r="B30" s="985"/>
      <c r="C30" s="985"/>
      <c r="D30" s="985"/>
      <c r="E30" s="985"/>
      <c r="F30" s="985"/>
      <c r="G30" s="987"/>
      <c r="H30" s="987"/>
      <c r="I30" s="987"/>
      <c r="J30" s="987"/>
      <c r="K30" s="987"/>
      <c r="L30" s="987"/>
      <c r="M30" s="987"/>
      <c r="N30" s="987"/>
      <c r="O30" s="987"/>
      <c r="P30" s="987"/>
      <c r="Q30" s="987"/>
      <c r="R30" s="985"/>
      <c r="S30" s="14" t="str">
        <f>Cartg!B33</f>
        <v>N/A</v>
      </c>
      <c r="T30" s="14" t="str">
        <f>Cartg!C33</f>
        <v>Liliana Barrera Lombo</v>
      </c>
      <c r="U30" s="14" t="str">
        <f>Cartg!D33</f>
        <v>Generar o actualizar Productos de Cartografía básica a escalas pequeñas (1:50,000, 1:100,000, superiores)</v>
      </c>
      <c r="V30" s="18">
        <f>Cartg!U33</f>
        <v>8460000</v>
      </c>
      <c r="W30" s="18">
        <f>Cartg!U34</f>
        <v>8482850.3288251199</v>
      </c>
      <c r="X30" s="16">
        <f>Cartg!V33</f>
        <v>0.3</v>
      </c>
      <c r="Y30" s="16">
        <f>Cartg!W33</f>
        <v>0.30081029534840847</v>
      </c>
      <c r="Z30" s="17" t="s">
        <v>35</v>
      </c>
      <c r="AA30" s="17" t="s">
        <v>36</v>
      </c>
      <c r="AB30" s="2"/>
      <c r="AC30" s="2"/>
      <c r="AD30" s="2"/>
      <c r="AE30" s="2"/>
      <c r="AF30" s="2"/>
      <c r="AG30" s="2"/>
      <c r="AH30" s="2"/>
      <c r="AI30" s="2"/>
      <c r="AJ30" s="2"/>
      <c r="AK30" s="2"/>
    </row>
    <row r="31" spans="1:37" ht="15.75" customHeight="1">
      <c r="A31" s="985"/>
      <c r="B31" s="985"/>
      <c r="C31" s="985"/>
      <c r="D31" s="985"/>
      <c r="E31" s="985"/>
      <c r="F31" s="985"/>
      <c r="G31" s="1036" t="str">
        <f>Cartg!A36</f>
        <v>Documentos de investigación e innovación cartografíca</v>
      </c>
      <c r="H31" s="1036">
        <f>Cartg!B36</f>
        <v>0</v>
      </c>
      <c r="I31" s="1036" t="str">
        <f>Cartg!C36</f>
        <v>Aldemar Serrato</v>
      </c>
      <c r="J31" s="1036" t="str">
        <f>Cartg!D36</f>
        <v>Porcentaje</v>
      </c>
      <c r="K31" s="1036">
        <f>Cartg!E36</f>
        <v>1</v>
      </c>
      <c r="L31" s="1036" t="str">
        <f>Cartg!F36</f>
        <v>Porcentaje de avance en la elaboración de documentos de investigación e innovación tecnologica en cartografía</v>
      </c>
      <c r="M31" s="1036" t="str">
        <f>Cartg!G36</f>
        <v>Eficacia</v>
      </c>
      <c r="N31" s="984">
        <f>Cartg!U36</f>
        <v>1</v>
      </c>
      <c r="O31" s="984">
        <f>Cartg!U37</f>
        <v>1</v>
      </c>
      <c r="P31" s="990">
        <f>Cartg!V36</f>
        <v>0.2</v>
      </c>
      <c r="Q31" s="984">
        <f>Cartg!W36</f>
        <v>0.2</v>
      </c>
      <c r="R31" s="985"/>
      <c r="S31" s="14" t="str">
        <f>Cartg!B39</f>
        <v>N/A</v>
      </c>
      <c r="T31" s="14" t="str">
        <f>Cartg!C39</f>
        <v>Aldemar Serrato</v>
      </c>
      <c r="U31" s="14" t="str">
        <f>Cartg!D39</f>
        <v>Actualizar el documento Plan Nacional de Cartografía</v>
      </c>
      <c r="V31" s="16">
        <f>Cartg!U39</f>
        <v>1</v>
      </c>
      <c r="W31" s="16">
        <f>Cartg!U40</f>
        <v>1</v>
      </c>
      <c r="X31" s="16">
        <f>Cartg!V39</f>
        <v>0.2</v>
      </c>
      <c r="Y31" s="16">
        <f>Cartg!W39</f>
        <v>0.2</v>
      </c>
      <c r="Z31" s="17" t="s">
        <v>35</v>
      </c>
      <c r="AA31" s="17" t="s">
        <v>36</v>
      </c>
      <c r="AB31" s="2"/>
      <c r="AC31" s="2"/>
      <c r="AD31" s="2"/>
      <c r="AE31" s="2"/>
      <c r="AF31" s="2"/>
      <c r="AG31" s="2"/>
      <c r="AH31" s="2"/>
      <c r="AI31" s="2"/>
      <c r="AJ31" s="2"/>
      <c r="AK31" s="2"/>
    </row>
    <row r="32" spans="1:37" ht="15.75" customHeight="1">
      <c r="A32" s="985"/>
      <c r="B32" s="985"/>
      <c r="C32" s="985"/>
      <c r="D32" s="985"/>
      <c r="E32" s="985"/>
      <c r="F32" s="985"/>
      <c r="G32" s="985"/>
      <c r="H32" s="985"/>
      <c r="I32" s="985"/>
      <c r="J32" s="985"/>
      <c r="K32" s="985"/>
      <c r="L32" s="985"/>
      <c r="M32" s="985"/>
      <c r="N32" s="985"/>
      <c r="O32" s="985"/>
      <c r="P32" s="985"/>
      <c r="Q32" s="985"/>
      <c r="R32" s="985"/>
      <c r="S32" s="14" t="str">
        <f>Cartg!B41</f>
        <v>N/A</v>
      </c>
      <c r="T32" s="14" t="str">
        <f>Cartg!C41</f>
        <v>Aldemar Serrato</v>
      </c>
      <c r="U32" s="14" t="str">
        <f>Cartg!D41</f>
        <v>Actualizar el documento Proyecto Tipo para producción o actualización de productos cartográficos</v>
      </c>
      <c r="V32" s="16">
        <f>Cartg!U41</f>
        <v>1</v>
      </c>
      <c r="W32" s="16">
        <f>Cartg!U42</f>
        <v>1</v>
      </c>
      <c r="X32" s="16">
        <f>Cartg!V41</f>
        <v>0.09</v>
      </c>
      <c r="Y32" s="16">
        <f>Cartg!W41</f>
        <v>0.09</v>
      </c>
      <c r="Z32" s="17"/>
      <c r="AA32" s="17"/>
      <c r="AB32" s="2"/>
      <c r="AC32" s="2"/>
      <c r="AD32" s="2"/>
      <c r="AE32" s="2"/>
      <c r="AF32" s="2"/>
      <c r="AG32" s="2"/>
      <c r="AH32" s="2"/>
      <c r="AI32" s="2"/>
      <c r="AJ32" s="2"/>
      <c r="AK32" s="2"/>
    </row>
    <row r="33" spans="1:37" ht="15.75" customHeight="1">
      <c r="A33" s="985"/>
      <c r="B33" s="985"/>
      <c r="C33" s="985"/>
      <c r="D33" s="985"/>
      <c r="E33" s="985"/>
      <c r="F33" s="985"/>
      <c r="G33" s="985"/>
      <c r="H33" s="985"/>
      <c r="I33" s="985"/>
      <c r="J33" s="985"/>
      <c r="K33" s="985"/>
      <c r="L33" s="985"/>
      <c r="M33" s="985"/>
      <c r="N33" s="985"/>
      <c r="O33" s="985"/>
      <c r="P33" s="985"/>
      <c r="Q33" s="985"/>
      <c r="R33" s="985"/>
      <c r="S33" s="14" t="str">
        <f>Cartg!B43</f>
        <v>N/A</v>
      </c>
      <c r="T33" s="14" t="str">
        <f>Cartg!C43</f>
        <v>Aldemar Serrato</v>
      </c>
      <c r="U33" s="14" t="str">
        <f>Cartg!D43</f>
        <v>Elaborar el documento: pruebas de concepto para generación de productos cartográficos</v>
      </c>
      <c r="V33" s="16">
        <f>Cartg!U43</f>
        <v>1</v>
      </c>
      <c r="W33" s="16">
        <f>Cartg!U44</f>
        <v>1</v>
      </c>
      <c r="X33" s="16">
        <f>Cartg!V43</f>
        <v>0.15</v>
      </c>
      <c r="Y33" s="16">
        <f>Cartg!W43</f>
        <v>0.15</v>
      </c>
      <c r="Z33" s="17"/>
      <c r="AA33" s="17"/>
      <c r="AB33" s="2"/>
      <c r="AC33" s="2"/>
      <c r="AD33" s="2"/>
      <c r="AE33" s="2"/>
      <c r="AF33" s="2"/>
      <c r="AG33" s="2"/>
      <c r="AH33" s="2"/>
      <c r="AI33" s="2"/>
      <c r="AJ33" s="2"/>
      <c r="AK33" s="2"/>
    </row>
    <row r="34" spans="1:37" ht="15.75" customHeight="1">
      <c r="A34" s="985"/>
      <c r="B34" s="985"/>
      <c r="C34" s="985"/>
      <c r="D34" s="985"/>
      <c r="E34" s="985"/>
      <c r="F34" s="985"/>
      <c r="G34" s="985"/>
      <c r="H34" s="985"/>
      <c r="I34" s="985"/>
      <c r="J34" s="985"/>
      <c r="K34" s="985"/>
      <c r="L34" s="985"/>
      <c r="M34" s="985"/>
      <c r="N34" s="985"/>
      <c r="O34" s="985"/>
      <c r="P34" s="985"/>
      <c r="Q34" s="985"/>
      <c r="R34" s="985"/>
      <c r="S34" s="14" t="str">
        <f>Cartg!B45</f>
        <v>N/A</v>
      </c>
      <c r="T34" s="14" t="str">
        <f>Cartg!C45</f>
        <v>Wilffy Galvis</v>
      </c>
      <c r="U34" s="14" t="str">
        <f>Cartg!D45</f>
        <v>Elaborar el documento: Procesos y metodologias para la evaluación de la calidad de los productos cartográficos básicos elaborados por la Subdirección y terceros según especificaciones técnicas vigentes</v>
      </c>
      <c r="V34" s="16">
        <f>Cartg!U45</f>
        <v>0.99999999999999989</v>
      </c>
      <c r="W34" s="16">
        <f>Cartg!U46</f>
        <v>0.99999999999999989</v>
      </c>
      <c r="X34" s="16">
        <f>Cartg!V45</f>
        <v>0.1</v>
      </c>
      <c r="Y34" s="16">
        <f>Cartg!W45</f>
        <v>0.1</v>
      </c>
      <c r="Z34" s="17"/>
      <c r="AA34" s="17"/>
      <c r="AB34" s="2"/>
      <c r="AC34" s="2"/>
      <c r="AD34" s="2"/>
      <c r="AE34" s="2"/>
      <c r="AF34" s="2"/>
      <c r="AG34" s="2"/>
      <c r="AH34" s="2"/>
      <c r="AI34" s="2"/>
      <c r="AJ34" s="2"/>
      <c r="AK34" s="2"/>
    </row>
    <row r="35" spans="1:37" ht="15.75" customHeight="1">
      <c r="A35" s="985"/>
      <c r="B35" s="985"/>
      <c r="C35" s="985"/>
      <c r="D35" s="985"/>
      <c r="E35" s="985"/>
      <c r="F35" s="985"/>
      <c r="G35" s="985"/>
      <c r="H35" s="985"/>
      <c r="I35" s="985"/>
      <c r="J35" s="985"/>
      <c r="K35" s="985"/>
      <c r="L35" s="985"/>
      <c r="M35" s="985"/>
      <c r="N35" s="985"/>
      <c r="O35" s="985"/>
      <c r="P35" s="985"/>
      <c r="Q35" s="985"/>
      <c r="R35" s="985"/>
      <c r="S35" s="14" t="str">
        <f>Cartg!B47</f>
        <v>N/A</v>
      </c>
      <c r="T35" s="14" t="str">
        <f>Cartg!C47</f>
        <v>Juan David Mendez</v>
      </c>
      <c r="U35" s="14" t="str">
        <f>Cartg!D47</f>
        <v>Elaborar el documento Diagnóstico de imagenes y fotografias areas disponibles en las fuerzas militares.</v>
      </c>
      <c r="V35" s="16">
        <f>Cartg!U47</f>
        <v>0.99999999999999989</v>
      </c>
      <c r="W35" s="16">
        <f>Cartg!U48</f>
        <v>1</v>
      </c>
      <c r="X35" s="16">
        <f>Cartg!V47</f>
        <v>0.1</v>
      </c>
      <c r="Y35" s="16">
        <f>Cartg!W47</f>
        <v>0.1</v>
      </c>
      <c r="Z35" s="17"/>
      <c r="AA35" s="17"/>
      <c r="AB35" s="2"/>
      <c r="AC35" s="2"/>
      <c r="AD35" s="2"/>
      <c r="AE35" s="2"/>
      <c r="AF35" s="2"/>
      <c r="AG35" s="2"/>
      <c r="AH35" s="2"/>
      <c r="AI35" s="2"/>
      <c r="AJ35" s="2"/>
      <c r="AK35" s="2"/>
    </row>
    <row r="36" spans="1:37" ht="15.75" customHeight="1">
      <c r="A36" s="985"/>
      <c r="B36" s="985"/>
      <c r="C36" s="985"/>
      <c r="D36" s="985"/>
      <c r="E36" s="985"/>
      <c r="F36" s="985"/>
      <c r="G36" s="985"/>
      <c r="H36" s="985"/>
      <c r="I36" s="985"/>
      <c r="J36" s="985"/>
      <c r="K36" s="985"/>
      <c r="L36" s="985"/>
      <c r="M36" s="985"/>
      <c r="N36" s="985"/>
      <c r="O36" s="985"/>
      <c r="P36" s="985"/>
      <c r="Q36" s="985"/>
      <c r="R36" s="985"/>
      <c r="S36" s="14" t="str">
        <f>Cartg!B49</f>
        <v>N/A</v>
      </c>
      <c r="T36" s="14" t="str">
        <f>Cartg!C49</f>
        <v>Juan David Mendez</v>
      </c>
      <c r="U36" s="14" t="str">
        <f>Cartg!D49</f>
        <v>Elaborar y socializar el documento proyecto de la directiva presidencial para la "Articulación institucional para el diseño e implementación del sistema único de informción del territorio y el catastro multiproposito"</v>
      </c>
      <c r="V36" s="16">
        <f>Cartg!U49</f>
        <v>1</v>
      </c>
      <c r="W36" s="16">
        <f>Cartg!U50</f>
        <v>1</v>
      </c>
      <c r="X36" s="16">
        <f>Cartg!V49</f>
        <v>0.08</v>
      </c>
      <c r="Y36" s="16">
        <f>Cartg!W49</f>
        <v>0.08</v>
      </c>
      <c r="Z36" s="17"/>
      <c r="AA36" s="17"/>
      <c r="AB36" s="2"/>
      <c r="AC36" s="2"/>
      <c r="AD36" s="2"/>
      <c r="AE36" s="2"/>
      <c r="AF36" s="2"/>
      <c r="AG36" s="2"/>
      <c r="AH36" s="2"/>
      <c r="AI36" s="2"/>
      <c r="AJ36" s="2"/>
      <c r="AK36" s="2"/>
    </row>
    <row r="37" spans="1:37" ht="15.75" customHeight="1">
      <c r="A37" s="985"/>
      <c r="B37" s="985"/>
      <c r="C37" s="985"/>
      <c r="D37" s="985"/>
      <c r="E37" s="985"/>
      <c r="F37" s="985"/>
      <c r="G37" s="985"/>
      <c r="H37" s="985"/>
      <c r="I37" s="985"/>
      <c r="J37" s="985"/>
      <c r="K37" s="985"/>
      <c r="L37" s="985"/>
      <c r="M37" s="985"/>
      <c r="N37" s="985"/>
      <c r="O37" s="985"/>
      <c r="P37" s="985"/>
      <c r="Q37" s="985"/>
      <c r="R37" s="985"/>
      <c r="S37" s="14" t="str">
        <f>Cartg!B51</f>
        <v>N/A</v>
      </c>
      <c r="T37" s="14" t="str">
        <f>Cartg!C51</f>
        <v>Juan David Mendez</v>
      </c>
      <c r="U37" s="14" t="str">
        <f>Cartg!D51</f>
        <v>Elaborar el documento Diágnostico interno de la Subdiección de Geografia y Cartografia</v>
      </c>
      <c r="V37" s="16">
        <f>Cartg!U51</f>
        <v>1</v>
      </c>
      <c r="W37" s="16">
        <f>Cartg!U52</f>
        <v>1</v>
      </c>
      <c r="X37" s="16">
        <f>Cartg!V51</f>
        <v>0.08</v>
      </c>
      <c r="Y37" s="16">
        <f>Cartg!W51</f>
        <v>0.08</v>
      </c>
      <c r="Z37" s="17"/>
      <c r="AA37" s="17"/>
      <c r="AB37" s="2"/>
      <c r="AC37" s="2"/>
      <c r="AD37" s="2"/>
      <c r="AE37" s="2"/>
      <c r="AF37" s="2"/>
      <c r="AG37" s="2"/>
      <c r="AH37" s="2"/>
      <c r="AI37" s="2"/>
      <c r="AJ37" s="2"/>
      <c r="AK37" s="2"/>
    </row>
    <row r="38" spans="1:37" ht="15.75" customHeight="1">
      <c r="A38" s="985"/>
      <c r="B38" s="985"/>
      <c r="C38" s="985"/>
      <c r="D38" s="985"/>
      <c r="E38" s="985"/>
      <c r="F38" s="985"/>
      <c r="G38" s="985"/>
      <c r="H38" s="985"/>
      <c r="I38" s="985"/>
      <c r="J38" s="985"/>
      <c r="K38" s="985"/>
      <c r="L38" s="985"/>
      <c r="M38" s="985"/>
      <c r="N38" s="985"/>
      <c r="O38" s="985"/>
      <c r="P38" s="985"/>
      <c r="Q38" s="985"/>
      <c r="R38" s="985"/>
      <c r="S38" s="14" t="str">
        <f>Cartg!B53</f>
        <v>N/A</v>
      </c>
      <c r="T38" s="14" t="str">
        <f>Cartg!C53</f>
        <v>Aldemar Serrato</v>
      </c>
      <c r="U38" s="14" t="str">
        <f>Cartg!D53</f>
        <v>Elaborar el documento de especificaciones técnicas para la generación de cartografia básica</v>
      </c>
      <c r="V38" s="16">
        <f>Cartg!U53</f>
        <v>1</v>
      </c>
      <c r="W38" s="16">
        <f>Cartg!U54</f>
        <v>0.99999999999999989</v>
      </c>
      <c r="X38" s="16">
        <f>Cartg!V53</f>
        <v>0.1</v>
      </c>
      <c r="Y38" s="16">
        <f>Cartg!W53</f>
        <v>9.9999999999999992E-2</v>
      </c>
      <c r="Z38" s="17" t="s">
        <v>38</v>
      </c>
      <c r="AA38" s="17" t="s">
        <v>36</v>
      </c>
      <c r="AB38" s="2"/>
      <c r="AC38" s="2"/>
      <c r="AD38" s="2"/>
      <c r="AE38" s="2"/>
      <c r="AF38" s="2"/>
      <c r="AG38" s="2"/>
      <c r="AH38" s="2"/>
      <c r="AI38" s="2"/>
      <c r="AJ38" s="2"/>
      <c r="AK38" s="2"/>
    </row>
    <row r="39" spans="1:37" ht="15.75" customHeight="1">
      <c r="A39" s="985"/>
      <c r="B39" s="985"/>
      <c r="C39" s="985"/>
      <c r="D39" s="985"/>
      <c r="E39" s="985"/>
      <c r="F39" s="985"/>
      <c r="G39" s="987"/>
      <c r="H39" s="987"/>
      <c r="I39" s="987"/>
      <c r="J39" s="987"/>
      <c r="K39" s="987"/>
      <c r="L39" s="987"/>
      <c r="M39" s="987"/>
      <c r="N39" s="987"/>
      <c r="O39" s="987"/>
      <c r="P39" s="987"/>
      <c r="Q39" s="987"/>
      <c r="R39" s="985"/>
      <c r="S39" s="14" t="str">
        <f>Cartg!B55</f>
        <v>N/A</v>
      </c>
      <c r="T39" s="14" t="str">
        <f>Cartg!C55</f>
        <v>Liliana Barrera Lombo</v>
      </c>
      <c r="U39" s="14" t="str">
        <f>Cartg!D55</f>
        <v>Actualizar la resolucion 643 del 2018 emitida por el IGAC</v>
      </c>
      <c r="V39" s="16">
        <f>Cartg!U55</f>
        <v>1</v>
      </c>
      <c r="W39" s="16">
        <f>Cartg!U56</f>
        <v>1</v>
      </c>
      <c r="X39" s="16">
        <f>Cartg!V55</f>
        <v>0.1</v>
      </c>
      <c r="Y39" s="16">
        <f>Cartg!W55</f>
        <v>0.1</v>
      </c>
      <c r="Z39" s="17" t="s">
        <v>38</v>
      </c>
      <c r="AA39" s="17" t="s">
        <v>36</v>
      </c>
      <c r="AB39" s="2"/>
      <c r="AC39" s="2"/>
      <c r="AD39" s="2"/>
      <c r="AE39" s="2"/>
      <c r="AF39" s="2"/>
      <c r="AG39" s="2"/>
      <c r="AH39" s="2"/>
      <c r="AI39" s="2"/>
      <c r="AJ39" s="2"/>
      <c r="AK39" s="2"/>
    </row>
    <row r="40" spans="1:37" ht="15.75" customHeight="1">
      <c r="A40" s="987"/>
      <c r="B40" s="987"/>
      <c r="C40" s="987"/>
      <c r="D40" s="987"/>
      <c r="E40" s="987"/>
      <c r="F40" s="987"/>
      <c r="G40" s="14" t="str">
        <f>Cartg!A58</f>
        <v>Productos cartográficos validados</v>
      </c>
      <c r="H40" s="14">
        <f>Cartg!B58</f>
        <v>0</v>
      </c>
      <c r="I40" s="14" t="str">
        <f>Cartg!C58</f>
        <v>Wilffy Galvis</v>
      </c>
      <c r="J40" s="14" t="str">
        <f>Cartg!D58</f>
        <v>Porcentaje</v>
      </c>
      <c r="K40" s="14">
        <f>Cartg!E58</f>
        <v>1</v>
      </c>
      <c r="L40" s="14" t="str">
        <f>Cartg!F58</f>
        <v>Porcentaje de Productos cartográficos validados respecto a las validaciones solicitadas</v>
      </c>
      <c r="M40" s="14" t="str">
        <f>Cartg!G58</f>
        <v>Eficiencia</v>
      </c>
      <c r="N40" s="16">
        <f>Cartg!U58</f>
        <v>1</v>
      </c>
      <c r="O40" s="16">
        <f>Cartg!U59</f>
        <v>1</v>
      </c>
      <c r="P40" s="19">
        <f>Cartg!V58</f>
        <v>0.2</v>
      </c>
      <c r="Q40" s="16">
        <f>Cartg!W58</f>
        <v>0.2</v>
      </c>
      <c r="R40" s="987"/>
      <c r="S40" s="10" t="str">
        <f>Cartg!B61</f>
        <v>N/A</v>
      </c>
      <c r="T40" s="10" t="str">
        <f>Cartg!C61</f>
        <v>Wilffy Galvis</v>
      </c>
      <c r="U40" s="10" t="str">
        <f>Cartg!D61</f>
        <v>Validar los productos de cartografía básica de usuarios internos y externos</v>
      </c>
      <c r="V40" s="16">
        <f>Cartg!U61</f>
        <v>1</v>
      </c>
      <c r="W40" s="16">
        <f>Cartg!U62</f>
        <v>1</v>
      </c>
      <c r="X40" s="16">
        <f>Cartg!V61</f>
        <v>1</v>
      </c>
      <c r="Y40" s="16">
        <f>Cartg!W61</f>
        <v>1</v>
      </c>
      <c r="Z40" s="17" t="s">
        <v>38</v>
      </c>
      <c r="AA40" s="17" t="s">
        <v>36</v>
      </c>
      <c r="AB40" s="2"/>
      <c r="AC40" s="2"/>
      <c r="AD40" s="2"/>
      <c r="AE40" s="2"/>
      <c r="AF40" s="2"/>
      <c r="AG40" s="2"/>
      <c r="AH40" s="2"/>
      <c r="AI40" s="2"/>
      <c r="AJ40" s="2"/>
      <c r="AK40" s="2"/>
    </row>
    <row r="41" spans="1:37" ht="15.75" customHeight="1">
      <c r="A41" s="1023" t="str">
        <f>Agrol!D4</f>
        <v>GESTIÓN AGROLÓGICA</v>
      </c>
      <c r="B41" s="984">
        <f>Agrol!W4</f>
        <v>5.9799999999999999E-2</v>
      </c>
      <c r="C41" s="992" t="str">
        <f>Agrol!A8</f>
        <v>- Implementar la modernización y el fortalecimiento del IGAC 
- Fortalecer la producción de la información agrológica, geográfica y cartográfica nacional.</v>
      </c>
      <c r="D41" s="991" t="str">
        <f>Agrol!N8</f>
        <v>- Actualización de áreas homogéneas de tierras 
- Ampliación de la cobertura en la identificación de los suelos a escalas más detalladas, sus usos y aplicaciones. 
- Modernización del Laboratorio Nacional de Suelos.
- Ampliación de los Museos de Suelos y Cartografía.</v>
      </c>
      <c r="E41" s="991" t="str">
        <f>Agrol!A10</f>
        <v>- Gestión con valores para resultados</v>
      </c>
      <c r="F41" s="991" t="str">
        <f>Agrol!N10</f>
        <v>- Seguimiento y evaluación del desempeño institucional.</v>
      </c>
      <c r="G41" s="991" t="str">
        <f>Agrol!A12</f>
        <v>Servicio de análisis químicos, físicos, mineralógicos y biológicos de suelos</v>
      </c>
      <c r="H41" s="991" t="str">
        <f>Agrol!B12</f>
        <v>N/A</v>
      </c>
      <c r="I41" s="991" t="str">
        <f>Agrol!C12</f>
        <v>Jaime Álvarez</v>
      </c>
      <c r="J41" s="991" t="str">
        <f>Agrol!D12</f>
        <v>Numero</v>
      </c>
      <c r="K41" s="992">
        <f>Agrol!E12</f>
        <v>90000</v>
      </c>
      <c r="L41" s="991" t="str">
        <f>Agrol!F12</f>
        <v>Análisis químicos, físicos, mineralógicos y biológicos de suelos, aguas y tejido vegetal realizados</v>
      </c>
      <c r="M41" s="991" t="str">
        <f>Agrol!G12</f>
        <v>EFICACIA</v>
      </c>
      <c r="N41" s="992">
        <f>Agrol!U12</f>
        <v>90000</v>
      </c>
      <c r="O41" s="992">
        <f>Agrol!U13</f>
        <v>94092</v>
      </c>
      <c r="P41" s="990">
        <f>Agrol!V12</f>
        <v>0.15</v>
      </c>
      <c r="Q41" s="984">
        <f>Agrol!W12</f>
        <v>0.15682000000000001</v>
      </c>
      <c r="R41" s="984">
        <f>SUM(Q41:Q91)</f>
        <v>0.95244943530805481</v>
      </c>
      <c r="S41" s="14" t="str">
        <f>Agrol!B15</f>
        <v>N/A</v>
      </c>
      <c r="T41" s="14" t="str">
        <f>Agrol!C15</f>
        <v>Jaime Álvarez</v>
      </c>
      <c r="U41" s="14" t="str">
        <f>Agrol!D15</f>
        <v>1. MISIONAL: Ejecutar análisis químico de suelos, aguas y tejido vegetal (38,000)</v>
      </c>
      <c r="V41" s="16">
        <f>Agrol!U15</f>
        <v>1</v>
      </c>
      <c r="W41" s="16">
        <f>Agrol!U16</f>
        <v>0.74080000000000001</v>
      </c>
      <c r="X41" s="16">
        <f>Agrol!V15</f>
        <v>0.40799999999999997</v>
      </c>
      <c r="Y41" s="16">
        <f>Agrol!W15</f>
        <v>0.30224639999999997</v>
      </c>
      <c r="Z41" s="17" t="s">
        <v>42</v>
      </c>
      <c r="AA41" s="17" t="s">
        <v>36</v>
      </c>
      <c r="AB41" s="2"/>
      <c r="AC41" s="2"/>
      <c r="AD41" s="2"/>
      <c r="AE41" s="2"/>
      <c r="AF41" s="2"/>
      <c r="AG41" s="2"/>
      <c r="AH41" s="2"/>
      <c r="AI41" s="2"/>
      <c r="AJ41" s="2"/>
      <c r="AK41" s="2"/>
    </row>
    <row r="42" spans="1:37" ht="15.75" customHeight="1">
      <c r="A42" s="985"/>
      <c r="B42" s="985"/>
      <c r="C42" s="985"/>
      <c r="D42" s="985"/>
      <c r="E42" s="985"/>
      <c r="F42" s="985"/>
      <c r="G42" s="985"/>
      <c r="H42" s="985"/>
      <c r="I42" s="985"/>
      <c r="J42" s="985"/>
      <c r="K42" s="985"/>
      <c r="L42" s="985"/>
      <c r="M42" s="985"/>
      <c r="N42" s="985"/>
      <c r="O42" s="985"/>
      <c r="P42" s="985"/>
      <c r="Q42" s="985"/>
      <c r="R42" s="985"/>
      <c r="S42" s="14" t="str">
        <f>Agrol!B17</f>
        <v>N/A</v>
      </c>
      <c r="T42" s="14" t="str">
        <f>Agrol!C17</f>
        <v>Jorge Sánchez</v>
      </c>
      <c r="U42" s="14" t="str">
        <f>Agrol!D17</f>
        <v>2. MISIONAL: Ejecutar análisis físicos de suelos (4,000)</v>
      </c>
      <c r="V42" s="16">
        <f>Agrol!U17</f>
        <v>1</v>
      </c>
      <c r="W42" s="16">
        <f>Agrol!U18</f>
        <v>0.7471000000000001</v>
      </c>
      <c r="X42" s="16">
        <f>Agrol!V17</f>
        <v>4.8000000000000001E-2</v>
      </c>
      <c r="Y42" s="16">
        <f>Agrol!W17</f>
        <v>3.5860800000000005E-2</v>
      </c>
      <c r="Z42" s="17" t="s">
        <v>42</v>
      </c>
      <c r="AA42" s="17" t="s">
        <v>36</v>
      </c>
      <c r="AB42" s="2"/>
      <c r="AC42" s="2"/>
      <c r="AD42" s="2"/>
      <c r="AE42" s="2"/>
      <c r="AF42" s="2"/>
      <c r="AG42" s="2"/>
      <c r="AH42" s="2"/>
      <c r="AI42" s="2"/>
      <c r="AJ42" s="2"/>
      <c r="AK42" s="2"/>
    </row>
    <row r="43" spans="1:37" ht="15.75" customHeight="1">
      <c r="A43" s="985"/>
      <c r="B43" s="985"/>
      <c r="C43" s="985"/>
      <c r="D43" s="985"/>
      <c r="E43" s="985"/>
      <c r="F43" s="985"/>
      <c r="G43" s="985"/>
      <c r="H43" s="985"/>
      <c r="I43" s="985"/>
      <c r="J43" s="985"/>
      <c r="K43" s="985"/>
      <c r="L43" s="985"/>
      <c r="M43" s="985"/>
      <c r="N43" s="985"/>
      <c r="O43" s="985"/>
      <c r="P43" s="985"/>
      <c r="Q43" s="985"/>
      <c r="R43" s="985"/>
      <c r="S43" s="14" t="str">
        <f>Agrol!B19</f>
        <v>N/A</v>
      </c>
      <c r="T43" s="14" t="str">
        <f>Agrol!C19</f>
        <v>Jorge Sánchez</v>
      </c>
      <c r="U43" s="14" t="str">
        <f>Agrol!D19</f>
        <v>3. MISIONAL: Ejecutar análisis mineralógicos y micro morfológicos de suelos (1,600)</v>
      </c>
      <c r="V43" s="16">
        <f>Agrol!U19</f>
        <v>1</v>
      </c>
      <c r="W43" s="16">
        <f>Agrol!U20</f>
        <v>0.93199999999999994</v>
      </c>
      <c r="X43" s="16">
        <f>Agrol!V19</f>
        <v>1.7999999999999999E-2</v>
      </c>
      <c r="Y43" s="16">
        <f>Agrol!W19</f>
        <v>1.6775999999999999E-2</v>
      </c>
      <c r="Z43" s="17" t="s">
        <v>42</v>
      </c>
      <c r="AA43" s="17" t="s">
        <v>36</v>
      </c>
      <c r="AB43" s="2"/>
      <c r="AC43" s="2"/>
      <c r="AD43" s="2"/>
      <c r="AE43" s="2"/>
      <c r="AF43" s="2"/>
      <c r="AG43" s="2"/>
      <c r="AH43" s="2"/>
      <c r="AI43" s="2"/>
      <c r="AJ43" s="2"/>
      <c r="AK43" s="2"/>
    </row>
    <row r="44" spans="1:37" ht="15.75" customHeight="1">
      <c r="A44" s="985"/>
      <c r="B44" s="985"/>
      <c r="C44" s="985"/>
      <c r="D44" s="985"/>
      <c r="E44" s="985"/>
      <c r="F44" s="985"/>
      <c r="G44" s="985"/>
      <c r="H44" s="985"/>
      <c r="I44" s="985"/>
      <c r="J44" s="985"/>
      <c r="K44" s="985"/>
      <c r="L44" s="985"/>
      <c r="M44" s="985"/>
      <c r="N44" s="985"/>
      <c r="O44" s="985"/>
      <c r="P44" s="985"/>
      <c r="Q44" s="985"/>
      <c r="R44" s="985"/>
      <c r="S44" s="14" t="str">
        <f>Agrol!B21</f>
        <v>N/A</v>
      </c>
      <c r="T44" s="14" t="str">
        <f>Agrol!C21</f>
        <v>Exilen Paola Sánchez</v>
      </c>
      <c r="U44" s="14" t="str">
        <f>Agrol!D21</f>
        <v>4. MISIONAL: Ejecutar análisis biológicos de suelos (1,400)</v>
      </c>
      <c r="V44" s="16">
        <f>Agrol!U21</f>
        <v>1</v>
      </c>
      <c r="W44" s="16">
        <f>Agrol!U22</f>
        <v>3.1414</v>
      </c>
      <c r="X44" s="16">
        <f>Agrol!V21</f>
        <v>1.2999999999999999E-2</v>
      </c>
      <c r="Y44" s="16">
        <f>Agrol!W21</f>
        <v>4.0838199999999998E-2</v>
      </c>
      <c r="Z44" s="17" t="s">
        <v>42</v>
      </c>
      <c r="AA44" s="17" t="s">
        <v>36</v>
      </c>
      <c r="AB44" s="2"/>
      <c r="AC44" s="2"/>
      <c r="AD44" s="2"/>
      <c r="AE44" s="2"/>
      <c r="AF44" s="2"/>
      <c r="AG44" s="2"/>
      <c r="AH44" s="2"/>
      <c r="AI44" s="2"/>
      <c r="AJ44" s="2"/>
      <c r="AK44" s="2"/>
    </row>
    <row r="45" spans="1:37" ht="15.75" customHeight="1">
      <c r="A45" s="985"/>
      <c r="B45" s="985"/>
      <c r="C45" s="985"/>
      <c r="D45" s="985"/>
      <c r="E45" s="985"/>
      <c r="F45" s="985"/>
      <c r="G45" s="985"/>
      <c r="H45" s="985"/>
      <c r="I45" s="985"/>
      <c r="J45" s="985"/>
      <c r="K45" s="985"/>
      <c r="L45" s="985"/>
      <c r="M45" s="985"/>
      <c r="N45" s="985"/>
      <c r="O45" s="985"/>
      <c r="P45" s="985"/>
      <c r="Q45" s="985"/>
      <c r="R45" s="985"/>
      <c r="S45" s="14" t="str">
        <f>Agrol!B23</f>
        <v>N/A</v>
      </c>
      <c r="T45" s="14" t="str">
        <f>Agrol!C23</f>
        <v>Jaime Álvarez</v>
      </c>
      <c r="U45" s="14" t="str">
        <f>Agrol!D23</f>
        <v>5. CONVENIOS: Ejecutar análisis químico de suelos, aguas y tejido vegetal (32,000)</v>
      </c>
      <c r="V45" s="16">
        <f>Agrol!U23</f>
        <v>1</v>
      </c>
      <c r="W45" s="16">
        <f>Agrol!U24</f>
        <v>1.1700999999999999</v>
      </c>
      <c r="X45" s="16">
        <f>Agrol!V23</f>
        <v>0.374</v>
      </c>
      <c r="Y45" s="16">
        <f>Agrol!W23</f>
        <v>0.43761739999999999</v>
      </c>
      <c r="Z45" s="17" t="s">
        <v>42</v>
      </c>
      <c r="AA45" s="17" t="s">
        <v>36</v>
      </c>
      <c r="AB45" s="2"/>
      <c r="AC45" s="2"/>
      <c r="AD45" s="2"/>
      <c r="AE45" s="2"/>
      <c r="AF45" s="2"/>
      <c r="AG45" s="2"/>
      <c r="AH45" s="2"/>
      <c r="AI45" s="2"/>
      <c r="AJ45" s="2"/>
      <c r="AK45" s="2"/>
    </row>
    <row r="46" spans="1:37" ht="15.75" customHeight="1">
      <c r="A46" s="985"/>
      <c r="B46" s="985"/>
      <c r="C46" s="985"/>
      <c r="D46" s="985"/>
      <c r="E46" s="985"/>
      <c r="F46" s="985"/>
      <c r="G46" s="985"/>
      <c r="H46" s="985"/>
      <c r="I46" s="985"/>
      <c r="J46" s="985"/>
      <c r="K46" s="985"/>
      <c r="L46" s="985"/>
      <c r="M46" s="985"/>
      <c r="N46" s="985"/>
      <c r="O46" s="985"/>
      <c r="P46" s="985"/>
      <c r="Q46" s="985"/>
      <c r="R46" s="985"/>
      <c r="S46" s="14" t="str">
        <f>Agrol!B25</f>
        <v>N/A</v>
      </c>
      <c r="T46" s="14" t="str">
        <f>Agrol!C25</f>
        <v>Jorge Sánchez</v>
      </c>
      <c r="U46" s="14" t="str">
        <f>Agrol!D25</f>
        <v>6. CONVENIOS: Ejecutar análisis físicos de suelos (9,000)</v>
      </c>
      <c r="V46" s="16">
        <f>Agrol!U25</f>
        <v>1</v>
      </c>
      <c r="W46" s="16">
        <f>Agrol!U26</f>
        <v>1.5860999999999998</v>
      </c>
      <c r="X46" s="16">
        <f>Agrol!V25</f>
        <v>9.4E-2</v>
      </c>
      <c r="Y46" s="16">
        <f>Agrol!W25</f>
        <v>0.14909339999999999</v>
      </c>
      <c r="Z46" s="17" t="s">
        <v>42</v>
      </c>
      <c r="AA46" s="17" t="s">
        <v>36</v>
      </c>
      <c r="AB46" s="2"/>
      <c r="AC46" s="2"/>
      <c r="AD46" s="2"/>
      <c r="AE46" s="2"/>
      <c r="AF46" s="2"/>
      <c r="AG46" s="2"/>
      <c r="AH46" s="2"/>
      <c r="AI46" s="2"/>
      <c r="AJ46" s="2"/>
      <c r="AK46" s="2"/>
    </row>
    <row r="47" spans="1:37" ht="15.75" customHeight="1">
      <c r="A47" s="985"/>
      <c r="B47" s="985"/>
      <c r="C47" s="985"/>
      <c r="D47" s="985"/>
      <c r="E47" s="985"/>
      <c r="F47" s="985"/>
      <c r="G47" s="985"/>
      <c r="H47" s="985"/>
      <c r="I47" s="985"/>
      <c r="J47" s="985"/>
      <c r="K47" s="985"/>
      <c r="L47" s="985"/>
      <c r="M47" s="985"/>
      <c r="N47" s="985"/>
      <c r="O47" s="985"/>
      <c r="P47" s="985"/>
      <c r="Q47" s="985"/>
      <c r="R47" s="985"/>
      <c r="S47" s="14" t="str">
        <f>Agrol!B27</f>
        <v>N/A</v>
      </c>
      <c r="T47" s="14" t="str">
        <f>Agrol!C27</f>
        <v>Jorge Sánchez</v>
      </c>
      <c r="U47" s="14" t="str">
        <f>Agrol!D27</f>
        <v>7. CONVENIOS: Ejecutar análisis mineralógicos y micro morfológicos de suelos (3,800)</v>
      </c>
      <c r="V47" s="16">
        <f>Agrol!U27</f>
        <v>1</v>
      </c>
      <c r="W47" s="16">
        <f>Agrol!U28</f>
        <v>1.9508000000000001</v>
      </c>
      <c r="X47" s="16">
        <f>Agrol!V27</f>
        <v>3.44E-2</v>
      </c>
      <c r="Y47" s="16">
        <f>Agrol!W27</f>
        <v>6.7107520000000004E-2</v>
      </c>
      <c r="Z47" s="17" t="s">
        <v>42</v>
      </c>
      <c r="AA47" s="17" t="s">
        <v>36</v>
      </c>
      <c r="AB47" s="2"/>
      <c r="AC47" s="2"/>
      <c r="AD47" s="2"/>
      <c r="AE47" s="2"/>
      <c r="AF47" s="2"/>
      <c r="AG47" s="2"/>
      <c r="AH47" s="2"/>
      <c r="AI47" s="2"/>
      <c r="AJ47" s="2"/>
      <c r="AK47" s="2"/>
    </row>
    <row r="48" spans="1:37" ht="15.75" customHeight="1">
      <c r="A48" s="985"/>
      <c r="B48" s="985"/>
      <c r="C48" s="985"/>
      <c r="D48" s="985"/>
      <c r="E48" s="985"/>
      <c r="F48" s="985"/>
      <c r="G48" s="987"/>
      <c r="H48" s="987"/>
      <c r="I48" s="987"/>
      <c r="J48" s="987"/>
      <c r="K48" s="987"/>
      <c r="L48" s="987"/>
      <c r="M48" s="987"/>
      <c r="N48" s="987"/>
      <c r="O48" s="987"/>
      <c r="P48" s="987"/>
      <c r="Q48" s="987"/>
      <c r="R48" s="985"/>
      <c r="S48" s="14" t="str">
        <f>Agrol!B29</f>
        <v>N/A</v>
      </c>
      <c r="T48" s="14" t="str">
        <f>Agrol!C29</f>
        <v>Exilen Paola Sánchez</v>
      </c>
      <c r="U48" s="14" t="str">
        <f>Agrol!D29</f>
        <v>8. MISIONAL: Ejecutar análisis biológicos de suelos (200)</v>
      </c>
      <c r="V48" s="16">
        <f>Agrol!U29</f>
        <v>1</v>
      </c>
      <c r="W48" s="16">
        <f>Agrol!U30</f>
        <v>5.8919999999999995</v>
      </c>
      <c r="X48" s="16">
        <f>Agrol!V29</f>
        <v>1.06E-2</v>
      </c>
      <c r="Y48" s="16">
        <f>Agrol!W29</f>
        <v>6.2455199999999995E-2</v>
      </c>
      <c r="Z48" s="17" t="s">
        <v>42</v>
      </c>
      <c r="AA48" s="17" t="s">
        <v>36</v>
      </c>
      <c r="AB48" s="2"/>
      <c r="AC48" s="2"/>
      <c r="AD48" s="2"/>
      <c r="AE48" s="2"/>
      <c r="AF48" s="2"/>
      <c r="AG48" s="2"/>
      <c r="AH48" s="2"/>
      <c r="AI48" s="2"/>
      <c r="AJ48" s="2"/>
      <c r="AK48" s="2"/>
    </row>
    <row r="49" spans="1:37" ht="15.75" customHeight="1">
      <c r="A49" s="985"/>
      <c r="B49" s="985"/>
      <c r="C49" s="985"/>
      <c r="D49" s="985"/>
      <c r="E49" s="985"/>
      <c r="F49" s="985"/>
      <c r="G49" s="991" t="str">
        <f>Agrol!A34</f>
        <v>Servicio de Información agrológica</v>
      </c>
      <c r="H49" s="991" t="str">
        <f>Agrol!B34</f>
        <v>N/A</v>
      </c>
      <c r="I49" s="991" t="str">
        <f>Agrol!C34</f>
        <v>Napoleón Ordoñez</v>
      </c>
      <c r="J49" s="991" t="str">
        <f>Agrol!D34</f>
        <v>Hectáreas</v>
      </c>
      <c r="K49" s="992">
        <f>Agrol!E34</f>
        <v>4550000</v>
      </c>
      <c r="L49" s="991" t="str">
        <f>Agrol!F34</f>
        <v>Hectáreas con información Agrológica ejecutadas</v>
      </c>
      <c r="M49" s="991" t="str">
        <f>Agrol!G34</f>
        <v>EFICACIA</v>
      </c>
      <c r="N49" s="992">
        <f>Agrol!U34</f>
        <v>4550000</v>
      </c>
      <c r="O49" s="992">
        <f>Agrol!U35</f>
        <v>1540020</v>
      </c>
      <c r="P49" s="990">
        <f>Agrol!V34</f>
        <v>0</v>
      </c>
      <c r="Q49" s="984">
        <f>Agrol!W34</f>
        <v>0</v>
      </c>
      <c r="R49" s="985"/>
      <c r="S49" s="14" t="str">
        <f>Agrol!B37</f>
        <v>N/A</v>
      </c>
      <c r="T49" s="14" t="str">
        <f>Agrol!C37</f>
        <v>Diego Cortes
 Wilson Vargas</v>
      </c>
      <c r="U49" s="14" t="str">
        <f>Agrol!D37</f>
        <v>1. Geomorfología aplicada a levantamientos de suelos, Levantamientos de Coberturas, Uso de la tierra, Conflictos biofísicos de uso del territorio, difusión y disposición de la información generada. (2.350.000 has)</v>
      </c>
      <c r="V49" s="16">
        <f>Agrol!U37</f>
        <v>0.42</v>
      </c>
      <c r="W49" s="16">
        <f>Agrol!U38</f>
        <v>0.35489999999999999</v>
      </c>
      <c r="X49" s="16">
        <f>Agrol!V37</f>
        <v>0.25</v>
      </c>
      <c r="Y49" s="16">
        <f>Agrol!W37</f>
        <v>0.21124999999999999</v>
      </c>
      <c r="Z49" s="17"/>
      <c r="AA49" s="17"/>
      <c r="AB49" s="2"/>
      <c r="AC49" s="2"/>
      <c r="AD49" s="2"/>
      <c r="AE49" s="2"/>
      <c r="AF49" s="2"/>
      <c r="AG49" s="2"/>
      <c r="AH49" s="2"/>
      <c r="AI49" s="2"/>
      <c r="AJ49" s="2"/>
      <c r="AK49" s="2"/>
    </row>
    <row r="50" spans="1:37" ht="15.75" customHeight="1">
      <c r="A50" s="985"/>
      <c r="B50" s="985"/>
      <c r="C50" s="985"/>
      <c r="D50" s="985"/>
      <c r="E50" s="985"/>
      <c r="F50" s="985"/>
      <c r="G50" s="985"/>
      <c r="H50" s="985"/>
      <c r="I50" s="985"/>
      <c r="J50" s="985"/>
      <c r="K50" s="985"/>
      <c r="L50" s="985"/>
      <c r="M50" s="985"/>
      <c r="N50" s="985"/>
      <c r="O50" s="985"/>
      <c r="P50" s="985"/>
      <c r="Q50" s="985"/>
      <c r="R50" s="985"/>
      <c r="S50" s="14" t="str">
        <f>Agrol!B39</f>
        <v>N/A</v>
      </c>
      <c r="T50" s="14" t="str">
        <f>Agrol!C39</f>
        <v>Nancy Leiva
 Diego Cortes</v>
      </c>
      <c r="U50" s="14" t="str">
        <f>Agrol!D39</f>
        <v>2. Actualización, Homologación y Correlación de áreas homogéneas de tierras con fines múltiples. (1.000.000 has)</v>
      </c>
      <c r="V50" s="16">
        <f>Agrol!U39</f>
        <v>0.44999999999999996</v>
      </c>
      <c r="W50" s="16">
        <f>Agrol!U40</f>
        <v>0.4446</v>
      </c>
      <c r="X50" s="16">
        <f>Agrol!V39</f>
        <v>0.25</v>
      </c>
      <c r="Y50" s="16">
        <f>Agrol!W39</f>
        <v>0.24700000000000003</v>
      </c>
      <c r="Z50" s="17"/>
      <c r="AA50" s="17"/>
      <c r="AB50" s="2"/>
      <c r="AC50" s="2"/>
      <c r="AD50" s="2"/>
      <c r="AE50" s="2"/>
      <c r="AF50" s="2"/>
      <c r="AG50" s="2"/>
      <c r="AH50" s="2"/>
      <c r="AI50" s="2"/>
      <c r="AJ50" s="2"/>
      <c r="AK50" s="2"/>
    </row>
    <row r="51" spans="1:37" ht="15.75" customHeight="1">
      <c r="A51" s="985"/>
      <c r="B51" s="985"/>
      <c r="C51" s="985"/>
      <c r="D51" s="985"/>
      <c r="E51" s="985"/>
      <c r="F51" s="985"/>
      <c r="G51" s="985"/>
      <c r="H51" s="985"/>
      <c r="I51" s="985"/>
      <c r="J51" s="985"/>
      <c r="K51" s="985"/>
      <c r="L51" s="985"/>
      <c r="M51" s="985"/>
      <c r="N51" s="985"/>
      <c r="O51" s="985"/>
      <c r="P51" s="985"/>
      <c r="Q51" s="985"/>
      <c r="R51" s="985"/>
      <c r="S51" s="14" t="str">
        <f>Agrol!B41</f>
        <v>N/A</v>
      </c>
      <c r="T51" s="14" t="str">
        <f>Agrol!C41</f>
        <v>Napoleón Ordoñez</v>
      </c>
      <c r="U51" s="14" t="str">
        <f>Agrol!D41</f>
        <v>3. Estudio de suelos como insumo para el ordenamiento integral del territorio. (1.000.000 has)</v>
      </c>
      <c r="V51" s="16">
        <f>Agrol!U41</f>
        <v>0.45999999999999996</v>
      </c>
      <c r="W51" s="16">
        <f>Agrol!U42</f>
        <v>0.45739999999999997</v>
      </c>
      <c r="X51" s="16">
        <f>Agrol!V41</f>
        <v>0.25</v>
      </c>
      <c r="Y51" s="16">
        <f>Agrol!W41</f>
        <v>0.24858695652173912</v>
      </c>
      <c r="Z51" s="17"/>
      <c r="AA51" s="17"/>
      <c r="AB51" s="2"/>
      <c r="AC51" s="2"/>
      <c r="AD51" s="2"/>
      <c r="AE51" s="2"/>
      <c r="AF51" s="2"/>
      <c r="AG51" s="2"/>
      <c r="AH51" s="2"/>
      <c r="AI51" s="2"/>
      <c r="AJ51" s="2"/>
      <c r="AK51" s="2"/>
    </row>
    <row r="52" spans="1:37" ht="15.75" customHeight="1">
      <c r="A52" s="985"/>
      <c r="B52" s="985"/>
      <c r="C52" s="985"/>
      <c r="D52" s="985"/>
      <c r="E52" s="985"/>
      <c r="F52" s="985"/>
      <c r="G52" s="987"/>
      <c r="H52" s="987"/>
      <c r="I52" s="987"/>
      <c r="J52" s="987"/>
      <c r="K52" s="987"/>
      <c r="L52" s="987"/>
      <c r="M52" s="987"/>
      <c r="N52" s="987"/>
      <c r="O52" s="987"/>
      <c r="P52" s="987"/>
      <c r="Q52" s="987"/>
      <c r="R52" s="985"/>
      <c r="S52" s="14" t="str">
        <f>Agrol!B43</f>
        <v>N/A</v>
      </c>
      <c r="T52" s="14" t="str">
        <f>Agrol!C43</f>
        <v>Napoleón Ordoñez</v>
      </c>
      <c r="U52" s="14" t="str">
        <f>Agrol!D43</f>
        <v>4. Estudio de suelos como insumo para el cumplimiento de los acuerdos de paz. (200.000 has)</v>
      </c>
      <c r="V52" s="16">
        <f>Agrol!U43</f>
        <v>0.43000000000000005</v>
      </c>
      <c r="W52" s="16">
        <f>Agrol!U44</f>
        <v>0.19999999999999998</v>
      </c>
      <c r="X52" s="16">
        <f>Agrol!V43</f>
        <v>0.25</v>
      </c>
      <c r="Y52" s="16">
        <f>Agrol!W43</f>
        <v>0.11627906976744183</v>
      </c>
      <c r="Z52" s="17"/>
      <c r="AA52" s="17"/>
      <c r="AB52" s="2"/>
      <c r="AC52" s="2"/>
      <c r="AD52" s="2"/>
      <c r="AE52" s="2"/>
      <c r="AF52" s="2"/>
      <c r="AG52" s="2"/>
      <c r="AH52" s="2"/>
      <c r="AI52" s="2"/>
      <c r="AJ52" s="2"/>
      <c r="AK52" s="2"/>
    </row>
    <row r="53" spans="1:37" ht="15.75" customHeight="1">
      <c r="A53" s="985"/>
      <c r="B53" s="985"/>
      <c r="C53" s="985"/>
      <c r="D53" s="985"/>
      <c r="E53" s="985"/>
      <c r="F53" s="985"/>
      <c r="G53" s="991" t="str">
        <f>Agrol!A46</f>
        <v>Compromisos institucionales nacionales e internacionales</v>
      </c>
      <c r="H53" s="991" t="str">
        <f>Agrol!B46</f>
        <v>N/A</v>
      </c>
      <c r="I53" s="991" t="str">
        <f>Agrol!C46</f>
        <v>Janeth González</v>
      </c>
      <c r="J53" s="991" t="str">
        <f>Agrol!D46</f>
        <v>Porcentaje</v>
      </c>
      <c r="K53" s="991">
        <f>Agrol!E46</f>
        <v>100</v>
      </c>
      <c r="L53" s="991" t="str">
        <f>Agrol!F46</f>
        <v>Compromisos institucionales nacionales e internacionales</v>
      </c>
      <c r="M53" s="991" t="str">
        <f>Agrol!G46</f>
        <v>EFICACIA</v>
      </c>
      <c r="N53" s="984">
        <f>Agrol!U46</f>
        <v>1</v>
      </c>
      <c r="O53" s="984">
        <f>Agrol!U47</f>
        <v>1.0074999999999998</v>
      </c>
      <c r="P53" s="990">
        <f>Agrol!V46</f>
        <v>0.1</v>
      </c>
      <c r="Q53" s="984">
        <f>Agrol!W46</f>
        <v>0.10074999999999999</v>
      </c>
      <c r="R53" s="985"/>
      <c r="S53" s="14" t="str">
        <f>Agrol!B49</f>
        <v>N/A</v>
      </c>
      <c r="T53" s="14" t="str">
        <f>Agrol!C49</f>
        <v>Janeth González</v>
      </c>
      <c r="U53" s="14" t="str">
        <f>Agrol!D49</f>
        <v>1, Carta de intención entre la Organización de las Naciones Unidas para la Alimentación y la AGricultura - FAO y el IGAC.</v>
      </c>
      <c r="V53" s="16">
        <f>Agrol!U49</f>
        <v>1</v>
      </c>
      <c r="W53" s="16">
        <f>Agrol!U50</f>
        <v>1</v>
      </c>
      <c r="X53" s="16">
        <f>Agrol!V49</f>
        <v>0.1</v>
      </c>
      <c r="Y53" s="16">
        <f>Agrol!W49</f>
        <v>0.1</v>
      </c>
      <c r="Z53" s="17" t="s">
        <v>38</v>
      </c>
      <c r="AA53" s="17" t="s">
        <v>36</v>
      </c>
      <c r="AB53" s="2"/>
      <c r="AC53" s="2"/>
      <c r="AD53" s="2"/>
      <c r="AE53" s="2"/>
      <c r="AF53" s="2"/>
      <c r="AG53" s="2"/>
      <c r="AH53" s="2"/>
      <c r="AI53" s="2"/>
      <c r="AJ53" s="2"/>
      <c r="AK53" s="2"/>
    </row>
    <row r="54" spans="1:37" ht="15.75" customHeight="1">
      <c r="A54" s="985"/>
      <c r="B54" s="985"/>
      <c r="C54" s="985"/>
      <c r="D54" s="985"/>
      <c r="E54" s="985"/>
      <c r="F54" s="985"/>
      <c r="G54" s="985"/>
      <c r="H54" s="985"/>
      <c r="I54" s="985"/>
      <c r="J54" s="985"/>
      <c r="K54" s="985"/>
      <c r="L54" s="985"/>
      <c r="M54" s="985"/>
      <c r="N54" s="985"/>
      <c r="O54" s="985"/>
      <c r="P54" s="985"/>
      <c r="Q54" s="985"/>
      <c r="R54" s="985"/>
      <c r="S54" s="14" t="str">
        <f>Agrol!B51</f>
        <v>N/A</v>
      </c>
      <c r="T54" s="14" t="str">
        <f>Agrol!C51</f>
        <v>Napoleón Ordoñez</v>
      </c>
      <c r="U54" s="14" t="str">
        <f>Agrol!D51</f>
        <v>2, Asesorar y revisar la realización del Mapa de Taxonomía de suelos y capacidad de uso de las tierras a escala 1:50.000 de Guatemala (Convenios MAGA-IGAC)</v>
      </c>
      <c r="V54" s="16">
        <f>Agrol!U51</f>
        <v>1</v>
      </c>
      <c r="W54" s="16">
        <f>Agrol!U52</f>
        <v>1</v>
      </c>
      <c r="X54" s="16">
        <f>Agrol!V51</f>
        <v>0.3</v>
      </c>
      <c r="Y54" s="16">
        <f>Agrol!W51</f>
        <v>0.3</v>
      </c>
      <c r="Z54" s="17" t="s">
        <v>35</v>
      </c>
      <c r="AA54" s="17" t="s">
        <v>36</v>
      </c>
      <c r="AB54" s="2"/>
      <c r="AC54" s="2"/>
      <c r="AD54" s="2"/>
      <c r="AE54" s="2"/>
      <c r="AF54" s="2"/>
      <c r="AG54" s="2"/>
      <c r="AH54" s="2"/>
      <c r="AI54" s="2"/>
      <c r="AJ54" s="2"/>
      <c r="AK54" s="2"/>
    </row>
    <row r="55" spans="1:37" ht="15.75" customHeight="1">
      <c r="A55" s="985"/>
      <c r="B55" s="985"/>
      <c r="C55" s="985"/>
      <c r="D55" s="985"/>
      <c r="E55" s="985"/>
      <c r="F55" s="985"/>
      <c r="G55" s="985"/>
      <c r="H55" s="985"/>
      <c r="I55" s="985"/>
      <c r="J55" s="985"/>
      <c r="K55" s="985"/>
      <c r="L55" s="985"/>
      <c r="M55" s="985"/>
      <c r="N55" s="985"/>
      <c r="O55" s="985"/>
      <c r="P55" s="985"/>
      <c r="Q55" s="985"/>
      <c r="R55" s="985"/>
      <c r="S55" s="14" t="str">
        <f>Agrol!B53</f>
        <v>N/A</v>
      </c>
      <c r="T55" s="14" t="str">
        <f>Agrol!C53</f>
        <v>Jaime Álvarez</v>
      </c>
      <c r="U55" s="14" t="str">
        <f>Agrol!D53</f>
        <v>3, Convenio de Cooperación Científica para la ejecución de análisis de muestras de suelos, dentro del plan de manejo ambiental para el programa de erradicación de cultivos ilícitos – PECAT</v>
      </c>
      <c r="V55" s="16">
        <f>Agrol!U53</f>
        <v>1</v>
      </c>
      <c r="W55" s="16">
        <f>Agrol!U54</f>
        <v>1</v>
      </c>
      <c r="X55" s="16">
        <f>Agrol!V53</f>
        <v>0.4</v>
      </c>
      <c r="Y55" s="16">
        <f>Agrol!W53</f>
        <v>0.4</v>
      </c>
      <c r="Z55" s="17" t="s">
        <v>35</v>
      </c>
      <c r="AA55" s="17" t="s">
        <v>36</v>
      </c>
      <c r="AB55" s="2"/>
      <c r="AC55" s="2"/>
      <c r="AD55" s="2"/>
      <c r="AE55" s="2"/>
      <c r="AF55" s="2"/>
      <c r="AG55" s="2"/>
      <c r="AH55" s="2"/>
      <c r="AI55" s="2"/>
      <c r="AJ55" s="2"/>
      <c r="AK55" s="2"/>
    </row>
    <row r="56" spans="1:37" ht="15.75" customHeight="1">
      <c r="A56" s="985"/>
      <c r="B56" s="985"/>
      <c r="C56" s="985"/>
      <c r="D56" s="985"/>
      <c r="E56" s="985"/>
      <c r="F56" s="985"/>
      <c r="G56" s="985"/>
      <c r="H56" s="985"/>
      <c r="I56" s="985"/>
      <c r="J56" s="985"/>
      <c r="K56" s="985"/>
      <c r="L56" s="985"/>
      <c r="M56" s="985"/>
      <c r="N56" s="985"/>
      <c r="O56" s="985"/>
      <c r="P56" s="985"/>
      <c r="Q56" s="985"/>
      <c r="R56" s="985"/>
      <c r="S56" s="14" t="str">
        <f>Agrol!B55</f>
        <v>N/A</v>
      </c>
      <c r="T56" s="14" t="str">
        <f>Agrol!C55</f>
        <v>Janeth González</v>
      </c>
      <c r="U56" s="14" t="str">
        <f>Agrol!D55</f>
        <v>4, Publicaciones y proyectos relacionados con procesos agrológicos.</v>
      </c>
      <c r="V56" s="16">
        <f>Agrol!U55</f>
        <v>1</v>
      </c>
      <c r="W56" s="16">
        <f>Agrol!U56</f>
        <v>1</v>
      </c>
      <c r="X56" s="16">
        <f>Agrol!V55</f>
        <v>0.15</v>
      </c>
      <c r="Y56" s="16">
        <f>Agrol!W55</f>
        <v>0.15</v>
      </c>
      <c r="Z56" s="17" t="s">
        <v>35</v>
      </c>
      <c r="AA56" s="17" t="s">
        <v>36</v>
      </c>
      <c r="AB56" s="2"/>
      <c r="AC56" s="2"/>
      <c r="AD56" s="2"/>
      <c r="AE56" s="2"/>
      <c r="AF56" s="2"/>
      <c r="AG56" s="2"/>
      <c r="AH56" s="2"/>
      <c r="AI56" s="2"/>
      <c r="AJ56" s="2"/>
      <c r="AK56" s="2"/>
    </row>
    <row r="57" spans="1:37" ht="15.75" customHeight="1">
      <c r="A57" s="985"/>
      <c r="B57" s="985"/>
      <c r="C57" s="985"/>
      <c r="D57" s="985"/>
      <c r="E57" s="985"/>
      <c r="F57" s="985"/>
      <c r="G57" s="987"/>
      <c r="H57" s="987"/>
      <c r="I57" s="987"/>
      <c r="J57" s="987"/>
      <c r="K57" s="987"/>
      <c r="L57" s="987"/>
      <c r="M57" s="987"/>
      <c r="N57" s="987"/>
      <c r="O57" s="987"/>
      <c r="P57" s="987"/>
      <c r="Q57" s="987"/>
      <c r="R57" s="985"/>
      <c r="S57" s="14" t="str">
        <f>Agrol!B57</f>
        <v>N/A</v>
      </c>
      <c r="T57" s="14" t="str">
        <f>Agrol!C57</f>
        <v>Jaime Álvarez</v>
      </c>
      <c r="U57" s="14" t="str">
        <f>Agrol!D57</f>
        <v>5. Actualizar el manual de métodos analíticos del laboratorio de suelos-7a edición. (1 documento técnico)</v>
      </c>
      <c r="V57" s="16">
        <f>Agrol!U57</f>
        <v>1</v>
      </c>
      <c r="W57" s="16">
        <f>Agrol!U58</f>
        <v>0.39619999999999994</v>
      </c>
      <c r="X57" s="16">
        <f>Agrol!V57</f>
        <v>0.05</v>
      </c>
      <c r="Y57" s="16">
        <f>Agrol!W57</f>
        <v>1.9809999999999998E-2</v>
      </c>
      <c r="Z57" s="17" t="s">
        <v>35</v>
      </c>
      <c r="AA57" s="17" t="s">
        <v>36</v>
      </c>
      <c r="AB57" s="2"/>
      <c r="AC57" s="2"/>
      <c r="AD57" s="2"/>
      <c r="AE57" s="2"/>
      <c r="AF57" s="2"/>
      <c r="AG57" s="2"/>
      <c r="AH57" s="2"/>
      <c r="AI57" s="2"/>
      <c r="AJ57" s="2"/>
      <c r="AK57" s="2"/>
    </row>
    <row r="58" spans="1:37" ht="15.75" customHeight="1">
      <c r="A58" s="985"/>
      <c r="B58" s="985"/>
      <c r="C58" s="985"/>
      <c r="D58" s="985"/>
      <c r="E58" s="985"/>
      <c r="F58" s="985"/>
      <c r="G58" s="991" t="str">
        <f>Agrol!A60</f>
        <v>Áreas AHT con fines múltiples homologadas, actualizadas y correlacionadas (NUEVO PRODUCTO viene de actividad)</v>
      </c>
      <c r="H58" s="991" t="str">
        <f>Agrol!B60</f>
        <v>N/A</v>
      </c>
      <c r="I58" s="991" t="str">
        <f>Agrol!C60</f>
        <v>Nancy Leiva / Diego Cortez</v>
      </c>
      <c r="J58" s="991" t="str">
        <f>Agrol!D60</f>
        <v>Hectáreas</v>
      </c>
      <c r="K58" s="992">
        <f>Agrol!E60</f>
        <v>7907112</v>
      </c>
      <c r="L58" s="991" t="str">
        <f>Agrol!F60</f>
        <v>Hectáreas AHT con fines múltiples homologadas, actualizadas y correlacionadas</v>
      </c>
      <c r="M58" s="991" t="str">
        <f>Agrol!G60</f>
        <v>Eficacia</v>
      </c>
      <c r="N58" s="992">
        <f>Agrol!U60</f>
        <v>7947112</v>
      </c>
      <c r="O58" s="992">
        <f>Agrol!U61</f>
        <v>7790952.4000000004</v>
      </c>
      <c r="P58" s="990">
        <f>Agrol!V60</f>
        <v>0.15</v>
      </c>
      <c r="Q58" s="984">
        <f>Agrol!W60</f>
        <v>0.1470525217210982</v>
      </c>
      <c r="R58" s="985"/>
      <c r="S58" s="11" t="str">
        <f>Agrol!B75</f>
        <v>N/A</v>
      </c>
      <c r="T58" s="11">
        <f>Agrol!C75</f>
        <v>0</v>
      </c>
      <c r="U58" s="11" t="str">
        <f>Agrol!D75</f>
        <v>Cartografía Temática de Suelos (Fases)</v>
      </c>
      <c r="V58" s="16">
        <f>Agrol!U63</f>
        <v>1</v>
      </c>
      <c r="W58" s="16">
        <f>Agrol!U64</f>
        <v>0.67259999999999998</v>
      </c>
      <c r="X58" s="16">
        <f>Agrol!V63</f>
        <v>0.15</v>
      </c>
      <c r="Y58" s="16">
        <f>Agrol!W63</f>
        <v>2.3800000000000002E-2</v>
      </c>
      <c r="Z58" s="17"/>
      <c r="AA58" s="17"/>
      <c r="AB58" s="2"/>
      <c r="AC58" s="2"/>
      <c r="AD58" s="2"/>
      <c r="AE58" s="2"/>
      <c r="AF58" s="2"/>
      <c r="AG58" s="2"/>
      <c r="AH58" s="2"/>
      <c r="AI58" s="2"/>
      <c r="AJ58" s="2"/>
      <c r="AK58" s="2"/>
    </row>
    <row r="59" spans="1:37" ht="15.75" customHeight="1">
      <c r="A59" s="985"/>
      <c r="B59" s="985"/>
      <c r="C59" s="985"/>
      <c r="D59" s="985"/>
      <c r="E59" s="985"/>
      <c r="F59" s="985"/>
      <c r="G59" s="985"/>
      <c r="H59" s="985"/>
      <c r="I59" s="985"/>
      <c r="J59" s="985"/>
      <c r="K59" s="985"/>
      <c r="L59" s="985"/>
      <c r="M59" s="985"/>
      <c r="N59" s="985"/>
      <c r="O59" s="985"/>
      <c r="P59" s="985"/>
      <c r="Q59" s="985"/>
      <c r="R59" s="985"/>
      <c r="S59" s="11" t="str">
        <f>Agrol!B77</f>
        <v>N/A</v>
      </c>
      <c r="T59" s="11">
        <f>Agrol!C77</f>
        <v>0</v>
      </c>
      <c r="U59" s="11" t="str">
        <f>Agrol!D77</f>
        <v>Control de calidad de los perfiles, leyenda y base de datos de observaciones y perfiles y ajustes con los cambios propuestos.</v>
      </c>
      <c r="V59" s="16">
        <f>Agrol!U77</f>
        <v>0.99999999999999989</v>
      </c>
      <c r="W59" s="16">
        <f>Agrol!U78</f>
        <v>0.85992000000000002</v>
      </c>
      <c r="X59" s="16">
        <f>Agrol!V77</f>
        <v>0.2</v>
      </c>
      <c r="Y59" s="16">
        <f>Agrol!W77</f>
        <v>0.17198400000000003</v>
      </c>
      <c r="Z59" s="17"/>
      <c r="AA59" s="17"/>
      <c r="AB59" s="2"/>
      <c r="AC59" s="2"/>
      <c r="AD59" s="2"/>
      <c r="AE59" s="2"/>
      <c r="AF59" s="2"/>
      <c r="AG59" s="2"/>
      <c r="AH59" s="2"/>
      <c r="AI59" s="2"/>
      <c r="AJ59" s="2"/>
      <c r="AK59" s="2"/>
    </row>
    <row r="60" spans="1:37" ht="15.75" customHeight="1">
      <c r="A60" s="985"/>
      <c r="B60" s="985"/>
      <c r="C60" s="985"/>
      <c r="D60" s="985"/>
      <c r="E60" s="985"/>
      <c r="F60" s="985"/>
      <c r="G60" s="985"/>
      <c r="H60" s="985"/>
      <c r="I60" s="985"/>
      <c r="J60" s="985"/>
      <c r="K60" s="985"/>
      <c r="L60" s="985"/>
      <c r="M60" s="985"/>
      <c r="N60" s="985"/>
      <c r="O60" s="985"/>
      <c r="P60" s="985"/>
      <c r="Q60" s="985"/>
      <c r="R60" s="985"/>
      <c r="S60" s="11" t="str">
        <f>Agrol!B79</f>
        <v>N/A</v>
      </c>
      <c r="T60" s="11">
        <f>Agrol!C79</f>
        <v>0</v>
      </c>
      <c r="U60" s="11" t="str">
        <f>Agrol!D79</f>
        <v>Descripción de UCS, revisión por control de calidad y ajuste de las UCS según las recomendaciones dadas.</v>
      </c>
      <c r="V60" s="16">
        <f>Agrol!U79</f>
        <v>0.99999999999999989</v>
      </c>
      <c r="W60" s="16">
        <f>Agrol!U80</f>
        <v>0.85992000000000002</v>
      </c>
      <c r="X60" s="16">
        <f>Agrol!V79</f>
        <v>0.2</v>
      </c>
      <c r="Y60" s="16">
        <f>Agrol!W79</f>
        <v>0.17198400000000003</v>
      </c>
      <c r="Z60" s="17"/>
      <c r="AA60" s="17"/>
      <c r="AB60" s="2"/>
      <c r="AC60" s="2"/>
      <c r="AD60" s="2"/>
      <c r="AE60" s="2"/>
      <c r="AF60" s="2"/>
      <c r="AG60" s="2"/>
      <c r="AH60" s="2"/>
      <c r="AI60" s="2"/>
      <c r="AJ60" s="2"/>
      <c r="AK60" s="2"/>
    </row>
    <row r="61" spans="1:37" ht="15.75" customHeight="1">
      <c r="A61" s="985"/>
      <c r="B61" s="985"/>
      <c r="C61" s="985"/>
      <c r="D61" s="985"/>
      <c r="E61" s="985"/>
      <c r="F61" s="985"/>
      <c r="G61" s="987"/>
      <c r="H61" s="987"/>
      <c r="I61" s="987"/>
      <c r="J61" s="987"/>
      <c r="K61" s="987"/>
      <c r="L61" s="987"/>
      <c r="M61" s="987"/>
      <c r="N61" s="987"/>
      <c r="O61" s="987"/>
      <c r="P61" s="987"/>
      <c r="Q61" s="987"/>
      <c r="R61" s="985"/>
      <c r="S61" s="11" t="str">
        <f>Agrol!B81</f>
        <v>N/A</v>
      </c>
      <c r="T61" s="11">
        <f>Agrol!C81</f>
        <v>0</v>
      </c>
      <c r="U61" s="11" t="str">
        <f>Agrol!D81</f>
        <v>Clasificación por capacidad de uso, mapa de capacidad. Control de calidad y ajustes con los cambios propuestos.</v>
      </c>
      <c r="V61" s="16">
        <f>Agrol!U81</f>
        <v>0.99999999999999989</v>
      </c>
      <c r="W61" s="16">
        <f>Agrol!U82</f>
        <v>0.85992000000000002</v>
      </c>
      <c r="X61" s="16">
        <f>Agrol!V81</f>
        <v>0.2</v>
      </c>
      <c r="Y61" s="16">
        <f>Agrol!W81</f>
        <v>0.17198400000000003</v>
      </c>
      <c r="Z61" s="17"/>
      <c r="AA61" s="17"/>
      <c r="AB61" s="2"/>
      <c r="AC61" s="2"/>
      <c r="AD61" s="2"/>
      <c r="AE61" s="2"/>
      <c r="AF61" s="2"/>
      <c r="AG61" s="2"/>
      <c r="AH61" s="2"/>
      <c r="AI61" s="2"/>
      <c r="AJ61" s="2"/>
      <c r="AK61" s="2"/>
    </row>
    <row r="62" spans="1:37" ht="15.75" customHeight="1">
      <c r="A62" s="985"/>
      <c r="B62" s="985"/>
      <c r="C62" s="985"/>
      <c r="D62" s="985"/>
      <c r="E62" s="985"/>
      <c r="F62" s="985"/>
      <c r="G62" s="991" t="str">
        <f>Agrol!A72</f>
        <v>Estudio de suelos realizados, como insumo para el ordenamiento del territorio. (NUEVO PRODUCTO, viene de actividad)</v>
      </c>
      <c r="H62" s="991" t="str">
        <f>Agrol!B72</f>
        <v>N/A</v>
      </c>
      <c r="I62" s="991" t="str">
        <f>Agrol!C72</f>
        <v>Napoleón Ordoñez</v>
      </c>
      <c r="J62" s="991" t="str">
        <f>Agrol!D72</f>
        <v>Hectáreas</v>
      </c>
      <c r="K62" s="992">
        <f>Agrol!E72</f>
        <v>1000000</v>
      </c>
      <c r="L62" s="991" t="str">
        <f>Agrol!F72</f>
        <v>Áreas de Estudio de suelos realizados, como insumo para el ordenamiento del territorio.</v>
      </c>
      <c r="M62" s="991" t="str">
        <f>Agrol!G72</f>
        <v>Eficacia</v>
      </c>
      <c r="N62" s="992">
        <f>Agrol!U72</f>
        <v>1000000</v>
      </c>
      <c r="O62" s="992">
        <f>Agrol!U73</f>
        <v>859910</v>
      </c>
      <c r="P62" s="990">
        <f>Agrol!V72</f>
        <v>0.13</v>
      </c>
      <c r="Q62" s="984">
        <f>Agrol!W72</f>
        <v>0.11178829999999999</v>
      </c>
      <c r="R62" s="985"/>
      <c r="S62" s="11" t="str">
        <f>Agrol!B75</f>
        <v>N/A</v>
      </c>
      <c r="T62" s="11">
        <f>Agrol!C75</f>
        <v>0</v>
      </c>
      <c r="U62" s="11" t="str">
        <f>Agrol!D75</f>
        <v>Cartografía Temática de Suelos (Fases)</v>
      </c>
      <c r="V62" s="16">
        <f>Agrol!U75</f>
        <v>0.99999999999999989</v>
      </c>
      <c r="W62" s="16">
        <f>Agrol!U76</f>
        <v>0.85992000000000002</v>
      </c>
      <c r="X62" s="16">
        <f>Agrol!V75</f>
        <v>0.2</v>
      </c>
      <c r="Y62" s="16">
        <f>Agrol!W75</f>
        <v>0.17198400000000003</v>
      </c>
      <c r="Z62" s="17"/>
      <c r="AA62" s="17"/>
      <c r="AB62" s="2"/>
      <c r="AC62" s="2"/>
      <c r="AD62" s="2"/>
      <c r="AE62" s="2"/>
      <c r="AF62" s="2"/>
      <c r="AG62" s="2"/>
      <c r="AH62" s="2"/>
      <c r="AI62" s="2"/>
      <c r="AJ62" s="2"/>
      <c r="AK62" s="2"/>
    </row>
    <row r="63" spans="1:37" ht="15.75" customHeight="1">
      <c r="A63" s="985"/>
      <c r="B63" s="985"/>
      <c r="C63" s="985"/>
      <c r="D63" s="985"/>
      <c r="E63" s="985"/>
      <c r="F63" s="985"/>
      <c r="G63" s="985"/>
      <c r="H63" s="985"/>
      <c r="I63" s="985"/>
      <c r="J63" s="985"/>
      <c r="K63" s="985"/>
      <c r="L63" s="985"/>
      <c r="M63" s="985"/>
      <c r="N63" s="985"/>
      <c r="O63" s="985"/>
      <c r="P63" s="985"/>
      <c r="Q63" s="985"/>
      <c r="R63" s="985"/>
      <c r="S63" s="11" t="str">
        <f>Agrol!B77</f>
        <v>N/A</v>
      </c>
      <c r="T63" s="11">
        <f>Agrol!C77</f>
        <v>0</v>
      </c>
      <c r="U63" s="11" t="str">
        <f>Agrol!D77</f>
        <v>Control de calidad de los perfiles, leyenda y base de datos de observaciones y perfiles y ajustes con los cambios propuestos.</v>
      </c>
      <c r="V63" s="16">
        <f>Agrol!U77</f>
        <v>0.99999999999999989</v>
      </c>
      <c r="W63" s="16">
        <f>Agrol!U78</f>
        <v>0.85992000000000002</v>
      </c>
      <c r="X63" s="16">
        <f>Agrol!V77</f>
        <v>0.2</v>
      </c>
      <c r="Y63" s="16">
        <f>Agrol!W77</f>
        <v>0.17198400000000003</v>
      </c>
      <c r="Z63" s="17"/>
      <c r="AA63" s="17"/>
      <c r="AB63" s="2"/>
      <c r="AC63" s="2"/>
      <c r="AD63" s="2"/>
      <c r="AE63" s="2"/>
      <c r="AF63" s="2"/>
      <c r="AG63" s="2"/>
      <c r="AH63" s="2"/>
      <c r="AI63" s="2"/>
      <c r="AJ63" s="2"/>
      <c r="AK63" s="2"/>
    </row>
    <row r="64" spans="1:37" ht="15.75" customHeight="1">
      <c r="A64" s="985"/>
      <c r="B64" s="985"/>
      <c r="C64" s="985"/>
      <c r="D64" s="985"/>
      <c r="E64" s="985"/>
      <c r="F64" s="985"/>
      <c r="G64" s="985"/>
      <c r="H64" s="985"/>
      <c r="I64" s="985"/>
      <c r="J64" s="985"/>
      <c r="K64" s="985"/>
      <c r="L64" s="985"/>
      <c r="M64" s="985"/>
      <c r="N64" s="985"/>
      <c r="O64" s="985"/>
      <c r="P64" s="985"/>
      <c r="Q64" s="985"/>
      <c r="R64" s="985"/>
      <c r="S64" s="11" t="str">
        <f>Agrol!B79</f>
        <v>N/A</v>
      </c>
      <c r="T64" s="11">
        <f>Agrol!C79</f>
        <v>0</v>
      </c>
      <c r="U64" s="11" t="str">
        <f>Agrol!D79</f>
        <v>Descripción de UCS, revisión por control de calidad y ajuste de las UCS según las recomendaciones dadas.</v>
      </c>
      <c r="V64" s="16">
        <f>Agrol!U79</f>
        <v>0.99999999999999989</v>
      </c>
      <c r="W64" s="16">
        <f>Agrol!U80</f>
        <v>0.85992000000000002</v>
      </c>
      <c r="X64" s="16">
        <f>Agrol!V79</f>
        <v>0.2</v>
      </c>
      <c r="Y64" s="16">
        <f>Agrol!W79</f>
        <v>0.17198400000000003</v>
      </c>
      <c r="Z64" s="17"/>
      <c r="AA64" s="17"/>
      <c r="AB64" s="2"/>
      <c r="AC64" s="2"/>
      <c r="AD64" s="2"/>
      <c r="AE64" s="2"/>
      <c r="AF64" s="2"/>
      <c r="AG64" s="2"/>
      <c r="AH64" s="2"/>
      <c r="AI64" s="2"/>
      <c r="AJ64" s="2"/>
      <c r="AK64" s="2"/>
    </row>
    <row r="65" spans="1:37" ht="15.75" customHeight="1">
      <c r="A65" s="985"/>
      <c r="B65" s="985"/>
      <c r="C65" s="985"/>
      <c r="D65" s="985"/>
      <c r="E65" s="985"/>
      <c r="F65" s="985"/>
      <c r="G65" s="985"/>
      <c r="H65" s="985"/>
      <c r="I65" s="985"/>
      <c r="J65" s="985"/>
      <c r="K65" s="985"/>
      <c r="L65" s="985"/>
      <c r="M65" s="985"/>
      <c r="N65" s="985"/>
      <c r="O65" s="985"/>
      <c r="P65" s="985"/>
      <c r="Q65" s="985"/>
      <c r="R65" s="985"/>
      <c r="S65" s="11" t="str">
        <f>Agrol!B81</f>
        <v>N/A</v>
      </c>
      <c r="T65" s="11">
        <f>Agrol!C81</f>
        <v>0</v>
      </c>
      <c r="U65" s="11" t="str">
        <f>Agrol!D81</f>
        <v>Clasificación por capacidad de uso, mapa de capacidad. Control de calidad y ajustes con los cambios propuestos.</v>
      </c>
      <c r="V65" s="16">
        <f>Agrol!U81</f>
        <v>0.99999999999999989</v>
      </c>
      <c r="W65" s="16">
        <f>Agrol!U82</f>
        <v>0.85992000000000002</v>
      </c>
      <c r="X65" s="16">
        <f>Agrol!V81</f>
        <v>0.2</v>
      </c>
      <c r="Y65" s="16">
        <f>Agrol!W81</f>
        <v>0.17198400000000003</v>
      </c>
      <c r="Z65" s="17"/>
      <c r="AA65" s="17"/>
      <c r="AB65" s="2"/>
      <c r="AC65" s="2"/>
      <c r="AD65" s="2"/>
      <c r="AE65" s="2"/>
      <c r="AF65" s="2"/>
      <c r="AG65" s="2"/>
      <c r="AH65" s="2"/>
      <c r="AI65" s="2"/>
      <c r="AJ65" s="2"/>
      <c r="AK65" s="2"/>
    </row>
    <row r="66" spans="1:37" ht="15.75" customHeight="1">
      <c r="A66" s="985"/>
      <c r="B66" s="985"/>
      <c r="C66" s="985"/>
      <c r="D66" s="985"/>
      <c r="E66" s="985"/>
      <c r="F66" s="985"/>
      <c r="G66" s="987"/>
      <c r="H66" s="987"/>
      <c r="I66" s="987"/>
      <c r="J66" s="987"/>
      <c r="K66" s="987"/>
      <c r="L66" s="987"/>
      <c r="M66" s="987"/>
      <c r="N66" s="987"/>
      <c r="O66" s="987"/>
      <c r="P66" s="987"/>
      <c r="Q66" s="987"/>
      <c r="R66" s="985"/>
      <c r="S66" s="11" t="str">
        <f>Agrol!B83</f>
        <v>N/A</v>
      </c>
      <c r="T66" s="11">
        <f>Agrol!C83</f>
        <v>0</v>
      </c>
      <c r="U66" s="11" t="str">
        <f>Agrol!D83</f>
        <v>Elaboración de la memoria técnica, control de calidad, y ajustes pertinentes.</v>
      </c>
      <c r="V66" s="16">
        <f>Agrol!U83</f>
        <v>0.99999999999999989</v>
      </c>
      <c r="W66" s="16">
        <f>Agrol!U84</f>
        <v>0.85990000000000011</v>
      </c>
      <c r="X66" s="16">
        <f>Agrol!V83</f>
        <v>0.2</v>
      </c>
      <c r="Y66" s="16">
        <f>Agrol!W83</f>
        <v>0.17198000000000005</v>
      </c>
      <c r="Z66" s="17"/>
      <c r="AA66" s="17"/>
      <c r="AB66" s="2"/>
      <c r="AC66" s="2"/>
      <c r="AD66" s="2"/>
      <c r="AE66" s="2"/>
      <c r="AF66" s="2"/>
      <c r="AG66" s="2"/>
      <c r="AH66" s="2"/>
      <c r="AI66" s="2"/>
      <c r="AJ66" s="2"/>
      <c r="AK66" s="2"/>
    </row>
    <row r="67" spans="1:37" ht="15.75" customHeight="1">
      <c r="A67" s="985"/>
      <c r="B67" s="985"/>
      <c r="C67" s="985"/>
      <c r="D67" s="985"/>
      <c r="E67" s="985"/>
      <c r="F67" s="985"/>
      <c r="G67" s="991" t="str">
        <f>Agrol!A86</f>
        <v>Estudio de suelos realizados, como insumo para el cumplimiento de los acuerdos de paz. (NUEVO PRODUCTO, viene de actividad)</v>
      </c>
      <c r="H67" s="991" t="str">
        <f>Agrol!B86</f>
        <v>N/A</v>
      </c>
      <c r="I67" s="991" t="str">
        <f>Agrol!C86</f>
        <v>Napoleón Ordoñez</v>
      </c>
      <c r="J67" s="991" t="str">
        <f>Agrol!D86</f>
        <v>Hectáreas</v>
      </c>
      <c r="K67" s="992">
        <f>Agrol!E86</f>
        <v>200000</v>
      </c>
      <c r="L67" s="991" t="str">
        <f>Agrol!F86</f>
        <v>Áreas de Estudio de suelos como insumo para el cumplimiento de los acuerdos de paz</v>
      </c>
      <c r="M67" s="991" t="str">
        <f>Agrol!G86</f>
        <v>Eficacia</v>
      </c>
      <c r="N67" s="992">
        <f>Agrol!U86</f>
        <v>200000</v>
      </c>
      <c r="O67" s="992">
        <f>Agrol!U87</f>
        <v>181104</v>
      </c>
      <c r="P67" s="990">
        <f>Agrol!V86</f>
        <v>0.06</v>
      </c>
      <c r="Q67" s="984">
        <f>Agrol!W86</f>
        <v>5.4331199999999996E-2</v>
      </c>
      <c r="R67" s="985"/>
      <c r="S67" s="11" t="str">
        <f>Agrol!B89</f>
        <v>N/A</v>
      </c>
      <c r="T67" s="11">
        <f>Agrol!C89</f>
        <v>0</v>
      </c>
      <c r="U67" s="11" t="str">
        <f>Agrol!D89</f>
        <v>Cartografía Temática de Suelos (Fases)</v>
      </c>
      <c r="V67" s="16">
        <f>Agrol!U89</f>
        <v>1.0089999999999999</v>
      </c>
      <c r="W67" s="16">
        <f>Agrol!U90</f>
        <v>0.90500000000000003</v>
      </c>
      <c r="X67" s="16">
        <f>Agrol!V89</f>
        <v>0.2</v>
      </c>
      <c r="Y67" s="16">
        <f>Agrol!W89</f>
        <v>0.17938553022794851</v>
      </c>
      <c r="Z67" s="17"/>
      <c r="AA67" s="17"/>
      <c r="AB67" s="2"/>
      <c r="AC67" s="2"/>
      <c r="AD67" s="2"/>
      <c r="AE67" s="2"/>
      <c r="AF67" s="2"/>
      <c r="AG67" s="2"/>
      <c r="AH67" s="2"/>
      <c r="AI67" s="2"/>
      <c r="AJ67" s="2"/>
      <c r="AK67" s="2"/>
    </row>
    <row r="68" spans="1:37" ht="15.75" customHeight="1">
      <c r="A68" s="985"/>
      <c r="B68" s="985"/>
      <c r="C68" s="985"/>
      <c r="D68" s="985"/>
      <c r="E68" s="985"/>
      <c r="F68" s="985"/>
      <c r="G68" s="985"/>
      <c r="H68" s="985"/>
      <c r="I68" s="985"/>
      <c r="J68" s="985"/>
      <c r="K68" s="985"/>
      <c r="L68" s="985"/>
      <c r="M68" s="985"/>
      <c r="N68" s="985"/>
      <c r="O68" s="985"/>
      <c r="P68" s="985"/>
      <c r="Q68" s="985"/>
      <c r="R68" s="985"/>
      <c r="S68" s="11" t="str">
        <f>Agrol!B91</f>
        <v>N/A</v>
      </c>
      <c r="T68" s="11">
        <f>Agrol!C91</f>
        <v>0</v>
      </c>
      <c r="U68" s="11" t="str">
        <f>Agrol!D91</f>
        <v>Control de calidad de los perfiles, leyenda y base de datos de observaciones y perfiles y ajustes con los cambios propuestos.</v>
      </c>
      <c r="V68" s="16">
        <f>Agrol!U91</f>
        <v>0.99999999999999989</v>
      </c>
      <c r="W68" s="16">
        <f>Agrol!U92</f>
        <v>0.97500000000000009</v>
      </c>
      <c r="X68" s="16">
        <f>Agrol!V91</f>
        <v>0.2</v>
      </c>
      <c r="Y68" s="16">
        <f>Agrol!W91</f>
        <v>0.19500000000000006</v>
      </c>
      <c r="Z68" s="17"/>
      <c r="AA68" s="17"/>
      <c r="AB68" s="2"/>
      <c r="AC68" s="2"/>
      <c r="AD68" s="2"/>
      <c r="AE68" s="2"/>
      <c r="AF68" s="2"/>
      <c r="AG68" s="2"/>
      <c r="AH68" s="2"/>
      <c r="AI68" s="2"/>
      <c r="AJ68" s="2"/>
      <c r="AK68" s="2"/>
    </row>
    <row r="69" spans="1:37" ht="15.75" customHeight="1">
      <c r="A69" s="985"/>
      <c r="B69" s="985"/>
      <c r="C69" s="985"/>
      <c r="D69" s="985"/>
      <c r="E69" s="985"/>
      <c r="F69" s="985"/>
      <c r="G69" s="985"/>
      <c r="H69" s="985"/>
      <c r="I69" s="985"/>
      <c r="J69" s="985"/>
      <c r="K69" s="985"/>
      <c r="L69" s="985"/>
      <c r="M69" s="985"/>
      <c r="N69" s="985"/>
      <c r="O69" s="985"/>
      <c r="P69" s="985"/>
      <c r="Q69" s="985"/>
      <c r="R69" s="985"/>
      <c r="S69" s="11" t="str">
        <f>Agrol!B93</f>
        <v>N/A</v>
      </c>
      <c r="T69" s="11">
        <f>Agrol!C93</f>
        <v>0</v>
      </c>
      <c r="U69" s="11" t="str">
        <f>Agrol!D93</f>
        <v>Descripción de UCS, revisión por control de calidad y ajuste de las UCS según las recomendaciones dadas.</v>
      </c>
      <c r="V69" s="16">
        <f>Agrol!U93</f>
        <v>0.99999999999999989</v>
      </c>
      <c r="W69" s="16">
        <f>Agrol!U94</f>
        <v>0.90500000000000003</v>
      </c>
      <c r="X69" s="16">
        <f>Agrol!V93</f>
        <v>0.2</v>
      </c>
      <c r="Y69" s="16">
        <f>Agrol!W93</f>
        <v>0.18100000000000005</v>
      </c>
      <c r="Z69" s="17"/>
      <c r="AA69" s="17"/>
      <c r="AB69" s="2"/>
      <c r="AC69" s="2"/>
      <c r="AD69" s="2"/>
      <c r="AE69" s="2"/>
      <c r="AF69" s="2"/>
      <c r="AG69" s="2"/>
      <c r="AH69" s="2"/>
      <c r="AI69" s="2"/>
      <c r="AJ69" s="2"/>
      <c r="AK69" s="2"/>
    </row>
    <row r="70" spans="1:37" ht="15.75" customHeight="1">
      <c r="A70" s="985"/>
      <c r="B70" s="985"/>
      <c r="C70" s="985"/>
      <c r="D70" s="985"/>
      <c r="E70" s="985"/>
      <c r="F70" s="985"/>
      <c r="G70" s="985"/>
      <c r="H70" s="985"/>
      <c r="I70" s="985"/>
      <c r="J70" s="985"/>
      <c r="K70" s="985"/>
      <c r="L70" s="985"/>
      <c r="M70" s="985"/>
      <c r="N70" s="985"/>
      <c r="O70" s="985"/>
      <c r="P70" s="985"/>
      <c r="Q70" s="985"/>
      <c r="R70" s="985"/>
      <c r="S70" s="11" t="str">
        <f>Agrol!B95</f>
        <v>N/A</v>
      </c>
      <c r="T70" s="11">
        <f>Agrol!C95</f>
        <v>0</v>
      </c>
      <c r="U70" s="11" t="str">
        <f>Agrol!D95</f>
        <v>Clasificación por capacidad de uso, mapa de capacidad. Control de calidad y ajustes con los cambios propuestos.</v>
      </c>
      <c r="V70" s="16">
        <f>Agrol!U95</f>
        <v>0.99999999999999989</v>
      </c>
      <c r="W70" s="16">
        <f>Agrol!U96</f>
        <v>0.90500000000000003</v>
      </c>
      <c r="X70" s="16">
        <f>Agrol!V95</f>
        <v>0.2</v>
      </c>
      <c r="Y70" s="16">
        <f>Agrol!W95</f>
        <v>0.18100000000000005</v>
      </c>
      <c r="Z70" s="17"/>
      <c r="AA70" s="17"/>
      <c r="AB70" s="2"/>
      <c r="AC70" s="2"/>
      <c r="AD70" s="2"/>
      <c r="AE70" s="2"/>
      <c r="AF70" s="2"/>
      <c r="AG70" s="2"/>
      <c r="AH70" s="2"/>
      <c r="AI70" s="2"/>
      <c r="AJ70" s="2"/>
      <c r="AK70" s="2"/>
    </row>
    <row r="71" spans="1:37" ht="15.75" customHeight="1">
      <c r="A71" s="985"/>
      <c r="B71" s="985"/>
      <c r="C71" s="985"/>
      <c r="D71" s="985"/>
      <c r="E71" s="985"/>
      <c r="F71" s="985"/>
      <c r="G71" s="987"/>
      <c r="H71" s="987"/>
      <c r="I71" s="987"/>
      <c r="J71" s="987"/>
      <c r="K71" s="987"/>
      <c r="L71" s="987"/>
      <c r="M71" s="987"/>
      <c r="N71" s="987"/>
      <c r="O71" s="987"/>
      <c r="P71" s="987"/>
      <c r="Q71" s="987"/>
      <c r="R71" s="985"/>
      <c r="S71" s="11" t="str">
        <f>Agrol!B97</f>
        <v>N/A</v>
      </c>
      <c r="T71" s="11">
        <f>Agrol!C97</f>
        <v>0</v>
      </c>
      <c r="U71" s="11" t="str">
        <f>Agrol!D97</f>
        <v>Elaboración de la memoria técnica, control de calidad, y ajustes pertinentes.</v>
      </c>
      <c r="V71" s="16">
        <f>Agrol!U97</f>
        <v>0.99999999999999989</v>
      </c>
      <c r="W71" s="16">
        <f>Agrol!U98</f>
        <v>0.90500000000000003</v>
      </c>
      <c r="X71" s="16">
        <f>Agrol!V97</f>
        <v>0.2</v>
      </c>
      <c r="Y71" s="16">
        <f>Agrol!W97</f>
        <v>0.18100000000000005</v>
      </c>
      <c r="Z71" s="17"/>
      <c r="AA71" s="17"/>
      <c r="AB71" s="2"/>
      <c r="AC71" s="2"/>
      <c r="AD71" s="2"/>
      <c r="AE71" s="2"/>
      <c r="AF71" s="2"/>
      <c r="AG71" s="2"/>
      <c r="AH71" s="2"/>
      <c r="AI71" s="2"/>
      <c r="AJ71" s="2"/>
      <c r="AK71" s="2"/>
    </row>
    <row r="72" spans="1:37" ht="15.75" customHeight="1">
      <c r="A72" s="985"/>
      <c r="B72" s="985"/>
      <c r="C72" s="985"/>
      <c r="D72" s="985"/>
      <c r="E72" s="985"/>
      <c r="F72" s="985"/>
      <c r="G72" s="991" t="str">
        <f>Agrol!A100</f>
        <v>Geomorfología aplicada a levantamientos de suelos. (NUEVO PRODUCTO, viene de actividad)</v>
      </c>
      <c r="H72" s="991" t="str">
        <f>Agrol!B100</f>
        <v>N/A</v>
      </c>
      <c r="I72" s="991" t="str">
        <f>Agrol!C100</f>
        <v>Diego Cortes
 Wilson Vargas</v>
      </c>
      <c r="J72" s="991" t="str">
        <f>Agrol!D100</f>
        <v>Hectáreas</v>
      </c>
      <c r="K72" s="992">
        <f>Agrol!E100</f>
        <v>1200000</v>
      </c>
      <c r="L72" s="991" t="str">
        <f>Agrol!F100</f>
        <v>Áreas interpretadas por geomorfología</v>
      </c>
      <c r="M72" s="991" t="str">
        <f>Agrol!G100</f>
        <v>Eficacia</v>
      </c>
      <c r="N72" s="992">
        <f>Agrol!U100</f>
        <v>1200000</v>
      </c>
      <c r="O72" s="992">
        <f>Agrol!U101</f>
        <v>1196553</v>
      </c>
      <c r="P72" s="1037">
        <f>Agrol!V100</f>
        <v>0.105</v>
      </c>
      <c r="Q72" s="984">
        <f>Agrol!W100</f>
        <v>0.1046983875</v>
      </c>
      <c r="R72" s="985"/>
      <c r="S72" s="11" t="str">
        <f>Agrol!B103</f>
        <v>N/A</v>
      </c>
      <c r="T72" s="11">
        <f>Agrol!C103</f>
        <v>0</v>
      </c>
      <c r="U72" s="11" t="str">
        <f>Agrol!D103</f>
        <v>1. Obtención de insumos</v>
      </c>
      <c r="V72" s="16">
        <f>Agrol!U103</f>
        <v>1</v>
      </c>
      <c r="W72" s="16">
        <f>Agrol!U104</f>
        <v>0.99699999999999989</v>
      </c>
      <c r="X72" s="16">
        <f>Agrol!V103</f>
        <v>0.2</v>
      </c>
      <c r="Y72" s="16">
        <f>Agrol!W103</f>
        <v>0.19939999999999999</v>
      </c>
      <c r="Z72" s="17"/>
      <c r="AA72" s="17"/>
      <c r="AB72" s="2"/>
      <c r="AC72" s="2"/>
      <c r="AD72" s="2"/>
      <c r="AE72" s="2"/>
      <c r="AF72" s="2"/>
      <c r="AG72" s="2"/>
      <c r="AH72" s="2"/>
      <c r="AI72" s="2"/>
      <c r="AJ72" s="2"/>
      <c r="AK72" s="2"/>
    </row>
    <row r="73" spans="1:37" ht="15.75" customHeight="1">
      <c r="A73" s="985"/>
      <c r="B73" s="985"/>
      <c r="C73" s="985"/>
      <c r="D73" s="985"/>
      <c r="E73" s="985"/>
      <c r="F73" s="985"/>
      <c r="G73" s="985"/>
      <c r="H73" s="985"/>
      <c r="I73" s="985"/>
      <c r="J73" s="985"/>
      <c r="K73" s="985"/>
      <c r="L73" s="985"/>
      <c r="M73" s="985"/>
      <c r="N73" s="985"/>
      <c r="O73" s="985"/>
      <c r="P73" s="985"/>
      <c r="Q73" s="985"/>
      <c r="R73" s="985"/>
      <c r="S73" s="11" t="str">
        <f>Agrol!B105</f>
        <v>N/A</v>
      </c>
      <c r="T73" s="11">
        <f>Agrol!C105</f>
        <v>0</v>
      </c>
      <c r="U73" s="11" t="str">
        <f>Agrol!D105</f>
        <v>2. Elaboración de bloques fotogramétricos, ortorectificación y mosaicos</v>
      </c>
      <c r="V73" s="16">
        <f>Agrol!U105</f>
        <v>1</v>
      </c>
      <c r="W73" s="16">
        <f>Agrol!U106</f>
        <v>0.64849999999999985</v>
      </c>
      <c r="X73" s="16">
        <f>Agrol!V105</f>
        <v>0.2</v>
      </c>
      <c r="Y73" s="16">
        <f>Agrol!W105</f>
        <v>0.12969999999999998</v>
      </c>
      <c r="Z73" s="17"/>
      <c r="AA73" s="17"/>
      <c r="AB73" s="2"/>
      <c r="AC73" s="2"/>
      <c r="AD73" s="2"/>
      <c r="AE73" s="2"/>
      <c r="AF73" s="2"/>
      <c r="AG73" s="2"/>
      <c r="AH73" s="2"/>
      <c r="AI73" s="2"/>
      <c r="AJ73" s="2"/>
      <c r="AK73" s="2"/>
    </row>
    <row r="74" spans="1:37" ht="15.75" customHeight="1">
      <c r="A74" s="985"/>
      <c r="B74" s="985"/>
      <c r="C74" s="985"/>
      <c r="D74" s="985"/>
      <c r="E74" s="985"/>
      <c r="F74" s="985"/>
      <c r="G74" s="985"/>
      <c r="H74" s="985"/>
      <c r="I74" s="985"/>
      <c r="J74" s="985"/>
      <c r="K74" s="985"/>
      <c r="L74" s="985"/>
      <c r="M74" s="985"/>
      <c r="N74" s="985"/>
      <c r="O74" s="985"/>
      <c r="P74" s="985"/>
      <c r="Q74" s="985"/>
      <c r="R74" s="985"/>
      <c r="S74" s="11" t="str">
        <f>Agrol!B107</f>
        <v>N/A</v>
      </c>
      <c r="T74" s="11">
        <f>Agrol!C107</f>
        <v>0</v>
      </c>
      <c r="U74" s="11" t="str">
        <f>Agrol!D107</f>
        <v>3. Interpretación de Geomorfología aplicada a levantamiento de suelos a diferentes escalas</v>
      </c>
      <c r="V74" s="16">
        <f>Agrol!U107</f>
        <v>1</v>
      </c>
      <c r="W74" s="16">
        <f>Agrol!U108</f>
        <v>0.64849999999999985</v>
      </c>
      <c r="X74" s="16">
        <f>Agrol!V107</f>
        <v>0.2</v>
      </c>
      <c r="Y74" s="16">
        <f>Agrol!W107</f>
        <v>0.12969999999999998</v>
      </c>
      <c r="Z74" s="17"/>
      <c r="AA74" s="17"/>
      <c r="AB74" s="2"/>
      <c r="AC74" s="2"/>
      <c r="AD74" s="2"/>
      <c r="AE74" s="2"/>
      <c r="AF74" s="2"/>
      <c r="AG74" s="2"/>
      <c r="AH74" s="2"/>
      <c r="AI74" s="2"/>
      <c r="AJ74" s="2"/>
      <c r="AK74" s="2"/>
    </row>
    <row r="75" spans="1:37" ht="15.75" customHeight="1">
      <c r="A75" s="985"/>
      <c r="B75" s="985"/>
      <c r="C75" s="985"/>
      <c r="D75" s="985"/>
      <c r="E75" s="985"/>
      <c r="F75" s="985"/>
      <c r="G75" s="985"/>
      <c r="H75" s="985"/>
      <c r="I75" s="985"/>
      <c r="J75" s="985"/>
      <c r="K75" s="985"/>
      <c r="L75" s="985"/>
      <c r="M75" s="985"/>
      <c r="N75" s="985"/>
      <c r="O75" s="985"/>
      <c r="P75" s="985"/>
      <c r="Q75" s="985"/>
      <c r="R75" s="985"/>
      <c r="S75" s="11" t="str">
        <f>Agrol!B109</f>
        <v>N/A</v>
      </c>
      <c r="T75" s="11">
        <f>Agrol!C109</f>
        <v>0</v>
      </c>
      <c r="U75" s="11" t="str">
        <f>Agrol!D109</f>
        <v>4. Control de calidad y verificación de campo, precampo y poscampo</v>
      </c>
      <c r="V75" s="16">
        <f>Agrol!U109</f>
        <v>1</v>
      </c>
      <c r="W75" s="16">
        <f>Agrol!U110</f>
        <v>0.64849999999999985</v>
      </c>
      <c r="X75" s="16">
        <f>Agrol!V109</f>
        <v>0.2</v>
      </c>
      <c r="Y75" s="16">
        <f>Agrol!W109</f>
        <v>0.12969999999999998</v>
      </c>
      <c r="Z75" s="17"/>
      <c r="AA75" s="17"/>
      <c r="AB75" s="2"/>
      <c r="AC75" s="2"/>
      <c r="AD75" s="2"/>
      <c r="AE75" s="2"/>
      <c r="AF75" s="2"/>
      <c r="AG75" s="2"/>
      <c r="AH75" s="2"/>
      <c r="AI75" s="2"/>
      <c r="AJ75" s="2"/>
      <c r="AK75" s="2"/>
    </row>
    <row r="76" spans="1:37" ht="15.75" customHeight="1">
      <c r="A76" s="985"/>
      <c r="B76" s="985"/>
      <c r="C76" s="985"/>
      <c r="D76" s="985"/>
      <c r="E76" s="985"/>
      <c r="F76" s="985"/>
      <c r="G76" s="987"/>
      <c r="H76" s="987"/>
      <c r="I76" s="987"/>
      <c r="J76" s="987"/>
      <c r="K76" s="987"/>
      <c r="L76" s="987"/>
      <c r="M76" s="987"/>
      <c r="N76" s="987"/>
      <c r="O76" s="987"/>
      <c r="P76" s="987"/>
      <c r="Q76" s="987"/>
      <c r="R76" s="985"/>
      <c r="S76" s="11" t="str">
        <f>Agrol!B111</f>
        <v>N/A</v>
      </c>
      <c r="T76" s="11">
        <f>Agrol!C111</f>
        <v>0</v>
      </c>
      <c r="U76" s="11" t="str">
        <f>Agrol!D111</f>
        <v>5. Consolidación y control de calidad bajo estándares cartográficos</v>
      </c>
      <c r="V76" s="16">
        <f>Agrol!U111</f>
        <v>1</v>
      </c>
      <c r="W76" s="16">
        <f>Agrol!U112</f>
        <v>0.54669999999999996</v>
      </c>
      <c r="X76" s="16">
        <f>Agrol!V111</f>
        <v>0.2</v>
      </c>
      <c r="Y76" s="16">
        <f>Agrol!W111</f>
        <v>0.10933999999999999</v>
      </c>
      <c r="Z76" s="17"/>
      <c r="AA76" s="17"/>
      <c r="AB76" s="2"/>
      <c r="AC76" s="2"/>
      <c r="AD76" s="2"/>
      <c r="AE76" s="2"/>
      <c r="AF76" s="2"/>
      <c r="AG76" s="2"/>
      <c r="AH76" s="2"/>
      <c r="AI76" s="2"/>
      <c r="AJ76" s="2"/>
      <c r="AK76" s="2"/>
    </row>
    <row r="77" spans="1:37" ht="15.75" customHeight="1">
      <c r="A77" s="985"/>
      <c r="B77" s="985"/>
      <c r="C77" s="985"/>
      <c r="D77" s="985"/>
      <c r="E77" s="985"/>
      <c r="F77" s="985"/>
      <c r="G77" s="991" t="str">
        <f>Agrol!A114</f>
        <v>Coberturas y usos de la tierra, aplicada al ordenamiento del territorio. (NUEVO PRODUCTO, es una estrategia del PEI))</v>
      </c>
      <c r="H77" s="991" t="str">
        <f>Agrol!B114</f>
        <v>N/A</v>
      </c>
      <c r="I77" s="991" t="str">
        <f>Agrol!C114</f>
        <v>Diego Cortes
 Wilson Vargas</v>
      </c>
      <c r="J77" s="991" t="str">
        <f>Agrol!D114</f>
        <v>Hectáreas</v>
      </c>
      <c r="K77" s="992">
        <f>Agrol!E114</f>
        <v>1150000</v>
      </c>
      <c r="L77" s="991" t="str">
        <f>Agrol!F114</f>
        <v>Áreas interpretadas por coberturas y usos.</v>
      </c>
      <c r="M77" s="991" t="str">
        <f>Agrol!G114</f>
        <v>Eficacia</v>
      </c>
      <c r="N77" s="992">
        <f>Agrol!U114</f>
        <v>1150000</v>
      </c>
      <c r="O77" s="992">
        <f>Agrol!U115</f>
        <v>1182956</v>
      </c>
      <c r="P77" s="1037">
        <f>Agrol!V114</f>
        <v>0.105</v>
      </c>
      <c r="Q77" s="984">
        <f>Agrol!W114</f>
        <v>0.10800902608695651</v>
      </c>
      <c r="R77" s="985"/>
      <c r="S77" s="11" t="str">
        <f>Agrol!B117</f>
        <v>N/A</v>
      </c>
      <c r="T77" s="11">
        <f>Agrol!C117</f>
        <v>0</v>
      </c>
      <c r="U77" s="11" t="str">
        <f>Agrol!D117</f>
        <v>1. Obtención y procesamiento de insumos</v>
      </c>
      <c r="V77" s="16">
        <f>Agrol!U117</f>
        <v>1</v>
      </c>
      <c r="W77" s="16">
        <f>Agrol!U118</f>
        <v>66.694699999999997</v>
      </c>
      <c r="X77" s="16">
        <f>Agrol!V117</f>
        <v>0.25</v>
      </c>
      <c r="Y77" s="16">
        <f>Agrol!W117</f>
        <v>16.673674999999999</v>
      </c>
      <c r="Z77" s="17"/>
      <c r="AA77" s="17"/>
      <c r="AB77" s="2"/>
      <c r="AC77" s="2"/>
      <c r="AD77" s="2"/>
      <c r="AE77" s="2"/>
      <c r="AF77" s="2"/>
      <c r="AG77" s="2"/>
      <c r="AH77" s="2"/>
      <c r="AI77" s="2"/>
      <c r="AJ77" s="2"/>
      <c r="AK77" s="2"/>
    </row>
    <row r="78" spans="1:37" ht="15.75" customHeight="1">
      <c r="A78" s="985"/>
      <c r="B78" s="985"/>
      <c r="C78" s="985"/>
      <c r="D78" s="985"/>
      <c r="E78" s="985"/>
      <c r="F78" s="985"/>
      <c r="G78" s="985"/>
      <c r="H78" s="985"/>
      <c r="I78" s="985"/>
      <c r="J78" s="985"/>
      <c r="K78" s="985"/>
      <c r="L78" s="985"/>
      <c r="M78" s="985"/>
      <c r="N78" s="985"/>
      <c r="O78" s="985"/>
      <c r="P78" s="985"/>
      <c r="Q78" s="985"/>
      <c r="R78" s="985"/>
      <c r="S78" s="11" t="str">
        <f>Agrol!B119</f>
        <v>N/A</v>
      </c>
      <c r="T78" s="11">
        <f>Agrol!C119</f>
        <v>0</v>
      </c>
      <c r="U78" s="11" t="str">
        <f>Agrol!D119</f>
        <v>2. Interpretación de las coberturas y / o uso de las tierras</v>
      </c>
      <c r="V78" s="16">
        <f>Agrol!U119</f>
        <v>1</v>
      </c>
      <c r="W78" s="16">
        <f>Agrol!U120</f>
        <v>66.694699999999997</v>
      </c>
      <c r="X78" s="16">
        <f>Agrol!V119</f>
        <v>0.25</v>
      </c>
      <c r="Y78" s="16">
        <f>Agrol!W119</f>
        <v>16.673674999999999</v>
      </c>
      <c r="Z78" s="17"/>
      <c r="AA78" s="17"/>
      <c r="AB78" s="2"/>
      <c r="AC78" s="2"/>
      <c r="AD78" s="2"/>
      <c r="AE78" s="2"/>
      <c r="AF78" s="2"/>
      <c r="AG78" s="2"/>
      <c r="AH78" s="2"/>
      <c r="AI78" s="2"/>
      <c r="AJ78" s="2"/>
      <c r="AK78" s="2"/>
    </row>
    <row r="79" spans="1:37" ht="15.75" customHeight="1">
      <c r="A79" s="985"/>
      <c r="B79" s="985"/>
      <c r="C79" s="985"/>
      <c r="D79" s="985"/>
      <c r="E79" s="985"/>
      <c r="F79" s="985"/>
      <c r="G79" s="985"/>
      <c r="H79" s="985"/>
      <c r="I79" s="985"/>
      <c r="J79" s="985"/>
      <c r="K79" s="985"/>
      <c r="L79" s="985"/>
      <c r="M79" s="985"/>
      <c r="N79" s="985"/>
      <c r="O79" s="985"/>
      <c r="P79" s="985"/>
      <c r="Q79" s="985"/>
      <c r="R79" s="985"/>
      <c r="S79" s="11" t="str">
        <f>Agrol!B121</f>
        <v>N/A</v>
      </c>
      <c r="T79" s="11">
        <f>Agrol!C121</f>
        <v>0</v>
      </c>
      <c r="U79" s="11" t="str">
        <f>Agrol!D121</f>
        <v>3. Control de calidad y verificación de campo, precampo y poscampo</v>
      </c>
      <c r="V79" s="16">
        <f>Agrol!U121</f>
        <v>1</v>
      </c>
      <c r="W79" s="16">
        <f>Agrol!U122</f>
        <v>66.694699999999997</v>
      </c>
      <c r="X79" s="16">
        <f>Agrol!V121</f>
        <v>0.25</v>
      </c>
      <c r="Y79" s="16">
        <f>Agrol!W121</f>
        <v>16.673674999999999</v>
      </c>
      <c r="Z79" s="17"/>
      <c r="AA79" s="17"/>
      <c r="AB79" s="2"/>
      <c r="AC79" s="2"/>
      <c r="AD79" s="2"/>
      <c r="AE79" s="2"/>
      <c r="AF79" s="2"/>
      <c r="AG79" s="2"/>
      <c r="AH79" s="2"/>
      <c r="AI79" s="2"/>
      <c r="AJ79" s="2"/>
      <c r="AK79" s="2"/>
    </row>
    <row r="80" spans="1:37" ht="15.75" customHeight="1">
      <c r="A80" s="985"/>
      <c r="B80" s="985"/>
      <c r="C80" s="985"/>
      <c r="D80" s="985"/>
      <c r="E80" s="985"/>
      <c r="F80" s="985"/>
      <c r="G80" s="987"/>
      <c r="H80" s="987"/>
      <c r="I80" s="987"/>
      <c r="J80" s="987"/>
      <c r="K80" s="987"/>
      <c r="L80" s="987"/>
      <c r="M80" s="987"/>
      <c r="N80" s="987"/>
      <c r="O80" s="987"/>
      <c r="P80" s="987"/>
      <c r="Q80" s="987"/>
      <c r="R80" s="985"/>
      <c r="S80" s="11" t="str">
        <f>Agrol!B123</f>
        <v>N/A</v>
      </c>
      <c r="T80" s="11">
        <f>Agrol!C123</f>
        <v>0</v>
      </c>
      <c r="U80" s="11" t="str">
        <f>Agrol!D123</f>
        <v>4. Consolidación y control de calidad bajo estándares cartográficos</v>
      </c>
      <c r="V80" s="16">
        <f>Agrol!U123</f>
        <v>1</v>
      </c>
      <c r="W80" s="16">
        <f>Agrol!U124</f>
        <v>66.694699999999997</v>
      </c>
      <c r="X80" s="16">
        <f>Agrol!V123</f>
        <v>0.25</v>
      </c>
      <c r="Y80" s="16">
        <f>Agrol!W123</f>
        <v>16.673674999999999</v>
      </c>
      <c r="Z80" s="17"/>
      <c r="AA80" s="17"/>
      <c r="AB80" s="2"/>
      <c r="AC80" s="2"/>
      <c r="AD80" s="2"/>
      <c r="AE80" s="2"/>
      <c r="AF80" s="2"/>
      <c r="AG80" s="2"/>
      <c r="AH80" s="2"/>
      <c r="AI80" s="2"/>
      <c r="AJ80" s="2"/>
      <c r="AK80" s="2"/>
    </row>
    <row r="81" spans="1:37" ht="15.75" customHeight="1">
      <c r="A81" s="985"/>
      <c r="B81" s="985"/>
      <c r="C81" s="985"/>
      <c r="D81" s="985"/>
      <c r="E81" s="985"/>
      <c r="F81" s="985"/>
      <c r="G81" s="991" t="str">
        <f>Agrol!A128</f>
        <v>Laboratorio Nacional de suelos modernizado (NUEVO PRODUCTO, es una estrategia del PEI))</v>
      </c>
      <c r="H81" s="991" t="str">
        <f>Agrol!B128</f>
        <v>N/A</v>
      </c>
      <c r="I81" s="991" t="str">
        <f>Agrol!C128</f>
        <v>Jaime Álvarez</v>
      </c>
      <c r="J81" s="991" t="str">
        <f>Agrol!D128</f>
        <v>Porcentaje</v>
      </c>
      <c r="K81" s="990">
        <f>Agrol!E128</f>
        <v>1</v>
      </c>
      <c r="L81" s="991" t="str">
        <f>Agrol!F128</f>
        <v>Laboratorio de suelos modernizado</v>
      </c>
      <c r="M81" s="991" t="str">
        <f>Agrol!G128</f>
        <v>Eficacia</v>
      </c>
      <c r="N81" s="984">
        <f>Agrol!U128</f>
        <v>1</v>
      </c>
      <c r="O81" s="984">
        <f>Agrol!U129</f>
        <v>1</v>
      </c>
      <c r="P81" s="990">
        <f>Agrol!V128</f>
        <v>0.1</v>
      </c>
      <c r="Q81" s="984">
        <f>Agrol!W128</f>
        <v>0.1</v>
      </c>
      <c r="R81" s="985"/>
      <c r="S81" s="11" t="str">
        <f>Agrol!B131</f>
        <v>N/A</v>
      </c>
      <c r="T81" s="11" t="str">
        <f>Agrol!C131</f>
        <v>Jaime Álvarez</v>
      </c>
      <c r="U81" s="11" t="str">
        <f>Agrol!D131</f>
        <v>1. Diagnostico del estado actual</v>
      </c>
      <c r="V81" s="16">
        <f>Agrol!U131</f>
        <v>1</v>
      </c>
      <c r="W81" s="16">
        <f>Agrol!U132</f>
        <v>1</v>
      </c>
      <c r="X81" s="16">
        <f>Agrol!V131</f>
        <v>0.25</v>
      </c>
      <c r="Y81" s="16">
        <f>Agrol!W131</f>
        <v>0.25</v>
      </c>
      <c r="Z81" s="17"/>
      <c r="AA81" s="17"/>
      <c r="AB81" s="2"/>
      <c r="AC81" s="2"/>
      <c r="AD81" s="2"/>
      <c r="AE81" s="2"/>
      <c r="AF81" s="2"/>
      <c r="AG81" s="2"/>
      <c r="AH81" s="2"/>
      <c r="AI81" s="2"/>
      <c r="AJ81" s="2"/>
      <c r="AK81" s="2"/>
    </row>
    <row r="82" spans="1:37" ht="15.75" customHeight="1">
      <c r="A82" s="985"/>
      <c r="B82" s="985"/>
      <c r="C82" s="985"/>
      <c r="D82" s="985"/>
      <c r="E82" s="985"/>
      <c r="F82" s="985"/>
      <c r="G82" s="985"/>
      <c r="H82" s="985"/>
      <c r="I82" s="985"/>
      <c r="J82" s="985"/>
      <c r="K82" s="985"/>
      <c r="L82" s="985"/>
      <c r="M82" s="985"/>
      <c r="N82" s="985"/>
      <c r="O82" s="985"/>
      <c r="P82" s="985"/>
      <c r="Q82" s="985"/>
      <c r="R82" s="985"/>
      <c r="S82" s="11" t="str">
        <f>Agrol!B133</f>
        <v>N/A</v>
      </c>
      <c r="T82" s="11" t="str">
        <f>Agrol!C133</f>
        <v>Jaime Álvarez</v>
      </c>
      <c r="U82" s="11" t="str">
        <f>Agrol!D133</f>
        <v>2. Diseño redes hidráulica y eléctrica del Laboratorio</v>
      </c>
      <c r="V82" s="16">
        <f>Agrol!U133</f>
        <v>1</v>
      </c>
      <c r="W82" s="16">
        <f>Agrol!U134</f>
        <v>1</v>
      </c>
      <c r="X82" s="16">
        <f>Agrol!V133</f>
        <v>0.25</v>
      </c>
      <c r="Y82" s="16">
        <f>Agrol!W133</f>
        <v>0.25</v>
      </c>
      <c r="Z82" s="17"/>
      <c r="AA82" s="17"/>
      <c r="AB82" s="2"/>
      <c r="AC82" s="2"/>
      <c r="AD82" s="2"/>
      <c r="AE82" s="2"/>
      <c r="AF82" s="2"/>
      <c r="AG82" s="2"/>
      <c r="AH82" s="2"/>
      <c r="AI82" s="2"/>
      <c r="AJ82" s="2"/>
      <c r="AK82" s="2"/>
    </row>
    <row r="83" spans="1:37" ht="15.75" customHeight="1">
      <c r="A83" s="985"/>
      <c r="B83" s="985"/>
      <c r="C83" s="985"/>
      <c r="D83" s="985"/>
      <c r="E83" s="985"/>
      <c r="F83" s="985"/>
      <c r="G83" s="985"/>
      <c r="H83" s="985"/>
      <c r="I83" s="985"/>
      <c r="J83" s="985"/>
      <c r="K83" s="985"/>
      <c r="L83" s="985"/>
      <c r="M83" s="985"/>
      <c r="N83" s="985"/>
      <c r="O83" s="985"/>
      <c r="P83" s="985"/>
      <c r="Q83" s="985"/>
      <c r="R83" s="985"/>
      <c r="S83" s="11" t="str">
        <f>Agrol!B135</f>
        <v>N/A</v>
      </c>
      <c r="T83" s="11" t="str">
        <f>Agrol!C135</f>
        <v>Jaime Álvarez</v>
      </c>
      <c r="U83" s="11" t="str">
        <f>Agrol!D135</f>
        <v>3. Diseño infraestructura física de laboratorio</v>
      </c>
      <c r="V83" s="16">
        <f>Agrol!U135</f>
        <v>1</v>
      </c>
      <c r="W83" s="16">
        <f>Agrol!U136</f>
        <v>1</v>
      </c>
      <c r="X83" s="16">
        <f>Agrol!V135</f>
        <v>0.25</v>
      </c>
      <c r="Y83" s="16">
        <f>Agrol!W135</f>
        <v>0.25</v>
      </c>
      <c r="Z83" s="17"/>
      <c r="AA83" s="17"/>
      <c r="AB83" s="2"/>
      <c r="AC83" s="2"/>
      <c r="AD83" s="2"/>
      <c r="AE83" s="2"/>
      <c r="AF83" s="2"/>
      <c r="AG83" s="2"/>
      <c r="AH83" s="2"/>
      <c r="AI83" s="2"/>
      <c r="AJ83" s="2"/>
      <c r="AK83" s="2"/>
    </row>
    <row r="84" spans="1:37" ht="15.75" customHeight="1">
      <c r="A84" s="985"/>
      <c r="B84" s="985"/>
      <c r="C84" s="985"/>
      <c r="D84" s="985"/>
      <c r="E84" s="985"/>
      <c r="F84" s="985"/>
      <c r="G84" s="987"/>
      <c r="H84" s="987"/>
      <c r="I84" s="987"/>
      <c r="J84" s="987"/>
      <c r="K84" s="987"/>
      <c r="L84" s="987"/>
      <c r="M84" s="987"/>
      <c r="N84" s="987"/>
      <c r="O84" s="987"/>
      <c r="P84" s="987"/>
      <c r="Q84" s="987"/>
      <c r="R84" s="985"/>
      <c r="S84" s="11" t="str">
        <f>Agrol!B137</f>
        <v>N/A</v>
      </c>
      <c r="T84" s="11" t="str">
        <f>Agrol!C137</f>
        <v>Jaime Álvarez</v>
      </c>
      <c r="U84" s="11" t="str">
        <f>Agrol!D137</f>
        <v>4. Definición nuevos equipos y su tecnología</v>
      </c>
      <c r="V84" s="16">
        <f>Agrol!U137</f>
        <v>1</v>
      </c>
      <c r="W84" s="16">
        <f>Agrol!U138</f>
        <v>1</v>
      </c>
      <c r="X84" s="16">
        <f>Agrol!V137</f>
        <v>0.25</v>
      </c>
      <c r="Y84" s="16">
        <f>Agrol!W137</f>
        <v>0.25</v>
      </c>
      <c r="Z84" s="17"/>
      <c r="AA84" s="17"/>
      <c r="AB84" s="2"/>
      <c r="AC84" s="2"/>
      <c r="AD84" s="2"/>
      <c r="AE84" s="2"/>
      <c r="AF84" s="2"/>
      <c r="AG84" s="2"/>
      <c r="AH84" s="2"/>
      <c r="AI84" s="2"/>
      <c r="AJ84" s="2"/>
      <c r="AK84" s="2"/>
    </row>
    <row r="85" spans="1:37" ht="18.75" customHeight="1">
      <c r="A85" s="985"/>
      <c r="B85" s="985"/>
      <c r="C85" s="985"/>
      <c r="D85" s="985"/>
      <c r="E85" s="985"/>
      <c r="F85" s="985"/>
      <c r="G85" s="991" t="str">
        <f>Agrol!A142</f>
        <v>Laboratorio Nacional de Suelos acreditado (Validación-Confirmación de análisis básicos químicos, Q-01) viene de una actividad)</v>
      </c>
      <c r="H85" s="991" t="str">
        <f>Agrol!B142</f>
        <v>N/A</v>
      </c>
      <c r="I85" s="991" t="str">
        <f>Agrol!C142</f>
        <v>Jaime Álvarez</v>
      </c>
      <c r="J85" s="991" t="str">
        <f>Agrol!D142</f>
        <v>Porcentaje</v>
      </c>
      <c r="K85" s="990">
        <f>Agrol!E142</f>
        <v>1</v>
      </c>
      <c r="L85" s="991" t="str">
        <f>Agrol!F142</f>
        <v>Determinaciones analíticas acreditadas</v>
      </c>
      <c r="M85" s="991" t="str">
        <f>Agrol!G142</f>
        <v>Eficacia</v>
      </c>
      <c r="N85" s="984">
        <f>Agrol!U142</f>
        <v>1</v>
      </c>
      <c r="O85" s="984">
        <f>Agrol!U143</f>
        <v>0.38</v>
      </c>
      <c r="P85" s="990">
        <f>Agrol!V142</f>
        <v>0.05</v>
      </c>
      <c r="Q85" s="984">
        <f>Agrol!W142</f>
        <v>1.9000000000000003E-2</v>
      </c>
      <c r="R85" s="985"/>
      <c r="S85" s="11" t="str">
        <f>Agrol!B145</f>
        <v>N/A</v>
      </c>
      <c r="T85" s="11" t="str">
        <f>Agrol!C145</f>
        <v>Jaime Álvarez</v>
      </c>
      <c r="U85" s="11" t="str">
        <f>Agrol!D145</f>
        <v>1. Revisión bibliográfica, elaboración y actualización de documentación.</v>
      </c>
      <c r="V85" s="16">
        <f>Agrol!U145</f>
        <v>1</v>
      </c>
      <c r="W85" s="16">
        <f>Agrol!U146</f>
        <v>0.28999999999999998</v>
      </c>
      <c r="X85" s="16">
        <f>Agrol!V145</f>
        <v>0.25</v>
      </c>
      <c r="Y85" s="16">
        <f>Agrol!W145</f>
        <v>7.2499999999999995E-2</v>
      </c>
      <c r="Z85" s="17"/>
      <c r="AA85" s="17"/>
      <c r="AB85" s="2"/>
      <c r="AC85" s="2"/>
      <c r="AD85" s="2"/>
      <c r="AE85" s="2"/>
      <c r="AF85" s="2"/>
      <c r="AG85" s="2"/>
      <c r="AH85" s="2"/>
      <c r="AI85" s="2"/>
      <c r="AJ85" s="2"/>
      <c r="AK85" s="2"/>
    </row>
    <row r="86" spans="1:37" ht="18.75" customHeight="1">
      <c r="A86" s="985"/>
      <c r="B86" s="985"/>
      <c r="C86" s="985"/>
      <c r="D86" s="985"/>
      <c r="E86" s="985"/>
      <c r="F86" s="985"/>
      <c r="G86" s="985"/>
      <c r="H86" s="985"/>
      <c r="I86" s="985"/>
      <c r="J86" s="985"/>
      <c r="K86" s="985"/>
      <c r="L86" s="985"/>
      <c r="M86" s="985"/>
      <c r="N86" s="985"/>
      <c r="O86" s="985"/>
      <c r="P86" s="985"/>
      <c r="Q86" s="985"/>
      <c r="R86" s="985"/>
      <c r="S86" s="11" t="str">
        <f>Agrol!B147</f>
        <v>N/A</v>
      </c>
      <c r="T86" s="11" t="str">
        <f>Agrol!C147</f>
        <v>Jaime Álvarez</v>
      </c>
      <c r="U86" s="11" t="str">
        <f>Agrol!D147</f>
        <v>2. Planificación de la ejecución por determinación analítica.</v>
      </c>
      <c r="V86" s="16">
        <f>Agrol!U147</f>
        <v>0.60000000000000009</v>
      </c>
      <c r="W86" s="16">
        <f>Agrol!U148</f>
        <v>0.22</v>
      </c>
      <c r="X86" s="16">
        <f>Agrol!V147</f>
        <v>0.25</v>
      </c>
      <c r="Y86" s="16">
        <f>Agrol!W147</f>
        <v>9.166666666666666E-2</v>
      </c>
      <c r="Z86" s="17"/>
      <c r="AA86" s="17"/>
      <c r="AB86" s="2"/>
      <c r="AC86" s="2"/>
      <c r="AD86" s="2"/>
      <c r="AE86" s="2"/>
      <c r="AF86" s="2"/>
      <c r="AG86" s="2"/>
      <c r="AH86" s="2"/>
      <c r="AI86" s="2"/>
      <c r="AJ86" s="2"/>
      <c r="AK86" s="2"/>
    </row>
    <row r="87" spans="1:37" ht="18.75" customHeight="1">
      <c r="A87" s="985"/>
      <c r="B87" s="985"/>
      <c r="C87" s="985"/>
      <c r="D87" s="985"/>
      <c r="E87" s="985"/>
      <c r="F87" s="985"/>
      <c r="G87" s="985"/>
      <c r="H87" s="985"/>
      <c r="I87" s="985"/>
      <c r="J87" s="985"/>
      <c r="K87" s="985"/>
      <c r="L87" s="985"/>
      <c r="M87" s="985"/>
      <c r="N87" s="985"/>
      <c r="O87" s="985"/>
      <c r="P87" s="985"/>
      <c r="Q87" s="985"/>
      <c r="R87" s="985"/>
      <c r="S87" s="11" t="str">
        <f>Agrol!B149</f>
        <v>N/A</v>
      </c>
      <c r="T87" s="11" t="str">
        <f>Agrol!C149</f>
        <v>Jaime Álvarez</v>
      </c>
      <c r="U87" s="11" t="str">
        <f>Agrol!D149</f>
        <v>3. Prevalidación - validación de las determinaciones e informe.</v>
      </c>
      <c r="V87" s="16">
        <f>Agrol!U149</f>
        <v>1</v>
      </c>
      <c r="W87" s="16">
        <f>Agrol!U150</f>
        <v>0</v>
      </c>
      <c r="X87" s="16">
        <f>Agrol!V149</f>
        <v>0.25</v>
      </c>
      <c r="Y87" s="16">
        <f>Agrol!W149</f>
        <v>0</v>
      </c>
      <c r="Z87" s="17"/>
      <c r="AA87" s="17"/>
      <c r="AB87" s="2"/>
      <c r="AC87" s="2"/>
      <c r="AD87" s="2"/>
      <c r="AE87" s="2"/>
      <c r="AF87" s="2"/>
      <c r="AG87" s="2"/>
      <c r="AH87" s="2"/>
      <c r="AI87" s="2"/>
      <c r="AJ87" s="2"/>
      <c r="AK87" s="2"/>
    </row>
    <row r="88" spans="1:37" ht="18.75" customHeight="1">
      <c r="A88" s="985"/>
      <c r="B88" s="985"/>
      <c r="C88" s="985"/>
      <c r="D88" s="985"/>
      <c r="E88" s="985"/>
      <c r="F88" s="985"/>
      <c r="G88" s="987"/>
      <c r="H88" s="987"/>
      <c r="I88" s="987"/>
      <c r="J88" s="987"/>
      <c r="K88" s="987"/>
      <c r="L88" s="987"/>
      <c r="M88" s="987"/>
      <c r="N88" s="987"/>
      <c r="O88" s="987"/>
      <c r="P88" s="987"/>
      <c r="Q88" s="987"/>
      <c r="R88" s="985"/>
      <c r="S88" s="14" t="str">
        <f>Agrol!B151</f>
        <v>N/A</v>
      </c>
      <c r="T88" s="14" t="str">
        <f>Agrol!C151</f>
        <v>Jaime Álvarez</v>
      </c>
      <c r="U88" s="11" t="str">
        <f>Agrol!D151</f>
        <v>4. Estimación de la incertidumbre de la medición.</v>
      </c>
      <c r="V88" s="16">
        <f>Agrol!U151</f>
        <v>1</v>
      </c>
      <c r="W88" s="16">
        <f>Agrol!U152</f>
        <v>0</v>
      </c>
      <c r="X88" s="16">
        <f>Agrol!V151</f>
        <v>0.25</v>
      </c>
      <c r="Y88" s="16">
        <f>Agrol!W151</f>
        <v>0</v>
      </c>
      <c r="Z88" s="17" t="s">
        <v>38</v>
      </c>
      <c r="AA88" s="17" t="s">
        <v>36</v>
      </c>
      <c r="AB88" s="2"/>
      <c r="AC88" s="2"/>
      <c r="AD88" s="2"/>
      <c r="AE88" s="2"/>
      <c r="AF88" s="2"/>
      <c r="AG88" s="2"/>
      <c r="AH88" s="2"/>
      <c r="AI88" s="2"/>
      <c r="AJ88" s="2"/>
      <c r="AK88" s="2"/>
    </row>
    <row r="89" spans="1:37" ht="15.75" customHeight="1">
      <c r="A89" s="985"/>
      <c r="B89" s="985"/>
      <c r="C89" s="985"/>
      <c r="D89" s="985"/>
      <c r="E89" s="985"/>
      <c r="F89" s="985"/>
      <c r="G89" s="991" t="str">
        <f>Agrol!A154</f>
        <v>Museo Nacional de Suelos ampliado (NUEVO PRODUCTO)</v>
      </c>
      <c r="H89" s="991" t="str">
        <f>Agrol!B154</f>
        <v>N/A</v>
      </c>
      <c r="I89" s="991" t="str">
        <f>Agrol!C154</f>
        <v>Janeth González</v>
      </c>
      <c r="J89" s="991" t="str">
        <f>Agrol!D154</f>
        <v>Porcentaje</v>
      </c>
      <c r="K89" s="990">
        <f>Agrol!E154</f>
        <v>1</v>
      </c>
      <c r="L89" s="991" t="str">
        <f>Agrol!F154</f>
        <v>Museo Nacional de Suelos ampliado</v>
      </c>
      <c r="M89" s="991" t="str">
        <f>Agrol!G154</f>
        <v>Eficacia</v>
      </c>
      <c r="N89" s="984">
        <f>Agrol!U154</f>
        <v>1</v>
      </c>
      <c r="O89" s="984">
        <f>Agrol!U155</f>
        <v>1</v>
      </c>
      <c r="P89" s="990">
        <f>Agrol!V154</f>
        <v>0.05</v>
      </c>
      <c r="Q89" s="984">
        <f>Agrol!W154</f>
        <v>0.05</v>
      </c>
      <c r="R89" s="985"/>
      <c r="S89" s="14" t="str">
        <f>Agrol!B157</f>
        <v>N/A</v>
      </c>
      <c r="T89" s="14" t="str">
        <f>Agrol!C157</f>
        <v>Janeth González</v>
      </c>
      <c r="U89" s="14" t="str">
        <f>Agrol!D157</f>
        <v>1. Definición mayor área para el museo</v>
      </c>
      <c r="V89" s="16">
        <f>Agrol!U157</f>
        <v>1</v>
      </c>
      <c r="W89" s="16">
        <f>Agrol!U158</f>
        <v>1</v>
      </c>
      <c r="X89" s="16">
        <f>Agrol!V157</f>
        <v>0.3</v>
      </c>
      <c r="Y89" s="16">
        <f>Agrol!W157</f>
        <v>0.3</v>
      </c>
      <c r="Z89" s="17" t="s">
        <v>38</v>
      </c>
      <c r="AA89" s="17" t="s">
        <v>36</v>
      </c>
      <c r="AB89" s="2"/>
      <c r="AC89" s="2"/>
      <c r="AD89" s="2"/>
      <c r="AE89" s="2"/>
      <c r="AF89" s="2"/>
      <c r="AG89" s="2"/>
      <c r="AH89" s="2"/>
      <c r="AI89" s="2"/>
      <c r="AJ89" s="2"/>
      <c r="AK89" s="2"/>
    </row>
    <row r="90" spans="1:37" ht="15.75" customHeight="1">
      <c r="A90" s="985"/>
      <c r="B90" s="985"/>
      <c r="C90" s="985"/>
      <c r="D90" s="985"/>
      <c r="E90" s="985"/>
      <c r="F90" s="985"/>
      <c r="G90" s="985"/>
      <c r="H90" s="985"/>
      <c r="I90" s="985"/>
      <c r="J90" s="985"/>
      <c r="K90" s="985"/>
      <c r="L90" s="985"/>
      <c r="M90" s="985"/>
      <c r="N90" s="985"/>
      <c r="O90" s="985"/>
      <c r="P90" s="985"/>
      <c r="Q90" s="985"/>
      <c r="R90" s="985"/>
      <c r="S90" s="14" t="str">
        <f>Agrol!B159</f>
        <v>N/A</v>
      </c>
      <c r="T90" s="14" t="str">
        <f>Agrol!C159</f>
        <v>Janeth González</v>
      </c>
      <c r="U90" s="14" t="str">
        <f>Agrol!D159</f>
        <v>2. Diseño del nuevo museo</v>
      </c>
      <c r="V90" s="16">
        <f>Agrol!U159</f>
        <v>1</v>
      </c>
      <c r="W90" s="16">
        <f>Agrol!U160</f>
        <v>1</v>
      </c>
      <c r="X90" s="16">
        <f>Agrol!V159</f>
        <v>0.3</v>
      </c>
      <c r="Y90" s="16">
        <f>Agrol!W159</f>
        <v>0.3</v>
      </c>
      <c r="Z90" s="17" t="s">
        <v>38</v>
      </c>
      <c r="AA90" s="17" t="s">
        <v>36</v>
      </c>
      <c r="AB90" s="2"/>
      <c r="AC90" s="2"/>
      <c r="AD90" s="2"/>
      <c r="AE90" s="2"/>
      <c r="AF90" s="2"/>
      <c r="AG90" s="2"/>
      <c r="AH90" s="2"/>
      <c r="AI90" s="2"/>
      <c r="AJ90" s="2"/>
      <c r="AK90" s="2"/>
    </row>
    <row r="91" spans="1:37" ht="15.75" customHeight="1">
      <c r="A91" s="987"/>
      <c r="B91" s="987"/>
      <c r="C91" s="987"/>
      <c r="D91" s="987"/>
      <c r="E91" s="987"/>
      <c r="F91" s="987"/>
      <c r="G91" s="987"/>
      <c r="H91" s="987"/>
      <c r="I91" s="987"/>
      <c r="J91" s="987"/>
      <c r="K91" s="987"/>
      <c r="L91" s="987"/>
      <c r="M91" s="987"/>
      <c r="N91" s="987"/>
      <c r="O91" s="987"/>
      <c r="P91" s="987"/>
      <c r="Q91" s="987"/>
      <c r="R91" s="987"/>
      <c r="S91" s="14" t="str">
        <f>Agrol!B161</f>
        <v>N/A</v>
      </c>
      <c r="T91" s="14" t="str">
        <f>Agrol!C161</f>
        <v>Janeth González</v>
      </c>
      <c r="U91" s="14" t="str">
        <f>Agrol!D161</f>
        <v>3. Definición de elementos en el museo</v>
      </c>
      <c r="V91" s="16">
        <f>Agrol!U161</f>
        <v>1</v>
      </c>
      <c r="W91" s="16">
        <f>Agrol!U162</f>
        <v>1</v>
      </c>
      <c r="X91" s="16">
        <f>Agrol!V161</f>
        <v>0.4</v>
      </c>
      <c r="Y91" s="16">
        <f>Agrol!W161</f>
        <v>0.4</v>
      </c>
      <c r="Z91" s="17" t="s">
        <v>35</v>
      </c>
      <c r="AA91" s="17" t="s">
        <v>36</v>
      </c>
      <c r="AB91" s="2"/>
      <c r="AC91" s="2"/>
      <c r="AD91" s="2"/>
      <c r="AE91" s="2"/>
      <c r="AF91" s="2"/>
      <c r="AG91" s="2"/>
      <c r="AH91" s="2"/>
      <c r="AI91" s="2"/>
      <c r="AJ91" s="2"/>
      <c r="AK91" s="2"/>
    </row>
    <row r="92" spans="1:37" ht="30">
      <c r="A92" s="1023" t="str">
        <f>Geog!D4</f>
        <v>GESTIÓN GEOGRÁFICA</v>
      </c>
      <c r="B92" s="1025">
        <f>Geog!W4</f>
        <v>5.7500000000000002E-2</v>
      </c>
      <c r="C92" s="1045" t="str">
        <f>Geog!A8</f>
        <v>- Fortalecer la producción de la información agrológica, geográfica, geodésica y cartográfica nacional. 
- Democratizar la información y el conocimiento del IGAC</v>
      </c>
      <c r="D92" s="991" t="str">
        <f>Geog!N8</f>
        <v xml:space="preserve"> - Generación de estudios territoriales en zonas focalizadas 
- Fortalecimiento del Portal Geográfico Nacional 
- sistema único de información del territorio</v>
      </c>
      <c r="E92" s="991" t="str">
        <f>Geog!A10</f>
        <v>- Gestión con valores para resultados 
 - Información y comunicación</v>
      </c>
      <c r="F92" s="991" t="str">
        <f>Geog!N10</f>
        <v>- Fortalecimiento institucional y simplificación de procesos 
- Servicio al ciudadano 
- Participación ciudadana en la gestión pública 
- Racionalización de trámites 
- Política de Transparencia, acceso a la información pública y lucha contra la corrupción</v>
      </c>
      <c r="G92" s="991" t="str">
        <f>Geog!A12</f>
        <v>Documentos de estudios técnicos sobre geografía</v>
      </c>
      <c r="H92" s="991" t="str">
        <f>Geog!B12</f>
        <v>N/A</v>
      </c>
      <c r="I92" s="991" t="str">
        <f>Geog!C12</f>
        <v>Luz Angela Castro</v>
      </c>
      <c r="J92" s="991" t="str">
        <f>Geog!D12</f>
        <v>Numero</v>
      </c>
      <c r="K92" s="991">
        <f>Geog!E12</f>
        <v>4</v>
      </c>
      <c r="L92" s="991" t="str">
        <f>Geog!F12</f>
        <v>Documentos de estudios técnicos sobre geografía elaborados</v>
      </c>
      <c r="M92" s="991" t="str">
        <f>Geog!G12</f>
        <v>EFICACIA</v>
      </c>
      <c r="N92" s="991">
        <f>Geog!U12</f>
        <v>4</v>
      </c>
      <c r="O92" s="991">
        <f>Geog!U13</f>
        <v>4</v>
      </c>
      <c r="P92" s="990">
        <f>Geog!V12</f>
        <v>0.1</v>
      </c>
      <c r="Q92" s="984">
        <f>Geog!W12</f>
        <v>0.1</v>
      </c>
      <c r="R92" s="984">
        <f>SUM(Q92:Q114)</f>
        <v>1</v>
      </c>
      <c r="S92" s="17" t="str">
        <f>Geog!B15</f>
        <v>N/A</v>
      </c>
      <c r="T92" s="17" t="str">
        <f>Geog!C15</f>
        <v>Luz Angela Castro</v>
      </c>
      <c r="U92" s="17" t="str">
        <f>Geog!D15</f>
        <v>Procesar información primaria y secundaria de los diferentes fenómenos geográficos objeto de análisis</v>
      </c>
      <c r="V92" s="16">
        <f>Geog!U15</f>
        <v>0.99999999999999989</v>
      </c>
      <c r="W92" s="9">
        <f>Geog!U16</f>
        <v>0.99999999999999989</v>
      </c>
      <c r="X92" s="19">
        <f>Geog!V15</f>
        <v>0.25</v>
      </c>
      <c r="Y92" s="19">
        <f>Geog!W15</f>
        <v>0.25</v>
      </c>
      <c r="Z92" s="17"/>
      <c r="AA92" s="17"/>
      <c r="AB92" s="2"/>
      <c r="AC92" s="29"/>
      <c r="AD92" s="2"/>
      <c r="AE92" s="2"/>
      <c r="AF92" s="2"/>
      <c r="AG92" s="2"/>
      <c r="AH92" s="2"/>
      <c r="AI92" s="2"/>
      <c r="AJ92" s="2"/>
      <c r="AK92" s="2"/>
    </row>
    <row r="93" spans="1:37" ht="30">
      <c r="A93" s="985"/>
      <c r="B93" s="985"/>
      <c r="C93" s="985"/>
      <c r="D93" s="985"/>
      <c r="E93" s="985"/>
      <c r="F93" s="985"/>
      <c r="G93" s="985"/>
      <c r="H93" s="985"/>
      <c r="I93" s="985"/>
      <c r="J93" s="985"/>
      <c r="K93" s="985"/>
      <c r="L93" s="985"/>
      <c r="M93" s="985"/>
      <c r="N93" s="985"/>
      <c r="O93" s="985"/>
      <c r="P93" s="985"/>
      <c r="Q93" s="985"/>
      <c r="R93" s="985"/>
      <c r="S93" s="17" t="str">
        <f>Geog!B17</f>
        <v>N/A</v>
      </c>
      <c r="T93" s="17" t="str">
        <f>Geog!C17</f>
        <v>Luz Angela Castro</v>
      </c>
      <c r="U93" s="17" t="str">
        <f>Geog!D17</f>
        <v>Analizar la información primaria y secundaria recolectada sobre los diferentes fenómenos geográficos objeto de análisis</v>
      </c>
      <c r="V93" s="16">
        <f>Geog!U17</f>
        <v>1.0000000000000002</v>
      </c>
      <c r="W93" s="9">
        <f>Geog!U18</f>
        <v>1.0000000000000002</v>
      </c>
      <c r="X93" s="19">
        <f>Geog!V17</f>
        <v>0.25</v>
      </c>
      <c r="Y93" s="19">
        <f>Geog!W17</f>
        <v>0.25</v>
      </c>
      <c r="Z93" s="17"/>
      <c r="AA93" s="17"/>
      <c r="AB93" s="2"/>
      <c r="AC93" s="29"/>
      <c r="AD93" s="2"/>
      <c r="AE93" s="2"/>
      <c r="AF93" s="2"/>
      <c r="AG93" s="2"/>
      <c r="AH93" s="2"/>
      <c r="AI93" s="2"/>
      <c r="AJ93" s="2"/>
      <c r="AK93" s="2"/>
    </row>
    <row r="94" spans="1:37">
      <c r="A94" s="985"/>
      <c r="B94" s="985"/>
      <c r="C94" s="985"/>
      <c r="D94" s="985"/>
      <c r="E94" s="985"/>
      <c r="F94" s="985"/>
      <c r="G94" s="985"/>
      <c r="H94" s="985"/>
      <c r="I94" s="985"/>
      <c r="J94" s="985"/>
      <c r="K94" s="985"/>
      <c r="L94" s="985"/>
      <c r="M94" s="985"/>
      <c r="N94" s="985"/>
      <c r="O94" s="985"/>
      <c r="P94" s="985"/>
      <c r="Q94" s="985"/>
      <c r="R94" s="985"/>
      <c r="S94" s="17" t="str">
        <f>Geog!B19</f>
        <v>N/A</v>
      </c>
      <c r="T94" s="17" t="str">
        <f>Geog!C19</f>
        <v>Luz Angela Castro</v>
      </c>
      <c r="U94" s="17" t="str">
        <f>Geog!D19</f>
        <v>Redactar el documento técnico</v>
      </c>
      <c r="V94" s="16">
        <f>Geog!U19</f>
        <v>1</v>
      </c>
      <c r="W94" s="9">
        <f>Geog!U20</f>
        <v>1</v>
      </c>
      <c r="X94" s="19">
        <f>Geog!V19</f>
        <v>0.25</v>
      </c>
      <c r="Y94" s="19">
        <f>Geog!W19</f>
        <v>0.25</v>
      </c>
      <c r="Z94" s="17"/>
      <c r="AA94" s="17"/>
      <c r="AB94" s="2"/>
      <c r="AC94" s="29"/>
      <c r="AD94" s="2"/>
      <c r="AE94" s="2"/>
      <c r="AF94" s="2"/>
      <c r="AG94" s="2"/>
      <c r="AH94" s="2"/>
      <c r="AI94" s="2"/>
      <c r="AJ94" s="2"/>
      <c r="AK94" s="2"/>
    </row>
    <row r="95" spans="1:37">
      <c r="A95" s="985"/>
      <c r="B95" s="985"/>
      <c r="C95" s="985"/>
      <c r="D95" s="985"/>
      <c r="E95" s="985"/>
      <c r="F95" s="985"/>
      <c r="G95" s="987"/>
      <c r="H95" s="987"/>
      <c r="I95" s="987"/>
      <c r="J95" s="987"/>
      <c r="K95" s="987"/>
      <c r="L95" s="987"/>
      <c r="M95" s="987"/>
      <c r="N95" s="987"/>
      <c r="O95" s="987"/>
      <c r="P95" s="987"/>
      <c r="Q95" s="987"/>
      <c r="R95" s="985"/>
      <c r="S95" s="17" t="str">
        <f>Geog!B21</f>
        <v>N/A</v>
      </c>
      <c r="T95" s="17" t="str">
        <f>Geog!C21</f>
        <v>Luz Angela Castro</v>
      </c>
      <c r="U95" s="30" t="str">
        <f>Geog!D21</f>
        <v>Publicar el documento técnico</v>
      </c>
      <c r="V95" s="16">
        <f>Geog!U21</f>
        <v>1</v>
      </c>
      <c r="W95" s="9">
        <f>Geog!U22</f>
        <v>1</v>
      </c>
      <c r="X95" s="19">
        <f>Geog!V21</f>
        <v>0.25</v>
      </c>
      <c r="Y95" s="19">
        <f>Geog!W21</f>
        <v>0.25</v>
      </c>
      <c r="Z95" s="17"/>
      <c r="AA95" s="17"/>
      <c r="AB95" s="2"/>
      <c r="AC95" s="29"/>
      <c r="AD95" s="2"/>
      <c r="AE95" s="2"/>
      <c r="AF95" s="2"/>
      <c r="AG95" s="2"/>
      <c r="AH95" s="2"/>
      <c r="AI95" s="2"/>
      <c r="AJ95" s="2"/>
      <c r="AK95" s="2"/>
    </row>
    <row r="96" spans="1:37" ht="30">
      <c r="A96" s="985"/>
      <c r="B96" s="985"/>
      <c r="C96" s="985"/>
      <c r="D96" s="985"/>
      <c r="E96" s="985"/>
      <c r="F96" s="985"/>
      <c r="G96" s="991" t="str">
        <f>Geog!A24</f>
        <v>Documentos de Investigación geográfica</v>
      </c>
      <c r="H96" s="991" t="str">
        <f>Geog!B24</f>
        <v>N/A</v>
      </c>
      <c r="I96" s="991" t="str">
        <f>Geog!C24</f>
        <v>Luz Angela Castro</v>
      </c>
      <c r="J96" s="991" t="str">
        <f>Geog!D24</f>
        <v>Numero</v>
      </c>
      <c r="K96" s="991">
        <f>Geog!E24</f>
        <v>3</v>
      </c>
      <c r="L96" s="991" t="str">
        <f>Geog!F24</f>
        <v>Documentos de Investigación geográfica generados</v>
      </c>
      <c r="M96" s="991" t="str">
        <f>Geog!G24</f>
        <v>EFICACIA</v>
      </c>
      <c r="N96" s="991">
        <f>Geog!U24</f>
        <v>2.9999999999999996</v>
      </c>
      <c r="O96" s="991">
        <f>Geog!U25</f>
        <v>2.9999999999999996</v>
      </c>
      <c r="P96" s="990">
        <f>Geog!V24</f>
        <v>0.1</v>
      </c>
      <c r="Q96" s="984">
        <f>Geog!W24</f>
        <v>0.1</v>
      </c>
      <c r="R96" s="985"/>
      <c r="S96" s="17" t="str">
        <f>Geog!B27</f>
        <v>N/A</v>
      </c>
      <c r="T96" s="17" t="str">
        <f>Geog!C27</f>
        <v>Luz Angela Castro</v>
      </c>
      <c r="U96" s="17" t="str">
        <f>Geog!D27</f>
        <v>Levantar información primaria y secundaria de los diferentes fenómenos geográficos objeto de análisis</v>
      </c>
      <c r="V96" s="16">
        <f>Geog!U27</f>
        <v>0.99999999999999989</v>
      </c>
      <c r="W96" s="9">
        <f>Geog!U28</f>
        <v>0.99999999999999989</v>
      </c>
      <c r="X96" s="19">
        <f>Geog!V27</f>
        <v>0.25</v>
      </c>
      <c r="Y96" s="19">
        <f>Geog!W27</f>
        <v>0.25</v>
      </c>
      <c r="Z96" s="17"/>
      <c r="AA96" s="17"/>
      <c r="AB96" s="2"/>
      <c r="AC96" s="29"/>
      <c r="AD96" s="2"/>
      <c r="AE96" s="2"/>
      <c r="AF96" s="2"/>
      <c r="AG96" s="2"/>
      <c r="AH96" s="2"/>
      <c r="AI96" s="2"/>
      <c r="AJ96" s="2"/>
      <c r="AK96" s="2"/>
    </row>
    <row r="97" spans="1:37" ht="30">
      <c r="A97" s="985"/>
      <c r="B97" s="985"/>
      <c r="C97" s="985"/>
      <c r="D97" s="985"/>
      <c r="E97" s="985"/>
      <c r="F97" s="985"/>
      <c r="G97" s="985"/>
      <c r="H97" s="985"/>
      <c r="I97" s="985"/>
      <c r="J97" s="985"/>
      <c r="K97" s="985"/>
      <c r="L97" s="985"/>
      <c r="M97" s="985"/>
      <c r="N97" s="985"/>
      <c r="O97" s="985"/>
      <c r="P97" s="985"/>
      <c r="Q97" s="985"/>
      <c r="R97" s="985"/>
      <c r="S97" s="17" t="str">
        <f>Geog!B29</f>
        <v>N/A</v>
      </c>
      <c r="T97" s="17" t="str">
        <f>Geog!C29</f>
        <v>Luz Angela Castro</v>
      </c>
      <c r="U97" s="17" t="str">
        <f>Geog!D29</f>
        <v>Procesar y analizar la información primaria y secundaria de los diferentes fenómenos geográficos objeto de análisis</v>
      </c>
      <c r="V97" s="16">
        <f>Geog!U29</f>
        <v>1.0000000000000002</v>
      </c>
      <c r="W97" s="9">
        <f>Geog!U30</f>
        <v>1.0000000000000002</v>
      </c>
      <c r="X97" s="19">
        <f>Geog!V29</f>
        <v>0.25</v>
      </c>
      <c r="Y97" s="19">
        <f>Geog!W29</f>
        <v>0.25</v>
      </c>
      <c r="Z97" s="17"/>
      <c r="AA97" s="17"/>
      <c r="AB97" s="2"/>
      <c r="AC97" s="29"/>
      <c r="AD97" s="2"/>
      <c r="AE97" s="2"/>
      <c r="AF97" s="2"/>
      <c r="AG97" s="2"/>
      <c r="AH97" s="2"/>
      <c r="AI97" s="2"/>
      <c r="AJ97" s="2"/>
      <c r="AK97" s="2"/>
    </row>
    <row r="98" spans="1:37">
      <c r="A98" s="985"/>
      <c r="B98" s="985"/>
      <c r="C98" s="985"/>
      <c r="D98" s="985"/>
      <c r="E98" s="985"/>
      <c r="F98" s="985"/>
      <c r="G98" s="985"/>
      <c r="H98" s="985"/>
      <c r="I98" s="985"/>
      <c r="J98" s="985"/>
      <c r="K98" s="985"/>
      <c r="L98" s="985"/>
      <c r="M98" s="985"/>
      <c r="N98" s="985"/>
      <c r="O98" s="985"/>
      <c r="P98" s="985"/>
      <c r="Q98" s="985"/>
      <c r="R98" s="985"/>
      <c r="S98" s="17" t="str">
        <f>Geog!B31</f>
        <v>N/A</v>
      </c>
      <c r="T98" s="17" t="str">
        <f>Geog!C31</f>
        <v>Luz Angela Castro</v>
      </c>
      <c r="U98" s="17" t="str">
        <f>Geog!D31</f>
        <v>Redactar el documento técnico</v>
      </c>
      <c r="V98" s="16">
        <f>Geog!U31</f>
        <v>1</v>
      </c>
      <c r="W98" s="9">
        <f>Geog!U32</f>
        <v>1</v>
      </c>
      <c r="X98" s="19">
        <f>Geog!V31</f>
        <v>0.25</v>
      </c>
      <c r="Y98" s="19">
        <f>Geog!W31</f>
        <v>0.25</v>
      </c>
      <c r="Z98" s="17"/>
      <c r="AA98" s="17"/>
      <c r="AB98" s="2"/>
      <c r="AC98" s="29"/>
      <c r="AD98" s="2"/>
      <c r="AE98" s="2"/>
      <c r="AF98" s="2"/>
      <c r="AG98" s="2"/>
      <c r="AH98" s="2"/>
      <c r="AI98" s="2"/>
      <c r="AJ98" s="2"/>
      <c r="AK98" s="2"/>
    </row>
    <row r="99" spans="1:37">
      <c r="A99" s="985"/>
      <c r="B99" s="985"/>
      <c r="C99" s="985"/>
      <c r="D99" s="985"/>
      <c r="E99" s="985"/>
      <c r="F99" s="985"/>
      <c r="G99" s="987"/>
      <c r="H99" s="987"/>
      <c r="I99" s="987"/>
      <c r="J99" s="987"/>
      <c r="K99" s="987"/>
      <c r="L99" s="987"/>
      <c r="M99" s="987"/>
      <c r="N99" s="987"/>
      <c r="O99" s="987"/>
      <c r="P99" s="987"/>
      <c r="Q99" s="987"/>
      <c r="R99" s="985"/>
      <c r="S99" s="17" t="str">
        <f>Geog!B33</f>
        <v>N/A</v>
      </c>
      <c r="T99" s="17" t="str">
        <f>Geog!C33</f>
        <v>Luz Angela Castro</v>
      </c>
      <c r="U99" s="15" t="str">
        <f>Geog!D33</f>
        <v>Publicar el documento técnico</v>
      </c>
      <c r="V99" s="16">
        <f>Geog!U33</f>
        <v>1</v>
      </c>
      <c r="W99" s="9">
        <f>Geog!U34</f>
        <v>1</v>
      </c>
      <c r="X99" s="19">
        <f>Geog!V33</f>
        <v>0.25</v>
      </c>
      <c r="Y99" s="19">
        <f>Geog!W33</f>
        <v>0.25</v>
      </c>
      <c r="Z99" s="17"/>
      <c r="AA99" s="17"/>
      <c r="AB99" s="2"/>
      <c r="AC99" s="29"/>
      <c r="AD99" s="2"/>
      <c r="AE99" s="2"/>
      <c r="AF99" s="2"/>
      <c r="AG99" s="2"/>
      <c r="AH99" s="2"/>
      <c r="AI99" s="2"/>
      <c r="AJ99" s="2"/>
      <c r="AK99" s="2"/>
    </row>
    <row r="100" spans="1:37">
      <c r="A100" s="985"/>
      <c r="B100" s="985"/>
      <c r="C100" s="985"/>
      <c r="D100" s="985"/>
      <c r="E100" s="985"/>
      <c r="F100" s="985"/>
      <c r="G100" s="991" t="str">
        <f>Geog!A36</f>
        <v>Base de Datos del Diccionario geográfico</v>
      </c>
      <c r="H100" s="991" t="str">
        <f>Geog!B36</f>
        <v>N/A</v>
      </c>
      <c r="I100" s="991" t="str">
        <f>Geog!C36</f>
        <v>Luz Angela Castro</v>
      </c>
      <c r="J100" s="991" t="str">
        <f>Geog!D36</f>
        <v>Numero</v>
      </c>
      <c r="K100" s="992">
        <f>Geog!E36</f>
        <v>20000</v>
      </c>
      <c r="L100" s="991" t="str">
        <f>Geog!F36</f>
        <v>Registros del Diccionario Geográfico actualizados</v>
      </c>
      <c r="M100" s="991" t="str">
        <f>Geog!G36</f>
        <v>EFICACIA</v>
      </c>
      <c r="N100" s="992">
        <f>Geog!U36</f>
        <v>20000</v>
      </c>
      <c r="O100" s="992">
        <f>Geog!U37</f>
        <v>20000</v>
      </c>
      <c r="P100" s="990">
        <f>Geog!V36</f>
        <v>0.1</v>
      </c>
      <c r="Q100" s="984">
        <f>Geog!W36</f>
        <v>0.1</v>
      </c>
      <c r="R100" s="985"/>
      <c r="S100" s="17" t="str">
        <f>Geog!B39</f>
        <v>N/A</v>
      </c>
      <c r="T100" s="17" t="str">
        <f>Geog!C39</f>
        <v>Luz Angela Castro</v>
      </c>
      <c r="U100" s="17" t="str">
        <f>Geog!D39</f>
        <v>Gestionar la información</v>
      </c>
      <c r="V100" s="16">
        <f>Geog!U39</f>
        <v>0.99999999999999989</v>
      </c>
      <c r="W100" s="9">
        <f>Geog!U40</f>
        <v>0.99999999999999989</v>
      </c>
      <c r="X100" s="19">
        <f>Geog!V39</f>
        <v>0.25</v>
      </c>
      <c r="Y100" s="19">
        <f>Geog!W39</f>
        <v>0.25</v>
      </c>
      <c r="Z100" s="17"/>
      <c r="AA100" s="17"/>
      <c r="AB100" s="2"/>
      <c r="AC100" s="29"/>
      <c r="AD100" s="2"/>
      <c r="AE100" s="2"/>
      <c r="AF100" s="2"/>
      <c r="AG100" s="2"/>
      <c r="AH100" s="2"/>
      <c r="AI100" s="2"/>
      <c r="AJ100" s="2"/>
      <c r="AK100" s="2"/>
    </row>
    <row r="101" spans="1:37">
      <c r="A101" s="985"/>
      <c r="B101" s="985"/>
      <c r="C101" s="985"/>
      <c r="D101" s="985"/>
      <c r="E101" s="985"/>
      <c r="F101" s="985"/>
      <c r="G101" s="985"/>
      <c r="H101" s="985"/>
      <c r="I101" s="985"/>
      <c r="J101" s="985"/>
      <c r="K101" s="985"/>
      <c r="L101" s="985"/>
      <c r="M101" s="985"/>
      <c r="N101" s="985"/>
      <c r="O101" s="985"/>
      <c r="P101" s="985"/>
      <c r="Q101" s="985"/>
      <c r="R101" s="985"/>
      <c r="S101" s="17" t="str">
        <f>Geog!B41</f>
        <v>N/A</v>
      </c>
      <c r="T101" s="17" t="str">
        <f>Geog!C41</f>
        <v>Luz Angela Castro</v>
      </c>
      <c r="U101" s="17" t="str">
        <f>Geog!D41</f>
        <v>Validar la información</v>
      </c>
      <c r="V101" s="16">
        <f>Geog!U41</f>
        <v>0.99999999999999989</v>
      </c>
      <c r="W101" s="9">
        <f>Geog!U42</f>
        <v>0.99999999999999989</v>
      </c>
      <c r="X101" s="19">
        <f>Geog!V41</f>
        <v>0.25</v>
      </c>
      <c r="Y101" s="19">
        <f>Geog!W41</f>
        <v>0.25</v>
      </c>
      <c r="Z101" s="17"/>
      <c r="AA101" s="17"/>
      <c r="AB101" s="2"/>
      <c r="AC101" s="29"/>
      <c r="AD101" s="2"/>
      <c r="AE101" s="2"/>
      <c r="AF101" s="2"/>
      <c r="AG101" s="2"/>
      <c r="AH101" s="2"/>
      <c r="AI101" s="2"/>
      <c r="AJ101" s="2"/>
      <c r="AK101" s="2"/>
    </row>
    <row r="102" spans="1:37">
      <c r="A102" s="985"/>
      <c r="B102" s="985"/>
      <c r="C102" s="985"/>
      <c r="D102" s="985"/>
      <c r="E102" s="985"/>
      <c r="F102" s="985"/>
      <c r="G102" s="985"/>
      <c r="H102" s="985"/>
      <c r="I102" s="985"/>
      <c r="J102" s="985"/>
      <c r="K102" s="985"/>
      <c r="L102" s="985"/>
      <c r="M102" s="985"/>
      <c r="N102" s="985"/>
      <c r="O102" s="985"/>
      <c r="P102" s="985"/>
      <c r="Q102" s="985"/>
      <c r="R102" s="985"/>
      <c r="S102" s="17" t="str">
        <f>Geog!B43</f>
        <v>N/A</v>
      </c>
      <c r="T102" s="17" t="str">
        <f>Geog!C43</f>
        <v>Luz Angela Castro</v>
      </c>
      <c r="U102" s="17" t="str">
        <f>Geog!D43</f>
        <v>Actualizar la base de datos del Diccionario geográfico.</v>
      </c>
      <c r="V102" s="16">
        <f>Geog!U43</f>
        <v>0.99999999999999989</v>
      </c>
      <c r="W102" s="9">
        <f>Geog!U44</f>
        <v>0.99999999999999989</v>
      </c>
      <c r="X102" s="19">
        <f>Geog!V43</f>
        <v>0.25</v>
      </c>
      <c r="Y102" s="19">
        <f>Geog!W43</f>
        <v>0.25</v>
      </c>
      <c r="Z102" s="17"/>
      <c r="AA102" s="17"/>
      <c r="AB102" s="2"/>
      <c r="AC102" s="29"/>
      <c r="AD102" s="2"/>
      <c r="AE102" s="2"/>
      <c r="AF102" s="2"/>
      <c r="AG102" s="2"/>
      <c r="AH102" s="2"/>
      <c r="AI102" s="2"/>
      <c r="AJ102" s="2"/>
      <c r="AK102" s="2"/>
    </row>
    <row r="103" spans="1:37">
      <c r="A103" s="985"/>
      <c r="B103" s="985"/>
      <c r="C103" s="985"/>
      <c r="D103" s="985"/>
      <c r="E103" s="985"/>
      <c r="F103" s="985"/>
      <c r="G103" s="987"/>
      <c r="H103" s="987"/>
      <c r="I103" s="987"/>
      <c r="J103" s="987"/>
      <c r="K103" s="987"/>
      <c r="L103" s="987"/>
      <c r="M103" s="987"/>
      <c r="N103" s="987"/>
      <c r="O103" s="987"/>
      <c r="P103" s="987"/>
      <c r="Q103" s="987"/>
      <c r="R103" s="985"/>
      <c r="S103" s="17" t="str">
        <f>Geog!B45</f>
        <v>N/A</v>
      </c>
      <c r="T103" s="17" t="str">
        <f>Geog!C45</f>
        <v>Luz Angela Castro</v>
      </c>
      <c r="U103" s="18" t="str">
        <f>Geog!D45</f>
        <v>Realizar el modelamiento de la base Nacional de Nombres Geográficos</v>
      </c>
      <c r="V103" s="16">
        <f>Geog!U45</f>
        <v>0.99999999999999989</v>
      </c>
      <c r="W103" s="9">
        <f>Geog!U46</f>
        <v>0.99999999999999989</v>
      </c>
      <c r="X103" s="19">
        <f>Geog!V45</f>
        <v>0.25</v>
      </c>
      <c r="Y103" s="19">
        <f>Geog!W45</f>
        <v>0.25</v>
      </c>
      <c r="Z103" s="17"/>
      <c r="AA103" s="17"/>
      <c r="AB103" s="2"/>
      <c r="AC103" s="29"/>
      <c r="AD103" s="2"/>
      <c r="AE103" s="2"/>
      <c r="AF103" s="2"/>
      <c r="AG103" s="2"/>
      <c r="AH103" s="2"/>
      <c r="AI103" s="2"/>
      <c r="AJ103" s="2"/>
      <c r="AK103" s="2"/>
    </row>
    <row r="104" spans="1:37" ht="30">
      <c r="A104" s="985"/>
      <c r="B104" s="985"/>
      <c r="C104" s="985"/>
      <c r="D104" s="985"/>
      <c r="E104" s="985"/>
      <c r="F104" s="985"/>
      <c r="G104" s="991" t="str">
        <f>Geog!A48</f>
        <v>Documentos de estudios técnicos de deslindes y de Territorios Indígenas</v>
      </c>
      <c r="H104" s="991" t="str">
        <f>Geog!B48</f>
        <v>N/A</v>
      </c>
      <c r="I104" s="991" t="str">
        <f>Geog!C48</f>
        <v>Siervo William León</v>
      </c>
      <c r="J104" s="991" t="str">
        <f>Geog!D48</f>
        <v>Numero</v>
      </c>
      <c r="K104" s="991">
        <f>Geog!E48</f>
        <v>14</v>
      </c>
      <c r="L104" s="991" t="str">
        <f>Geog!F48</f>
        <v>Documentos de estudios técnicos de deslindes y de Territorios Indígenas elaborados</v>
      </c>
      <c r="M104" s="991" t="str">
        <f>Geog!G48</f>
        <v>EFICACIA</v>
      </c>
      <c r="N104" s="992">
        <f>Geog!U48</f>
        <v>14</v>
      </c>
      <c r="O104" s="992">
        <f>Geog!U49</f>
        <v>14</v>
      </c>
      <c r="P104" s="990">
        <f>Geog!V48</f>
        <v>0.25</v>
      </c>
      <c r="Q104" s="984">
        <f>Geog!W48</f>
        <v>0.25</v>
      </c>
      <c r="R104" s="985"/>
      <c r="S104" s="17" t="str">
        <f>Geog!B51</f>
        <v>N/A</v>
      </c>
      <c r="T104" s="17" t="str">
        <f>Geog!C51</f>
        <v>Siervo William León</v>
      </c>
      <c r="U104" s="17" t="str">
        <f>Geog!D51</f>
        <v>Revisar la documentación técnica, y normativa sobre los limites municipales, departamentales y de territorios indígenas</v>
      </c>
      <c r="V104" s="16">
        <f>Geog!U51</f>
        <v>1</v>
      </c>
      <c r="W104" s="9">
        <f>Geog!U52</f>
        <v>1</v>
      </c>
      <c r="X104" s="19">
        <f>Geog!V51</f>
        <v>0.3</v>
      </c>
      <c r="Y104" s="19">
        <f>Geog!W51</f>
        <v>0.3</v>
      </c>
      <c r="Z104" s="17"/>
      <c r="AA104" s="17"/>
      <c r="AB104" s="2"/>
      <c r="AC104" s="29"/>
      <c r="AD104" s="2"/>
      <c r="AE104" s="2"/>
      <c r="AF104" s="2"/>
      <c r="AG104" s="2"/>
      <c r="AH104" s="2"/>
      <c r="AI104" s="2"/>
      <c r="AJ104" s="2"/>
      <c r="AK104" s="2"/>
    </row>
    <row r="105" spans="1:37" ht="30">
      <c r="A105" s="985"/>
      <c r="B105" s="985"/>
      <c r="C105" s="985"/>
      <c r="D105" s="985"/>
      <c r="E105" s="985"/>
      <c r="F105" s="985"/>
      <c r="G105" s="985"/>
      <c r="H105" s="985"/>
      <c r="I105" s="985"/>
      <c r="J105" s="985"/>
      <c r="K105" s="985"/>
      <c r="L105" s="985"/>
      <c r="M105" s="985"/>
      <c r="N105" s="985"/>
      <c r="O105" s="985"/>
      <c r="P105" s="985"/>
      <c r="Q105" s="985"/>
      <c r="R105" s="985"/>
      <c r="S105" s="17" t="str">
        <f>Geog!B53</f>
        <v>N/A</v>
      </c>
      <c r="T105" s="17" t="str">
        <f>Geog!C53</f>
        <v>Siervo William León</v>
      </c>
      <c r="U105" s="17" t="str">
        <f>Geog!D53</f>
        <v>Validar con el trabajo de campo los limites municipales, departamentales y de territorios indígenas</v>
      </c>
      <c r="V105" s="16">
        <f>Geog!U53</f>
        <v>1</v>
      </c>
      <c r="W105" s="9">
        <f>Geog!U54</f>
        <v>0.1</v>
      </c>
      <c r="X105" s="19">
        <f>Geog!V53</f>
        <v>0.3</v>
      </c>
      <c r="Y105" s="19">
        <f>Geog!W53</f>
        <v>0.03</v>
      </c>
      <c r="Z105" s="17"/>
      <c r="AA105" s="17"/>
      <c r="AB105" s="2"/>
      <c r="AC105" s="29"/>
      <c r="AD105" s="2"/>
      <c r="AE105" s="2"/>
      <c r="AF105" s="2"/>
      <c r="AG105" s="2"/>
      <c r="AH105" s="2"/>
      <c r="AI105" s="2"/>
      <c r="AJ105" s="2"/>
      <c r="AK105" s="2"/>
    </row>
    <row r="106" spans="1:37" ht="30">
      <c r="A106" s="985"/>
      <c r="B106" s="985"/>
      <c r="C106" s="985"/>
      <c r="D106" s="985"/>
      <c r="E106" s="985"/>
      <c r="F106" s="985"/>
      <c r="G106" s="987"/>
      <c r="H106" s="987"/>
      <c r="I106" s="987"/>
      <c r="J106" s="987"/>
      <c r="K106" s="987"/>
      <c r="L106" s="987"/>
      <c r="M106" s="987"/>
      <c r="N106" s="987"/>
      <c r="O106" s="987"/>
      <c r="P106" s="987"/>
      <c r="Q106" s="987"/>
      <c r="R106" s="985"/>
      <c r="S106" s="17" t="str">
        <f>Geog!B55</f>
        <v>N/A</v>
      </c>
      <c r="T106" s="17" t="str">
        <f>Geog!C55</f>
        <v>Siervo William León</v>
      </c>
      <c r="U106" s="17" t="str">
        <f>Geog!D55</f>
        <v>Generar el informe técnico de los límites municipales, departamentales y de territorios indígenas</v>
      </c>
      <c r="V106" s="16">
        <f>Geog!U55</f>
        <v>1</v>
      </c>
      <c r="W106" s="9">
        <f>Geog!U56</f>
        <v>1</v>
      </c>
      <c r="X106" s="19">
        <f>Geog!V55</f>
        <v>0.4</v>
      </c>
      <c r="Y106" s="19">
        <f>Geog!W55</f>
        <v>0.4</v>
      </c>
      <c r="Z106" s="17"/>
      <c r="AA106" s="17"/>
      <c r="AB106" s="2"/>
      <c r="AC106" s="29"/>
      <c r="AD106" s="2"/>
      <c r="AE106" s="2"/>
      <c r="AF106" s="2"/>
      <c r="AG106" s="2"/>
      <c r="AH106" s="2"/>
      <c r="AI106" s="2"/>
      <c r="AJ106" s="2"/>
      <c r="AK106" s="2"/>
    </row>
    <row r="107" spans="1:37" ht="22.5" customHeight="1">
      <c r="A107" s="985"/>
      <c r="B107" s="985"/>
      <c r="C107" s="985"/>
      <c r="D107" s="985"/>
      <c r="E107" s="985"/>
      <c r="F107" s="985"/>
      <c r="G107" s="991" t="str">
        <f>Geog!A58</f>
        <v>Servicio de apoyo técnico a las solicitudes recibidas por la cancillería en temas fronterizos</v>
      </c>
      <c r="H107" s="991" t="str">
        <f>Geog!B58</f>
        <v>N/A</v>
      </c>
      <c r="I107" s="991" t="str">
        <f>Geog!C58</f>
        <v>Siervo William León</v>
      </c>
      <c r="J107" s="991" t="str">
        <f>Geog!D58</f>
        <v>Porcentaje</v>
      </c>
      <c r="K107" s="991">
        <f>Geog!E58</f>
        <v>100</v>
      </c>
      <c r="L107" s="991" t="str">
        <f>Geog!F58</f>
        <v>Avance en las solicitudes atendidas respecto a las solicitudes recibidas de la cancillería en temas fronterizos</v>
      </c>
      <c r="M107" s="991" t="str">
        <f>Geog!G58</f>
        <v>EFICACIA</v>
      </c>
      <c r="N107" s="984">
        <f>Geog!U58</f>
        <v>0.99999999999999989</v>
      </c>
      <c r="O107" s="984">
        <f>Geog!U59</f>
        <v>0.99999999999999989</v>
      </c>
      <c r="P107" s="990">
        <f>Geog!V58</f>
        <v>0.25</v>
      </c>
      <c r="Q107" s="984">
        <f>Geog!W58</f>
        <v>0.25</v>
      </c>
      <c r="R107" s="985"/>
      <c r="S107" s="17" t="str">
        <f>Geog!B61</f>
        <v>N/A</v>
      </c>
      <c r="T107" s="17" t="str">
        <f>Geog!C61</f>
        <v>Siervo William León</v>
      </c>
      <c r="U107" s="17" t="str">
        <f>Geog!D61</f>
        <v>Recepcionar las solicitudes recibidas por la cancillería.</v>
      </c>
      <c r="V107" s="16">
        <f>Geog!U61</f>
        <v>0.99999999999999989</v>
      </c>
      <c r="W107" s="9">
        <f>Geog!U62</f>
        <v>0.99999999999999989</v>
      </c>
      <c r="X107" s="19">
        <f>Geog!V61</f>
        <v>0.3</v>
      </c>
      <c r="Y107" s="16">
        <f>Geog!W61</f>
        <v>0.3</v>
      </c>
      <c r="Z107" s="17"/>
      <c r="AA107" s="17"/>
      <c r="AB107" s="2"/>
      <c r="AC107" s="29"/>
      <c r="AD107" s="2"/>
      <c r="AE107" s="2"/>
      <c r="AF107" s="2"/>
      <c r="AG107" s="2"/>
      <c r="AH107" s="2"/>
      <c r="AI107" s="2"/>
      <c r="AJ107" s="2"/>
      <c r="AK107" s="2"/>
    </row>
    <row r="108" spans="1:37" ht="22.5" customHeight="1">
      <c r="A108" s="985"/>
      <c r="B108" s="985"/>
      <c r="C108" s="985"/>
      <c r="D108" s="985"/>
      <c r="E108" s="985"/>
      <c r="F108" s="985"/>
      <c r="G108" s="985"/>
      <c r="H108" s="985"/>
      <c r="I108" s="985"/>
      <c r="J108" s="985"/>
      <c r="K108" s="985"/>
      <c r="L108" s="985"/>
      <c r="M108" s="985"/>
      <c r="N108" s="985"/>
      <c r="O108" s="985"/>
      <c r="P108" s="985"/>
      <c r="Q108" s="985"/>
      <c r="R108" s="985"/>
      <c r="S108" s="17" t="str">
        <f>Geog!B63</f>
        <v>N/A</v>
      </c>
      <c r="T108" s="17" t="str">
        <f>Geog!C63</f>
        <v>Siervo William León</v>
      </c>
      <c r="U108" s="17" t="str">
        <f>Geog!D63</f>
        <v xml:space="preserve">Gestionar y validar la información  de las solicitudes </v>
      </c>
      <c r="V108" s="16">
        <f>Geog!U63</f>
        <v>0.99999999999999989</v>
      </c>
      <c r="W108" s="9">
        <f>Geog!U64</f>
        <v>0.99999999999999989</v>
      </c>
      <c r="X108" s="19">
        <f>Geog!V63</f>
        <v>0.3</v>
      </c>
      <c r="Y108" s="16">
        <f>Geog!W63</f>
        <v>0.3</v>
      </c>
      <c r="Z108" s="17"/>
      <c r="AA108" s="17"/>
      <c r="AB108" s="2"/>
      <c r="AC108" s="29"/>
      <c r="AD108" s="2"/>
      <c r="AE108" s="2"/>
      <c r="AF108" s="2"/>
      <c r="AG108" s="2"/>
      <c r="AH108" s="2"/>
      <c r="AI108" s="2"/>
      <c r="AJ108" s="2"/>
      <c r="AK108" s="2"/>
    </row>
    <row r="109" spans="1:37" ht="22.5" customHeight="1">
      <c r="A109" s="985"/>
      <c r="B109" s="985"/>
      <c r="C109" s="985"/>
      <c r="D109" s="985"/>
      <c r="E109" s="985"/>
      <c r="F109" s="985"/>
      <c r="G109" s="987"/>
      <c r="H109" s="987"/>
      <c r="I109" s="987"/>
      <c r="J109" s="987"/>
      <c r="K109" s="987"/>
      <c r="L109" s="987"/>
      <c r="M109" s="987"/>
      <c r="N109" s="987"/>
      <c r="O109" s="987"/>
      <c r="P109" s="987"/>
      <c r="Q109" s="987"/>
      <c r="R109" s="985"/>
      <c r="S109" s="17" t="str">
        <f>Geog!B65</f>
        <v>N/A</v>
      </c>
      <c r="T109" s="17" t="str">
        <f>Geog!C65</f>
        <v>Siervo William León</v>
      </c>
      <c r="U109" s="18" t="str">
        <f>Geog!D65</f>
        <v>Elaborar el informe técnico y/o comunicado de respuesta</v>
      </c>
      <c r="V109" s="16">
        <f>Geog!U65</f>
        <v>0.99999999999999989</v>
      </c>
      <c r="W109" s="9">
        <f>Geog!U66</f>
        <v>1</v>
      </c>
      <c r="X109" s="19">
        <f>Geog!V65</f>
        <v>0.4</v>
      </c>
      <c r="Y109" s="16">
        <f>Geog!W65</f>
        <v>0.4</v>
      </c>
      <c r="Z109" s="17"/>
      <c r="AA109" s="17"/>
      <c r="AB109" s="2"/>
      <c r="AC109" s="29"/>
      <c r="AD109" s="2"/>
      <c r="AE109" s="2"/>
      <c r="AF109" s="2"/>
      <c r="AG109" s="2"/>
      <c r="AH109" s="2"/>
      <c r="AI109" s="2"/>
      <c r="AJ109" s="2"/>
      <c r="AK109" s="2"/>
    </row>
    <row r="110" spans="1:37" ht="18.75" customHeight="1">
      <c r="A110" s="985"/>
      <c r="B110" s="985"/>
      <c r="C110" s="985"/>
      <c r="D110" s="985"/>
      <c r="E110" s="985"/>
      <c r="F110" s="985"/>
      <c r="G110" s="991" t="str">
        <f>Geog!A68</f>
        <v>Documentos metodológicos para procesos de ordenamiento territorial</v>
      </c>
      <c r="H110" s="991" t="str">
        <f>Geog!B68</f>
        <v>N/A</v>
      </c>
      <c r="I110" s="991" t="str">
        <f>Geog!C68</f>
        <v>Luz Angela Castro</v>
      </c>
      <c r="J110" s="991" t="str">
        <f>Geog!D68</f>
        <v>Numero</v>
      </c>
      <c r="K110" s="991">
        <f>Geog!E68</f>
        <v>3</v>
      </c>
      <c r="L110" s="991" t="str">
        <f>Geog!F68</f>
        <v>Documentos metodológicos  para procesos de ordenamiento territorial generados</v>
      </c>
      <c r="M110" s="991" t="str">
        <f>Geog!G68</f>
        <v>EFICACIA</v>
      </c>
      <c r="N110" s="992">
        <f>Geog!U68</f>
        <v>3</v>
      </c>
      <c r="O110" s="995">
        <f>Geog!U69</f>
        <v>3</v>
      </c>
      <c r="P110" s="990">
        <f>Geog!V68</f>
        <v>0.1</v>
      </c>
      <c r="Q110" s="984">
        <f>Geog!W68</f>
        <v>0.1</v>
      </c>
      <c r="R110" s="985"/>
      <c r="S110" s="17" t="str">
        <f>Geog!B71</f>
        <v>N/A</v>
      </c>
      <c r="T110" s="17" t="str">
        <f>Geog!C71</f>
        <v>Luz Angela Castro</v>
      </c>
      <c r="U110" s="17" t="str">
        <f>Geog!D71</f>
        <v>Definir la estructura temática que requieren los documentos metodológicos</v>
      </c>
      <c r="V110" s="16">
        <f>Geog!U71</f>
        <v>1</v>
      </c>
      <c r="W110" s="9">
        <f>Geog!U72</f>
        <v>1</v>
      </c>
      <c r="X110" s="19">
        <f>Geog!V71</f>
        <v>0.3</v>
      </c>
      <c r="Y110" s="19">
        <f>Geog!W71</f>
        <v>0.3</v>
      </c>
      <c r="Z110" s="17"/>
      <c r="AA110" s="17"/>
      <c r="AB110" s="2"/>
      <c r="AC110" s="29"/>
      <c r="AD110" s="2"/>
      <c r="AE110" s="2"/>
      <c r="AF110" s="2"/>
      <c r="AG110" s="2"/>
      <c r="AH110" s="2"/>
      <c r="AI110" s="2"/>
      <c r="AJ110" s="2"/>
      <c r="AK110" s="2"/>
    </row>
    <row r="111" spans="1:37" ht="18.75" customHeight="1">
      <c r="A111" s="985"/>
      <c r="B111" s="985"/>
      <c r="C111" s="985"/>
      <c r="D111" s="985"/>
      <c r="E111" s="985"/>
      <c r="F111" s="985"/>
      <c r="G111" s="985"/>
      <c r="H111" s="985"/>
      <c r="I111" s="985"/>
      <c r="J111" s="985"/>
      <c r="K111" s="985"/>
      <c r="L111" s="985"/>
      <c r="M111" s="985"/>
      <c r="N111" s="985"/>
      <c r="O111" s="985"/>
      <c r="P111" s="985"/>
      <c r="Q111" s="985"/>
      <c r="R111" s="985"/>
      <c r="S111" s="17" t="str">
        <f>Geog!B73</f>
        <v>N/A</v>
      </c>
      <c r="T111" s="17" t="str">
        <f>Geog!C73</f>
        <v>Luz Angela Castro</v>
      </c>
      <c r="U111" s="17" t="str">
        <f>Geog!D73</f>
        <v>Generar los documentos metodológicos según las etapas programadas.</v>
      </c>
      <c r="V111" s="16">
        <f>Geog!U73</f>
        <v>0.99999999999999989</v>
      </c>
      <c r="W111" s="9">
        <f>Geog!U74</f>
        <v>1</v>
      </c>
      <c r="X111" s="19">
        <f>Geog!V73</f>
        <v>0.4</v>
      </c>
      <c r="Y111" s="19">
        <f>Geog!W73</f>
        <v>0.4</v>
      </c>
      <c r="Z111" s="17"/>
      <c r="AA111" s="17"/>
      <c r="AB111" s="2"/>
      <c r="AC111" s="29"/>
      <c r="AD111" s="2"/>
      <c r="AE111" s="2"/>
      <c r="AF111" s="2"/>
      <c r="AG111" s="2"/>
      <c r="AH111" s="2"/>
      <c r="AI111" s="2"/>
      <c r="AJ111" s="2"/>
      <c r="AK111" s="2"/>
    </row>
    <row r="112" spans="1:37" ht="18.75" customHeight="1">
      <c r="A112" s="985"/>
      <c r="B112" s="985"/>
      <c r="C112" s="985"/>
      <c r="D112" s="985"/>
      <c r="E112" s="985"/>
      <c r="F112" s="985"/>
      <c r="G112" s="987"/>
      <c r="H112" s="987"/>
      <c r="I112" s="987"/>
      <c r="J112" s="987"/>
      <c r="K112" s="987"/>
      <c r="L112" s="987"/>
      <c r="M112" s="987"/>
      <c r="N112" s="987"/>
      <c r="O112" s="987"/>
      <c r="P112" s="987"/>
      <c r="Q112" s="987"/>
      <c r="R112" s="985"/>
      <c r="S112" s="17" t="str">
        <f>Geog!B75</f>
        <v>N/A</v>
      </c>
      <c r="T112" s="17" t="str">
        <f>Geog!C75</f>
        <v>Luz Angela Castro</v>
      </c>
      <c r="U112" s="17" t="str">
        <f>Geog!D75</f>
        <v>Implementar la metodología mediante prueba piloto.</v>
      </c>
      <c r="V112" s="16">
        <f>Geog!U75</f>
        <v>1</v>
      </c>
      <c r="W112" s="9">
        <f>Geog!U76</f>
        <v>1</v>
      </c>
      <c r="X112" s="19">
        <f>Geog!V75</f>
        <v>0.3</v>
      </c>
      <c r="Y112" s="19">
        <f>Geog!W75</f>
        <v>0.3</v>
      </c>
      <c r="Z112" s="17"/>
      <c r="AA112" s="17"/>
      <c r="AB112" s="2"/>
      <c r="AC112" s="29"/>
      <c r="AD112" s="2"/>
      <c r="AE112" s="2"/>
      <c r="AF112" s="2"/>
      <c r="AG112" s="2"/>
      <c r="AH112" s="2"/>
      <c r="AI112" s="2"/>
      <c r="AJ112" s="2"/>
      <c r="AK112" s="2"/>
    </row>
    <row r="113" spans="1:37" ht="19.5" customHeight="1">
      <c r="A113" s="985"/>
      <c r="B113" s="985"/>
      <c r="C113" s="985"/>
      <c r="D113" s="985"/>
      <c r="E113" s="985"/>
      <c r="F113" s="985"/>
      <c r="G113" s="991" t="str">
        <f>Geog!A78</f>
        <v>Servicio de información Geográfica</v>
      </c>
      <c r="H113" s="991" t="str">
        <f>Geog!B78</f>
        <v>N/A</v>
      </c>
      <c r="I113" s="991" t="str">
        <f>Geog!C78</f>
        <v>Luz Angela Castro</v>
      </c>
      <c r="J113" s="991" t="str">
        <f>Geog!D78</f>
        <v>Numero</v>
      </c>
      <c r="K113" s="991">
        <f>Geog!E78</f>
        <v>100</v>
      </c>
      <c r="L113" s="991" t="str">
        <f>Geog!F78</f>
        <v>Variables de información Geográfica  publicadas  en SIGOT</v>
      </c>
      <c r="M113" s="991" t="str">
        <f>Geog!G78</f>
        <v>EFICACIA</v>
      </c>
      <c r="N113" s="992">
        <f>Geog!U78</f>
        <v>100</v>
      </c>
      <c r="O113" s="992">
        <f>Geog!U79</f>
        <v>100</v>
      </c>
      <c r="P113" s="990">
        <f>Geog!V78</f>
        <v>0.1</v>
      </c>
      <c r="Q113" s="984">
        <f>Geog!W78</f>
        <v>0.1</v>
      </c>
      <c r="R113" s="985"/>
      <c r="S113" s="17" t="str">
        <f>Geog!B81</f>
        <v>N/A</v>
      </c>
      <c r="T113" s="17" t="str">
        <f>Geog!C81</f>
        <v>Luz Angela Castro</v>
      </c>
      <c r="U113" s="17" t="str">
        <f>Geog!D81</f>
        <v>Actualizar el aplicativo SIGOT temáticamente</v>
      </c>
      <c r="V113" s="16">
        <f>Geog!U81</f>
        <v>0.99999999999999989</v>
      </c>
      <c r="W113" s="9">
        <f>Geog!U82</f>
        <v>1</v>
      </c>
      <c r="X113" s="19">
        <f>Geog!V81</f>
        <v>0.5</v>
      </c>
      <c r="Y113" s="19">
        <f>Geog!W81</f>
        <v>0.5</v>
      </c>
      <c r="Z113" s="17"/>
      <c r="AA113" s="17"/>
      <c r="AB113" s="2"/>
      <c r="AC113" s="29"/>
      <c r="AD113" s="2"/>
      <c r="AE113" s="2"/>
      <c r="AF113" s="2"/>
      <c r="AG113" s="2"/>
      <c r="AH113" s="2"/>
      <c r="AI113" s="2"/>
      <c r="AJ113" s="2"/>
      <c r="AK113" s="2"/>
    </row>
    <row r="114" spans="1:37" ht="19.5" customHeight="1">
      <c r="A114" s="987"/>
      <c r="B114" s="987"/>
      <c r="C114" s="987"/>
      <c r="D114" s="987"/>
      <c r="E114" s="987"/>
      <c r="F114" s="987"/>
      <c r="G114" s="987"/>
      <c r="H114" s="987"/>
      <c r="I114" s="987"/>
      <c r="J114" s="987"/>
      <c r="K114" s="987"/>
      <c r="L114" s="987"/>
      <c r="M114" s="987"/>
      <c r="N114" s="987"/>
      <c r="O114" s="987"/>
      <c r="P114" s="987"/>
      <c r="Q114" s="987"/>
      <c r="R114" s="987"/>
      <c r="S114" s="17" t="str">
        <f>Geog!B83</f>
        <v>N/A</v>
      </c>
      <c r="T114" s="17" t="str">
        <f>Geog!C83</f>
        <v>Luz Angela Castro</v>
      </c>
      <c r="U114" s="17" t="str">
        <f>Geog!D83</f>
        <v>Fortalecer tecnológicamente el aplicativo SIGOT</v>
      </c>
      <c r="V114" s="16">
        <f>Geog!U83</f>
        <v>0.99999999999999989</v>
      </c>
      <c r="W114" s="9">
        <f>Geog!U84</f>
        <v>1</v>
      </c>
      <c r="X114" s="19">
        <f>Geog!V83</f>
        <v>0.5</v>
      </c>
      <c r="Y114" s="19">
        <f>Geog!W83</f>
        <v>0.5</v>
      </c>
      <c r="Z114" s="17"/>
      <c r="AA114" s="17"/>
      <c r="AB114" s="2"/>
      <c r="AC114" s="29"/>
      <c r="AD114" s="2"/>
      <c r="AE114" s="2"/>
      <c r="AF114" s="2"/>
      <c r="AG114" s="2"/>
      <c r="AH114" s="2"/>
      <c r="AI114" s="2"/>
      <c r="AJ114" s="2"/>
      <c r="AK114" s="2"/>
    </row>
    <row r="115" spans="1:37">
      <c r="A115" s="1023" t="str">
        <f>Catas!D4</f>
        <v>GESTIÓN CATASTRAL</v>
      </c>
      <c r="B115" s="1025">
        <f>Catas!W4</f>
        <v>6.4500000000000002E-2</v>
      </c>
      <c r="C115" s="991" t="str">
        <f>+Catas!A8</f>
        <v>- Descentralizar la gestión catastral. 
- Implementar la prestación por excepción de la gestión catastral, acorde con los procedimientos con enfoque multi´propósito</v>
      </c>
      <c r="D115" s="991" t="str">
        <f>+Catas!N8</f>
        <v>- Habilitación de gestores catastrales 
- Implementación de procesos de asistencia técnica a gestores habilitados 
- Gestión y acceso a fuentes de financiación para la gestión catastral con enfoque multipropósito. 
- Expedición de la regulación sobre catastro  multipropósito y gestión catastral.
- Contratación de operadores catastrales para la prestación por excepción
- Promoción del IGAC como operador catastral a otros gestores catastrales</v>
      </c>
      <c r="E115" s="991" t="str">
        <f>+Catas!A10</f>
        <v>- Gestión con valores para resultados</v>
      </c>
      <c r="F115" s="991" t="str">
        <f>+Catas!N10</f>
        <v>- Fortalecimiento organizacional y simplificación de procesos 
- Gobierno Digital, antes Gobierno en Línea 
- Seguridad Digital 
- Defensa jurídica
- Mejora Normativa</v>
      </c>
      <c r="G115" s="991" t="str">
        <f>Catas!A12</f>
        <v>Avalúos elaborados 2019</v>
      </c>
      <c r="H115" s="990" t="str">
        <f>Catas!B12</f>
        <v>N.A</v>
      </c>
      <c r="I115" s="990" t="str">
        <f>Catas!C12</f>
        <v>PEDRO PALACIOS</v>
      </c>
      <c r="J115" s="991" t="str">
        <f>Catas!D12</f>
        <v>Número</v>
      </c>
      <c r="K115" s="991">
        <f>Catas!E12</f>
        <v>7021</v>
      </c>
      <c r="L115" s="991" t="str">
        <f>Catas!F12</f>
        <v>Número de avalúos elaborados en el periodo</v>
      </c>
      <c r="M115" s="991" t="str">
        <f>Catas!G12</f>
        <v>EFICACIA</v>
      </c>
      <c r="N115" s="992">
        <f>+Catas!U12</f>
        <v>7021</v>
      </c>
      <c r="O115" s="992">
        <f>+Catas!U13</f>
        <v>6918</v>
      </c>
      <c r="P115" s="990">
        <f>+Catas!V12</f>
        <v>0.1</v>
      </c>
      <c r="Q115" s="984">
        <f>+Catas!W12</f>
        <v>9.8532972511038319E-2</v>
      </c>
      <c r="R115" s="984">
        <f>SUM(Q115:Q162)</f>
        <v>1.0935837415950014</v>
      </c>
      <c r="S115" s="19" t="str">
        <f>Catas!B15</f>
        <v>N.A</v>
      </c>
      <c r="T115" s="19" t="str">
        <f>Catas!C15</f>
        <v>PEDRO PALACIOS</v>
      </c>
      <c r="U115" s="17" t="str">
        <f>+Catas!D15</f>
        <v>Realizar Avalúos Comerciales</v>
      </c>
      <c r="V115" s="15">
        <f>+Catas!U15</f>
        <v>2100</v>
      </c>
      <c r="W115" s="12">
        <f>+Catas!U16</f>
        <v>1997</v>
      </c>
      <c r="X115" s="19">
        <f>+Catas!V15</f>
        <v>0.5</v>
      </c>
      <c r="Y115" s="16">
        <f>+Catas!W15</f>
        <v>0.4754761904761905</v>
      </c>
      <c r="Z115" s="17" t="s">
        <v>42</v>
      </c>
      <c r="AA115" s="17" t="s">
        <v>36</v>
      </c>
      <c r="AB115" s="2"/>
      <c r="AC115" s="29"/>
      <c r="AD115" s="2"/>
      <c r="AE115" s="2"/>
      <c r="AF115" s="2"/>
      <c r="AG115" s="2"/>
      <c r="AH115" s="2"/>
      <c r="AI115" s="2"/>
      <c r="AJ115" s="2"/>
      <c r="AK115" s="2"/>
    </row>
    <row r="116" spans="1:37">
      <c r="A116" s="985"/>
      <c r="B116" s="985"/>
      <c r="C116" s="985"/>
      <c r="D116" s="985"/>
      <c r="E116" s="985"/>
      <c r="F116" s="985"/>
      <c r="G116" s="987"/>
      <c r="H116" s="987"/>
      <c r="I116" s="987"/>
      <c r="J116" s="987"/>
      <c r="K116" s="987"/>
      <c r="L116" s="987"/>
      <c r="M116" s="987"/>
      <c r="N116" s="987"/>
      <c r="O116" s="987"/>
      <c r="P116" s="987"/>
      <c r="Q116" s="987"/>
      <c r="R116" s="985"/>
      <c r="S116" s="19" t="str">
        <f>Catas!B17</f>
        <v>N.A</v>
      </c>
      <c r="T116" s="19" t="str">
        <f>Catas!C17</f>
        <v>PEDRO PALACIOS</v>
      </c>
      <c r="U116" s="17" t="str">
        <f>+Catas!D17</f>
        <v>Realizar Avalúos IVP</v>
      </c>
      <c r="V116" s="15">
        <f>+Catas!U17</f>
        <v>4921</v>
      </c>
      <c r="W116" s="12">
        <f>+Catas!U18</f>
        <v>4921</v>
      </c>
      <c r="X116" s="19">
        <f>+Catas!V17</f>
        <v>0.5</v>
      </c>
      <c r="Y116" s="16">
        <f>+Catas!W17</f>
        <v>0.5</v>
      </c>
      <c r="Z116" s="17" t="s">
        <v>46</v>
      </c>
      <c r="AA116" s="17" t="s">
        <v>39</v>
      </c>
      <c r="AB116" s="2"/>
      <c r="AC116" s="29"/>
      <c r="AD116" s="2"/>
      <c r="AE116" s="2"/>
      <c r="AF116" s="2"/>
      <c r="AG116" s="2"/>
      <c r="AH116" s="2"/>
      <c r="AI116" s="2"/>
      <c r="AJ116" s="2"/>
      <c r="AK116" s="2"/>
    </row>
    <row r="117" spans="1:37" ht="60">
      <c r="A117" s="985"/>
      <c r="B117" s="985"/>
      <c r="C117" s="985"/>
      <c r="D117" s="985"/>
      <c r="E117" s="985"/>
      <c r="F117" s="985"/>
      <c r="G117" s="991" t="str">
        <f>Catas!A20</f>
        <v>Lineamientos y procedimientos para la implementación y aplicación de la  Resolución conjunta SNR No. 5204 IGAC No. 479 de 2019 la cual modifica parcialmente la Resolución No. 1732 IGAC No. 221 de 2018 y Resolución No. 193 de 2014.</v>
      </c>
      <c r="H117" s="990" t="str">
        <f>Catas!B20</f>
        <v>N.A</v>
      </c>
      <c r="I117" s="991" t="str">
        <f>Catas!C20</f>
        <v>JOSE ANTONIO OCHOA</v>
      </c>
      <c r="J117" s="991" t="str">
        <f>Catas!D20</f>
        <v>Porcentaje</v>
      </c>
      <c r="K117" s="991">
        <f>Catas!E20</f>
        <v>100</v>
      </c>
      <c r="L117" s="991" t="str">
        <f>Catas!F20</f>
        <v>Porcentaje de avance en la elaboración de lineamientos y procedimientos para la aplicación de la Resolución conjunta SNR No. 5204 IGAC No. 479 de 2019 la cual modifica parcialmente la Resolución No. 1732 IGAC No. 221 de 2018 y Resolución No. 193 de 2014.</v>
      </c>
      <c r="M117" s="991" t="str">
        <f>Catas!G20</f>
        <v>EFICACIA</v>
      </c>
      <c r="N117" s="990">
        <f>+Catas!U20</f>
        <v>1.0000000000000002</v>
      </c>
      <c r="O117" s="984">
        <f>+Catas!U21</f>
        <v>1.00075</v>
      </c>
      <c r="P117" s="990">
        <f>+Catas!V20</f>
        <v>0.1</v>
      </c>
      <c r="Q117" s="984">
        <f>+Catas!W20</f>
        <v>0.10007499999999998</v>
      </c>
      <c r="R117" s="985"/>
      <c r="S117" s="19" t="str">
        <f>+Catas!B23</f>
        <v>N.A</v>
      </c>
      <c r="T117" s="17" t="str">
        <f>+Catas!C23</f>
        <v>JOSE ANTONIO OCHOA</v>
      </c>
      <c r="U117" s="17" t="str">
        <f>+Catas!D23</f>
        <v>Elaborar instrumentos para la implementación de la Resolución Conjunta SNR No. 5204 IGAC No. 479 de 2019 la cual modifica parcialmente la Resolución No. 1732 IGAC No. 221 de 2018 y Resolución No. 193 de 2014, actualizados.</v>
      </c>
      <c r="V117" s="16">
        <f>+Catas!U23</f>
        <v>1</v>
      </c>
      <c r="W117" s="9">
        <f>+Catas!U24</f>
        <v>1</v>
      </c>
      <c r="X117" s="16">
        <f>+Catas!V23</f>
        <v>0.15</v>
      </c>
      <c r="Y117" s="16">
        <f>+Catas!W23</f>
        <v>0.15</v>
      </c>
      <c r="Z117" s="17" t="s">
        <v>42</v>
      </c>
      <c r="AA117" s="17" t="s">
        <v>36</v>
      </c>
      <c r="AB117" s="2"/>
      <c r="AC117" s="2"/>
      <c r="AD117" s="2"/>
      <c r="AE117" s="2"/>
      <c r="AF117" s="2"/>
      <c r="AG117" s="2"/>
      <c r="AH117" s="2"/>
      <c r="AI117" s="2"/>
      <c r="AJ117" s="2"/>
      <c r="AK117" s="2"/>
    </row>
    <row r="118" spans="1:37" ht="45">
      <c r="A118" s="985"/>
      <c r="B118" s="985"/>
      <c r="C118" s="985"/>
      <c r="D118" s="985"/>
      <c r="E118" s="985"/>
      <c r="F118" s="985"/>
      <c r="G118" s="985"/>
      <c r="H118" s="985"/>
      <c r="I118" s="985"/>
      <c r="J118" s="985"/>
      <c r="K118" s="985"/>
      <c r="L118" s="985"/>
      <c r="M118" s="985"/>
      <c r="N118" s="985"/>
      <c r="O118" s="985"/>
      <c r="P118" s="985"/>
      <c r="Q118" s="985"/>
      <c r="R118" s="985"/>
      <c r="S118" s="19" t="str">
        <f>+Catas!B25</f>
        <v>N.A</v>
      </c>
      <c r="T118" s="17" t="str">
        <f>+Catas!C25</f>
        <v>JOSE ANTONIO OCHOA</v>
      </c>
      <c r="U118" s="17" t="str">
        <f>+Catas!D25</f>
        <v>Generar el contenido para la cartilla de validación de levantamientos topográficos en el marco de la Resolución No. 643 de 2018 o la que la modifique, derogue o sustituya.</v>
      </c>
      <c r="V118" s="16">
        <f>+Catas!U25</f>
        <v>1</v>
      </c>
      <c r="W118" s="9">
        <f>+Catas!U26</f>
        <v>1</v>
      </c>
      <c r="X118" s="16">
        <f>+Catas!V25</f>
        <v>0.1</v>
      </c>
      <c r="Y118" s="16">
        <f>+Catas!W25</f>
        <v>0.1</v>
      </c>
      <c r="Z118" s="17" t="s">
        <v>47</v>
      </c>
      <c r="AA118" s="17" t="s">
        <v>40</v>
      </c>
      <c r="AB118" s="2"/>
      <c r="AC118" s="2"/>
      <c r="AD118" s="2"/>
      <c r="AE118" s="2"/>
      <c r="AF118" s="2"/>
      <c r="AG118" s="2"/>
      <c r="AH118" s="2"/>
      <c r="AI118" s="2"/>
      <c r="AJ118" s="2"/>
      <c r="AK118" s="2"/>
    </row>
    <row r="119" spans="1:37" ht="45">
      <c r="A119" s="985"/>
      <c r="B119" s="985"/>
      <c r="C119" s="985"/>
      <c r="D119" s="985"/>
      <c r="E119" s="985"/>
      <c r="F119" s="985"/>
      <c r="G119" s="985"/>
      <c r="H119" s="985"/>
      <c r="I119" s="985"/>
      <c r="J119" s="985"/>
      <c r="K119" s="985"/>
      <c r="L119" s="985"/>
      <c r="M119" s="985"/>
      <c r="N119" s="985"/>
      <c r="O119" s="985"/>
      <c r="P119" s="985"/>
      <c r="Q119" s="985"/>
      <c r="R119" s="985"/>
      <c r="S119" s="19" t="str">
        <f>+Catas!B27</f>
        <v>N.A</v>
      </c>
      <c r="T119" s="17" t="str">
        <f>+Catas!C27</f>
        <v>JOSE ANTONIO OCHOA</v>
      </c>
      <c r="U119" s="17" t="str">
        <f>+Catas!D27</f>
        <v>Generar el contenido para la cartilla de procedimientos de cálculos de levantamientos topográficos en el marco de la Resolución 643 de 2018 o la que la modifique, derogue o sustituya.</v>
      </c>
      <c r="V119" s="16">
        <f>+Catas!U27</f>
        <v>1</v>
      </c>
      <c r="W119" s="9">
        <f>+Catas!U28</f>
        <v>1</v>
      </c>
      <c r="X119" s="16">
        <f>+Catas!V27</f>
        <v>0.1</v>
      </c>
      <c r="Y119" s="16">
        <f>+Catas!W27</f>
        <v>0.1</v>
      </c>
      <c r="Z119" s="17" t="s">
        <v>47</v>
      </c>
      <c r="AA119" s="17" t="s">
        <v>41</v>
      </c>
      <c r="AB119" s="2"/>
      <c r="AC119" s="2"/>
      <c r="AD119" s="2"/>
      <c r="AE119" s="2"/>
      <c r="AF119" s="2"/>
      <c r="AG119" s="2"/>
      <c r="AH119" s="2"/>
      <c r="AI119" s="2"/>
      <c r="AJ119" s="2"/>
      <c r="AK119" s="2"/>
    </row>
    <row r="120" spans="1:37" ht="60">
      <c r="A120" s="985"/>
      <c r="B120" s="985"/>
      <c r="C120" s="985"/>
      <c r="D120" s="985"/>
      <c r="E120" s="985"/>
      <c r="F120" s="985"/>
      <c r="G120" s="985"/>
      <c r="H120" s="985"/>
      <c r="I120" s="985"/>
      <c r="J120" s="985"/>
      <c r="K120" s="985"/>
      <c r="L120" s="985"/>
      <c r="M120" s="985"/>
      <c r="N120" s="985"/>
      <c r="O120" s="985"/>
      <c r="P120" s="985"/>
      <c r="Q120" s="985"/>
      <c r="R120" s="985"/>
      <c r="S120" s="19" t="str">
        <f>+Catas!B29</f>
        <v>N.A</v>
      </c>
      <c r="T120" s="17" t="str">
        <f>+Catas!C29</f>
        <v>JOSE ANTONIO OCHOA</v>
      </c>
      <c r="U120" s="17" t="str">
        <f>+Catas!D29</f>
        <v>Reportar las validaciones de levantamientos topográficos en marco de la Resolución Conjunta SNR No. 5204 IGAC No. 479 de 2019 la cual modifica parcialmente la Resolución No. 1732 IGAC No. 221 de 2018, Resolución No. 193 de 2014 y Resolución No. 643 de 2018.</v>
      </c>
      <c r="V120" s="16">
        <f>+Catas!U29</f>
        <v>0.99999999999999989</v>
      </c>
      <c r="W120" s="9">
        <f>+Catas!U30</f>
        <v>0.99999999999999989</v>
      </c>
      <c r="X120" s="16">
        <f>+Catas!V29</f>
        <v>0.1</v>
      </c>
      <c r="Y120" s="16">
        <f>+Catas!W29</f>
        <v>0.1</v>
      </c>
      <c r="Z120" s="17" t="s">
        <v>42</v>
      </c>
      <c r="AA120" s="17" t="s">
        <v>36</v>
      </c>
      <c r="AB120" s="2"/>
      <c r="AC120" s="2"/>
      <c r="AD120" s="2"/>
      <c r="AE120" s="2"/>
      <c r="AF120" s="2"/>
      <c r="AG120" s="2"/>
      <c r="AH120" s="2"/>
      <c r="AI120" s="2"/>
      <c r="AJ120" s="2"/>
      <c r="AK120" s="2"/>
    </row>
    <row r="121" spans="1:37" ht="60">
      <c r="A121" s="985"/>
      <c r="B121" s="985"/>
      <c r="C121" s="985"/>
      <c r="D121" s="985"/>
      <c r="E121" s="985"/>
      <c r="F121" s="985"/>
      <c r="G121" s="985"/>
      <c r="H121" s="985"/>
      <c r="I121" s="985"/>
      <c r="J121" s="985"/>
      <c r="K121" s="985"/>
      <c r="L121" s="985"/>
      <c r="M121" s="985"/>
      <c r="N121" s="985"/>
      <c r="O121" s="985"/>
      <c r="P121" s="985"/>
      <c r="Q121" s="985"/>
      <c r="R121" s="985"/>
      <c r="S121" s="19" t="str">
        <f>+Catas!B31</f>
        <v>N.A</v>
      </c>
      <c r="T121" s="17" t="str">
        <f>+Catas!C31</f>
        <v>JOSE ANTONIO OCHOA</v>
      </c>
      <c r="U121" s="17" t="str">
        <f>+Catas!D31</f>
        <v>Realizar el seguimiento a la implementación y correcta aplicación de la Resolución Conjunta SNR No. 5204 IGAC No. 479 de 2019 la cual modifica parcialmente la Resolución No. 1732 IGAC No. 221 de 2018 y Resolución No. 193 de 2014</v>
      </c>
      <c r="V121" s="16">
        <f>+Catas!U31</f>
        <v>1</v>
      </c>
      <c r="W121" s="9">
        <f>+Catas!U32</f>
        <v>1</v>
      </c>
      <c r="X121" s="16">
        <f>+Catas!V31</f>
        <v>0.1</v>
      </c>
      <c r="Y121" s="16">
        <f>+Catas!W31</f>
        <v>0.1</v>
      </c>
      <c r="Z121" s="17" t="s">
        <v>47</v>
      </c>
      <c r="AA121" s="17" t="s">
        <v>36</v>
      </c>
      <c r="AB121" s="2"/>
      <c r="AC121" s="2"/>
      <c r="AD121" s="2"/>
      <c r="AE121" s="2"/>
      <c r="AF121" s="2"/>
      <c r="AG121" s="2"/>
      <c r="AH121" s="2"/>
      <c r="AI121" s="2"/>
      <c r="AJ121" s="2"/>
      <c r="AK121" s="2"/>
    </row>
    <row r="122" spans="1:37" ht="60">
      <c r="A122" s="985"/>
      <c r="B122" s="985"/>
      <c r="C122" s="985"/>
      <c r="D122" s="985"/>
      <c r="E122" s="985"/>
      <c r="F122" s="985"/>
      <c r="G122" s="985"/>
      <c r="H122" s="985"/>
      <c r="I122" s="985"/>
      <c r="J122" s="985"/>
      <c r="K122" s="985"/>
      <c r="L122" s="985"/>
      <c r="M122" s="985"/>
      <c r="N122" s="985"/>
      <c r="O122" s="985"/>
      <c r="P122" s="985"/>
      <c r="Q122" s="985"/>
      <c r="R122" s="985"/>
      <c r="S122" s="19" t="str">
        <f>+Catas!B33</f>
        <v>N.A</v>
      </c>
      <c r="T122" s="17" t="str">
        <f>+Catas!C33</f>
        <v>JOSE ANTONIO OCHOA</v>
      </c>
      <c r="U122" s="17" t="str">
        <f>+Catas!D33</f>
        <v>Desarrollar contenidos para la publicación WEB referentes a la Resolución Conjunta SNR No. 5204 IGAC No. 479 de 2019 la cual modifica parcialmente la Resolución No. 1732 IGAC No. 221 de 2018, Resolución No. 193 de 2014 y Resolución No. 643 de 2018.</v>
      </c>
      <c r="V122" s="16">
        <f>+Catas!U33</f>
        <v>1</v>
      </c>
      <c r="W122" s="9">
        <f>+Catas!U34</f>
        <v>1</v>
      </c>
      <c r="X122" s="16">
        <f>+Catas!V33</f>
        <v>0.1</v>
      </c>
      <c r="Y122" s="16">
        <f>+Catas!W33</f>
        <v>0.1</v>
      </c>
      <c r="Z122" s="17" t="s">
        <v>47</v>
      </c>
      <c r="AA122" s="17" t="s">
        <v>36</v>
      </c>
      <c r="AB122" s="2"/>
      <c r="AC122" s="2"/>
      <c r="AD122" s="2"/>
      <c r="AE122" s="2"/>
      <c r="AF122" s="2"/>
      <c r="AG122" s="2"/>
      <c r="AH122" s="2"/>
      <c r="AI122" s="2"/>
      <c r="AJ122" s="2"/>
      <c r="AK122" s="2"/>
    </row>
    <row r="123" spans="1:37" ht="60">
      <c r="A123" s="985"/>
      <c r="B123" s="985"/>
      <c r="C123" s="985"/>
      <c r="D123" s="985"/>
      <c r="E123" s="985"/>
      <c r="F123" s="985"/>
      <c r="G123" s="985"/>
      <c r="H123" s="985"/>
      <c r="I123" s="985"/>
      <c r="J123" s="985"/>
      <c r="K123" s="985"/>
      <c r="L123" s="985"/>
      <c r="M123" s="985"/>
      <c r="N123" s="985"/>
      <c r="O123" s="985"/>
      <c r="P123" s="985"/>
      <c r="Q123" s="985"/>
      <c r="R123" s="985"/>
      <c r="S123" s="19" t="str">
        <f>+Catas!B35</f>
        <v>N.A</v>
      </c>
      <c r="T123" s="17" t="str">
        <f>+Catas!C35</f>
        <v>JOSE ANTONIO OCHOA</v>
      </c>
      <c r="U123" s="17" t="str">
        <f>+Catas!D35</f>
        <v>Realizar jornadas de inducción y capacitación referentes a la Resolución Conjunta SNR No. 5204 IGAC No. 479 de 2019 la cual modifica parcialmente la Resolución No. 1732 IGAC No. 221 de 2018, Resolución No. 193 de 2014 y Resolución No. 643 de 2018.</v>
      </c>
      <c r="V123" s="16">
        <f>+Catas!U35</f>
        <v>1</v>
      </c>
      <c r="W123" s="9">
        <f>+Catas!U36</f>
        <v>1</v>
      </c>
      <c r="X123" s="16">
        <f>+Catas!V35</f>
        <v>0.15</v>
      </c>
      <c r="Y123" s="16">
        <f>+Catas!W35</f>
        <v>0.15</v>
      </c>
      <c r="Z123" s="17" t="s">
        <v>47</v>
      </c>
      <c r="AA123" s="17" t="s">
        <v>39</v>
      </c>
      <c r="AB123" s="2"/>
      <c r="AC123" s="2"/>
      <c r="AD123" s="2"/>
      <c r="AE123" s="2"/>
      <c r="AF123" s="2"/>
      <c r="AG123" s="2"/>
      <c r="AH123" s="2"/>
      <c r="AI123" s="2"/>
      <c r="AJ123" s="2"/>
      <c r="AK123" s="2"/>
    </row>
    <row r="124" spans="1:37" ht="75">
      <c r="A124" s="985"/>
      <c r="B124" s="985"/>
      <c r="C124" s="985"/>
      <c r="D124" s="985"/>
      <c r="E124" s="985"/>
      <c r="F124" s="985"/>
      <c r="G124" s="987"/>
      <c r="H124" s="987"/>
      <c r="I124" s="987"/>
      <c r="J124" s="987"/>
      <c r="K124" s="987"/>
      <c r="L124" s="987"/>
      <c r="M124" s="987"/>
      <c r="N124" s="987"/>
      <c r="O124" s="987"/>
      <c r="P124" s="987"/>
      <c r="Q124" s="987"/>
      <c r="R124" s="985"/>
      <c r="S124" s="19" t="str">
        <f>+Catas!B37</f>
        <v>N.A</v>
      </c>
      <c r="T124" s="17" t="str">
        <f>+Catas!C37</f>
        <v>JOSE ANTONIO OCHOA</v>
      </c>
      <c r="U124" s="17" t="str">
        <f>+Catas!D37</f>
        <v>Responder los requerimientos relacionados con conceptos y lineamientos técnicos y jurídicos en Rectificaciones de Cabida y Linderos en marco de la Resolución Conjunta SNR No. 5204 IGAC No. 479 de 2019 la cual modifica parcialmente la Resolución No. 1732 IGAC No. 221 de 2018, Resolución No. 193 de 2014 y Resolución No. 643 de 2018.</v>
      </c>
      <c r="V124" s="16">
        <f>+Catas!U37</f>
        <v>0.99999999999999989</v>
      </c>
      <c r="W124" s="9">
        <f>+Catas!U38</f>
        <v>0.99999999999999989</v>
      </c>
      <c r="X124" s="16">
        <f>+Catas!V37</f>
        <v>0.2</v>
      </c>
      <c r="Y124" s="16">
        <f>+Catas!W37</f>
        <v>0.2</v>
      </c>
      <c r="Z124" s="17" t="s">
        <v>42</v>
      </c>
      <c r="AA124" s="17" t="s">
        <v>36</v>
      </c>
      <c r="AB124" s="2"/>
      <c r="AC124" s="2"/>
      <c r="AD124" s="2"/>
      <c r="AE124" s="2"/>
      <c r="AF124" s="2"/>
      <c r="AG124" s="2"/>
      <c r="AH124" s="2"/>
      <c r="AI124" s="2"/>
      <c r="AJ124" s="2"/>
      <c r="AK124" s="2"/>
    </row>
    <row r="125" spans="1:37" ht="60">
      <c r="A125" s="985"/>
      <c r="B125" s="985"/>
      <c r="C125" s="985"/>
      <c r="D125" s="985"/>
      <c r="E125" s="985"/>
      <c r="F125" s="985"/>
      <c r="G125" s="991" t="str">
        <f>+Catas!A40</f>
        <v>Documentos de competencia del IGAC, relacionados a la implementación de la política de Catastro Multipropósito</v>
      </c>
      <c r="H125" s="990" t="str">
        <f>+Catas!B40</f>
        <v>N.A</v>
      </c>
      <c r="I125" s="990" t="str">
        <f>+Catas!C40</f>
        <v>Oscar Zarama</v>
      </c>
      <c r="J125" s="991" t="str">
        <f>+Catas!D40</f>
        <v>Porcentaje</v>
      </c>
      <c r="K125" s="991">
        <f>+Catas!E40</f>
        <v>100</v>
      </c>
      <c r="L125" s="991" t="str">
        <f>+Catas!F40</f>
        <v>Avance en la generación de documentos a cargo del IGAC, relacionados con Catastro Multipropósito</v>
      </c>
      <c r="M125" s="991" t="str">
        <f>+Catas!G40</f>
        <v>EFICACIA</v>
      </c>
      <c r="N125" s="990">
        <f>+Catas!U40</f>
        <v>0.99998500000000012</v>
      </c>
      <c r="O125" s="984">
        <f>+Catas!U41</f>
        <v>1.000564</v>
      </c>
      <c r="P125" s="990">
        <f>+Catas!V40</f>
        <v>0.1</v>
      </c>
      <c r="Q125" s="984">
        <f>+Catas!W40</f>
        <v>0.10005790086851302</v>
      </c>
      <c r="R125" s="985"/>
      <c r="S125" s="19" t="str">
        <f>+Catas!B43</f>
        <v>N.A</v>
      </c>
      <c r="T125" s="19" t="str">
        <f>+Catas!C43</f>
        <v>Oscar Zarama</v>
      </c>
      <c r="U125" s="17" t="str">
        <f>+Catas!D43</f>
        <v>Evaluar técnicamente las especificaciones de producto para la implementación del catastro multipropósito, preparando una versión ajustada, complementada o modificada por medio de la generación de guías, instructivos y para la fase de expansión en el país.</v>
      </c>
      <c r="V125" s="16">
        <f>+Catas!U43</f>
        <v>0.99999999999999989</v>
      </c>
      <c r="W125" s="9">
        <f>+Catas!U44</f>
        <v>0.99999999999999989</v>
      </c>
      <c r="X125" s="19">
        <f>+Catas!V43</f>
        <v>0.17</v>
      </c>
      <c r="Y125" s="16">
        <f>+Catas!W43</f>
        <v>0.17</v>
      </c>
      <c r="Z125" s="17" t="s">
        <v>35</v>
      </c>
      <c r="AA125" s="17" t="s">
        <v>36</v>
      </c>
      <c r="AB125" s="2"/>
      <c r="AC125" s="2"/>
      <c r="AD125" s="2"/>
      <c r="AE125" s="2"/>
      <c r="AF125" s="2"/>
      <c r="AG125" s="2"/>
      <c r="AH125" s="2"/>
      <c r="AI125" s="2"/>
      <c r="AJ125" s="2"/>
      <c r="AK125" s="2"/>
    </row>
    <row r="126" spans="1:37" ht="45">
      <c r="A126" s="985"/>
      <c r="B126" s="985"/>
      <c r="C126" s="985"/>
      <c r="D126" s="985"/>
      <c r="E126" s="985"/>
      <c r="F126" s="985"/>
      <c r="G126" s="985"/>
      <c r="H126" s="985"/>
      <c r="I126" s="985"/>
      <c r="J126" s="985"/>
      <c r="K126" s="985"/>
      <c r="L126" s="985"/>
      <c r="M126" s="985"/>
      <c r="N126" s="985"/>
      <c r="O126" s="985"/>
      <c r="P126" s="985"/>
      <c r="Q126" s="985"/>
      <c r="R126" s="985"/>
      <c r="S126" s="19" t="str">
        <f>+Catas!B49</f>
        <v>N.A</v>
      </c>
      <c r="T126" s="19" t="str">
        <f>+Catas!C49</f>
        <v>Oscar Zarama</v>
      </c>
      <c r="U126" s="17" t="str">
        <f>+Catas!D49</f>
        <v>Acompañar el diseño del modelo de administración de tierras bajo el estándar LADM_COL desde el ámbito catastral con un enfoque hacia la descentralización bajo el principio de interoperabilidad.</v>
      </c>
      <c r="V126" s="16">
        <f>+Catas!U49</f>
        <v>1</v>
      </c>
      <c r="W126" s="9">
        <f>+Catas!U46</f>
        <v>1</v>
      </c>
      <c r="X126" s="19">
        <f>+Catas!V49</f>
        <v>0.17</v>
      </c>
      <c r="Y126" s="16">
        <f>+Catas!W49</f>
        <v>0.17</v>
      </c>
      <c r="Z126" s="17" t="s">
        <v>35</v>
      </c>
      <c r="AA126" s="17" t="s">
        <v>36</v>
      </c>
      <c r="AB126" s="2"/>
      <c r="AC126" s="2"/>
      <c r="AD126" s="2"/>
      <c r="AE126" s="2"/>
      <c r="AF126" s="2"/>
      <c r="AG126" s="2"/>
      <c r="AH126" s="2"/>
      <c r="AI126" s="2"/>
      <c r="AJ126" s="2"/>
      <c r="AK126" s="2"/>
    </row>
    <row r="127" spans="1:37" ht="30">
      <c r="A127" s="985"/>
      <c r="B127" s="985"/>
      <c r="C127" s="985"/>
      <c r="D127" s="985"/>
      <c r="E127" s="985"/>
      <c r="F127" s="985"/>
      <c r="G127" s="985"/>
      <c r="H127" s="985"/>
      <c r="I127" s="985"/>
      <c r="J127" s="985"/>
      <c r="K127" s="985"/>
      <c r="L127" s="985"/>
      <c r="M127" s="985"/>
      <c r="N127" s="985"/>
      <c r="O127" s="985"/>
      <c r="P127" s="985"/>
      <c r="Q127" s="985"/>
      <c r="R127" s="985"/>
      <c r="S127" s="19" t="str">
        <f>+Catas!B47</f>
        <v>N.A</v>
      </c>
      <c r="T127" s="19" t="str">
        <f>+Catas!C47</f>
        <v>Oscar Zarama</v>
      </c>
      <c r="U127" s="17" t="str">
        <f>+Catas!D47</f>
        <v>Definir el modelo de gestión y operación para la ejecución del catastro con enfoque multipropósito para la fase de expansión en el país.</v>
      </c>
      <c r="V127" s="16">
        <f>+Catas!U47</f>
        <v>0.99999999999999978</v>
      </c>
      <c r="W127" s="9">
        <f>+Catas!U48</f>
        <v>0.99999999999999978</v>
      </c>
      <c r="X127" s="19">
        <f>+Catas!V47</f>
        <v>0.17</v>
      </c>
      <c r="Y127" s="16">
        <f>+Catas!W47</f>
        <v>0.17</v>
      </c>
      <c r="Z127" s="17" t="s">
        <v>35</v>
      </c>
      <c r="AA127" s="17" t="s">
        <v>36</v>
      </c>
      <c r="AB127" s="2"/>
      <c r="AC127" s="2"/>
      <c r="AD127" s="2"/>
      <c r="AE127" s="2"/>
      <c r="AF127" s="2"/>
      <c r="AG127" s="2"/>
      <c r="AH127" s="2"/>
      <c r="AI127" s="2"/>
      <c r="AJ127" s="2"/>
      <c r="AK127" s="2"/>
    </row>
    <row r="128" spans="1:37" ht="45">
      <c r="A128" s="985"/>
      <c r="B128" s="985"/>
      <c r="C128" s="985"/>
      <c r="D128" s="985"/>
      <c r="E128" s="985"/>
      <c r="F128" s="985"/>
      <c r="G128" s="985"/>
      <c r="H128" s="985"/>
      <c r="I128" s="985"/>
      <c r="J128" s="985"/>
      <c r="K128" s="985"/>
      <c r="L128" s="985"/>
      <c r="M128" s="985"/>
      <c r="N128" s="985"/>
      <c r="O128" s="985"/>
      <c r="P128" s="985"/>
      <c r="Q128" s="985"/>
      <c r="R128" s="985"/>
      <c r="S128" s="19" t="str">
        <f>+Catas!B49</f>
        <v>N.A</v>
      </c>
      <c r="T128" s="19" t="str">
        <f>+Catas!C49</f>
        <v>Oscar Zarama</v>
      </c>
      <c r="U128" s="17" t="str">
        <f>+Catas!D49</f>
        <v>Acompañar el diseño del modelo de administración de tierras bajo el estándar LADM_COL desde el ámbito catastral con un enfoque hacia la descentralización bajo el principio de interoperabilidad.</v>
      </c>
      <c r="V128" s="16">
        <f>+Catas!U49</f>
        <v>1</v>
      </c>
      <c r="W128" s="9">
        <f>+Catas!U50</f>
        <v>1</v>
      </c>
      <c r="X128" s="19">
        <f>+Catas!V49</f>
        <v>0.17</v>
      </c>
      <c r="Y128" s="16">
        <f>+Catas!W49</f>
        <v>0.17</v>
      </c>
      <c r="Z128" s="17" t="s">
        <v>38</v>
      </c>
      <c r="AA128" s="17" t="s">
        <v>36</v>
      </c>
      <c r="AB128" s="2"/>
      <c r="AC128" s="2"/>
      <c r="AD128" s="2"/>
      <c r="AE128" s="2"/>
      <c r="AF128" s="2"/>
      <c r="AG128" s="2"/>
      <c r="AH128" s="2"/>
      <c r="AI128" s="2"/>
      <c r="AJ128" s="2"/>
      <c r="AK128" s="2"/>
    </row>
    <row r="129" spans="1:37" ht="135">
      <c r="A129" s="985"/>
      <c r="B129" s="985"/>
      <c r="C129" s="985"/>
      <c r="D129" s="985"/>
      <c r="E129" s="985"/>
      <c r="F129" s="985"/>
      <c r="G129" s="985"/>
      <c r="H129" s="985"/>
      <c r="I129" s="985"/>
      <c r="J129" s="985"/>
      <c r="K129" s="985"/>
      <c r="L129" s="985"/>
      <c r="M129" s="985"/>
      <c r="N129" s="985"/>
      <c r="O129" s="985"/>
      <c r="P129" s="985"/>
      <c r="Q129" s="985"/>
      <c r="R129" s="985"/>
      <c r="S129" s="19" t="str">
        <f>+Catas!B51</f>
        <v>N.A</v>
      </c>
      <c r="T129" s="19" t="str">
        <f>+Catas!C51</f>
        <v>Oscar Zarama</v>
      </c>
      <c r="U129" s="17" t="str">
        <f>+Catas!D51</f>
        <v>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v>
      </c>
      <c r="V129" s="16">
        <f>+Catas!U51</f>
        <v>0.99999999999999989</v>
      </c>
      <c r="W129" s="9">
        <f>+Catas!U52</f>
        <v>0.99999999999999989</v>
      </c>
      <c r="X129" s="19">
        <f>+Catas!V51</f>
        <v>0.16</v>
      </c>
      <c r="Y129" s="16">
        <f>+Catas!W51</f>
        <v>0.16</v>
      </c>
      <c r="Z129" s="17" t="s">
        <v>35</v>
      </c>
      <c r="AA129" s="17" t="s">
        <v>36</v>
      </c>
      <c r="AB129" s="2"/>
      <c r="AC129" s="2"/>
      <c r="AD129" s="2"/>
      <c r="AE129" s="2"/>
      <c r="AF129" s="2"/>
      <c r="AG129" s="2"/>
      <c r="AH129" s="2"/>
      <c r="AI129" s="2"/>
      <c r="AJ129" s="2"/>
      <c r="AK129" s="2"/>
    </row>
    <row r="130" spans="1:37" ht="45">
      <c r="A130" s="985"/>
      <c r="B130" s="985"/>
      <c r="C130" s="985"/>
      <c r="D130" s="985"/>
      <c r="E130" s="985"/>
      <c r="F130" s="985"/>
      <c r="G130" s="987"/>
      <c r="H130" s="987"/>
      <c r="I130" s="987"/>
      <c r="J130" s="987"/>
      <c r="K130" s="987"/>
      <c r="L130" s="987"/>
      <c r="M130" s="987"/>
      <c r="N130" s="987"/>
      <c r="O130" s="987"/>
      <c r="P130" s="987"/>
      <c r="Q130" s="987"/>
      <c r="R130" s="985"/>
      <c r="S130" s="19" t="str">
        <f>+Catas!B53</f>
        <v>N.A</v>
      </c>
      <c r="T130" s="19" t="str">
        <f>+Catas!C53</f>
        <v>Oscar Zarama</v>
      </c>
      <c r="U130" s="17" t="str">
        <f>+Catas!D53</f>
        <v>Definir el plan de gestión del conocimiento para generar y fortalecer competencias y capacidades a los actores estratégicos para la implementación del catastro multipropósito</v>
      </c>
      <c r="V130" s="16">
        <f>+Catas!U53</f>
        <v>1.0000000000000002</v>
      </c>
      <c r="W130" s="9">
        <f>+Catas!U54</f>
        <v>1.0000000000000002</v>
      </c>
      <c r="X130" s="19">
        <f>+Catas!V53</f>
        <v>0.16</v>
      </c>
      <c r="Y130" s="16">
        <f>+Catas!W53</f>
        <v>0.16</v>
      </c>
      <c r="Z130" s="17" t="s">
        <v>38</v>
      </c>
      <c r="AA130" s="17" t="s">
        <v>36</v>
      </c>
      <c r="AB130" s="2"/>
      <c r="AC130" s="2"/>
      <c r="AD130" s="2"/>
      <c r="AE130" s="2"/>
      <c r="AF130" s="2"/>
      <c r="AG130" s="2"/>
      <c r="AH130" s="2"/>
      <c r="AI130" s="2"/>
      <c r="AJ130" s="2"/>
      <c r="AK130" s="2"/>
    </row>
    <row r="131" spans="1:37" ht="30">
      <c r="A131" s="985"/>
      <c r="B131" s="985"/>
      <c r="C131" s="985"/>
      <c r="D131" s="985"/>
      <c r="E131" s="985"/>
      <c r="F131" s="985"/>
      <c r="G131" s="991" t="str">
        <f>+Catas!A56</f>
        <v>Solicitudes y requerimientos en el marco de la Política de Reparación Integral a Víctimas y de sentencias de Restitución de Tierras atendidos</v>
      </c>
      <c r="H131" s="990" t="str">
        <f>+Catas!B56</f>
        <v>N.A</v>
      </c>
      <c r="I131" s="990" t="str">
        <f>+Catas!C56</f>
        <v>Astrid Johanna Torres</v>
      </c>
      <c r="J131" s="991" t="str">
        <f>+Catas!D56</f>
        <v>Porcentaje</v>
      </c>
      <c r="K131" s="991">
        <f>+Catas!E56</f>
        <v>100</v>
      </c>
      <c r="L131" s="991" t="str">
        <f>+Catas!F56</f>
        <v>Porcentaje de solicitudes y requerimientos en el marco de la Política de Reparación Integral a Víctimas y de sentencias de Restitución de Tierras atendidos</v>
      </c>
      <c r="M131" s="991" t="str">
        <f>+Catas!G56</f>
        <v>EFICACIA</v>
      </c>
      <c r="N131" s="990">
        <f>+Catas!U56</f>
        <v>0.99999999999999989</v>
      </c>
      <c r="O131" s="984">
        <f>+Catas!U57</f>
        <v>0.97299999999999986</v>
      </c>
      <c r="P131" s="990">
        <f>+Catas!V56</f>
        <v>0.1</v>
      </c>
      <c r="Q131" s="984">
        <f>+Catas!W56</f>
        <v>9.7299999999999998E-2</v>
      </c>
      <c r="R131" s="985"/>
      <c r="S131" s="19" t="str">
        <f>+Catas!B59</f>
        <v>N.A</v>
      </c>
      <c r="T131" s="19" t="str">
        <f>+Catas!C59</f>
        <v>Astrid Johanna Torres</v>
      </c>
      <c r="U131" s="17" t="str">
        <f>+Catas!D59</f>
        <v>Atender las solicitudes realizadas en materia de regularización de la propiedad</v>
      </c>
      <c r="V131" s="19">
        <f>+Catas!U59</f>
        <v>0.99999999999999989</v>
      </c>
      <c r="W131" s="9">
        <f>+Catas!U60</f>
        <v>0.99999999999999989</v>
      </c>
      <c r="X131" s="19">
        <f>+Catas!V59</f>
        <v>0.2</v>
      </c>
      <c r="Y131" s="16">
        <f>+Catas!W59</f>
        <v>0.2</v>
      </c>
      <c r="Z131" s="17" t="s">
        <v>35</v>
      </c>
      <c r="AA131" s="17" t="s">
        <v>36</v>
      </c>
      <c r="AB131" s="2"/>
      <c r="AC131" s="2"/>
      <c r="AD131" s="2"/>
      <c r="AE131" s="2"/>
      <c r="AF131" s="2"/>
      <c r="AG131" s="2"/>
      <c r="AH131" s="2"/>
      <c r="AI131" s="2"/>
      <c r="AJ131" s="2"/>
      <c r="AK131" s="2"/>
    </row>
    <row r="132" spans="1:37" ht="30">
      <c r="A132" s="985"/>
      <c r="B132" s="985"/>
      <c r="C132" s="985"/>
      <c r="D132" s="985"/>
      <c r="E132" s="985"/>
      <c r="F132" s="985"/>
      <c r="G132" s="985"/>
      <c r="H132" s="985"/>
      <c r="I132" s="985"/>
      <c r="J132" s="985"/>
      <c r="K132" s="985"/>
      <c r="L132" s="985"/>
      <c r="M132" s="985"/>
      <c r="N132" s="985"/>
      <c r="O132" s="985"/>
      <c r="P132" s="985"/>
      <c r="Q132" s="985"/>
      <c r="R132" s="985"/>
      <c r="S132" s="19" t="str">
        <f>+Catas!B61</f>
        <v>N.A</v>
      </c>
      <c r="T132" s="19" t="str">
        <f>+Catas!C61</f>
        <v>Astrid Johanna Torres</v>
      </c>
      <c r="U132" s="17" t="str">
        <f>+Catas!D61</f>
        <v xml:space="preserve">Atender el 85% de las solicitudes recibidas para el cumplimiento de la Política de Restitución de Tierras y Ley de Víctimas			</v>
      </c>
      <c r="V132" s="19">
        <f>+Catas!U61</f>
        <v>0.99999999999999989</v>
      </c>
      <c r="W132" s="9">
        <f>+Catas!U62</f>
        <v>1.0100000000000002</v>
      </c>
      <c r="X132" s="19">
        <f>+Catas!V61</f>
        <v>0.2</v>
      </c>
      <c r="Y132" s="16">
        <f>+Catas!W61</f>
        <v>0.2020000000000001</v>
      </c>
      <c r="Z132" s="17" t="s">
        <v>35</v>
      </c>
      <c r="AA132" s="17" t="s">
        <v>36</v>
      </c>
      <c r="AB132" s="2"/>
      <c r="AC132" s="2"/>
      <c r="AD132" s="2"/>
      <c r="AE132" s="2"/>
      <c r="AF132" s="2"/>
      <c r="AG132" s="2"/>
      <c r="AH132" s="2"/>
      <c r="AI132" s="2"/>
      <c r="AJ132" s="2"/>
      <c r="AK132" s="2"/>
    </row>
    <row r="133" spans="1:37" ht="30">
      <c r="A133" s="985"/>
      <c r="B133" s="985"/>
      <c r="C133" s="985"/>
      <c r="D133" s="985"/>
      <c r="E133" s="985"/>
      <c r="F133" s="985"/>
      <c r="G133" s="985"/>
      <c r="H133" s="985"/>
      <c r="I133" s="985"/>
      <c r="J133" s="985"/>
      <c r="K133" s="985"/>
      <c r="L133" s="985"/>
      <c r="M133" s="985"/>
      <c r="N133" s="985"/>
      <c r="O133" s="985"/>
      <c r="P133" s="985"/>
      <c r="Q133" s="985"/>
      <c r="R133" s="985"/>
      <c r="S133" s="19" t="str">
        <f>+Catas!B63</f>
        <v>N.A</v>
      </c>
      <c r="T133" s="19" t="str">
        <f>+Catas!C63</f>
        <v>Astrid Johanna Torres</v>
      </c>
      <c r="U133" s="17" t="str">
        <f>+Catas!D63</f>
        <v>Realizar seguimiento y control a las solicitudes de avalúos de restitución recibidas por parte del IGAC</v>
      </c>
      <c r="V133" s="19">
        <f>+Catas!U63</f>
        <v>1</v>
      </c>
      <c r="W133" s="9">
        <f>+Catas!U64</f>
        <v>1</v>
      </c>
      <c r="X133" s="19">
        <f>+Catas!V63</f>
        <v>0.2</v>
      </c>
      <c r="Y133" s="16">
        <f>+Catas!W63</f>
        <v>0.2</v>
      </c>
      <c r="Z133" s="17" t="s">
        <v>35</v>
      </c>
      <c r="AA133" s="17" t="s">
        <v>36</v>
      </c>
      <c r="AB133" s="2"/>
      <c r="AC133" s="2"/>
      <c r="AD133" s="2"/>
      <c r="AE133" s="2"/>
      <c r="AF133" s="2"/>
      <c r="AG133" s="2"/>
      <c r="AH133" s="2"/>
      <c r="AI133" s="2"/>
      <c r="AJ133" s="2"/>
      <c r="AK133" s="2"/>
    </row>
    <row r="134" spans="1:37" ht="45">
      <c r="A134" s="985"/>
      <c r="B134" s="985"/>
      <c r="C134" s="985"/>
      <c r="D134" s="985"/>
      <c r="E134" s="985"/>
      <c r="F134" s="985"/>
      <c r="G134" s="985"/>
      <c r="H134" s="985"/>
      <c r="I134" s="985"/>
      <c r="J134" s="985"/>
      <c r="K134" s="985"/>
      <c r="L134" s="985"/>
      <c r="M134" s="985"/>
      <c r="N134" s="985"/>
      <c r="O134" s="985"/>
      <c r="P134" s="985"/>
      <c r="Q134" s="985"/>
      <c r="R134" s="985"/>
      <c r="S134" s="19" t="str">
        <f>+Catas!B65</f>
        <v>N.A</v>
      </c>
      <c r="T134" s="19" t="str">
        <f>+Catas!C65</f>
        <v>Astrid Johanna Torres</v>
      </c>
      <c r="U134" s="17" t="str">
        <f>+Catas!D65</f>
        <v>Realizar seguimiento y control a las solicitudes que en materia catastral se presenten asociados a resguardos indígenas por parte de las Direcciones Territoriales</v>
      </c>
      <c r="V134" s="19">
        <f>+Catas!U65</f>
        <v>0.99999999999999989</v>
      </c>
      <c r="W134" s="9">
        <f>+Catas!U66</f>
        <v>0.99999999999999989</v>
      </c>
      <c r="X134" s="19">
        <f>+Catas!V65</f>
        <v>0.2</v>
      </c>
      <c r="Y134" s="16">
        <f>+Catas!W65</f>
        <v>0.2</v>
      </c>
      <c r="Z134" s="17" t="s">
        <v>35</v>
      </c>
      <c r="AA134" s="17" t="s">
        <v>36</v>
      </c>
      <c r="AB134" s="2"/>
      <c r="AC134" s="2"/>
      <c r="AD134" s="2"/>
      <c r="AE134" s="2"/>
      <c r="AF134" s="2"/>
      <c r="AG134" s="2"/>
      <c r="AH134" s="2"/>
      <c r="AI134" s="2"/>
      <c r="AJ134" s="2"/>
      <c r="AK134" s="2"/>
    </row>
    <row r="135" spans="1:37" ht="45">
      <c r="A135" s="985"/>
      <c r="B135" s="985"/>
      <c r="C135" s="985"/>
      <c r="D135" s="985"/>
      <c r="E135" s="985"/>
      <c r="F135" s="985"/>
      <c r="G135" s="987"/>
      <c r="H135" s="987"/>
      <c r="I135" s="987"/>
      <c r="J135" s="987"/>
      <c r="K135" s="987"/>
      <c r="L135" s="987"/>
      <c r="M135" s="987"/>
      <c r="N135" s="987"/>
      <c r="O135" s="987"/>
      <c r="P135" s="987"/>
      <c r="Q135" s="987"/>
      <c r="R135" s="985"/>
      <c r="S135" s="19" t="str">
        <f>+Catas!B67</f>
        <v>N.A</v>
      </c>
      <c r="T135" s="19" t="str">
        <f>+Catas!C67</f>
        <v>Astrid Johanna Torres</v>
      </c>
      <c r="U135" s="17" t="str">
        <f>+Catas!D67</f>
        <v>Realizar seguimiento  y control a las solicitudes que en materia catastral se presenten asociados a territorios colectivos por parte de las Direcciones Territoriales</v>
      </c>
      <c r="V135" s="19">
        <f>+Catas!U67</f>
        <v>0.99999999999999989</v>
      </c>
      <c r="W135" s="9">
        <f>+Catas!U68</f>
        <v>0.99999999999999989</v>
      </c>
      <c r="X135" s="19">
        <f>+Catas!V67</f>
        <v>0.2</v>
      </c>
      <c r="Y135" s="16">
        <f>+Catas!W67</f>
        <v>0.2</v>
      </c>
      <c r="Z135" s="17" t="s">
        <v>35</v>
      </c>
      <c r="AA135" s="17" t="s">
        <v>36</v>
      </c>
      <c r="AB135" s="2"/>
      <c r="AC135" s="2"/>
      <c r="AD135" s="2"/>
      <c r="AE135" s="2"/>
      <c r="AF135" s="2"/>
      <c r="AG135" s="2"/>
      <c r="AH135" s="2"/>
      <c r="AI135" s="2"/>
      <c r="AJ135" s="2"/>
      <c r="AK135" s="2"/>
    </row>
    <row r="136" spans="1:37" ht="30">
      <c r="A136" s="985"/>
      <c r="B136" s="985"/>
      <c r="C136" s="985"/>
      <c r="D136" s="985"/>
      <c r="E136" s="985"/>
      <c r="F136" s="985"/>
      <c r="G136" s="991" t="str">
        <f>Catas!A70</f>
        <v>Predios actualizados catastralmente</v>
      </c>
      <c r="H136" s="990" t="str">
        <f>+Catas!B70</f>
        <v>N.A</v>
      </c>
      <c r="I136" s="990" t="str">
        <f>+Catas!C70</f>
        <v>Ana Victoria Rincón</v>
      </c>
      <c r="J136" s="991" t="str">
        <f>+Catas!D70</f>
        <v>Predios rurales</v>
      </c>
      <c r="K136" s="992">
        <f>+Catas!E70</f>
        <v>36678</v>
      </c>
      <c r="L136" s="991" t="str">
        <f>+Catas!F70</f>
        <v>Número de predios rurales en proceso de actualización catastral</v>
      </c>
      <c r="M136" s="991" t="str">
        <f>+Catas!G70</f>
        <v>EFICACIA</v>
      </c>
      <c r="N136" s="994">
        <f>+Catas!U70</f>
        <v>36678</v>
      </c>
      <c r="O136" s="994">
        <f>+Catas!U71</f>
        <v>42844</v>
      </c>
      <c r="P136" s="990">
        <f>+Catas!V70</f>
        <v>7.4999999999999997E-2</v>
      </c>
      <c r="Q136" s="994">
        <f>+Catas!W70</f>
        <v>8.7608375592998528E-2</v>
      </c>
      <c r="R136" s="985"/>
      <c r="S136" s="19" t="str">
        <f>+Catas!B75</f>
        <v>N.A</v>
      </c>
      <c r="T136" s="19" t="str">
        <f>+Catas!C75</f>
        <v>Ana Victoria Rincón</v>
      </c>
      <c r="U136" s="17" t="str">
        <f>+Catas!D75</f>
        <v>Alistar la información e insumos requerido para realizar proceso de Actualización de la Formación Catastral</v>
      </c>
      <c r="V136" s="19">
        <f>+Catas!U75</f>
        <v>1</v>
      </c>
      <c r="W136" s="9">
        <f>+Catas!U76</f>
        <v>1.0019</v>
      </c>
      <c r="X136" s="19">
        <f>+Catas!V75</f>
        <v>0.08</v>
      </c>
      <c r="Y136" s="16">
        <f>+Catas!W75</f>
        <v>8.0152000000000001E-2</v>
      </c>
      <c r="Z136" s="17" t="s">
        <v>42</v>
      </c>
      <c r="AA136" s="17" t="s">
        <v>48</v>
      </c>
      <c r="AB136" s="2"/>
      <c r="AC136" s="2"/>
      <c r="AD136" s="2"/>
      <c r="AE136" s="2"/>
      <c r="AF136" s="2"/>
      <c r="AG136" s="2"/>
      <c r="AH136" s="2"/>
      <c r="AI136" s="2"/>
      <c r="AJ136" s="2"/>
      <c r="AK136" s="2"/>
    </row>
    <row r="137" spans="1:37" ht="30">
      <c r="A137" s="985"/>
      <c r="B137" s="985"/>
      <c r="C137" s="985"/>
      <c r="D137" s="985"/>
      <c r="E137" s="985"/>
      <c r="F137" s="985"/>
      <c r="G137" s="985"/>
      <c r="H137" s="985"/>
      <c r="I137" s="985"/>
      <c r="J137" s="985"/>
      <c r="K137" s="985"/>
      <c r="L137" s="985"/>
      <c r="M137" s="985"/>
      <c r="N137" s="985"/>
      <c r="O137" s="985"/>
      <c r="P137" s="985"/>
      <c r="Q137" s="985"/>
      <c r="R137" s="985"/>
      <c r="S137" s="19" t="str">
        <f>+Catas!B77</f>
        <v>N.A</v>
      </c>
      <c r="T137" s="19" t="str">
        <f>+Catas!C77</f>
        <v>Ana Victoria Rincón</v>
      </c>
      <c r="U137" s="17" t="str">
        <f>+Catas!D77</f>
        <v>Efectuar el reconocimiento predial en los municipios en proceso de Actualización de la Formación Catastral</v>
      </c>
      <c r="V137" s="19">
        <f>+Catas!U77</f>
        <v>1</v>
      </c>
      <c r="W137" s="9">
        <f>+Catas!U78</f>
        <v>0.99550000000000005</v>
      </c>
      <c r="X137" s="19">
        <f>+Catas!V77</f>
        <v>0.28000000000000003</v>
      </c>
      <c r="Y137" s="16">
        <f>+Catas!W77</f>
        <v>0.27874000000000004</v>
      </c>
      <c r="Z137" s="17" t="s">
        <v>38</v>
      </c>
      <c r="AA137" s="17" t="s">
        <v>39</v>
      </c>
      <c r="AB137" s="2"/>
      <c r="AC137" s="2"/>
      <c r="AD137" s="2"/>
      <c r="AE137" s="2"/>
      <c r="AF137" s="2"/>
      <c r="AG137" s="2"/>
      <c r="AH137" s="2"/>
      <c r="AI137" s="2"/>
      <c r="AJ137" s="2"/>
      <c r="AK137" s="2"/>
    </row>
    <row r="138" spans="1:37" ht="30">
      <c r="A138" s="985"/>
      <c r="B138" s="985"/>
      <c r="C138" s="985"/>
      <c r="D138" s="985"/>
      <c r="E138" s="985"/>
      <c r="F138" s="985"/>
      <c r="G138" s="985"/>
      <c r="H138" s="985"/>
      <c r="I138" s="985"/>
      <c r="J138" s="985"/>
      <c r="K138" s="985"/>
      <c r="L138" s="985"/>
      <c r="M138" s="985"/>
      <c r="N138" s="985"/>
      <c r="O138" s="985"/>
      <c r="P138" s="985"/>
      <c r="Q138" s="985"/>
      <c r="R138" s="985"/>
      <c r="S138" s="19" t="str">
        <f>+Catas!B79</f>
        <v>N.A</v>
      </c>
      <c r="T138" s="19" t="str">
        <f>+Catas!C79</f>
        <v>Ana Victoria Rincón</v>
      </c>
      <c r="U138" s="17" t="str">
        <f>+Catas!D79</f>
        <v>Grabar la información alfanumérica de los predios en proceso de Actualización de la Formación Catastral</v>
      </c>
      <c r="V138" s="19">
        <f>+Catas!U79</f>
        <v>1</v>
      </c>
      <c r="W138" s="9">
        <f>+Catas!U80</f>
        <v>1.0001</v>
      </c>
      <c r="X138" s="19">
        <f>+Catas!V79</f>
        <v>0.13</v>
      </c>
      <c r="Y138" s="16">
        <f>+Catas!W79</f>
        <v>0.13001299999999999</v>
      </c>
      <c r="Z138" s="17" t="s">
        <v>37</v>
      </c>
      <c r="AA138" s="17" t="s">
        <v>36</v>
      </c>
      <c r="AB138" s="2"/>
      <c r="AC138" s="2"/>
      <c r="AD138" s="2"/>
      <c r="AE138" s="2"/>
      <c r="AF138" s="2"/>
      <c r="AG138" s="2"/>
      <c r="AH138" s="2"/>
      <c r="AI138" s="2"/>
      <c r="AJ138" s="2"/>
      <c r="AK138" s="2"/>
    </row>
    <row r="139" spans="1:37" ht="30">
      <c r="A139" s="985"/>
      <c r="B139" s="985"/>
      <c r="C139" s="985"/>
      <c r="D139" s="985"/>
      <c r="E139" s="985"/>
      <c r="F139" s="985"/>
      <c r="G139" s="985"/>
      <c r="H139" s="987"/>
      <c r="I139" s="987"/>
      <c r="J139" s="987"/>
      <c r="K139" s="987"/>
      <c r="L139" s="987"/>
      <c r="M139" s="987"/>
      <c r="N139" s="987"/>
      <c r="O139" s="987"/>
      <c r="P139" s="987"/>
      <c r="Q139" s="987"/>
      <c r="R139" s="985"/>
      <c r="S139" s="19" t="str">
        <f>+Catas!B81</f>
        <v>N.A</v>
      </c>
      <c r="T139" s="19" t="str">
        <f>+Catas!C81</f>
        <v>Ana Victoria Rincón</v>
      </c>
      <c r="U139" s="17" t="str">
        <f>+Catas!D81</f>
        <v>Digitalizar la carta catastral de los predios en proceso de Actualización de la Formación Catastral</v>
      </c>
      <c r="V139" s="19">
        <f>+Catas!U81</f>
        <v>1</v>
      </c>
      <c r="W139" s="9">
        <f>+Catas!U82</f>
        <v>0.99860000000000004</v>
      </c>
      <c r="X139" s="19">
        <f>+Catas!V81</f>
        <v>0.18</v>
      </c>
      <c r="Y139" s="16">
        <f>+Catas!W81</f>
        <v>0.17974799999999999</v>
      </c>
      <c r="Z139" s="17" t="s">
        <v>37</v>
      </c>
      <c r="AA139" s="17" t="s">
        <v>36</v>
      </c>
      <c r="AB139" s="2"/>
      <c r="AC139" s="2"/>
      <c r="AD139" s="2"/>
      <c r="AE139" s="2"/>
      <c r="AF139" s="2"/>
      <c r="AG139" s="2"/>
      <c r="AH139" s="2"/>
      <c r="AI139" s="2"/>
      <c r="AJ139" s="2"/>
      <c r="AK139" s="2"/>
    </row>
    <row r="140" spans="1:37" ht="30">
      <c r="A140" s="985"/>
      <c r="B140" s="985"/>
      <c r="C140" s="985"/>
      <c r="D140" s="985"/>
      <c r="E140" s="985"/>
      <c r="F140" s="985"/>
      <c r="G140" s="985"/>
      <c r="H140" s="990" t="str">
        <f>Catas!B70</f>
        <v>N.A</v>
      </c>
      <c r="I140" s="990" t="str">
        <f>+Catas!C72</f>
        <v>Ana Victoria Rincón</v>
      </c>
      <c r="J140" s="991" t="str">
        <f>+Catas!D72</f>
        <v>Predios urbanos</v>
      </c>
      <c r="K140" s="992">
        <f>+Catas!E72</f>
        <v>126670</v>
      </c>
      <c r="L140" s="991" t="str">
        <f>+Catas!F72</f>
        <v>Número de predios urbanos en proceso de actualización catastral</v>
      </c>
      <c r="M140" s="991" t="str">
        <f>+Catas!G72</f>
        <v>EFICACIA</v>
      </c>
      <c r="N140" s="994">
        <f>+Catas!U72</f>
        <v>126670</v>
      </c>
      <c r="O140" s="994">
        <f>+Catas!U73</f>
        <v>216204</v>
      </c>
      <c r="P140" s="990">
        <f>+Catas!V72</f>
        <v>7.4999999999999997E-2</v>
      </c>
      <c r="Q140" s="994">
        <f>+Catas!W72</f>
        <v>0.12801215757480067</v>
      </c>
      <c r="R140" s="985"/>
      <c r="S140" s="19" t="str">
        <f>+Catas!B83</f>
        <v>N.A</v>
      </c>
      <c r="T140" s="19" t="str">
        <f>+Catas!C83</f>
        <v>Ana Victoria Rincón</v>
      </c>
      <c r="U140" s="17" t="str">
        <f>+Catas!D83</f>
        <v>Elaborar el estudio de Zonas Homogéneas Geoeconómicas de los municipios en proceso de Actualización de la Formación Catastral</v>
      </c>
      <c r="V140" s="19">
        <f>+Catas!U83</f>
        <v>0.99999999999999989</v>
      </c>
      <c r="W140" s="9">
        <f>+Catas!U84</f>
        <v>0.99839999999999995</v>
      </c>
      <c r="X140" s="19">
        <f>+Catas!V83</f>
        <v>0.13</v>
      </c>
      <c r="Y140" s="16">
        <f>+Catas!W83</f>
        <v>0.12979200000000002</v>
      </c>
      <c r="Z140" s="17" t="s">
        <v>49</v>
      </c>
      <c r="AA140" s="17" t="s">
        <v>39</v>
      </c>
      <c r="AB140" s="2"/>
      <c r="AC140" s="2"/>
      <c r="AD140" s="2"/>
      <c r="AE140" s="2"/>
      <c r="AF140" s="2"/>
      <c r="AG140" s="2"/>
      <c r="AH140" s="2"/>
      <c r="AI140" s="2"/>
      <c r="AJ140" s="2"/>
      <c r="AK140" s="2"/>
    </row>
    <row r="141" spans="1:37" ht="30">
      <c r="A141" s="985"/>
      <c r="B141" s="985"/>
      <c r="C141" s="985"/>
      <c r="D141" s="985"/>
      <c r="E141" s="985"/>
      <c r="F141" s="985"/>
      <c r="G141" s="985"/>
      <c r="H141" s="985"/>
      <c r="I141" s="985"/>
      <c r="J141" s="985"/>
      <c r="K141" s="985"/>
      <c r="L141" s="985"/>
      <c r="M141" s="985"/>
      <c r="N141" s="985"/>
      <c r="O141" s="985"/>
      <c r="P141" s="985"/>
      <c r="Q141" s="985"/>
      <c r="R141" s="985"/>
      <c r="S141" s="19" t="str">
        <f>+Catas!B85</f>
        <v>N.A</v>
      </c>
      <c r="T141" s="19" t="str">
        <f>+Catas!C85</f>
        <v>Ana Victoria Rincón</v>
      </c>
      <c r="U141" s="17" t="str">
        <f>+Catas!D85</f>
        <v>Hacer control de calidad y consolidación de la información resultante del proceso Actualización de la Formación Catastral</v>
      </c>
      <c r="V141" s="19">
        <f>+Catas!U85</f>
        <v>1</v>
      </c>
      <c r="W141" s="9">
        <f>+Catas!U86</f>
        <v>0.998</v>
      </c>
      <c r="X141" s="19">
        <f>+Catas!V85</f>
        <v>0.08</v>
      </c>
      <c r="Y141" s="16">
        <f>+Catas!W85</f>
        <v>7.9840000000000008E-2</v>
      </c>
      <c r="Z141" s="17" t="s">
        <v>38</v>
      </c>
      <c r="AA141" s="17" t="s">
        <v>36</v>
      </c>
      <c r="AB141" s="2"/>
      <c r="AC141" s="2"/>
      <c r="AD141" s="2"/>
      <c r="AE141" s="2"/>
      <c r="AF141" s="2"/>
      <c r="AG141" s="2"/>
      <c r="AH141" s="2"/>
      <c r="AI141" s="2"/>
      <c r="AJ141" s="2"/>
      <c r="AK141" s="2"/>
    </row>
    <row r="142" spans="1:37" ht="30">
      <c r="A142" s="985"/>
      <c r="B142" s="985"/>
      <c r="C142" s="985"/>
      <c r="D142" s="985"/>
      <c r="E142" s="985"/>
      <c r="F142" s="985"/>
      <c r="G142" s="985"/>
      <c r="H142" s="985"/>
      <c r="I142" s="985"/>
      <c r="J142" s="985"/>
      <c r="K142" s="985"/>
      <c r="L142" s="985"/>
      <c r="M142" s="985"/>
      <c r="N142" s="985"/>
      <c r="O142" s="985"/>
      <c r="P142" s="985"/>
      <c r="Q142" s="985"/>
      <c r="R142" s="985"/>
      <c r="S142" s="19" t="str">
        <f>+Catas!B87</f>
        <v>N.A</v>
      </c>
      <c r="T142" s="19" t="str">
        <f>+Catas!C87</f>
        <v>Ana Victoria Rincón</v>
      </c>
      <c r="U142" s="17" t="str">
        <f>+Catas!D87</f>
        <v>Efectuar actividades de cierre en cada uno de los municipios en proceso de Actualización de la Formación Catastral</v>
      </c>
      <c r="V142" s="19">
        <f>+Catas!U87</f>
        <v>1</v>
      </c>
      <c r="W142" s="9">
        <f>+Catas!U88</f>
        <v>1</v>
      </c>
      <c r="X142" s="19">
        <f>+Catas!V87</f>
        <v>0.03</v>
      </c>
      <c r="Y142" s="16">
        <f>+Catas!W87</f>
        <v>0.03</v>
      </c>
      <c r="Z142" s="17" t="s">
        <v>36</v>
      </c>
      <c r="AA142" s="17" t="s">
        <v>36</v>
      </c>
      <c r="AB142" s="2"/>
      <c r="AC142" s="2"/>
      <c r="AD142" s="2"/>
      <c r="AE142" s="2"/>
      <c r="AF142" s="2"/>
      <c r="AG142" s="2"/>
      <c r="AH142" s="2"/>
      <c r="AI142" s="2"/>
      <c r="AJ142" s="2"/>
      <c r="AK142" s="2"/>
    </row>
    <row r="143" spans="1:37" ht="30">
      <c r="A143" s="985"/>
      <c r="B143" s="985"/>
      <c r="C143" s="985"/>
      <c r="D143" s="985"/>
      <c r="E143" s="985"/>
      <c r="F143" s="985"/>
      <c r="G143" s="987"/>
      <c r="H143" s="987"/>
      <c r="I143" s="987"/>
      <c r="J143" s="987"/>
      <c r="K143" s="987"/>
      <c r="L143" s="987"/>
      <c r="M143" s="987"/>
      <c r="N143" s="987"/>
      <c r="O143" s="987"/>
      <c r="P143" s="987"/>
      <c r="Q143" s="987"/>
      <c r="R143" s="985"/>
      <c r="S143" s="19" t="str">
        <f>+Catas!B89</f>
        <v>N.A</v>
      </c>
      <c r="T143" s="19" t="str">
        <f>+Catas!C89</f>
        <v>Ana Victoria Rincón</v>
      </c>
      <c r="U143" s="17" t="str">
        <f>+Catas!D89</f>
        <v>Acompañar y asesorar en temas técnicos las actividades de la actualización catastral</v>
      </c>
      <c r="V143" s="19">
        <f>+Catas!U89</f>
        <v>1</v>
      </c>
      <c r="W143" s="9">
        <f>+Catas!U90</f>
        <v>1.0032999999999999</v>
      </c>
      <c r="X143" s="19">
        <f>+Catas!V89</f>
        <v>0.09</v>
      </c>
      <c r="Y143" s="16">
        <f>+Catas!W89</f>
        <v>9.0296999999999988E-2</v>
      </c>
      <c r="Z143" s="17" t="s">
        <v>38</v>
      </c>
      <c r="AA143" s="17" t="s">
        <v>36</v>
      </c>
      <c r="AB143" s="2"/>
      <c r="AC143" s="2"/>
      <c r="AD143" s="2"/>
      <c r="AE143" s="2"/>
      <c r="AF143" s="2"/>
      <c r="AG143" s="2"/>
      <c r="AH143" s="2"/>
      <c r="AI143" s="2"/>
      <c r="AJ143" s="2"/>
      <c r="AK143" s="2"/>
    </row>
    <row r="144" spans="1:37" ht="30">
      <c r="A144" s="985"/>
      <c r="B144" s="985"/>
      <c r="C144" s="985"/>
      <c r="D144" s="985"/>
      <c r="E144" s="985"/>
      <c r="F144" s="985"/>
      <c r="G144" s="991" t="str">
        <f>+Catas!A92</f>
        <v>Mutaciones catastrales</v>
      </c>
      <c r="H144" s="990" t="str">
        <f>+Catas!B92</f>
        <v>N.A</v>
      </c>
      <c r="I144" s="990" t="str">
        <f>+Catas!C92</f>
        <v>Ana Victoria Rincón</v>
      </c>
      <c r="J144" s="991" t="str">
        <f>+Catas!D92</f>
        <v>Mutaciones</v>
      </c>
      <c r="K144" s="992">
        <f>+Catas!E92</f>
        <v>853936</v>
      </c>
      <c r="L144" s="991" t="str">
        <f>+Catas!F92</f>
        <v>Número de mutaciones ejecutadas</v>
      </c>
      <c r="M144" s="991" t="str">
        <f>+Catas!G92</f>
        <v>EFICACIA</v>
      </c>
      <c r="N144" s="992">
        <f>+Catas!U92</f>
        <v>853936</v>
      </c>
      <c r="O144" s="992">
        <f>+Catas!U93</f>
        <v>755844</v>
      </c>
      <c r="P144" s="990">
        <f>+Catas!V92</f>
        <v>0.1</v>
      </c>
      <c r="Q144" s="984">
        <f>+Catas!W92</f>
        <v>8.8512956474489896E-2</v>
      </c>
      <c r="R144" s="985"/>
      <c r="S144" s="19" t="str">
        <f>+Catas!B95</f>
        <v>N.A</v>
      </c>
      <c r="T144" s="19" t="str">
        <f>+Catas!C95</f>
        <v>Ana Victoria Rincón</v>
      </c>
      <c r="U144" s="17" t="str">
        <f>+Catas!D95</f>
        <v>Planear actividades y programar costos para el proceso de Conservación Catastral</v>
      </c>
      <c r="V144" s="19">
        <f>+Catas!U95</f>
        <v>1</v>
      </c>
      <c r="W144" s="9">
        <f>+Catas!U96</f>
        <v>1</v>
      </c>
      <c r="X144" s="19">
        <f>+Catas!V95</f>
        <v>0.1</v>
      </c>
      <c r="Y144" s="16">
        <f>+Catas!W95</f>
        <v>0.1</v>
      </c>
      <c r="Z144" s="17" t="s">
        <v>42</v>
      </c>
      <c r="AA144" s="17" t="s">
        <v>35</v>
      </c>
      <c r="AB144" s="2"/>
      <c r="AC144" s="2"/>
      <c r="AD144" s="2"/>
      <c r="AE144" s="2"/>
      <c r="AF144" s="2"/>
      <c r="AG144" s="2"/>
      <c r="AH144" s="2"/>
      <c r="AI144" s="2"/>
      <c r="AJ144" s="2"/>
      <c r="AK144" s="2"/>
    </row>
    <row r="145" spans="1:37">
      <c r="A145" s="985"/>
      <c r="B145" s="985"/>
      <c r="C145" s="985"/>
      <c r="D145" s="985"/>
      <c r="E145" s="985"/>
      <c r="F145" s="985"/>
      <c r="G145" s="985"/>
      <c r="H145" s="985"/>
      <c r="I145" s="985"/>
      <c r="J145" s="985"/>
      <c r="K145" s="985"/>
      <c r="L145" s="985"/>
      <c r="M145" s="985"/>
      <c r="N145" s="985"/>
      <c r="O145" s="985"/>
      <c r="P145" s="985"/>
      <c r="Q145" s="985"/>
      <c r="R145" s="985"/>
      <c r="S145" s="19" t="str">
        <f>+Catas!B97</f>
        <v>N.A</v>
      </c>
      <c r="T145" s="19" t="str">
        <f>+Catas!C97</f>
        <v>Ana Victoria Rincón</v>
      </c>
      <c r="U145" s="17" t="str">
        <f>+Catas!D97</f>
        <v>Tramitar Mutaciones de terreno</v>
      </c>
      <c r="V145" s="19">
        <f>+Catas!U97</f>
        <v>0.99999999999999989</v>
      </c>
      <c r="W145" s="9">
        <f>+Catas!U98</f>
        <v>0.99360000000000004</v>
      </c>
      <c r="X145" s="19">
        <f>+Catas!V97</f>
        <v>0.3</v>
      </c>
      <c r="Y145" s="16">
        <f>+Catas!W97</f>
        <v>0.29808000000000001</v>
      </c>
      <c r="Z145" s="17" t="s">
        <v>35</v>
      </c>
      <c r="AA145" s="17" t="s">
        <v>36</v>
      </c>
      <c r="AB145" s="2"/>
      <c r="AC145" s="2"/>
      <c r="AD145" s="2"/>
      <c r="AE145" s="2"/>
      <c r="AF145" s="2"/>
      <c r="AG145" s="2"/>
      <c r="AH145" s="2"/>
      <c r="AI145" s="2"/>
      <c r="AJ145" s="2"/>
      <c r="AK145" s="2"/>
    </row>
    <row r="146" spans="1:37">
      <c r="A146" s="985"/>
      <c r="B146" s="985"/>
      <c r="C146" s="985"/>
      <c r="D146" s="985"/>
      <c r="E146" s="985"/>
      <c r="F146" s="985"/>
      <c r="G146" s="985"/>
      <c r="H146" s="985"/>
      <c r="I146" s="985"/>
      <c r="J146" s="985"/>
      <c r="K146" s="985"/>
      <c r="L146" s="985"/>
      <c r="M146" s="985"/>
      <c r="N146" s="985"/>
      <c r="O146" s="985"/>
      <c r="P146" s="985"/>
      <c r="Q146" s="985"/>
      <c r="R146" s="985"/>
      <c r="S146" s="19" t="str">
        <f>+Catas!B99</f>
        <v>N.A</v>
      </c>
      <c r="T146" s="19" t="str">
        <f>+Catas!C99</f>
        <v>Ana Victoria Rincón</v>
      </c>
      <c r="U146" s="17" t="str">
        <f>+Catas!D99</f>
        <v>Tramitar Mutaciones de oficina</v>
      </c>
      <c r="V146" s="19">
        <f>+Catas!U99</f>
        <v>0.99999999999999989</v>
      </c>
      <c r="W146" s="9">
        <f>+Catas!U100</f>
        <v>1.0128000000000001</v>
      </c>
      <c r="X146" s="19">
        <f>+Catas!V99</f>
        <v>0.45</v>
      </c>
      <c r="Y146" s="16">
        <f>+Catas!W99</f>
        <v>0.45576000000000016</v>
      </c>
      <c r="Z146" s="17" t="s">
        <v>42</v>
      </c>
      <c r="AA146" s="17" t="s">
        <v>36</v>
      </c>
      <c r="AB146" s="2"/>
      <c r="AC146" s="2"/>
      <c r="AD146" s="2"/>
      <c r="AE146" s="2"/>
      <c r="AF146" s="2"/>
      <c r="AG146" s="2"/>
      <c r="AH146" s="2"/>
      <c r="AI146" s="2"/>
      <c r="AJ146" s="2"/>
      <c r="AK146" s="2"/>
    </row>
    <row r="147" spans="1:37" ht="30">
      <c r="A147" s="985"/>
      <c r="B147" s="985"/>
      <c r="C147" s="985"/>
      <c r="D147" s="985"/>
      <c r="E147" s="985"/>
      <c r="F147" s="985"/>
      <c r="G147" s="985"/>
      <c r="H147" s="985"/>
      <c r="I147" s="985"/>
      <c r="J147" s="985"/>
      <c r="K147" s="985"/>
      <c r="L147" s="985"/>
      <c r="M147" s="985"/>
      <c r="N147" s="985"/>
      <c r="O147" s="985"/>
      <c r="P147" s="985"/>
      <c r="Q147" s="985"/>
      <c r="R147" s="985"/>
      <c r="S147" s="19" t="str">
        <f>+Catas!B101</f>
        <v>N.A</v>
      </c>
      <c r="T147" s="19" t="str">
        <f>+Catas!C101</f>
        <v>Ana Victoria Rincón</v>
      </c>
      <c r="U147" s="17" t="str">
        <f>+Catas!D101</f>
        <v>Atender las solicitudes de modificación de estudios de ZHF y ZHG, provenientes de las Direcciones Territoriales</v>
      </c>
      <c r="V147" s="19">
        <f>+Catas!U101</f>
        <v>0.99999999999999989</v>
      </c>
      <c r="W147" s="9">
        <f>+Catas!U102</f>
        <v>0.89999999999999991</v>
      </c>
      <c r="X147" s="19">
        <f>+Catas!V101</f>
        <v>0.05</v>
      </c>
      <c r="Y147" s="16">
        <f>+Catas!W101</f>
        <v>4.5000000000000005E-2</v>
      </c>
      <c r="Z147" s="17" t="s">
        <v>35</v>
      </c>
      <c r="AA147" s="17" t="s">
        <v>39</v>
      </c>
      <c r="AB147" s="2"/>
      <c r="AC147" s="2"/>
      <c r="AD147" s="2"/>
      <c r="AE147" s="2"/>
      <c r="AF147" s="2"/>
      <c r="AG147" s="2"/>
      <c r="AH147" s="2"/>
      <c r="AI147" s="2"/>
      <c r="AJ147" s="2"/>
      <c r="AK147" s="2"/>
    </row>
    <row r="148" spans="1:37" ht="30">
      <c r="A148" s="985"/>
      <c r="B148" s="985"/>
      <c r="C148" s="985"/>
      <c r="D148" s="985"/>
      <c r="E148" s="985"/>
      <c r="F148" s="985"/>
      <c r="G148" s="987"/>
      <c r="H148" s="987"/>
      <c r="I148" s="987"/>
      <c r="J148" s="987"/>
      <c r="K148" s="987"/>
      <c r="L148" s="987"/>
      <c r="M148" s="987"/>
      <c r="N148" s="987"/>
      <c r="O148" s="987"/>
      <c r="P148" s="987"/>
      <c r="Q148" s="987"/>
      <c r="R148" s="985"/>
      <c r="S148" s="19" t="str">
        <f>+Catas!B103</f>
        <v>N.A</v>
      </c>
      <c r="T148" s="19" t="str">
        <f>+Catas!C103</f>
        <v>Ana Victoria Rincón</v>
      </c>
      <c r="U148" s="17" t="str">
        <f>+Catas!D103</f>
        <v>Acompañar y asesorar en temas técnicos las actividades de la conservación catastral</v>
      </c>
      <c r="V148" s="19">
        <f>+Catas!U103</f>
        <v>0.99999999999999989</v>
      </c>
      <c r="W148" s="9">
        <f>+Catas!U104</f>
        <v>0.74150000000000005</v>
      </c>
      <c r="X148" s="19">
        <f>+Catas!V103</f>
        <v>0.1</v>
      </c>
      <c r="Y148" s="16">
        <f>+Catas!W103</f>
        <v>7.4150000000000021E-2</v>
      </c>
      <c r="Z148" s="17" t="s">
        <v>35</v>
      </c>
      <c r="AA148" s="17" t="s">
        <v>39</v>
      </c>
      <c r="AB148" s="2"/>
      <c r="AC148" s="2"/>
      <c r="AD148" s="2"/>
      <c r="AE148" s="2"/>
      <c r="AF148" s="2"/>
      <c r="AG148" s="2"/>
      <c r="AH148" s="2"/>
      <c r="AI148" s="2"/>
      <c r="AJ148" s="2"/>
      <c r="AK148" s="2"/>
    </row>
    <row r="149" spans="1:37" ht="45">
      <c r="A149" s="985"/>
      <c r="B149" s="985"/>
      <c r="C149" s="985"/>
      <c r="D149" s="985"/>
      <c r="E149" s="985"/>
      <c r="F149" s="985"/>
      <c r="G149" s="17" t="str">
        <f>+Catas!A106</f>
        <v>Saldos de mutaciones de vigencias anteriores finalizadas</v>
      </c>
      <c r="H149" s="19" t="str">
        <f>+Catas!B106</f>
        <v>N.A</v>
      </c>
      <c r="I149" s="19" t="str">
        <f>+Catas!C106</f>
        <v>Ana Victoria Rincón</v>
      </c>
      <c r="J149" s="17" t="str">
        <f>+Catas!D106</f>
        <v>Mutaciones</v>
      </c>
      <c r="K149" s="15">
        <f>+Catas!E106</f>
        <v>115444</v>
      </c>
      <c r="L149" s="17" t="str">
        <f>+Catas!F106</f>
        <v>Reducción de saldos de  mutaciones de vigencias anteriores</v>
      </c>
      <c r="M149" s="17" t="str">
        <f>+Catas!G106</f>
        <v>EFECTIVIDAD</v>
      </c>
      <c r="N149" s="15">
        <f>+Catas!U106</f>
        <v>115444</v>
      </c>
      <c r="O149" s="15">
        <f>+Catas!U107</f>
        <v>64856</v>
      </c>
      <c r="P149" s="19">
        <f>+Catas!V106</f>
        <v>2.5000000000000001E-2</v>
      </c>
      <c r="Q149" s="16">
        <f>+Catas!W106</f>
        <v>1.4044904888950488E-2</v>
      </c>
      <c r="R149" s="985"/>
      <c r="S149" s="19" t="str">
        <f>+Catas!B109</f>
        <v>N.A</v>
      </c>
      <c r="T149" s="19" t="str">
        <f>+Catas!C109</f>
        <v>Ana Victoria Rincón</v>
      </c>
      <c r="U149" s="17" t="str">
        <f>+Catas!D109</f>
        <v xml:space="preserve">Finalizar los saldos de mutaciones  de vigencias anteriores                        </v>
      </c>
      <c r="V149" s="16">
        <f>+Catas!U109</f>
        <v>0.99999999999999989</v>
      </c>
      <c r="W149" s="9">
        <f>+Catas!U110</f>
        <v>0.52800000000000002</v>
      </c>
      <c r="X149" s="19">
        <f>+Catas!V109</f>
        <v>1</v>
      </c>
      <c r="Y149" s="16">
        <f>+Catas!W109</f>
        <v>0.52800000000000002</v>
      </c>
      <c r="Z149" s="17" t="s">
        <v>35</v>
      </c>
      <c r="AA149" s="17" t="s">
        <v>36</v>
      </c>
      <c r="AB149" s="2"/>
      <c r="AC149" s="2"/>
      <c r="AD149" s="2"/>
      <c r="AE149" s="2"/>
      <c r="AF149" s="2"/>
      <c r="AG149" s="2"/>
      <c r="AH149" s="2"/>
      <c r="AI149" s="2"/>
      <c r="AJ149" s="2"/>
      <c r="AK149" s="2"/>
    </row>
    <row r="150" spans="1:37" ht="60">
      <c r="A150" s="985"/>
      <c r="B150" s="985"/>
      <c r="C150" s="985"/>
      <c r="D150" s="985"/>
      <c r="E150" s="985"/>
      <c r="F150" s="985"/>
      <c r="G150" s="17" t="str">
        <f>+Catas!A112</f>
        <v xml:space="preserve"> Mutaciones de primera tramitadas durante el mismo mes de su radicación.</v>
      </c>
      <c r="H150" s="19" t="str">
        <f>+Catas!B112</f>
        <v>N.A</v>
      </c>
      <c r="I150" s="19" t="str">
        <f>+Catas!C112</f>
        <v>Ana Victoria Rincón</v>
      </c>
      <c r="J150" s="17" t="str">
        <f>+Catas!D112</f>
        <v>Porcentaje</v>
      </c>
      <c r="K150" s="17">
        <f>+Catas!E112</f>
        <v>95</v>
      </c>
      <c r="L150" s="17" t="str">
        <f>+Catas!F112</f>
        <v>Porcentaje de mutaciones de primera tramitadas en el mismo mes de su radicación</v>
      </c>
      <c r="M150" s="17" t="str">
        <f>+Catas!G112</f>
        <v>EFECTIVIDAD</v>
      </c>
      <c r="N150" s="19">
        <f>+Catas!U112</f>
        <v>0.95</v>
      </c>
      <c r="O150" s="19">
        <f>+Catas!U113</f>
        <v>0.80899999999999994</v>
      </c>
      <c r="P150" s="19">
        <f>+Catas!V112</f>
        <v>2.5000000000000001E-2</v>
      </c>
      <c r="Q150" s="16">
        <f>+Catas!W112</f>
        <v>2.1289473684210525E-2</v>
      </c>
      <c r="R150" s="985"/>
      <c r="S150" s="19" t="str">
        <f>+Catas!B115</f>
        <v>N.A</v>
      </c>
      <c r="T150" s="19" t="str">
        <f>+Catas!C115</f>
        <v>Ana Victoria Rincón</v>
      </c>
      <c r="U150" s="17" t="str">
        <f>+Catas!D115</f>
        <v xml:space="preserve">Tramitar las mutaciones de primera en el mismo mes de su radicación </v>
      </c>
      <c r="V150" s="16">
        <f>+Catas!U115</f>
        <v>0.95</v>
      </c>
      <c r="W150" s="9">
        <f>+Catas!U116</f>
        <v>0.68600000000000005</v>
      </c>
      <c r="X150" s="19">
        <f>+Catas!V115</f>
        <v>1</v>
      </c>
      <c r="Y150" s="16">
        <f>+Catas!W115</f>
        <v>0.72210526315789481</v>
      </c>
      <c r="Z150" s="17" t="s">
        <v>35</v>
      </c>
      <c r="AA150" s="17" t="s">
        <v>36</v>
      </c>
      <c r="AB150" s="2"/>
      <c r="AC150" s="2"/>
      <c r="AD150" s="2"/>
      <c r="AE150" s="2"/>
      <c r="AF150" s="2"/>
      <c r="AG150" s="2"/>
      <c r="AH150" s="2"/>
      <c r="AI150" s="2"/>
      <c r="AJ150" s="2"/>
      <c r="AK150" s="2"/>
    </row>
    <row r="151" spans="1:37" ht="30">
      <c r="A151" s="985"/>
      <c r="B151" s="985"/>
      <c r="C151" s="985"/>
      <c r="D151" s="985"/>
      <c r="E151" s="985"/>
      <c r="F151" s="985"/>
      <c r="G151" s="991" t="str">
        <f>+Catas!A118</f>
        <v>Suministro de información y herramientas en pro de los procesos catastrales para la toma de decisiones en los diferentes niveles de la organización y en marco del posconflicto.</v>
      </c>
      <c r="H151" s="990" t="str">
        <f>+Catas!B118</f>
        <v>N.A</v>
      </c>
      <c r="I151" s="990" t="str">
        <f>+Catas!C118</f>
        <v>Juan Manuel Higuera</v>
      </c>
      <c r="J151" s="991" t="str">
        <f>+Catas!D118</f>
        <v>Porcentaje</v>
      </c>
      <c r="K151" s="991">
        <f>+Catas!E118</f>
        <v>100</v>
      </c>
      <c r="L151" s="991" t="str">
        <f>+Catas!F118</f>
        <v>Porcentaje de cumplimiento en suministro de información y herramientas en el marco del apoyo de los procesos catastrales con relación a la programación</v>
      </c>
      <c r="M151" s="991" t="str">
        <f>+Catas!G118</f>
        <v>EFICACIA</v>
      </c>
      <c r="N151" s="990">
        <f>+Catas!U118</f>
        <v>1</v>
      </c>
      <c r="O151" s="990">
        <f>+Catas!U119</f>
        <v>0.98149999999999993</v>
      </c>
      <c r="P151" s="990">
        <f>+Catas!V118</f>
        <v>0.1</v>
      </c>
      <c r="Q151" s="984">
        <f>+Catas!W118</f>
        <v>9.8150000000000001E-2</v>
      </c>
      <c r="R151" s="985"/>
      <c r="S151" s="19" t="str">
        <f>+Catas!B121</f>
        <v>N.A</v>
      </c>
      <c r="T151" s="19" t="str">
        <f>+Catas!C121</f>
        <v>Juan Manuel Higuera</v>
      </c>
      <c r="U151" s="17" t="str">
        <f>+Catas!D121</f>
        <v>Realizar seguimiento al cumplimiento de la meta de digitalización en las D.T.</v>
      </c>
      <c r="V151" s="16">
        <f>+Catas!U121</f>
        <v>1</v>
      </c>
      <c r="W151" s="9">
        <f>+Catas!U122</f>
        <v>0.92520000000000013</v>
      </c>
      <c r="X151" s="19">
        <f>+Catas!V121</f>
        <v>0.2</v>
      </c>
      <c r="Y151" s="16">
        <f>+Catas!W121</f>
        <v>0.18504000000000004</v>
      </c>
      <c r="Z151" s="17" t="s">
        <v>35</v>
      </c>
      <c r="AA151" s="17" t="s">
        <v>36</v>
      </c>
      <c r="AB151" s="2"/>
      <c r="AC151" s="2"/>
      <c r="AD151" s="2"/>
      <c r="AE151" s="2"/>
      <c r="AF151" s="2"/>
      <c r="AG151" s="2"/>
      <c r="AH151" s="2"/>
      <c r="AI151" s="2"/>
      <c r="AJ151" s="2"/>
      <c r="AK151" s="2"/>
    </row>
    <row r="152" spans="1:37" ht="30">
      <c r="A152" s="985"/>
      <c r="B152" s="985"/>
      <c r="C152" s="985"/>
      <c r="D152" s="985"/>
      <c r="E152" s="985"/>
      <c r="F152" s="985"/>
      <c r="G152" s="985"/>
      <c r="H152" s="985"/>
      <c r="I152" s="985"/>
      <c r="J152" s="985"/>
      <c r="K152" s="985"/>
      <c r="L152" s="985"/>
      <c r="M152" s="985"/>
      <c r="N152" s="985"/>
      <c r="O152" s="985"/>
      <c r="P152" s="985"/>
      <c r="Q152" s="985"/>
      <c r="R152" s="985"/>
      <c r="S152" s="19" t="str">
        <f>+Catas!B123</f>
        <v>N.A</v>
      </c>
      <c r="T152" s="19" t="str">
        <f>+Catas!C123</f>
        <v>Juan Manuel Higuera</v>
      </c>
      <c r="U152" s="17" t="str">
        <f>+Catas!D123</f>
        <v>Realizar la consolidación y divulgación de los informes relacionados con la Información Catastral</v>
      </c>
      <c r="V152" s="16">
        <f>+Catas!U123</f>
        <v>0.99999999999999989</v>
      </c>
      <c r="W152" s="9">
        <f>+Catas!U124</f>
        <v>0.99999999999999978</v>
      </c>
      <c r="X152" s="19">
        <f>+Catas!V123</f>
        <v>0.2</v>
      </c>
      <c r="Y152" s="16">
        <f>+Catas!W123</f>
        <v>0.19999999999999998</v>
      </c>
      <c r="Z152" s="17" t="s">
        <v>35</v>
      </c>
      <c r="AA152" s="17" t="s">
        <v>36</v>
      </c>
      <c r="AB152" s="2"/>
      <c r="AC152" s="2"/>
      <c r="AD152" s="2"/>
      <c r="AE152" s="2"/>
      <c r="AF152" s="2"/>
      <c r="AG152" s="2"/>
      <c r="AH152" s="2"/>
      <c r="AI152" s="2"/>
      <c r="AJ152" s="2"/>
      <c r="AK152" s="2"/>
    </row>
    <row r="153" spans="1:37">
      <c r="A153" s="985"/>
      <c r="B153" s="985"/>
      <c r="C153" s="985"/>
      <c r="D153" s="985"/>
      <c r="E153" s="985"/>
      <c r="F153" s="985"/>
      <c r="G153" s="985"/>
      <c r="H153" s="985"/>
      <c r="I153" s="985"/>
      <c r="J153" s="985"/>
      <c r="K153" s="985"/>
      <c r="L153" s="985"/>
      <c r="M153" s="985"/>
      <c r="N153" s="985"/>
      <c r="O153" s="985"/>
      <c r="P153" s="985"/>
      <c r="Q153" s="985"/>
      <c r="R153" s="985"/>
      <c r="S153" s="19" t="str">
        <f>+Catas!B125</f>
        <v>N.A</v>
      </c>
      <c r="T153" s="19" t="str">
        <f>+Catas!C125</f>
        <v>Juan Manuel Higuera</v>
      </c>
      <c r="U153" s="17" t="str">
        <f>+Catas!D125</f>
        <v>Atender los requerimientos relacionados con información catastral</v>
      </c>
      <c r="V153" s="16">
        <f>+Catas!U125</f>
        <v>1.0000000000000002</v>
      </c>
      <c r="W153" s="9">
        <f>+Catas!U126</f>
        <v>0.90369999999999995</v>
      </c>
      <c r="X153" s="19">
        <f>+Catas!V125</f>
        <v>0.2</v>
      </c>
      <c r="Y153" s="16">
        <f>+Catas!W125</f>
        <v>0.18073999999999996</v>
      </c>
      <c r="Z153" s="17" t="s">
        <v>42</v>
      </c>
      <c r="AA153" s="17" t="s">
        <v>36</v>
      </c>
      <c r="AB153" s="2"/>
      <c r="AC153" s="2"/>
      <c r="AD153" s="2"/>
      <c r="AE153" s="2"/>
      <c r="AF153" s="2"/>
      <c r="AG153" s="2"/>
      <c r="AH153" s="2"/>
      <c r="AI153" s="2"/>
      <c r="AJ153" s="2"/>
      <c r="AK153" s="2"/>
    </row>
    <row r="154" spans="1:37">
      <c r="A154" s="985"/>
      <c r="B154" s="985"/>
      <c r="C154" s="985"/>
      <c r="D154" s="985"/>
      <c r="E154" s="985"/>
      <c r="F154" s="985"/>
      <c r="G154" s="985"/>
      <c r="H154" s="985"/>
      <c r="I154" s="985"/>
      <c r="J154" s="985"/>
      <c r="K154" s="985"/>
      <c r="L154" s="985"/>
      <c r="M154" s="985"/>
      <c r="N154" s="985"/>
      <c r="O154" s="985"/>
      <c r="P154" s="985"/>
      <c r="Q154" s="985"/>
      <c r="R154" s="985"/>
      <c r="S154" s="19" t="str">
        <f>+Catas!B127</f>
        <v>N.A</v>
      </c>
      <c r="T154" s="19" t="str">
        <f>+Catas!C127</f>
        <v>Juan Manuel Higuera</v>
      </c>
      <c r="U154" s="17" t="str">
        <f>+Catas!D127</f>
        <v>Brindar apoyo técnico en el componente gráfico a los procesos catastrales.</v>
      </c>
      <c r="V154" s="16">
        <f>+Catas!U127</f>
        <v>0.99999999999999978</v>
      </c>
      <c r="W154" s="9">
        <f>+Catas!U128</f>
        <v>0.99999999999999978</v>
      </c>
      <c r="X154" s="19">
        <f>+Catas!V127</f>
        <v>0.2</v>
      </c>
      <c r="Y154" s="16">
        <f>+Catas!W127</f>
        <v>0.2</v>
      </c>
      <c r="Z154" s="17" t="s">
        <v>42</v>
      </c>
      <c r="AA154" s="17" t="s">
        <v>36</v>
      </c>
      <c r="AB154" s="2"/>
      <c r="AC154" s="2"/>
      <c r="AD154" s="2"/>
      <c r="AE154" s="2"/>
      <c r="AF154" s="2"/>
      <c r="AG154" s="2"/>
      <c r="AH154" s="2"/>
      <c r="AI154" s="2"/>
      <c r="AJ154" s="2"/>
      <c r="AK154" s="2"/>
    </row>
    <row r="155" spans="1:37">
      <c r="A155" s="985"/>
      <c r="B155" s="985"/>
      <c r="C155" s="985"/>
      <c r="D155" s="985"/>
      <c r="E155" s="985"/>
      <c r="F155" s="985"/>
      <c r="G155" s="987"/>
      <c r="H155" s="987"/>
      <c r="I155" s="987"/>
      <c r="J155" s="987"/>
      <c r="K155" s="987"/>
      <c r="L155" s="987"/>
      <c r="M155" s="987"/>
      <c r="N155" s="987"/>
      <c r="O155" s="987"/>
      <c r="P155" s="987"/>
      <c r="Q155" s="987"/>
      <c r="R155" s="985"/>
      <c r="S155" s="19" t="str">
        <f>+Catas!B129</f>
        <v>N.A</v>
      </c>
      <c r="T155" s="19" t="str">
        <f>+Catas!C129</f>
        <v>Juan Manuel Higuera</v>
      </c>
      <c r="U155" s="17" t="str">
        <f>+Catas!D129</f>
        <v>Consolidar y publicar información catastral para los distintos portales</v>
      </c>
      <c r="V155" s="16">
        <f>+Catas!U129</f>
        <v>0.99999999999999989</v>
      </c>
      <c r="W155" s="9">
        <f>+Catas!U130</f>
        <v>0.99999999999999989</v>
      </c>
      <c r="X155" s="19">
        <f>+Catas!V129</f>
        <v>0.2</v>
      </c>
      <c r="Y155" s="16">
        <f>+Catas!W129</f>
        <v>0.2</v>
      </c>
      <c r="Z155" s="17" t="s">
        <v>38</v>
      </c>
      <c r="AA155" s="17" t="s">
        <v>36</v>
      </c>
      <c r="AB155" s="2"/>
      <c r="AC155" s="2"/>
      <c r="AD155" s="2"/>
      <c r="AE155" s="2"/>
      <c r="AF155" s="2"/>
      <c r="AG155" s="2"/>
      <c r="AH155" s="2"/>
      <c r="AI155" s="2"/>
      <c r="AJ155" s="2"/>
      <c r="AK155" s="2"/>
    </row>
    <row r="156" spans="1:37" ht="30">
      <c r="A156" s="985"/>
      <c r="B156" s="985"/>
      <c r="C156" s="985"/>
      <c r="D156" s="985"/>
      <c r="E156" s="985"/>
      <c r="F156" s="985"/>
      <c r="G156" s="991" t="str">
        <f>+Catas!A132</f>
        <v>Gestores habilitados en el marco de lo definido en el Plan Nacional de Desarrollo 2019-2022</v>
      </c>
      <c r="H156" s="990" t="str">
        <f>+Catas!B132</f>
        <v>N.A</v>
      </c>
      <c r="I156" s="990" t="str">
        <f>+Catas!C132</f>
        <v>Ingrid Jeanette Cifuentes</v>
      </c>
      <c r="J156" s="991" t="str">
        <f>+Catas!D132</f>
        <v>Número</v>
      </c>
      <c r="K156" s="991">
        <f>+Catas!E132</f>
        <v>5</v>
      </c>
      <c r="L156" s="991" t="str">
        <f>+Catas!F132</f>
        <v>Número de Gestores Catastrales Habilitados en el marco de lo definido en el Plan Nacional de Desarrollo 2019-2022</v>
      </c>
      <c r="M156" s="991" t="str">
        <f>+Catas!G132</f>
        <v>EFICACIA</v>
      </c>
      <c r="N156" s="992">
        <f>+Catas!U132</f>
        <v>5</v>
      </c>
      <c r="O156" s="992">
        <f>+Catas!U133</f>
        <v>8</v>
      </c>
      <c r="P156" s="990">
        <f>+Catas!V132</f>
        <v>0.1</v>
      </c>
      <c r="Q156" s="984">
        <f>+Catas!W132</f>
        <v>0.16000000000000003</v>
      </c>
      <c r="R156" s="985"/>
      <c r="S156" s="19" t="str">
        <f>+Catas!B135</f>
        <v>N.A</v>
      </c>
      <c r="T156" s="19" t="str">
        <f>+Catas!C135</f>
        <v>Ingrid Jeanette Cifuentes</v>
      </c>
      <c r="U156" s="17" t="str">
        <f>+Catas!D135</f>
        <v>Construir desde el punto de vista técnico los documentos requeridos para la regulación catastral.</v>
      </c>
      <c r="V156" s="16">
        <f>+Catas!U135</f>
        <v>1</v>
      </c>
      <c r="W156" s="9">
        <f>+Catas!U136</f>
        <v>1</v>
      </c>
      <c r="X156" s="19">
        <f>+Catas!V135</f>
        <v>0.2</v>
      </c>
      <c r="Y156" s="16">
        <f>+Catas!W135</f>
        <v>0.2</v>
      </c>
      <c r="Z156" s="17" t="s">
        <v>38</v>
      </c>
      <c r="AA156" s="17" t="s">
        <v>39</v>
      </c>
      <c r="AB156" s="2"/>
      <c r="AC156" s="2"/>
      <c r="AD156" s="2"/>
      <c r="AE156" s="2"/>
      <c r="AF156" s="2"/>
      <c r="AG156" s="2"/>
      <c r="AH156" s="2"/>
      <c r="AI156" s="2"/>
      <c r="AJ156" s="2"/>
      <c r="AK156" s="2"/>
    </row>
    <row r="157" spans="1:37" ht="45">
      <c r="A157" s="985"/>
      <c r="B157" s="985"/>
      <c r="C157" s="985"/>
      <c r="D157" s="985"/>
      <c r="E157" s="985"/>
      <c r="F157" s="985"/>
      <c r="G157" s="985"/>
      <c r="H157" s="985"/>
      <c r="I157" s="985"/>
      <c r="J157" s="985"/>
      <c r="K157" s="985"/>
      <c r="L157" s="985"/>
      <c r="M157" s="985"/>
      <c r="N157" s="985"/>
      <c r="O157" s="985"/>
      <c r="P157" s="985"/>
      <c r="Q157" s="985"/>
      <c r="R157" s="985"/>
      <c r="S157" s="19" t="str">
        <f>+Catas!B137</f>
        <v>N.A</v>
      </c>
      <c r="T157" s="19" t="str">
        <f>+Catas!C137</f>
        <v>Ingrid Jeanette Cifuentes</v>
      </c>
      <c r="U157" s="17" t="str">
        <f>+Catas!D137</f>
        <v>Revisar las solicitudes de habilitación de acuerdo con la condiciones jurídicas, técnicas, económicas y financieras contenidas  en la regulación, con el fin de habilitar el servicio público catastral. (por demanda)</v>
      </c>
      <c r="V157" s="16">
        <f>+Catas!U137</f>
        <v>1</v>
      </c>
      <c r="W157" s="9">
        <f>+Catas!U138</f>
        <v>1</v>
      </c>
      <c r="X157" s="19">
        <f>+Catas!V137</f>
        <v>0.2</v>
      </c>
      <c r="Y157" s="16">
        <f>+Catas!W137</f>
        <v>0.2</v>
      </c>
      <c r="Z157" s="17" t="s">
        <v>49</v>
      </c>
      <c r="AA157" s="17" t="s">
        <v>36</v>
      </c>
      <c r="AB157" s="2"/>
      <c r="AC157" s="2"/>
      <c r="AD157" s="2"/>
      <c r="AE157" s="2"/>
      <c r="AF157" s="2"/>
      <c r="AG157" s="2"/>
      <c r="AH157" s="2"/>
      <c r="AI157" s="2"/>
      <c r="AJ157" s="2"/>
      <c r="AK157" s="2"/>
    </row>
    <row r="158" spans="1:37" ht="30">
      <c r="A158" s="985"/>
      <c r="B158" s="985"/>
      <c r="C158" s="985"/>
      <c r="D158" s="985"/>
      <c r="E158" s="985"/>
      <c r="F158" s="985"/>
      <c r="G158" s="985"/>
      <c r="H158" s="985"/>
      <c r="I158" s="985"/>
      <c r="J158" s="985"/>
      <c r="K158" s="985"/>
      <c r="L158" s="985"/>
      <c r="M158" s="985"/>
      <c r="N158" s="985"/>
      <c r="O158" s="985"/>
      <c r="P158" s="985"/>
      <c r="Q158" s="985"/>
      <c r="R158" s="985"/>
      <c r="S158" s="19" t="str">
        <f>+Catas!B139</f>
        <v>N.A</v>
      </c>
      <c r="T158" s="19" t="str">
        <f>+Catas!C139</f>
        <v>Ingrid Jeanette Cifuentes</v>
      </c>
      <c r="U158" s="17" t="str">
        <f>+Catas!D139</f>
        <v>Planificar  la ejecución de las actividades necesarias para la habilitación de los  Gestores en el nuevo Modelo de operación Catastral</v>
      </c>
      <c r="V158" s="16">
        <f>+Catas!U139</f>
        <v>1</v>
      </c>
      <c r="W158" s="9">
        <f>+Catas!U140</f>
        <v>1</v>
      </c>
      <c r="X158" s="19">
        <f>+Catas!V139</f>
        <v>0.2</v>
      </c>
      <c r="Y158" s="16">
        <f>+Catas!W139</f>
        <v>0.2</v>
      </c>
      <c r="Z158" s="17" t="s">
        <v>38</v>
      </c>
      <c r="AA158" s="17" t="s">
        <v>39</v>
      </c>
      <c r="AB158" s="2"/>
      <c r="AC158" s="2"/>
      <c r="AD158" s="2"/>
      <c r="AE158" s="2"/>
      <c r="AF158" s="2"/>
      <c r="AG158" s="2"/>
      <c r="AH158" s="2"/>
      <c r="AI158" s="2"/>
      <c r="AJ158" s="2"/>
      <c r="AK158" s="2"/>
    </row>
    <row r="159" spans="1:37" ht="30">
      <c r="A159" s="985"/>
      <c r="B159" s="985"/>
      <c r="C159" s="985"/>
      <c r="D159" s="985"/>
      <c r="E159" s="985"/>
      <c r="F159" s="985"/>
      <c r="G159" s="985"/>
      <c r="H159" s="985"/>
      <c r="I159" s="985"/>
      <c r="J159" s="985"/>
      <c r="K159" s="985"/>
      <c r="L159" s="985"/>
      <c r="M159" s="985"/>
      <c r="N159" s="985"/>
      <c r="O159" s="985"/>
      <c r="P159" s="985"/>
      <c r="Q159" s="985"/>
      <c r="R159" s="985"/>
      <c r="S159" s="19" t="str">
        <f>+Catas!B141</f>
        <v>N.A</v>
      </c>
      <c r="T159" s="19" t="str">
        <f>+Catas!C141</f>
        <v>Ingrid Jeanette Cifuentes</v>
      </c>
      <c r="U159" s="17" t="str">
        <f>+Catas!D141</f>
        <v>Asesorar y atender los requerimientos técnicos solicitados por los Gestores Catastrales.</v>
      </c>
      <c r="V159" s="16">
        <f>+Catas!U141</f>
        <v>0.99999999999999978</v>
      </c>
      <c r="W159" s="9">
        <f>+Catas!U142</f>
        <v>0.99999999999999978</v>
      </c>
      <c r="X159" s="19">
        <f>+Catas!V141</f>
        <v>0.2</v>
      </c>
      <c r="Y159" s="16">
        <f>+Catas!W141</f>
        <v>0.2</v>
      </c>
      <c r="Z159" s="17" t="s">
        <v>35</v>
      </c>
      <c r="AA159" s="17" t="s">
        <v>36</v>
      </c>
      <c r="AB159" s="2"/>
      <c r="AC159" s="2"/>
      <c r="AD159" s="2"/>
      <c r="AE159" s="2"/>
      <c r="AF159" s="2"/>
      <c r="AG159" s="2"/>
      <c r="AH159" s="2"/>
      <c r="AI159" s="2"/>
      <c r="AJ159" s="2"/>
      <c r="AK159" s="2"/>
    </row>
    <row r="160" spans="1:37" ht="45">
      <c r="A160" s="985"/>
      <c r="B160" s="985"/>
      <c r="C160" s="985"/>
      <c r="D160" s="985"/>
      <c r="E160" s="985"/>
      <c r="F160" s="985"/>
      <c r="G160" s="987"/>
      <c r="H160" s="987"/>
      <c r="I160" s="987"/>
      <c r="J160" s="987"/>
      <c r="K160" s="987"/>
      <c r="L160" s="987"/>
      <c r="M160" s="987"/>
      <c r="N160" s="987"/>
      <c r="O160" s="987"/>
      <c r="P160" s="987"/>
      <c r="Q160" s="987"/>
      <c r="R160" s="985"/>
      <c r="S160" s="19" t="str">
        <f>+Catas!B143</f>
        <v>N.A</v>
      </c>
      <c r="T160" s="19" t="str">
        <f>+Catas!C143</f>
        <v>Ingrid Jeanette Cifuentes</v>
      </c>
      <c r="U160" s="17" t="str">
        <f>+Catas!D143</f>
        <v>Planificar y coordinar la ejecución de las actividades necesarias para asegurar que los Catastros cuenten con las capacidades técnicas, institucionales y operativas para asumir las funciones catastrales.</v>
      </c>
      <c r="V160" s="16">
        <f>+Catas!U143</f>
        <v>1</v>
      </c>
      <c r="W160" s="9">
        <f>+Catas!U144</f>
        <v>1</v>
      </c>
      <c r="X160" s="19">
        <f>+Catas!V143</f>
        <v>0.2</v>
      </c>
      <c r="Y160" s="16">
        <f>+Catas!W143</f>
        <v>0.2</v>
      </c>
      <c r="Z160" s="17" t="s">
        <v>35</v>
      </c>
      <c r="AA160" s="17" t="s">
        <v>47</v>
      </c>
      <c r="AB160" s="2"/>
      <c r="AC160" s="2"/>
      <c r="AD160" s="2"/>
      <c r="AE160" s="2"/>
      <c r="AF160" s="2"/>
      <c r="AG160" s="2"/>
      <c r="AH160" s="2"/>
      <c r="AI160" s="2"/>
      <c r="AJ160" s="2"/>
      <c r="AK160" s="2"/>
    </row>
    <row r="161" spans="1:37" ht="45">
      <c r="A161" s="985"/>
      <c r="B161" s="985"/>
      <c r="C161" s="985"/>
      <c r="D161" s="985"/>
      <c r="E161" s="985"/>
      <c r="F161" s="985"/>
      <c r="G161" s="991" t="str">
        <f>+Catas!A146</f>
        <v>Informes y reportes de seguimiento a los compromisos del IGAC en el marco de la gestión catastral</v>
      </c>
      <c r="H161" s="990">
        <f>+Catas!B146</f>
        <v>0</v>
      </c>
      <c r="I161" s="990" t="str">
        <f>+Catas!C146</f>
        <v>Claudia patricia Rodriguez</v>
      </c>
      <c r="J161" s="991" t="str">
        <f>+Catas!D146</f>
        <v>Porcentaje</v>
      </c>
      <c r="K161" s="991">
        <f>+Catas!E146</f>
        <v>100</v>
      </c>
      <c r="L161" s="991" t="str">
        <f>+Catas!F146</f>
        <v>Porcentaje de cumplimiento en el reporte y/o envío de informes de los compromisos del IGAC en el marco de la gestión catastral</v>
      </c>
      <c r="M161" s="991" t="str">
        <f>+Catas!G146</f>
        <v>EFICACIA</v>
      </c>
      <c r="N161" s="990">
        <f>+Catas!U146</f>
        <v>0.99999999999999978</v>
      </c>
      <c r="O161" s="990">
        <f>+Catas!U147</f>
        <v>0.99999999999999978</v>
      </c>
      <c r="P161" s="990">
        <f>+Catas!V146</f>
        <v>0.1</v>
      </c>
      <c r="Q161" s="984">
        <f>+Catas!W146</f>
        <v>0.1</v>
      </c>
      <c r="R161" s="985"/>
      <c r="S161" s="19" t="str">
        <f>+Catas!B149</f>
        <v>N.A</v>
      </c>
      <c r="T161" s="19" t="str">
        <f>+Catas!C149</f>
        <v>Claudia patricia Rodriguez</v>
      </c>
      <c r="U161" s="17" t="str">
        <f>+Catas!D149</f>
        <v xml:space="preserve">Realizar el reporte de los informes de seguimiento a los compromisos de actualización catastral en el marco de la estrategia del Camino al Cumplimiento (SIGOB)	</v>
      </c>
      <c r="V161" s="16">
        <f>+Catas!U149</f>
        <v>0.99999999999999978</v>
      </c>
      <c r="W161" s="9">
        <f>+Catas!U150</f>
        <v>0.99999999999999978</v>
      </c>
      <c r="X161" s="19">
        <f>+Catas!V149</f>
        <v>0.5</v>
      </c>
      <c r="Y161" s="16">
        <f>+Catas!W149</f>
        <v>0.49999999999999989</v>
      </c>
      <c r="Z161" s="17" t="s">
        <v>35</v>
      </c>
      <c r="AA161" s="17" t="s">
        <v>36</v>
      </c>
      <c r="AB161" s="2"/>
      <c r="AC161" s="2"/>
      <c r="AD161" s="2"/>
      <c r="AE161" s="2"/>
      <c r="AF161" s="2"/>
      <c r="AG161" s="2"/>
      <c r="AH161" s="2"/>
      <c r="AI161" s="2"/>
      <c r="AJ161" s="2"/>
      <c r="AK161" s="2"/>
    </row>
    <row r="162" spans="1:37" ht="30">
      <c r="A162" s="987"/>
      <c r="B162" s="987"/>
      <c r="C162" s="987"/>
      <c r="D162" s="987"/>
      <c r="E162" s="987"/>
      <c r="F162" s="987"/>
      <c r="G162" s="987"/>
      <c r="H162" s="987"/>
      <c r="I162" s="987"/>
      <c r="J162" s="987"/>
      <c r="K162" s="987"/>
      <c r="L162" s="987"/>
      <c r="M162" s="987"/>
      <c r="N162" s="987"/>
      <c r="O162" s="987"/>
      <c r="P162" s="987"/>
      <c r="Q162" s="987"/>
      <c r="R162" s="987"/>
      <c r="S162" s="19" t="str">
        <f>+Catas!B151</f>
        <v>N.A</v>
      </c>
      <c r="T162" s="19" t="str">
        <f>+Catas!C151</f>
        <v>Claudia patricia Rodriguez</v>
      </c>
      <c r="U162" s="17" t="str">
        <f>+Catas!D151</f>
        <v>Realizar seguimiento al avance en la implementación del proyecto de Catastro Multipropósito, en el marco del crédito de la banca multilateral</v>
      </c>
      <c r="V162" s="16">
        <f>+Catas!U151</f>
        <v>0.99999999999999978</v>
      </c>
      <c r="W162" s="9">
        <f>+Catas!U152</f>
        <v>0.99999999999999978</v>
      </c>
      <c r="X162" s="19">
        <f>+Catas!V151</f>
        <v>0.5</v>
      </c>
      <c r="Y162" s="16">
        <f>+Catas!W151</f>
        <v>0.49999999999999989</v>
      </c>
      <c r="Z162" s="17" t="s">
        <v>35</v>
      </c>
      <c r="AA162" s="17" t="s">
        <v>36</v>
      </c>
      <c r="AB162" s="2"/>
      <c r="AC162" s="2"/>
      <c r="AD162" s="2"/>
      <c r="AE162" s="2"/>
      <c r="AF162" s="2"/>
      <c r="AG162" s="2"/>
      <c r="AH162" s="2"/>
      <c r="AI162" s="2"/>
      <c r="AJ162" s="2"/>
      <c r="AK162" s="2"/>
    </row>
    <row r="163" spans="1:37" ht="27.75" customHeight="1">
      <c r="A163" s="1023" t="str">
        <f>Direcci!D4</f>
        <v>DIRECCIONAMIENTO ESTRATÉGICO Y PLANEACION</v>
      </c>
      <c r="B163" s="1025">
        <f>Direcci!W4</f>
        <v>5.7500000000000002E-2</v>
      </c>
      <c r="C163" s="991" t="str">
        <f>Direcci!A8</f>
        <v>- Implementar la modernización y el fortalecimiento del IGAC.</v>
      </c>
      <c r="D163" s="991" t="str">
        <f>Direcci!N8</f>
        <v>- Implementación de las políticas de gestión y desempeño institucional (MIPG)</v>
      </c>
      <c r="E163" s="991" t="str">
        <f>Direcci!A10</f>
        <v>- Direccionamiento Estratégico y Planeación</v>
      </c>
      <c r="F163" s="991" t="str">
        <f>Direcci!N10</f>
        <v>- Planeación Institucional
- Gestión presupuestal y eficiencia del gasto público
- Integridad
- Participación Ciudadana en la Gestión Pública</v>
      </c>
      <c r="G163" s="991" t="str">
        <f>Direcci!A30</f>
        <v>Formulación del Plan Estratégico Institucional 2019-2022</v>
      </c>
      <c r="H163" s="991" t="str">
        <f>Direcci!B30</f>
        <v>Plan Estratégico Institucional</v>
      </c>
      <c r="I163" s="991" t="str">
        <f>Direcci!C30</f>
        <v>Todos los procesos</v>
      </c>
      <c r="J163" s="991" t="str">
        <f>Direcci!D30</f>
        <v>Documento</v>
      </c>
      <c r="K163" s="991">
        <f>Direcci!E30</f>
        <v>1</v>
      </c>
      <c r="L163" s="991" t="str">
        <f>Direcci!F30</f>
        <v>Documento aprobado y publicado</v>
      </c>
      <c r="M163" s="991" t="str">
        <f>Direcci!G30</f>
        <v>EFICACIA</v>
      </c>
      <c r="N163" s="984">
        <f>Direcci!U30</f>
        <v>1</v>
      </c>
      <c r="O163" s="984">
        <f>Direcci!U31</f>
        <v>1</v>
      </c>
      <c r="P163" s="990">
        <f>Direcci!V30</f>
        <v>0.15</v>
      </c>
      <c r="Q163" s="984">
        <f>Direcci!W30</f>
        <v>0.15</v>
      </c>
      <c r="R163" s="984">
        <f>SUM(Q163:Q196)</f>
        <v>0.9384800000000002</v>
      </c>
      <c r="S163" s="33" t="str">
        <f>Direcci!B33</f>
        <v>Plan Estratégico Institucional</v>
      </c>
      <c r="T163" s="33" t="str">
        <f>Direcci!C33</f>
        <v>Equipo directivo IGAC</v>
      </c>
      <c r="U163" s="33" t="str">
        <f>Direcci!D33</f>
        <v>Realizar el ejercicio de planeación estratégica del Instituto</v>
      </c>
      <c r="V163" s="16">
        <f>Direcci!U33</f>
        <v>1</v>
      </c>
      <c r="W163" s="9">
        <f>Direcci!U34</f>
        <v>1</v>
      </c>
      <c r="X163" s="16">
        <f>Direcci!V33</f>
        <v>0.4</v>
      </c>
      <c r="Y163" s="16">
        <f>Direcci!W33</f>
        <v>0.4</v>
      </c>
      <c r="Z163" s="17"/>
      <c r="AA163" s="17"/>
      <c r="AB163" s="2"/>
      <c r="AC163" s="2"/>
      <c r="AD163" s="2"/>
      <c r="AE163" s="2"/>
      <c r="AF163" s="2"/>
      <c r="AG163" s="2"/>
      <c r="AH163" s="2"/>
      <c r="AI163" s="2"/>
      <c r="AJ163" s="2"/>
      <c r="AK163" s="2"/>
    </row>
    <row r="164" spans="1:37" ht="30">
      <c r="A164" s="985"/>
      <c r="B164" s="985"/>
      <c r="C164" s="985"/>
      <c r="D164" s="985"/>
      <c r="E164" s="985"/>
      <c r="F164" s="985"/>
      <c r="G164" s="985"/>
      <c r="H164" s="985"/>
      <c r="I164" s="985"/>
      <c r="J164" s="985"/>
      <c r="K164" s="985"/>
      <c r="L164" s="985"/>
      <c r="M164" s="985"/>
      <c r="N164" s="985"/>
      <c r="O164" s="985"/>
      <c r="P164" s="985"/>
      <c r="Q164" s="985"/>
      <c r="R164" s="985"/>
      <c r="S164" s="33" t="str">
        <f>Direcci!B35</f>
        <v>Plan Estratégico Institucional</v>
      </c>
      <c r="T164" s="33" t="str">
        <f>Direcci!C35</f>
        <v>Oficina Asesora de Planeación</v>
      </c>
      <c r="U164" s="33" t="str">
        <f>Direcci!D35</f>
        <v>Consolidación del Plan Estratégico Institucional</v>
      </c>
      <c r="V164" s="16">
        <f>Direcci!U35</f>
        <v>1</v>
      </c>
      <c r="W164" s="9">
        <f>Direcci!U36</f>
        <v>1</v>
      </c>
      <c r="X164" s="16">
        <f>Direcci!V35</f>
        <v>0.25</v>
      </c>
      <c r="Y164" s="16">
        <f>Direcci!W35</f>
        <v>0.25</v>
      </c>
      <c r="Z164" s="17"/>
      <c r="AA164" s="17"/>
      <c r="AB164" s="2"/>
      <c r="AC164" s="2"/>
      <c r="AD164" s="2"/>
      <c r="AE164" s="2"/>
      <c r="AF164" s="2"/>
      <c r="AG164" s="2"/>
      <c r="AH164" s="2"/>
      <c r="AI164" s="2"/>
      <c r="AJ164" s="2"/>
      <c r="AK164" s="2"/>
    </row>
    <row r="165" spans="1:37" ht="30">
      <c r="A165" s="985"/>
      <c r="B165" s="985"/>
      <c r="C165" s="985"/>
      <c r="D165" s="985"/>
      <c r="E165" s="985"/>
      <c r="F165" s="985"/>
      <c r="G165" s="985"/>
      <c r="H165" s="985"/>
      <c r="I165" s="985"/>
      <c r="J165" s="985"/>
      <c r="K165" s="985"/>
      <c r="L165" s="985"/>
      <c r="M165" s="985"/>
      <c r="N165" s="985"/>
      <c r="O165" s="985"/>
      <c r="P165" s="985"/>
      <c r="Q165" s="985"/>
      <c r="R165" s="985"/>
      <c r="S165" s="33" t="str">
        <f>Direcci!B37</f>
        <v>Plan Estratégico Institucional</v>
      </c>
      <c r="T165" s="33" t="str">
        <f>Direcci!C37</f>
        <v>Oficina Asesora de Planeación</v>
      </c>
      <c r="U165" s="33" t="str">
        <f>Direcci!D37</f>
        <v>Presentación del Plan Estratégico Institucional para aprobación en Comité de Gestión y Desempeño Institucional y en Consejo Directivo.</v>
      </c>
      <c r="V165" s="16">
        <f>Direcci!U37</f>
        <v>1</v>
      </c>
      <c r="W165" s="9">
        <f>Direcci!U38</f>
        <v>1</v>
      </c>
      <c r="X165" s="16">
        <f>Direcci!V37</f>
        <v>0.2</v>
      </c>
      <c r="Y165" s="16">
        <f>Direcci!W37</f>
        <v>0.2</v>
      </c>
      <c r="Z165" s="17"/>
      <c r="AA165" s="17"/>
      <c r="AB165" s="2"/>
      <c r="AC165" s="2"/>
      <c r="AD165" s="2"/>
      <c r="AE165" s="2"/>
      <c r="AF165" s="2"/>
      <c r="AG165" s="2"/>
      <c r="AH165" s="2"/>
      <c r="AI165" s="2"/>
      <c r="AJ165" s="2"/>
      <c r="AK165" s="2"/>
    </row>
    <row r="166" spans="1:37" ht="45">
      <c r="A166" s="985"/>
      <c r="B166" s="985"/>
      <c r="C166" s="985"/>
      <c r="D166" s="985"/>
      <c r="E166" s="985"/>
      <c r="F166" s="985"/>
      <c r="G166" s="987"/>
      <c r="H166" s="987"/>
      <c r="I166" s="987"/>
      <c r="J166" s="987"/>
      <c r="K166" s="987"/>
      <c r="L166" s="987"/>
      <c r="M166" s="987"/>
      <c r="N166" s="987"/>
      <c r="O166" s="987"/>
      <c r="P166" s="987"/>
      <c r="Q166" s="987"/>
      <c r="R166" s="985"/>
      <c r="S166" s="33" t="str">
        <f>Direcci!B39</f>
        <v>Plan Estratégico Institucional</v>
      </c>
      <c r="T166" s="33" t="str">
        <f>Direcci!C39</f>
        <v>Oficina Asesora de Planeación /Comunicaciones</v>
      </c>
      <c r="U166" s="33" t="str">
        <f>Direcci!D39</f>
        <v>Publicación del Plan Estratégico Institucional</v>
      </c>
      <c r="V166" s="16">
        <f>Direcci!U39</f>
        <v>1</v>
      </c>
      <c r="W166" s="9">
        <f>Direcci!U40</f>
        <v>1</v>
      </c>
      <c r="X166" s="16">
        <f>Direcci!V39</f>
        <v>0.15</v>
      </c>
      <c r="Y166" s="16">
        <f>Direcci!W39</f>
        <v>0.15</v>
      </c>
      <c r="Z166" s="17"/>
      <c r="AA166" s="17"/>
      <c r="AB166" s="2"/>
      <c r="AC166" s="2"/>
      <c r="AD166" s="2"/>
      <c r="AE166" s="2"/>
      <c r="AF166" s="2"/>
      <c r="AG166" s="2"/>
      <c r="AH166" s="2"/>
      <c r="AI166" s="2"/>
      <c r="AJ166" s="2"/>
      <c r="AK166" s="2"/>
    </row>
    <row r="167" spans="1:37" ht="30">
      <c r="A167" s="985"/>
      <c r="B167" s="985"/>
      <c r="C167" s="985"/>
      <c r="D167" s="985"/>
      <c r="E167" s="985"/>
      <c r="F167" s="985"/>
      <c r="G167" s="991" t="str">
        <f>Direcci!A42</f>
        <v>Formulación del Plan de Acción Anual 2019</v>
      </c>
      <c r="H167" s="991" t="str">
        <f>Direcci!B42</f>
        <v>Plan Estratégico Institucional</v>
      </c>
      <c r="I167" s="991" t="str">
        <f>Direcci!C42</f>
        <v>Todos los procesos</v>
      </c>
      <c r="J167" s="991" t="str">
        <f>Direcci!D42</f>
        <v>Porcentaje</v>
      </c>
      <c r="K167" s="991">
        <f>Direcci!E42</f>
        <v>100</v>
      </c>
      <c r="L167" s="991" t="str">
        <f>Direcci!F42</f>
        <v>Planes de acción actualizados por proceso</v>
      </c>
      <c r="M167" s="991" t="str">
        <f>Direcci!G42</f>
        <v>EFICACIA</v>
      </c>
      <c r="N167" s="984">
        <f>Direcci!U42</f>
        <v>1.0002900000000001</v>
      </c>
      <c r="O167" s="984">
        <f>Direcci!U43</f>
        <v>1.0002900000000001</v>
      </c>
      <c r="P167" s="984">
        <f>Direcci!V42</f>
        <v>0.17</v>
      </c>
      <c r="Q167" s="984">
        <f>Direcci!W42</f>
        <v>0.17</v>
      </c>
      <c r="R167" s="985"/>
      <c r="S167" s="17" t="str">
        <f>Direcci!B45</f>
        <v>Plan Estratégico Institucional</v>
      </c>
      <c r="T167" s="17" t="str">
        <f>Direcci!C45</f>
        <v>Todos los procesos</v>
      </c>
      <c r="U167" s="17" t="str">
        <f>Direcci!D45</f>
        <v>Formulación del Plan de Acción Anual</v>
      </c>
      <c r="V167" s="16">
        <f>Direcci!U45</f>
        <v>1</v>
      </c>
      <c r="W167" s="9">
        <f>Direcci!U46</f>
        <v>1</v>
      </c>
      <c r="X167" s="16">
        <f>Direcci!V45</f>
        <v>0.3</v>
      </c>
      <c r="Y167" s="16">
        <f>Direcci!W45</f>
        <v>0.3</v>
      </c>
      <c r="Z167" s="17"/>
      <c r="AA167" s="17"/>
      <c r="AB167" s="2"/>
      <c r="AC167" s="2"/>
      <c r="AD167" s="2"/>
      <c r="AE167" s="2"/>
      <c r="AF167" s="2"/>
      <c r="AG167" s="2"/>
      <c r="AH167" s="2"/>
      <c r="AI167" s="2"/>
      <c r="AJ167" s="2"/>
      <c r="AK167" s="2"/>
    </row>
    <row r="168" spans="1:37" ht="30">
      <c r="A168" s="985"/>
      <c r="B168" s="985"/>
      <c r="C168" s="985"/>
      <c r="D168" s="985"/>
      <c r="E168" s="985"/>
      <c r="F168" s="985"/>
      <c r="G168" s="985"/>
      <c r="H168" s="985"/>
      <c r="I168" s="985"/>
      <c r="J168" s="985"/>
      <c r="K168" s="985"/>
      <c r="L168" s="985"/>
      <c r="M168" s="985"/>
      <c r="N168" s="985"/>
      <c r="O168" s="985"/>
      <c r="P168" s="985"/>
      <c r="Q168" s="985"/>
      <c r="R168" s="985"/>
      <c r="S168" s="17" t="str">
        <f>Direcci!B47</f>
        <v>Plan Estratégico Institucional</v>
      </c>
      <c r="T168" s="17" t="str">
        <f>Direcci!C47</f>
        <v>Oficina Asesora de Planeación</v>
      </c>
      <c r="U168" s="17" t="str">
        <f>Direcci!D47</f>
        <v>Publicación del Plan de Acción Anual Consolidado</v>
      </c>
      <c r="V168" s="16">
        <f>Direcci!U47</f>
        <v>1</v>
      </c>
      <c r="W168" s="9">
        <f>Direcci!U48</f>
        <v>1</v>
      </c>
      <c r="X168" s="16">
        <f>Direcci!V47</f>
        <v>0.1</v>
      </c>
      <c r="Y168" s="16">
        <f>Direcci!W47</f>
        <v>0.1</v>
      </c>
      <c r="Z168" s="17"/>
      <c r="AA168" s="17"/>
      <c r="AB168" s="2"/>
      <c r="AC168" s="2"/>
      <c r="AD168" s="2"/>
      <c r="AE168" s="2"/>
      <c r="AF168" s="2"/>
      <c r="AG168" s="2"/>
      <c r="AH168" s="2"/>
      <c r="AI168" s="2"/>
      <c r="AJ168" s="2"/>
      <c r="AK168" s="2"/>
    </row>
    <row r="169" spans="1:37" ht="30">
      <c r="A169" s="985"/>
      <c r="B169" s="985"/>
      <c r="C169" s="985"/>
      <c r="D169" s="985"/>
      <c r="E169" s="985"/>
      <c r="F169" s="985"/>
      <c r="G169" s="985"/>
      <c r="H169" s="985"/>
      <c r="I169" s="985"/>
      <c r="J169" s="985"/>
      <c r="K169" s="985"/>
      <c r="L169" s="985"/>
      <c r="M169" s="985"/>
      <c r="N169" s="985"/>
      <c r="O169" s="985"/>
      <c r="P169" s="985"/>
      <c r="Q169" s="985"/>
      <c r="R169" s="985"/>
      <c r="S169" s="17" t="str">
        <f>Direcci!B49</f>
        <v>Plan Estratégico Institucional</v>
      </c>
      <c r="T169" s="17" t="str">
        <f>Direcci!C49</f>
        <v>Oficina Asesora de Planeación</v>
      </c>
      <c r="U169" s="17" t="str">
        <f>Direcci!D49</f>
        <v>Cargue en los modulos de planes e indicadores del sistema SOFIGAC, los Planes de Acción Anual</v>
      </c>
      <c r="V169" s="16">
        <f>Direcci!U49</f>
        <v>1.0029000000000001</v>
      </c>
      <c r="W169" s="9">
        <f>Direcci!U50</f>
        <v>1.0029000000000001</v>
      </c>
      <c r="X169" s="16">
        <f>Direcci!V49</f>
        <v>0.1</v>
      </c>
      <c r="Y169" s="16">
        <f>Direcci!W49</f>
        <v>0.1</v>
      </c>
      <c r="Z169" s="17"/>
      <c r="AA169" s="17"/>
      <c r="AB169" s="2"/>
      <c r="AC169" s="2"/>
      <c r="AD169" s="2"/>
      <c r="AE169" s="2"/>
      <c r="AF169" s="2"/>
      <c r="AG169" s="2"/>
      <c r="AH169" s="2"/>
      <c r="AI169" s="2"/>
      <c r="AJ169" s="2"/>
      <c r="AK169" s="2"/>
    </row>
    <row r="170" spans="1:37" ht="45">
      <c r="A170" s="985"/>
      <c r="B170" s="985"/>
      <c r="C170" s="985"/>
      <c r="D170" s="985"/>
      <c r="E170" s="985"/>
      <c r="F170" s="985"/>
      <c r="G170" s="985"/>
      <c r="H170" s="985"/>
      <c r="I170" s="985"/>
      <c r="J170" s="985"/>
      <c r="K170" s="985"/>
      <c r="L170" s="985"/>
      <c r="M170" s="985"/>
      <c r="N170" s="985"/>
      <c r="O170" s="985"/>
      <c r="P170" s="985"/>
      <c r="Q170" s="985"/>
      <c r="R170" s="985"/>
      <c r="S170" s="17" t="str">
        <f>Direcci!B51</f>
        <v>Plan Estratégico Institucional</v>
      </c>
      <c r="T170" s="17" t="str">
        <f>Direcci!C51</f>
        <v>Todos los procesos / Oficina Asesora de Planeación</v>
      </c>
      <c r="U170" s="17" t="str">
        <f>Direcci!D51</f>
        <v>Actualizar el Plan de Acción Anual en articulación con el PEI y publicarlo</v>
      </c>
      <c r="V170" s="16">
        <f>Direcci!U51</f>
        <v>1</v>
      </c>
      <c r="W170" s="9">
        <f>Direcci!U52</f>
        <v>1</v>
      </c>
      <c r="X170" s="16">
        <f>Direcci!V51</f>
        <v>0.3</v>
      </c>
      <c r="Y170" s="16">
        <f>Direcci!W51</f>
        <v>0.3</v>
      </c>
      <c r="Z170" s="17"/>
      <c r="AA170" s="17"/>
      <c r="AB170" s="2"/>
      <c r="AC170" s="2"/>
      <c r="AD170" s="2"/>
      <c r="AE170" s="2"/>
      <c r="AF170" s="2"/>
      <c r="AG170" s="2"/>
      <c r="AH170" s="2"/>
      <c r="AI170" s="2"/>
      <c r="AJ170" s="2"/>
      <c r="AK170" s="2"/>
    </row>
    <row r="171" spans="1:37" ht="45">
      <c r="A171" s="985"/>
      <c r="B171" s="985"/>
      <c r="C171" s="985"/>
      <c r="D171" s="985"/>
      <c r="E171" s="985"/>
      <c r="F171" s="985"/>
      <c r="G171" s="987"/>
      <c r="H171" s="987"/>
      <c r="I171" s="987"/>
      <c r="J171" s="987"/>
      <c r="K171" s="987"/>
      <c r="L171" s="987"/>
      <c r="M171" s="987"/>
      <c r="N171" s="987"/>
      <c r="O171" s="987"/>
      <c r="P171" s="987"/>
      <c r="Q171" s="987"/>
      <c r="R171" s="985"/>
      <c r="S171" s="17" t="str">
        <f>Direcci!B53</f>
        <v>Plan Estratégico Institucional</v>
      </c>
      <c r="T171" s="17" t="str">
        <f>Direcci!C53</f>
        <v>Todos los procesos / Oficina Asesora de Planeación</v>
      </c>
      <c r="U171" s="17" t="str">
        <f>Direcci!D53</f>
        <v>Presentación del Plan de Acción Anual para aprobación en Consejo Directivo.</v>
      </c>
      <c r="V171" s="16">
        <f>Direcci!U53</f>
        <v>1</v>
      </c>
      <c r="W171" s="9">
        <f>Direcci!U54</f>
        <v>1</v>
      </c>
      <c r="X171" s="16">
        <f>Direcci!V53</f>
        <v>0.2</v>
      </c>
      <c r="Y171" s="16">
        <f>Direcci!W53</f>
        <v>0.2</v>
      </c>
      <c r="Z171" s="17"/>
      <c r="AA171" s="17"/>
      <c r="AB171" s="2"/>
      <c r="AC171" s="2"/>
      <c r="AD171" s="2"/>
      <c r="AE171" s="2"/>
      <c r="AF171" s="2"/>
      <c r="AG171" s="2"/>
      <c r="AH171" s="2"/>
      <c r="AI171" s="2"/>
      <c r="AJ171" s="2"/>
      <c r="AK171" s="2"/>
    </row>
    <row r="172" spans="1:37" ht="60">
      <c r="A172" s="985"/>
      <c r="B172" s="985"/>
      <c r="C172" s="985"/>
      <c r="D172" s="985"/>
      <c r="E172" s="985"/>
      <c r="F172" s="985"/>
      <c r="G172" s="991" t="str">
        <f>Direcci!A56</f>
        <v>Planes Institucionales actualizados y articulados al PEI</v>
      </c>
      <c r="H172" s="991" t="str">
        <f>Direcci!B56</f>
        <v>Plan Anual de Adquisiciones/Plan Estratégico Institucional/PETI/PETH/PINAR/Seguridad y Salud en el Trabajo</v>
      </c>
      <c r="I172" s="991" t="str">
        <f>Direcci!C56</f>
        <v>Gestión del Talento Humano/Gestión de Tecnologias de la Información/Gestión Informática de soporte/gestión documental/gestión contractual</v>
      </c>
      <c r="J172" s="991" t="str">
        <f>Direcci!D56</f>
        <v>Porcentaje</v>
      </c>
      <c r="K172" s="990">
        <f>Direcci!E56</f>
        <v>1</v>
      </c>
      <c r="L172" s="991" t="str">
        <f>Direcci!F56</f>
        <v>Planes Institucionales articulados</v>
      </c>
      <c r="M172" s="991" t="str">
        <f>Direcci!G56</f>
        <v>EFICACIA</v>
      </c>
      <c r="N172" s="984">
        <f>Direcci!U56</f>
        <v>1</v>
      </c>
      <c r="O172" s="984">
        <f>Direcci!U57</f>
        <v>0.90000000000000024</v>
      </c>
      <c r="P172" s="990">
        <f>Direcci!V56</f>
        <v>0.17</v>
      </c>
      <c r="Q172" s="984">
        <f>Direcci!W56</f>
        <v>0.15300000000000005</v>
      </c>
      <c r="R172" s="985"/>
      <c r="S172" s="17" t="str">
        <f>Direcci!B59</f>
        <v>Plan Estratégico de Talento Humano</v>
      </c>
      <c r="T172" s="17" t="str">
        <f>Direcci!C59</f>
        <v>Gestión del Talento Humano - GIT Talento Humano</v>
      </c>
      <c r="U172" s="17" t="str">
        <f>Direcci!D59</f>
        <v>Llevar a cabo la actualización y articulación de los Planes institucionales de Talento Humano (PETH, Plan Anual de Vacantes, Plan de Previsión de Recursos Humanos, Plan Institucional de Capacitacion, Plan de trabajo Anual en Seguridad y Salud en el Trabajo)</v>
      </c>
      <c r="V172" s="16">
        <f>Direcci!U59</f>
        <v>1</v>
      </c>
      <c r="W172" s="9">
        <f>Direcci!U60</f>
        <v>1</v>
      </c>
      <c r="X172" s="16">
        <f>Direcci!V59</f>
        <v>0.2</v>
      </c>
      <c r="Y172" s="16">
        <f>Direcci!W59</f>
        <v>0.2</v>
      </c>
      <c r="Z172" s="17"/>
      <c r="AA172" s="17"/>
      <c r="AB172" s="2"/>
      <c r="AC172" s="2"/>
      <c r="AD172" s="2"/>
      <c r="AE172" s="2"/>
      <c r="AF172" s="2"/>
      <c r="AG172" s="2"/>
      <c r="AH172" s="2"/>
      <c r="AI172" s="2"/>
      <c r="AJ172" s="2"/>
      <c r="AK172" s="2"/>
    </row>
    <row r="173" spans="1:37" ht="30">
      <c r="A173" s="985"/>
      <c r="B173" s="985"/>
      <c r="C173" s="985"/>
      <c r="D173" s="985"/>
      <c r="E173" s="985"/>
      <c r="F173" s="985"/>
      <c r="G173" s="985"/>
      <c r="H173" s="985"/>
      <c r="I173" s="985"/>
      <c r="J173" s="985"/>
      <c r="K173" s="985"/>
      <c r="L173" s="985"/>
      <c r="M173" s="985"/>
      <c r="N173" s="985"/>
      <c r="O173" s="985"/>
      <c r="P173" s="985"/>
      <c r="Q173" s="985"/>
      <c r="R173" s="985"/>
      <c r="S173" s="17" t="str">
        <f>Direcci!B61</f>
        <v>Plan Anual de Adquisiciones</v>
      </c>
      <c r="T173" s="17" t="str">
        <f>Direcci!C61</f>
        <v>Gestión Contractual 
 GIT Adquisiciones</v>
      </c>
      <c r="U173" s="17" t="str">
        <f>Direcci!D61</f>
        <v>Llevar a cabo la actualización y articulación del Plan Anual de Adquisiciones</v>
      </c>
      <c r="V173" s="16">
        <f>Direcci!U61</f>
        <v>1</v>
      </c>
      <c r="W173" s="9">
        <f>Direcci!U62</f>
        <v>1</v>
      </c>
      <c r="X173" s="16">
        <f>Direcci!V61</f>
        <v>0.2</v>
      </c>
      <c r="Y173" s="16">
        <f>Direcci!W61</f>
        <v>0.2</v>
      </c>
      <c r="Z173" s="17"/>
      <c r="AA173" s="17"/>
      <c r="AB173" s="2"/>
      <c r="AC173" s="2"/>
      <c r="AD173" s="2"/>
      <c r="AE173" s="2"/>
      <c r="AF173" s="2"/>
      <c r="AG173" s="2"/>
      <c r="AH173" s="2"/>
      <c r="AI173" s="2"/>
      <c r="AJ173" s="2"/>
      <c r="AK173" s="2"/>
    </row>
    <row r="174" spans="1:37" ht="45">
      <c r="A174" s="985"/>
      <c r="B174" s="985"/>
      <c r="C174" s="985"/>
      <c r="D174" s="985"/>
      <c r="E174" s="985"/>
      <c r="F174" s="985"/>
      <c r="G174" s="985"/>
      <c r="H174" s="985"/>
      <c r="I174" s="985"/>
      <c r="J174" s="985"/>
      <c r="K174" s="985"/>
      <c r="L174" s="985"/>
      <c r="M174" s="985"/>
      <c r="N174" s="985"/>
      <c r="O174" s="985"/>
      <c r="P174" s="985"/>
      <c r="Q174" s="985"/>
      <c r="R174" s="985"/>
      <c r="S174" s="17" t="str">
        <f>Direcci!B63</f>
        <v>Plan Institucional de Archivos</v>
      </c>
      <c r="T174" s="17" t="str">
        <f>Direcci!C63</f>
        <v>Gestión Documental - GIT Gestión documental</v>
      </c>
      <c r="U174" s="17" t="str">
        <f>Direcci!D63</f>
        <v>Llevar a cabo la articulación del Plan Institucional de Archivos - PINAR</v>
      </c>
      <c r="V174" s="16">
        <f>Direcci!U63</f>
        <v>1</v>
      </c>
      <c r="W174" s="9">
        <f>Direcci!U64</f>
        <v>1</v>
      </c>
      <c r="X174" s="16">
        <f>Direcci!V63</f>
        <v>0.2</v>
      </c>
      <c r="Y174" s="16">
        <f>Direcci!W63</f>
        <v>0.2</v>
      </c>
      <c r="Z174" s="17"/>
      <c r="AA174" s="17"/>
      <c r="AB174" s="2"/>
      <c r="AC174" s="2"/>
      <c r="AD174" s="2"/>
      <c r="AE174" s="2"/>
      <c r="AF174" s="2"/>
      <c r="AG174" s="2"/>
      <c r="AH174" s="2"/>
      <c r="AI174" s="2"/>
      <c r="AJ174" s="2"/>
      <c r="AK174" s="2"/>
    </row>
    <row r="175" spans="1:37" ht="105">
      <c r="A175" s="985"/>
      <c r="B175" s="985"/>
      <c r="C175" s="985"/>
      <c r="D175" s="985"/>
      <c r="E175" s="985"/>
      <c r="F175" s="985"/>
      <c r="G175" s="985"/>
      <c r="H175" s="985"/>
      <c r="I175" s="985"/>
      <c r="J175" s="985"/>
      <c r="K175" s="985"/>
      <c r="L175" s="985"/>
      <c r="M175" s="985"/>
      <c r="N175" s="985"/>
      <c r="O175" s="985"/>
      <c r="P175" s="985"/>
      <c r="Q175" s="985"/>
      <c r="R175" s="985"/>
      <c r="S175" s="17" t="str">
        <f>Direcci!B65</f>
        <v>Plan Estratégico de Tecnologías de la Información y Comunicaciones</v>
      </c>
      <c r="T175" s="17" t="str">
        <f>Direcci!C65</f>
        <v>Gestión de Tecnologias de la Información/Gestión Informática de soporte/Jefe Oficina de Informática y Telecomunicaciones</v>
      </c>
      <c r="U175" s="17" t="str">
        <f>Direcci!D65</f>
        <v>Llevar a cabo la actualización y articulación de los Planes institucionales de información y comunicaciones (PETI, Plan de Tratamiento de Riesgo de Seguridad y Privacidad de la Información, Plan de Seguridad y Privacidad de la Información)</v>
      </c>
      <c r="V175" s="16">
        <f>Direcci!U65</f>
        <v>1</v>
      </c>
      <c r="W175" s="9">
        <f>Direcci!U66</f>
        <v>1</v>
      </c>
      <c r="X175" s="16">
        <f>Direcci!V65</f>
        <v>0.2</v>
      </c>
      <c r="Y175" s="16">
        <f>Direcci!W65</f>
        <v>0.2</v>
      </c>
      <c r="Z175" s="17"/>
      <c r="AA175" s="17"/>
      <c r="AB175" s="2"/>
      <c r="AC175" s="2"/>
      <c r="AD175" s="2"/>
      <c r="AE175" s="2"/>
      <c r="AF175" s="2"/>
      <c r="AG175" s="2"/>
      <c r="AH175" s="2"/>
      <c r="AI175" s="2"/>
      <c r="AJ175" s="2"/>
      <c r="AK175" s="2"/>
    </row>
    <row r="176" spans="1:37" ht="120">
      <c r="A176" s="985"/>
      <c r="B176" s="985"/>
      <c r="C176" s="985"/>
      <c r="D176" s="985"/>
      <c r="E176" s="985"/>
      <c r="F176" s="985"/>
      <c r="G176" s="987"/>
      <c r="H176" s="987"/>
      <c r="I176" s="987"/>
      <c r="J176" s="987"/>
      <c r="K176" s="987"/>
      <c r="L176" s="987"/>
      <c r="M176" s="987"/>
      <c r="N176" s="987"/>
      <c r="O176" s="987"/>
      <c r="P176" s="987"/>
      <c r="Q176" s="987"/>
      <c r="R176" s="985"/>
      <c r="S176" s="17" t="str">
        <f>Direcci!B67</f>
        <v>N/A</v>
      </c>
      <c r="T176" s="17" t="str">
        <f>Direcci!C67</f>
        <v>Gestión del Talento Humano/Gestión de Tecnologias de la Información/Gestión Informática de soporte/gestión documental/gestión contractual</v>
      </c>
      <c r="U176" s="17" t="str">
        <f>Direcci!D67</f>
        <v>Presentación y aprobación de los planes en Comité Institucional de Gestión y Desempeño</v>
      </c>
      <c r="V176" s="16">
        <f>Direcci!U67</f>
        <v>1</v>
      </c>
      <c r="W176" s="9">
        <f>Direcci!U68</f>
        <v>0.5</v>
      </c>
      <c r="X176" s="16">
        <f>Direcci!V67</f>
        <v>0.2</v>
      </c>
      <c r="Y176" s="16">
        <f>Direcci!W67</f>
        <v>0.1</v>
      </c>
      <c r="Z176" s="17"/>
      <c r="AA176" s="17"/>
      <c r="AB176" s="2"/>
      <c r="AC176" s="2"/>
      <c r="AD176" s="2"/>
      <c r="AE176" s="2"/>
      <c r="AF176" s="2"/>
      <c r="AG176" s="2"/>
      <c r="AH176" s="2"/>
      <c r="AI176" s="2"/>
      <c r="AJ176" s="2"/>
      <c r="AK176" s="2"/>
    </row>
    <row r="177" spans="1:37" ht="30">
      <c r="A177" s="985"/>
      <c r="B177" s="985"/>
      <c r="C177" s="985"/>
      <c r="D177" s="985"/>
      <c r="E177" s="985"/>
      <c r="F177" s="985"/>
      <c r="G177" s="991" t="str">
        <f>Direcci!A70</f>
        <v>Plan Estratégico Sectorial formulado y con seguimiento
Plan Estratégico Sectorial formulado</v>
      </c>
      <c r="H177" s="991" t="str">
        <f>Direcci!B70</f>
        <v>Plan Estratégico Institucional</v>
      </c>
      <c r="I177" s="991" t="str">
        <f>Direcci!C70</f>
        <v>DANE/IGAC</v>
      </c>
      <c r="J177" s="991" t="str">
        <f>Direcci!D70</f>
        <v>Documentos</v>
      </c>
      <c r="K177" s="991">
        <f>Direcci!E70</f>
        <v>1</v>
      </c>
      <c r="L177" s="991" t="str">
        <f>Direcci!F70</f>
        <v>Documento aprobado y socializado - Plan Estratégico Sectorial</v>
      </c>
      <c r="M177" s="991" t="str">
        <f>Direcci!G70</f>
        <v>EFICACIA</v>
      </c>
      <c r="N177" s="990">
        <f>Direcci!U70</f>
        <v>0.99999999999999989</v>
      </c>
      <c r="O177" s="990">
        <f>Direcci!U71</f>
        <v>0.97</v>
      </c>
      <c r="P177" s="990">
        <f>Direcci!V70</f>
        <v>0.15</v>
      </c>
      <c r="Q177" s="984">
        <f>Direcci!W70</f>
        <v>0.14550000000000002</v>
      </c>
      <c r="R177" s="985"/>
      <c r="S177" s="17" t="str">
        <f>Direcci!B73</f>
        <v>Plan Estratégico Institucional</v>
      </c>
      <c r="T177" s="17" t="str">
        <f>Direcci!C73</f>
        <v>DANE/IGAC</v>
      </c>
      <c r="U177" s="17" t="str">
        <f>Direcci!D73</f>
        <v>Formulación del Plan Estratégico Sectorial 2019-2022</v>
      </c>
      <c r="V177" s="16">
        <f>Direcci!U73</f>
        <v>1</v>
      </c>
      <c r="W177" s="9">
        <f>Direcci!U74</f>
        <v>1</v>
      </c>
      <c r="X177" s="16">
        <f>Direcci!V73</f>
        <v>0.35</v>
      </c>
      <c r="Y177" s="16">
        <f>Direcci!W73</f>
        <v>0.35</v>
      </c>
      <c r="Z177" s="17"/>
      <c r="AA177" s="17"/>
      <c r="AB177" s="2"/>
      <c r="AC177" s="2"/>
      <c r="AD177" s="2"/>
      <c r="AE177" s="2"/>
      <c r="AF177" s="2"/>
      <c r="AG177" s="2"/>
      <c r="AH177" s="2"/>
      <c r="AI177" s="2"/>
      <c r="AJ177" s="2"/>
      <c r="AK177" s="2"/>
    </row>
    <row r="178" spans="1:37" ht="30">
      <c r="A178" s="985"/>
      <c r="B178" s="985"/>
      <c r="C178" s="985"/>
      <c r="D178" s="985"/>
      <c r="E178" s="985"/>
      <c r="F178" s="985"/>
      <c r="G178" s="985"/>
      <c r="H178" s="985"/>
      <c r="I178" s="985"/>
      <c r="J178" s="985"/>
      <c r="K178" s="985"/>
      <c r="L178" s="985"/>
      <c r="M178" s="985"/>
      <c r="N178" s="985"/>
      <c r="O178" s="985"/>
      <c r="P178" s="985"/>
      <c r="Q178" s="985"/>
      <c r="R178" s="985"/>
      <c r="S178" s="17" t="str">
        <f>Direcci!B75</f>
        <v>Plan Estratégico Institucional</v>
      </c>
      <c r="T178" s="17" t="str">
        <f>Direcci!C75</f>
        <v>DANE/IGAC</v>
      </c>
      <c r="U178" s="17" t="str">
        <f>Direcci!D75</f>
        <v>Consolidación del Plan Estrátegico Sectorial 2019 - 2022</v>
      </c>
      <c r="V178" s="16">
        <f>Direcci!U75</f>
        <v>1</v>
      </c>
      <c r="W178" s="9">
        <f>Direcci!U76</f>
        <v>1</v>
      </c>
      <c r="X178" s="16">
        <f>Direcci!V75</f>
        <v>0.2</v>
      </c>
      <c r="Y178" s="16">
        <f>Direcci!W75</f>
        <v>0.2</v>
      </c>
      <c r="Z178" s="17"/>
      <c r="AA178" s="17"/>
      <c r="AB178" s="2"/>
      <c r="AC178" s="2"/>
      <c r="AD178" s="2"/>
      <c r="AE178" s="2"/>
      <c r="AF178" s="2"/>
      <c r="AG178" s="2"/>
      <c r="AH178" s="2"/>
      <c r="AI178" s="2"/>
      <c r="AJ178" s="2"/>
      <c r="AK178" s="2"/>
    </row>
    <row r="179" spans="1:37" ht="30">
      <c r="A179" s="985"/>
      <c r="B179" s="985"/>
      <c r="C179" s="985"/>
      <c r="D179" s="985"/>
      <c r="E179" s="985"/>
      <c r="F179" s="985"/>
      <c r="G179" s="985"/>
      <c r="H179" s="985"/>
      <c r="I179" s="985"/>
      <c r="J179" s="985"/>
      <c r="K179" s="985"/>
      <c r="L179" s="985"/>
      <c r="M179" s="985"/>
      <c r="N179" s="985"/>
      <c r="O179" s="985"/>
      <c r="P179" s="985"/>
      <c r="Q179" s="985"/>
      <c r="R179" s="985"/>
      <c r="S179" s="17" t="str">
        <f>Direcci!B77</f>
        <v>Plan Estratégico Institucional</v>
      </c>
      <c r="T179" s="17" t="str">
        <f>Direcci!C77</f>
        <v>DANE/IGAC</v>
      </c>
      <c r="U179" s="17" t="str">
        <f>Direcci!D77</f>
        <v>Actualizar el Plan Estratégico Sectorial en articulación con el PND y el PEI</v>
      </c>
      <c r="V179" s="16">
        <f>Direcci!U77</f>
        <v>1</v>
      </c>
      <c r="W179" s="9">
        <f>Direcci!U78</f>
        <v>1</v>
      </c>
      <c r="X179" s="16">
        <f>Direcci!V77</f>
        <v>0.3</v>
      </c>
      <c r="Y179" s="16">
        <f>Direcci!W77</f>
        <v>0.3</v>
      </c>
      <c r="Z179" s="17"/>
      <c r="AA179" s="17"/>
      <c r="AB179" s="2"/>
      <c r="AC179" s="2"/>
      <c r="AD179" s="2"/>
      <c r="AE179" s="2"/>
      <c r="AF179" s="2"/>
      <c r="AG179" s="2"/>
      <c r="AH179" s="2"/>
      <c r="AI179" s="2"/>
      <c r="AJ179" s="2"/>
      <c r="AK179" s="2"/>
    </row>
    <row r="180" spans="1:37" ht="30">
      <c r="A180" s="985"/>
      <c r="B180" s="985"/>
      <c r="C180" s="985"/>
      <c r="D180" s="985"/>
      <c r="E180" s="985"/>
      <c r="F180" s="985"/>
      <c r="G180" s="985"/>
      <c r="H180" s="985"/>
      <c r="I180" s="985"/>
      <c r="J180" s="985"/>
      <c r="K180" s="985"/>
      <c r="L180" s="985"/>
      <c r="M180" s="985"/>
      <c r="N180" s="985"/>
      <c r="O180" s="985"/>
      <c r="P180" s="985"/>
      <c r="Q180" s="985"/>
      <c r="R180" s="985"/>
      <c r="S180" s="17" t="str">
        <f>Direcci!B79</f>
        <v>Plan Estratégico Institucional</v>
      </c>
      <c r="T180" s="17" t="str">
        <f>Direcci!C79</f>
        <v>Oficina Asesora de Planeación</v>
      </c>
      <c r="U180" s="17" t="str">
        <f>Direcci!D79</f>
        <v>Publicación del Plan Estratégico Sectorial 2019-2022</v>
      </c>
      <c r="V180" s="16">
        <f>Direcci!U79</f>
        <v>1</v>
      </c>
      <c r="W180" s="9">
        <f>Direcci!U80</f>
        <v>0.8</v>
      </c>
      <c r="X180" s="16">
        <f>Direcci!V79</f>
        <v>0.15</v>
      </c>
      <c r="Y180" s="16">
        <f>Direcci!W79</f>
        <v>0.12</v>
      </c>
      <c r="Z180" s="17"/>
      <c r="AA180" s="17"/>
      <c r="AB180" s="2"/>
      <c r="AC180" s="2"/>
      <c r="AD180" s="2"/>
      <c r="AE180" s="2"/>
      <c r="AF180" s="2"/>
      <c r="AG180" s="2"/>
      <c r="AH180" s="2"/>
      <c r="AI180" s="2"/>
      <c r="AJ180" s="2"/>
      <c r="AK180" s="2"/>
    </row>
    <row r="181" spans="1:37" ht="30">
      <c r="A181" s="985"/>
      <c r="B181" s="985"/>
      <c r="C181" s="985"/>
      <c r="D181" s="985"/>
      <c r="E181" s="985"/>
      <c r="F181" s="985"/>
      <c r="G181" s="987"/>
      <c r="H181" s="987"/>
      <c r="I181" s="987"/>
      <c r="J181" s="987"/>
      <c r="K181" s="987"/>
      <c r="L181" s="987"/>
      <c r="M181" s="987"/>
      <c r="N181" s="987"/>
      <c r="O181" s="987"/>
      <c r="P181" s="987"/>
      <c r="Q181" s="987"/>
      <c r="R181" s="985"/>
      <c r="S181" s="17" t="str">
        <f>Direcci!B81</f>
        <v>Plan Estratégico Institucional</v>
      </c>
      <c r="T181" s="17" t="str">
        <f>Direcci!C81</f>
        <v>Oficina Asesora de Planeación</v>
      </c>
      <c r="U181" s="17" t="str">
        <f>Direcci!D81</f>
        <v>Realizar seguimiento al cumplimiento de las actividades y metas del Plan Sectorial 2019-2022</v>
      </c>
      <c r="V181" s="16">
        <f>Direcci!U81</f>
        <v>1</v>
      </c>
      <c r="W181" s="9">
        <f>Direcci!U82</f>
        <v>1</v>
      </c>
      <c r="X181" s="16">
        <f>Direcci!V81</f>
        <v>0</v>
      </c>
      <c r="Y181" s="16">
        <f>Direcci!W81</f>
        <v>0</v>
      </c>
      <c r="Z181" s="17"/>
      <c r="AA181" s="17"/>
      <c r="AB181" s="2"/>
      <c r="AC181" s="2"/>
      <c r="AD181" s="2"/>
      <c r="AE181" s="2"/>
      <c r="AF181" s="2"/>
      <c r="AG181" s="2"/>
      <c r="AH181" s="2"/>
      <c r="AI181" s="2"/>
      <c r="AJ181" s="2"/>
      <c r="AK181" s="2"/>
    </row>
    <row r="182" spans="1:37" ht="30">
      <c r="A182" s="985"/>
      <c r="B182" s="985"/>
      <c r="C182" s="985"/>
      <c r="D182" s="985"/>
      <c r="E182" s="985"/>
      <c r="F182" s="985"/>
      <c r="G182" s="991" t="str">
        <f>Direcci!A84</f>
        <v>Documento de anteproyecto de presupuesto - MGMP- viGencia
Documento de anteproyecto de presupuesto - MGMP-, aprobado</v>
      </c>
      <c r="H182" s="991">
        <f>Direcci!B84</f>
        <v>0</v>
      </c>
      <c r="I182" s="991" t="str">
        <f>Direcci!C84</f>
        <v>Oficina Asesora de Planeación</v>
      </c>
      <c r="J182" s="991" t="str">
        <f>Direcci!D84</f>
        <v>Documento</v>
      </c>
      <c r="K182" s="991">
        <f>Direcci!E84</f>
        <v>1</v>
      </c>
      <c r="L182" s="991" t="str">
        <f>Direcci!F84</f>
        <v>Anteproyecto de presupuesto 2020</v>
      </c>
      <c r="M182" s="991" t="str">
        <f>Direcci!G84</f>
        <v>EFICACIA</v>
      </c>
      <c r="N182" s="984">
        <f>Direcci!U84</f>
        <v>1</v>
      </c>
      <c r="O182" s="984">
        <f>Direcci!U85</f>
        <v>1</v>
      </c>
      <c r="P182" s="990">
        <f>Direcci!V84</f>
        <v>0.05</v>
      </c>
      <c r="Q182" s="984">
        <f>Direcci!W84</f>
        <v>0.05</v>
      </c>
      <c r="R182" s="985"/>
      <c r="S182" s="17" t="str">
        <f>Direcci!B87</f>
        <v>N/A</v>
      </c>
      <c r="T182" s="17" t="str">
        <f>Direcci!C87</f>
        <v>Oficina Asesora de Planeación</v>
      </c>
      <c r="U182" s="17" t="str">
        <f>Direcci!D87</f>
        <v>Socializar lineamientos para la formulación del anteproyecto de presupuesto con todos los procesos de la Entidad</v>
      </c>
      <c r="V182" s="16">
        <f>Direcci!U87</f>
        <v>1</v>
      </c>
      <c r="W182" s="9">
        <f>Direcci!U88</f>
        <v>1</v>
      </c>
      <c r="X182" s="16">
        <f>Direcci!V87</f>
        <v>0.3</v>
      </c>
      <c r="Y182" s="16">
        <f>Direcci!W87</f>
        <v>0.3</v>
      </c>
      <c r="Z182" s="17"/>
      <c r="AA182" s="17"/>
      <c r="AB182" s="2"/>
      <c r="AC182" s="2"/>
      <c r="AD182" s="2"/>
      <c r="AE182" s="2"/>
      <c r="AF182" s="2"/>
      <c r="AG182" s="2"/>
      <c r="AH182" s="2"/>
      <c r="AI182" s="2"/>
      <c r="AJ182" s="2"/>
      <c r="AK182" s="2"/>
    </row>
    <row r="183" spans="1:37" ht="15.75" customHeight="1">
      <c r="A183" s="985"/>
      <c r="B183" s="985"/>
      <c r="C183" s="985"/>
      <c r="D183" s="985"/>
      <c r="E183" s="985"/>
      <c r="F183" s="985"/>
      <c r="G183" s="985"/>
      <c r="H183" s="985"/>
      <c r="I183" s="985"/>
      <c r="J183" s="985"/>
      <c r="K183" s="985"/>
      <c r="L183" s="985"/>
      <c r="M183" s="985"/>
      <c r="N183" s="985"/>
      <c r="O183" s="985"/>
      <c r="P183" s="985"/>
      <c r="Q183" s="985"/>
      <c r="R183" s="985"/>
      <c r="S183" s="17" t="str">
        <f>Direcci!B89</f>
        <v>N/A</v>
      </c>
      <c r="T183" s="17" t="str">
        <f>Direcci!C89</f>
        <v>Oficina Asesora de Planeación</v>
      </c>
      <c r="U183" s="17" t="str">
        <f>Direcci!D89</f>
        <v>Programar y Gestionar el anteproyecto de presupuesto MGMP</v>
      </c>
      <c r="V183" s="16">
        <f>Direcci!U89</f>
        <v>1</v>
      </c>
      <c r="W183" s="9">
        <f>Direcci!U90</f>
        <v>1</v>
      </c>
      <c r="X183" s="16">
        <f>Direcci!V89</f>
        <v>0.4</v>
      </c>
      <c r="Y183" s="16">
        <f>Direcci!W89</f>
        <v>0.4</v>
      </c>
      <c r="Z183" s="17"/>
      <c r="AA183" s="17"/>
      <c r="AB183" s="2"/>
      <c r="AC183" s="2"/>
      <c r="AD183" s="2"/>
      <c r="AE183" s="2"/>
      <c r="AF183" s="2"/>
      <c r="AG183" s="2"/>
      <c r="AH183" s="2"/>
      <c r="AI183" s="2"/>
      <c r="AJ183" s="2"/>
      <c r="AK183" s="2"/>
    </row>
    <row r="184" spans="1:37" ht="15.75" customHeight="1">
      <c r="A184" s="985"/>
      <c r="B184" s="985"/>
      <c r="C184" s="985"/>
      <c r="D184" s="985"/>
      <c r="E184" s="985"/>
      <c r="F184" s="985"/>
      <c r="G184" s="985"/>
      <c r="H184" s="985"/>
      <c r="I184" s="985"/>
      <c r="J184" s="985"/>
      <c r="K184" s="985"/>
      <c r="L184" s="985"/>
      <c r="M184" s="985"/>
      <c r="N184" s="985"/>
      <c r="O184" s="985"/>
      <c r="P184" s="985"/>
      <c r="Q184" s="985"/>
      <c r="R184" s="985"/>
      <c r="S184" s="17" t="str">
        <f>Direcci!B91</f>
        <v>N/A</v>
      </c>
      <c r="T184" s="17" t="str">
        <f>Direcci!C91</f>
        <v>Oficina Asesora de Planeación</v>
      </c>
      <c r="U184" s="17" t="str">
        <f>Direcci!D91</f>
        <v>Aprobar anteproyecto en comité institucional de Gestión y desempeño y/o las instancias pertinentes.</v>
      </c>
      <c r="V184" s="16">
        <f>Direcci!U91</f>
        <v>1</v>
      </c>
      <c r="W184" s="9">
        <f>Direcci!U92</f>
        <v>1</v>
      </c>
      <c r="X184" s="16">
        <f>Direcci!V91</f>
        <v>0</v>
      </c>
      <c r="Y184" s="16">
        <f>Direcci!W91</f>
        <v>0</v>
      </c>
      <c r="Z184" s="17"/>
      <c r="AA184" s="17"/>
      <c r="AB184" s="2"/>
      <c r="AC184" s="2"/>
      <c r="AD184" s="2"/>
      <c r="AE184" s="2"/>
      <c r="AF184" s="2"/>
      <c r="AG184" s="2"/>
      <c r="AH184" s="2"/>
      <c r="AI184" s="2"/>
      <c r="AJ184" s="2"/>
      <c r="AK184" s="2"/>
    </row>
    <row r="185" spans="1:37" ht="15.75" customHeight="1">
      <c r="A185" s="985"/>
      <c r="B185" s="985"/>
      <c r="C185" s="985"/>
      <c r="D185" s="985"/>
      <c r="E185" s="985"/>
      <c r="F185" s="985"/>
      <c r="G185" s="987"/>
      <c r="H185" s="987"/>
      <c r="I185" s="987"/>
      <c r="J185" s="987"/>
      <c r="K185" s="987"/>
      <c r="L185" s="987"/>
      <c r="M185" s="987"/>
      <c r="N185" s="987"/>
      <c r="O185" s="987"/>
      <c r="P185" s="987"/>
      <c r="Q185" s="987"/>
      <c r="R185" s="985"/>
      <c r="S185" s="17" t="str">
        <f>Direcci!B93</f>
        <v>N/A</v>
      </c>
      <c r="T185" s="17" t="str">
        <f>Direcci!C93</f>
        <v>DANE/IGAC</v>
      </c>
      <c r="U185" s="17" t="str">
        <f>Direcci!D93</f>
        <v>Aprobar el  anteproyecto en las instancias definidas.</v>
      </c>
      <c r="V185" s="16">
        <f>Direcci!U93</f>
        <v>1</v>
      </c>
      <c r="W185" s="9">
        <f>Direcci!U94</f>
        <v>1.05</v>
      </c>
      <c r="X185" s="16">
        <f>Direcci!V93</f>
        <v>0.3</v>
      </c>
      <c r="Y185" s="16">
        <f>Direcci!W93</f>
        <v>0.315</v>
      </c>
      <c r="Z185" s="17"/>
      <c r="AA185" s="17"/>
      <c r="AB185" s="2"/>
      <c r="AC185" s="2"/>
      <c r="AD185" s="2"/>
      <c r="AE185" s="2"/>
      <c r="AF185" s="2"/>
      <c r="AG185" s="2"/>
      <c r="AH185" s="2"/>
      <c r="AI185" s="2"/>
      <c r="AJ185" s="2"/>
      <c r="AK185" s="2"/>
    </row>
    <row r="186" spans="1:37" ht="45">
      <c r="A186" s="985"/>
      <c r="B186" s="985"/>
      <c r="C186" s="985"/>
      <c r="D186" s="985"/>
      <c r="E186" s="985"/>
      <c r="F186" s="985"/>
      <c r="G186" s="991" t="str">
        <f>Direcci!A96</f>
        <v>Alianzas estratégicas de cooperación gestionadas.
Iniciativas identificadas por el IGAC que se enmarcan en los ODS de la hoja de ruta de la Cooperación Internacional del IGAC</v>
      </c>
      <c r="H186" s="991" t="str">
        <f>Direcci!B96</f>
        <v>Plan Estratégico Institucional</v>
      </c>
      <c r="I186" s="991" t="str">
        <f>Direcci!C96</f>
        <v>Todos los procesos / Oficina Asesora de Planeación</v>
      </c>
      <c r="J186" s="991" t="str">
        <f>Direcci!D96</f>
        <v>Porcentaje</v>
      </c>
      <c r="K186" s="990">
        <f>Direcci!E96</f>
        <v>1</v>
      </c>
      <c r="L186" s="991" t="str">
        <f>Direcci!F96</f>
        <v>Gestiones de cooperación atendidas</v>
      </c>
      <c r="M186" s="991" t="str">
        <f>Direcci!G96</f>
        <v>EFICACIA</v>
      </c>
      <c r="N186" s="984">
        <f>Direcci!U96</f>
        <v>0.99999999999999989</v>
      </c>
      <c r="O186" s="984">
        <f>Direcci!U97</f>
        <v>1</v>
      </c>
      <c r="P186" s="984">
        <f>Direcci!V96</f>
        <v>0.1</v>
      </c>
      <c r="Q186" s="984">
        <f>Direcci!W96</f>
        <v>0.1</v>
      </c>
      <c r="R186" s="985"/>
      <c r="S186" s="17" t="str">
        <f>Direcci!B101</f>
        <v>Plan Estratégico Institucional</v>
      </c>
      <c r="T186" s="17" t="str">
        <f>Direcci!C101</f>
        <v>Todos los procesos / Oficina Asesora de Planeación</v>
      </c>
      <c r="U186" s="17" t="str">
        <f>Direcci!D101</f>
        <v>Realizar seguimiento y apoyar los proyectos, convenios, compromisos y afiliaciones de carácter internacional de la entidad.</v>
      </c>
      <c r="V186" s="16">
        <f>Direcci!U101</f>
        <v>1</v>
      </c>
      <c r="W186" s="9">
        <f>Direcci!U102</f>
        <v>1</v>
      </c>
      <c r="X186" s="16">
        <f>Direcci!V101</f>
        <v>0.4</v>
      </c>
      <c r="Y186" s="16">
        <f>Direcci!W101</f>
        <v>0.4</v>
      </c>
      <c r="Z186" s="17"/>
      <c r="AA186" s="17"/>
      <c r="AB186" s="2"/>
      <c r="AC186" s="2"/>
      <c r="AD186" s="2"/>
      <c r="AE186" s="2"/>
      <c r="AF186" s="2"/>
      <c r="AG186" s="2"/>
      <c r="AH186" s="2"/>
      <c r="AI186" s="2"/>
      <c r="AJ186" s="2"/>
      <c r="AK186" s="2"/>
    </row>
    <row r="187" spans="1:37" ht="45">
      <c r="A187" s="985"/>
      <c r="B187" s="985"/>
      <c r="C187" s="985"/>
      <c r="D187" s="985"/>
      <c r="E187" s="985"/>
      <c r="F187" s="985"/>
      <c r="G187" s="985"/>
      <c r="H187" s="985"/>
      <c r="I187" s="985"/>
      <c r="J187" s="985"/>
      <c r="K187" s="985"/>
      <c r="L187" s="985"/>
      <c r="M187" s="985"/>
      <c r="N187" s="985"/>
      <c r="O187" s="985"/>
      <c r="P187" s="985"/>
      <c r="Q187" s="985"/>
      <c r="R187" s="985"/>
      <c r="S187" s="17" t="str">
        <f>Direcci!B105</f>
        <v>Plan Estratégico Institucional</v>
      </c>
      <c r="T187" s="17" t="str">
        <f>Direcci!C105</f>
        <v>Todos los procesos / Oficina Asesora de Planeación</v>
      </c>
      <c r="U187" s="17" t="str">
        <f>Direcci!D105</f>
        <v>Apoyar la formulación, gestión y consolidación de las iniciativas de cooperación internacional de los procesos de cooperación</v>
      </c>
      <c r="V187" s="16">
        <f>Direcci!U105</f>
        <v>1</v>
      </c>
      <c r="W187" s="9">
        <f>Direcci!U106</f>
        <v>1</v>
      </c>
      <c r="X187" s="16">
        <f>Direcci!V105</f>
        <v>0.4</v>
      </c>
      <c r="Y187" s="16">
        <f>Direcci!W105</f>
        <v>0.4</v>
      </c>
      <c r="Z187" s="17"/>
      <c r="AA187" s="17"/>
      <c r="AB187" s="2"/>
      <c r="AC187" s="2"/>
      <c r="AD187" s="2"/>
      <c r="AE187" s="2"/>
      <c r="AF187" s="2"/>
      <c r="AG187" s="2"/>
      <c r="AH187" s="2"/>
      <c r="AI187" s="2"/>
      <c r="AJ187" s="2"/>
      <c r="AK187" s="2"/>
    </row>
    <row r="188" spans="1:37" ht="45">
      <c r="A188" s="985"/>
      <c r="B188" s="985"/>
      <c r="C188" s="985"/>
      <c r="D188" s="985"/>
      <c r="E188" s="985"/>
      <c r="F188" s="985"/>
      <c r="G188" s="987"/>
      <c r="H188" s="987"/>
      <c r="I188" s="987"/>
      <c r="J188" s="987"/>
      <c r="K188" s="987"/>
      <c r="L188" s="987"/>
      <c r="M188" s="987"/>
      <c r="N188" s="987"/>
      <c r="O188" s="987"/>
      <c r="P188" s="987"/>
      <c r="Q188" s="987"/>
      <c r="R188" s="985"/>
      <c r="S188" s="17" t="str">
        <f>Direcci!B113</f>
        <v>Plan Estratégico Institucional</v>
      </c>
      <c r="T188" s="17" t="str">
        <f>Direcci!C113</f>
        <v>Todos los procesos / Oficina Asesora de Planeación</v>
      </c>
      <c r="U188" s="17" t="str">
        <f>Direcci!D113</f>
        <v>Mantener el monitoreo de Oferta y Demanda de la Cooperación Internacional a travez de APC y Cancillería.</v>
      </c>
      <c r="V188" s="16">
        <f>Direcci!U113</f>
        <v>1</v>
      </c>
      <c r="W188" s="9">
        <f>Direcci!U114</f>
        <v>1</v>
      </c>
      <c r="X188" s="16">
        <f>Direcci!V113</f>
        <v>0.2</v>
      </c>
      <c r="Y188" s="16">
        <f>Direcci!W113</f>
        <v>0.2</v>
      </c>
      <c r="Z188" s="17"/>
      <c r="AA188" s="17"/>
      <c r="AB188" s="2"/>
      <c r="AC188" s="2"/>
      <c r="AD188" s="2"/>
      <c r="AE188" s="2"/>
      <c r="AF188" s="2"/>
      <c r="AG188" s="2"/>
      <c r="AH188" s="2"/>
      <c r="AI188" s="2"/>
      <c r="AJ188" s="2"/>
      <c r="AK188" s="2"/>
    </row>
    <row r="189" spans="1:37" ht="30">
      <c r="A189" s="985"/>
      <c r="B189" s="985"/>
      <c r="C189" s="985"/>
      <c r="D189" s="985"/>
      <c r="E189" s="985"/>
      <c r="F189" s="985"/>
      <c r="G189" s="991" t="str">
        <f>Direcci!A116</f>
        <v>Proceso de Direccionamiento Estratégico y Planeación con lineamientos o documentación actualizada</v>
      </c>
      <c r="H189" s="991" t="str">
        <f>Direcci!B116</f>
        <v>Plan Estratégico Institucional</v>
      </c>
      <c r="I189" s="991" t="str">
        <f>Direcci!C116</f>
        <v>Oficina Asesora de Planeación</v>
      </c>
      <c r="J189" s="991" t="str">
        <f>Direcci!D116</f>
        <v>Porcentaje</v>
      </c>
      <c r="K189" s="990">
        <f>Direcci!E116</f>
        <v>1</v>
      </c>
      <c r="L189" s="991" t="str">
        <f>Direcci!F116</f>
        <v>%Avance en la actualización de los documentos del proceso</v>
      </c>
      <c r="M189" s="991">
        <f>Direcci!G116</f>
        <v>0</v>
      </c>
      <c r="N189" s="984">
        <f>Direcci!U116</f>
        <v>0.99999999999999989</v>
      </c>
      <c r="O189" s="984">
        <f>Direcci!U117</f>
        <v>0.99949999999999983</v>
      </c>
      <c r="P189" s="984">
        <f>Direcci!V116</f>
        <v>0.04</v>
      </c>
      <c r="Q189" s="984">
        <f>Direcci!W116</f>
        <v>3.9980000000000002E-2</v>
      </c>
      <c r="R189" s="985"/>
      <c r="S189" s="17" t="str">
        <f>Direcci!B121</f>
        <v>Plan Estratégico Institucional</v>
      </c>
      <c r="T189" s="17" t="str">
        <f>Direcci!C121</f>
        <v>Oficina Asesora de Planeación</v>
      </c>
      <c r="U189" s="17" t="str">
        <f>Direcci!D121</f>
        <v>Realizar la actualización de los documentos que hacen parte del Proceso</v>
      </c>
      <c r="V189" s="16">
        <f>Direcci!U121</f>
        <v>1</v>
      </c>
      <c r="W189" s="9">
        <f>Direcci!U122</f>
        <v>1</v>
      </c>
      <c r="X189" s="16">
        <f>Direcci!V121</f>
        <v>0.4</v>
      </c>
      <c r="Y189" s="16">
        <f>Direcci!W121</f>
        <v>0.4</v>
      </c>
      <c r="Z189" s="17"/>
      <c r="AA189" s="17"/>
      <c r="AB189" s="2"/>
      <c r="AC189" s="2"/>
      <c r="AD189" s="2"/>
      <c r="AE189" s="2"/>
      <c r="AF189" s="2"/>
      <c r="AG189" s="2"/>
      <c r="AH189" s="2"/>
      <c r="AI189" s="2"/>
      <c r="AJ189" s="2"/>
      <c r="AK189" s="2"/>
    </row>
    <row r="190" spans="1:37" ht="15.75" customHeight="1">
      <c r="A190" s="985"/>
      <c r="B190" s="985"/>
      <c r="C190" s="985"/>
      <c r="D190" s="985"/>
      <c r="E190" s="985"/>
      <c r="F190" s="985"/>
      <c r="G190" s="985"/>
      <c r="H190" s="987"/>
      <c r="I190" s="987"/>
      <c r="J190" s="987"/>
      <c r="K190" s="987"/>
      <c r="L190" s="987"/>
      <c r="M190" s="987"/>
      <c r="N190" s="987"/>
      <c r="O190" s="987"/>
      <c r="P190" s="987"/>
      <c r="Q190" s="987"/>
      <c r="R190" s="985"/>
      <c r="S190" s="17" t="str">
        <f>Direcci!B123</f>
        <v>Plan Estratégico Institucional</v>
      </c>
      <c r="T190" s="17" t="str">
        <f>Direcci!C123</f>
        <v>Oficina Asesora de Planeación</v>
      </c>
      <c r="U190" s="17" t="str">
        <f>Direcci!D123</f>
        <v>Llevar a cabo la oficialización de los documentos del proceso revisados y actualizados</v>
      </c>
      <c r="V190" s="16">
        <f>Direcci!U123</f>
        <v>1</v>
      </c>
      <c r="W190" s="9">
        <f>Direcci!U124</f>
        <v>1</v>
      </c>
      <c r="X190" s="16">
        <f>Direcci!V123</f>
        <v>0.2</v>
      </c>
      <c r="Y190" s="16">
        <f>Direcci!W123</f>
        <v>0.2</v>
      </c>
      <c r="Z190" s="17"/>
      <c r="AA190" s="17"/>
      <c r="AB190" s="2"/>
      <c r="AC190" s="2"/>
      <c r="AD190" s="2"/>
      <c r="AE190" s="2"/>
      <c r="AF190" s="2"/>
      <c r="AG190" s="2"/>
      <c r="AH190" s="2"/>
      <c r="AI190" s="2"/>
      <c r="AJ190" s="2"/>
      <c r="AK190" s="2"/>
    </row>
    <row r="191" spans="1:37" ht="22.5" customHeight="1">
      <c r="A191" s="985"/>
      <c r="B191" s="985"/>
      <c r="C191" s="985"/>
      <c r="D191" s="985"/>
      <c r="E191" s="985"/>
      <c r="F191" s="985"/>
      <c r="G191" s="985"/>
      <c r="H191" s="991" t="str">
        <f>Direcci!B118</f>
        <v>Plan Estratégico Institucional</v>
      </c>
      <c r="I191" s="991" t="str">
        <f>Direcci!C118</f>
        <v>Oficina Asesora de Planeación</v>
      </c>
      <c r="J191" s="991" t="str">
        <f>Direcci!D118</f>
        <v>Porcentaje</v>
      </c>
      <c r="K191" s="990">
        <f>Direcci!E118</f>
        <v>1</v>
      </c>
      <c r="L191" s="991" t="str">
        <f>Direcci!F118</f>
        <v>%Avance en la elaboración de los lineamientos emitidos</v>
      </c>
      <c r="M191" s="991">
        <f>Direcci!G118</f>
        <v>0</v>
      </c>
      <c r="N191" s="984">
        <f>Direcci!U118</f>
        <v>1</v>
      </c>
      <c r="O191" s="984">
        <f>Direcci!U119</f>
        <v>0</v>
      </c>
      <c r="P191" s="984">
        <f>Direcci!V118</f>
        <v>0.04</v>
      </c>
      <c r="Q191" s="984">
        <f>Direcci!W118</f>
        <v>0</v>
      </c>
      <c r="R191" s="985"/>
      <c r="S191" s="17" t="str">
        <f>Direcci!B125</f>
        <v>Plan Estratégico Institucional</v>
      </c>
      <c r="T191" s="17" t="str">
        <f>Direcci!C125</f>
        <v>Oficina Asesora de Planeación</v>
      </c>
      <c r="U191" s="17" t="str">
        <f>Direcci!D125</f>
        <v>Realizar la socialización de los documentos actualizados</v>
      </c>
      <c r="V191" s="16">
        <f>Direcci!U125</f>
        <v>1</v>
      </c>
      <c r="W191" s="9">
        <f>Direcci!U126</f>
        <v>1</v>
      </c>
      <c r="X191" s="16">
        <f>Direcci!V125</f>
        <v>0.25</v>
      </c>
      <c r="Y191" s="16">
        <f>Direcci!W125</f>
        <v>0.25</v>
      </c>
      <c r="Z191" s="17"/>
      <c r="AA191" s="17"/>
      <c r="AB191" s="2"/>
      <c r="AC191" s="2"/>
      <c r="AD191" s="2"/>
      <c r="AE191" s="2"/>
      <c r="AF191" s="2"/>
      <c r="AG191" s="2"/>
      <c r="AH191" s="2"/>
      <c r="AI191" s="2"/>
      <c r="AJ191" s="2"/>
      <c r="AK191" s="2"/>
    </row>
    <row r="192" spans="1:37" ht="22.5" customHeight="1">
      <c r="A192" s="985"/>
      <c r="B192" s="985"/>
      <c r="C192" s="985"/>
      <c r="D192" s="985"/>
      <c r="E192" s="985"/>
      <c r="F192" s="985"/>
      <c r="G192" s="987"/>
      <c r="H192" s="987"/>
      <c r="I192" s="987"/>
      <c r="J192" s="987"/>
      <c r="K192" s="987"/>
      <c r="L192" s="987"/>
      <c r="M192" s="987"/>
      <c r="N192" s="987"/>
      <c r="O192" s="987"/>
      <c r="P192" s="987"/>
      <c r="Q192" s="987"/>
      <c r="R192" s="985"/>
      <c r="S192" s="17" t="str">
        <f>Direcci!B127</f>
        <v>Plan Estratégico Institucional</v>
      </c>
      <c r="T192" s="17" t="str">
        <f>Direcci!C127</f>
        <v>Oficina Asesora de Planeación</v>
      </c>
      <c r="U192" s="17" t="str">
        <f>Direcci!D127</f>
        <v>Elaborar los lineamientos necesarios para la formulación de planes o estrategias institucionales</v>
      </c>
      <c r="V192" s="16">
        <f>Direcci!U127</f>
        <v>1</v>
      </c>
      <c r="W192" s="9">
        <f>Direcci!U128</f>
        <v>1</v>
      </c>
      <c r="X192" s="16">
        <f>Direcci!V127</f>
        <v>0.15</v>
      </c>
      <c r="Y192" s="16">
        <f>Direcci!W127</f>
        <v>0.15</v>
      </c>
      <c r="Z192" s="17"/>
      <c r="AA192" s="17"/>
      <c r="AB192" s="2"/>
      <c r="AC192" s="2"/>
      <c r="AD192" s="2"/>
      <c r="AE192" s="2"/>
      <c r="AF192" s="2"/>
      <c r="AG192" s="2"/>
      <c r="AH192" s="2"/>
      <c r="AI192" s="2"/>
      <c r="AJ192" s="2"/>
      <c r="AK192" s="2"/>
    </row>
    <row r="193" spans="1:37" ht="28.5" customHeight="1">
      <c r="A193" s="985"/>
      <c r="B193" s="985"/>
      <c r="C193" s="985"/>
      <c r="D193" s="985"/>
      <c r="E193" s="985"/>
      <c r="F193" s="985"/>
      <c r="G193" s="991" t="str">
        <f>Direcci!A130</f>
        <v>Informes mensuales de seguimiento presupuestal</v>
      </c>
      <c r="H193" s="991" t="str">
        <f>Direcci!B130</f>
        <v xml:space="preserve">Plan Anticorrupción
</v>
      </c>
      <c r="I193" s="991" t="str">
        <f>Direcci!C130</f>
        <v>Manuel Maldonado</v>
      </c>
      <c r="J193" s="991" t="str">
        <f>Direcci!D130</f>
        <v>Porcentaje</v>
      </c>
      <c r="K193" s="990">
        <f>Direcci!E130</f>
        <v>1</v>
      </c>
      <c r="L193" s="991" t="str">
        <f>Direcci!F130</f>
        <v xml:space="preserve">Porcentaje de avance de informes elaborados sobre el seguimiento presupuestal </v>
      </c>
      <c r="M193" s="991" t="str">
        <f>Direcci!G130</f>
        <v>EFICACIA</v>
      </c>
      <c r="N193" s="984">
        <f>Direcci!U130</f>
        <v>1</v>
      </c>
      <c r="O193" s="984">
        <f>Direcci!U131</f>
        <v>1.0000000000000002</v>
      </c>
      <c r="P193" s="990">
        <f>Direcci!V130</f>
        <v>7.0000000000000007E-2</v>
      </c>
      <c r="Q193" s="984">
        <f>Direcci!W130</f>
        <v>7.0000000000000021E-2</v>
      </c>
      <c r="R193" s="985"/>
      <c r="S193" s="17" t="str">
        <f>Direcci!B133</f>
        <v xml:space="preserve">Plan Anticorrupción
</v>
      </c>
      <c r="T193" s="17" t="str">
        <f>Direcci!C133</f>
        <v>Manuel Maldonado</v>
      </c>
      <c r="U193" s="17" t="str">
        <f>Direcci!D133</f>
        <v>Realizar seguimiento a la ejecución presupuestal en el aplicativo SIIF para sede central y Direcciones Territoriales.</v>
      </c>
      <c r="V193" s="16">
        <f>Direcci!U133</f>
        <v>0.99999999999999989</v>
      </c>
      <c r="W193" s="9">
        <f>Direcci!U134</f>
        <v>0.99999999999999989</v>
      </c>
      <c r="X193" s="16">
        <f>Direcci!V133</f>
        <v>0.5</v>
      </c>
      <c r="Y193" s="16">
        <f>Direcci!W133</f>
        <v>0.5</v>
      </c>
      <c r="Z193" s="17"/>
      <c r="AA193" s="17"/>
      <c r="AB193" s="2"/>
      <c r="AC193" s="2"/>
      <c r="AD193" s="2"/>
      <c r="AE193" s="2"/>
      <c r="AF193" s="2"/>
      <c r="AG193" s="2"/>
      <c r="AH193" s="2"/>
      <c r="AI193" s="2"/>
      <c r="AJ193" s="2"/>
      <c r="AK193" s="2"/>
    </row>
    <row r="194" spans="1:37" ht="28.5" customHeight="1">
      <c r="A194" s="985"/>
      <c r="B194" s="985"/>
      <c r="C194" s="985"/>
      <c r="D194" s="985"/>
      <c r="E194" s="985"/>
      <c r="F194" s="985"/>
      <c r="G194" s="987"/>
      <c r="H194" s="987"/>
      <c r="I194" s="987"/>
      <c r="J194" s="987"/>
      <c r="K194" s="987"/>
      <c r="L194" s="987"/>
      <c r="M194" s="987"/>
      <c r="N194" s="987"/>
      <c r="O194" s="987"/>
      <c r="P194" s="987"/>
      <c r="Q194" s="987"/>
      <c r="R194" s="985"/>
      <c r="S194" s="17" t="str">
        <f>Direcci!B135</f>
        <v xml:space="preserve">Plan Anticorrupción
</v>
      </c>
      <c r="T194" s="17" t="str">
        <f>Direcci!C135</f>
        <v>Manuel Maldonado</v>
      </c>
      <c r="U194" s="17" t="str">
        <f>Direcci!D135</f>
        <v>Consolidar, analizar y Publicar los Informes mensuales de ejecución presupuestal 2019.</v>
      </c>
      <c r="V194" s="16">
        <f>Direcci!U135</f>
        <v>0.99999999999999989</v>
      </c>
      <c r="W194" s="9">
        <f>Direcci!U136</f>
        <v>0.99999999999999989</v>
      </c>
      <c r="X194" s="16">
        <f>Direcci!V135</f>
        <v>0.5</v>
      </c>
      <c r="Y194" s="16">
        <f>Direcci!W135</f>
        <v>0.5</v>
      </c>
      <c r="Z194" s="17"/>
      <c r="AA194" s="17"/>
      <c r="AB194" s="2"/>
      <c r="AC194" s="2"/>
      <c r="AD194" s="2"/>
      <c r="AE194" s="2"/>
      <c r="AF194" s="2"/>
      <c r="AG194" s="2"/>
      <c r="AH194" s="2"/>
      <c r="AI194" s="2"/>
      <c r="AJ194" s="2"/>
      <c r="AK194" s="2"/>
    </row>
    <row r="195" spans="1:37" ht="24.75" customHeight="1">
      <c r="A195" s="985"/>
      <c r="B195" s="985"/>
      <c r="C195" s="985"/>
      <c r="D195" s="985"/>
      <c r="E195" s="985"/>
      <c r="F195" s="985"/>
      <c r="G195" s="991" t="str">
        <f>Direcci!A138</f>
        <v>Informes de gestión elaborados</v>
      </c>
      <c r="H195" s="991" t="str">
        <f>Direcci!B138</f>
        <v>Plan Anticorrupción</v>
      </c>
      <c r="I195" s="991" t="str">
        <f>Direcci!C138</f>
        <v>Natalia Pineda, Jairo Zubieta, Marcos Ortegón, Luis Nova, Manuel Maldonado</v>
      </c>
      <c r="J195" s="991" t="str">
        <f>Direcci!D138</f>
        <v>Porcentaje</v>
      </c>
      <c r="K195" s="990">
        <f>Direcci!E138</f>
        <v>1</v>
      </c>
      <c r="L195" s="991" t="str">
        <f>Direcci!F138</f>
        <v>Porcentaje de avance de Informes de gestión institucional elaborados.</v>
      </c>
      <c r="M195" s="991" t="str">
        <f>Direcci!G138</f>
        <v>EFICACIA</v>
      </c>
      <c r="N195" s="984">
        <f>Direcci!U138</f>
        <v>0.99999999999999989</v>
      </c>
      <c r="O195" s="984">
        <f>Direcci!U139</f>
        <v>0.99999999999999989</v>
      </c>
      <c r="P195" s="990">
        <f>Direcci!V138</f>
        <v>0.06</v>
      </c>
      <c r="Q195" s="984">
        <f>Direcci!W138</f>
        <v>0.06</v>
      </c>
      <c r="R195" s="985"/>
      <c r="S195" s="17" t="str">
        <f>Direcci!B141</f>
        <v>Plan Anticorrupción</v>
      </c>
      <c r="T195" s="17" t="str">
        <f>Direcci!C141</f>
        <v>Natalia Pineda, Jairo Zubieta, Marcos Ortegón, Luis Nova</v>
      </c>
      <c r="U195" s="17" t="str">
        <f>Direcci!D141</f>
        <v>Elaborar el informe de gestión institucional</v>
      </c>
      <c r="V195" s="16">
        <f>Direcci!U141</f>
        <v>1</v>
      </c>
      <c r="W195" s="9">
        <f>Direcci!U142</f>
        <v>1</v>
      </c>
      <c r="X195" s="16">
        <f>Direcci!V141</f>
        <v>0.5</v>
      </c>
      <c r="Y195" s="16">
        <f>Direcci!W141</f>
        <v>0.5</v>
      </c>
      <c r="Z195" s="17"/>
      <c r="AA195" s="17"/>
      <c r="AB195" s="2"/>
      <c r="AC195" s="2"/>
      <c r="AD195" s="2"/>
      <c r="AE195" s="2"/>
      <c r="AF195" s="2"/>
      <c r="AG195" s="2"/>
      <c r="AH195" s="2"/>
      <c r="AI195" s="2"/>
      <c r="AJ195" s="2"/>
      <c r="AK195" s="2"/>
    </row>
    <row r="196" spans="1:37" ht="24.75" customHeight="1">
      <c r="A196" s="987"/>
      <c r="B196" s="987"/>
      <c r="C196" s="987"/>
      <c r="D196" s="987"/>
      <c r="E196" s="987"/>
      <c r="F196" s="987"/>
      <c r="G196" s="987"/>
      <c r="H196" s="987"/>
      <c r="I196" s="987"/>
      <c r="J196" s="987"/>
      <c r="K196" s="987"/>
      <c r="L196" s="987"/>
      <c r="M196" s="987"/>
      <c r="N196" s="987"/>
      <c r="O196" s="987"/>
      <c r="P196" s="987"/>
      <c r="Q196" s="987"/>
      <c r="R196" s="987"/>
      <c r="S196" s="17" t="str">
        <f>Direcci!B143</f>
        <v>Plan Anticorrupción</v>
      </c>
      <c r="T196" s="17" t="str">
        <f>Direcci!C143</f>
        <v>Natalia Pineda, Jairo Zubieta, Marcos Ortegón, Luis Nova</v>
      </c>
      <c r="U196" s="17" t="str">
        <f>Direcci!D143</f>
        <v>Elaborar el informe de gestión al Congreso de la República</v>
      </c>
      <c r="V196" s="16">
        <f>Direcci!U143</f>
        <v>1</v>
      </c>
      <c r="W196" s="9">
        <f>Direcci!U144</f>
        <v>1</v>
      </c>
      <c r="X196" s="16">
        <f>Direcci!V143</f>
        <v>0.5</v>
      </c>
      <c r="Y196" s="16">
        <f>Direcci!W143</f>
        <v>0.5</v>
      </c>
      <c r="Z196" s="17"/>
      <c r="AA196" s="17"/>
      <c r="AB196" s="2"/>
      <c r="AC196" s="2"/>
      <c r="AD196" s="2"/>
      <c r="AE196" s="2"/>
      <c r="AF196" s="2"/>
      <c r="AG196" s="2"/>
      <c r="AH196" s="2"/>
      <c r="AI196" s="2"/>
      <c r="AJ196" s="2"/>
      <c r="AK196" s="2"/>
    </row>
    <row r="197" spans="1:37" ht="64.5" customHeight="1">
      <c r="A197" s="1024" t="str">
        <f>Regulacion!D4</f>
        <v>REGULACIÓN</v>
      </c>
      <c r="B197" s="1029">
        <f>Regulacion!W4</f>
        <v>5.04E-2</v>
      </c>
      <c r="C197" s="17"/>
      <c r="D197" s="17"/>
      <c r="E197" s="1038" t="str">
        <f>Regulacion!A12</f>
        <v xml:space="preserve">
*Nota: En consideración con los nuevos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encuentra definiendo actualmente los indicadores y productos que harán parte del Plan de Acción del proceso en mención.</v>
      </c>
      <c r="F197" s="1039"/>
      <c r="G197" s="1039"/>
      <c r="H197" s="1039"/>
      <c r="I197" s="1039"/>
      <c r="J197" s="1039"/>
      <c r="K197" s="1039"/>
      <c r="L197" s="1039"/>
      <c r="M197" s="1039"/>
      <c r="N197" s="1039"/>
      <c r="O197" s="1039"/>
      <c r="P197" s="1039"/>
      <c r="Q197" s="1040"/>
      <c r="R197" s="16"/>
      <c r="S197" s="17"/>
      <c r="T197" s="17"/>
      <c r="U197" s="17"/>
      <c r="V197" s="16"/>
      <c r="W197" s="9"/>
      <c r="X197" s="16"/>
      <c r="Y197" s="16"/>
      <c r="Z197" s="17"/>
      <c r="AA197" s="17"/>
      <c r="AB197" s="2"/>
      <c r="AC197" s="2"/>
      <c r="AD197" s="2"/>
      <c r="AE197" s="2"/>
      <c r="AF197" s="2"/>
      <c r="AG197" s="2"/>
      <c r="AH197" s="2"/>
      <c r="AI197" s="2"/>
      <c r="AJ197" s="2"/>
      <c r="AK197" s="2"/>
    </row>
    <row r="198" spans="1:37" ht="64.5" customHeight="1">
      <c r="A198" s="987"/>
      <c r="B198" s="987"/>
      <c r="C198" s="17"/>
      <c r="D198" s="17"/>
      <c r="E198" s="1041"/>
      <c r="F198" s="1042"/>
      <c r="G198" s="1042"/>
      <c r="H198" s="1042"/>
      <c r="I198" s="1042"/>
      <c r="J198" s="1042"/>
      <c r="K198" s="1042"/>
      <c r="L198" s="1042"/>
      <c r="M198" s="1042"/>
      <c r="N198" s="1042"/>
      <c r="O198" s="1042"/>
      <c r="P198" s="1042"/>
      <c r="Q198" s="1043"/>
      <c r="R198" s="16"/>
      <c r="S198" s="17"/>
      <c r="T198" s="17"/>
      <c r="U198" s="17"/>
      <c r="V198" s="16"/>
      <c r="W198" s="9"/>
      <c r="X198" s="16"/>
      <c r="Y198" s="16"/>
      <c r="Z198" s="17"/>
      <c r="AA198" s="17"/>
      <c r="AB198" s="2"/>
      <c r="AC198" s="2"/>
      <c r="AD198" s="2"/>
      <c r="AE198" s="2"/>
      <c r="AF198" s="2"/>
      <c r="AG198" s="2"/>
      <c r="AH198" s="2"/>
      <c r="AI198" s="2"/>
      <c r="AJ198" s="2"/>
      <c r="AK198" s="2"/>
    </row>
    <row r="199" spans="1:37" ht="45">
      <c r="A199" s="1023" t="str">
        <f>Tecnolog!D4</f>
        <v>GESTIÓN DE TECNOLOGIAS DE LA INFORMACIÓN</v>
      </c>
      <c r="B199" s="1025">
        <f>Tecnolog!W4</f>
        <v>5.9200000000000003E-2</v>
      </c>
      <c r="C199" s="991" t="str">
        <f>Tecnolog!A8</f>
        <v>- Democratizar la información y el conocimiento del IGAC</v>
      </c>
      <c r="D199" s="991" t="str">
        <f>Tecnolog!N8</f>
        <v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v>
      </c>
      <c r="E199" s="991" t="str">
        <f>Tecnolog!A10</f>
        <v>- Gestión con valores para resultados
- Gestión del conocimiento y la innovación</v>
      </c>
      <c r="F199" s="991" t="str">
        <f>Tecnolog!N10</f>
        <v>- Gestión del conocimiento y la innovación</v>
      </c>
      <c r="G199" s="991" t="str">
        <f>Tecnolog!A12</f>
        <v>Documentos Normativos para el gobierno geoespacial de la ICDE (Gestion del Conocimiento)</v>
      </c>
      <c r="H199" s="991" t="str">
        <f>Tecnolog!B12</f>
        <v>N/A</v>
      </c>
      <c r="I199" s="991" t="str">
        <f>Tecnolog!C12</f>
        <v>Coordinador GIT Gobierno Geoespacial - ICDE</v>
      </c>
      <c r="J199" s="991" t="str">
        <f>Tecnolog!D12</f>
        <v>NÚMERO</v>
      </c>
      <c r="K199" s="991">
        <f>Tecnolog!E12</f>
        <v>2</v>
      </c>
      <c r="L199" s="991" t="str">
        <f>Tecnolog!F12</f>
        <v xml:space="preserve">Documentos normativos  (Guías de implementación de estándares, especificaciones técnicas y proyección de actos administrativos) </v>
      </c>
      <c r="M199" s="991" t="str">
        <f>Tecnolog!G12</f>
        <v>Eficacia</v>
      </c>
      <c r="N199" s="995">
        <f>Tecnolog!U12</f>
        <v>2</v>
      </c>
      <c r="O199" s="995">
        <f>Tecnolog!U13</f>
        <v>2</v>
      </c>
      <c r="P199" s="990">
        <f>Tecnolog!V12</f>
        <v>0.1</v>
      </c>
      <c r="Q199" s="984">
        <f>Tecnolog!W12</f>
        <v>0.1</v>
      </c>
      <c r="R199" s="984">
        <f>SUM(Q199:Q233)</f>
        <v>0.97753781512605054</v>
      </c>
      <c r="S199" s="17" t="str">
        <f>Tecnolog!B15</f>
        <v>N/A</v>
      </c>
      <c r="T199" s="17" t="str">
        <f>Tecnolog!C15</f>
        <v>Coordinador GIT Gobierno Geoespacial - ICDE</v>
      </c>
      <c r="U199" s="17" t="str">
        <f>Tecnolog!D15</f>
        <v>Realizar el análisis del estado actual de los documentos normativos para la gestión de los recursos geográficos</v>
      </c>
      <c r="V199" s="16">
        <f>Tecnolog!U15</f>
        <v>1</v>
      </c>
      <c r="W199" s="9">
        <f>Tecnolog!U16</f>
        <v>1</v>
      </c>
      <c r="X199" s="16">
        <f>Tecnolog!V15</f>
        <v>0.25</v>
      </c>
      <c r="Y199" s="16">
        <f>Tecnolog!W15</f>
        <v>0.25</v>
      </c>
      <c r="Z199" s="17"/>
      <c r="AA199" s="17"/>
      <c r="AB199" s="2"/>
      <c r="AC199" s="2"/>
      <c r="AD199" s="2"/>
      <c r="AE199" s="2"/>
      <c r="AF199" s="2"/>
      <c r="AG199" s="2"/>
      <c r="AH199" s="2"/>
      <c r="AI199" s="2"/>
      <c r="AJ199" s="2"/>
      <c r="AK199" s="2"/>
    </row>
    <row r="200" spans="1:37" ht="45">
      <c r="A200" s="985"/>
      <c r="B200" s="985"/>
      <c r="C200" s="985"/>
      <c r="D200" s="985"/>
      <c r="E200" s="985"/>
      <c r="F200" s="985"/>
      <c r="G200" s="985"/>
      <c r="H200" s="985"/>
      <c r="I200" s="985"/>
      <c r="J200" s="985"/>
      <c r="K200" s="985"/>
      <c r="L200" s="985"/>
      <c r="M200" s="985"/>
      <c r="N200" s="985"/>
      <c r="O200" s="985"/>
      <c r="P200" s="985"/>
      <c r="Q200" s="985"/>
      <c r="R200" s="985"/>
      <c r="S200" s="17" t="str">
        <f>Tecnolog!B17</f>
        <v>N/A</v>
      </c>
      <c r="T200" s="17" t="str">
        <f>Tecnolog!C17</f>
        <v>Coordinador GIT Gobierno Geoespacial - ICDE</v>
      </c>
      <c r="U200" s="17" t="str">
        <f>Tecnolog!D17</f>
        <v>Desarrollar o actualizar los documentos normativos</v>
      </c>
      <c r="V200" s="16">
        <f>Tecnolog!U17</f>
        <v>1.0000000000000002</v>
      </c>
      <c r="W200" s="9">
        <f>Tecnolog!U18</f>
        <v>1.0000000000000002</v>
      </c>
      <c r="X200" s="16">
        <f>Tecnolog!V17</f>
        <v>0.25</v>
      </c>
      <c r="Y200" s="16">
        <f>Tecnolog!W17</f>
        <v>0.25</v>
      </c>
      <c r="Z200" s="17"/>
      <c r="AA200" s="17"/>
      <c r="AB200" s="2"/>
      <c r="AC200" s="2"/>
      <c r="AD200" s="2"/>
      <c r="AE200" s="2"/>
      <c r="AF200" s="2"/>
      <c r="AG200" s="2"/>
      <c r="AH200" s="2"/>
      <c r="AI200" s="2"/>
      <c r="AJ200" s="2"/>
      <c r="AK200" s="2"/>
    </row>
    <row r="201" spans="1:37" ht="45">
      <c r="A201" s="985"/>
      <c r="B201" s="985"/>
      <c r="C201" s="985"/>
      <c r="D201" s="985"/>
      <c r="E201" s="985"/>
      <c r="F201" s="985"/>
      <c r="G201" s="985"/>
      <c r="H201" s="985"/>
      <c r="I201" s="985"/>
      <c r="J201" s="985"/>
      <c r="K201" s="985"/>
      <c r="L201" s="985"/>
      <c r="M201" s="985"/>
      <c r="N201" s="985"/>
      <c r="O201" s="985"/>
      <c r="P201" s="985"/>
      <c r="Q201" s="985"/>
      <c r="R201" s="985"/>
      <c r="S201" s="17" t="str">
        <f>Tecnolog!B19</f>
        <v>N/A</v>
      </c>
      <c r="T201" s="17" t="str">
        <f>Tecnolog!C19</f>
        <v>Coordinador GIT Gobierno Geoespacial - ICDE</v>
      </c>
      <c r="U201" s="17" t="str">
        <f>Tecnolog!D19</f>
        <v>Estructurar a nivel pedagógico un documento normativo</v>
      </c>
      <c r="V201" s="16">
        <f>Tecnolog!U19</f>
        <v>1.0000000000000002</v>
      </c>
      <c r="W201" s="9">
        <f>Tecnolog!U20</f>
        <v>1.0000000000000002</v>
      </c>
      <c r="X201" s="16">
        <f>Tecnolog!V19</f>
        <v>0.25</v>
      </c>
      <c r="Y201" s="16">
        <f>Tecnolog!W19</f>
        <v>0.25</v>
      </c>
      <c r="Z201" s="17"/>
      <c r="AA201" s="17"/>
      <c r="AB201" s="2"/>
      <c r="AC201" s="2"/>
      <c r="AD201" s="2"/>
      <c r="AE201" s="2"/>
      <c r="AF201" s="2"/>
      <c r="AG201" s="2"/>
      <c r="AH201" s="2"/>
      <c r="AI201" s="2"/>
      <c r="AJ201" s="2"/>
      <c r="AK201" s="2"/>
    </row>
    <row r="202" spans="1:37" ht="45">
      <c r="A202" s="985"/>
      <c r="B202" s="985"/>
      <c r="C202" s="985"/>
      <c r="D202" s="985"/>
      <c r="E202" s="985"/>
      <c r="F202" s="985"/>
      <c r="G202" s="987"/>
      <c r="H202" s="987"/>
      <c r="I202" s="987"/>
      <c r="J202" s="987"/>
      <c r="K202" s="987"/>
      <c r="L202" s="987"/>
      <c r="M202" s="987"/>
      <c r="N202" s="987"/>
      <c r="O202" s="987"/>
      <c r="P202" s="987"/>
      <c r="Q202" s="987"/>
      <c r="R202" s="985"/>
      <c r="S202" s="17" t="str">
        <f>Tecnolog!B21</f>
        <v>N/A</v>
      </c>
      <c r="T202" s="17" t="str">
        <f>Tecnolog!C21</f>
        <v>Coordinador GIT Gobierno Geoespacial - ICDE</v>
      </c>
      <c r="U202" s="17" t="str">
        <f>Tecnolog!D21</f>
        <v>Realizar procesos de socialización y difusión de los Documentos Normativos</v>
      </c>
      <c r="V202" s="16">
        <f>Tecnolog!U21</f>
        <v>1</v>
      </c>
      <c r="W202" s="9">
        <f>Tecnolog!U22</f>
        <v>1</v>
      </c>
      <c r="X202" s="16">
        <f>Tecnolog!V21</f>
        <v>0.25</v>
      </c>
      <c r="Y202" s="16">
        <f>Tecnolog!W21</f>
        <v>0.25</v>
      </c>
      <c r="Z202" s="17"/>
      <c r="AA202" s="17"/>
      <c r="AB202" s="2"/>
      <c r="AC202" s="2"/>
      <c r="AD202" s="2"/>
      <c r="AE202" s="2"/>
      <c r="AF202" s="2"/>
      <c r="AG202" s="2"/>
      <c r="AH202" s="2"/>
      <c r="AI202" s="2"/>
      <c r="AJ202" s="2"/>
      <c r="AK202" s="2"/>
    </row>
    <row r="203" spans="1:37" ht="45">
      <c r="A203" s="985"/>
      <c r="B203" s="985"/>
      <c r="C203" s="985"/>
      <c r="D203" s="985"/>
      <c r="E203" s="985"/>
      <c r="F203" s="985"/>
      <c r="G203" s="991" t="str">
        <f>Tecnolog!A24</f>
        <v>Servicio de asistencia técnica en temas IDE para las diferentes entidades (Gestion del Conocimiento)</v>
      </c>
      <c r="H203" s="991" t="str">
        <f>Tecnolog!B24</f>
        <v>N/A</v>
      </c>
      <c r="I203" s="991" t="str">
        <f>Tecnolog!C24</f>
        <v>Coordinador GIT Gobierno Geoespacial - ICDE</v>
      </c>
      <c r="J203" s="991" t="str">
        <f>Tecnolog!D24</f>
        <v>NÚMERO</v>
      </c>
      <c r="K203" s="991">
        <f>Tecnolog!E24</f>
        <v>15</v>
      </c>
      <c r="L203" s="991" t="str">
        <f>Tecnolog!F24</f>
        <v>Entidades Asistidas</v>
      </c>
      <c r="M203" s="991" t="str">
        <f>Tecnolog!G24</f>
        <v>Eficacia</v>
      </c>
      <c r="N203" s="991">
        <f>Tecnolog!U24</f>
        <v>15</v>
      </c>
      <c r="O203" s="991">
        <f>Tecnolog!U25</f>
        <v>15</v>
      </c>
      <c r="P203" s="990">
        <f>Tecnolog!V24</f>
        <v>0.1</v>
      </c>
      <c r="Q203" s="984">
        <f>Tecnolog!W24</f>
        <v>0.1</v>
      </c>
      <c r="R203" s="985"/>
      <c r="S203" s="17" t="str">
        <f>Tecnolog!B27</f>
        <v>N/A</v>
      </c>
      <c r="T203" s="17" t="str">
        <f>Tecnolog!C27</f>
        <v>Coordinador GIT Gobierno Geoespacial - ICDE</v>
      </c>
      <c r="U203" s="17" t="str">
        <f>Tecnolog!D27</f>
        <v>Definir la estructura del documento técnico "Resultado del fortalecimiento para las entidades de la ICDE"</v>
      </c>
      <c r="V203" s="16">
        <f>Tecnolog!U27</f>
        <v>1</v>
      </c>
      <c r="W203" s="9">
        <f>Tecnolog!U28</f>
        <v>1</v>
      </c>
      <c r="X203" s="16">
        <f>Tecnolog!V27</f>
        <v>0.12</v>
      </c>
      <c r="Y203" s="16">
        <f>Tecnolog!W27</f>
        <v>0.12</v>
      </c>
      <c r="Z203" s="17"/>
      <c r="AA203" s="17"/>
      <c r="AB203" s="2"/>
      <c r="AC203" s="2"/>
      <c r="AD203" s="2"/>
      <c r="AE203" s="2"/>
      <c r="AF203" s="2"/>
      <c r="AG203" s="2"/>
      <c r="AH203" s="2"/>
      <c r="AI203" s="2"/>
      <c r="AJ203" s="2"/>
      <c r="AK203" s="2"/>
    </row>
    <row r="204" spans="1:37" ht="45">
      <c r="A204" s="985"/>
      <c r="B204" s="985"/>
      <c r="C204" s="985"/>
      <c r="D204" s="985"/>
      <c r="E204" s="985"/>
      <c r="F204" s="985"/>
      <c r="G204" s="985"/>
      <c r="H204" s="985"/>
      <c r="I204" s="985"/>
      <c r="J204" s="985"/>
      <c r="K204" s="985"/>
      <c r="L204" s="985"/>
      <c r="M204" s="985"/>
      <c r="N204" s="985"/>
      <c r="O204" s="985"/>
      <c r="P204" s="985"/>
      <c r="Q204" s="985"/>
      <c r="R204" s="985"/>
      <c r="S204" s="17" t="str">
        <f>Tecnolog!B29</f>
        <v>N/A</v>
      </c>
      <c r="T204" s="17" t="str">
        <f>Tecnolog!C29</f>
        <v>Coordinador GIT Gobierno Geoespacial - ICDE</v>
      </c>
      <c r="U204" s="17" t="str">
        <f>Tecnolog!D29</f>
        <v>Fortalecer el conocimiento en temáticas de Infraestructura de Datos Espaciales (IDE) en las entidades de la comunidad</v>
      </c>
      <c r="V204" s="16">
        <f>Tecnolog!U29</f>
        <v>1</v>
      </c>
      <c r="W204" s="9">
        <f>Tecnolog!U30</f>
        <v>1</v>
      </c>
      <c r="X204" s="16">
        <f>Tecnolog!V29</f>
        <v>0.22</v>
      </c>
      <c r="Y204" s="16">
        <f>Tecnolog!W29</f>
        <v>0.22</v>
      </c>
      <c r="Z204" s="17"/>
      <c r="AA204" s="17"/>
      <c r="AB204" s="2"/>
      <c r="AC204" s="2"/>
      <c r="AD204" s="2"/>
      <c r="AE204" s="2"/>
      <c r="AF204" s="2"/>
      <c r="AG204" s="2"/>
      <c r="AH204" s="2"/>
      <c r="AI204" s="2"/>
      <c r="AJ204" s="2"/>
      <c r="AK204" s="2"/>
    </row>
    <row r="205" spans="1:37" ht="45">
      <c r="A205" s="985"/>
      <c r="B205" s="985"/>
      <c r="C205" s="985"/>
      <c r="D205" s="985"/>
      <c r="E205" s="985"/>
      <c r="F205" s="985"/>
      <c r="G205" s="985"/>
      <c r="H205" s="985"/>
      <c r="I205" s="985"/>
      <c r="J205" s="985"/>
      <c r="K205" s="985"/>
      <c r="L205" s="985"/>
      <c r="M205" s="985"/>
      <c r="N205" s="985"/>
      <c r="O205" s="985"/>
      <c r="P205" s="985"/>
      <c r="Q205" s="985"/>
      <c r="R205" s="985"/>
      <c r="S205" s="17" t="str">
        <f>Tecnolog!B31</f>
        <v>N/A</v>
      </c>
      <c r="T205" s="17" t="str">
        <f>Tecnolog!C31</f>
        <v>Coordinador GIT Gobierno Geoespacial - ICDE</v>
      </c>
      <c r="U205" s="17" t="str">
        <f>Tecnolog!D31</f>
        <v>Acompañar la gestión de información geográfica en las entidades interesadas</v>
      </c>
      <c r="V205" s="16">
        <f>Tecnolog!U31</f>
        <v>1</v>
      </c>
      <c r="W205" s="9">
        <f>Tecnolog!U32</f>
        <v>1</v>
      </c>
      <c r="X205" s="16">
        <f>Tecnolog!V31</f>
        <v>0.22</v>
      </c>
      <c r="Y205" s="16">
        <f>Tecnolog!W31</f>
        <v>0.22</v>
      </c>
      <c r="Z205" s="17"/>
      <c r="AA205" s="17"/>
      <c r="AB205" s="2"/>
      <c r="AC205" s="2"/>
      <c r="AD205" s="2"/>
      <c r="AE205" s="2"/>
      <c r="AF205" s="2"/>
      <c r="AG205" s="2"/>
      <c r="AH205" s="2"/>
      <c r="AI205" s="2"/>
      <c r="AJ205" s="2"/>
      <c r="AK205" s="2"/>
    </row>
    <row r="206" spans="1:37" ht="45">
      <c r="A206" s="985"/>
      <c r="B206" s="985"/>
      <c r="C206" s="985"/>
      <c r="D206" s="985"/>
      <c r="E206" s="985"/>
      <c r="F206" s="985"/>
      <c r="G206" s="987"/>
      <c r="H206" s="987"/>
      <c r="I206" s="987"/>
      <c r="J206" s="987"/>
      <c r="K206" s="987"/>
      <c r="L206" s="987"/>
      <c r="M206" s="987"/>
      <c r="N206" s="987"/>
      <c r="O206" s="987"/>
      <c r="P206" s="987"/>
      <c r="Q206" s="987"/>
      <c r="R206" s="985"/>
      <c r="S206" s="17" t="str">
        <f>Tecnolog!B37</f>
        <v>N/A</v>
      </c>
      <c r="T206" s="17" t="str">
        <f>Tecnolog!C37</f>
        <v>Coordinador GIT Gobierno Geoespacial - ICDE</v>
      </c>
      <c r="U206" s="17" t="str">
        <f>Tecnolog!D37</f>
        <v>Socializar y difundir los resultados generados en el marco de la ICDE (Esta actividad no continua)</v>
      </c>
      <c r="V206" s="16">
        <f>Tecnolog!U37</f>
        <v>1</v>
      </c>
      <c r="W206" s="9">
        <f>Tecnolog!U38</f>
        <v>0</v>
      </c>
      <c r="X206" s="16">
        <f>Tecnolog!V37</f>
        <v>0</v>
      </c>
      <c r="Y206" s="16">
        <f>Tecnolog!W37</f>
        <v>0</v>
      </c>
      <c r="Z206" s="17"/>
      <c r="AA206" s="17"/>
      <c r="AB206" s="2"/>
      <c r="AC206" s="2"/>
      <c r="AD206" s="2"/>
      <c r="AE206" s="2"/>
      <c r="AF206" s="2"/>
      <c r="AG206" s="2"/>
      <c r="AH206" s="2"/>
      <c r="AI206" s="2"/>
      <c r="AJ206" s="2"/>
      <c r="AK206" s="2"/>
    </row>
    <row r="207" spans="1:37" ht="45">
      <c r="A207" s="985"/>
      <c r="B207" s="985"/>
      <c r="C207" s="985"/>
      <c r="D207" s="985"/>
      <c r="E207" s="985"/>
      <c r="F207" s="985"/>
      <c r="G207" s="991" t="str">
        <f>Tecnolog!A40</f>
        <v>Herramientas de difusión  para el posicionamiento de la ICDE (Gestion del Conocimiento)</v>
      </c>
      <c r="H207" s="991" t="str">
        <f>Tecnolog!B40</f>
        <v>N/A</v>
      </c>
      <c r="I207" s="991" t="str">
        <f>Tecnolog!C40</f>
        <v>Coordinador GIT Gobierno Geoespacial - ICDE</v>
      </c>
      <c r="J207" s="991" t="str">
        <f>Tecnolog!D40</f>
        <v>NÚMERO</v>
      </c>
      <c r="K207" s="991">
        <f>Tecnolog!E40</f>
        <v>14</v>
      </c>
      <c r="L207" s="991" t="str">
        <f>Tecnolog!F40</f>
        <v>Herramientas de difusión para el posicionamiento de la ICDE (boletines, plenarias, cursos en temáticas IDE y Actualizaciones en canales digitales)</v>
      </c>
      <c r="M207" s="991" t="str">
        <f>Tecnolog!G40</f>
        <v>Eficacia</v>
      </c>
      <c r="N207" s="992">
        <f>Tecnolog!U40</f>
        <v>14</v>
      </c>
      <c r="O207" s="992">
        <f>Tecnolog!U41</f>
        <v>14</v>
      </c>
      <c r="P207" s="984">
        <f>Tecnolog!V40</f>
        <v>0.1</v>
      </c>
      <c r="Q207" s="984">
        <f>Tecnolog!W40</f>
        <v>0.1</v>
      </c>
      <c r="R207" s="985"/>
      <c r="S207" s="17" t="str">
        <f>Tecnolog!B43</f>
        <v>Plan Anticorrupción y de Atención al Ciudadano</v>
      </c>
      <c r="T207" s="17" t="str">
        <f>Tecnolog!C43</f>
        <v>Coordinador GIT Gobierno Geoespacial - ICDE</v>
      </c>
      <c r="U207" s="17" t="str">
        <f>Tecnolog!D43</f>
        <v>Generar  boletines" cultura GEO"</v>
      </c>
      <c r="V207" s="16">
        <f>Tecnolog!U43</f>
        <v>0.99999999999999989</v>
      </c>
      <c r="W207" s="9">
        <f>Tecnolog!U44</f>
        <v>0.99999999999999989</v>
      </c>
      <c r="X207" s="16">
        <f>Tecnolog!V43</f>
        <v>0.25</v>
      </c>
      <c r="Y207" s="16">
        <f>Tecnolog!W43</f>
        <v>0.25</v>
      </c>
      <c r="Z207" s="17"/>
      <c r="AA207" s="17"/>
      <c r="AB207" s="2"/>
      <c r="AC207" s="2"/>
      <c r="AD207" s="2"/>
      <c r="AE207" s="2"/>
      <c r="AF207" s="2"/>
      <c r="AG207" s="2"/>
      <c r="AH207" s="2"/>
      <c r="AI207" s="2"/>
      <c r="AJ207" s="2"/>
      <c r="AK207" s="2"/>
    </row>
    <row r="208" spans="1:37" ht="45">
      <c r="A208" s="985"/>
      <c r="B208" s="985"/>
      <c r="C208" s="985"/>
      <c r="D208" s="985"/>
      <c r="E208" s="985"/>
      <c r="F208" s="985"/>
      <c r="G208" s="985"/>
      <c r="H208" s="985"/>
      <c r="I208" s="985"/>
      <c r="J208" s="985"/>
      <c r="K208" s="985"/>
      <c r="L208" s="985"/>
      <c r="M208" s="985"/>
      <c r="N208" s="985"/>
      <c r="O208" s="985"/>
      <c r="P208" s="985"/>
      <c r="Q208" s="985"/>
      <c r="R208" s="985"/>
      <c r="S208" s="17" t="str">
        <f>Tecnolog!B45</f>
        <v>Plan Anticorrupción y de Atención al Ciudadano</v>
      </c>
      <c r="T208" s="17" t="str">
        <f>Tecnolog!C45</f>
        <v>Coordinador GIT Gobierno Geoespacial - ICDE</v>
      </c>
      <c r="U208" s="17" t="str">
        <f>Tecnolog!D45</f>
        <v>Realizar  plenarias de Infraestructuras de Datos Espaciales (IDE) temáticas</v>
      </c>
      <c r="V208" s="16">
        <f>Tecnolog!U45</f>
        <v>1</v>
      </c>
      <c r="W208" s="9">
        <f>Tecnolog!U46</f>
        <v>1</v>
      </c>
      <c r="X208" s="16">
        <f>Tecnolog!V45</f>
        <v>0.25</v>
      </c>
      <c r="Y208" s="16">
        <f>Tecnolog!W45</f>
        <v>0.25</v>
      </c>
      <c r="Z208" s="17"/>
      <c r="AA208" s="17"/>
      <c r="AB208" s="2"/>
      <c r="AC208" s="2"/>
      <c r="AD208" s="2"/>
      <c r="AE208" s="2"/>
      <c r="AF208" s="2"/>
      <c r="AG208" s="2"/>
      <c r="AH208" s="2"/>
      <c r="AI208" s="2"/>
      <c r="AJ208" s="2"/>
      <c r="AK208" s="2"/>
    </row>
    <row r="209" spans="1:37" ht="45">
      <c r="A209" s="985"/>
      <c r="B209" s="985"/>
      <c r="C209" s="985"/>
      <c r="D209" s="985"/>
      <c r="E209" s="985"/>
      <c r="F209" s="985"/>
      <c r="G209" s="985"/>
      <c r="H209" s="985"/>
      <c r="I209" s="985"/>
      <c r="J209" s="985"/>
      <c r="K209" s="985"/>
      <c r="L209" s="985"/>
      <c r="M209" s="985"/>
      <c r="N209" s="985"/>
      <c r="O209" s="985"/>
      <c r="P209" s="985"/>
      <c r="Q209" s="985"/>
      <c r="R209" s="985"/>
      <c r="S209" s="17" t="str">
        <f>Tecnolog!B47</f>
        <v>Plan Anticorrupción y de Atención al Ciudadano</v>
      </c>
      <c r="T209" s="17" t="str">
        <f>Tecnolog!C47</f>
        <v>Coordinador GIT Gobierno Geoespacial - ICDE</v>
      </c>
      <c r="U209" s="17" t="str">
        <f>Tecnolog!D47</f>
        <v>Fortalecer el conocimiento en tematicas IDE para las entidades que conforman la Infraestructura Colombiana de Datos Espaciales (ICDE)</v>
      </c>
      <c r="V209" s="16">
        <f>Tecnolog!U47</f>
        <v>0.99999999999999989</v>
      </c>
      <c r="W209" s="9">
        <f>Tecnolog!U48</f>
        <v>0.89999999999999991</v>
      </c>
      <c r="X209" s="16">
        <f>Tecnolog!V47</f>
        <v>0.25</v>
      </c>
      <c r="Y209" s="16">
        <f>Tecnolog!W47</f>
        <v>0.22500000000000001</v>
      </c>
      <c r="Z209" s="17"/>
      <c r="AA209" s="17"/>
      <c r="AB209" s="2"/>
      <c r="AC209" s="2"/>
      <c r="AD209" s="2"/>
      <c r="AE209" s="2"/>
      <c r="AF209" s="2"/>
      <c r="AG209" s="2"/>
      <c r="AH209" s="2"/>
      <c r="AI209" s="2"/>
      <c r="AJ209" s="2"/>
      <c r="AK209" s="2"/>
    </row>
    <row r="210" spans="1:37" ht="45">
      <c r="A210" s="985"/>
      <c r="B210" s="985"/>
      <c r="C210" s="985"/>
      <c r="D210" s="985"/>
      <c r="E210" s="985"/>
      <c r="F210" s="985"/>
      <c r="G210" s="987"/>
      <c r="H210" s="987"/>
      <c r="I210" s="987"/>
      <c r="J210" s="987"/>
      <c r="K210" s="987"/>
      <c r="L210" s="987"/>
      <c r="M210" s="987"/>
      <c r="N210" s="987"/>
      <c r="O210" s="987"/>
      <c r="P210" s="987"/>
      <c r="Q210" s="987"/>
      <c r="R210" s="985"/>
      <c r="S210" s="17" t="str">
        <f>Tecnolog!B49</f>
        <v>Plan Anticorrupción y de Atención al Ciudadano</v>
      </c>
      <c r="T210" s="17" t="str">
        <f>Tecnolog!C49</f>
        <v>Coordinador GIT Gobierno Geoespacial - ICDE</v>
      </c>
      <c r="U210" s="17" t="str">
        <f>Tecnolog!D49</f>
        <v>Promover el posicionamiento de la ICDE en los diferentes canales digitales de comunicación</v>
      </c>
      <c r="V210" s="16">
        <f>Tecnolog!U49</f>
        <v>0.99999999999999989</v>
      </c>
      <c r="W210" s="9">
        <f>Tecnolog!U50</f>
        <v>0.99999999999999989</v>
      </c>
      <c r="X210" s="16">
        <f>Tecnolog!V49</f>
        <v>0.25</v>
      </c>
      <c r="Y210" s="16">
        <f>Tecnolog!W49</f>
        <v>0.25</v>
      </c>
      <c r="Z210" s="17"/>
      <c r="AA210" s="17"/>
      <c r="AB210" s="2"/>
      <c r="AC210" s="2"/>
      <c r="AD210" s="2"/>
      <c r="AE210" s="2"/>
      <c r="AF210" s="2"/>
      <c r="AG210" s="2"/>
      <c r="AH210" s="2"/>
      <c r="AI210" s="2"/>
      <c r="AJ210" s="2"/>
      <c r="AK210" s="2"/>
    </row>
    <row r="211" spans="1:37" ht="45">
      <c r="A211" s="985"/>
      <c r="B211" s="985"/>
      <c r="C211" s="985"/>
      <c r="D211" s="985"/>
      <c r="E211" s="985"/>
      <c r="F211" s="985"/>
      <c r="G211" s="991" t="str">
        <f>Tecnolog!A52</f>
        <v>Geoportal Comunitario PGN (Compartido)</v>
      </c>
      <c r="H211" s="991" t="str">
        <f>Tecnolog!B52</f>
        <v>N/A</v>
      </c>
      <c r="I211" s="991" t="str">
        <f>Tecnolog!C52</f>
        <v>Coordinador GIT Gobierno Geoespacial - ICDE</v>
      </c>
      <c r="J211" s="991" t="str">
        <f>Tecnolog!D52</f>
        <v>NÚMERO</v>
      </c>
      <c r="K211" s="991">
        <f>Tecnolog!E52</f>
        <v>143</v>
      </c>
      <c r="L211" s="991" t="str">
        <f>Tecnolog!F52</f>
        <v>Geoservicios publicados y disponibles</v>
      </c>
      <c r="M211" s="991" t="str">
        <f>Tecnolog!G52</f>
        <v>Eficacia</v>
      </c>
      <c r="N211" s="992">
        <f>Tecnolog!U52</f>
        <v>175</v>
      </c>
      <c r="O211" s="992">
        <f>Tecnolog!U53</f>
        <v>185</v>
      </c>
      <c r="P211" s="990">
        <f>Tecnolog!V52</f>
        <v>0.1</v>
      </c>
      <c r="Q211" s="984">
        <f>Tecnolog!W52</f>
        <v>0.10571428571428572</v>
      </c>
      <c r="R211" s="985"/>
      <c r="S211" s="17" t="str">
        <f>Tecnolog!B55</f>
        <v>N/A</v>
      </c>
      <c r="T211" s="17" t="str">
        <f>Tecnolog!C55</f>
        <v>Coordinador GIT Gobierno Geoespacial - ICDE</v>
      </c>
      <c r="U211" s="17" t="str">
        <f>Tecnolog!D55</f>
        <v>Monitorear el estado de los geoservicios disponibles</v>
      </c>
      <c r="V211" s="16">
        <f>Tecnolog!U55</f>
        <v>1</v>
      </c>
      <c r="W211" s="9">
        <f>Tecnolog!U56</f>
        <v>1</v>
      </c>
      <c r="X211" s="16">
        <f>Tecnolog!V55</f>
        <v>0.25</v>
      </c>
      <c r="Y211" s="16">
        <f>Tecnolog!W55</f>
        <v>0.25</v>
      </c>
      <c r="Z211" s="17"/>
      <c r="AA211" s="17"/>
      <c r="AB211" s="2"/>
      <c r="AC211" s="2"/>
      <c r="AD211" s="2"/>
      <c r="AE211" s="2"/>
      <c r="AF211" s="2"/>
      <c r="AG211" s="2"/>
      <c r="AH211" s="2"/>
      <c r="AI211" s="2"/>
      <c r="AJ211" s="2"/>
      <c r="AK211" s="2"/>
    </row>
    <row r="212" spans="1:37" ht="45">
      <c r="A212" s="985"/>
      <c r="B212" s="985"/>
      <c r="C212" s="985"/>
      <c r="D212" s="985"/>
      <c r="E212" s="985"/>
      <c r="F212" s="985"/>
      <c r="G212" s="985"/>
      <c r="H212" s="985"/>
      <c r="I212" s="985"/>
      <c r="J212" s="985"/>
      <c r="K212" s="985"/>
      <c r="L212" s="985"/>
      <c r="M212" s="985"/>
      <c r="N212" s="985"/>
      <c r="O212" s="985"/>
      <c r="P212" s="985"/>
      <c r="Q212" s="985"/>
      <c r="R212" s="985"/>
      <c r="S212" s="17" t="str">
        <f>Tecnolog!B57</f>
        <v>N/A</v>
      </c>
      <c r="T212" s="17" t="str">
        <f>Tecnolog!C57</f>
        <v>Coordinador GIT Gobierno Geoespacial - ICDE</v>
      </c>
      <c r="U212" s="17" t="str">
        <f>Tecnolog!D57</f>
        <v>Desarrollar mejoras y nuevas funcioalidades a las plataformas</v>
      </c>
      <c r="V212" s="16">
        <f>Tecnolog!U57</f>
        <v>1</v>
      </c>
      <c r="W212" s="9">
        <f>Tecnolog!U58</f>
        <v>1</v>
      </c>
      <c r="X212" s="16">
        <f>Tecnolog!V57</f>
        <v>0.25</v>
      </c>
      <c r="Y212" s="16">
        <f>Tecnolog!W57</f>
        <v>0.25</v>
      </c>
      <c r="Z212" s="17"/>
      <c r="AA212" s="17"/>
      <c r="AB212" s="2"/>
      <c r="AC212" s="2"/>
      <c r="AD212" s="2"/>
      <c r="AE212" s="2"/>
      <c r="AF212" s="2"/>
      <c r="AG212" s="2"/>
      <c r="AH212" s="2"/>
      <c r="AI212" s="2"/>
      <c r="AJ212" s="2"/>
      <c r="AK212" s="2"/>
    </row>
    <row r="213" spans="1:37" ht="45">
      <c r="A213" s="985"/>
      <c r="B213" s="985"/>
      <c r="C213" s="985"/>
      <c r="D213" s="985"/>
      <c r="E213" s="985"/>
      <c r="F213" s="985"/>
      <c r="G213" s="985"/>
      <c r="H213" s="985"/>
      <c r="I213" s="985"/>
      <c r="J213" s="985"/>
      <c r="K213" s="985"/>
      <c r="L213" s="985"/>
      <c r="M213" s="985"/>
      <c r="N213" s="985"/>
      <c r="O213" s="985"/>
      <c r="P213" s="985"/>
      <c r="Q213" s="985"/>
      <c r="R213" s="985"/>
      <c r="S213" s="17" t="str">
        <f>Tecnolog!B59</f>
        <v>N/A</v>
      </c>
      <c r="T213" s="17" t="str">
        <f>Tecnolog!C59</f>
        <v>Coordinador GIT Gobierno Geoespacial - ICDE</v>
      </c>
      <c r="U213" s="17" t="str">
        <f>Tecnolog!D59</f>
        <v>Gestionar nuevos geoservicios con las diferentes entidades</v>
      </c>
      <c r="V213" s="16">
        <f>Tecnolog!U59</f>
        <v>0.99999999999999989</v>
      </c>
      <c r="W213" s="9">
        <f>Tecnolog!U60</f>
        <v>0.99999999999999989</v>
      </c>
      <c r="X213" s="16">
        <f>Tecnolog!V59</f>
        <v>0.25</v>
      </c>
      <c r="Y213" s="16">
        <f>Tecnolog!W59</f>
        <v>0.25</v>
      </c>
      <c r="Z213" s="17"/>
      <c r="AA213" s="17"/>
      <c r="AB213" s="2"/>
      <c r="AC213" s="2"/>
      <c r="AD213" s="2"/>
      <c r="AE213" s="2"/>
      <c r="AF213" s="2"/>
      <c r="AG213" s="2"/>
      <c r="AH213" s="2"/>
      <c r="AI213" s="2"/>
      <c r="AJ213" s="2"/>
      <c r="AK213" s="2"/>
    </row>
    <row r="214" spans="1:37" ht="45">
      <c r="A214" s="985"/>
      <c r="B214" s="985"/>
      <c r="C214" s="985"/>
      <c r="D214" s="985"/>
      <c r="E214" s="985"/>
      <c r="F214" s="985"/>
      <c r="G214" s="987"/>
      <c r="H214" s="987"/>
      <c r="I214" s="987"/>
      <c r="J214" s="987"/>
      <c r="K214" s="987"/>
      <c r="L214" s="987"/>
      <c r="M214" s="987"/>
      <c r="N214" s="987"/>
      <c r="O214" s="987"/>
      <c r="P214" s="987"/>
      <c r="Q214" s="987"/>
      <c r="R214" s="985"/>
      <c r="S214" s="17" t="str">
        <f>Tecnolog!B61</f>
        <v>N/A</v>
      </c>
      <c r="T214" s="17" t="str">
        <f>Tecnolog!C61</f>
        <v>Coordinador GIT Gobierno Geoespacial - ICDE</v>
      </c>
      <c r="U214" s="17" t="str">
        <f>Tecnolog!D61</f>
        <v>Conceptualizar la evolución del Portal Geografico Nacional</v>
      </c>
      <c r="V214" s="16">
        <f>Tecnolog!U61</f>
        <v>1.0000000000000002</v>
      </c>
      <c r="W214" s="9">
        <f>Tecnolog!U62</f>
        <v>1.0000000000000002</v>
      </c>
      <c r="X214" s="16">
        <f>Tecnolog!V61</f>
        <v>0.25</v>
      </c>
      <c r="Y214" s="16">
        <f>Tecnolog!W61</f>
        <v>0.25</v>
      </c>
      <c r="Z214" s="17"/>
      <c r="AA214" s="17"/>
      <c r="AB214" s="2"/>
      <c r="AC214" s="2"/>
      <c r="AD214" s="2"/>
      <c r="AE214" s="2"/>
      <c r="AF214" s="2"/>
      <c r="AG214" s="2"/>
      <c r="AH214" s="2"/>
      <c r="AI214" s="2"/>
      <c r="AJ214" s="2"/>
      <c r="AK214" s="2"/>
    </row>
    <row r="215" spans="1:37" ht="45">
      <c r="A215" s="985"/>
      <c r="B215" s="985"/>
      <c r="C215" s="985"/>
      <c r="D215" s="985"/>
      <c r="E215" s="985"/>
      <c r="F215" s="985"/>
      <c r="G215" s="986" t="str">
        <f>Tecnolog!A66</f>
        <v>Instrumentos y asistencia técnica para el fortalecimiento de la IDE-IGAC e IDE-AT (Compartido)</v>
      </c>
      <c r="H215" s="991" t="str">
        <f>Tecnolog!B66</f>
        <v>N/A</v>
      </c>
      <c r="I215" s="991" t="str">
        <f>Tecnolog!C66</f>
        <v>Coordinador GIT Gobierno Geoespacial - ICDE</v>
      </c>
      <c r="J215" s="991" t="str">
        <f>Tecnolog!D66</f>
        <v>NÚMERO</v>
      </c>
      <c r="K215" s="991">
        <f>Tecnolog!E66</f>
        <v>3</v>
      </c>
      <c r="L215" s="991" t="str">
        <f>Tecnolog!F66</f>
        <v>Documento técnico con los resultados de implementación de la IDE - IGAC realizados</v>
      </c>
      <c r="M215" s="991" t="str">
        <f>Tecnolog!G66</f>
        <v>Eficacia</v>
      </c>
      <c r="N215" s="991">
        <f>Tecnolog!U66</f>
        <v>3</v>
      </c>
      <c r="O215" s="993">
        <f>Tecnolog!U67</f>
        <v>3</v>
      </c>
      <c r="P215" s="990">
        <f>Tecnolog!V66</f>
        <v>0.05</v>
      </c>
      <c r="Q215" s="984">
        <f>Tecnolog!W66</f>
        <v>0.05</v>
      </c>
      <c r="R215" s="985"/>
      <c r="S215" s="17" t="str">
        <f>Tecnolog!B71</f>
        <v>N/A</v>
      </c>
      <c r="T215" s="17" t="str">
        <f>Tecnolog!C71</f>
        <v>Coordinador GIT Gobierno Geoespacial - ICDE</v>
      </c>
      <c r="U215" s="17" t="str">
        <f>Tecnolog!D71</f>
        <v>Construir la Guía de formulación y fortalecimiento de IDE</v>
      </c>
      <c r="V215" s="16">
        <f>Tecnolog!U71</f>
        <v>1</v>
      </c>
      <c r="W215" s="9">
        <f>Tecnolog!U72</f>
        <v>1</v>
      </c>
      <c r="X215" s="16">
        <f>Tecnolog!V71</f>
        <v>0.2</v>
      </c>
      <c r="Y215" s="16">
        <f>Tecnolog!W71</f>
        <v>0.2</v>
      </c>
      <c r="Z215" s="17"/>
      <c r="AA215" s="17"/>
      <c r="AB215" s="2"/>
      <c r="AC215" s="2"/>
      <c r="AD215" s="2"/>
      <c r="AE215" s="2"/>
      <c r="AF215" s="2"/>
      <c r="AG215" s="2"/>
      <c r="AH215" s="2"/>
      <c r="AI215" s="2"/>
      <c r="AJ215" s="2"/>
      <c r="AK215" s="2"/>
    </row>
    <row r="216" spans="1:37" ht="45">
      <c r="A216" s="985"/>
      <c r="B216" s="985"/>
      <c r="C216" s="985"/>
      <c r="D216" s="985"/>
      <c r="E216" s="985"/>
      <c r="F216" s="985"/>
      <c r="G216" s="985"/>
      <c r="H216" s="985"/>
      <c r="I216" s="985"/>
      <c r="J216" s="985"/>
      <c r="K216" s="985"/>
      <c r="L216" s="985"/>
      <c r="M216" s="985"/>
      <c r="N216" s="985"/>
      <c r="O216" s="985"/>
      <c r="P216" s="985"/>
      <c r="Q216" s="985"/>
      <c r="R216" s="985"/>
      <c r="S216" s="17" t="str">
        <f>Tecnolog!B73</f>
        <v>N/A</v>
      </c>
      <c r="T216" s="17" t="str">
        <f>Tecnolog!C73</f>
        <v>Coordinador GIT Gobierno Geoespacial - ICDE</v>
      </c>
      <c r="U216" s="17" t="str">
        <f>Tecnolog!D73</f>
        <v>Desarrollar la estrategia de Proyectos SIG evolucionados a IDE</v>
      </c>
      <c r="V216" s="16">
        <f>Tecnolog!U73</f>
        <v>1</v>
      </c>
      <c r="W216" s="9">
        <f>Tecnolog!U74</f>
        <v>1</v>
      </c>
      <c r="X216" s="16">
        <f>Tecnolog!V73</f>
        <v>0.2</v>
      </c>
      <c r="Y216" s="16">
        <f>Tecnolog!W73</f>
        <v>0.2</v>
      </c>
      <c r="Z216" s="17"/>
      <c r="AA216" s="17"/>
      <c r="AB216" s="2"/>
      <c r="AC216" s="2"/>
      <c r="AD216" s="2"/>
      <c r="AE216" s="2"/>
      <c r="AF216" s="2"/>
      <c r="AG216" s="2"/>
      <c r="AH216" s="2"/>
      <c r="AI216" s="2"/>
      <c r="AJ216" s="2"/>
      <c r="AK216" s="2"/>
    </row>
    <row r="217" spans="1:37" ht="45">
      <c r="A217" s="985"/>
      <c r="B217" s="985"/>
      <c r="C217" s="985"/>
      <c r="D217" s="985"/>
      <c r="E217" s="985"/>
      <c r="F217" s="985"/>
      <c r="G217" s="985"/>
      <c r="H217" s="985"/>
      <c r="I217" s="985"/>
      <c r="J217" s="985"/>
      <c r="K217" s="985"/>
      <c r="L217" s="985"/>
      <c r="M217" s="985"/>
      <c r="N217" s="985"/>
      <c r="O217" s="985"/>
      <c r="P217" s="985"/>
      <c r="Q217" s="985"/>
      <c r="R217" s="985"/>
      <c r="S217" s="17" t="str">
        <f>Tecnolog!B75</f>
        <v>N/A</v>
      </c>
      <c r="T217" s="17" t="str">
        <f>Tecnolog!C75</f>
        <v>Coordinador GIT Gobierno Geoespacial - ICDE</v>
      </c>
      <c r="U217" s="17" t="str">
        <f>Tecnolog!D75</f>
        <v>Realizar asistencia técnica a las áreas misionales del IGAC</v>
      </c>
      <c r="V217" s="16">
        <f>Tecnolog!U75</f>
        <v>0.99999999999999989</v>
      </c>
      <c r="W217" s="9">
        <f>Tecnolog!U76</f>
        <v>0.99999999999999989</v>
      </c>
      <c r="X217" s="16">
        <f>Tecnolog!V75</f>
        <v>0.2</v>
      </c>
      <c r="Y217" s="16">
        <f>Tecnolog!W75</f>
        <v>0.2</v>
      </c>
      <c r="Z217" s="17"/>
      <c r="AA217" s="17"/>
      <c r="AB217" s="2"/>
      <c r="AC217" s="2"/>
      <c r="AD217" s="2"/>
      <c r="AE217" s="2"/>
      <c r="AF217" s="2"/>
      <c r="AG217" s="2"/>
      <c r="AH217" s="2"/>
      <c r="AI217" s="2"/>
      <c r="AJ217" s="2"/>
      <c r="AK217" s="2"/>
    </row>
    <row r="218" spans="1:37" ht="45">
      <c r="A218" s="985"/>
      <c r="B218" s="985"/>
      <c r="C218" s="985"/>
      <c r="D218" s="985"/>
      <c r="E218" s="985"/>
      <c r="F218" s="985"/>
      <c r="G218" s="985"/>
      <c r="H218" s="985"/>
      <c r="I218" s="985"/>
      <c r="J218" s="986" t="str">
        <f>Tecnolog!D68</f>
        <v>NÚMERO</v>
      </c>
      <c r="K218" s="986">
        <f>Tecnolog!E68</f>
        <v>25</v>
      </c>
      <c r="L218" s="986" t="str">
        <f>Tecnolog!F68</f>
        <v>Solicitudes de las áreas misionales atendidas</v>
      </c>
      <c r="M218" s="986" t="str">
        <f>Tecnolog!G68</f>
        <v>Eficacia</v>
      </c>
      <c r="N218" s="986">
        <f>Tecnolog!U68</f>
        <v>25</v>
      </c>
      <c r="O218" s="986">
        <f>Tecnolog!U69</f>
        <v>34</v>
      </c>
      <c r="P218" s="988">
        <f>Tecnolog!V68</f>
        <v>0.05</v>
      </c>
      <c r="Q218" s="989">
        <f>Tecnolog!W68</f>
        <v>6.8000000000000005E-2</v>
      </c>
      <c r="R218" s="985"/>
      <c r="S218" s="17" t="str">
        <f>Tecnolog!B77</f>
        <v>N/A</v>
      </c>
      <c r="T218" s="17" t="str">
        <f>Tecnolog!C77</f>
        <v>Coordinador GIT Gobierno Geoespacial - ICDE</v>
      </c>
      <c r="U218" s="17" t="str">
        <f>Tecnolog!D77</f>
        <v>Realizar el mantenimiento de contenidos Micrositio IDE IGAC</v>
      </c>
      <c r="V218" s="16">
        <f>Tecnolog!U77</f>
        <v>0.99999999999999989</v>
      </c>
      <c r="W218" s="9">
        <f>Tecnolog!U78</f>
        <v>0.99999999999999989</v>
      </c>
      <c r="X218" s="16">
        <f>Tecnolog!V77</f>
        <v>0.2</v>
      </c>
      <c r="Y218" s="16">
        <f>Tecnolog!W77</f>
        <v>0.2</v>
      </c>
      <c r="Z218" s="17"/>
      <c r="AA218" s="17"/>
      <c r="AB218" s="2"/>
      <c r="AC218" s="2"/>
      <c r="AD218" s="2"/>
      <c r="AE218" s="2"/>
      <c r="AF218" s="2"/>
      <c r="AG218" s="2"/>
      <c r="AH218" s="2"/>
      <c r="AI218" s="2"/>
      <c r="AJ218" s="2"/>
      <c r="AK218" s="2"/>
    </row>
    <row r="219" spans="1:37" ht="45">
      <c r="A219" s="985"/>
      <c r="B219" s="985"/>
      <c r="C219" s="985"/>
      <c r="D219" s="985"/>
      <c r="E219" s="985"/>
      <c r="F219" s="985"/>
      <c r="G219" s="985"/>
      <c r="H219" s="985"/>
      <c r="I219" s="985"/>
      <c r="J219" s="987"/>
      <c r="K219" s="987"/>
      <c r="L219" s="987"/>
      <c r="M219" s="987"/>
      <c r="N219" s="987"/>
      <c r="O219" s="987"/>
      <c r="P219" s="987"/>
      <c r="Q219" s="987"/>
      <c r="R219" s="985"/>
      <c r="S219" s="17" t="str">
        <f>Tecnolog!B79</f>
        <v>N/A</v>
      </c>
      <c r="T219" s="17" t="str">
        <f>Tecnolog!C79</f>
        <v>Coordinador GIT Gobierno Geoespacial - ICDE</v>
      </c>
      <c r="U219" s="17" t="str">
        <f>Tecnolog!D79</f>
        <v>Conceptualizar y diseñar el Modelo de gestión para los nombres geográficos - IDE IGAC (Buscador de topónimos)</v>
      </c>
      <c r="V219" s="16">
        <f>Tecnolog!U79</f>
        <v>0.99999999999999989</v>
      </c>
      <c r="W219" s="9">
        <f>Tecnolog!U80</f>
        <v>0.99999999999999989</v>
      </c>
      <c r="X219" s="16">
        <f>Tecnolog!V79</f>
        <v>0.2</v>
      </c>
      <c r="Y219" s="16">
        <f>Tecnolog!W79</f>
        <v>0.2</v>
      </c>
      <c r="Z219" s="17"/>
      <c r="AA219" s="17"/>
      <c r="AB219" s="2"/>
      <c r="AC219" s="2"/>
      <c r="AD219" s="2"/>
      <c r="AE219" s="2"/>
      <c r="AF219" s="2"/>
      <c r="AG219" s="2"/>
      <c r="AH219" s="2"/>
      <c r="AI219" s="2"/>
      <c r="AJ219" s="2"/>
      <c r="AK219" s="2"/>
    </row>
    <row r="220" spans="1:37" ht="45">
      <c r="A220" s="985"/>
      <c r="B220" s="985"/>
      <c r="C220" s="985"/>
      <c r="D220" s="985"/>
      <c r="E220" s="985"/>
      <c r="F220" s="985"/>
      <c r="G220" s="986" t="str">
        <f>Tecnolog!A82</f>
        <v>Portal ICDE y Plataformas WEB AT (Gestiion de Tecnologia)</v>
      </c>
      <c r="H220" s="991" t="str">
        <f>Tecnolog!B82</f>
        <v>N/A</v>
      </c>
      <c r="I220" s="991" t="str">
        <f>Tecnolog!C82</f>
        <v>Coordinador GIT Gobierno Geoespacial - ICDE</v>
      </c>
      <c r="J220" s="991" t="str">
        <f>Tecnolog!D82</f>
        <v>NÚMERO</v>
      </c>
      <c r="K220" s="991">
        <f>Tecnolog!E82</f>
        <v>17</v>
      </c>
      <c r="L220" s="991" t="str">
        <f>Tecnolog!F82</f>
        <v>Actualizaciones de contenidos del portal ICDE Y Micrositios realizadas</v>
      </c>
      <c r="M220" s="991" t="str">
        <f>Tecnolog!G82</f>
        <v>Eficacia</v>
      </c>
      <c r="N220" s="991">
        <f>Tecnolog!U82</f>
        <v>17</v>
      </c>
      <c r="O220" s="991">
        <f>Tecnolog!U83</f>
        <v>20</v>
      </c>
      <c r="P220" s="990">
        <f>Tecnolog!V82</f>
        <v>0.05</v>
      </c>
      <c r="Q220" s="984">
        <f>Tecnolog!W82</f>
        <v>5.8823529411764712E-2</v>
      </c>
      <c r="R220" s="985"/>
      <c r="S220" s="17" t="str">
        <f>Tecnolog!B87</f>
        <v>N/A</v>
      </c>
      <c r="T220" s="17" t="str">
        <f>Tecnolog!C87</f>
        <v>Coordinador GIT Gobierno Geoespacial - ICDE</v>
      </c>
      <c r="U220" s="17" t="str">
        <f>Tecnolog!D87</f>
        <v>Desarrollar mejoras funcionales del Portal ICDE</v>
      </c>
      <c r="V220" s="16">
        <f>Tecnolog!U87</f>
        <v>0.99999999999999989</v>
      </c>
      <c r="W220" s="9">
        <f>Tecnolog!U88</f>
        <v>0.99999999999999989</v>
      </c>
      <c r="X220" s="16">
        <f>Tecnolog!V87</f>
        <v>0.33</v>
      </c>
      <c r="Y220" s="16">
        <f>Tecnolog!W87</f>
        <v>0.33</v>
      </c>
      <c r="Z220" s="17"/>
      <c r="AA220" s="17"/>
      <c r="AB220" s="2"/>
      <c r="AC220" s="2"/>
      <c r="AD220" s="2"/>
      <c r="AE220" s="2"/>
      <c r="AF220" s="2"/>
      <c r="AG220" s="2"/>
      <c r="AH220" s="2"/>
      <c r="AI220" s="2"/>
      <c r="AJ220" s="2"/>
      <c r="AK220" s="2"/>
    </row>
    <row r="221" spans="1:37" ht="45">
      <c r="A221" s="985"/>
      <c r="B221" s="985"/>
      <c r="C221" s="985"/>
      <c r="D221" s="985"/>
      <c r="E221" s="985"/>
      <c r="F221" s="985"/>
      <c r="G221" s="985"/>
      <c r="H221" s="985"/>
      <c r="I221" s="985"/>
      <c r="J221" s="985"/>
      <c r="K221" s="985"/>
      <c r="L221" s="985"/>
      <c r="M221" s="985"/>
      <c r="N221" s="985"/>
      <c r="O221" s="985"/>
      <c r="P221" s="985"/>
      <c r="Q221" s="985"/>
      <c r="R221" s="985"/>
      <c r="S221" s="17" t="str">
        <f>Tecnolog!B89</f>
        <v>N/A</v>
      </c>
      <c r="T221" s="17" t="str">
        <f>Tecnolog!C89</f>
        <v>Coordinador GIT Gobierno Geoespacial - ICDE</v>
      </c>
      <c r="U221" s="17" t="str">
        <f>Tecnolog!D89</f>
        <v>Actualizar contenidos en Portal y micrositios</v>
      </c>
      <c r="V221" s="16">
        <f>Tecnolog!U89</f>
        <v>1</v>
      </c>
      <c r="W221" s="9">
        <f>Tecnolog!U90</f>
        <v>1</v>
      </c>
      <c r="X221" s="16">
        <f>Tecnolog!V89</f>
        <v>0.34</v>
      </c>
      <c r="Y221" s="16">
        <f>Tecnolog!W89</f>
        <v>0.34</v>
      </c>
      <c r="Z221" s="17"/>
      <c r="AA221" s="17"/>
      <c r="AB221" s="2"/>
      <c r="AC221" s="2"/>
      <c r="AD221" s="2"/>
      <c r="AE221" s="2"/>
      <c r="AF221" s="2"/>
      <c r="AG221" s="2"/>
      <c r="AH221" s="2"/>
      <c r="AI221" s="2"/>
      <c r="AJ221" s="2"/>
      <c r="AK221" s="2"/>
    </row>
    <row r="222" spans="1:37" ht="60">
      <c r="A222" s="985"/>
      <c r="B222" s="985"/>
      <c r="C222" s="985"/>
      <c r="D222" s="985"/>
      <c r="E222" s="985"/>
      <c r="F222" s="985"/>
      <c r="G222" s="987"/>
      <c r="H222" s="987"/>
      <c r="I222" s="987"/>
      <c r="J222" s="17" t="str">
        <f>Tecnolog!D84</f>
        <v>NÚMERO</v>
      </c>
      <c r="K222" s="17">
        <f>Tecnolog!E84</f>
        <v>10</v>
      </c>
      <c r="L222" s="17" t="str">
        <f>Tecnolog!F84</f>
        <v>Mejoras de funcionalidades del Portal ICDE y Micrositios realizadas</v>
      </c>
      <c r="M222" s="17" t="str">
        <f>Tecnolog!G84</f>
        <v>Eficacia</v>
      </c>
      <c r="N222" s="17">
        <f>Tecnolog!U84</f>
        <v>10</v>
      </c>
      <c r="O222" s="17">
        <f>Tecnolog!U85</f>
        <v>11</v>
      </c>
      <c r="P222" s="19">
        <f>Tecnolog!V84</f>
        <v>0.05</v>
      </c>
      <c r="Q222" s="16">
        <f>Tecnolog!W84</f>
        <v>5.5000000000000007E-2</v>
      </c>
      <c r="R222" s="985"/>
      <c r="S222" s="17" t="str">
        <f>Tecnolog!B91</f>
        <v>N/A</v>
      </c>
      <c r="T222" s="17" t="str">
        <f>Tecnolog!C91</f>
        <v>Coordinador GIT Gobierno Geoespacial - ICDE</v>
      </c>
      <c r="U222" s="17" t="str">
        <f>Tecnolog!D91</f>
        <v>Crear el Micrositio IDE Administración de Tierras</v>
      </c>
      <c r="V222" s="16">
        <f>Tecnolog!U91</f>
        <v>0.99999999999999989</v>
      </c>
      <c r="W222" s="9">
        <f>Tecnolog!U92</f>
        <v>0.99999999999999989</v>
      </c>
      <c r="X222" s="16">
        <f>Tecnolog!V91</f>
        <v>0.33</v>
      </c>
      <c r="Y222" s="16">
        <f>Tecnolog!W91</f>
        <v>0.33</v>
      </c>
      <c r="Z222" s="17"/>
      <c r="AA222" s="17"/>
      <c r="AB222" s="2"/>
      <c r="AC222" s="2"/>
      <c r="AD222" s="2"/>
      <c r="AE222" s="2"/>
      <c r="AF222" s="2"/>
      <c r="AG222" s="2"/>
      <c r="AH222" s="2"/>
      <c r="AI222" s="2"/>
      <c r="AJ222" s="2"/>
      <c r="AK222" s="2"/>
    </row>
    <row r="223" spans="1:37" ht="75">
      <c r="A223" s="985"/>
      <c r="B223" s="985"/>
      <c r="C223" s="985"/>
      <c r="D223" s="985"/>
      <c r="E223" s="985"/>
      <c r="F223" s="985"/>
      <c r="G223" s="991" t="str">
        <f>Tecnolog!A94</f>
        <v>Sistemas de Información Geográfica (Gestion de Tecnologia)</v>
      </c>
      <c r="H223" s="991" t="str">
        <f>Tecnolog!B94</f>
        <v>N/A</v>
      </c>
      <c r="I223" s="991" t="str">
        <f>Tecnolog!C94</f>
        <v>Coordinador GIT Aplicaciones en Tecnologías de la Información Geográfica -TIG</v>
      </c>
      <c r="J223" s="991" t="str">
        <f>Tecnolog!D94</f>
        <v>NÚMERO</v>
      </c>
      <c r="K223" s="991">
        <f>Tecnolog!E94</f>
        <v>2</v>
      </c>
      <c r="L223" s="991" t="str">
        <f>Tecnolog!F94</f>
        <v>Funcionalidades creadas para los Sistemas de Información Geográfica</v>
      </c>
      <c r="M223" s="991" t="str">
        <f>Tecnolog!G94</f>
        <v>Eficacia</v>
      </c>
      <c r="N223" s="995">
        <f>Tecnolog!U94</f>
        <v>2</v>
      </c>
      <c r="O223" s="995">
        <f>Tecnolog!U95</f>
        <v>2</v>
      </c>
      <c r="P223" s="990">
        <f>Tecnolog!V94</f>
        <v>0.1</v>
      </c>
      <c r="Q223" s="984">
        <f>Tecnolog!W94</f>
        <v>0.1</v>
      </c>
      <c r="R223" s="985"/>
      <c r="S223" s="17" t="str">
        <f>Tecnolog!B97</f>
        <v>NA</v>
      </c>
      <c r="T223" s="17" t="str">
        <f>Tecnolog!C97</f>
        <v>Coordinador GIT Aplicaciones en Tecnologías de la Información Geográfica -TIG</v>
      </c>
      <c r="U223" s="17" t="str">
        <f>Tecnolog!D97</f>
        <v>Levantar los requerimientos para la elaboración de las funcionalidades del SIG - Nodo Tierras</v>
      </c>
      <c r="V223" s="16">
        <f>Tecnolog!U97</f>
        <v>1</v>
      </c>
      <c r="W223" s="9">
        <f>Tecnolog!U98</f>
        <v>1</v>
      </c>
      <c r="X223" s="16">
        <f>Tecnolog!V97</f>
        <v>0.2</v>
      </c>
      <c r="Y223" s="16">
        <f>Tecnolog!W97</f>
        <v>0.2</v>
      </c>
      <c r="Z223" s="17"/>
      <c r="AA223" s="17"/>
      <c r="AB223" s="2"/>
      <c r="AC223" s="2"/>
      <c r="AD223" s="2"/>
      <c r="AE223" s="2"/>
      <c r="AF223" s="2"/>
      <c r="AG223" s="2"/>
      <c r="AH223" s="2"/>
      <c r="AI223" s="2"/>
      <c r="AJ223" s="2"/>
      <c r="AK223" s="2"/>
    </row>
    <row r="224" spans="1:37" ht="75">
      <c r="A224" s="985"/>
      <c r="B224" s="985"/>
      <c r="C224" s="985"/>
      <c r="D224" s="985"/>
      <c r="E224" s="985"/>
      <c r="F224" s="985"/>
      <c r="G224" s="985"/>
      <c r="H224" s="985"/>
      <c r="I224" s="985"/>
      <c r="J224" s="985"/>
      <c r="K224" s="985"/>
      <c r="L224" s="985"/>
      <c r="M224" s="985"/>
      <c r="N224" s="985"/>
      <c r="O224" s="985"/>
      <c r="P224" s="985"/>
      <c r="Q224" s="985"/>
      <c r="R224" s="985"/>
      <c r="S224" s="17" t="str">
        <f>Tecnolog!B99</f>
        <v>NA</v>
      </c>
      <c r="T224" s="17" t="str">
        <f>Tecnolog!C99</f>
        <v>Coordinador GIT Aplicaciones en Tecnologías de la Información Geográfica -TIG</v>
      </c>
      <c r="U224" s="17" t="str">
        <f>Tecnolog!D99</f>
        <v>Diseñar y desarrollar  las funcionalidades  para el SIG - Nodo Tierras</v>
      </c>
      <c r="V224" s="16">
        <f>Tecnolog!U99</f>
        <v>1</v>
      </c>
      <c r="W224" s="9">
        <f>Tecnolog!U100</f>
        <v>1</v>
      </c>
      <c r="X224" s="16">
        <f>Tecnolog!V99</f>
        <v>0.3</v>
      </c>
      <c r="Y224" s="16">
        <f>Tecnolog!W99</f>
        <v>0.3</v>
      </c>
      <c r="Z224" s="17"/>
      <c r="AA224" s="17"/>
      <c r="AB224" s="2"/>
      <c r="AC224" s="2"/>
      <c r="AD224" s="2"/>
      <c r="AE224" s="2"/>
      <c r="AF224" s="2"/>
      <c r="AG224" s="2"/>
      <c r="AH224" s="2"/>
      <c r="AI224" s="2"/>
      <c r="AJ224" s="2"/>
      <c r="AK224" s="2"/>
    </row>
    <row r="225" spans="1:37" ht="75">
      <c r="A225" s="985"/>
      <c r="B225" s="985"/>
      <c r="C225" s="985"/>
      <c r="D225" s="985"/>
      <c r="E225" s="985"/>
      <c r="F225" s="985"/>
      <c r="G225" s="985"/>
      <c r="H225" s="985"/>
      <c r="I225" s="985"/>
      <c r="J225" s="985"/>
      <c r="K225" s="985"/>
      <c r="L225" s="985"/>
      <c r="M225" s="985"/>
      <c r="N225" s="985"/>
      <c r="O225" s="985"/>
      <c r="P225" s="985"/>
      <c r="Q225" s="985"/>
      <c r="R225" s="985"/>
      <c r="S225" s="17" t="str">
        <f>Tecnolog!B101</f>
        <v>NA</v>
      </c>
      <c r="T225" s="17" t="str">
        <f>Tecnolog!C101</f>
        <v>Coordinador GIT Aplicaciones en Tecnologías de la Información Geográfica -TIG</v>
      </c>
      <c r="U225" s="17" t="str">
        <f>Tecnolog!D101</f>
        <v>Generar las pruebas de las funcionalidades desarrolladas</v>
      </c>
      <c r="V225" s="16">
        <f>Tecnolog!U101</f>
        <v>1</v>
      </c>
      <c r="W225" s="9">
        <f>Tecnolog!U102</f>
        <v>1</v>
      </c>
      <c r="X225" s="16">
        <f>Tecnolog!V101</f>
        <v>0.2</v>
      </c>
      <c r="Y225" s="16">
        <f>Tecnolog!W101</f>
        <v>0.2</v>
      </c>
      <c r="Z225" s="17"/>
      <c r="AA225" s="17"/>
      <c r="AB225" s="2"/>
      <c r="AC225" s="2"/>
      <c r="AD225" s="2"/>
      <c r="AE225" s="2"/>
      <c r="AF225" s="2"/>
      <c r="AG225" s="2"/>
      <c r="AH225" s="2"/>
      <c r="AI225" s="2"/>
      <c r="AJ225" s="2"/>
      <c r="AK225" s="2"/>
    </row>
    <row r="226" spans="1:37" ht="75">
      <c r="A226" s="985"/>
      <c r="B226" s="985"/>
      <c r="C226" s="985"/>
      <c r="D226" s="985"/>
      <c r="E226" s="985"/>
      <c r="F226" s="985"/>
      <c r="G226" s="985"/>
      <c r="H226" s="985"/>
      <c r="I226" s="985"/>
      <c r="J226" s="985"/>
      <c r="K226" s="985"/>
      <c r="L226" s="985"/>
      <c r="M226" s="985"/>
      <c r="N226" s="985"/>
      <c r="O226" s="985"/>
      <c r="P226" s="985"/>
      <c r="Q226" s="985"/>
      <c r="R226" s="985"/>
      <c r="S226" s="17" t="str">
        <f>Tecnolog!B103</f>
        <v>NA</v>
      </c>
      <c r="T226" s="17" t="str">
        <f>Tecnolog!C103</f>
        <v>Coordinador GIT Aplicaciones en Tecnologías de la Información Geográfica -TIG</v>
      </c>
      <c r="U226" s="17" t="str">
        <f>Tecnolog!D103</f>
        <v>Implementar  las funcionalidades</v>
      </c>
      <c r="V226" s="16">
        <f>Tecnolog!U103</f>
        <v>1</v>
      </c>
      <c r="W226" s="9">
        <f>Tecnolog!U104</f>
        <v>1</v>
      </c>
      <c r="X226" s="16">
        <f>Tecnolog!V103</f>
        <v>0.2</v>
      </c>
      <c r="Y226" s="16">
        <f>Tecnolog!W103</f>
        <v>0.2</v>
      </c>
      <c r="Z226" s="17"/>
      <c r="AA226" s="17"/>
      <c r="AB226" s="2"/>
      <c r="AC226" s="2"/>
      <c r="AD226" s="2"/>
      <c r="AE226" s="2"/>
      <c r="AF226" s="2"/>
      <c r="AG226" s="2"/>
      <c r="AH226" s="2"/>
      <c r="AI226" s="2"/>
      <c r="AJ226" s="2"/>
      <c r="AK226" s="2"/>
    </row>
    <row r="227" spans="1:37" ht="75">
      <c r="A227" s="985"/>
      <c r="B227" s="985"/>
      <c r="C227" s="985"/>
      <c r="D227" s="985"/>
      <c r="E227" s="985"/>
      <c r="F227" s="985"/>
      <c r="G227" s="987"/>
      <c r="H227" s="987"/>
      <c r="I227" s="987"/>
      <c r="J227" s="987"/>
      <c r="K227" s="987"/>
      <c r="L227" s="987"/>
      <c r="M227" s="987"/>
      <c r="N227" s="987"/>
      <c r="O227" s="987"/>
      <c r="P227" s="987"/>
      <c r="Q227" s="987"/>
      <c r="R227" s="985"/>
      <c r="S227" s="17" t="str">
        <f>Tecnolog!B105</f>
        <v>NA</v>
      </c>
      <c r="T227" s="17" t="str">
        <f>Tecnolog!C105</f>
        <v>Coordinador GIT Aplicaciones en Tecnologías de la Información Geográfica -TIG</v>
      </c>
      <c r="U227" s="17" t="str">
        <f>Tecnolog!D105</f>
        <v>Publicar el SIG - Nodo Tierras</v>
      </c>
      <c r="V227" s="16">
        <f>Tecnolog!U105</f>
        <v>1</v>
      </c>
      <c r="W227" s="9">
        <f>Tecnolog!U106</f>
        <v>1</v>
      </c>
      <c r="X227" s="16">
        <f>Tecnolog!V105</f>
        <v>0.1</v>
      </c>
      <c r="Y227" s="16">
        <f>Tecnolog!W105</f>
        <v>0.1</v>
      </c>
      <c r="Z227" s="17"/>
      <c r="AA227" s="17"/>
      <c r="AB227" s="2"/>
      <c r="AC227" s="2"/>
      <c r="AD227" s="2"/>
      <c r="AE227" s="2"/>
      <c r="AF227" s="2"/>
      <c r="AG227" s="2"/>
      <c r="AH227" s="2"/>
      <c r="AI227" s="2"/>
      <c r="AJ227" s="2"/>
      <c r="AK227" s="2"/>
    </row>
    <row r="228" spans="1:37" ht="30">
      <c r="A228" s="985"/>
      <c r="B228" s="985"/>
      <c r="C228" s="985"/>
      <c r="D228" s="985"/>
      <c r="E228" s="985"/>
      <c r="F228" s="985"/>
      <c r="G228" s="991" t="str">
        <f>Tecnolog!A108</f>
        <v xml:space="preserve">Plan de acción de Politica de Gobierno Digital asociado al habilitador de arquitectura empresarial </v>
      </c>
      <c r="H228" s="991">
        <f>Tecnolog!B108</f>
        <v>0</v>
      </c>
      <c r="I228" s="991" t="str">
        <f>Tecnolog!C108</f>
        <v>Oficina de Informática y Telecomunicaciones</v>
      </c>
      <c r="J228" s="991" t="str">
        <f>Tecnolog!D108</f>
        <v>Porcentaje</v>
      </c>
      <c r="K228" s="991">
        <f>Tecnolog!E108</f>
        <v>100</v>
      </c>
      <c r="L228" s="991" t="str">
        <f>Tecnolog!F108</f>
        <v xml:space="preserve">Porcentaje en el plan de acción de politica gobierno digital asociado al habilitador de arquitectura empresarial </v>
      </c>
      <c r="M228" s="991" t="str">
        <f>Tecnolog!G108</f>
        <v>EFICACIA</v>
      </c>
      <c r="N228" s="984">
        <f>Tecnolog!U108</f>
        <v>0.99999999999999989</v>
      </c>
      <c r="O228" s="984">
        <f>Tecnolog!U109</f>
        <v>0.89999999999999991</v>
      </c>
      <c r="P228" s="984">
        <f>Tecnolog!V108</f>
        <v>0.1</v>
      </c>
      <c r="Q228" s="984">
        <f>Tecnolog!W108</f>
        <v>9.0000000000000011E-2</v>
      </c>
      <c r="R228" s="985"/>
      <c r="S228" s="17">
        <f>Tecnolog!B111</f>
        <v>0</v>
      </c>
      <c r="T228" s="17" t="str">
        <f>Tecnolog!C111</f>
        <v>Oficina de Informática y Telecomunicaciones</v>
      </c>
      <c r="U228" s="17" t="str">
        <f>Tecnolog!D111</f>
        <v>Elaborar un diagnóstico del estado actual de la arquitectura empresarial del IGAC según el Marco de Referencia de Arquitectura Empresarial.</v>
      </c>
      <c r="V228" s="16">
        <f>Tecnolog!U111</f>
        <v>0.99999999999999989</v>
      </c>
      <c r="W228" s="9">
        <f>Tecnolog!U112</f>
        <v>1</v>
      </c>
      <c r="X228" s="16">
        <f>Tecnolog!V111</f>
        <v>0.4</v>
      </c>
      <c r="Y228" s="16">
        <f>Tecnolog!W111</f>
        <v>0.4</v>
      </c>
      <c r="Z228" s="17"/>
      <c r="AA228" s="17"/>
      <c r="AB228" s="2"/>
      <c r="AC228" s="2"/>
      <c r="AD228" s="2"/>
      <c r="AE228" s="2"/>
      <c r="AF228" s="2"/>
      <c r="AG228" s="2"/>
      <c r="AH228" s="2"/>
      <c r="AI228" s="2"/>
      <c r="AJ228" s="2"/>
      <c r="AK228" s="2"/>
    </row>
    <row r="229" spans="1:37" ht="30">
      <c r="A229" s="985"/>
      <c r="B229" s="985"/>
      <c r="C229" s="985"/>
      <c r="D229" s="985"/>
      <c r="E229" s="985"/>
      <c r="F229" s="985"/>
      <c r="G229" s="985"/>
      <c r="H229" s="985"/>
      <c r="I229" s="985"/>
      <c r="J229" s="985"/>
      <c r="K229" s="985"/>
      <c r="L229" s="985"/>
      <c r="M229" s="985"/>
      <c r="N229" s="985"/>
      <c r="O229" s="985"/>
      <c r="P229" s="985"/>
      <c r="Q229" s="985"/>
      <c r="R229" s="985"/>
      <c r="S229" s="17">
        <f>Tecnolog!B113</f>
        <v>0</v>
      </c>
      <c r="T229" s="17" t="str">
        <f>Tecnolog!C113</f>
        <v>Oficina de Informática y Telecomunicaciones</v>
      </c>
      <c r="U229" s="17" t="str">
        <f>Tecnolog!D113</f>
        <v>Realizar un analisis de brechas</v>
      </c>
      <c r="V229" s="16">
        <f>Tecnolog!U113</f>
        <v>0.99999999999999989</v>
      </c>
      <c r="W229" s="9">
        <f>Tecnolog!U114</f>
        <v>1</v>
      </c>
      <c r="X229" s="16">
        <f>Tecnolog!V113</f>
        <v>0.3</v>
      </c>
      <c r="Y229" s="16">
        <f>Tecnolog!W113</f>
        <v>0.3</v>
      </c>
      <c r="Z229" s="17"/>
      <c r="AA229" s="17"/>
      <c r="AB229" s="2"/>
      <c r="AC229" s="2"/>
      <c r="AD229" s="2"/>
      <c r="AE229" s="2"/>
      <c r="AF229" s="2"/>
      <c r="AG229" s="2"/>
      <c r="AH229" s="2"/>
      <c r="AI229" s="2"/>
      <c r="AJ229" s="2"/>
      <c r="AK229" s="2"/>
    </row>
    <row r="230" spans="1:37" ht="30">
      <c r="A230" s="985"/>
      <c r="B230" s="985"/>
      <c r="C230" s="985"/>
      <c r="D230" s="985"/>
      <c r="E230" s="985"/>
      <c r="F230" s="985"/>
      <c r="G230" s="987"/>
      <c r="H230" s="987"/>
      <c r="I230" s="987"/>
      <c r="J230" s="987"/>
      <c r="K230" s="987"/>
      <c r="L230" s="987"/>
      <c r="M230" s="987"/>
      <c r="N230" s="987"/>
      <c r="O230" s="987"/>
      <c r="P230" s="987"/>
      <c r="Q230" s="987"/>
      <c r="R230" s="985"/>
      <c r="S230" s="17">
        <f>Tecnolog!B115</f>
        <v>0</v>
      </c>
      <c r="T230" s="17" t="str">
        <f>Tecnolog!C115</f>
        <v>Oficina de Informática y Telecomunicaciones</v>
      </c>
      <c r="U230" s="17" t="str">
        <f>Tecnolog!D115</f>
        <v>Actualizar el Plan Estrategico de Tecnologias de la Información y las Comunicaciones</v>
      </c>
      <c r="V230" s="16">
        <f>Tecnolog!U115</f>
        <v>0.99999999999999989</v>
      </c>
      <c r="W230" s="9">
        <f>Tecnolog!U116</f>
        <v>0.9</v>
      </c>
      <c r="X230" s="16">
        <f>Tecnolog!V115</f>
        <v>0.3</v>
      </c>
      <c r="Y230" s="16">
        <f>Tecnolog!W115</f>
        <v>0.27</v>
      </c>
      <c r="Z230" s="17"/>
      <c r="AA230" s="17"/>
      <c r="AB230" s="2"/>
      <c r="AC230" s="2"/>
      <c r="AD230" s="2"/>
      <c r="AE230" s="2"/>
      <c r="AF230" s="2"/>
      <c r="AG230" s="2"/>
      <c r="AH230" s="2"/>
      <c r="AI230" s="2"/>
      <c r="AJ230" s="2"/>
      <c r="AK230" s="2"/>
    </row>
    <row r="231" spans="1:37" ht="60">
      <c r="A231" s="985"/>
      <c r="B231" s="985"/>
      <c r="C231" s="985"/>
      <c r="D231" s="985"/>
      <c r="E231" s="985"/>
      <c r="F231" s="985"/>
      <c r="G231" s="17" t="str">
        <f>Tecnolog!A118</f>
        <v xml:space="preserve">Implementación de Nuevo sistema de información </v>
      </c>
      <c r="H231" s="17">
        <f>Tecnolog!B118</f>
        <v>0</v>
      </c>
      <c r="I231" s="17" t="str">
        <f>Tecnolog!C118</f>
        <v>Oficina de Informática y Telecomunicaciones</v>
      </c>
      <c r="J231" s="17" t="str">
        <f>Tecnolog!D118</f>
        <v xml:space="preserve">Unidad </v>
      </c>
      <c r="K231" s="17">
        <f>Tecnolog!E118</f>
        <v>1</v>
      </c>
      <c r="L231" s="17" t="str">
        <f>Tecnolog!F118</f>
        <v xml:space="preserve">Implementación de nuevo sistema de información </v>
      </c>
      <c r="M231" s="17" t="str">
        <f>Tecnolog!G118</f>
        <v>EFICACIA</v>
      </c>
      <c r="N231" s="16">
        <f>Tecnolog!U118</f>
        <v>1</v>
      </c>
      <c r="O231" s="16">
        <f>Tecnolog!U119</f>
        <v>1</v>
      </c>
      <c r="P231" s="16">
        <f>Tecnolog!V118</f>
        <v>0.1</v>
      </c>
      <c r="Q231" s="16">
        <f>Tecnolog!W118</f>
        <v>0.1</v>
      </c>
      <c r="R231" s="985"/>
      <c r="S231" s="17">
        <f>Tecnolog!B121</f>
        <v>0</v>
      </c>
      <c r="T231" s="17" t="str">
        <f>Tecnolog!C121</f>
        <v>Oficina de Informática y Telecomunicaciones</v>
      </c>
      <c r="U231" s="17" t="str">
        <f>Tecnolog!D121</f>
        <v>Diseñar nuevo sistema de información</v>
      </c>
      <c r="V231" s="16">
        <f>Tecnolog!U121</f>
        <v>1</v>
      </c>
      <c r="W231" s="9">
        <f>Tecnolog!U122</f>
        <v>1</v>
      </c>
      <c r="X231" s="16">
        <f>Tecnolog!V121</f>
        <v>1</v>
      </c>
      <c r="Y231" s="16">
        <f>Tecnolog!W121</f>
        <v>1</v>
      </c>
      <c r="Z231" s="17"/>
      <c r="AA231" s="17"/>
      <c r="AB231" s="2"/>
      <c r="AC231" s="2"/>
      <c r="AD231" s="2"/>
      <c r="AE231" s="2"/>
      <c r="AF231" s="2"/>
      <c r="AG231" s="2"/>
      <c r="AH231" s="2"/>
      <c r="AI231" s="2"/>
      <c r="AJ231" s="2"/>
      <c r="AK231" s="2"/>
    </row>
    <row r="232" spans="1:37" ht="30">
      <c r="A232" s="985"/>
      <c r="B232" s="985"/>
      <c r="C232" s="985"/>
      <c r="D232" s="985"/>
      <c r="E232" s="985"/>
      <c r="F232" s="985"/>
      <c r="G232" s="996" t="str">
        <f>Tecnolog!A126</f>
        <v xml:space="preserve">Inventario de activos de información y riesgos de seguridad de la información </v>
      </c>
      <c r="H232" s="996">
        <f>Tecnolog!B126</f>
        <v>0</v>
      </c>
      <c r="I232" s="996" t="str">
        <f>Tecnolog!C126</f>
        <v>Oficina de Informática y Telecomunicaciones</v>
      </c>
      <c r="J232" s="996" t="str">
        <f>Tecnolog!D126</f>
        <v xml:space="preserve">Unidad </v>
      </c>
      <c r="K232" s="996">
        <f>Tecnolog!E126</f>
        <v>5</v>
      </c>
      <c r="L232" s="996" t="str">
        <f>Tecnolog!F126</f>
        <v>Procesos con riesgos y activos de seguridad de la información actualizados</v>
      </c>
      <c r="M232" s="996" t="str">
        <f>Tecnolog!G126</f>
        <v>EFICACIA</v>
      </c>
      <c r="N232" s="997">
        <f>Tecnolog!U126</f>
        <v>100</v>
      </c>
      <c r="O232" s="997">
        <f>Tecnolog!U127</f>
        <v>50</v>
      </c>
      <c r="P232" s="998">
        <f>Tecnolog!V126</f>
        <v>0.1</v>
      </c>
      <c r="Q232" s="998">
        <f>Tecnolog!W126</f>
        <v>0.05</v>
      </c>
      <c r="R232" s="985"/>
      <c r="S232" s="17">
        <f>Tecnolog!B129</f>
        <v>0</v>
      </c>
      <c r="T232" s="17" t="str">
        <f>Tecnolog!C129</f>
        <v>Oficina de Informática y Telecomunicaciones</v>
      </c>
      <c r="U232" s="17" t="str">
        <f>Tecnolog!D129</f>
        <v>Actualizar inventario de activos de información para 5 procesos institucionales</v>
      </c>
      <c r="V232" s="16">
        <f>Tecnolog!U129</f>
        <v>1</v>
      </c>
      <c r="W232" s="9">
        <f>Tecnolog!U130</f>
        <v>1</v>
      </c>
      <c r="X232" s="16">
        <f>Tecnolog!V129</f>
        <v>0.5</v>
      </c>
      <c r="Y232" s="16">
        <f>Tecnolog!W129</f>
        <v>0.5</v>
      </c>
      <c r="Z232" s="17"/>
      <c r="AA232" s="17"/>
      <c r="AB232" s="2"/>
      <c r="AC232" s="2"/>
      <c r="AD232" s="2"/>
      <c r="AE232" s="2"/>
      <c r="AF232" s="2"/>
      <c r="AG232" s="2"/>
      <c r="AH232" s="2"/>
      <c r="AI232" s="2"/>
      <c r="AJ232" s="2"/>
      <c r="AK232" s="2"/>
    </row>
    <row r="233" spans="1:37" ht="30">
      <c r="A233" s="987"/>
      <c r="B233" s="987"/>
      <c r="C233" s="987"/>
      <c r="D233" s="987"/>
      <c r="E233" s="987"/>
      <c r="F233" s="987"/>
      <c r="G233" s="985"/>
      <c r="H233" s="985"/>
      <c r="I233" s="985"/>
      <c r="J233" s="985"/>
      <c r="K233" s="985"/>
      <c r="L233" s="985"/>
      <c r="M233" s="985"/>
      <c r="N233" s="985"/>
      <c r="O233" s="985"/>
      <c r="P233" s="985"/>
      <c r="Q233" s="985"/>
      <c r="R233" s="987"/>
      <c r="S233" s="17">
        <f>Tecnolog!B131</f>
        <v>0</v>
      </c>
      <c r="T233" s="17" t="str">
        <f>Tecnolog!C131</f>
        <v>Oficina de Informática y Telecomunicaciones</v>
      </c>
      <c r="U233" s="17" t="str">
        <f>Tecnolog!D131</f>
        <v>Revisión y actualización de riesgos de seguridad de la información para 5 procesos institucionales</v>
      </c>
      <c r="V233" s="16">
        <f>Tecnolog!U131</f>
        <v>1</v>
      </c>
      <c r="W233" s="9">
        <f>Tecnolog!U132</f>
        <v>0</v>
      </c>
      <c r="X233" s="16">
        <f>Tecnolog!V131</f>
        <v>0.5</v>
      </c>
      <c r="Y233" s="16">
        <f>Tecnolog!W131</f>
        <v>0</v>
      </c>
      <c r="Z233" s="17"/>
      <c r="AA233" s="17"/>
      <c r="AB233" s="2"/>
      <c r="AC233" s="2"/>
      <c r="AD233" s="2"/>
      <c r="AE233" s="2"/>
      <c r="AF233" s="2"/>
      <c r="AG233" s="2"/>
      <c r="AH233" s="2"/>
      <c r="AI233" s="2"/>
      <c r="AJ233" s="2"/>
      <c r="AK233" s="2"/>
    </row>
    <row r="234" spans="1:37" ht="45">
      <c r="A234" s="1023" t="str">
        <f>'Comun y Mdeo'!D4</f>
        <v>GESTIÓN DE COMUNICACIONES Y MERCADEO</v>
      </c>
      <c r="B234" s="1025">
        <f>'Comun y Mdeo'!W4</f>
        <v>5.1200000000000002E-2</v>
      </c>
      <c r="C234" s="991" t="str">
        <f>'Comun y Mdeo'!A8</f>
        <v xml:space="preserve">- Implementar un plan de modernización y fortalecimiento  institucional
- Promover la habilitación de gestores catastrales
- Implementar la prestación por excepción de la gestión catastral, acorde con los procedimientos con enfoque multipropósito </v>
      </c>
      <c r="D234" s="991" t="str">
        <f>+'Comun y Mdeo'!N8</f>
        <v xml:space="preserve">- Fortalecimiento de estrategias de comunicación institucional
- Implementación de estrategias de comunicación y mercadeo de la nueva política catastral y su habilitación
- Promoción a otros gestores catastrales del IGAC como operador catastral </v>
      </c>
      <c r="E234" s="991" t="str">
        <f>+'Comun y Mdeo'!A10</f>
        <v xml:space="preserve">- INFORMACIÓN Y COMUNICACIONES </v>
      </c>
      <c r="F234" s="991" t="str">
        <f>+'Comun y Mdeo'!N10</f>
        <v xml:space="preserve">- TRANSPARENCIA, ACCESO A LA INFORMACIÓN PÚBLICA </v>
      </c>
      <c r="G234" s="991" t="str">
        <f>'Comun y Mdeo'!A12</f>
        <v>Plan estratégico de comunicaciones del IGAC implementado</v>
      </c>
      <c r="H234" s="991" t="str">
        <f>'Comun y Mdeo'!B12</f>
        <v>9. Plan Anticorrupción y de Atención al Ciudadano</v>
      </c>
      <c r="I234" s="991" t="str">
        <f>'Comun y Mdeo'!C12</f>
        <v>Jefe Oficina Difusión y Mercadeo</v>
      </c>
      <c r="J234" s="991" t="str">
        <f>'Comun y Mdeo'!D12</f>
        <v>Porcentaje</v>
      </c>
      <c r="K234" s="991">
        <f>'Comun y Mdeo'!E12</f>
        <v>100</v>
      </c>
      <c r="L234" s="991" t="str">
        <f>'Comun y Mdeo'!F12</f>
        <v>Porcentaje avance Implementación EstrateGía de comunicación.</v>
      </c>
      <c r="M234" s="991" t="str">
        <f>'Comun y Mdeo'!G12</f>
        <v>EFICACIA</v>
      </c>
      <c r="N234" s="984">
        <f>'Comun y Mdeo'!U12</f>
        <v>1</v>
      </c>
      <c r="O234" s="984">
        <f>'Comun y Mdeo'!U13</f>
        <v>0.94469999999999998</v>
      </c>
      <c r="P234" s="990">
        <f>'Comun y Mdeo'!V12</f>
        <v>0.3</v>
      </c>
      <c r="Q234" s="984">
        <f>'Comun y Mdeo'!W12</f>
        <v>0.28341</v>
      </c>
      <c r="R234" s="984">
        <f>SUM(Q234:Q256)</f>
        <v>0.958345</v>
      </c>
      <c r="S234" s="19" t="str">
        <f>'Comun y Mdeo'!B21</f>
        <v>9. Plan Anticorrupción y de Atención al Ciudadano</v>
      </c>
      <c r="T234" s="17" t="str">
        <f>'Comun y Mdeo'!C21</f>
        <v>Jefe Oficina Difusión y Mercadeo /  Comunicaciones</v>
      </c>
      <c r="U234" s="17" t="str">
        <f>'Comun y Mdeo'!D21</f>
        <v>1- Divulgar información solicitada por las áreas, a los servidores del IGAC, a través de las herramientas de comunicación interna del Instituto</v>
      </c>
      <c r="V234" s="16">
        <f>'Comun y Mdeo'!U21</f>
        <v>0.99999999999999989</v>
      </c>
      <c r="W234" s="9">
        <f>'Comun y Mdeo'!U22</f>
        <v>0.96619999999999995</v>
      </c>
      <c r="X234" s="16">
        <f>'Comun y Mdeo'!V21</f>
        <v>0.15</v>
      </c>
      <c r="Y234" s="16">
        <f>'Comun y Mdeo'!W21</f>
        <v>0.14493</v>
      </c>
      <c r="Z234" s="17"/>
      <c r="AA234" s="17"/>
      <c r="AB234" s="2"/>
      <c r="AC234" s="2"/>
      <c r="AD234" s="2"/>
      <c r="AE234" s="2"/>
      <c r="AF234" s="2"/>
      <c r="AG234" s="2"/>
      <c r="AH234" s="2"/>
      <c r="AI234" s="2"/>
      <c r="AJ234" s="2"/>
      <c r="AK234" s="2"/>
    </row>
    <row r="235" spans="1:37" ht="45">
      <c r="A235" s="985"/>
      <c r="B235" s="985"/>
      <c r="C235" s="985"/>
      <c r="D235" s="985"/>
      <c r="E235" s="985"/>
      <c r="F235" s="985"/>
      <c r="G235" s="985"/>
      <c r="H235" s="985"/>
      <c r="I235" s="985"/>
      <c r="J235" s="985"/>
      <c r="K235" s="985"/>
      <c r="L235" s="985"/>
      <c r="M235" s="985"/>
      <c r="N235" s="985"/>
      <c r="O235" s="985"/>
      <c r="P235" s="985"/>
      <c r="Q235" s="985"/>
      <c r="R235" s="985"/>
      <c r="S235" s="19" t="str">
        <f>'Comun y Mdeo'!B23</f>
        <v>9. Plan Anticorrupción y de Atención al Ciudadano</v>
      </c>
      <c r="T235" s="17" t="str">
        <f>'Comun y Mdeo'!C23</f>
        <v>Jefe Oficina Difusión y Mercadeo /  Comunicaciones</v>
      </c>
      <c r="U235" s="17" t="str">
        <f>'Comun y Mdeo'!D23</f>
        <v>2- Generar interacciones con las partes interesadas, por medio de la publicación de información sobre la gestión y actividades del IGAC, a través de las redes sociales.</v>
      </c>
      <c r="V235" s="16">
        <f>'Comun y Mdeo'!U23</f>
        <v>1</v>
      </c>
      <c r="W235" s="9">
        <f>'Comun y Mdeo'!U24</f>
        <v>0.93</v>
      </c>
      <c r="X235" s="16">
        <f>'Comun y Mdeo'!V23</f>
        <v>0.15</v>
      </c>
      <c r="Y235" s="16">
        <f>'Comun y Mdeo'!W23</f>
        <v>0.13950000000000001</v>
      </c>
      <c r="Z235" s="17"/>
      <c r="AA235" s="17"/>
      <c r="AB235" s="2"/>
      <c r="AC235" s="2"/>
      <c r="AD235" s="2"/>
      <c r="AE235" s="2"/>
      <c r="AF235" s="2"/>
      <c r="AG235" s="2"/>
      <c r="AH235" s="2"/>
      <c r="AI235" s="2"/>
      <c r="AJ235" s="2"/>
      <c r="AK235" s="2"/>
    </row>
    <row r="236" spans="1:37" ht="60">
      <c r="A236" s="985"/>
      <c r="B236" s="985"/>
      <c r="C236" s="985"/>
      <c r="D236" s="985"/>
      <c r="E236" s="985"/>
      <c r="F236" s="985"/>
      <c r="G236" s="985"/>
      <c r="H236" s="985"/>
      <c r="I236" s="985"/>
      <c r="J236" s="985"/>
      <c r="K236" s="985"/>
      <c r="L236" s="985"/>
      <c r="M236" s="985"/>
      <c r="N236" s="985"/>
      <c r="O236" s="985"/>
      <c r="P236" s="985"/>
      <c r="Q236" s="985"/>
      <c r="R236" s="985"/>
      <c r="S236" s="19" t="str">
        <f>'Comun y Mdeo'!B25</f>
        <v>9. Plan Anticorrupción y de Atención al Ciudadano</v>
      </c>
      <c r="T236" s="17" t="str">
        <f>'Comun y Mdeo'!C25</f>
        <v>Jefe Oficina Difusión y Mercadeo /  Comunicaciones</v>
      </c>
      <c r="U236" s="17" t="str">
        <f>'Comun y Mdeo'!D25</f>
        <v>3- Gestionar registros informativos en medios de comunicación masivos, a través de la publicación y socialización en la página Web y correo electrónico de los comunicados de prensa con contenidos estratégicos sobre el IGAC</v>
      </c>
      <c r="V236" s="16">
        <f>'Comun y Mdeo'!U25</f>
        <v>1</v>
      </c>
      <c r="W236" s="9">
        <f>'Comun y Mdeo'!U26</f>
        <v>0.96579999999999999</v>
      </c>
      <c r="X236" s="16">
        <f>'Comun y Mdeo'!V25</f>
        <v>0.15</v>
      </c>
      <c r="Y236" s="16">
        <f>'Comun y Mdeo'!W25</f>
        <v>0.14487</v>
      </c>
      <c r="Z236" s="17"/>
      <c r="AA236" s="17"/>
      <c r="AB236" s="2"/>
      <c r="AC236" s="2"/>
      <c r="AD236" s="2"/>
      <c r="AE236" s="2"/>
      <c r="AF236" s="2"/>
      <c r="AG236" s="2"/>
      <c r="AH236" s="2"/>
      <c r="AI236" s="2"/>
      <c r="AJ236" s="2"/>
      <c r="AK236" s="2"/>
    </row>
    <row r="237" spans="1:37" ht="45">
      <c r="A237" s="985"/>
      <c r="B237" s="985"/>
      <c r="C237" s="985"/>
      <c r="D237" s="985"/>
      <c r="E237" s="985"/>
      <c r="F237" s="985"/>
      <c r="G237" s="985"/>
      <c r="H237" s="985"/>
      <c r="I237" s="985"/>
      <c r="J237" s="985"/>
      <c r="K237" s="985"/>
      <c r="L237" s="985"/>
      <c r="M237" s="985"/>
      <c r="N237" s="985"/>
      <c r="O237" s="985"/>
      <c r="P237" s="985"/>
      <c r="Q237" s="985"/>
      <c r="R237" s="985"/>
      <c r="S237" s="19" t="str">
        <f>'Comun y Mdeo'!B27</f>
        <v>9. Plan Anticorrupción y de Atención al Ciudadano</v>
      </c>
      <c r="T237" s="17" t="str">
        <f>'Comun y Mdeo'!C27</f>
        <v>Jefe Oficina Difusión y Mercadeo /  Comunicaciones</v>
      </c>
      <c r="U237" s="17" t="str">
        <f>'Comun y Mdeo'!D27</f>
        <v>4. Generar piezas audiovisuales para dar a conocer las actividades y gestión del IGAC a través de las herramientas internas y externas de comunicación</v>
      </c>
      <c r="V237" s="16">
        <f>'Comun y Mdeo'!U27</f>
        <v>1</v>
      </c>
      <c r="W237" s="9">
        <f>'Comun y Mdeo'!U28</f>
        <v>1</v>
      </c>
      <c r="X237" s="16">
        <f>'Comun y Mdeo'!V27</f>
        <v>0.1</v>
      </c>
      <c r="Y237" s="16">
        <f>'Comun y Mdeo'!W27</f>
        <v>0.1</v>
      </c>
      <c r="Z237" s="17"/>
      <c r="AA237" s="17"/>
      <c r="AB237" s="2"/>
      <c r="AC237" s="2"/>
      <c r="AD237" s="2"/>
      <c r="AE237" s="2"/>
      <c r="AF237" s="2"/>
      <c r="AG237" s="2"/>
      <c r="AH237" s="2"/>
      <c r="AI237" s="2"/>
      <c r="AJ237" s="2"/>
      <c r="AK237" s="2"/>
    </row>
    <row r="238" spans="1:37" ht="45">
      <c r="A238" s="985"/>
      <c r="B238" s="985"/>
      <c r="C238" s="985"/>
      <c r="D238" s="985"/>
      <c r="E238" s="985"/>
      <c r="F238" s="985"/>
      <c r="G238" s="985"/>
      <c r="H238" s="985"/>
      <c r="I238" s="985"/>
      <c r="J238" s="985"/>
      <c r="K238" s="985"/>
      <c r="L238" s="985"/>
      <c r="M238" s="985"/>
      <c r="N238" s="985"/>
      <c r="O238" s="985"/>
      <c r="P238" s="985"/>
      <c r="Q238" s="985"/>
      <c r="R238" s="985"/>
      <c r="S238" s="19" t="str">
        <f>'Comun y Mdeo'!B29</f>
        <v>9. Plan Anticorrupción y de Atención al Ciudadano</v>
      </c>
      <c r="T238" s="17" t="str">
        <f>'Comun y Mdeo'!C29</f>
        <v>Jefe Oficina Difusión y Mercadeo /  Comunicaciones</v>
      </c>
      <c r="U238" s="17" t="str">
        <f>'Comun y Mdeo'!D29</f>
        <v>5. Implementar el plan de comunicaciones orientado a la divulgación de la nueva política catastral definida en el Plan Nacional de Desarrollo 2018-2022</v>
      </c>
      <c r="V238" s="16">
        <f>'Comun y Mdeo'!U29</f>
        <v>1</v>
      </c>
      <c r="W238" s="9">
        <f>'Comun y Mdeo'!U30</f>
        <v>1</v>
      </c>
      <c r="X238" s="16">
        <f>'Comun y Mdeo'!V29</f>
        <v>0.25</v>
      </c>
      <c r="Y238" s="16">
        <f>'Comun y Mdeo'!W29</f>
        <v>0.25</v>
      </c>
      <c r="Z238" s="17"/>
      <c r="AA238" s="17"/>
      <c r="AB238" s="2"/>
      <c r="AC238" s="2"/>
      <c r="AD238" s="2"/>
      <c r="AE238" s="2"/>
      <c r="AF238" s="2"/>
      <c r="AG238" s="2"/>
      <c r="AH238" s="2"/>
      <c r="AI238" s="2"/>
      <c r="AJ238" s="2"/>
      <c r="AK238" s="2"/>
    </row>
    <row r="239" spans="1:37" ht="45">
      <c r="A239" s="985"/>
      <c r="B239" s="985"/>
      <c r="C239" s="985"/>
      <c r="D239" s="985"/>
      <c r="E239" s="985"/>
      <c r="F239" s="985"/>
      <c r="G239" s="987"/>
      <c r="H239" s="987"/>
      <c r="I239" s="987"/>
      <c r="J239" s="987"/>
      <c r="K239" s="987"/>
      <c r="L239" s="987"/>
      <c r="M239" s="987"/>
      <c r="N239" s="987"/>
      <c r="O239" s="987"/>
      <c r="P239" s="987"/>
      <c r="Q239" s="987"/>
      <c r="R239" s="985"/>
      <c r="S239" s="19" t="str">
        <f>'Comun y Mdeo'!B31</f>
        <v>9. Plan Anticorrupción y de Atención al Ciudadano</v>
      </c>
      <c r="T239" s="17" t="str">
        <f>'Comun y Mdeo'!C31</f>
        <v>Jefe Oficina Difusión y Mercadeo /  Comunicaciones</v>
      </c>
      <c r="U239" s="17" t="str">
        <f>'Comun y Mdeo'!D31</f>
        <v>6. Desarrollar campañas de comunicación interna y externa</v>
      </c>
      <c r="V239" s="16">
        <f>'Comun y Mdeo'!U31</f>
        <v>1</v>
      </c>
      <c r="W239" s="9">
        <f>'Comun y Mdeo'!U32</f>
        <v>1</v>
      </c>
      <c r="X239" s="16">
        <f>'Comun y Mdeo'!V31</f>
        <v>0.2</v>
      </c>
      <c r="Y239" s="16">
        <f>'Comun y Mdeo'!W31</f>
        <v>0.2</v>
      </c>
      <c r="Z239" s="17"/>
      <c r="AA239" s="17"/>
      <c r="AB239" s="2"/>
      <c r="AC239" s="2"/>
      <c r="AD239" s="2"/>
      <c r="AE239" s="2"/>
      <c r="AF239" s="2"/>
      <c r="AG239" s="2"/>
      <c r="AH239" s="2"/>
      <c r="AI239" s="2"/>
      <c r="AJ239" s="2"/>
      <c r="AK239" s="2"/>
    </row>
    <row r="240" spans="1:37" ht="45" customHeight="1">
      <c r="A240" s="985"/>
      <c r="B240" s="985"/>
      <c r="C240" s="985"/>
      <c r="D240" s="985"/>
      <c r="E240" s="985"/>
      <c r="F240" s="985"/>
      <c r="G240" s="991" t="str">
        <f>+'Comun y Mdeo'!A34</f>
        <v xml:space="preserve">Documentos de Lineamientos Técnicos </v>
      </c>
      <c r="H240" s="990" t="str">
        <f>+'Comun y Mdeo'!B34</f>
        <v>9. Plan Anticorrupción y de Atención al Ciudadano</v>
      </c>
      <c r="I240" s="991" t="str">
        <f>+'Comun y Mdeo'!C34</f>
        <v>Jefe Oficina Difusión y Mercadeo</v>
      </c>
      <c r="J240" s="991" t="str">
        <f>+'Comun y Mdeo'!D34</f>
        <v>Porcentaje</v>
      </c>
      <c r="K240" s="991">
        <f>+'Comun y Mdeo'!E34</f>
        <v>100</v>
      </c>
      <c r="L240" s="991" t="str">
        <f>+'Comun y Mdeo'!F34</f>
        <v>Porcentaje avance de los documentos de lineamientos técnicos realizados</v>
      </c>
      <c r="M240" s="991" t="str">
        <f>+'Comun y Mdeo'!G34</f>
        <v>EFICACIA</v>
      </c>
      <c r="N240" s="990">
        <f>+'Comun y Mdeo'!U34</f>
        <v>1</v>
      </c>
      <c r="O240" s="984">
        <f>+'Comun y Mdeo'!U35</f>
        <v>1</v>
      </c>
      <c r="P240" s="990">
        <f>+'Comun y Mdeo'!V34</f>
        <v>0.25</v>
      </c>
      <c r="Q240" s="984">
        <f>+'Comun y Mdeo'!W34</f>
        <v>0.25</v>
      </c>
      <c r="R240" s="985"/>
      <c r="S240" s="19" t="str">
        <f>+'Comun y Mdeo'!B37</f>
        <v>9. Plan Anticorrupción y de Atención al Ciudadano</v>
      </c>
      <c r="T240" s="17" t="str">
        <f>+'Comun y Mdeo'!C37</f>
        <v>Jefe Oficina Difusión y Mercadeo / coordinación marketing y CIG</v>
      </c>
      <c r="U240" s="17" t="str">
        <f>+'Comun y Mdeo'!D37</f>
        <v>Realizar uno (1) estudio de oferta y demanda de los productos y servicios priorizados por la Entidad.</v>
      </c>
      <c r="V240" s="16">
        <f>+'Comun y Mdeo'!U37</f>
        <v>1</v>
      </c>
      <c r="W240" s="9">
        <f>+'Comun y Mdeo'!U38</f>
        <v>1</v>
      </c>
      <c r="X240" s="16">
        <f>+'Comun y Mdeo'!V37</f>
        <v>0.25</v>
      </c>
      <c r="Y240" s="16">
        <f>+'Comun y Mdeo'!W37</f>
        <v>0.25</v>
      </c>
      <c r="Z240" s="17" t="s">
        <v>37</v>
      </c>
      <c r="AA240" s="17" t="s">
        <v>46</v>
      </c>
      <c r="AB240" s="2"/>
      <c r="AC240" s="2"/>
      <c r="AD240" s="2"/>
      <c r="AE240" s="2"/>
      <c r="AF240" s="2"/>
      <c r="AG240" s="2"/>
      <c r="AH240" s="2"/>
      <c r="AI240" s="2"/>
      <c r="AJ240" s="2"/>
      <c r="AK240" s="2"/>
    </row>
    <row r="241" spans="1:37" ht="45" customHeight="1">
      <c r="A241" s="985"/>
      <c r="B241" s="985"/>
      <c r="C241" s="985"/>
      <c r="D241" s="985"/>
      <c r="E241" s="985"/>
      <c r="F241" s="985"/>
      <c r="G241" s="985"/>
      <c r="H241" s="985"/>
      <c r="I241" s="985"/>
      <c r="J241" s="985"/>
      <c r="K241" s="985"/>
      <c r="L241" s="985"/>
      <c r="M241" s="985"/>
      <c r="N241" s="985"/>
      <c r="O241" s="985"/>
      <c r="P241" s="985"/>
      <c r="Q241" s="985"/>
      <c r="R241" s="985"/>
      <c r="S241" s="19" t="str">
        <f>+'Comun y Mdeo'!B39</f>
        <v>9. Plan Anticorrupción y de Atención al Ciudadano</v>
      </c>
      <c r="T241" s="17" t="str">
        <f>+'Comun y Mdeo'!C39</f>
        <v>Jefe Oficina Difusión y Mercadeo / coordinación marketing y CIG</v>
      </c>
      <c r="U241" s="17" t="str">
        <f>+'Comun y Mdeo'!D39</f>
        <v>Actualizar, ejecutar y monitorear el plan de mercadeo de la Entidad.</v>
      </c>
      <c r="V241" s="16">
        <f>+'Comun y Mdeo'!U39</f>
        <v>0.99999999999999989</v>
      </c>
      <c r="W241" s="9">
        <f>+'Comun y Mdeo'!U40</f>
        <v>0.99999999999999989</v>
      </c>
      <c r="X241" s="16">
        <f>+'Comun y Mdeo'!V39</f>
        <v>0.25</v>
      </c>
      <c r="Y241" s="16">
        <f>+'Comun y Mdeo'!W39</f>
        <v>0.25</v>
      </c>
      <c r="Z241" s="17" t="s">
        <v>35</v>
      </c>
      <c r="AA241" s="17" t="s">
        <v>36</v>
      </c>
      <c r="AB241" s="2"/>
      <c r="AC241" s="2"/>
      <c r="AD241" s="2"/>
      <c r="AE241" s="2"/>
      <c r="AF241" s="2"/>
      <c r="AG241" s="2"/>
      <c r="AH241" s="2"/>
      <c r="AI241" s="2"/>
      <c r="AJ241" s="2"/>
      <c r="AK241" s="2"/>
    </row>
    <row r="242" spans="1:37" ht="15.75" customHeight="1">
      <c r="A242" s="985"/>
      <c r="B242" s="985"/>
      <c r="C242" s="985"/>
      <c r="D242" s="985"/>
      <c r="E242" s="985"/>
      <c r="F242" s="985"/>
      <c r="G242" s="985"/>
      <c r="H242" s="985"/>
      <c r="I242" s="985"/>
      <c r="J242" s="985"/>
      <c r="K242" s="985"/>
      <c r="L242" s="985"/>
      <c r="M242" s="985"/>
      <c r="N242" s="985"/>
      <c r="O242" s="985"/>
      <c r="P242" s="985"/>
      <c r="Q242" s="985"/>
      <c r="R242" s="985"/>
      <c r="S242" s="19" t="str">
        <f>+'Comun y Mdeo'!B41</f>
        <v>9. Plan Anticorrupción y de Atención al Ciudadano</v>
      </c>
      <c r="T242" s="17" t="str">
        <f>+'Comun y Mdeo'!C41</f>
        <v>Jefe Oficina Difusión y Mercadeo / coordinación marketing y CIG</v>
      </c>
      <c r="U242" s="17" t="str">
        <f>+'Comun y Mdeo'!D41</f>
        <v>Rediseñar y mantener actualizado el catálogo de productos y servicios de la Entidad.</v>
      </c>
      <c r="V242" s="16">
        <f>+'Comun y Mdeo'!U41</f>
        <v>0.99999999999999989</v>
      </c>
      <c r="W242" s="9">
        <f>+'Comun y Mdeo'!U42</f>
        <v>0.99999999999999989</v>
      </c>
      <c r="X242" s="16">
        <f>+'Comun y Mdeo'!V41</f>
        <v>0.25</v>
      </c>
      <c r="Y242" s="16">
        <f>+'Comun y Mdeo'!W41</f>
        <v>0.25</v>
      </c>
      <c r="Z242" s="17" t="s">
        <v>35</v>
      </c>
      <c r="AA242" s="17" t="s">
        <v>36</v>
      </c>
      <c r="AB242" s="2"/>
      <c r="AC242" s="2"/>
      <c r="AD242" s="2"/>
      <c r="AE242" s="2"/>
      <c r="AF242" s="2"/>
      <c r="AG242" s="2"/>
      <c r="AH242" s="2"/>
      <c r="AI242" s="2"/>
      <c r="AJ242" s="2"/>
      <c r="AK242" s="2"/>
    </row>
    <row r="243" spans="1:37" ht="15.75" customHeight="1">
      <c r="A243" s="985"/>
      <c r="B243" s="985"/>
      <c r="C243" s="985"/>
      <c r="D243" s="985"/>
      <c r="E243" s="985"/>
      <c r="F243" s="985"/>
      <c r="G243" s="987"/>
      <c r="H243" s="987"/>
      <c r="I243" s="987"/>
      <c r="J243" s="987"/>
      <c r="K243" s="987"/>
      <c r="L243" s="987"/>
      <c r="M243" s="987"/>
      <c r="N243" s="987"/>
      <c r="O243" s="987"/>
      <c r="P243" s="987"/>
      <c r="Q243" s="987"/>
      <c r="R243" s="985"/>
      <c r="S243" s="19" t="str">
        <f>+'Comun y Mdeo'!B43</f>
        <v>9. Plan Anticorrupción y de Atención al Ciudadano</v>
      </c>
      <c r="T243" s="17" t="str">
        <f>+'Comun y Mdeo'!C43</f>
        <v>Jefe Oficina Difusión y Mercadeo / coordinación marketing y CIG</v>
      </c>
      <c r="U243" s="17" t="str">
        <f>+'Comun y Mdeo'!D43</f>
        <v>Implementar un (1) sistema de customer relatiónship manaGement - (CRM) de clientes de la Entidad.</v>
      </c>
      <c r="V243" s="16">
        <f>+'Comun y Mdeo'!U43</f>
        <v>0.99999999999999989</v>
      </c>
      <c r="W243" s="9">
        <f>+'Comun y Mdeo'!U44</f>
        <v>0.99999999999999989</v>
      </c>
      <c r="X243" s="16">
        <f>+'Comun y Mdeo'!V43</f>
        <v>0.25</v>
      </c>
      <c r="Y243" s="16">
        <f>+'Comun y Mdeo'!W43</f>
        <v>0.25</v>
      </c>
      <c r="Z243" s="17" t="s">
        <v>38</v>
      </c>
      <c r="AA243" s="17" t="s">
        <v>36</v>
      </c>
      <c r="AB243" s="2"/>
      <c r="AC243" s="2"/>
      <c r="AD243" s="2"/>
      <c r="AE243" s="2"/>
      <c r="AF243" s="2"/>
      <c r="AG243" s="2"/>
      <c r="AH243" s="2"/>
      <c r="AI243" s="2"/>
      <c r="AJ243" s="2"/>
      <c r="AK243" s="2"/>
    </row>
    <row r="244" spans="1:37" ht="15.75" customHeight="1">
      <c r="A244" s="985"/>
      <c r="B244" s="985"/>
      <c r="C244" s="985"/>
      <c r="D244" s="985"/>
      <c r="E244" s="985"/>
      <c r="F244" s="985"/>
      <c r="G244" s="991" t="str">
        <f>+'Comun y Mdeo'!A52</f>
        <v>Ingresos por ventas de contado consolidado a nivel nacional</v>
      </c>
      <c r="H244" s="990" t="str">
        <f>+'Comun y Mdeo'!B52</f>
        <v>Plan Anticorrupción y de Atención al Ciudadano</v>
      </c>
      <c r="I244" s="991" t="str">
        <f>+'Comun y Mdeo'!C52</f>
        <v>Jefe Oficina Difusión y Mercadeo</v>
      </c>
      <c r="J244" s="991" t="str">
        <f>+'Comun y Mdeo'!D52</f>
        <v>Porcentaje</v>
      </c>
      <c r="K244" s="991">
        <f>+'Comun y Mdeo'!E52</f>
        <v>100</v>
      </c>
      <c r="L244" s="991" t="str">
        <f>+'Comun y Mdeo'!F52</f>
        <v>Cumplimiento de la meta de ingresos por ventas de contado establecida</v>
      </c>
      <c r="M244" s="991" t="str">
        <f>+'Comun y Mdeo'!G52</f>
        <v>EFICIENCIA</v>
      </c>
      <c r="N244" s="990">
        <f>+'Comun y Mdeo'!U52</f>
        <v>1</v>
      </c>
      <c r="O244" s="984">
        <f>+'Comun y Mdeo'!U53</f>
        <v>0.83289999999999997</v>
      </c>
      <c r="P244" s="990">
        <f>+'Comun y Mdeo'!V52</f>
        <v>0.15</v>
      </c>
      <c r="Q244" s="984">
        <f>+'Comun y Mdeo'!W52</f>
        <v>0.12493499999999999</v>
      </c>
      <c r="R244" s="985"/>
      <c r="S244" s="19" t="str">
        <f>+'Comun y Mdeo'!B55</f>
        <v>Plan Anticorrupción y de Atención al Ciudadano</v>
      </c>
      <c r="T244" s="17" t="str">
        <f>+'Comun y Mdeo'!C55</f>
        <v xml:space="preserve">Jefe Oficina Difusión y Mercadeo / coordinación marketing y CIG
</v>
      </c>
      <c r="U244" s="17" t="str">
        <f>+'Comun y Mdeo'!D55</f>
        <v xml:space="preserve">Realizar seguimiento, monitoreo  y acompañamiento para el cumplimiento de la meta de ventas de contado en la Sede Central </v>
      </c>
      <c r="V244" s="16">
        <f>+'Comun y Mdeo'!U55</f>
        <v>0.31814999999999999</v>
      </c>
      <c r="W244" s="9">
        <f>+'Comun y Mdeo'!U56</f>
        <v>0.23009999999999997</v>
      </c>
      <c r="X244" s="16">
        <f>+'Comun y Mdeo'!V55</f>
        <v>0.32</v>
      </c>
      <c r="Y244" s="16">
        <f>+'Comun y Mdeo'!W55</f>
        <v>0.23143800094295142</v>
      </c>
      <c r="Z244" s="17" t="s">
        <v>42</v>
      </c>
      <c r="AA244" s="17" t="s">
        <v>36</v>
      </c>
      <c r="AB244" s="2"/>
      <c r="AC244" s="2"/>
      <c r="AD244" s="2"/>
      <c r="AE244" s="2"/>
      <c r="AF244" s="2"/>
      <c r="AG244" s="2"/>
      <c r="AH244" s="2"/>
      <c r="AI244" s="2"/>
      <c r="AJ244" s="2"/>
      <c r="AK244" s="2"/>
    </row>
    <row r="245" spans="1:37" ht="15.75" customHeight="1">
      <c r="A245" s="985"/>
      <c r="B245" s="985"/>
      <c r="C245" s="985"/>
      <c r="D245" s="985"/>
      <c r="E245" s="985"/>
      <c r="F245" s="985"/>
      <c r="G245" s="985"/>
      <c r="H245" s="985"/>
      <c r="I245" s="985"/>
      <c r="J245" s="985"/>
      <c r="K245" s="985"/>
      <c r="L245" s="985"/>
      <c r="M245" s="985"/>
      <c r="N245" s="985"/>
      <c r="O245" s="985"/>
      <c r="P245" s="985"/>
      <c r="Q245" s="985"/>
      <c r="R245" s="985"/>
      <c r="S245" s="19" t="str">
        <f>+'Comun y Mdeo'!B57</f>
        <v>Plan Anticorrupción y de Atención al Ciudadano</v>
      </c>
      <c r="T245" s="17" t="str">
        <f>+'Comun y Mdeo'!C57</f>
        <v>Jefe Oficina Difusión y Mercadeo / Directores Territoriales</v>
      </c>
      <c r="U245" s="17" t="str">
        <f>+'Comun y Mdeo'!D57</f>
        <v>Realizar seguimiento, monitoreo  y acompañamiento para el cumplimiento de la meta de ventas de contado en las Direcciones Territoriales</v>
      </c>
      <c r="V245" s="16">
        <f>+'Comun y Mdeo'!U57</f>
        <v>0.68169999999999997</v>
      </c>
      <c r="W245" s="9">
        <f>+'Comun y Mdeo'!U58</f>
        <v>0.60270000000000001</v>
      </c>
      <c r="X245" s="16">
        <f>+'Comun y Mdeo'!V57</f>
        <v>0.68</v>
      </c>
      <c r="Y245" s="16">
        <f>+'Comun y Mdeo'!W57</f>
        <v>0.6011970074812969</v>
      </c>
      <c r="Z245" s="17" t="s">
        <v>47</v>
      </c>
      <c r="AA245" s="17" t="s">
        <v>36</v>
      </c>
      <c r="AB245" s="2"/>
      <c r="AC245" s="2"/>
      <c r="AD245" s="2"/>
      <c r="AE245" s="2"/>
      <c r="AF245" s="2"/>
      <c r="AG245" s="2"/>
      <c r="AH245" s="2"/>
      <c r="AI245" s="2"/>
      <c r="AJ245" s="2"/>
      <c r="AK245" s="2"/>
    </row>
    <row r="246" spans="1:37" ht="15.75" customHeight="1">
      <c r="A246" s="985"/>
      <c r="B246" s="985"/>
      <c r="C246" s="985"/>
      <c r="D246" s="985"/>
      <c r="E246" s="985"/>
      <c r="F246" s="985"/>
      <c r="G246" s="991" t="str">
        <f>+'Comun y Mdeo'!A60</f>
        <v>Servicios de Información Implementados</v>
      </c>
      <c r="H246" s="990" t="str">
        <f>+'Comun y Mdeo'!B60</f>
        <v>Plan Anticorrupción y de Atención al Ciudadano</v>
      </c>
      <c r="I246" s="991" t="str">
        <f>+'Comun y Mdeo'!C60</f>
        <v xml:space="preserve">Jefe Oficina Difusión y Mercadeo </v>
      </c>
      <c r="J246" s="991" t="str">
        <f>+'Comun y Mdeo'!D60</f>
        <v>Porcentaje</v>
      </c>
      <c r="K246" s="991">
        <f>+'Comun y Mdeo'!E60</f>
        <v>100</v>
      </c>
      <c r="L246" s="991" t="str">
        <f>+'Comun y Mdeo'!F60</f>
        <v>Porcentaje de servicios de información implementados</v>
      </c>
      <c r="M246" s="991" t="str">
        <f>+'Comun y Mdeo'!G60</f>
        <v>EFICACIA</v>
      </c>
      <c r="N246" s="990">
        <f>+'Comun y Mdeo'!U60</f>
        <v>0.99999999999999989</v>
      </c>
      <c r="O246" s="984">
        <f>+'Comun y Mdeo'!U61</f>
        <v>0.99999999999999989</v>
      </c>
      <c r="P246" s="990">
        <f>+'Comun y Mdeo'!V60</f>
        <v>0.3</v>
      </c>
      <c r="Q246" s="984">
        <f>+'Comun y Mdeo'!W60</f>
        <v>0.3</v>
      </c>
      <c r="R246" s="985"/>
      <c r="S246" s="19" t="str">
        <f>+'Comun y Mdeo'!B63</f>
        <v>Plan Anticorrupción y de Atención al Ciudadano</v>
      </c>
      <c r="T246" s="17" t="str">
        <f>+'Comun y Mdeo'!C63</f>
        <v>Jefe Oficina Difusión y Mercadeo / coordinación marketing y CIG</v>
      </c>
      <c r="U246" s="17" t="str">
        <f>+'Comun y Mdeo'!D63</f>
        <v>Diseñar y ejecutar un plan para el desarrollo de estrategias de marketing digital y de atención a los ciudadanos y Grupos de interés.</v>
      </c>
      <c r="V246" s="16">
        <f>+'Comun y Mdeo'!U63</f>
        <v>0.99999999999999989</v>
      </c>
      <c r="W246" s="9">
        <f>+'Comun y Mdeo'!U64</f>
        <v>0.99999999999999989</v>
      </c>
      <c r="X246" s="16">
        <f>+'Comun y Mdeo'!V63</f>
        <v>0.1</v>
      </c>
      <c r="Y246" s="16">
        <f>+'Comun y Mdeo'!W63</f>
        <v>0.1</v>
      </c>
      <c r="Z246" s="17" t="s">
        <v>42</v>
      </c>
      <c r="AA246" s="17" t="s">
        <v>36</v>
      </c>
      <c r="AB246" s="2"/>
      <c r="AC246" s="2"/>
      <c r="AD246" s="2"/>
      <c r="AE246" s="2"/>
      <c r="AF246" s="2"/>
      <c r="AG246" s="2"/>
      <c r="AH246" s="2"/>
      <c r="AI246" s="2"/>
      <c r="AJ246" s="2"/>
      <c r="AK246" s="2"/>
    </row>
    <row r="247" spans="1:37" ht="15.75" customHeight="1">
      <c r="A247" s="985"/>
      <c r="B247" s="985"/>
      <c r="C247" s="985"/>
      <c r="D247" s="985"/>
      <c r="E247" s="985"/>
      <c r="F247" s="985"/>
      <c r="G247" s="985"/>
      <c r="H247" s="985"/>
      <c r="I247" s="985"/>
      <c r="J247" s="985"/>
      <c r="K247" s="985"/>
      <c r="L247" s="985"/>
      <c r="M247" s="985"/>
      <c r="N247" s="985"/>
      <c r="O247" s="985"/>
      <c r="P247" s="985"/>
      <c r="Q247" s="985"/>
      <c r="R247" s="985"/>
      <c r="S247" s="19" t="str">
        <f>+'Comun y Mdeo'!B65</f>
        <v>Plan Anticorrupción y de Atención al Ciudadano</v>
      </c>
      <c r="T247" s="17" t="str">
        <f>+'Comun y Mdeo'!C65</f>
        <v>Jefe Oficina Difusión y Mercadeo / coordinación marketing y CIG</v>
      </c>
      <c r="U247" s="17" t="str">
        <f>+'Comun y Mdeo'!D65</f>
        <v>Diseñar y ejecutar dos (2) campañas de comunicación en medios digitales</v>
      </c>
      <c r="V247" s="16">
        <f>+'Comun y Mdeo'!U65</f>
        <v>1</v>
      </c>
      <c r="W247" s="9">
        <f>+'Comun y Mdeo'!U66</f>
        <v>1</v>
      </c>
      <c r="X247" s="16">
        <f>+'Comun y Mdeo'!V65</f>
        <v>0.1</v>
      </c>
      <c r="Y247" s="16">
        <f>+'Comun y Mdeo'!W65</f>
        <v>0.1</v>
      </c>
      <c r="Z247" s="17"/>
      <c r="AA247" s="17"/>
      <c r="AB247" s="2"/>
      <c r="AC247" s="2"/>
      <c r="AD247" s="2"/>
      <c r="AE247" s="2"/>
      <c r="AF247" s="2"/>
      <c r="AG247" s="2"/>
      <c r="AH247" s="2"/>
      <c r="AI247" s="2"/>
      <c r="AJ247" s="2"/>
      <c r="AK247" s="2"/>
    </row>
    <row r="248" spans="1:37" ht="15.75" customHeight="1">
      <c r="A248" s="985"/>
      <c r="B248" s="985"/>
      <c r="C248" s="985"/>
      <c r="D248" s="985"/>
      <c r="E248" s="985"/>
      <c r="F248" s="985"/>
      <c r="G248" s="985"/>
      <c r="H248" s="985"/>
      <c r="I248" s="985"/>
      <c r="J248" s="985"/>
      <c r="K248" s="985"/>
      <c r="L248" s="985"/>
      <c r="M248" s="985"/>
      <c r="N248" s="985"/>
      <c r="O248" s="985"/>
      <c r="P248" s="985"/>
      <c r="Q248" s="985"/>
      <c r="R248" s="985"/>
      <c r="S248" s="19" t="str">
        <f>+'Comun y Mdeo'!B71</f>
        <v>Plan Anticorrupción y de Atención al Ciudadano</v>
      </c>
      <c r="T248" s="17" t="str">
        <f>+'Comun y Mdeo'!C71</f>
        <v>Jefe Oficina Difusión y Mercadeo / coordinación marketing y CIG</v>
      </c>
      <c r="U248" s="17" t="str">
        <f>+'Comun y Mdeo'!D71</f>
        <v>Implementar la II Fase de la tienda virtual para incorporar otros productos y servicios en linea para los ciudadanos.</v>
      </c>
      <c r="V248" s="16">
        <f>+'Comun y Mdeo'!U71</f>
        <v>0.99999999999999989</v>
      </c>
      <c r="W248" s="9">
        <f>+'Comun y Mdeo'!U68</f>
        <v>1</v>
      </c>
      <c r="X248" s="16">
        <f>+'Comun y Mdeo'!V71</f>
        <v>0.2</v>
      </c>
      <c r="Y248" s="16">
        <f>+'Comun y Mdeo'!W71</f>
        <v>0.2</v>
      </c>
      <c r="Z248" s="17"/>
      <c r="AA248" s="17"/>
      <c r="AB248" s="2"/>
      <c r="AC248" s="2"/>
      <c r="AD248" s="2"/>
      <c r="AE248" s="2"/>
      <c r="AF248" s="2"/>
      <c r="AG248" s="2"/>
      <c r="AH248" s="2"/>
      <c r="AI248" s="2"/>
      <c r="AJ248" s="2"/>
      <c r="AK248" s="2"/>
    </row>
    <row r="249" spans="1:37" ht="15.75" customHeight="1">
      <c r="A249" s="985"/>
      <c r="B249" s="985"/>
      <c r="C249" s="985"/>
      <c r="D249" s="985"/>
      <c r="E249" s="985"/>
      <c r="F249" s="985"/>
      <c r="G249" s="985"/>
      <c r="H249" s="985"/>
      <c r="I249" s="985"/>
      <c r="J249" s="985"/>
      <c r="K249" s="985"/>
      <c r="L249" s="985"/>
      <c r="M249" s="985"/>
      <c r="N249" s="985"/>
      <c r="O249" s="985"/>
      <c r="P249" s="985"/>
      <c r="Q249" s="985"/>
      <c r="R249" s="985"/>
      <c r="S249" s="19" t="str">
        <f>+'Comun y Mdeo'!B69</f>
        <v>Plan Anticorrupción y de Atención al Ciudadano</v>
      </c>
      <c r="T249" s="17" t="str">
        <f>+'Comun y Mdeo'!C69</f>
        <v>Jefe Oficina Difusión y Mercadeo / coordinación marketing y CIG</v>
      </c>
      <c r="U249" s="17" t="str">
        <f>+'Comun y Mdeo'!D69</f>
        <v>Desarrollar cuatro (4) contenidos de realidad aumentada en el Museo Nacional de Geografía y Cartografía y realizar el recorrido virtual del Museo Nacional de Suelos.</v>
      </c>
      <c r="V249" s="16">
        <f>+'Comun y Mdeo'!U69</f>
        <v>1</v>
      </c>
      <c r="W249" s="9">
        <f>+'Comun y Mdeo'!U70</f>
        <v>1</v>
      </c>
      <c r="X249" s="16">
        <f>+'Comun y Mdeo'!V69</f>
        <v>0.05</v>
      </c>
      <c r="Y249" s="16">
        <f>+'Comun y Mdeo'!W69</f>
        <v>0.05</v>
      </c>
      <c r="Z249" s="17"/>
      <c r="AA249" s="17"/>
      <c r="AB249" s="2"/>
      <c r="AC249" s="2"/>
      <c r="AD249" s="2"/>
      <c r="AE249" s="2"/>
      <c r="AF249" s="2"/>
      <c r="AG249" s="2"/>
      <c r="AH249" s="2"/>
      <c r="AI249" s="2"/>
      <c r="AJ249" s="2"/>
      <c r="AK249" s="2"/>
    </row>
    <row r="250" spans="1:37" ht="15.75" customHeight="1">
      <c r="A250" s="985"/>
      <c r="B250" s="985"/>
      <c r="C250" s="985"/>
      <c r="D250" s="985"/>
      <c r="E250" s="985"/>
      <c r="F250" s="985"/>
      <c r="G250" s="985"/>
      <c r="H250" s="985"/>
      <c r="I250" s="985"/>
      <c r="J250" s="985"/>
      <c r="K250" s="985"/>
      <c r="L250" s="985"/>
      <c r="M250" s="985"/>
      <c r="N250" s="985"/>
      <c r="O250" s="985"/>
      <c r="P250" s="985"/>
      <c r="Q250" s="985"/>
      <c r="R250" s="985"/>
      <c r="S250" s="19" t="str">
        <f>+'Comun y Mdeo'!B71</f>
        <v>Plan Anticorrupción y de Atención al Ciudadano</v>
      </c>
      <c r="T250" s="17" t="str">
        <f>+'Comun y Mdeo'!C71</f>
        <v>Jefe Oficina Difusión y Mercadeo / coordinación marketing y CIG</v>
      </c>
      <c r="U250" s="17" t="str">
        <f>+'Comun y Mdeo'!D71</f>
        <v>Implementar la II Fase de la tienda virtual para incorporar otros productos y servicios en linea para los ciudadanos.</v>
      </c>
      <c r="V250" s="16">
        <f>+'Comun y Mdeo'!U71</f>
        <v>0.99999999999999989</v>
      </c>
      <c r="W250" s="9">
        <f>+'Comun y Mdeo'!U72</f>
        <v>0.99999999999999989</v>
      </c>
      <c r="X250" s="16">
        <f>+'Comun y Mdeo'!V71</f>
        <v>0.2</v>
      </c>
      <c r="Y250" s="16">
        <f>+'Comun y Mdeo'!W71</f>
        <v>0.2</v>
      </c>
      <c r="Z250" s="17"/>
      <c r="AA250" s="17"/>
      <c r="AB250" s="2"/>
      <c r="AC250" s="2"/>
      <c r="AD250" s="2"/>
      <c r="AE250" s="2"/>
      <c r="AF250" s="2"/>
      <c r="AG250" s="2"/>
      <c r="AH250" s="2"/>
      <c r="AI250" s="2"/>
      <c r="AJ250" s="2"/>
      <c r="AK250" s="2"/>
    </row>
    <row r="251" spans="1:37" ht="15.75" customHeight="1">
      <c r="A251" s="985"/>
      <c r="B251" s="985"/>
      <c r="C251" s="985"/>
      <c r="D251" s="985"/>
      <c r="E251" s="985"/>
      <c r="F251" s="985"/>
      <c r="G251" s="985"/>
      <c r="H251" s="985"/>
      <c r="I251" s="985"/>
      <c r="J251" s="985"/>
      <c r="K251" s="985"/>
      <c r="L251" s="985"/>
      <c r="M251" s="985"/>
      <c r="N251" s="985"/>
      <c r="O251" s="985"/>
      <c r="P251" s="985"/>
      <c r="Q251" s="985"/>
      <c r="R251" s="985"/>
      <c r="S251" s="19" t="str">
        <f>+'Comun y Mdeo'!B73</f>
        <v>Plan Anticorrupción y de Atención al Ciudadano</v>
      </c>
      <c r="T251" s="17" t="str">
        <f>+'Comun y Mdeo'!C73</f>
        <v>Jefe Oficina Difusión y Mercadeo / coordinación marketing y CIG</v>
      </c>
      <c r="U251" s="17" t="str">
        <f>+'Comun y Mdeo'!D73</f>
        <v>Diseñar y poner a disposición de los ciudadanos seis (6) contenidos diGitales (infoGrafías, boletines virtuales, webinar, foros virtuales, entre otros) de conformidad con las prioridades de la entidad.</v>
      </c>
      <c r="V251" s="16">
        <f>+'Comun y Mdeo'!U73</f>
        <v>1</v>
      </c>
      <c r="W251" s="9">
        <f>+'Comun y Mdeo'!U74</f>
        <v>1</v>
      </c>
      <c r="X251" s="16">
        <f>+'Comun y Mdeo'!V73</f>
        <v>0.1</v>
      </c>
      <c r="Y251" s="16">
        <f>+'Comun y Mdeo'!W73</f>
        <v>0.1</v>
      </c>
      <c r="Z251" s="17"/>
      <c r="AA251" s="17"/>
      <c r="AB251" s="2"/>
      <c r="AC251" s="2"/>
      <c r="AD251" s="2"/>
      <c r="AE251" s="2"/>
      <c r="AF251" s="2"/>
      <c r="AG251" s="2"/>
      <c r="AH251" s="2"/>
      <c r="AI251" s="2"/>
      <c r="AJ251" s="2"/>
      <c r="AK251" s="2"/>
    </row>
    <row r="252" spans="1:37" ht="15.75" customHeight="1">
      <c r="A252" s="985"/>
      <c r="B252" s="985"/>
      <c r="C252" s="985"/>
      <c r="D252" s="985"/>
      <c r="E252" s="985"/>
      <c r="F252" s="985"/>
      <c r="G252" s="985"/>
      <c r="H252" s="985"/>
      <c r="I252" s="985"/>
      <c r="J252" s="985"/>
      <c r="K252" s="985"/>
      <c r="L252" s="985"/>
      <c r="M252" s="985"/>
      <c r="N252" s="985"/>
      <c r="O252" s="985"/>
      <c r="P252" s="985"/>
      <c r="Q252" s="985"/>
      <c r="R252" s="985"/>
      <c r="S252" s="19" t="str">
        <f>+'Comun y Mdeo'!B75</f>
        <v>Plan Anticorrupción y de Atención al Ciudadano</v>
      </c>
      <c r="T252" s="17" t="str">
        <f>+'Comun y Mdeo'!C75</f>
        <v>Jefe Oficina Difusión y Mercadeo / coordinación marketing y CIG</v>
      </c>
      <c r="U252" s="17" t="str">
        <f>+'Comun y Mdeo'!D75</f>
        <v>Adaptar dos (2) publicaciones de la entidad haciendolas accesibles para la lectura de la comunidad con discapacidad visual y auditiva, a través de las herramientas JAWS y MAGIC.</v>
      </c>
      <c r="V252" s="16">
        <f>+'Comun y Mdeo'!U75</f>
        <v>1</v>
      </c>
      <c r="W252" s="9">
        <f>+'Comun y Mdeo'!U76</f>
        <v>1</v>
      </c>
      <c r="X252" s="16">
        <f>+'Comun y Mdeo'!V75</f>
        <v>0.05</v>
      </c>
      <c r="Y252" s="16">
        <f>+'Comun y Mdeo'!W75</f>
        <v>0.05</v>
      </c>
      <c r="Z252" s="17"/>
      <c r="AA252" s="17"/>
      <c r="AB252" s="2"/>
      <c r="AC252" s="2"/>
      <c r="AD252" s="2"/>
      <c r="AE252" s="2"/>
      <c r="AF252" s="2"/>
      <c r="AG252" s="2"/>
      <c r="AH252" s="2"/>
      <c r="AI252" s="2"/>
      <c r="AJ252" s="2"/>
      <c r="AK252" s="2"/>
    </row>
    <row r="253" spans="1:37" ht="15.75" customHeight="1">
      <c r="A253" s="985"/>
      <c r="B253" s="985"/>
      <c r="C253" s="985"/>
      <c r="D253" s="985"/>
      <c r="E253" s="985"/>
      <c r="F253" s="985"/>
      <c r="G253" s="985"/>
      <c r="H253" s="985"/>
      <c r="I253" s="985"/>
      <c r="J253" s="985"/>
      <c r="K253" s="985"/>
      <c r="L253" s="985"/>
      <c r="M253" s="985"/>
      <c r="N253" s="985"/>
      <c r="O253" s="985"/>
      <c r="P253" s="985"/>
      <c r="Q253" s="985"/>
      <c r="R253" s="985"/>
      <c r="S253" s="19" t="str">
        <f>+'Comun y Mdeo'!B77</f>
        <v>Plan Anticorrupción y de Atención al Ciudadano</v>
      </c>
      <c r="T253" s="17" t="str">
        <f>+'Comun y Mdeo'!C77</f>
        <v>Jefe Oficina Difusión y Mercadeo / coordinación marketing y CIG</v>
      </c>
      <c r="U253" s="17" t="str">
        <f>+'Comun y Mdeo'!D77</f>
        <v xml:space="preserve">Integrar mil doscientas (1.200) publicaciones de la colección General, mapoteca, hemeroteca y material incunable a través de un códiGo QR que permita un fácil acceso y difusión mediante los diferentes canales de información.
</v>
      </c>
      <c r="V253" s="16">
        <f>+'Comun y Mdeo'!U77</f>
        <v>0.99999999999999989</v>
      </c>
      <c r="W253" s="9">
        <f>+'Comun y Mdeo'!U78</f>
        <v>0.99999999999999989</v>
      </c>
      <c r="X253" s="16">
        <f>+'Comun y Mdeo'!V77</f>
        <v>0.05</v>
      </c>
      <c r="Y253" s="16">
        <f>+'Comun y Mdeo'!W77</f>
        <v>0.05</v>
      </c>
      <c r="Z253" s="17"/>
      <c r="AA253" s="17"/>
      <c r="AB253" s="2"/>
      <c r="AC253" s="2"/>
      <c r="AD253" s="2"/>
      <c r="AE253" s="2"/>
      <c r="AF253" s="2"/>
      <c r="AG253" s="2"/>
      <c r="AH253" s="2"/>
      <c r="AI253" s="2"/>
      <c r="AJ253" s="2"/>
      <c r="AK253" s="2"/>
    </row>
    <row r="254" spans="1:37" ht="15.75" customHeight="1">
      <c r="A254" s="985"/>
      <c r="B254" s="985"/>
      <c r="C254" s="985"/>
      <c r="D254" s="985"/>
      <c r="E254" s="985"/>
      <c r="F254" s="985"/>
      <c r="G254" s="985"/>
      <c r="H254" s="985"/>
      <c r="I254" s="985"/>
      <c r="J254" s="985"/>
      <c r="K254" s="985"/>
      <c r="L254" s="985"/>
      <c r="M254" s="985"/>
      <c r="N254" s="985"/>
      <c r="O254" s="985"/>
      <c r="P254" s="985"/>
      <c r="Q254" s="985"/>
      <c r="R254" s="985"/>
      <c r="S254" s="19" t="str">
        <f>+'Comun y Mdeo'!B79</f>
        <v>Plan Anticorrupción y de Atención al Ciudadano</v>
      </c>
      <c r="T254" s="17" t="str">
        <f>+'Comun y Mdeo'!C79</f>
        <v>Jefe Oficina Difusión y Mercadeo / coordinación marketing y CIG</v>
      </c>
      <c r="U254" s="17" t="str">
        <f>+'Comun y Mdeo'!D79</f>
        <v>Actualizar los servicios de la biblioteca virtual a través del analisis de información descripción y diGitalización de la colección General, mapoteca, hemeroteca y material incunable de 500 títulos para la difusión de información GeoGráfica.</v>
      </c>
      <c r="V254" s="16">
        <f>+'Comun y Mdeo'!U79</f>
        <v>0.99999999999999989</v>
      </c>
      <c r="W254" s="9">
        <f>+'Comun y Mdeo'!U80</f>
        <v>0.99999999999999989</v>
      </c>
      <c r="X254" s="16">
        <f>+'Comun y Mdeo'!V79</f>
        <v>0.05</v>
      </c>
      <c r="Y254" s="16">
        <f>+'Comun y Mdeo'!W79</f>
        <v>0.05</v>
      </c>
      <c r="Z254" s="17"/>
      <c r="AA254" s="17"/>
      <c r="AB254" s="2"/>
      <c r="AC254" s="2"/>
      <c r="AD254" s="2"/>
      <c r="AE254" s="2"/>
      <c r="AF254" s="2"/>
      <c r="AG254" s="2"/>
      <c r="AH254" s="2"/>
      <c r="AI254" s="2"/>
      <c r="AJ254" s="2"/>
      <c r="AK254" s="2"/>
    </row>
    <row r="255" spans="1:37" ht="15.75" customHeight="1">
      <c r="A255" s="985"/>
      <c r="B255" s="985"/>
      <c r="C255" s="985"/>
      <c r="D255" s="985"/>
      <c r="E255" s="985"/>
      <c r="F255" s="985"/>
      <c r="G255" s="985"/>
      <c r="H255" s="985"/>
      <c r="I255" s="985"/>
      <c r="J255" s="985"/>
      <c r="K255" s="985"/>
      <c r="L255" s="985"/>
      <c r="M255" s="985"/>
      <c r="N255" s="985"/>
      <c r="O255" s="985"/>
      <c r="P255" s="985"/>
      <c r="Q255" s="985"/>
      <c r="R255" s="985"/>
      <c r="S255" s="19" t="str">
        <f>+'Comun y Mdeo'!B81</f>
        <v>Plan Anticorrupción y de Atención al Ciudadano</v>
      </c>
      <c r="T255" s="17" t="str">
        <f>+'Comun y Mdeo'!C81</f>
        <v>Jefe Oficina Difusión y Mercadeo / coordinación marketing y CIG</v>
      </c>
      <c r="U255" s="17" t="str">
        <f>+'Comun y Mdeo'!D81</f>
        <v>Participar en diez (10) ferias y/o eventos para la divulgación, promoción y comercialización de bienes y servicios del IGAC.</v>
      </c>
      <c r="V255" s="16">
        <f>+'Comun y Mdeo'!U81</f>
        <v>1</v>
      </c>
      <c r="W255" s="9">
        <f>+'Comun y Mdeo'!U82</f>
        <v>1</v>
      </c>
      <c r="X255" s="16">
        <f>+'Comun y Mdeo'!V81</f>
        <v>0.05</v>
      </c>
      <c r="Y255" s="16">
        <f>+'Comun y Mdeo'!W81</f>
        <v>0.05</v>
      </c>
      <c r="Z255" s="17"/>
      <c r="AA255" s="17"/>
      <c r="AB255" s="2"/>
      <c r="AC255" s="2"/>
      <c r="AD255" s="2"/>
      <c r="AE255" s="2"/>
      <c r="AF255" s="2"/>
      <c r="AG255" s="2"/>
      <c r="AH255" s="2"/>
      <c r="AI255" s="2"/>
      <c r="AJ255" s="2"/>
      <c r="AK255" s="2"/>
    </row>
    <row r="256" spans="1:37" ht="15.75" customHeight="1">
      <c r="A256" s="987"/>
      <c r="B256" s="987"/>
      <c r="C256" s="987"/>
      <c r="D256" s="987"/>
      <c r="E256" s="987"/>
      <c r="F256" s="987"/>
      <c r="G256" s="987"/>
      <c r="H256" s="987"/>
      <c r="I256" s="987"/>
      <c r="J256" s="987"/>
      <c r="K256" s="987"/>
      <c r="L256" s="987"/>
      <c r="M256" s="987"/>
      <c r="N256" s="987"/>
      <c r="O256" s="987"/>
      <c r="P256" s="987"/>
      <c r="Q256" s="987"/>
      <c r="R256" s="987"/>
      <c r="S256" s="13" t="str">
        <f>+'Comun y Mdeo'!B83</f>
        <v>Plan Anticorrupción y de Atención al Ciudadano</v>
      </c>
      <c r="T256" s="10" t="str">
        <f>+'Comun y Mdeo'!C83</f>
        <v>Jefe Oficina Difusión y Mercadeo / coordinación marketing y CIG</v>
      </c>
      <c r="U256" s="10" t="str">
        <f>+'Comun y Mdeo'!D83</f>
        <v>Atender las solicitudes que realicen los ciudadanos que manifiestan su interés de conocer las instalaciones del Instituto y los procesos misionales a traves de visitas guiadas.</v>
      </c>
      <c r="V256" s="9">
        <f>+'Comun y Mdeo'!U83</f>
        <v>0.99999999999999989</v>
      </c>
      <c r="W256" s="16">
        <f>'Comun y Mdeo'!U84</f>
        <v>0.99999999999999989</v>
      </c>
      <c r="X256" s="9">
        <f>+'Comun y Mdeo'!V83</f>
        <v>0.05</v>
      </c>
      <c r="Y256" s="9">
        <f>+'Comun y Mdeo'!W83</f>
        <v>0.05</v>
      </c>
      <c r="Z256" s="17" t="s">
        <v>47</v>
      </c>
      <c r="AA256" s="17" t="s">
        <v>36</v>
      </c>
      <c r="AB256" s="2"/>
      <c r="AC256" s="2"/>
      <c r="AD256" s="2"/>
      <c r="AE256" s="2"/>
      <c r="AF256" s="2"/>
      <c r="AG256" s="2"/>
      <c r="AH256" s="2"/>
      <c r="AI256" s="2"/>
      <c r="AJ256" s="2"/>
      <c r="AK256" s="2"/>
    </row>
    <row r="257" spans="1:37" ht="15.75" customHeight="1">
      <c r="A257" s="1023" t="str">
        <f>'S Ciudad'!D4</f>
        <v>SERVICIO AL CIUDADANO Y PARTICIPACION</v>
      </c>
      <c r="B257" s="1025">
        <f>'S Ciudad'!W4</f>
        <v>4.2599999999999999E-2</v>
      </c>
      <c r="C257" s="991" t="str">
        <f>'S Ciudad'!A8</f>
        <v>- Implementar un plan de modernización y fortalecimiento  institucional</v>
      </c>
      <c r="D257" s="991" t="str">
        <f>'S Ciudad'!N8</f>
        <v>- Mejoramiento en la prestación del servicio a la ciudadanía</v>
      </c>
      <c r="E257" s="991" t="str">
        <f>'S Ciudad'!A10</f>
        <v xml:space="preserve">- Gestión con valores para resultados
- Información y Comunicación </v>
      </c>
      <c r="F257" s="991" t="str">
        <f>'S Ciudad'!N10</f>
        <v>- Politica de Servicio al Ciudadano. 
- Política de Racionalización de trámites
- Participación ciudadana en la Gestión pública
- Política de Transparencia, acceso a la información pública y lucha contra la corrupción</v>
      </c>
      <c r="G257" s="991" t="str">
        <f>'S Ciudad'!A12</f>
        <v>Modelo de Gestión Eficiente de Servicio al Ciudadano fortalecido.</v>
      </c>
      <c r="H257" s="990" t="str">
        <f>'S Ciudad'!B12</f>
        <v>Plan anticorrupción y de atención al Ciudadano</v>
      </c>
      <c r="I257" s="990" t="str">
        <f>'S Ciudad'!C12</f>
        <v>Shadia Gene Beltran</v>
      </c>
      <c r="J257" s="991" t="str">
        <f>'S Ciudad'!D12</f>
        <v>Porcentaje</v>
      </c>
      <c r="K257" s="991">
        <f>'S Ciudad'!E12</f>
        <v>100</v>
      </c>
      <c r="L257" s="991" t="str">
        <f>'S Ciudad'!F12</f>
        <v>Porcentaje del Modelo de Servicio al Ciudadano fortalecido.</v>
      </c>
      <c r="M257" s="991" t="str">
        <f>'S Ciudad'!G12</f>
        <v>EFICACIA</v>
      </c>
      <c r="N257" s="984">
        <f>'S Ciudad'!U12</f>
        <v>1.0000000000000002</v>
      </c>
      <c r="O257" s="984">
        <f>'S Ciudad'!U13</f>
        <v>1.0000000000000002</v>
      </c>
      <c r="P257" s="990">
        <f>'S Ciudad'!V12</f>
        <v>0.35</v>
      </c>
      <c r="Q257" s="984">
        <f>'S Ciudad'!W12</f>
        <v>0.35</v>
      </c>
      <c r="R257" s="984">
        <f>SUM(Q257:Q275)</f>
        <v>0.99991999999999992</v>
      </c>
      <c r="S257" s="19" t="str">
        <f>'S Ciudad'!B15</f>
        <v>Plan anticorrupción y de atención al Ciudadano</v>
      </c>
      <c r="T257" s="19" t="str">
        <f>'S Ciudad'!C15</f>
        <v>Shadia Gene Beltran</v>
      </c>
      <c r="U257" s="17" t="str">
        <f>'S Ciudad'!D15</f>
        <v>Realizar seguimiento al sistema digiturnos implementado en las Direcciones Territoriales y diagnostico frente a la instalación de digiturnos</v>
      </c>
      <c r="V257" s="16">
        <f>'S Ciudad'!U15</f>
        <v>1</v>
      </c>
      <c r="W257" s="16">
        <f>'S Ciudad'!U16</f>
        <v>1</v>
      </c>
      <c r="X257" s="19">
        <f>'S Ciudad'!V15</f>
        <v>0.1</v>
      </c>
      <c r="Y257" s="16">
        <f>'S Ciudad'!W15</f>
        <v>0.1</v>
      </c>
      <c r="Z257" s="2"/>
      <c r="AA257" s="2"/>
      <c r="AB257" s="2"/>
      <c r="AC257" s="2"/>
      <c r="AD257" s="2"/>
      <c r="AE257" s="2"/>
      <c r="AF257" s="2"/>
      <c r="AG257" s="2"/>
      <c r="AH257" s="2"/>
      <c r="AI257" s="2"/>
      <c r="AJ257" s="2"/>
      <c r="AK257" s="2"/>
    </row>
    <row r="258" spans="1:37" ht="15.75" customHeight="1">
      <c r="A258" s="985"/>
      <c r="B258" s="985"/>
      <c r="C258" s="985"/>
      <c r="D258" s="985"/>
      <c r="E258" s="985"/>
      <c r="F258" s="985"/>
      <c r="G258" s="985"/>
      <c r="H258" s="985"/>
      <c r="I258" s="985"/>
      <c r="J258" s="985"/>
      <c r="K258" s="985"/>
      <c r="L258" s="985"/>
      <c r="M258" s="985"/>
      <c r="N258" s="985"/>
      <c r="O258" s="985"/>
      <c r="P258" s="985"/>
      <c r="Q258" s="985"/>
      <c r="R258" s="985"/>
      <c r="S258" s="19" t="str">
        <f>'S Ciudad'!B17</f>
        <v>Plan anticorrupción y de atención al Ciudadano</v>
      </c>
      <c r="T258" s="19" t="str">
        <f>'S Ciudad'!C17</f>
        <v>Shadia Gene Beltran</v>
      </c>
      <c r="U258" s="17" t="str">
        <f>'S Ciudad'!D17</f>
        <v xml:space="preserve">Elaborar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 </v>
      </c>
      <c r="V258" s="16">
        <f>'S Ciudad'!U17</f>
        <v>1</v>
      </c>
      <c r="W258" s="16">
        <f>'S Ciudad'!U18</f>
        <v>1</v>
      </c>
      <c r="X258" s="19">
        <f>'S Ciudad'!V17</f>
        <v>0.1</v>
      </c>
      <c r="Y258" s="16">
        <f>'S Ciudad'!W17</f>
        <v>0.1</v>
      </c>
      <c r="Z258" s="2"/>
      <c r="AA258" s="2"/>
      <c r="AB258" s="2"/>
      <c r="AC258" s="2"/>
      <c r="AD258" s="2"/>
      <c r="AE258" s="2"/>
      <c r="AF258" s="2"/>
      <c r="AG258" s="2"/>
      <c r="AH258" s="2"/>
      <c r="AI258" s="2"/>
      <c r="AJ258" s="2"/>
      <c r="AK258" s="2"/>
    </row>
    <row r="259" spans="1:37" ht="15.75" customHeight="1">
      <c r="A259" s="985"/>
      <c r="B259" s="985"/>
      <c r="C259" s="985"/>
      <c r="D259" s="985"/>
      <c r="E259" s="985"/>
      <c r="F259" s="985"/>
      <c r="G259" s="985"/>
      <c r="H259" s="985"/>
      <c r="I259" s="985"/>
      <c r="J259" s="985"/>
      <c r="K259" s="985"/>
      <c r="L259" s="985"/>
      <c r="M259" s="985"/>
      <c r="N259" s="985"/>
      <c r="O259" s="985"/>
      <c r="P259" s="985"/>
      <c r="Q259" s="985"/>
      <c r="R259" s="985"/>
      <c r="S259" s="19" t="str">
        <f>'S Ciudad'!B19</f>
        <v>Plan anticorrupción y de atención al Ciudadano</v>
      </c>
      <c r="T259" s="19" t="str">
        <f>'S Ciudad'!C19</f>
        <v>Shadia Gene Beltran</v>
      </c>
      <c r="U259" s="17" t="str">
        <f>'S Ciudad'!D19</f>
        <v>Mejorar la  accesibilidad en el canal presencial teniendo en cuenta  los lineamientos de la NTC 6047 a los requerimientos de infraestructura.</v>
      </c>
      <c r="V259" s="16">
        <f>'S Ciudad'!U19</f>
        <v>1</v>
      </c>
      <c r="W259" s="16">
        <f>'S Ciudad'!U20</f>
        <v>1</v>
      </c>
      <c r="X259" s="19">
        <f>'S Ciudad'!V19</f>
        <v>0.1</v>
      </c>
      <c r="Y259" s="16">
        <f>'S Ciudad'!W19</f>
        <v>0.1</v>
      </c>
      <c r="Z259" s="2"/>
      <c r="AA259" s="2"/>
      <c r="AB259" s="2"/>
      <c r="AC259" s="2"/>
      <c r="AD259" s="2"/>
      <c r="AE259" s="2"/>
      <c r="AF259" s="2"/>
      <c r="AG259" s="2"/>
      <c r="AH259" s="2"/>
      <c r="AI259" s="2"/>
      <c r="AJ259" s="2"/>
      <c r="AK259" s="2"/>
    </row>
    <row r="260" spans="1:37" ht="15.75" customHeight="1">
      <c r="A260" s="985"/>
      <c r="B260" s="985"/>
      <c r="C260" s="985"/>
      <c r="D260" s="985"/>
      <c r="E260" s="985"/>
      <c r="F260" s="985"/>
      <c r="G260" s="985"/>
      <c r="H260" s="985"/>
      <c r="I260" s="985"/>
      <c r="J260" s="985"/>
      <c r="K260" s="985"/>
      <c r="L260" s="985"/>
      <c r="M260" s="985"/>
      <c r="N260" s="985"/>
      <c r="O260" s="985"/>
      <c r="P260" s="985"/>
      <c r="Q260" s="985"/>
      <c r="R260" s="985"/>
      <c r="S260" s="19" t="str">
        <f>'S Ciudad'!B21</f>
        <v>Plan anticorrupción y de atención al Ciudadano</v>
      </c>
      <c r="T260" s="19" t="str">
        <f>'S Ciudad'!C21</f>
        <v>Shadia Gene Beltran</v>
      </c>
      <c r="U260" s="17" t="str">
        <f>'S Ciudad'!D21</f>
        <v>Divulgar la herramienta "Convertic", "Centro de Relevos" y el servicio de traductor en lengua de señas para la inclusión de personas con discapacidad en las Direcciones Territoriales.</v>
      </c>
      <c r="V260" s="16">
        <f>'S Ciudad'!U21</f>
        <v>0.99999999999999989</v>
      </c>
      <c r="W260" s="16">
        <f>'S Ciudad'!U22</f>
        <v>0.99999999999999989</v>
      </c>
      <c r="X260" s="19">
        <f>'S Ciudad'!V21</f>
        <v>0.1</v>
      </c>
      <c r="Y260" s="16">
        <f>'S Ciudad'!W21</f>
        <v>0.1</v>
      </c>
      <c r="Z260" s="2"/>
      <c r="AA260" s="2"/>
      <c r="AB260" s="2"/>
      <c r="AC260" s="2"/>
      <c r="AD260" s="2"/>
      <c r="AE260" s="2"/>
      <c r="AF260" s="2"/>
      <c r="AG260" s="2"/>
      <c r="AH260" s="2"/>
      <c r="AI260" s="2"/>
      <c r="AJ260" s="2"/>
      <c r="AK260" s="2"/>
    </row>
    <row r="261" spans="1:37" ht="15.75" customHeight="1">
      <c r="A261" s="985"/>
      <c r="B261" s="985"/>
      <c r="C261" s="985"/>
      <c r="D261" s="985"/>
      <c r="E261" s="985"/>
      <c r="F261" s="985"/>
      <c r="G261" s="985"/>
      <c r="H261" s="985"/>
      <c r="I261" s="985"/>
      <c r="J261" s="985"/>
      <c r="K261" s="985"/>
      <c r="L261" s="985"/>
      <c r="M261" s="985"/>
      <c r="N261" s="985"/>
      <c r="O261" s="985"/>
      <c r="P261" s="985"/>
      <c r="Q261" s="985"/>
      <c r="R261" s="985"/>
      <c r="S261" s="19" t="str">
        <f>'S Ciudad'!B23</f>
        <v>Plan anticorrupción y de atención al Ciudadano</v>
      </c>
      <c r="T261" s="19" t="str">
        <f>'S Ciudad'!C23</f>
        <v>Shadia Gene Beltran</v>
      </c>
      <c r="U261" s="17" t="str">
        <f>'S Ciudad'!D23</f>
        <v>Identificar las necesidades de las Direcciones Territoriales para acercar la oferta institucional al ciudadano por medio de las Unidades móviles</v>
      </c>
      <c r="V261" s="16">
        <f>'S Ciudad'!U23</f>
        <v>1</v>
      </c>
      <c r="W261" s="16">
        <f>'S Ciudad'!U24</f>
        <v>1</v>
      </c>
      <c r="X261" s="19">
        <f>'S Ciudad'!V23</f>
        <v>0.1</v>
      </c>
      <c r="Y261" s="16">
        <f>'S Ciudad'!W23</f>
        <v>0.1</v>
      </c>
      <c r="Z261" s="2"/>
      <c r="AA261" s="2"/>
      <c r="AB261" s="2"/>
      <c r="AC261" s="2"/>
      <c r="AD261" s="2"/>
      <c r="AE261" s="2"/>
      <c r="AF261" s="2"/>
      <c r="AG261" s="2"/>
      <c r="AH261" s="2"/>
      <c r="AI261" s="2"/>
      <c r="AJ261" s="2"/>
      <c r="AK261" s="2"/>
    </row>
    <row r="262" spans="1:37" ht="15.75" customHeight="1">
      <c r="A262" s="985"/>
      <c r="B262" s="985"/>
      <c r="C262" s="985"/>
      <c r="D262" s="985"/>
      <c r="E262" s="985"/>
      <c r="F262" s="985"/>
      <c r="G262" s="985"/>
      <c r="H262" s="985"/>
      <c r="I262" s="985"/>
      <c r="J262" s="985"/>
      <c r="K262" s="985"/>
      <c r="L262" s="985"/>
      <c r="M262" s="985"/>
      <c r="N262" s="985"/>
      <c r="O262" s="985"/>
      <c r="P262" s="985"/>
      <c r="Q262" s="985"/>
      <c r="R262" s="985"/>
      <c r="S262" s="19" t="str">
        <f>'S Ciudad'!B25</f>
        <v>Plan anticorrupción y de atención al Ciudadano</v>
      </c>
      <c r="T262" s="19" t="str">
        <f>'S Ciudad'!C25</f>
        <v>Shadia Gene Beltran</v>
      </c>
      <c r="U262" s="17" t="str">
        <f>'S Ciudad'!D25</f>
        <v>Adelantar la gestión para la implementación de un Call Center con el objetivo de mejorar el canal telefónico</v>
      </c>
      <c r="V262" s="16">
        <f>'S Ciudad'!U25</f>
        <v>1</v>
      </c>
      <c r="W262" s="16">
        <f>'S Ciudad'!U26</f>
        <v>1</v>
      </c>
      <c r="X262" s="19">
        <f>'S Ciudad'!V25</f>
        <v>0.1</v>
      </c>
      <c r="Y262" s="16">
        <f>'S Ciudad'!W25</f>
        <v>0.1</v>
      </c>
      <c r="Z262" s="2"/>
      <c r="AA262" s="2"/>
      <c r="AB262" s="2"/>
      <c r="AC262" s="2"/>
      <c r="AD262" s="2"/>
      <c r="AE262" s="2"/>
      <c r="AF262" s="2"/>
      <c r="AG262" s="2"/>
      <c r="AH262" s="2"/>
      <c r="AI262" s="2"/>
      <c r="AJ262" s="2"/>
      <c r="AK262" s="2"/>
    </row>
    <row r="263" spans="1:37" ht="15.75" customHeight="1">
      <c r="A263" s="985"/>
      <c r="B263" s="985"/>
      <c r="C263" s="985"/>
      <c r="D263" s="985"/>
      <c r="E263" s="985"/>
      <c r="F263" s="985"/>
      <c r="G263" s="985"/>
      <c r="H263" s="985"/>
      <c r="I263" s="985"/>
      <c r="J263" s="985"/>
      <c r="K263" s="985"/>
      <c r="L263" s="985"/>
      <c r="M263" s="985"/>
      <c r="N263" s="985"/>
      <c r="O263" s="985"/>
      <c r="P263" s="985"/>
      <c r="Q263" s="985"/>
      <c r="R263" s="985"/>
      <c r="S263" s="19" t="str">
        <f>'S Ciudad'!B27</f>
        <v>Plan anticorrupción y de atención al Ciudadano</v>
      </c>
      <c r="T263" s="19" t="str">
        <f>'S Ciudad'!C27</f>
        <v>Shadia Gene Beltran</v>
      </c>
      <c r="U263" s="17" t="str">
        <f>'S Ciudad'!D27</f>
        <v>Presentar propuesta de Campañas al área de  comunicaciones relacionadas con servicio al ciudadano para difundir en los diferentes canales de atención.</v>
      </c>
      <c r="V263" s="16">
        <f>'S Ciudad'!U27</f>
        <v>1</v>
      </c>
      <c r="W263" s="16">
        <f>'S Ciudad'!U28</f>
        <v>1</v>
      </c>
      <c r="X263" s="19">
        <f>'S Ciudad'!V27</f>
        <v>0.1</v>
      </c>
      <c r="Y263" s="16">
        <f>'S Ciudad'!W27</f>
        <v>0.1</v>
      </c>
      <c r="Z263" s="2"/>
      <c r="AA263" s="2"/>
      <c r="AB263" s="2"/>
      <c r="AC263" s="2"/>
      <c r="AD263" s="2"/>
      <c r="AE263" s="2"/>
      <c r="AF263" s="2"/>
      <c r="AG263" s="2"/>
      <c r="AH263" s="2"/>
      <c r="AI263" s="2"/>
      <c r="AJ263" s="2"/>
      <c r="AK263" s="2"/>
    </row>
    <row r="264" spans="1:37" ht="15.75" customHeight="1">
      <c r="A264" s="985"/>
      <c r="B264" s="985"/>
      <c r="C264" s="985"/>
      <c r="D264" s="985"/>
      <c r="E264" s="985"/>
      <c r="F264" s="985"/>
      <c r="G264" s="985"/>
      <c r="H264" s="985"/>
      <c r="I264" s="985"/>
      <c r="J264" s="985"/>
      <c r="K264" s="985"/>
      <c r="L264" s="985"/>
      <c r="M264" s="985"/>
      <c r="N264" s="985"/>
      <c r="O264" s="985"/>
      <c r="P264" s="985"/>
      <c r="Q264" s="985"/>
      <c r="R264" s="985"/>
      <c r="S264" s="19" t="str">
        <f>'S Ciudad'!B29</f>
        <v>Plan anticorrupción y de atención al Ciudadano</v>
      </c>
      <c r="T264" s="19" t="str">
        <f>'S Ciudad'!C29</f>
        <v>Shadia Gene Beltran</v>
      </c>
      <c r="U264" s="17" t="str">
        <f>'S Ciudad'!D29</f>
        <v>Realizar medición y seguimiento a los canales de atención del IGAC.</v>
      </c>
      <c r="V264" s="16">
        <f>'S Ciudad'!U29</f>
        <v>1</v>
      </c>
      <c r="W264" s="16">
        <f>'S Ciudad'!U30</f>
        <v>1</v>
      </c>
      <c r="X264" s="19">
        <f>'S Ciudad'!V29</f>
        <v>0.1</v>
      </c>
      <c r="Y264" s="16">
        <f>'S Ciudad'!W29</f>
        <v>0.1</v>
      </c>
      <c r="Z264" s="2"/>
      <c r="AA264" s="2"/>
      <c r="AB264" s="2"/>
      <c r="AC264" s="2"/>
      <c r="AD264" s="2"/>
      <c r="AE264" s="2"/>
      <c r="AF264" s="2"/>
      <c r="AG264" s="2"/>
      <c r="AH264" s="2"/>
      <c r="AI264" s="2"/>
      <c r="AJ264" s="2"/>
      <c r="AK264" s="2"/>
    </row>
    <row r="265" spans="1:37" ht="15.75" customHeight="1">
      <c r="A265" s="985"/>
      <c r="B265" s="985"/>
      <c r="C265" s="985"/>
      <c r="D265" s="985"/>
      <c r="E265" s="985"/>
      <c r="F265" s="985"/>
      <c r="G265" s="985"/>
      <c r="H265" s="985"/>
      <c r="I265" s="985"/>
      <c r="J265" s="985"/>
      <c r="K265" s="985"/>
      <c r="L265" s="985"/>
      <c r="M265" s="985"/>
      <c r="N265" s="985"/>
      <c r="O265" s="985"/>
      <c r="P265" s="985"/>
      <c r="Q265" s="985"/>
      <c r="R265" s="985"/>
      <c r="S265" s="19" t="str">
        <f>'S Ciudad'!B31</f>
        <v>Plan anticorrupción y de atención al Ciudadano</v>
      </c>
      <c r="T265" s="19" t="str">
        <f>'S Ciudad'!C31</f>
        <v>Shadia Gene Beltran</v>
      </c>
      <c r="U265" s="17" t="str">
        <f>'S Ciudad'!D31</f>
        <v>Elaborar el instructivo para el levamantamiento de la reserva legal de la información cartografica y catastral de la Entidad</v>
      </c>
      <c r="V265" s="16">
        <f>'S Ciudad'!U31</f>
        <v>1</v>
      </c>
      <c r="W265" s="16">
        <f>'S Ciudad'!U32</f>
        <v>1</v>
      </c>
      <c r="X265" s="19">
        <f>'S Ciudad'!V31</f>
        <v>0.1</v>
      </c>
      <c r="Y265" s="16">
        <f>'S Ciudad'!W31</f>
        <v>0.1</v>
      </c>
      <c r="Z265" s="2"/>
      <c r="AA265" s="2"/>
      <c r="AB265" s="2"/>
      <c r="AC265" s="2"/>
      <c r="AD265" s="2"/>
      <c r="AE265" s="2"/>
      <c r="AF265" s="2"/>
      <c r="AG265" s="2"/>
      <c r="AH265" s="2"/>
      <c r="AI265" s="2"/>
      <c r="AJ265" s="2"/>
      <c r="AK265" s="2"/>
    </row>
    <row r="266" spans="1:37" ht="15.75" customHeight="1">
      <c r="A266" s="985"/>
      <c r="B266" s="985"/>
      <c r="C266" s="985"/>
      <c r="D266" s="985"/>
      <c r="E266" s="985"/>
      <c r="F266" s="985"/>
      <c r="G266" s="987"/>
      <c r="H266" s="987"/>
      <c r="I266" s="987"/>
      <c r="J266" s="987"/>
      <c r="K266" s="987"/>
      <c r="L266" s="987"/>
      <c r="M266" s="987"/>
      <c r="N266" s="987"/>
      <c r="O266" s="987"/>
      <c r="P266" s="987"/>
      <c r="Q266" s="987"/>
      <c r="R266" s="985"/>
      <c r="S266" s="19" t="str">
        <f>'S Ciudad'!B33</f>
        <v>Plan anticorrupción y de atención al Ciudadano</v>
      </c>
      <c r="T266" s="19" t="str">
        <f>'S Ciudad'!C33</f>
        <v>Shadia Gene Beltran</v>
      </c>
      <c r="U266" s="17" t="str">
        <f>'S Ciudad'!D33</f>
        <v xml:space="preserve">Actualizar  y Publicar Carta de Trato Digno </v>
      </c>
      <c r="V266" s="16">
        <f>'S Ciudad'!U33</f>
        <v>1</v>
      </c>
      <c r="W266" s="16">
        <f>'S Ciudad'!U34</f>
        <v>1</v>
      </c>
      <c r="X266" s="19">
        <f>'S Ciudad'!V33</f>
        <v>0.1</v>
      </c>
      <c r="Y266" s="16">
        <f>'S Ciudad'!W33</f>
        <v>0.1</v>
      </c>
      <c r="Z266" s="2"/>
      <c r="AA266" s="2"/>
      <c r="AB266" s="2"/>
      <c r="AC266" s="2"/>
      <c r="AD266" s="2"/>
      <c r="AE266" s="2"/>
      <c r="AF266" s="2"/>
      <c r="AG266" s="2"/>
      <c r="AH266" s="2"/>
      <c r="AI266" s="2"/>
      <c r="AJ266" s="2"/>
      <c r="AK266" s="2"/>
    </row>
    <row r="267" spans="1:37" ht="15.75" customHeight="1">
      <c r="A267" s="985"/>
      <c r="B267" s="985"/>
      <c r="C267" s="985"/>
      <c r="D267" s="985"/>
      <c r="E267" s="985"/>
      <c r="F267" s="985"/>
      <c r="G267" s="991" t="str">
        <f>'S Ciudad'!A36</f>
        <v>PQRD ATENDIDAS OPORTUNAMENTE</v>
      </c>
      <c r="H267" s="990">
        <f>'S Ciudad'!B36</f>
        <v>0</v>
      </c>
      <c r="I267" s="990" t="str">
        <f>'S Ciudad'!C36</f>
        <v>Shadia Gene Beltran</v>
      </c>
      <c r="J267" s="991" t="str">
        <f>'S Ciudad'!D36</f>
        <v>Porcentaje</v>
      </c>
      <c r="K267" s="991">
        <f>'S Ciudad'!E36</f>
        <v>100</v>
      </c>
      <c r="L267" s="991" t="str">
        <f>'S Ciudad'!F36</f>
        <v>% de Seguimiento y control a las PQRD 2019 atendidas oportunamente</v>
      </c>
      <c r="M267" s="991" t="str">
        <f>'S Ciudad'!G36</f>
        <v>EFICACIA</v>
      </c>
      <c r="N267" s="984">
        <f>'S Ciudad'!U36</f>
        <v>1</v>
      </c>
      <c r="O267" s="984">
        <f>'S Ciudad'!U37</f>
        <v>0.99960000000000004</v>
      </c>
      <c r="P267" s="990">
        <f>'S Ciudad'!V36</f>
        <v>0.2</v>
      </c>
      <c r="Q267" s="984">
        <f>'S Ciudad'!W36</f>
        <v>0.19992000000000001</v>
      </c>
      <c r="R267" s="985"/>
      <c r="S267" s="14" t="str">
        <f>'S Ciudad'!B39</f>
        <v>N.A.</v>
      </c>
      <c r="T267" s="19" t="str">
        <f>'S Ciudad'!C39</f>
        <v>Shadia Gene Beltran</v>
      </c>
      <c r="U267" s="17" t="str">
        <f>'S Ciudad'!D39</f>
        <v>Promover Buenas prácticas para mejorar la Gestión de las PQRDS.</v>
      </c>
      <c r="V267" s="16">
        <f>'S Ciudad'!U39</f>
        <v>1</v>
      </c>
      <c r="W267" s="16">
        <f>'S Ciudad'!U40</f>
        <v>1</v>
      </c>
      <c r="X267" s="19">
        <f>'S Ciudad'!V39</f>
        <v>0.3</v>
      </c>
      <c r="Y267" s="16">
        <f>'S Ciudad'!W39</f>
        <v>0.3</v>
      </c>
      <c r="Z267" s="2"/>
      <c r="AA267" s="2"/>
      <c r="AB267" s="2"/>
      <c r="AC267" s="2"/>
      <c r="AD267" s="2"/>
      <c r="AE267" s="2"/>
      <c r="AF267" s="2"/>
      <c r="AG267" s="2"/>
      <c r="AH267" s="2"/>
      <c r="AI267" s="2"/>
      <c r="AJ267" s="2"/>
      <c r="AK267" s="2"/>
    </row>
    <row r="268" spans="1:37" ht="15.75" customHeight="1">
      <c r="A268" s="985"/>
      <c r="B268" s="985"/>
      <c r="C268" s="985"/>
      <c r="D268" s="985"/>
      <c r="E268" s="985"/>
      <c r="F268" s="985"/>
      <c r="G268" s="985"/>
      <c r="H268" s="985"/>
      <c r="I268" s="985"/>
      <c r="J268" s="985"/>
      <c r="K268" s="985"/>
      <c r="L268" s="985"/>
      <c r="M268" s="985"/>
      <c r="N268" s="985"/>
      <c r="O268" s="985"/>
      <c r="P268" s="985"/>
      <c r="Q268" s="985"/>
      <c r="R268" s="985"/>
      <c r="S268" s="14" t="str">
        <f>'S Ciudad'!B41</f>
        <v>N.A.</v>
      </c>
      <c r="T268" s="19" t="str">
        <f>'S Ciudad'!C41</f>
        <v>Shadia Gene Beltran</v>
      </c>
      <c r="U268" s="17" t="str">
        <f>'S Ciudad'!D41</f>
        <v>Elaborar informe de control y seguimiento de las PQRDS</v>
      </c>
      <c r="V268" s="16">
        <f>'S Ciudad'!U41</f>
        <v>1</v>
      </c>
      <c r="W268" s="16">
        <f>'S Ciudad'!U42</f>
        <v>1</v>
      </c>
      <c r="X268" s="19">
        <f>'S Ciudad'!V41</f>
        <v>0.3</v>
      </c>
      <c r="Y268" s="16">
        <f>'S Ciudad'!W41</f>
        <v>0.3</v>
      </c>
      <c r="Z268" s="2"/>
      <c r="AA268" s="2"/>
      <c r="AB268" s="2"/>
      <c r="AC268" s="2"/>
      <c r="AD268" s="2"/>
      <c r="AE268" s="2"/>
      <c r="AF268" s="2"/>
      <c r="AG268" s="2"/>
      <c r="AH268" s="2"/>
      <c r="AI268" s="2"/>
      <c r="AJ268" s="2"/>
      <c r="AK268" s="2"/>
    </row>
    <row r="269" spans="1:37" ht="15.75" customHeight="1">
      <c r="A269" s="985"/>
      <c r="B269" s="985"/>
      <c r="C269" s="985"/>
      <c r="D269" s="985"/>
      <c r="E269" s="985"/>
      <c r="F269" s="985"/>
      <c r="G269" s="987"/>
      <c r="H269" s="987"/>
      <c r="I269" s="987"/>
      <c r="J269" s="987"/>
      <c r="K269" s="987"/>
      <c r="L269" s="987"/>
      <c r="M269" s="987"/>
      <c r="N269" s="987"/>
      <c r="O269" s="987"/>
      <c r="P269" s="987"/>
      <c r="Q269" s="987"/>
      <c r="R269" s="985"/>
      <c r="S269" s="14" t="str">
        <f>'S Ciudad'!B43</f>
        <v>N.A.</v>
      </c>
      <c r="T269" s="19" t="str">
        <f>'S Ciudad'!C43</f>
        <v>Shadia Gene Beltran</v>
      </c>
      <c r="U269" s="17" t="str">
        <f>'S Ciudad'!D43</f>
        <v>Publicar informe de control y seguimiento de las PQRDS</v>
      </c>
      <c r="V269" s="16">
        <f>'S Ciudad'!U43</f>
        <v>1</v>
      </c>
      <c r="W269" s="16">
        <f>'S Ciudad'!U44</f>
        <v>1</v>
      </c>
      <c r="X269" s="19">
        <f>'S Ciudad'!V43</f>
        <v>0.1</v>
      </c>
      <c r="Y269" s="16">
        <f>'S Ciudad'!W43</f>
        <v>0.1</v>
      </c>
      <c r="Z269" s="2"/>
      <c r="AA269" s="2"/>
      <c r="AB269" s="2"/>
      <c r="AC269" s="2"/>
      <c r="AD269" s="2"/>
      <c r="AE269" s="2"/>
      <c r="AF269" s="2"/>
      <c r="AG269" s="2"/>
      <c r="AH269" s="2"/>
      <c r="AI269" s="2"/>
      <c r="AJ269" s="2"/>
      <c r="AK269" s="2"/>
    </row>
    <row r="270" spans="1:37" ht="15.75" customHeight="1">
      <c r="A270" s="985"/>
      <c r="B270" s="985"/>
      <c r="C270" s="985"/>
      <c r="D270" s="985"/>
      <c r="E270" s="985"/>
      <c r="F270" s="985"/>
      <c r="G270" s="991" t="str">
        <f>'S Ciudad'!A46</f>
        <v>Caracterización de los grupos de valor y/o grupos de interés</v>
      </c>
      <c r="H270" s="984">
        <f>'S Ciudad'!B46</f>
        <v>0</v>
      </c>
      <c r="I270" s="990" t="str">
        <f>'S Ciudad'!C46</f>
        <v>Shadia Gene Beltran</v>
      </c>
      <c r="J270" s="991" t="str">
        <f>'S Ciudad'!D46</f>
        <v>Porcentaje</v>
      </c>
      <c r="K270" s="991">
        <f>'S Ciudad'!E46</f>
        <v>100</v>
      </c>
      <c r="L270" s="991" t="str">
        <f>'S Ciudad'!F46</f>
        <v>Documento de caracterización de grupos de valor elaborado</v>
      </c>
      <c r="M270" s="991" t="str">
        <f>'S Ciudad'!G46</f>
        <v>EFICACIA</v>
      </c>
      <c r="N270" s="984">
        <f>'S Ciudad'!U46</f>
        <v>1</v>
      </c>
      <c r="O270" s="984">
        <f>'S Ciudad'!U47</f>
        <v>1</v>
      </c>
      <c r="P270" s="990">
        <f>'S Ciudad'!V46</f>
        <v>0.25</v>
      </c>
      <c r="Q270" s="984">
        <f>'S Ciudad'!W46</f>
        <v>0.25</v>
      </c>
      <c r="R270" s="985"/>
      <c r="S270" s="14" t="str">
        <f>'S Ciudad'!B49</f>
        <v>N.A.</v>
      </c>
      <c r="T270" s="19" t="str">
        <f>'S Ciudad'!C49</f>
        <v>Shadia Gene Beltran</v>
      </c>
      <c r="U270" s="17" t="str">
        <f>'S Ciudad'!D49</f>
        <v>Solicitar a las diferentes áreas del IGAC las características de los grupos de valor y/o grupos de intéres de sus procesos</v>
      </c>
      <c r="V270" s="16">
        <f>'S Ciudad'!U49</f>
        <v>1</v>
      </c>
      <c r="W270" s="16">
        <f>'S Ciudad'!U50</f>
        <v>1</v>
      </c>
      <c r="X270" s="19">
        <f>'S Ciudad'!V49</f>
        <v>0.35</v>
      </c>
      <c r="Y270" s="16">
        <f>'S Ciudad'!W49</f>
        <v>0.35</v>
      </c>
      <c r="Z270" s="2"/>
      <c r="AA270" s="2"/>
      <c r="AB270" s="2"/>
      <c r="AC270" s="2"/>
      <c r="AD270" s="2"/>
      <c r="AE270" s="2"/>
      <c r="AF270" s="2"/>
      <c r="AG270" s="2"/>
      <c r="AH270" s="2"/>
      <c r="AI270" s="2"/>
      <c r="AJ270" s="2"/>
      <c r="AK270" s="2"/>
    </row>
    <row r="271" spans="1:37" ht="15.75" customHeight="1">
      <c r="A271" s="985"/>
      <c r="B271" s="985"/>
      <c r="C271" s="985"/>
      <c r="D271" s="985"/>
      <c r="E271" s="985"/>
      <c r="F271" s="985"/>
      <c r="G271" s="985"/>
      <c r="H271" s="985"/>
      <c r="I271" s="985"/>
      <c r="J271" s="985"/>
      <c r="K271" s="985"/>
      <c r="L271" s="985"/>
      <c r="M271" s="985"/>
      <c r="N271" s="985"/>
      <c r="O271" s="985"/>
      <c r="P271" s="985"/>
      <c r="Q271" s="985"/>
      <c r="R271" s="985"/>
      <c r="S271" s="14" t="str">
        <f>'S Ciudad'!B51</f>
        <v>N.A.</v>
      </c>
      <c r="T271" s="19" t="str">
        <f>'S Ciudad'!C51</f>
        <v>Shadia Gene Beltran</v>
      </c>
      <c r="U271" s="17" t="str">
        <f>'S Ciudad'!D51</f>
        <v>Elaborar  la Caracterización de grupos de valor y/o grupos de interés de acuerdo a la información suministrada por las diferentes áreas</v>
      </c>
      <c r="V271" s="16">
        <f>'S Ciudad'!U51</f>
        <v>1</v>
      </c>
      <c r="W271" s="16">
        <f>'S Ciudad'!U52</f>
        <v>1</v>
      </c>
      <c r="X271" s="19">
        <f>'S Ciudad'!V51</f>
        <v>0.55000000000000004</v>
      </c>
      <c r="Y271" s="16">
        <f>'S Ciudad'!W51</f>
        <v>0.55000000000000004</v>
      </c>
      <c r="Z271" s="2"/>
      <c r="AA271" s="2"/>
      <c r="AB271" s="2"/>
      <c r="AC271" s="2"/>
      <c r="AD271" s="2"/>
      <c r="AE271" s="2"/>
      <c r="AF271" s="2"/>
      <c r="AG271" s="2"/>
      <c r="AH271" s="2"/>
      <c r="AI271" s="2"/>
      <c r="AJ271" s="2"/>
      <c r="AK271" s="2"/>
    </row>
    <row r="272" spans="1:37" ht="15.75" customHeight="1">
      <c r="A272" s="985"/>
      <c r="B272" s="985"/>
      <c r="C272" s="985"/>
      <c r="D272" s="985"/>
      <c r="E272" s="985"/>
      <c r="F272" s="985"/>
      <c r="G272" s="987"/>
      <c r="H272" s="987"/>
      <c r="I272" s="987"/>
      <c r="J272" s="987"/>
      <c r="K272" s="987"/>
      <c r="L272" s="987"/>
      <c r="M272" s="987"/>
      <c r="N272" s="987"/>
      <c r="O272" s="987"/>
      <c r="P272" s="987"/>
      <c r="Q272" s="987"/>
      <c r="R272" s="985"/>
      <c r="S272" s="14" t="str">
        <f>'S Ciudad'!B53</f>
        <v>N.A.</v>
      </c>
      <c r="T272" s="19" t="str">
        <f>'S Ciudad'!C53</f>
        <v>Shadia Gene Beltran</v>
      </c>
      <c r="U272" s="17" t="str">
        <f>'S Ciudad'!D53</f>
        <v>Socializar la Caracterización de grupos de valor y/o grupos de interés</v>
      </c>
      <c r="V272" s="16">
        <f>'S Ciudad'!U53</f>
        <v>1</v>
      </c>
      <c r="W272" s="16">
        <f>'S Ciudad'!U54</f>
        <v>1</v>
      </c>
      <c r="X272" s="19">
        <f>'S Ciudad'!V53</f>
        <v>0.1</v>
      </c>
      <c r="Y272" s="16">
        <f>'S Ciudad'!W53</f>
        <v>0.1</v>
      </c>
      <c r="Z272" s="2"/>
      <c r="AA272" s="2"/>
      <c r="AB272" s="2"/>
      <c r="AC272" s="2"/>
      <c r="AD272" s="2"/>
      <c r="AE272" s="2"/>
      <c r="AF272" s="2"/>
      <c r="AG272" s="2"/>
      <c r="AH272" s="2"/>
      <c r="AI272" s="2"/>
      <c r="AJ272" s="2"/>
      <c r="AK272" s="2"/>
    </row>
    <row r="273" spans="1:37" ht="15.75" customHeight="1">
      <c r="A273" s="985"/>
      <c r="B273" s="985"/>
      <c r="C273" s="985"/>
      <c r="D273" s="985"/>
      <c r="E273" s="985"/>
      <c r="F273" s="985"/>
      <c r="G273" s="991" t="str">
        <f>'S Ciudad'!A56</f>
        <v xml:space="preserve"> Plan de participación ciudadana </v>
      </c>
      <c r="H273" s="984">
        <f>'S Ciudad'!B56</f>
        <v>0</v>
      </c>
      <c r="I273" s="990" t="str">
        <f>'S Ciudad'!C56</f>
        <v>Shadia Gene Beltran</v>
      </c>
      <c r="J273" s="991" t="str">
        <f>'S Ciudad'!D56</f>
        <v>Porcentaje</v>
      </c>
      <c r="K273" s="991">
        <f>'S Ciudad'!E56</f>
        <v>100</v>
      </c>
      <c r="L273" s="991" t="str">
        <f>'S Ciudad'!F56</f>
        <v>% de avance del Plan de partiipación ciudadana Formulado</v>
      </c>
      <c r="M273" s="991">
        <f>'S Ciudad'!G56</f>
        <v>0</v>
      </c>
      <c r="N273" s="984">
        <f>'S Ciudad'!U56</f>
        <v>1</v>
      </c>
      <c r="O273" s="984">
        <f>'S Ciudad'!U57</f>
        <v>1</v>
      </c>
      <c r="P273" s="990">
        <f>'S Ciudad'!V56</f>
        <v>0.2</v>
      </c>
      <c r="Q273" s="984">
        <f>'S Ciudad'!W56</f>
        <v>0.2</v>
      </c>
      <c r="R273" s="985"/>
      <c r="S273" s="14" t="str">
        <f>'S Ciudad'!B59</f>
        <v>Plan anticorrupción y de atención al Ciudadano</v>
      </c>
      <c r="T273" s="19" t="str">
        <f>'S Ciudad'!C59</f>
        <v>Shadia Gene Beltran</v>
      </c>
      <c r="U273" s="17" t="str">
        <f>'S Ciudad'!D59</f>
        <v xml:space="preserve">Emitir lineamientos institucionales para Participacion Ciudadana </v>
      </c>
      <c r="V273" s="16">
        <f>'S Ciudad'!U59</f>
        <v>1</v>
      </c>
      <c r="W273" s="16">
        <f>'S Ciudad'!U60</f>
        <v>1</v>
      </c>
      <c r="X273" s="19">
        <f>'S Ciudad'!V59</f>
        <v>0.3</v>
      </c>
      <c r="Y273" s="16">
        <f>'S Ciudad'!W59</f>
        <v>0.3</v>
      </c>
      <c r="Z273" s="2"/>
      <c r="AA273" s="2"/>
      <c r="AB273" s="2"/>
      <c r="AC273" s="2"/>
      <c r="AD273" s="2"/>
      <c r="AE273" s="2"/>
      <c r="AF273" s="2"/>
      <c r="AG273" s="2"/>
      <c r="AH273" s="2"/>
      <c r="AI273" s="2"/>
      <c r="AJ273" s="2"/>
      <c r="AK273" s="2"/>
    </row>
    <row r="274" spans="1:37" ht="15.75" customHeight="1">
      <c r="A274" s="985"/>
      <c r="B274" s="985"/>
      <c r="C274" s="985"/>
      <c r="D274" s="985"/>
      <c r="E274" s="985"/>
      <c r="F274" s="985"/>
      <c r="G274" s="985"/>
      <c r="H274" s="985"/>
      <c r="I274" s="985"/>
      <c r="J274" s="985"/>
      <c r="K274" s="985"/>
      <c r="L274" s="985"/>
      <c r="M274" s="985"/>
      <c r="N274" s="985"/>
      <c r="O274" s="985"/>
      <c r="P274" s="985"/>
      <c r="Q274" s="985"/>
      <c r="R274" s="985"/>
      <c r="S274" s="14" t="str">
        <f>'S Ciudad'!B61</f>
        <v>Plan anticorrupción y de atención al Ciudadano</v>
      </c>
      <c r="T274" s="19" t="str">
        <f>'S Ciudad'!C61</f>
        <v>Shadia Gene Beltran</v>
      </c>
      <c r="U274" s="17" t="str">
        <f>'S Ciudad'!D61</f>
        <v xml:space="preserve">Elaborar Documento  diagnóstico de las condiciones del IGAC sobre la Participación Ciudadana </v>
      </c>
      <c r="V274" s="16">
        <f>'S Ciudad'!U61</f>
        <v>1</v>
      </c>
      <c r="W274" s="16">
        <f>'S Ciudad'!U62</f>
        <v>1</v>
      </c>
      <c r="X274" s="19">
        <f>'S Ciudad'!V61</f>
        <v>0.5</v>
      </c>
      <c r="Y274" s="16">
        <f>'S Ciudad'!W61</f>
        <v>0.5</v>
      </c>
      <c r="Z274" s="2"/>
      <c r="AA274" s="2"/>
      <c r="AB274" s="2"/>
      <c r="AC274" s="2"/>
      <c r="AD274" s="2"/>
      <c r="AE274" s="2"/>
      <c r="AF274" s="2"/>
      <c r="AG274" s="2"/>
      <c r="AH274" s="2"/>
      <c r="AI274" s="2"/>
      <c r="AJ274" s="2"/>
      <c r="AK274" s="2"/>
    </row>
    <row r="275" spans="1:37" ht="15.75" customHeight="1">
      <c r="A275" s="987"/>
      <c r="B275" s="987"/>
      <c r="C275" s="987"/>
      <c r="D275" s="987"/>
      <c r="E275" s="987"/>
      <c r="F275" s="987"/>
      <c r="G275" s="987"/>
      <c r="H275" s="987"/>
      <c r="I275" s="987"/>
      <c r="J275" s="987"/>
      <c r="K275" s="987"/>
      <c r="L275" s="987"/>
      <c r="M275" s="987"/>
      <c r="N275" s="987"/>
      <c r="O275" s="987"/>
      <c r="P275" s="987"/>
      <c r="Q275" s="987"/>
      <c r="R275" s="987"/>
      <c r="S275" s="14" t="str">
        <f>'S Ciudad'!B63</f>
        <v>Plan anticorrupción y de atención al Ciudadano</v>
      </c>
      <c r="T275" s="19" t="str">
        <f>'S Ciudad'!C63</f>
        <v>Shadia Gene Beltran</v>
      </c>
      <c r="U275" s="17" t="str">
        <f>'S Ciudad'!D63</f>
        <v xml:space="preserve">Solicitar al grupo Talento Humano incluir en el Plan de  capacitaciones tematicas de participación ciudadana, rendición de cuentas, política de servicio al ciudadano y control social para los servidores públicos y contratistas. </v>
      </c>
      <c r="V275" s="16">
        <f>'S Ciudad'!U63</f>
        <v>1</v>
      </c>
      <c r="W275" s="16">
        <f>'S Ciudad'!U64</f>
        <v>1</v>
      </c>
      <c r="X275" s="19">
        <f>'S Ciudad'!V63</f>
        <v>0.2</v>
      </c>
      <c r="Y275" s="16">
        <f>'S Ciudad'!W63</f>
        <v>0.2</v>
      </c>
      <c r="Z275" s="2"/>
      <c r="AA275" s="2"/>
      <c r="AB275" s="2"/>
      <c r="AC275" s="2"/>
      <c r="AD275" s="2"/>
      <c r="AE275" s="2"/>
      <c r="AF275" s="2"/>
      <c r="AG275" s="2"/>
      <c r="AH275" s="2"/>
      <c r="AI275" s="2"/>
      <c r="AJ275" s="2"/>
      <c r="AK275" s="2"/>
    </row>
    <row r="276" spans="1:37" ht="15.75" customHeight="1">
      <c r="A276" s="1023" t="str">
        <f>'G Conoc'!D4</f>
        <v>GESTIÓN DEL CONOCIMIENTO, INVESTIGACIÓN E INNOVACIÓN</v>
      </c>
      <c r="B276" s="1025">
        <f>'G Conoc'!W4</f>
        <v>6.2100000000000002E-2</v>
      </c>
      <c r="C276" s="991" t="str">
        <f>'G Conoc'!A8</f>
        <v xml:space="preserve">2. Promover la habilitación de gestores catastrales
4. Fortalecer la producción de la información agrológica,  geográfica, geodésica y cartográfica nacional. 
5. Democratizar la información y el conocimiento del IGAC
</v>
      </c>
      <c r="D276" s="991" t="str">
        <f>'G Conoc'!N8</f>
        <v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v>
      </c>
      <c r="E276" s="991" t="str">
        <f>'G Conoc'!A10</f>
        <v>- Gestión con valores para resultados
- Gestión del conocimiento y la innovación</v>
      </c>
      <c r="F276" s="991" t="str">
        <f>'G Conoc'!N10</f>
        <v>- Gestión del conocimiento y la innovación</v>
      </c>
      <c r="G276" s="991" t="str">
        <f>'G Conoc'!A12</f>
        <v>Investigaciones para el uso y aplicación de las tecnologías geopespaciales</v>
      </c>
      <c r="H276" s="991" t="str">
        <f>'G Conoc'!B12</f>
        <v>N/A</v>
      </c>
      <c r="I276" s="991" t="str">
        <f>'G Conoc'!C12</f>
        <v>Coordinador GIT Investigación, Desarrollo e Innovación – I+D+i</v>
      </c>
      <c r="J276" s="991" t="str">
        <f>'G Conoc'!D12</f>
        <v>NÚMERO</v>
      </c>
      <c r="K276" s="991">
        <f>'G Conoc'!E12</f>
        <v>4</v>
      </c>
      <c r="L276" s="991" t="str">
        <f>'G Conoc'!F12</f>
        <v>Investigaciones para el uso y aplicación de las tecnologías geopespaciales desarrolladas</v>
      </c>
      <c r="M276" s="991" t="str">
        <f>'G Conoc'!G12</f>
        <v>Eficacia</v>
      </c>
      <c r="N276" s="992">
        <f>'G Conoc'!U12</f>
        <v>4</v>
      </c>
      <c r="O276" s="992">
        <f>'G Conoc'!U13</f>
        <v>4</v>
      </c>
      <c r="P276" s="990">
        <f>'G Conoc'!V12</f>
        <v>0.25</v>
      </c>
      <c r="Q276" s="984">
        <f>'G Conoc'!W12</f>
        <v>0.25</v>
      </c>
      <c r="R276" s="984">
        <f>SUM(Q276:Q297)</f>
        <v>0.9</v>
      </c>
      <c r="S276" s="991" t="str">
        <f>'G Conoc'!B15</f>
        <v>N/A</v>
      </c>
      <c r="T276" s="991" t="str">
        <f>'G Conoc'!C15</f>
        <v>Coordinador GIT Investigación, Desarrollo e Innovación – I+D+i</v>
      </c>
      <c r="U276" s="17" t="str">
        <f>'G Conoc'!D15</f>
        <v>Generar la Fase 0 -" Planteamiento y formulación"  de la investigación a desarrollar</v>
      </c>
      <c r="V276" s="16">
        <f>'G Conoc'!U15</f>
        <v>1</v>
      </c>
      <c r="W276" s="16">
        <f>'G Conoc'!U16</f>
        <v>1</v>
      </c>
      <c r="X276" s="16">
        <f>'G Conoc'!V15</f>
        <v>0.15</v>
      </c>
      <c r="Y276" s="16">
        <f>'G Conoc'!W15</f>
        <v>0.15</v>
      </c>
      <c r="Z276" s="2"/>
      <c r="AA276" s="2"/>
      <c r="AB276" s="2"/>
      <c r="AC276" s="2"/>
      <c r="AD276" s="2"/>
      <c r="AE276" s="2"/>
      <c r="AF276" s="2"/>
      <c r="AG276" s="2"/>
      <c r="AH276" s="2"/>
      <c r="AI276" s="2"/>
      <c r="AJ276" s="2"/>
      <c r="AK276" s="2"/>
    </row>
    <row r="277" spans="1:37" ht="15.75" customHeight="1">
      <c r="A277" s="985"/>
      <c r="B277" s="985"/>
      <c r="C277" s="985"/>
      <c r="D277" s="985"/>
      <c r="E277" s="985"/>
      <c r="F277" s="985"/>
      <c r="G277" s="985"/>
      <c r="H277" s="985"/>
      <c r="I277" s="985"/>
      <c r="J277" s="985"/>
      <c r="K277" s="985"/>
      <c r="L277" s="985"/>
      <c r="M277" s="985"/>
      <c r="N277" s="985"/>
      <c r="O277" s="985"/>
      <c r="P277" s="985"/>
      <c r="Q277" s="985"/>
      <c r="R277" s="985"/>
      <c r="S277" s="985"/>
      <c r="T277" s="985"/>
      <c r="U277" s="17" t="str">
        <f>'G Conoc'!D17</f>
        <v>Generar la  Fase I - "Planeación y análisis de requerimientos"  de la investigación a desarrollar</v>
      </c>
      <c r="V277" s="16">
        <f>'G Conoc'!U17</f>
        <v>1</v>
      </c>
      <c r="W277" s="16">
        <f>'G Conoc'!U18</f>
        <v>1</v>
      </c>
      <c r="X277" s="16">
        <f>'G Conoc'!V17</f>
        <v>0.15</v>
      </c>
      <c r="Y277" s="16">
        <f>'G Conoc'!W17</f>
        <v>0.15</v>
      </c>
      <c r="Z277" s="2"/>
      <c r="AA277" s="2"/>
      <c r="AB277" s="2"/>
      <c r="AC277" s="2"/>
      <c r="AD277" s="2"/>
      <c r="AE277" s="2"/>
      <c r="AF277" s="2"/>
      <c r="AG277" s="2"/>
      <c r="AH277" s="2"/>
      <c r="AI277" s="2"/>
      <c r="AJ277" s="2"/>
      <c r="AK277" s="2"/>
    </row>
    <row r="278" spans="1:37" ht="15.75" customHeight="1">
      <c r="A278" s="985"/>
      <c r="B278" s="985"/>
      <c r="C278" s="985"/>
      <c r="D278" s="985"/>
      <c r="E278" s="985"/>
      <c r="F278" s="985"/>
      <c r="G278" s="985"/>
      <c r="H278" s="985"/>
      <c r="I278" s="985"/>
      <c r="J278" s="985"/>
      <c r="K278" s="985"/>
      <c r="L278" s="985"/>
      <c r="M278" s="985"/>
      <c r="N278" s="985"/>
      <c r="O278" s="985"/>
      <c r="P278" s="985"/>
      <c r="Q278" s="985"/>
      <c r="R278" s="985"/>
      <c r="S278" s="985"/>
      <c r="T278" s="985"/>
      <c r="U278" s="17" t="str">
        <f>'G Conoc'!D19</f>
        <v>Generar la Fase II -"Diseño preliminar de la solución" de la investigación a desarrollar</v>
      </c>
      <c r="V278" s="16">
        <f>'G Conoc'!U19</f>
        <v>1</v>
      </c>
      <c r="W278" s="16">
        <f>'G Conoc'!U20</f>
        <v>1</v>
      </c>
      <c r="X278" s="16">
        <f>'G Conoc'!V19</f>
        <v>0.15</v>
      </c>
      <c r="Y278" s="16">
        <f>'G Conoc'!W19</f>
        <v>0.15</v>
      </c>
      <c r="Z278" s="2"/>
      <c r="AA278" s="2"/>
      <c r="AB278" s="2"/>
      <c r="AC278" s="2"/>
      <c r="AD278" s="2"/>
      <c r="AE278" s="2"/>
      <c r="AF278" s="2"/>
      <c r="AG278" s="2"/>
      <c r="AH278" s="2"/>
      <c r="AI278" s="2"/>
      <c r="AJ278" s="2"/>
      <c r="AK278" s="2"/>
    </row>
    <row r="279" spans="1:37" ht="15.75" customHeight="1">
      <c r="A279" s="985"/>
      <c r="B279" s="985"/>
      <c r="C279" s="985"/>
      <c r="D279" s="985"/>
      <c r="E279" s="985"/>
      <c r="F279" s="985"/>
      <c r="G279" s="985"/>
      <c r="H279" s="985"/>
      <c r="I279" s="985"/>
      <c r="J279" s="985"/>
      <c r="K279" s="985"/>
      <c r="L279" s="985"/>
      <c r="M279" s="985"/>
      <c r="N279" s="985"/>
      <c r="O279" s="985"/>
      <c r="P279" s="985"/>
      <c r="Q279" s="985"/>
      <c r="R279" s="985"/>
      <c r="S279" s="985"/>
      <c r="T279" s="985"/>
      <c r="U279" s="17" t="str">
        <f>'G Conoc'!D21</f>
        <v>Generar la Fase III - "Construcción de prototipos "  de la investigación a desarrollar</v>
      </c>
      <c r="V279" s="16">
        <f>'G Conoc'!U21</f>
        <v>1</v>
      </c>
      <c r="W279" s="16">
        <f>'G Conoc'!U22</f>
        <v>1</v>
      </c>
      <c r="X279" s="16">
        <f>'G Conoc'!V21</f>
        <v>0.15</v>
      </c>
      <c r="Y279" s="16">
        <f>'G Conoc'!W21</f>
        <v>0.15</v>
      </c>
      <c r="Z279" s="2"/>
      <c r="AA279" s="2"/>
      <c r="AB279" s="2"/>
      <c r="AC279" s="2"/>
      <c r="AD279" s="2"/>
      <c r="AE279" s="2"/>
      <c r="AF279" s="2"/>
      <c r="AG279" s="2"/>
      <c r="AH279" s="2"/>
      <c r="AI279" s="2"/>
      <c r="AJ279" s="2"/>
      <c r="AK279" s="2"/>
    </row>
    <row r="280" spans="1:37" ht="15.75" customHeight="1">
      <c r="A280" s="985"/>
      <c r="B280" s="985"/>
      <c r="C280" s="985"/>
      <c r="D280" s="985"/>
      <c r="E280" s="985"/>
      <c r="F280" s="985"/>
      <c r="G280" s="985"/>
      <c r="H280" s="985"/>
      <c r="I280" s="985"/>
      <c r="J280" s="985"/>
      <c r="K280" s="985"/>
      <c r="L280" s="985"/>
      <c r="M280" s="985"/>
      <c r="N280" s="985"/>
      <c r="O280" s="985"/>
      <c r="P280" s="985"/>
      <c r="Q280" s="985"/>
      <c r="R280" s="985"/>
      <c r="S280" s="985"/>
      <c r="T280" s="985"/>
      <c r="U280" s="17" t="str">
        <f>'G Conoc'!D23</f>
        <v>Generar la Fase IV - "Desarrollo y analisis de casos de prueba" de la investigación a desarrollar</v>
      </c>
      <c r="V280" s="16">
        <f>'G Conoc'!U23</f>
        <v>1.0000000000000002</v>
      </c>
      <c r="W280" s="16">
        <f>'G Conoc'!U24</f>
        <v>1.0000000000000002</v>
      </c>
      <c r="X280" s="16">
        <f>'G Conoc'!V23</f>
        <v>0.15</v>
      </c>
      <c r="Y280" s="16">
        <f>'G Conoc'!W23</f>
        <v>0.15</v>
      </c>
      <c r="Z280" s="2"/>
      <c r="AA280" s="2"/>
      <c r="AB280" s="2"/>
      <c r="AC280" s="2"/>
      <c r="AD280" s="2"/>
      <c r="AE280" s="2"/>
      <c r="AF280" s="2"/>
      <c r="AG280" s="2"/>
      <c r="AH280" s="2"/>
      <c r="AI280" s="2"/>
      <c r="AJ280" s="2"/>
      <c r="AK280" s="2"/>
    </row>
    <row r="281" spans="1:37" ht="15.75" customHeight="1">
      <c r="A281" s="985"/>
      <c r="B281" s="985"/>
      <c r="C281" s="985"/>
      <c r="D281" s="985"/>
      <c r="E281" s="985"/>
      <c r="F281" s="985"/>
      <c r="G281" s="985"/>
      <c r="H281" s="985"/>
      <c r="I281" s="985"/>
      <c r="J281" s="985"/>
      <c r="K281" s="985"/>
      <c r="L281" s="985"/>
      <c r="M281" s="985"/>
      <c r="N281" s="985"/>
      <c r="O281" s="985"/>
      <c r="P281" s="985"/>
      <c r="Q281" s="985"/>
      <c r="R281" s="985"/>
      <c r="S281" s="985"/>
      <c r="T281" s="985"/>
      <c r="U281" s="17" t="str">
        <f>'G Conoc'!D25</f>
        <v>Generar la Fase V -" Difusión de aplicaciones y servicios"  de la investigación a desarrollar</v>
      </c>
      <c r="V281" s="16">
        <f>'G Conoc'!U25</f>
        <v>1.0000000000000002</v>
      </c>
      <c r="W281" s="16">
        <f>'G Conoc'!U26</f>
        <v>1.0000000000000002</v>
      </c>
      <c r="X281" s="16">
        <f>'G Conoc'!V25</f>
        <v>0.15</v>
      </c>
      <c r="Y281" s="16">
        <f>'G Conoc'!W25</f>
        <v>0.15</v>
      </c>
      <c r="Z281" s="2"/>
      <c r="AA281" s="2"/>
      <c r="AB281" s="2"/>
      <c r="AC281" s="2"/>
      <c r="AD281" s="2"/>
      <c r="AE281" s="2"/>
      <c r="AF281" s="2"/>
      <c r="AG281" s="2"/>
      <c r="AH281" s="2"/>
      <c r="AI281" s="2"/>
      <c r="AJ281" s="2"/>
      <c r="AK281" s="2"/>
    </row>
    <row r="282" spans="1:37" ht="15.75" customHeight="1">
      <c r="A282" s="985"/>
      <c r="B282" s="985"/>
      <c r="C282" s="985"/>
      <c r="D282" s="985"/>
      <c r="E282" s="985"/>
      <c r="F282" s="985"/>
      <c r="G282" s="987"/>
      <c r="H282" s="987"/>
      <c r="I282" s="987"/>
      <c r="J282" s="987"/>
      <c r="K282" s="987"/>
      <c r="L282" s="987"/>
      <c r="M282" s="987"/>
      <c r="N282" s="987"/>
      <c r="O282" s="987"/>
      <c r="P282" s="987"/>
      <c r="Q282" s="987"/>
      <c r="R282" s="985"/>
      <c r="S282" s="987"/>
      <c r="T282" s="987"/>
      <c r="U282" s="17" t="str">
        <f>'G Conoc'!D27</f>
        <v>Conceptualizar y análizar los requerimientos para las líneas de  investigación orientadas a la eficiencia de la actualización catastral</v>
      </c>
      <c r="V282" s="16">
        <f>'G Conoc'!U27</f>
        <v>1</v>
      </c>
      <c r="W282" s="16">
        <f>'G Conoc'!U28</f>
        <v>1</v>
      </c>
      <c r="X282" s="16">
        <f>'G Conoc'!V27</f>
        <v>0.1</v>
      </c>
      <c r="Y282" s="16">
        <f>'G Conoc'!W27</f>
        <v>0.1</v>
      </c>
      <c r="Z282" s="2"/>
      <c r="AA282" s="2"/>
      <c r="AB282" s="2"/>
      <c r="AC282" s="2"/>
      <c r="AD282" s="2"/>
      <c r="AE282" s="2"/>
      <c r="AF282" s="2"/>
      <c r="AG282" s="2"/>
      <c r="AH282" s="2"/>
      <c r="AI282" s="2"/>
      <c r="AJ282" s="2"/>
      <c r="AK282" s="2"/>
    </row>
    <row r="283" spans="1:37" ht="15.75" customHeight="1">
      <c r="A283" s="985"/>
      <c r="B283" s="985"/>
      <c r="C283" s="985"/>
      <c r="D283" s="985"/>
      <c r="E283" s="985"/>
      <c r="F283" s="985"/>
      <c r="G283" s="991" t="str">
        <f>'G Conoc'!A30</f>
        <v>Eventos de difusión de información técnico cientifica</v>
      </c>
      <c r="H283" s="991" t="str">
        <f>'G Conoc'!B30</f>
        <v>N/A</v>
      </c>
      <c r="I283" s="991" t="str">
        <f>'G Conoc'!C30</f>
        <v>Coordinador GIT Investigación, Desarrollo e Innovación – I+D+i</v>
      </c>
      <c r="J283" s="991" t="str">
        <f>'G Conoc'!D30</f>
        <v>NÚMERO</v>
      </c>
      <c r="K283" s="991">
        <f>'G Conoc'!E30</f>
        <v>4</v>
      </c>
      <c r="L283" s="991" t="str">
        <f>'G Conoc'!F30</f>
        <v>Eventos de difusión de información técnico cientifica realizados</v>
      </c>
      <c r="M283" s="991" t="str">
        <f>'G Conoc'!G30</f>
        <v>Eficacia</v>
      </c>
      <c r="N283" s="992">
        <f>'G Conoc'!U30</f>
        <v>4</v>
      </c>
      <c r="O283" s="992">
        <f>'G Conoc'!U31</f>
        <v>4</v>
      </c>
      <c r="P283" s="990">
        <f>'G Conoc'!V30</f>
        <v>0.25</v>
      </c>
      <c r="Q283" s="984">
        <f>'G Conoc'!W30</f>
        <v>0.25</v>
      </c>
      <c r="R283" s="985"/>
      <c r="S283" s="991" t="str">
        <f>'G Conoc'!B33</f>
        <v>Plan Anticorrupción y de Atención al Ciudadano</v>
      </c>
      <c r="T283" s="991" t="str">
        <f>'G Conoc'!C33</f>
        <v>Coordinador GIT Investigación, Desarrollo e Innovación – I+D+i</v>
      </c>
      <c r="U283" s="17" t="str">
        <f>'G Conoc'!D33</f>
        <v>Planear los eventos de difusión de información técnico cientifica a realizar (Comité de Investigación áreas)</v>
      </c>
      <c r="V283" s="16">
        <f>'G Conoc'!U33</f>
        <v>1</v>
      </c>
      <c r="W283" s="16">
        <f>'G Conoc'!U34</f>
        <v>1</v>
      </c>
      <c r="X283" s="19">
        <f>'G Conoc'!V33</f>
        <v>0.15</v>
      </c>
      <c r="Y283" s="16">
        <f>'G Conoc'!W33</f>
        <v>0.15</v>
      </c>
      <c r="Z283" s="2"/>
      <c r="AA283" s="2"/>
      <c r="AB283" s="2"/>
      <c r="AC283" s="2"/>
      <c r="AD283" s="2"/>
      <c r="AE283" s="2"/>
      <c r="AF283" s="2"/>
      <c r="AG283" s="2"/>
      <c r="AH283" s="2"/>
      <c r="AI283" s="2"/>
      <c r="AJ283" s="2"/>
      <c r="AK283" s="2"/>
    </row>
    <row r="284" spans="1:37" ht="15.75" customHeight="1">
      <c r="A284" s="985"/>
      <c r="B284" s="985"/>
      <c r="C284" s="985"/>
      <c r="D284" s="985"/>
      <c r="E284" s="985"/>
      <c r="F284" s="985"/>
      <c r="G284" s="985"/>
      <c r="H284" s="985"/>
      <c r="I284" s="985"/>
      <c r="J284" s="985"/>
      <c r="K284" s="985"/>
      <c r="L284" s="985"/>
      <c r="M284" s="985"/>
      <c r="N284" s="985"/>
      <c r="O284" s="985"/>
      <c r="P284" s="985"/>
      <c r="Q284" s="985"/>
      <c r="R284" s="985"/>
      <c r="S284" s="985"/>
      <c r="T284" s="985"/>
      <c r="U284" s="17" t="str">
        <f>'G Conoc'!D35</f>
        <v>Preparar el material de apoyo y contenidos multiformatos para la difusión de información técnico cientifica</v>
      </c>
      <c r="V284" s="16">
        <f>'G Conoc'!U35</f>
        <v>1.0000000000000002</v>
      </c>
      <c r="W284" s="16">
        <f>'G Conoc'!U36</f>
        <v>1.0000000000000002</v>
      </c>
      <c r="X284" s="19">
        <f>'G Conoc'!V35</f>
        <v>0.15</v>
      </c>
      <c r="Y284" s="16">
        <f>'G Conoc'!W35</f>
        <v>0.15</v>
      </c>
      <c r="Z284" s="2"/>
      <c r="AA284" s="2"/>
      <c r="AB284" s="2"/>
      <c r="AC284" s="2"/>
      <c r="AD284" s="2"/>
      <c r="AE284" s="2"/>
      <c r="AF284" s="2"/>
      <c r="AG284" s="2"/>
      <c r="AH284" s="2"/>
      <c r="AI284" s="2"/>
      <c r="AJ284" s="2"/>
      <c r="AK284" s="2"/>
    </row>
    <row r="285" spans="1:37" ht="15.75" customHeight="1">
      <c r="A285" s="985"/>
      <c r="B285" s="985"/>
      <c r="C285" s="985"/>
      <c r="D285" s="985"/>
      <c r="E285" s="985"/>
      <c r="F285" s="985"/>
      <c r="G285" s="985"/>
      <c r="H285" s="985"/>
      <c r="I285" s="985"/>
      <c r="J285" s="985"/>
      <c r="K285" s="985"/>
      <c r="L285" s="985"/>
      <c r="M285" s="985"/>
      <c r="N285" s="985"/>
      <c r="O285" s="985"/>
      <c r="P285" s="985"/>
      <c r="Q285" s="985"/>
      <c r="R285" s="985"/>
      <c r="S285" s="985"/>
      <c r="T285" s="985"/>
      <c r="U285" s="17" t="str">
        <f>'G Conoc'!D37</f>
        <v>Realizar los eventos de difusión de información técnico cientifica</v>
      </c>
      <c r="V285" s="16">
        <f>'G Conoc'!U37</f>
        <v>1</v>
      </c>
      <c r="W285" s="16">
        <f>'G Conoc'!U38</f>
        <v>1</v>
      </c>
      <c r="X285" s="19">
        <f>'G Conoc'!V37</f>
        <v>0.15</v>
      </c>
      <c r="Y285" s="16">
        <f>'G Conoc'!W37</f>
        <v>0.15</v>
      </c>
      <c r="Z285" s="2"/>
      <c r="AA285" s="2"/>
      <c r="AB285" s="2"/>
      <c r="AC285" s="2"/>
      <c r="AD285" s="2"/>
      <c r="AE285" s="2"/>
      <c r="AF285" s="2"/>
      <c r="AG285" s="2"/>
      <c r="AH285" s="2"/>
      <c r="AI285" s="2"/>
      <c r="AJ285" s="2"/>
      <c r="AK285" s="2"/>
    </row>
    <row r="286" spans="1:37" ht="15.75" customHeight="1">
      <c r="A286" s="985"/>
      <c r="B286" s="985"/>
      <c r="C286" s="985"/>
      <c r="D286" s="985"/>
      <c r="E286" s="985"/>
      <c r="F286" s="985"/>
      <c r="G286" s="985"/>
      <c r="H286" s="985"/>
      <c r="I286" s="985"/>
      <c r="J286" s="985"/>
      <c r="K286" s="985"/>
      <c r="L286" s="985"/>
      <c r="M286" s="985"/>
      <c r="N286" s="985"/>
      <c r="O286" s="985"/>
      <c r="P286" s="985"/>
      <c r="Q286" s="985"/>
      <c r="R286" s="985"/>
      <c r="S286" s="985"/>
      <c r="T286" s="985"/>
      <c r="U286" s="17" t="str">
        <f>'G Conoc'!D39</f>
        <v>Consolidar el canal cientifico, para la difusión de información técnica</v>
      </c>
      <c r="V286" s="16">
        <f>'G Conoc'!U39</f>
        <v>1</v>
      </c>
      <c r="W286" s="16">
        <f>'G Conoc'!U40</f>
        <v>1</v>
      </c>
      <c r="X286" s="19">
        <f>'G Conoc'!V39</f>
        <v>0.25</v>
      </c>
      <c r="Y286" s="16">
        <f>'G Conoc'!W39</f>
        <v>0.25</v>
      </c>
      <c r="Z286" s="2"/>
      <c r="AA286" s="2"/>
      <c r="AB286" s="2"/>
      <c r="AC286" s="2"/>
      <c r="AD286" s="2"/>
      <c r="AE286" s="2"/>
      <c r="AF286" s="2"/>
      <c r="AG286" s="2"/>
      <c r="AH286" s="2"/>
      <c r="AI286" s="2"/>
      <c r="AJ286" s="2"/>
      <c r="AK286" s="2"/>
    </row>
    <row r="287" spans="1:37" ht="15.75" customHeight="1">
      <c r="A287" s="985"/>
      <c r="B287" s="985"/>
      <c r="C287" s="985"/>
      <c r="D287" s="985"/>
      <c r="E287" s="985"/>
      <c r="F287" s="985"/>
      <c r="G287" s="985"/>
      <c r="H287" s="985"/>
      <c r="I287" s="985"/>
      <c r="J287" s="985"/>
      <c r="K287" s="985"/>
      <c r="L287" s="985"/>
      <c r="M287" s="985"/>
      <c r="N287" s="985"/>
      <c r="O287" s="985"/>
      <c r="P287" s="985"/>
      <c r="Q287" s="985"/>
      <c r="R287" s="985"/>
      <c r="S287" s="985"/>
      <c r="T287" s="985"/>
      <c r="U287" s="17" t="str">
        <f>'G Conoc'!D41</f>
        <v>Compilar la memoria técnica de los eventos de difusión de información técnico cientifica</v>
      </c>
      <c r="V287" s="16">
        <f>'G Conoc'!U41</f>
        <v>1</v>
      </c>
      <c r="W287" s="16">
        <f>'G Conoc'!U42</f>
        <v>1</v>
      </c>
      <c r="X287" s="19">
        <f>'G Conoc'!V41</f>
        <v>0.15</v>
      </c>
      <c r="Y287" s="16">
        <f>'G Conoc'!W41</f>
        <v>0.15</v>
      </c>
      <c r="Z287" s="2"/>
      <c r="AA287" s="2"/>
      <c r="AB287" s="2"/>
      <c r="AC287" s="2"/>
      <c r="AD287" s="2"/>
      <c r="AE287" s="2"/>
      <c r="AF287" s="2"/>
      <c r="AG287" s="2"/>
      <c r="AH287" s="2"/>
      <c r="AI287" s="2"/>
      <c r="AJ287" s="2"/>
      <c r="AK287" s="2"/>
    </row>
    <row r="288" spans="1:37" ht="15.75" customHeight="1">
      <c r="A288" s="985"/>
      <c r="B288" s="985"/>
      <c r="C288" s="985"/>
      <c r="D288" s="985"/>
      <c r="E288" s="985"/>
      <c r="F288" s="985"/>
      <c r="G288" s="987"/>
      <c r="H288" s="987"/>
      <c r="I288" s="987"/>
      <c r="J288" s="987"/>
      <c r="K288" s="987"/>
      <c r="L288" s="987"/>
      <c r="M288" s="987"/>
      <c r="N288" s="987"/>
      <c r="O288" s="987"/>
      <c r="P288" s="987"/>
      <c r="Q288" s="987"/>
      <c r="R288" s="985"/>
      <c r="S288" s="987"/>
      <c r="T288" s="987"/>
      <c r="U288" s="17" t="str">
        <f>'G Conoc'!D43</f>
        <v>Consolidar los lineamientos para la difusión técnica y científica del IGAC.</v>
      </c>
      <c r="V288" s="16">
        <f>'G Conoc'!U43</f>
        <v>1</v>
      </c>
      <c r="W288" s="16">
        <f>'G Conoc'!U44</f>
        <v>1</v>
      </c>
      <c r="X288" s="19">
        <f>'G Conoc'!V43</f>
        <v>0.15</v>
      </c>
      <c r="Y288" s="16">
        <f>'G Conoc'!W43</f>
        <v>0.15</v>
      </c>
      <c r="Z288" s="2"/>
      <c r="AA288" s="2"/>
      <c r="AB288" s="2"/>
      <c r="AC288" s="2"/>
      <c r="AD288" s="2"/>
      <c r="AE288" s="2"/>
      <c r="AF288" s="2"/>
      <c r="AG288" s="2"/>
      <c r="AH288" s="2"/>
      <c r="AI288" s="2"/>
      <c r="AJ288" s="2"/>
      <c r="AK288" s="2"/>
    </row>
    <row r="289" spans="1:37" ht="15.75" customHeight="1">
      <c r="A289" s="985"/>
      <c r="B289" s="985"/>
      <c r="C289" s="985"/>
      <c r="D289" s="985"/>
      <c r="E289" s="985"/>
      <c r="F289" s="985"/>
      <c r="G289" s="991" t="str">
        <f>'G Conoc'!A46</f>
        <v>Servicio de transferencia de conocimiento presencial y virtual en las diferentes temáticas misionales</v>
      </c>
      <c r="H289" s="991" t="str">
        <f>'G Conoc'!B46</f>
        <v>N/A</v>
      </c>
      <c r="I289" s="991" t="str">
        <f>'G Conoc'!C46</f>
        <v>Coordinador GIT Transferencia y Apropiación del Conocimiento en Ciencia, Tecnología e Innovación Geoespacial - CTEIG</v>
      </c>
      <c r="J289" s="991" t="str">
        <f>'G Conoc'!D46</f>
        <v>NÚMERO</v>
      </c>
      <c r="K289" s="991">
        <f>'G Conoc'!E46</f>
        <v>10</v>
      </c>
      <c r="L289" s="991" t="str">
        <f>'G Conoc'!F46</f>
        <v>Cursos en temas agrológicos, cartográficos, geodésicos, geográficos y tecnologías geoespaciales realizados</v>
      </c>
      <c r="M289" s="991" t="str">
        <f>'G Conoc'!G46</f>
        <v>Eficacia</v>
      </c>
      <c r="N289" s="992">
        <f>'G Conoc'!U46</f>
        <v>10</v>
      </c>
      <c r="O289" s="992">
        <f>'G Conoc'!U47</f>
        <v>10</v>
      </c>
      <c r="P289" s="990">
        <f>'G Conoc'!V46</f>
        <v>0.15</v>
      </c>
      <c r="Q289" s="984">
        <f>'G Conoc'!W46</f>
        <v>0.15</v>
      </c>
      <c r="R289" s="985"/>
      <c r="S289" s="991" t="str">
        <f>'G Conoc'!B51</f>
        <v>N/A</v>
      </c>
      <c r="T289" s="991" t="str">
        <f>'G Conoc'!C51</f>
        <v>Coordinador GIT Transferencia y Apropiación del Conocimiento en Ciencia, Tecnología e Innovación Geoespacial - CTEIG</v>
      </c>
      <c r="U289" s="17" t="str">
        <f>'G Conoc'!D51</f>
        <v>Ajustar el Plan Regular de Capacitación del CIAF</v>
      </c>
      <c r="V289" s="16">
        <f>'G Conoc'!U51</f>
        <v>1</v>
      </c>
      <c r="W289" s="16">
        <f>'G Conoc'!U52</f>
        <v>1</v>
      </c>
      <c r="X289" s="19">
        <f>'G Conoc'!V51</f>
        <v>0.2</v>
      </c>
      <c r="Y289" s="16">
        <f>'G Conoc'!W51</f>
        <v>0.2</v>
      </c>
      <c r="Z289" s="2"/>
      <c r="AA289" s="2"/>
      <c r="AB289" s="2"/>
      <c r="AC289" s="2"/>
      <c r="AD289" s="2"/>
      <c r="AE289" s="2"/>
      <c r="AF289" s="2"/>
      <c r="AG289" s="2"/>
      <c r="AH289" s="2"/>
      <c r="AI289" s="2"/>
      <c r="AJ289" s="2"/>
      <c r="AK289" s="2"/>
    </row>
    <row r="290" spans="1:37" ht="24.75" customHeight="1">
      <c r="A290" s="985"/>
      <c r="B290" s="985"/>
      <c r="C290" s="985"/>
      <c r="D290" s="985"/>
      <c r="E290" s="985"/>
      <c r="F290" s="985"/>
      <c r="G290" s="985"/>
      <c r="H290" s="985"/>
      <c r="I290" s="985"/>
      <c r="J290" s="985"/>
      <c r="K290" s="985"/>
      <c r="L290" s="985"/>
      <c r="M290" s="985"/>
      <c r="N290" s="985"/>
      <c r="O290" s="985"/>
      <c r="P290" s="985"/>
      <c r="Q290" s="985"/>
      <c r="R290" s="985"/>
      <c r="S290" s="985"/>
      <c r="T290" s="985"/>
      <c r="U290" s="17" t="str">
        <f>'G Conoc'!D53</f>
        <v>Ejecutar los cursos del Programa Regular de Capacitación del CIAF</v>
      </c>
      <c r="V290" s="16">
        <f>'G Conoc'!U53</f>
        <v>1</v>
      </c>
      <c r="W290" s="16">
        <f>'G Conoc'!U54</f>
        <v>1</v>
      </c>
      <c r="X290" s="19">
        <f>'G Conoc'!V53</f>
        <v>0.35</v>
      </c>
      <c r="Y290" s="16">
        <f>'G Conoc'!W53</f>
        <v>0.35</v>
      </c>
      <c r="Z290" s="2"/>
      <c r="AA290" s="2"/>
      <c r="AB290" s="2"/>
      <c r="AC290" s="2"/>
      <c r="AD290" s="2"/>
      <c r="AE290" s="2"/>
      <c r="AF290" s="2"/>
      <c r="AG290" s="2"/>
      <c r="AH290" s="2"/>
      <c r="AI290" s="2"/>
      <c r="AJ290" s="2"/>
      <c r="AK290" s="2"/>
    </row>
    <row r="291" spans="1:37" ht="24.75" customHeight="1">
      <c r="A291" s="985"/>
      <c r="B291" s="985"/>
      <c r="C291" s="985"/>
      <c r="D291" s="985"/>
      <c r="E291" s="985"/>
      <c r="F291" s="985"/>
      <c r="G291" s="985"/>
      <c r="H291" s="985"/>
      <c r="I291" s="985"/>
      <c r="J291" s="987"/>
      <c r="K291" s="987"/>
      <c r="L291" s="987"/>
      <c r="M291" s="987"/>
      <c r="N291" s="987"/>
      <c r="O291" s="987"/>
      <c r="P291" s="987"/>
      <c r="Q291" s="987"/>
      <c r="R291" s="985"/>
      <c r="S291" s="985"/>
      <c r="T291" s="985"/>
      <c r="U291" s="17" t="str">
        <f>'G Conoc'!D55</f>
        <v>Diseñar  una estrategia para ampliar la oferta institucional de formación académica en áreas de estudio relacionadas con la actividad catastral.</v>
      </c>
      <c r="V291" s="16">
        <f>'G Conoc'!U55</f>
        <v>1</v>
      </c>
      <c r="W291" s="16">
        <f>'G Conoc'!U56</f>
        <v>1</v>
      </c>
      <c r="X291" s="19">
        <f>'G Conoc'!V55</f>
        <v>0.15</v>
      </c>
      <c r="Y291" s="16">
        <f>'G Conoc'!W55</f>
        <v>0.15</v>
      </c>
      <c r="Z291" s="2"/>
      <c r="AA291" s="2"/>
      <c r="AB291" s="2"/>
      <c r="AC291" s="2"/>
      <c r="AD291" s="2"/>
      <c r="AE291" s="2"/>
      <c r="AF291" s="2"/>
      <c r="AG291" s="2"/>
      <c r="AH291" s="2"/>
      <c r="AI291" s="2"/>
      <c r="AJ291" s="2"/>
      <c r="AK291" s="2"/>
    </row>
    <row r="292" spans="1:37" ht="15.75" customHeight="1">
      <c r="A292" s="985"/>
      <c r="B292" s="985"/>
      <c r="C292" s="985"/>
      <c r="D292" s="985"/>
      <c r="E292" s="985"/>
      <c r="F292" s="985"/>
      <c r="G292" s="985"/>
      <c r="H292" s="985"/>
      <c r="I292" s="985"/>
      <c r="J292" s="991" t="str">
        <f>'G Conoc'!D48</f>
        <v>NÚMERO</v>
      </c>
      <c r="K292" s="991">
        <f>'G Conoc'!E48</f>
        <v>3</v>
      </c>
      <c r="L292" s="991" t="str">
        <f>'G Conoc'!F48</f>
        <v>Cursos en temas catastrales realizados</v>
      </c>
      <c r="M292" s="991" t="str">
        <f>'G Conoc'!G48</f>
        <v>Eficacia</v>
      </c>
      <c r="N292" s="992">
        <f>'G Conoc'!U48</f>
        <v>3</v>
      </c>
      <c r="O292" s="992">
        <f>'G Conoc'!U49</f>
        <v>3</v>
      </c>
      <c r="P292" s="990">
        <f>'G Conoc'!V48</f>
        <v>0.15</v>
      </c>
      <c r="Q292" s="984">
        <f>'G Conoc'!W48</f>
        <v>0.15</v>
      </c>
      <c r="R292" s="985"/>
      <c r="S292" s="985"/>
      <c r="T292" s="985"/>
      <c r="U292" s="17" t="str">
        <f>'G Conoc'!D57</f>
        <v xml:space="preserve">Realizar mesas de trabajo para socializar la política de catastro en la academia </v>
      </c>
      <c r="V292" s="16">
        <f>'G Conoc'!U57</f>
        <v>1</v>
      </c>
      <c r="W292" s="16">
        <f>'G Conoc'!U58</f>
        <v>1</v>
      </c>
      <c r="X292" s="19">
        <f>'G Conoc'!V57</f>
        <v>0.15</v>
      </c>
      <c r="Y292" s="16">
        <f>'G Conoc'!W57</f>
        <v>0.15</v>
      </c>
      <c r="Z292" s="2"/>
      <c r="AA292" s="2"/>
      <c r="AB292" s="2"/>
      <c r="AC292" s="2"/>
      <c r="AD292" s="2"/>
      <c r="AE292" s="2"/>
      <c r="AF292" s="2"/>
      <c r="AG292" s="2"/>
      <c r="AH292" s="2"/>
      <c r="AI292" s="2"/>
      <c r="AJ292" s="2"/>
      <c r="AK292" s="2"/>
    </row>
    <row r="293" spans="1:37" ht="15.75" customHeight="1">
      <c r="A293" s="985"/>
      <c r="B293" s="985"/>
      <c r="C293" s="985"/>
      <c r="D293" s="985"/>
      <c r="E293" s="985"/>
      <c r="F293" s="985"/>
      <c r="G293" s="987"/>
      <c r="H293" s="987"/>
      <c r="I293" s="987"/>
      <c r="J293" s="987"/>
      <c r="K293" s="987"/>
      <c r="L293" s="987"/>
      <c r="M293" s="987"/>
      <c r="N293" s="987"/>
      <c r="O293" s="987"/>
      <c r="P293" s="987"/>
      <c r="Q293" s="987"/>
      <c r="R293" s="985"/>
      <c r="S293" s="987"/>
      <c r="T293" s="987"/>
      <c r="U293" s="17" t="str">
        <f>'G Conoc'!D59</f>
        <v xml:space="preserve"> Diseñar un programa de formación de gestores catastrales en el territorio nacional</v>
      </c>
      <c r="V293" s="16">
        <f>'G Conoc'!U59</f>
        <v>1</v>
      </c>
      <c r="W293" s="16">
        <f>'G Conoc'!U60</f>
        <v>1</v>
      </c>
      <c r="X293" s="19">
        <f>'G Conoc'!V59</f>
        <v>0.15</v>
      </c>
      <c r="Y293" s="16">
        <f>'G Conoc'!W59</f>
        <v>0.15</v>
      </c>
      <c r="Z293" s="2"/>
      <c r="AA293" s="2"/>
      <c r="AB293" s="2"/>
      <c r="AC293" s="2"/>
      <c r="AD293" s="2"/>
      <c r="AE293" s="2"/>
      <c r="AF293" s="2"/>
      <c r="AG293" s="2"/>
      <c r="AH293" s="2"/>
      <c r="AI293" s="2"/>
      <c r="AJ293" s="2"/>
      <c r="AK293" s="2"/>
    </row>
    <row r="294" spans="1:37" ht="57" customHeight="1">
      <c r="A294" s="985"/>
      <c r="B294" s="985"/>
      <c r="C294" s="985"/>
      <c r="D294" s="985"/>
      <c r="E294" s="985"/>
      <c r="F294" s="985"/>
      <c r="G294" s="991" t="str">
        <f>'G Conoc'!A62</f>
        <v>Servicios de asistencia técnica para la gestión de los recursos geográficos</v>
      </c>
      <c r="H294" s="991" t="str">
        <f>'G Conoc'!B62</f>
        <v>N/A</v>
      </c>
      <c r="I294" s="991" t="str">
        <f>'G Conoc'!C62</f>
        <v>Coordinador GIT I+D+i
GIT TIG
GIT CTEIG</v>
      </c>
      <c r="J294" s="991" t="str">
        <f>'G Conoc'!D62</f>
        <v>NÚMERO</v>
      </c>
      <c r="K294" s="991">
        <f>'G Conoc'!E62</f>
        <v>20</v>
      </c>
      <c r="L294" s="991" t="str">
        <f>'G Conoc'!F62</f>
        <v>Entidades Atendidas</v>
      </c>
      <c r="M294" s="991" t="str">
        <f>'G Conoc'!G62</f>
        <v>EFICACIA</v>
      </c>
      <c r="N294" s="992">
        <f>'G Conoc'!U62</f>
        <v>20</v>
      </c>
      <c r="O294" s="992">
        <f>'G Conoc'!U63</f>
        <v>10</v>
      </c>
      <c r="P294" s="990">
        <f>'G Conoc'!V62</f>
        <v>0.2</v>
      </c>
      <c r="Q294" s="984">
        <f>'G Conoc'!W62</f>
        <v>0.1</v>
      </c>
      <c r="R294" s="985"/>
      <c r="S294" s="991" t="str">
        <f>'G Conoc'!B65</f>
        <v>N/A</v>
      </c>
      <c r="T294" s="991" t="str">
        <f>'G Conoc'!C65</f>
        <v>Coordinador GIT I+D+i
GIT TIG
GIT CTEIG</v>
      </c>
      <c r="U294" s="17" t="str">
        <f>'G Conoc'!D65</f>
        <v>Realizar la planificación de la asesoría o consultoría a desarrollar</v>
      </c>
      <c r="V294" s="16">
        <f>'G Conoc'!U65</f>
        <v>1</v>
      </c>
      <c r="W294" s="16">
        <f>'G Conoc'!U66</f>
        <v>1</v>
      </c>
      <c r="X294" s="19">
        <f>'G Conoc'!V65</f>
        <v>0.25</v>
      </c>
      <c r="Y294" s="16">
        <f>'G Conoc'!W65</f>
        <v>0.25</v>
      </c>
      <c r="Z294" s="2"/>
      <c r="AA294" s="2"/>
      <c r="AB294" s="2"/>
      <c r="AC294" s="2"/>
      <c r="AD294" s="2"/>
      <c r="AE294" s="2"/>
      <c r="AF294" s="2"/>
      <c r="AG294" s="2"/>
      <c r="AH294" s="2"/>
      <c r="AI294" s="2"/>
      <c r="AJ294" s="2"/>
      <c r="AK294" s="2"/>
    </row>
    <row r="295" spans="1:37" ht="57" customHeight="1">
      <c r="A295" s="985"/>
      <c r="B295" s="985"/>
      <c r="C295" s="985"/>
      <c r="D295" s="985"/>
      <c r="E295" s="985"/>
      <c r="F295" s="985"/>
      <c r="G295" s="985"/>
      <c r="H295" s="985"/>
      <c r="I295" s="985"/>
      <c r="J295" s="985"/>
      <c r="K295" s="985"/>
      <c r="L295" s="985"/>
      <c r="M295" s="985"/>
      <c r="N295" s="985"/>
      <c r="O295" s="985"/>
      <c r="P295" s="985"/>
      <c r="Q295" s="985"/>
      <c r="R295" s="985"/>
      <c r="S295" s="985"/>
      <c r="T295" s="985"/>
      <c r="U295" s="17" t="str">
        <f>'G Conoc'!D67</f>
        <v>Ejecutar el plan de gestión de la asesoría o consultoría</v>
      </c>
      <c r="V295" s="16">
        <f>'G Conoc'!U67</f>
        <v>0.99999999999999989</v>
      </c>
      <c r="W295" s="16">
        <f>'G Conoc'!U68</f>
        <v>0.99999999999999989</v>
      </c>
      <c r="X295" s="19">
        <f>'G Conoc'!V67</f>
        <v>0.25</v>
      </c>
      <c r="Y295" s="16">
        <f>'G Conoc'!W67</f>
        <v>0.25</v>
      </c>
      <c r="Z295" s="2"/>
      <c r="AA295" s="2"/>
      <c r="AB295" s="2"/>
      <c r="AC295" s="2"/>
      <c r="AD295" s="2"/>
      <c r="AE295" s="2"/>
      <c r="AF295" s="2"/>
      <c r="AG295" s="2"/>
      <c r="AH295" s="2"/>
      <c r="AI295" s="2"/>
      <c r="AJ295" s="2"/>
      <c r="AK295" s="2"/>
    </row>
    <row r="296" spans="1:37" ht="57" customHeight="1">
      <c r="A296" s="985"/>
      <c r="B296" s="985"/>
      <c r="C296" s="985"/>
      <c r="D296" s="985"/>
      <c r="E296" s="985"/>
      <c r="F296" s="985"/>
      <c r="G296" s="985"/>
      <c r="H296" s="985"/>
      <c r="I296" s="985"/>
      <c r="J296" s="985"/>
      <c r="K296" s="985"/>
      <c r="L296" s="985"/>
      <c r="M296" s="985"/>
      <c r="N296" s="985"/>
      <c r="O296" s="985"/>
      <c r="P296" s="985"/>
      <c r="Q296" s="985"/>
      <c r="R296" s="985"/>
      <c r="S296" s="985"/>
      <c r="T296" s="985"/>
      <c r="U296" s="17" t="str">
        <f>'G Conoc'!D69</f>
        <v>Generar informe de resultados, mediciones de impacto y lecciones aprendidas</v>
      </c>
      <c r="V296" s="16">
        <f>'G Conoc'!U69</f>
        <v>0.99999999999999989</v>
      </c>
      <c r="W296" s="16">
        <f>'G Conoc'!U70</f>
        <v>0.99999999999999989</v>
      </c>
      <c r="X296" s="19">
        <f>'G Conoc'!V69</f>
        <v>0.25</v>
      </c>
      <c r="Y296" s="16">
        <f>'G Conoc'!W69</f>
        <v>0.25</v>
      </c>
      <c r="Z296" s="2"/>
      <c r="AA296" s="2"/>
      <c r="AB296" s="2"/>
      <c r="AC296" s="2"/>
      <c r="AD296" s="2"/>
      <c r="AE296" s="2"/>
      <c r="AF296" s="2"/>
      <c r="AG296" s="2"/>
      <c r="AH296" s="2"/>
      <c r="AI296" s="2"/>
      <c r="AJ296" s="2"/>
      <c r="AK296" s="2"/>
    </row>
    <row r="297" spans="1:37" ht="57" customHeight="1">
      <c r="A297" s="987"/>
      <c r="B297" s="987"/>
      <c r="C297" s="987"/>
      <c r="D297" s="987"/>
      <c r="E297" s="987"/>
      <c r="F297" s="987"/>
      <c r="G297" s="987"/>
      <c r="H297" s="987"/>
      <c r="I297" s="987"/>
      <c r="J297" s="987"/>
      <c r="K297" s="987"/>
      <c r="L297" s="987"/>
      <c r="M297" s="987"/>
      <c r="N297" s="987"/>
      <c r="O297" s="987"/>
      <c r="P297" s="987"/>
      <c r="Q297" s="987"/>
      <c r="R297" s="987"/>
      <c r="S297" s="987"/>
      <c r="T297" s="987"/>
      <c r="U297" s="17" t="str">
        <f>'G Conoc'!D71</f>
        <v>Realizar procesos de socialización y difusión de los resultados generados por la asesoría o consultoria</v>
      </c>
      <c r="V297" s="16">
        <f>'G Conoc'!U71</f>
        <v>1</v>
      </c>
      <c r="W297" s="16">
        <f>'G Conoc'!U72</f>
        <v>1</v>
      </c>
      <c r="X297" s="19">
        <f>'G Conoc'!V71</f>
        <v>0.25</v>
      </c>
      <c r="Y297" s="16">
        <f>'G Conoc'!W71</f>
        <v>0.25</v>
      </c>
      <c r="Z297" s="2"/>
      <c r="AA297" s="2"/>
      <c r="AB297" s="2"/>
      <c r="AC297" s="2"/>
      <c r="AD297" s="2"/>
      <c r="AE297" s="2"/>
      <c r="AF297" s="2"/>
      <c r="AG297" s="2"/>
      <c r="AH297" s="2"/>
      <c r="AI297" s="2"/>
      <c r="AJ297" s="2"/>
      <c r="AK297" s="2"/>
    </row>
    <row r="298" spans="1:37" ht="15.75" customHeight="1">
      <c r="A298" s="1023" t="str">
        <f>'T Hum'!D4</f>
        <v>GESTIÓN DEL TALENTO HUMANO</v>
      </c>
      <c r="B298" s="1025">
        <f>'T Hum'!W4</f>
        <v>4.1399999999999999E-2</v>
      </c>
      <c r="C298" s="991" t="str">
        <f>'T Hum'!A8</f>
        <v>- Implementar un plan de modernización y fortalecimiento  institucional</v>
      </c>
      <c r="D298" s="991" t="str">
        <f>'T Hum'!N8</f>
        <v>- Reestructuración del IGAC basado en procesos (Estructura y planta de personal)
- Mejoramiento en la prestación del servicio a la ciudadanía
- Implementación  de las políticas de gestión y desempeño institucional (MIPG)</v>
      </c>
      <c r="E298" s="991" t="str">
        <f>'T Hum'!A10</f>
        <v>- Talento Humano 
- Gestion de Conocimiento.</v>
      </c>
      <c r="F298" s="991" t="str">
        <f>'T Hum'!N10</f>
        <v>- Talento Humano
- Integridad
 - Gestión del conocimiento y la innovación</v>
      </c>
      <c r="G298" s="991" t="str">
        <f>'T Hum'!A12</f>
        <v>Plan Estratégico de Talento Humano Implementado</v>
      </c>
      <c r="H298" s="991" t="str">
        <f>'T Hum'!B12</f>
        <v>Plan Estratégico de Talento Humano</v>
      </c>
      <c r="I298" s="991" t="str">
        <f>'T Hum'!C12</f>
        <v>Coordinador GIT Talento Humano</v>
      </c>
      <c r="J298" s="991" t="str">
        <f>'T Hum'!D12</f>
        <v>Porcentaje</v>
      </c>
      <c r="K298" s="991">
        <f>'T Hum'!E12</f>
        <v>100</v>
      </c>
      <c r="L298" s="991" t="str">
        <f>'T Hum'!F12</f>
        <v>Avance de implementación y desarrollo del Plan Estratégico del Talento Humano</v>
      </c>
      <c r="M298" s="991" t="str">
        <f>'T Hum'!G12</f>
        <v>EFICACIA</v>
      </c>
      <c r="N298" s="984">
        <f>'T Hum'!U12</f>
        <v>1.0000000000000002</v>
      </c>
      <c r="O298" s="984">
        <f>'T Hum'!U13</f>
        <v>0.83975000000000033</v>
      </c>
      <c r="P298" s="990">
        <f>'T Hum'!V12</f>
        <v>0.7</v>
      </c>
      <c r="Q298" s="984">
        <f>'T Hum'!W12</f>
        <v>0.58782500000000004</v>
      </c>
      <c r="R298" s="984">
        <f>SUM(Q298:Q341)</f>
        <v>0.88782500000000009</v>
      </c>
      <c r="S298" s="17" t="str">
        <f>'T Hum'!B15</f>
        <v xml:space="preserve">Plan de Trabajo Anual en Seguridad y Salud en el Trabajo
</v>
      </c>
      <c r="T298" s="19" t="str">
        <f>'T Hum'!C15</f>
        <v>STEPHANIA BAUTISTA</v>
      </c>
      <c r="U298" s="17" t="str">
        <f>'T Hum'!D15</f>
        <v>Desarrollar y evaluar el Programa de Seguridad y Salud en el trabajo al interior del Instituto bajo la normatividad vigente.</v>
      </c>
      <c r="V298" s="16">
        <f>'T Hum'!U15</f>
        <v>1</v>
      </c>
      <c r="W298" s="16">
        <f>'T Hum'!U16</f>
        <v>0.82000000000000006</v>
      </c>
      <c r="X298" s="19">
        <f>'T Hum'!V15</f>
        <v>0.05</v>
      </c>
      <c r="Y298" s="16">
        <f>'T Hum'!W15</f>
        <v>4.1000000000000009E-2</v>
      </c>
      <c r="Z298" s="2"/>
      <c r="AA298" s="2"/>
      <c r="AB298" s="2"/>
      <c r="AC298" s="2"/>
      <c r="AD298" s="2"/>
      <c r="AE298" s="2"/>
      <c r="AF298" s="2"/>
      <c r="AG298" s="2"/>
      <c r="AH298" s="2"/>
      <c r="AI298" s="2"/>
      <c r="AJ298" s="2"/>
      <c r="AK298" s="2"/>
    </row>
    <row r="299" spans="1:37" ht="15.75" customHeight="1">
      <c r="A299" s="985"/>
      <c r="B299" s="985"/>
      <c r="C299" s="985"/>
      <c r="D299" s="985"/>
      <c r="E299" s="985"/>
      <c r="F299" s="985"/>
      <c r="G299" s="985"/>
      <c r="H299" s="985"/>
      <c r="I299" s="985"/>
      <c r="J299" s="985"/>
      <c r="K299" s="985"/>
      <c r="L299" s="985"/>
      <c r="M299" s="985"/>
      <c r="N299" s="985"/>
      <c r="O299" s="985"/>
      <c r="P299" s="985"/>
      <c r="Q299" s="985"/>
      <c r="R299" s="985"/>
      <c r="S299" s="17" t="str">
        <f>'T Hum'!B17</f>
        <v xml:space="preserve">Plan de Trabajo Anual en Seguridad y Salud en el Trabajo
</v>
      </c>
      <c r="T299" s="19" t="str">
        <f>'T Hum'!C17</f>
        <v>DIANA CAROLINA BARCO</v>
      </c>
      <c r="U299" s="17" t="str">
        <f>'T Hum'!D17</f>
        <v>Implementar intervención en riesgo psicosocial con base en resultados de batería de riesgo psicosocial y comité de convivencia y manejo de Stress.</v>
      </c>
      <c r="V299" s="16">
        <f>'T Hum'!U17</f>
        <v>1</v>
      </c>
      <c r="W299" s="16">
        <f>'T Hum'!U18</f>
        <v>0.75</v>
      </c>
      <c r="X299" s="19">
        <f>'T Hum'!V17</f>
        <v>0.02</v>
      </c>
      <c r="Y299" s="16">
        <f>'T Hum'!W17</f>
        <v>1.4999999999999999E-2</v>
      </c>
      <c r="Z299" s="2"/>
      <c r="AA299" s="2"/>
      <c r="AB299" s="2"/>
      <c r="AC299" s="2"/>
      <c r="AD299" s="2"/>
      <c r="AE299" s="2"/>
      <c r="AF299" s="2"/>
      <c r="AG299" s="2"/>
      <c r="AH299" s="2"/>
      <c r="AI299" s="2"/>
      <c r="AJ299" s="2"/>
      <c r="AK299" s="2"/>
    </row>
    <row r="300" spans="1:37" ht="15.75" customHeight="1">
      <c r="A300" s="985"/>
      <c r="B300" s="985"/>
      <c r="C300" s="985"/>
      <c r="D300" s="985"/>
      <c r="E300" s="985"/>
      <c r="F300" s="985"/>
      <c r="G300" s="985"/>
      <c r="H300" s="985"/>
      <c r="I300" s="985"/>
      <c r="J300" s="985"/>
      <c r="K300" s="985"/>
      <c r="L300" s="985"/>
      <c r="M300" s="985"/>
      <c r="N300" s="985"/>
      <c r="O300" s="985"/>
      <c r="P300" s="985"/>
      <c r="Q300" s="985"/>
      <c r="R300" s="985"/>
      <c r="S300" s="17" t="str">
        <f>'T Hum'!B21</f>
        <v xml:space="preserve">Plan de Trabajo Anual en Seguridad y Salud en el Trabajo
</v>
      </c>
      <c r="T300" s="19" t="str">
        <f>'T Hum'!C21</f>
        <v>STEPHANIA BAUTISTA</v>
      </c>
      <c r="U300" s="17" t="str">
        <f>'T Hum'!D21</f>
        <v>Adelantar el programa de inspecciones de puestos de trabajo periódicas y Ergonómicas a los funcionarios.</v>
      </c>
      <c r="V300" s="16">
        <f>'T Hum'!U21</f>
        <v>1.0000000000000002</v>
      </c>
      <c r="W300" s="16">
        <f>'T Hum'!U22</f>
        <v>0.65000000000000013</v>
      </c>
      <c r="X300" s="19">
        <f>'T Hum'!V21</f>
        <v>0.02</v>
      </c>
      <c r="Y300" s="16">
        <f>'T Hum'!W21</f>
        <v>1.3000000000000001E-2</v>
      </c>
      <c r="Z300" s="2"/>
      <c r="AA300" s="2"/>
      <c r="AB300" s="2"/>
      <c r="AC300" s="2"/>
      <c r="AD300" s="2"/>
      <c r="AE300" s="2"/>
      <c r="AF300" s="2"/>
      <c r="AG300" s="2"/>
      <c r="AH300" s="2"/>
      <c r="AI300" s="2"/>
      <c r="AJ300" s="2"/>
      <c r="AK300" s="2"/>
    </row>
    <row r="301" spans="1:37" ht="15.75" customHeight="1">
      <c r="A301" s="985"/>
      <c r="B301" s="985"/>
      <c r="C301" s="985"/>
      <c r="D301" s="985"/>
      <c r="E301" s="985"/>
      <c r="F301" s="985"/>
      <c r="G301" s="985"/>
      <c r="H301" s="985"/>
      <c r="I301" s="985"/>
      <c r="J301" s="985"/>
      <c r="K301" s="985"/>
      <c r="L301" s="985"/>
      <c r="M301" s="985"/>
      <c r="N301" s="985"/>
      <c r="O301" s="985"/>
      <c r="P301" s="985"/>
      <c r="Q301" s="985"/>
      <c r="R301" s="985"/>
      <c r="S301" s="17" t="str">
        <f>'T Hum'!B25</f>
        <v>Plan de incentivos institucionales</v>
      </c>
      <c r="T301" s="17" t="str">
        <f>'T Hum'!C25</f>
        <v>LAURA INFANTE</v>
      </c>
      <c r="U301" s="17" t="str">
        <f>'T Hum'!D25</f>
        <v>Desarrollar y evaluar el Programa de Bienestar a nivel nacional.</v>
      </c>
      <c r="V301" s="16">
        <f>'T Hum'!U25</f>
        <v>1</v>
      </c>
      <c r="W301" s="16">
        <f>'T Hum'!U26</f>
        <v>0.96</v>
      </c>
      <c r="X301" s="19">
        <f>'T Hum'!V25</f>
        <v>0.05</v>
      </c>
      <c r="Y301" s="16">
        <f>'T Hum'!W25</f>
        <v>4.8000000000000001E-2</v>
      </c>
      <c r="Z301" s="2"/>
      <c r="AA301" s="2"/>
      <c r="AB301" s="2"/>
      <c r="AC301" s="2"/>
      <c r="AD301" s="2"/>
      <c r="AE301" s="2"/>
      <c r="AF301" s="2"/>
      <c r="AG301" s="2"/>
      <c r="AH301" s="2"/>
      <c r="AI301" s="2"/>
      <c r="AJ301" s="2"/>
      <c r="AK301" s="2"/>
    </row>
    <row r="302" spans="1:37" ht="15.75" customHeight="1">
      <c r="A302" s="985"/>
      <c r="B302" s="985"/>
      <c r="C302" s="985"/>
      <c r="D302" s="985"/>
      <c r="E302" s="985"/>
      <c r="F302" s="985"/>
      <c r="G302" s="985"/>
      <c r="H302" s="985"/>
      <c r="I302" s="985"/>
      <c r="J302" s="985"/>
      <c r="K302" s="985"/>
      <c r="L302" s="985"/>
      <c r="M302" s="985"/>
      <c r="N302" s="985"/>
      <c r="O302" s="985"/>
      <c r="P302" s="985"/>
      <c r="Q302" s="985"/>
      <c r="R302" s="985"/>
      <c r="S302" s="17" t="str">
        <f>'T Hum'!B29</f>
        <v>Plan Estratégico de Talento Humano</v>
      </c>
      <c r="T302" s="16" t="str">
        <f>'T Hum'!C29</f>
        <v>VLADIMIR PEREIRA SANCHEZ / ALBERTO AMADO</v>
      </c>
      <c r="U302" s="17" t="str">
        <f>'T Hum'!D29</f>
        <v>Implementar y evaluar  el programa piloto TELETRABAJO en la sede central.</v>
      </c>
      <c r="V302" s="16">
        <f>'T Hum'!U29</f>
        <v>1</v>
      </c>
      <c r="W302" s="16">
        <f>'T Hum'!U30</f>
        <v>0.85</v>
      </c>
      <c r="X302" s="19">
        <f>'T Hum'!V29</f>
        <v>0.03</v>
      </c>
      <c r="Y302" s="16">
        <f>'T Hum'!W29</f>
        <v>2.5499999999999998E-2</v>
      </c>
      <c r="Z302" s="2"/>
      <c r="AA302" s="2"/>
      <c r="AB302" s="2"/>
      <c r="AC302" s="2"/>
      <c r="AD302" s="2"/>
      <c r="AE302" s="2"/>
      <c r="AF302" s="2"/>
      <c r="AG302" s="2"/>
      <c r="AH302" s="2"/>
      <c r="AI302" s="2"/>
      <c r="AJ302" s="2"/>
      <c r="AK302" s="2"/>
    </row>
    <row r="303" spans="1:37" ht="15.75" customHeight="1">
      <c r="A303" s="985"/>
      <c r="B303" s="985"/>
      <c r="C303" s="985"/>
      <c r="D303" s="985"/>
      <c r="E303" s="985"/>
      <c r="F303" s="985"/>
      <c r="G303" s="985"/>
      <c r="H303" s="985"/>
      <c r="I303" s="985"/>
      <c r="J303" s="985"/>
      <c r="K303" s="985"/>
      <c r="L303" s="985"/>
      <c r="M303" s="985"/>
      <c r="N303" s="985"/>
      <c r="O303" s="985"/>
      <c r="P303" s="985"/>
      <c r="Q303" s="985"/>
      <c r="R303" s="985"/>
      <c r="S303" s="17" t="str">
        <f>'T Hum'!B33</f>
        <v>Plan de incentivos institucionales</v>
      </c>
      <c r="T303" s="19" t="str">
        <f>'T Hum'!C33</f>
        <v>JANDY KARINE MONSALVE</v>
      </c>
      <c r="U303" s="17" t="str">
        <f>'T Hum'!D33</f>
        <v>Divulgar y desarrollar entre los funcionarios a nivel nacional el programa de  HORARIOS FLEXIBLES.</v>
      </c>
      <c r="V303" s="16">
        <f>'T Hum'!U33</f>
        <v>1</v>
      </c>
      <c r="W303" s="16">
        <f>'T Hum'!U34</f>
        <v>0.85</v>
      </c>
      <c r="X303" s="19">
        <f>'T Hum'!V33</f>
        <v>0.02</v>
      </c>
      <c r="Y303" s="16">
        <f>'T Hum'!W33</f>
        <v>1.7000000000000001E-2</v>
      </c>
      <c r="Z303" s="2"/>
      <c r="AA303" s="2"/>
      <c r="AB303" s="2"/>
      <c r="AC303" s="2"/>
      <c r="AD303" s="2"/>
      <c r="AE303" s="2"/>
      <c r="AF303" s="2"/>
      <c r="AG303" s="2"/>
      <c r="AH303" s="2"/>
      <c r="AI303" s="2"/>
      <c r="AJ303" s="2"/>
      <c r="AK303" s="2"/>
    </row>
    <row r="304" spans="1:37" ht="15.75" customHeight="1">
      <c r="A304" s="985"/>
      <c r="B304" s="985"/>
      <c r="C304" s="985"/>
      <c r="D304" s="985"/>
      <c r="E304" s="985"/>
      <c r="F304" s="985"/>
      <c r="G304" s="985"/>
      <c r="H304" s="985"/>
      <c r="I304" s="985"/>
      <c r="J304" s="985"/>
      <c r="K304" s="985"/>
      <c r="L304" s="985"/>
      <c r="M304" s="985"/>
      <c r="N304" s="985"/>
      <c r="O304" s="985"/>
      <c r="P304" s="985"/>
      <c r="Q304" s="985"/>
      <c r="R304" s="985"/>
      <c r="S304" s="17" t="str">
        <f>'T Hum'!B35</f>
        <v>Plan de incentivos institucionales</v>
      </c>
      <c r="T304" s="19" t="str">
        <f>'T Hum'!C35</f>
        <v>MARIA CLARA CAICEDO</v>
      </c>
      <c r="U304" s="17" t="str">
        <f>'T Hum'!D35</f>
        <v>Elaborar, Desarrollar, Difundir y evaluar el programa SERVIMOS.</v>
      </c>
      <c r="V304" s="16">
        <f>'T Hum'!U35</f>
        <v>1</v>
      </c>
      <c r="W304" s="16">
        <f>'T Hum'!U36</f>
        <v>0.7</v>
      </c>
      <c r="X304" s="19">
        <f>'T Hum'!V35</f>
        <v>0.02</v>
      </c>
      <c r="Y304" s="16">
        <f>'T Hum'!W35</f>
        <v>1.3999999999999999E-2</v>
      </c>
      <c r="Z304" s="2"/>
      <c r="AA304" s="2"/>
      <c r="AB304" s="2"/>
      <c r="AC304" s="2"/>
      <c r="AD304" s="2"/>
      <c r="AE304" s="2"/>
      <c r="AF304" s="2"/>
      <c r="AG304" s="2"/>
      <c r="AH304" s="2"/>
      <c r="AI304" s="2"/>
      <c r="AJ304" s="2"/>
      <c r="AK304" s="2"/>
    </row>
    <row r="305" spans="1:37" ht="15.75" customHeight="1">
      <c r="A305" s="985"/>
      <c r="B305" s="985"/>
      <c r="C305" s="985"/>
      <c r="D305" s="985"/>
      <c r="E305" s="985"/>
      <c r="F305" s="985"/>
      <c r="G305" s="985"/>
      <c r="H305" s="985"/>
      <c r="I305" s="985"/>
      <c r="J305" s="985"/>
      <c r="K305" s="985"/>
      <c r="L305" s="985"/>
      <c r="M305" s="985"/>
      <c r="N305" s="985"/>
      <c r="O305" s="985"/>
      <c r="P305" s="985"/>
      <c r="Q305" s="985"/>
      <c r="R305" s="985"/>
      <c r="S305" s="17" t="str">
        <f>'T Hum'!B37</f>
        <v>Plan de incentivos institucionales</v>
      </c>
      <c r="T305" s="17" t="str">
        <f>'T Hum'!C37</f>
        <v>LAURA INFANTE</v>
      </c>
      <c r="U305" s="17" t="str">
        <f>'T Hum'!D37</f>
        <v>Desarrollar e implementar y evaluar el programa de ESTADO JOVEN, en el instituto con la colaboración de la Caja de Compensación.</v>
      </c>
      <c r="V305" s="16">
        <f>'T Hum'!U37</f>
        <v>0.99999999999999989</v>
      </c>
      <c r="W305" s="16">
        <f>'T Hum'!U38</f>
        <v>0.99999999999999989</v>
      </c>
      <c r="X305" s="19">
        <f>'T Hum'!V37</f>
        <v>0.04</v>
      </c>
      <c r="Y305" s="16">
        <f>'T Hum'!W37</f>
        <v>0.04</v>
      </c>
      <c r="Z305" s="2"/>
      <c r="AA305" s="2"/>
      <c r="AB305" s="2"/>
      <c r="AC305" s="2"/>
      <c r="AD305" s="2"/>
      <c r="AE305" s="2"/>
      <c r="AF305" s="2"/>
      <c r="AG305" s="2"/>
      <c r="AH305" s="2"/>
      <c r="AI305" s="2"/>
      <c r="AJ305" s="2"/>
      <c r="AK305" s="2"/>
    </row>
    <row r="306" spans="1:37" ht="15.75" customHeight="1">
      <c r="A306" s="985"/>
      <c r="B306" s="985"/>
      <c r="C306" s="985"/>
      <c r="D306" s="985"/>
      <c r="E306" s="985"/>
      <c r="F306" s="985"/>
      <c r="G306" s="985"/>
      <c r="H306" s="985"/>
      <c r="I306" s="985"/>
      <c r="J306" s="985"/>
      <c r="K306" s="985"/>
      <c r="L306" s="985"/>
      <c r="M306" s="985"/>
      <c r="N306" s="985"/>
      <c r="O306" s="985"/>
      <c r="P306" s="985"/>
      <c r="Q306" s="985"/>
      <c r="R306" s="985"/>
      <c r="S306" s="17" t="str">
        <f>'T Hum'!B41</f>
        <v>Plan Estratégico de Talento Humano</v>
      </c>
      <c r="T306" s="17" t="str">
        <f>'T Hum'!C41</f>
        <v>JAVIER GAMBOA</v>
      </c>
      <c r="U306" s="17" t="str">
        <f>'T Hum'!D41</f>
        <v>Implementar  la política de integridad a través de la difusión a nivel central y territorial del CÓDIGO DE INTEGRIDAD.</v>
      </c>
      <c r="V306" s="16">
        <f>'T Hum'!U41</f>
        <v>0.99999999999999989</v>
      </c>
      <c r="W306" s="16">
        <f>'T Hum'!U42</f>
        <v>0.7</v>
      </c>
      <c r="X306" s="19">
        <f>'T Hum'!V41</f>
        <v>0.05</v>
      </c>
      <c r="Y306" s="16">
        <f>'T Hum'!W41</f>
        <v>3.5000000000000003E-2</v>
      </c>
      <c r="Z306" s="2"/>
      <c r="AA306" s="2"/>
      <c r="AB306" s="2"/>
      <c r="AC306" s="2"/>
      <c r="AD306" s="2"/>
      <c r="AE306" s="2"/>
      <c r="AF306" s="2"/>
      <c r="AG306" s="2"/>
      <c r="AH306" s="2"/>
      <c r="AI306" s="2"/>
      <c r="AJ306" s="2"/>
      <c r="AK306" s="2"/>
    </row>
    <row r="307" spans="1:37" ht="15.75" customHeight="1">
      <c r="A307" s="985"/>
      <c r="B307" s="985"/>
      <c r="C307" s="985"/>
      <c r="D307" s="985"/>
      <c r="E307" s="985"/>
      <c r="F307" s="985"/>
      <c r="G307" s="985"/>
      <c r="H307" s="985"/>
      <c r="I307" s="985"/>
      <c r="J307" s="985"/>
      <c r="K307" s="985"/>
      <c r="L307" s="985"/>
      <c r="M307" s="985"/>
      <c r="N307" s="985"/>
      <c r="O307" s="985"/>
      <c r="P307" s="985"/>
      <c r="Q307" s="985"/>
      <c r="R307" s="985"/>
      <c r="S307" s="17" t="str">
        <f>'T Hum'!B43</f>
        <v>Plan Estratégico de Talento Humano</v>
      </c>
      <c r="T307" s="19" t="str">
        <f>'T Hum'!C43</f>
        <v>ROSEMBERG SANABRIA</v>
      </c>
      <c r="U307" s="17" t="str">
        <f>'T Hum'!D43</f>
        <v>Desarrollar y evaluar el sistema de Evaluación de desempeño.</v>
      </c>
      <c r="V307" s="16">
        <f>'T Hum'!U43</f>
        <v>1</v>
      </c>
      <c r="W307" s="16">
        <f>'T Hum'!U44</f>
        <v>0.89999999999999991</v>
      </c>
      <c r="X307" s="19">
        <f>'T Hum'!V43</f>
        <v>0.02</v>
      </c>
      <c r="Y307" s="16">
        <f>'T Hum'!W43</f>
        <v>1.7999999999999999E-2</v>
      </c>
      <c r="Z307" s="2"/>
      <c r="AA307" s="2"/>
      <c r="AB307" s="2"/>
      <c r="AC307" s="2"/>
      <c r="AD307" s="2"/>
      <c r="AE307" s="2"/>
      <c r="AF307" s="2"/>
      <c r="AG307" s="2"/>
      <c r="AH307" s="2"/>
      <c r="AI307" s="2"/>
      <c r="AJ307" s="2"/>
      <c r="AK307" s="2"/>
    </row>
    <row r="308" spans="1:37" ht="15.75" customHeight="1">
      <c r="A308" s="985"/>
      <c r="B308" s="985"/>
      <c r="C308" s="985"/>
      <c r="D308" s="985"/>
      <c r="E308" s="985"/>
      <c r="F308" s="985"/>
      <c r="G308" s="985"/>
      <c r="H308" s="985"/>
      <c r="I308" s="985"/>
      <c r="J308" s="985"/>
      <c r="K308" s="985"/>
      <c r="L308" s="985"/>
      <c r="M308" s="985"/>
      <c r="N308" s="985"/>
      <c r="O308" s="985"/>
      <c r="P308" s="985"/>
      <c r="Q308" s="985"/>
      <c r="R308" s="985"/>
      <c r="S308" s="17" t="str">
        <f>'T Hum'!B45</f>
        <v>Plan de incentivos institucionales</v>
      </c>
      <c r="T308" s="17" t="str">
        <f>'T Hum'!C45</f>
        <v>LAURA INFANTE</v>
      </c>
      <c r="U308" s="17" t="str">
        <f>'T Hum'!D45</f>
        <v>Desarrollar, implementar y evaluar el programa de incentivos.</v>
      </c>
      <c r="V308" s="16">
        <f>'T Hum'!U45</f>
        <v>0.99999999999999989</v>
      </c>
      <c r="W308" s="16">
        <f>'T Hum'!U46</f>
        <v>0.96</v>
      </c>
      <c r="X308" s="19">
        <f>'T Hum'!V45</f>
        <v>0.03</v>
      </c>
      <c r="Y308" s="16">
        <f>'T Hum'!W45</f>
        <v>7.5000000000000002E-4</v>
      </c>
      <c r="Z308" s="2"/>
      <c r="AA308" s="2"/>
      <c r="AB308" s="2"/>
      <c r="AC308" s="2"/>
      <c r="AD308" s="2"/>
      <c r="AE308" s="2"/>
      <c r="AF308" s="2"/>
      <c r="AG308" s="2"/>
      <c r="AH308" s="2"/>
      <c r="AI308" s="2"/>
      <c r="AJ308" s="2"/>
      <c r="AK308" s="2"/>
    </row>
    <row r="309" spans="1:37" ht="15.75" customHeight="1">
      <c r="A309" s="985"/>
      <c r="B309" s="985"/>
      <c r="C309" s="985"/>
      <c r="D309" s="985"/>
      <c r="E309" s="985"/>
      <c r="F309" s="985"/>
      <c r="G309" s="985"/>
      <c r="H309" s="985"/>
      <c r="I309" s="985"/>
      <c r="J309" s="985"/>
      <c r="K309" s="985"/>
      <c r="L309" s="985"/>
      <c r="M309" s="985"/>
      <c r="N309" s="985"/>
      <c r="O309" s="985"/>
      <c r="P309" s="985"/>
      <c r="Q309" s="985"/>
      <c r="R309" s="985"/>
      <c r="S309" s="17" t="str">
        <f>'T Hum'!B47</f>
        <v>Plan de incentivos institucionales</v>
      </c>
      <c r="T309" s="17" t="str">
        <f>'T Hum'!C47</f>
        <v>LAURA INFANTE</v>
      </c>
      <c r="U309" s="17" t="str">
        <f>'T Hum'!D47</f>
        <v>Coordinar actividades semestrales para los PRE-PENSIONADOS, con la colaboración de la caja de compensación y la ARL.</v>
      </c>
      <c r="V309" s="16">
        <f>'T Hum'!U47</f>
        <v>0.99999999999999989</v>
      </c>
      <c r="W309" s="16">
        <f>'T Hum'!U48</f>
        <v>0.79999999999999993</v>
      </c>
      <c r="X309" s="19">
        <f>'T Hum'!V47</f>
        <v>0.04</v>
      </c>
      <c r="Y309" s="16">
        <f>'T Hum'!W47</f>
        <v>3.2000000000000001E-2</v>
      </c>
      <c r="Z309" s="2"/>
      <c r="AA309" s="2"/>
      <c r="AB309" s="2"/>
      <c r="AC309" s="2"/>
      <c r="AD309" s="2"/>
      <c r="AE309" s="2"/>
      <c r="AF309" s="2"/>
      <c r="AG309" s="2"/>
      <c r="AH309" s="2"/>
      <c r="AI309" s="2"/>
      <c r="AJ309" s="2"/>
      <c r="AK309" s="2"/>
    </row>
    <row r="310" spans="1:37" ht="15.75" customHeight="1">
      <c r="A310" s="985"/>
      <c r="B310" s="985"/>
      <c r="C310" s="985"/>
      <c r="D310" s="985"/>
      <c r="E310" s="985"/>
      <c r="F310" s="985"/>
      <c r="G310" s="985"/>
      <c r="H310" s="985"/>
      <c r="I310" s="985"/>
      <c r="J310" s="985"/>
      <c r="K310" s="985"/>
      <c r="L310" s="985"/>
      <c r="M310" s="985"/>
      <c r="N310" s="985"/>
      <c r="O310" s="985"/>
      <c r="P310" s="985"/>
      <c r="Q310" s="985"/>
      <c r="R310" s="985"/>
      <c r="S310" s="17" t="str">
        <f>'T Hum'!B49</f>
        <v>Plan Institucional de Capacitación</v>
      </c>
      <c r="T310" s="19" t="str">
        <f>'T Hum'!C49</f>
        <v>LAURA INFANTE</v>
      </c>
      <c r="U310" s="17" t="str">
        <f>'T Hum'!D49</f>
        <v>Estructurar y Desarrollar el PROGRAMA INSTITUCIONAL DE FORMACIÓN Y CAPACITACIÓN a nivel central y Territorial, según los lineamientos del Plan Nacional de Formación y Capacitación y requerimientos del MIPG</v>
      </c>
      <c r="V310" s="16">
        <f>'T Hum'!U49</f>
        <v>0.99999999999999989</v>
      </c>
      <c r="W310" s="16">
        <f>'T Hum'!U50</f>
        <v>0.95999999999999985</v>
      </c>
      <c r="X310" s="19">
        <f>'T Hum'!V49</f>
        <v>7.0000000000000007E-2</v>
      </c>
      <c r="Y310" s="16">
        <f>'T Hum'!W49</f>
        <v>6.720000000000001E-2</v>
      </c>
      <c r="Z310" s="2"/>
      <c r="AA310" s="2"/>
      <c r="AB310" s="2"/>
      <c r="AC310" s="2"/>
      <c r="AD310" s="2"/>
      <c r="AE310" s="2"/>
      <c r="AF310" s="2"/>
      <c r="AG310" s="2"/>
      <c r="AH310" s="2"/>
      <c r="AI310" s="2"/>
      <c r="AJ310" s="2"/>
      <c r="AK310" s="2"/>
    </row>
    <row r="311" spans="1:37" ht="15.75" customHeight="1">
      <c r="A311" s="985"/>
      <c r="B311" s="985"/>
      <c r="C311" s="985"/>
      <c r="D311" s="985"/>
      <c r="E311" s="985"/>
      <c r="F311" s="985"/>
      <c r="G311" s="985"/>
      <c r="H311" s="985"/>
      <c r="I311" s="985"/>
      <c r="J311" s="985"/>
      <c r="K311" s="985"/>
      <c r="L311" s="985"/>
      <c r="M311" s="985"/>
      <c r="N311" s="985"/>
      <c r="O311" s="985"/>
      <c r="P311" s="985"/>
      <c r="Q311" s="985"/>
      <c r="R311" s="985"/>
      <c r="S311" s="17" t="str">
        <f>'T Hum'!B51</f>
        <v>Plan Estratégico de Talento Humano</v>
      </c>
      <c r="T311" s="17" t="str">
        <f>'T Hum'!C51</f>
        <v>LAURA INFANTE</v>
      </c>
      <c r="U311" s="17" t="str">
        <f>'T Hum'!D51</f>
        <v>Estructurar y desarrollar el programa de BILINGUISMO para todos los funcionarios, mediante la utilización de la TICS.</v>
      </c>
      <c r="V311" s="16">
        <f>'T Hum'!U51</f>
        <v>1</v>
      </c>
      <c r="W311" s="16">
        <f>'T Hum'!U52</f>
        <v>0.65</v>
      </c>
      <c r="X311" s="19">
        <f>'T Hum'!V51</f>
        <v>0.05</v>
      </c>
      <c r="Y311" s="16">
        <f>'T Hum'!W51</f>
        <v>3.2500000000000001E-2</v>
      </c>
      <c r="Z311" s="2"/>
      <c r="AA311" s="2"/>
      <c r="AB311" s="2"/>
      <c r="AC311" s="2"/>
      <c r="AD311" s="2"/>
      <c r="AE311" s="2"/>
      <c r="AF311" s="2"/>
      <c r="AG311" s="2"/>
      <c r="AH311" s="2"/>
      <c r="AI311" s="2"/>
      <c r="AJ311" s="2"/>
      <c r="AK311" s="2"/>
    </row>
    <row r="312" spans="1:37" ht="15.75" customHeight="1">
      <c r="A312" s="985"/>
      <c r="B312" s="985"/>
      <c r="C312" s="985"/>
      <c r="D312" s="985"/>
      <c r="E312" s="985"/>
      <c r="F312" s="985"/>
      <c r="G312" s="985"/>
      <c r="H312" s="985"/>
      <c r="I312" s="985"/>
      <c r="J312" s="985"/>
      <c r="K312" s="985"/>
      <c r="L312" s="985"/>
      <c r="M312" s="985"/>
      <c r="N312" s="985"/>
      <c r="O312" s="985"/>
      <c r="P312" s="985"/>
      <c r="Q312" s="985"/>
      <c r="R312" s="985"/>
      <c r="S312" s="17" t="str">
        <f>'T Hum'!B53</f>
        <v>Plan Estratégico de Talento Humano</v>
      </c>
      <c r="T312" s="19" t="str">
        <f>'T Hum'!C53</f>
        <v>LUIS ALBERTO AMADO/ VLADIMIR PEREIRA SANCHEZ</v>
      </c>
      <c r="U312" s="17" t="str">
        <f>'T Hum'!D53</f>
        <v>Desarrollar las actividades necesarias de manera conjunta con el CIAF, que permitan la divulgación y apropiación de la estrategia de FORMADOR DE FORMADORES a nivel central y territorial.</v>
      </c>
      <c r="V312" s="16">
        <f>'T Hum'!U53</f>
        <v>0.99999999999999989</v>
      </c>
      <c r="W312" s="16">
        <f>'T Hum'!U54</f>
        <v>0.89999999999999991</v>
      </c>
      <c r="X312" s="19">
        <f>'T Hum'!V53</f>
        <v>0.04</v>
      </c>
      <c r="Y312" s="16">
        <f>'T Hum'!W53</f>
        <v>3.6000000000000004E-2</v>
      </c>
      <c r="Z312" s="2"/>
      <c r="AA312" s="2"/>
      <c r="AB312" s="2"/>
      <c r="AC312" s="2"/>
      <c r="AD312" s="2"/>
      <c r="AE312" s="2"/>
      <c r="AF312" s="2"/>
      <c r="AG312" s="2"/>
      <c r="AH312" s="2"/>
      <c r="AI312" s="2"/>
      <c r="AJ312" s="2"/>
      <c r="AK312" s="2"/>
    </row>
    <row r="313" spans="1:37" ht="15.75" customHeight="1">
      <c r="A313" s="985"/>
      <c r="B313" s="985"/>
      <c r="C313" s="985"/>
      <c r="D313" s="985"/>
      <c r="E313" s="985"/>
      <c r="F313" s="985"/>
      <c r="G313" s="985"/>
      <c r="H313" s="985"/>
      <c r="I313" s="985"/>
      <c r="J313" s="985"/>
      <c r="K313" s="985"/>
      <c r="L313" s="985"/>
      <c r="M313" s="985"/>
      <c r="N313" s="985"/>
      <c r="O313" s="985"/>
      <c r="P313" s="985"/>
      <c r="Q313" s="985"/>
      <c r="R313" s="985"/>
      <c r="S313" s="17" t="str">
        <f>'T Hum'!B59</f>
        <v>Plan Estratégico de Talento Humano</v>
      </c>
      <c r="T313" s="19" t="str">
        <f>'T Hum'!C59</f>
        <v>LUIS ALBERTO AMADO</v>
      </c>
      <c r="U313" s="17" t="str">
        <f>'T Hum'!D59</f>
        <v>Promocionar la estrategia que permita la divulgación entre los Gerentes Públicos, la rendición de cuentas a nivel territorial.</v>
      </c>
      <c r="V313" s="16">
        <f>'T Hum'!U59</f>
        <v>1</v>
      </c>
      <c r="W313" s="16">
        <f>'T Hum'!U60</f>
        <v>1</v>
      </c>
      <c r="X313" s="19">
        <f>'T Hum'!V59</f>
        <v>0</v>
      </c>
      <c r="Y313" s="16">
        <f>'T Hum'!W59</f>
        <v>0</v>
      </c>
      <c r="Z313" s="2"/>
      <c r="AA313" s="2"/>
      <c r="AB313" s="2"/>
      <c r="AC313" s="2"/>
      <c r="AD313" s="2"/>
      <c r="AE313" s="2"/>
      <c r="AF313" s="2"/>
      <c r="AG313" s="2"/>
      <c r="AH313" s="2"/>
      <c r="AI313" s="2"/>
      <c r="AJ313" s="2"/>
      <c r="AK313" s="2"/>
    </row>
    <row r="314" spans="1:37" ht="15.75" customHeight="1">
      <c r="A314" s="985"/>
      <c r="B314" s="985"/>
      <c r="C314" s="985"/>
      <c r="D314" s="985"/>
      <c r="E314" s="985"/>
      <c r="F314" s="985"/>
      <c r="G314" s="985"/>
      <c r="H314" s="985"/>
      <c r="I314" s="985"/>
      <c r="J314" s="985"/>
      <c r="K314" s="985"/>
      <c r="L314" s="985"/>
      <c r="M314" s="985"/>
      <c r="N314" s="985"/>
      <c r="O314" s="985"/>
      <c r="P314" s="985"/>
      <c r="Q314" s="985"/>
      <c r="R314" s="985"/>
      <c r="S314" s="17" t="str">
        <f>'T Hum'!B63</f>
        <v>Plan de Previsión de Recursos Humanos</v>
      </c>
      <c r="T314" s="19" t="str">
        <f>'T Hum'!C63</f>
        <v>ARMANDO ROJAS MARTINEZ</v>
      </c>
      <c r="U314" s="17" t="str">
        <f>'T Hum'!D63</f>
        <v>Desarrollar el proceso general de nómina a nivel nacional.</v>
      </c>
      <c r="V314" s="16">
        <f>'T Hum'!U63</f>
        <v>0.99999999999999989</v>
      </c>
      <c r="W314" s="16">
        <f>'T Hum'!U64</f>
        <v>0.99999999999999989</v>
      </c>
      <c r="X314" s="19">
        <f>'T Hum'!V63</f>
        <v>0.05</v>
      </c>
      <c r="Y314" s="16">
        <f>'T Hum'!W63</f>
        <v>0.05</v>
      </c>
      <c r="Z314" s="2"/>
      <c r="AA314" s="2"/>
      <c r="AB314" s="2"/>
      <c r="AC314" s="2"/>
      <c r="AD314" s="2"/>
      <c r="AE314" s="2"/>
      <c r="AF314" s="2"/>
      <c r="AG314" s="2"/>
      <c r="AH314" s="2"/>
      <c r="AI314" s="2"/>
      <c r="AJ314" s="2"/>
      <c r="AK314" s="2"/>
    </row>
    <row r="315" spans="1:37" ht="15.75" customHeight="1">
      <c r="A315" s="985"/>
      <c r="B315" s="985"/>
      <c r="C315" s="985"/>
      <c r="D315" s="985"/>
      <c r="E315" s="985"/>
      <c r="F315" s="985"/>
      <c r="G315" s="985"/>
      <c r="H315" s="985"/>
      <c r="I315" s="985"/>
      <c r="J315" s="985"/>
      <c r="K315" s="985"/>
      <c r="L315" s="985"/>
      <c r="M315" s="985"/>
      <c r="N315" s="985"/>
      <c r="O315" s="985"/>
      <c r="P315" s="985"/>
      <c r="Q315" s="985"/>
      <c r="R315" s="985"/>
      <c r="S315" s="17" t="str">
        <f>'T Hum'!B67</f>
        <v>Plan de Previsión de Recursos Humanos</v>
      </c>
      <c r="T315" s="19" t="str">
        <f>'T Hum'!C67</f>
        <v>ROSEMBERG SANABRIA</v>
      </c>
      <c r="U315" s="17" t="str">
        <f>'T Hum'!D67</f>
        <v>Realizar la expedición y apropiación mediante acto administrativo de la evaluación del desempeño y los acuerdos de Gestión.</v>
      </c>
      <c r="V315" s="16">
        <f>'T Hum'!U67</f>
        <v>1</v>
      </c>
      <c r="W315" s="16">
        <f>'T Hum'!U68</f>
        <v>1</v>
      </c>
      <c r="X315" s="19">
        <f>'T Hum'!V67</f>
        <v>0.03</v>
      </c>
      <c r="Y315" s="16">
        <f>'T Hum'!W67</f>
        <v>0.03</v>
      </c>
      <c r="Z315" s="2"/>
      <c r="AA315" s="2"/>
      <c r="AB315" s="2"/>
      <c r="AC315" s="2"/>
      <c r="AD315" s="2"/>
      <c r="AE315" s="2"/>
      <c r="AF315" s="2"/>
      <c r="AG315" s="2"/>
      <c r="AH315" s="2"/>
      <c r="AI315" s="2"/>
      <c r="AJ315" s="2"/>
      <c r="AK315" s="2"/>
    </row>
    <row r="316" spans="1:37" ht="15.75" customHeight="1">
      <c r="A316" s="985"/>
      <c r="B316" s="985"/>
      <c r="C316" s="985"/>
      <c r="D316" s="985"/>
      <c r="E316" s="985"/>
      <c r="F316" s="985"/>
      <c r="G316" s="985"/>
      <c r="H316" s="985"/>
      <c r="I316" s="985"/>
      <c r="J316" s="985"/>
      <c r="K316" s="985"/>
      <c r="L316" s="985"/>
      <c r="M316" s="985"/>
      <c r="N316" s="985"/>
      <c r="O316" s="985"/>
      <c r="P316" s="985"/>
      <c r="Q316" s="985"/>
      <c r="R316" s="985"/>
      <c r="S316" s="17" t="str">
        <f>'T Hum'!B69</f>
        <v>Plan de Previsión de Recursos Humanos</v>
      </c>
      <c r="T316" s="19" t="str">
        <f>'T Hum'!C69</f>
        <v>ROSEMBERG SANABRIA</v>
      </c>
      <c r="U316" s="17" t="str">
        <f>'T Hum'!D69</f>
        <v>Promover y divulgar la conformación de la comisión de personal a nivel territorial.</v>
      </c>
      <c r="V316" s="16">
        <f>'T Hum'!U69</f>
        <v>1</v>
      </c>
      <c r="W316" s="16">
        <f>'T Hum'!U70</f>
        <v>0.8</v>
      </c>
      <c r="X316" s="19">
        <f>'T Hum'!V69</f>
        <v>0.03</v>
      </c>
      <c r="Y316" s="16">
        <f>'T Hum'!W69</f>
        <v>2.4E-2</v>
      </c>
      <c r="Z316" s="2"/>
      <c r="AA316" s="2"/>
      <c r="AB316" s="2"/>
      <c r="AC316" s="2"/>
      <c r="AD316" s="2"/>
      <c r="AE316" s="2"/>
      <c r="AF316" s="2"/>
      <c r="AG316" s="2"/>
      <c r="AH316" s="2"/>
      <c r="AI316" s="2"/>
      <c r="AJ316" s="2"/>
      <c r="AK316" s="2"/>
    </row>
    <row r="317" spans="1:37" ht="15.75" customHeight="1">
      <c r="A317" s="985"/>
      <c r="B317" s="985"/>
      <c r="C317" s="985"/>
      <c r="D317" s="985"/>
      <c r="E317" s="985"/>
      <c r="F317" s="985"/>
      <c r="G317" s="985"/>
      <c r="H317" s="985"/>
      <c r="I317" s="985"/>
      <c r="J317" s="985"/>
      <c r="K317" s="985"/>
      <c r="L317" s="985"/>
      <c r="M317" s="985"/>
      <c r="N317" s="985"/>
      <c r="O317" s="985"/>
      <c r="P317" s="985"/>
      <c r="Q317" s="985"/>
      <c r="R317" s="985"/>
      <c r="S317" s="17" t="str">
        <f>'T Hum'!B71</f>
        <v>Plan de Previsión de Recursos Humanos</v>
      </c>
      <c r="T317" s="17" t="str">
        <f>'T Hum'!C71</f>
        <v>LUIS CARRANZA</v>
      </c>
      <c r="U317" s="17" t="str">
        <f>'T Hum'!D71</f>
        <v>Gestionar y actualizar de manera periodica la informacion de los funcionarios contenida en el SIGEP de comun acuedo con el DAFP.</v>
      </c>
      <c r="V317" s="16">
        <f>'T Hum'!U71</f>
        <v>1</v>
      </c>
      <c r="W317" s="16">
        <f>'T Hum'!U72</f>
        <v>0.75000000000000011</v>
      </c>
      <c r="X317" s="19">
        <f>'T Hum'!V71</f>
        <v>0.05</v>
      </c>
      <c r="Y317" s="16">
        <f>'T Hum'!W71</f>
        <v>3.7500000000000006E-2</v>
      </c>
      <c r="Z317" s="2"/>
      <c r="AA317" s="2"/>
      <c r="AB317" s="2"/>
      <c r="AC317" s="2"/>
      <c r="AD317" s="2"/>
      <c r="AE317" s="2"/>
      <c r="AF317" s="2"/>
      <c r="AG317" s="2"/>
      <c r="AH317" s="2"/>
      <c r="AI317" s="2"/>
      <c r="AJ317" s="2"/>
      <c r="AK317" s="2"/>
    </row>
    <row r="318" spans="1:37" ht="15.75" customHeight="1">
      <c r="A318" s="985"/>
      <c r="B318" s="985"/>
      <c r="C318" s="985"/>
      <c r="D318" s="985"/>
      <c r="E318" s="985"/>
      <c r="F318" s="985"/>
      <c r="G318" s="985"/>
      <c r="H318" s="985"/>
      <c r="I318" s="985"/>
      <c r="J318" s="985"/>
      <c r="K318" s="985"/>
      <c r="L318" s="985"/>
      <c r="M318" s="985"/>
      <c r="N318" s="985"/>
      <c r="O318" s="985"/>
      <c r="P318" s="985"/>
      <c r="Q318" s="985"/>
      <c r="R318" s="985"/>
      <c r="S318" s="17" t="str">
        <f>'T Hum'!B73</f>
        <v>Plan de Previsión de Recursos Humanos</v>
      </c>
      <c r="T318" s="19" t="str">
        <f>'T Hum'!C73</f>
        <v>RICARDO VIASUS</v>
      </c>
      <c r="U318" s="17" t="str">
        <f>'T Hum'!D73</f>
        <v>Administrar la informacion relacionada con la historia laboral de cada funcionario.</v>
      </c>
      <c r="V318" s="16">
        <f>'T Hum'!U73</f>
        <v>0.99999999999999989</v>
      </c>
      <c r="W318" s="16">
        <f>'T Hum'!U74</f>
        <v>0.6</v>
      </c>
      <c r="X318" s="19">
        <f>'T Hum'!V73</f>
        <v>0.02</v>
      </c>
      <c r="Y318" s="16">
        <f>'T Hum'!W73</f>
        <v>1.2000000000000002E-2</v>
      </c>
      <c r="Z318" s="2"/>
      <c r="AA318" s="2"/>
      <c r="AB318" s="2"/>
      <c r="AC318" s="2"/>
      <c r="AD318" s="2"/>
      <c r="AE318" s="2"/>
      <c r="AF318" s="2"/>
      <c r="AG318" s="2"/>
      <c r="AH318" s="2"/>
      <c r="AI318" s="2"/>
      <c r="AJ318" s="2"/>
      <c r="AK318" s="2"/>
    </row>
    <row r="319" spans="1:37" ht="15.75" customHeight="1">
      <c r="A319" s="985"/>
      <c r="B319" s="985"/>
      <c r="C319" s="985"/>
      <c r="D319" s="985"/>
      <c r="E319" s="985"/>
      <c r="F319" s="985"/>
      <c r="G319" s="985"/>
      <c r="H319" s="985"/>
      <c r="I319" s="985"/>
      <c r="J319" s="985"/>
      <c r="K319" s="985"/>
      <c r="L319" s="985"/>
      <c r="M319" s="985"/>
      <c r="N319" s="985"/>
      <c r="O319" s="985"/>
      <c r="P319" s="985"/>
      <c r="Q319" s="985"/>
      <c r="R319" s="985"/>
      <c r="S319" s="17" t="str">
        <f>'T Hum'!B77</f>
        <v xml:space="preserve">Plan de Trabajo Anual en Seguridad y Salud en el Trabajo
</v>
      </c>
      <c r="T319" s="19" t="str">
        <f>'T Hum'!C77</f>
        <v>JOHN GALEANO</v>
      </c>
      <c r="U319" s="17" t="str">
        <f>'T Hum'!D77</f>
        <v>Administrar la informacion relacionada con incapacidades y ausentismos (Recuperacion de cartera de AFP).desarrollar planes de mejoramiento e indicador.</v>
      </c>
      <c r="V319" s="16">
        <f>'T Hum'!U77</f>
        <v>0.99999999999999989</v>
      </c>
      <c r="W319" s="16">
        <f>'T Hum'!U78</f>
        <v>0.84999999999999987</v>
      </c>
      <c r="X319" s="19">
        <f>'T Hum'!V77</f>
        <v>0.03</v>
      </c>
      <c r="Y319" s="16">
        <f>'T Hum'!W77</f>
        <v>2.5499999999999998E-2</v>
      </c>
      <c r="Z319" s="2"/>
      <c r="AA319" s="2"/>
      <c r="AB319" s="2"/>
      <c r="AC319" s="2"/>
      <c r="AD319" s="2"/>
      <c r="AE319" s="2"/>
      <c r="AF319" s="2"/>
      <c r="AG319" s="2"/>
      <c r="AH319" s="2"/>
      <c r="AI319" s="2"/>
      <c r="AJ319" s="2"/>
      <c r="AK319" s="2"/>
    </row>
    <row r="320" spans="1:37" ht="15.75" customHeight="1">
      <c r="A320" s="985"/>
      <c r="B320" s="985"/>
      <c r="C320" s="985"/>
      <c r="D320" s="985"/>
      <c r="E320" s="985"/>
      <c r="F320" s="985"/>
      <c r="G320" s="985"/>
      <c r="H320" s="985"/>
      <c r="I320" s="985"/>
      <c r="J320" s="985"/>
      <c r="K320" s="985"/>
      <c r="L320" s="985"/>
      <c r="M320" s="985"/>
      <c r="N320" s="985"/>
      <c r="O320" s="985"/>
      <c r="P320" s="985"/>
      <c r="Q320" s="985"/>
      <c r="R320" s="985"/>
      <c r="S320" s="17" t="str">
        <f>'T Hum'!B81</f>
        <v>Plan Estratégico de Talento Humano</v>
      </c>
      <c r="T320" s="17" t="str">
        <f>'T Hum'!C81</f>
        <v>JANDY KARINA MONSALVE</v>
      </c>
      <c r="U320" s="17" t="str">
        <f>'T Hum'!D81</f>
        <v>Construir el historial de certificaciones para las respectivas solicitudes de BONO PENSIONAL (Desarrollar el plan CETIL  a nivel nacional).</v>
      </c>
      <c r="V320" s="16">
        <f>'T Hum'!U81</f>
        <v>1</v>
      </c>
      <c r="W320" s="16">
        <f>'T Hum'!U82</f>
        <v>0.85500000000000009</v>
      </c>
      <c r="X320" s="19">
        <f>'T Hum'!V81</f>
        <v>0.05</v>
      </c>
      <c r="Y320" s="16">
        <f>'T Hum'!W81</f>
        <v>4.275000000000001E-2</v>
      </c>
      <c r="Z320" s="2"/>
      <c r="AA320" s="2"/>
      <c r="AB320" s="2"/>
      <c r="AC320" s="2"/>
      <c r="AD320" s="2"/>
      <c r="AE320" s="2"/>
      <c r="AF320" s="2"/>
      <c r="AG320" s="2"/>
      <c r="AH320" s="2"/>
      <c r="AI320" s="2"/>
      <c r="AJ320" s="2"/>
      <c r="AK320" s="2"/>
    </row>
    <row r="321" spans="1:37" ht="15.75" customHeight="1">
      <c r="A321" s="985"/>
      <c r="B321" s="985"/>
      <c r="C321" s="985"/>
      <c r="D321" s="985"/>
      <c r="E321" s="985"/>
      <c r="F321" s="985"/>
      <c r="G321" s="985"/>
      <c r="H321" s="985"/>
      <c r="I321" s="985"/>
      <c r="J321" s="985"/>
      <c r="K321" s="985"/>
      <c r="L321" s="985"/>
      <c r="M321" s="985"/>
      <c r="N321" s="985"/>
      <c r="O321" s="985"/>
      <c r="P321" s="985"/>
      <c r="Q321" s="985"/>
      <c r="R321" s="985"/>
      <c r="S321" s="17" t="str">
        <f>'T Hum'!B83</f>
        <v>Plan Anual de Vacantes</v>
      </c>
      <c r="T321" s="17" t="str">
        <f>'T Hum'!C83</f>
        <v>MARIA VICTORIA MAFLA</v>
      </c>
      <c r="U321" s="17" t="str">
        <f>'T Hum'!D83</f>
        <v>Estructurar y administrar el PLAN DE VACANTES.-2019.</v>
      </c>
      <c r="V321" s="16">
        <f>'T Hum'!U83</f>
        <v>1.0000000000000002</v>
      </c>
      <c r="W321" s="16">
        <f>'T Hum'!U84</f>
        <v>0.9</v>
      </c>
      <c r="X321" s="19">
        <f>'T Hum'!V83</f>
        <v>0.03</v>
      </c>
      <c r="Y321" s="16">
        <f>'T Hum'!W83</f>
        <v>2.6999999999999993E-2</v>
      </c>
      <c r="Z321" s="2"/>
      <c r="AA321" s="2"/>
      <c r="AB321" s="2"/>
      <c r="AC321" s="2"/>
      <c r="AD321" s="2"/>
      <c r="AE321" s="2"/>
      <c r="AF321" s="2"/>
      <c r="AG321" s="2"/>
      <c r="AH321" s="2"/>
      <c r="AI321" s="2"/>
      <c r="AJ321" s="2"/>
      <c r="AK321" s="2"/>
    </row>
    <row r="322" spans="1:37" ht="15.75" customHeight="1">
      <c r="A322" s="985"/>
      <c r="B322" s="985"/>
      <c r="C322" s="985"/>
      <c r="D322" s="985"/>
      <c r="E322" s="985"/>
      <c r="F322" s="985"/>
      <c r="G322" s="985"/>
      <c r="H322" s="985"/>
      <c r="I322" s="985"/>
      <c r="J322" s="985"/>
      <c r="K322" s="985"/>
      <c r="L322" s="985"/>
      <c r="M322" s="985"/>
      <c r="N322" s="985"/>
      <c r="O322" s="985"/>
      <c r="P322" s="985"/>
      <c r="Q322" s="985"/>
      <c r="R322" s="985"/>
      <c r="S322" s="17" t="str">
        <f>'T Hum'!B85</f>
        <v>Plan de incentivos institucionales</v>
      </c>
      <c r="T322" s="17" t="str">
        <f>'T Hum'!C85</f>
        <v>LAURA INFANTE</v>
      </c>
      <c r="U322" s="17" t="str">
        <f>'T Hum'!D85</f>
        <v>Desarrollar el programa de EMPRENDIMIENTO EMPRESARIAL,para los pre-pensionados a fin de lograr un desarrollo posterior a su retiro, con su acompañamiento respectivo en el proceso de creación de una idea de negocio.</v>
      </c>
      <c r="V322" s="16">
        <f>'T Hum'!U85</f>
        <v>1</v>
      </c>
      <c r="W322" s="16">
        <f>'T Hum'!U86</f>
        <v>0.5</v>
      </c>
      <c r="X322" s="19">
        <f>'T Hum'!V85</f>
        <v>0.02</v>
      </c>
      <c r="Y322" s="16">
        <f>'T Hum'!W85</f>
        <v>0.01</v>
      </c>
      <c r="Z322" s="2"/>
      <c r="AA322" s="2"/>
      <c r="AB322" s="2"/>
      <c r="AC322" s="2"/>
      <c r="AD322" s="2"/>
      <c r="AE322" s="2"/>
      <c r="AF322" s="2"/>
      <c r="AG322" s="2"/>
      <c r="AH322" s="2"/>
      <c r="AI322" s="2"/>
      <c r="AJ322" s="2"/>
      <c r="AK322" s="2"/>
    </row>
    <row r="323" spans="1:37" ht="15.75" customHeight="1">
      <c r="A323" s="985"/>
      <c r="B323" s="985"/>
      <c r="C323" s="985"/>
      <c r="D323" s="985"/>
      <c r="E323" s="985"/>
      <c r="F323" s="985"/>
      <c r="G323" s="985"/>
      <c r="H323" s="985"/>
      <c r="I323" s="985"/>
      <c r="J323" s="985"/>
      <c r="K323" s="985"/>
      <c r="L323" s="985"/>
      <c r="M323" s="985"/>
      <c r="N323" s="985"/>
      <c r="O323" s="985"/>
      <c r="P323" s="985"/>
      <c r="Q323" s="985"/>
      <c r="R323" s="985"/>
      <c r="S323" s="17" t="str">
        <f>'T Hum'!B87</f>
        <v>Plan de incentivos institucionales</v>
      </c>
      <c r="T323" s="17" t="str">
        <f>'T Hum'!C87</f>
        <v>LAURA INFANTE</v>
      </c>
      <c r="U323" s="17" t="str">
        <f>'T Hum'!D87</f>
        <v>Estructurar la base de datos y analizar la información concerniente a la ENCUESTA DE RETIRO, a fin de identificar las razones por las cuales los funcionarios se retiran del instituto</v>
      </c>
      <c r="V323" s="16">
        <f>'T Hum'!U87</f>
        <v>0.99999999999999989</v>
      </c>
      <c r="W323" s="16">
        <f>'T Hum'!U88</f>
        <v>0.9</v>
      </c>
      <c r="X323" s="19">
        <f>'T Hum'!V87</f>
        <v>0.02</v>
      </c>
      <c r="Y323" s="16">
        <f>'T Hum'!W87</f>
        <v>1.8000000000000002E-2</v>
      </c>
      <c r="Z323" s="2"/>
      <c r="AA323" s="2"/>
      <c r="AB323" s="2"/>
      <c r="AC323" s="2"/>
      <c r="AD323" s="2"/>
      <c r="AE323" s="2"/>
      <c r="AF323" s="2"/>
      <c r="AG323" s="2"/>
      <c r="AH323" s="2"/>
      <c r="AI323" s="2"/>
      <c r="AJ323" s="2"/>
      <c r="AK323" s="2"/>
    </row>
    <row r="324" spans="1:37" ht="15.75" customHeight="1">
      <c r="A324" s="985"/>
      <c r="B324" s="985"/>
      <c r="C324" s="985"/>
      <c r="D324" s="985"/>
      <c r="E324" s="985"/>
      <c r="F324" s="985"/>
      <c r="G324" s="985"/>
      <c r="H324" s="985"/>
      <c r="I324" s="985"/>
      <c r="J324" s="985"/>
      <c r="K324" s="985"/>
      <c r="L324" s="985"/>
      <c r="M324" s="985"/>
      <c r="N324" s="985"/>
      <c r="O324" s="985"/>
      <c r="P324" s="985"/>
      <c r="Q324" s="985"/>
      <c r="R324" s="985"/>
      <c r="S324" s="17" t="str">
        <f>'T Hum'!B89</f>
        <v>Plan Estratégico de Talento Humano</v>
      </c>
      <c r="T324" s="19" t="str">
        <f>'T Hum'!C89</f>
        <v>VLADIMIR PEREIRA</v>
      </c>
      <c r="U324" s="17" t="str">
        <f>'T Hum'!D89</f>
        <v>Desarrollar por parte de Talento humano (CAPACITACIÓN), el mecanismo por el cual se debe realizar la TRANSFERENCIA DE CONOCIMIENTO, en la entrega del puesto de trabajo, del funcionario que se retira y ejecutarlo de manera permanente.</v>
      </c>
      <c r="V324" s="16">
        <f>'T Hum'!U89</f>
        <v>1</v>
      </c>
      <c r="W324" s="16">
        <f>'T Hum'!U90</f>
        <v>0.70000000000000007</v>
      </c>
      <c r="X324" s="19">
        <f>'T Hum'!V89</f>
        <v>0.02</v>
      </c>
      <c r="Y324" s="16">
        <f>'T Hum'!W89</f>
        <v>1.4000000000000002E-2</v>
      </c>
      <c r="Z324" s="2"/>
      <c r="AA324" s="2"/>
      <c r="AB324" s="2"/>
      <c r="AC324" s="2"/>
      <c r="AD324" s="2"/>
      <c r="AE324" s="2"/>
      <c r="AF324" s="2"/>
      <c r="AG324" s="2"/>
      <c r="AH324" s="2"/>
      <c r="AI324" s="2"/>
      <c r="AJ324" s="2"/>
      <c r="AK324" s="2"/>
    </row>
    <row r="325" spans="1:37" ht="15.75" customHeight="1">
      <c r="A325" s="985"/>
      <c r="B325" s="985"/>
      <c r="C325" s="985"/>
      <c r="D325" s="985"/>
      <c r="E325" s="985"/>
      <c r="F325" s="985"/>
      <c r="G325" s="985"/>
      <c r="H325" s="985"/>
      <c r="I325" s="985"/>
      <c r="J325" s="985"/>
      <c r="K325" s="985"/>
      <c r="L325" s="985"/>
      <c r="M325" s="985"/>
      <c r="N325" s="985"/>
      <c r="O325" s="985"/>
      <c r="P325" s="985"/>
      <c r="Q325" s="985"/>
      <c r="R325" s="985"/>
      <c r="S325" s="17" t="str">
        <f>'T Hum'!B91</f>
        <v>Plan de Capacitación</v>
      </c>
      <c r="T325" s="19" t="str">
        <f>'T Hum'!C91</f>
        <v>LAURA INFANTE</v>
      </c>
      <c r="U325" s="17" t="str">
        <f>'T Hum'!D91</f>
        <v>Estructurar y mantener la base de datos correspondiente a los funcionarios que han sido capacitados en el instituto, a fin de realizar la convalidacion del programa de Transferencia de Conocimiento.</v>
      </c>
      <c r="V325" s="16">
        <f>'T Hum'!U91</f>
        <v>0.99999999999999989</v>
      </c>
      <c r="W325" s="16">
        <f>'T Hum'!U92</f>
        <v>0.99999999999999989</v>
      </c>
      <c r="X325" s="19">
        <f>'T Hum'!V91</f>
        <v>0.04</v>
      </c>
      <c r="Y325" s="16">
        <f>'T Hum'!W91</f>
        <v>0.04</v>
      </c>
      <c r="Z325" s="2"/>
      <c r="AA325" s="2"/>
      <c r="AB325" s="2"/>
      <c r="AC325" s="2"/>
      <c r="AD325" s="2"/>
      <c r="AE325" s="2"/>
      <c r="AF325" s="2"/>
      <c r="AG325" s="2"/>
      <c r="AH325" s="2"/>
      <c r="AI325" s="2"/>
      <c r="AJ325" s="2"/>
      <c r="AK325" s="2"/>
    </row>
    <row r="326" spans="1:37" ht="15.75" customHeight="1">
      <c r="A326" s="985"/>
      <c r="B326" s="985"/>
      <c r="C326" s="985"/>
      <c r="D326" s="985"/>
      <c r="E326" s="985"/>
      <c r="F326" s="985"/>
      <c r="G326" s="985"/>
      <c r="H326" s="985"/>
      <c r="I326" s="985"/>
      <c r="J326" s="985"/>
      <c r="K326" s="985"/>
      <c r="L326" s="985"/>
      <c r="M326" s="985"/>
      <c r="N326" s="985"/>
      <c r="O326" s="985"/>
      <c r="P326" s="985"/>
      <c r="Q326" s="985"/>
      <c r="R326" s="985"/>
      <c r="S326" s="17" t="str">
        <f>'T Hum'!B93</f>
        <v>Plan de Previsión de Recursos Humanos</v>
      </c>
      <c r="T326" s="17" t="str">
        <f>'T Hum'!C93</f>
        <v>MARIA VICTORIA MAFLA</v>
      </c>
      <c r="U326" s="17" t="str">
        <f>'T Hum'!D93</f>
        <v>Administrar el Plan de Prevision de Empleos</v>
      </c>
      <c r="V326" s="16">
        <f>'T Hum'!U93</f>
        <v>1</v>
      </c>
      <c r="W326" s="16">
        <f>'T Hum'!U94</f>
        <v>0.8</v>
      </c>
      <c r="X326" s="19">
        <f>'T Hum'!V93</f>
        <v>0.02</v>
      </c>
      <c r="Y326" s="16">
        <f>'T Hum'!W93</f>
        <v>1.6E-2</v>
      </c>
      <c r="Z326" s="2"/>
      <c r="AA326" s="2"/>
      <c r="AB326" s="2"/>
      <c r="AC326" s="2"/>
      <c r="AD326" s="2"/>
      <c r="AE326" s="2"/>
      <c r="AF326" s="2"/>
      <c r="AG326" s="2"/>
      <c r="AH326" s="2"/>
      <c r="AI326" s="2"/>
      <c r="AJ326" s="2"/>
      <c r="AK326" s="2"/>
    </row>
    <row r="327" spans="1:37" ht="15.75" customHeight="1">
      <c r="A327" s="985"/>
      <c r="B327" s="985"/>
      <c r="C327" s="985"/>
      <c r="D327" s="985"/>
      <c r="E327" s="985"/>
      <c r="F327" s="985"/>
      <c r="G327" s="985"/>
      <c r="H327" s="985"/>
      <c r="I327" s="985"/>
      <c r="J327" s="985"/>
      <c r="K327" s="985"/>
      <c r="L327" s="985"/>
      <c r="M327" s="985"/>
      <c r="N327" s="985"/>
      <c r="O327" s="985"/>
      <c r="P327" s="985"/>
      <c r="Q327" s="985"/>
      <c r="R327" s="985"/>
      <c r="S327" s="17" t="str">
        <f>'T Hum'!B95</f>
        <v>Plan de Previsión de Recursos Humanos</v>
      </c>
      <c r="T327" s="17" t="str">
        <f>'T Hum'!C95</f>
        <v>MARIA VICTORIA MAFLA</v>
      </c>
      <c r="U327" s="17" t="str">
        <f>'T Hum'!D95</f>
        <v>Culminar el proceso de la Convocatoria publica 337 con la CNCS en el año 2018-2019.</v>
      </c>
      <c r="V327" s="16">
        <f>'T Hum'!U95</f>
        <v>0.99999999999999989</v>
      </c>
      <c r="W327" s="16">
        <f>'T Hum'!U96</f>
        <v>0.6</v>
      </c>
      <c r="X327" s="19">
        <f>'T Hum'!V95</f>
        <v>0.02</v>
      </c>
      <c r="Y327" s="16">
        <f>'T Hum'!W95</f>
        <v>1.2000000000000002E-2</v>
      </c>
      <c r="Z327" s="2"/>
      <c r="AA327" s="2"/>
      <c r="AB327" s="2"/>
      <c r="AC327" s="2"/>
      <c r="AD327" s="2"/>
      <c r="AE327" s="2"/>
      <c r="AF327" s="2"/>
      <c r="AG327" s="2"/>
      <c r="AH327" s="2"/>
      <c r="AI327" s="2"/>
      <c r="AJ327" s="2"/>
      <c r="AK327" s="2"/>
    </row>
    <row r="328" spans="1:37" ht="15.75" customHeight="1">
      <c r="A328" s="985"/>
      <c r="B328" s="985"/>
      <c r="C328" s="985"/>
      <c r="D328" s="985"/>
      <c r="E328" s="985"/>
      <c r="F328" s="985"/>
      <c r="G328" s="987"/>
      <c r="H328" s="987"/>
      <c r="I328" s="987"/>
      <c r="J328" s="987"/>
      <c r="K328" s="987"/>
      <c r="L328" s="987"/>
      <c r="M328" s="987"/>
      <c r="N328" s="987"/>
      <c r="O328" s="987"/>
      <c r="P328" s="987"/>
      <c r="Q328" s="987"/>
      <c r="R328" s="985"/>
      <c r="S328" s="17" t="str">
        <f>'T Hum'!B97</f>
        <v>Plan Estratégico de Talento Humano</v>
      </c>
      <c r="T328" s="19" t="str">
        <f>'T Hum'!C97</f>
        <v>VLADIMIR PEREIRA SANCHEZ</v>
      </c>
      <c r="U328" s="17" t="str">
        <f>'T Hum'!D97</f>
        <v>Estructurar y desarrollar la Caracterización de los funcionarios de planta.</v>
      </c>
      <c r="V328" s="16">
        <f>'T Hum'!U97</f>
        <v>1</v>
      </c>
      <c r="W328" s="16">
        <f>'T Hum'!U98</f>
        <v>0.9</v>
      </c>
      <c r="X328" s="19">
        <f>'T Hum'!V97</f>
        <v>0.02</v>
      </c>
      <c r="Y328" s="16">
        <f>'T Hum'!W97</f>
        <v>1.8000000000000002E-2</v>
      </c>
      <c r="Z328" s="2"/>
      <c r="AA328" s="2"/>
      <c r="AB328" s="2"/>
      <c r="AC328" s="2"/>
      <c r="AD328" s="2"/>
      <c r="AE328" s="2"/>
      <c r="AF328" s="2"/>
      <c r="AG328" s="2"/>
      <c r="AH328" s="2"/>
      <c r="AI328" s="2"/>
      <c r="AJ328" s="2"/>
      <c r="AK328" s="2"/>
    </row>
    <row r="329" spans="1:37" ht="15.75" customHeight="1">
      <c r="A329" s="985"/>
      <c r="B329" s="985"/>
      <c r="C329" s="985"/>
      <c r="D329" s="985"/>
      <c r="E329" s="985"/>
      <c r="F329" s="985"/>
      <c r="G329" s="991" t="str">
        <f>'T Hum'!A110</f>
        <v xml:space="preserve">Capacitación informal para  los servidores públicos </v>
      </c>
      <c r="H329" s="991" t="str">
        <f>'T Hum'!B110</f>
        <v>Plan Estratégico de Talento Humano</v>
      </c>
      <c r="I329" s="991">
        <f>'T Hum'!C110</f>
        <v>0</v>
      </c>
      <c r="J329" s="991" t="str">
        <f>'T Hum'!D110</f>
        <v xml:space="preserve">Personas </v>
      </c>
      <c r="K329" s="991">
        <f>'T Hum'!E110</f>
        <v>1800</v>
      </c>
      <c r="L329" s="991" t="str">
        <f>'T Hum'!F110</f>
        <v>Personas capacitadas</v>
      </c>
      <c r="M329" s="991" t="str">
        <f>'T Hum'!G110</f>
        <v>Efectividad</v>
      </c>
      <c r="N329" s="992">
        <f>'T Hum'!U110</f>
        <v>1800</v>
      </c>
      <c r="O329" s="992">
        <f>'T Hum'!U111</f>
        <v>1800</v>
      </c>
      <c r="P329" s="990">
        <f>'T Hum'!V110</f>
        <v>0.3</v>
      </c>
      <c r="Q329" s="984">
        <f>'T Hum'!W110</f>
        <v>0.3</v>
      </c>
      <c r="R329" s="985"/>
      <c r="S329" s="17" t="str">
        <f>'T Hum'!B113</f>
        <v>Plan Estratégico de Talento Humano</v>
      </c>
      <c r="T329" s="19" t="str">
        <f>'T Hum'!C113</f>
        <v>VLADIMIR PEREIRA SANCHEZ</v>
      </c>
      <c r="U329" s="17" t="str">
        <f>'T Hum'!D113</f>
        <v>Priorizar necesidades de gestion del conocimiento</v>
      </c>
      <c r="V329" s="16">
        <f>'T Hum'!U113</f>
        <v>1.0000000000000002</v>
      </c>
      <c r="W329" s="16">
        <f>'T Hum'!U114</f>
        <v>0.60000000000000009</v>
      </c>
      <c r="X329" s="19">
        <f>'T Hum'!V113</f>
        <v>0.2</v>
      </c>
      <c r="Y329" s="16">
        <f>'T Hum'!W113</f>
        <v>2E-3</v>
      </c>
      <c r="Z329" s="2"/>
      <c r="AA329" s="2"/>
      <c r="AB329" s="2"/>
      <c r="AC329" s="2"/>
      <c r="AD329" s="2"/>
      <c r="AE329" s="2"/>
      <c r="AF329" s="2"/>
      <c r="AG329" s="2"/>
      <c r="AH329" s="2"/>
      <c r="AI329" s="2"/>
      <c r="AJ329" s="2"/>
      <c r="AK329" s="2"/>
    </row>
    <row r="330" spans="1:37" ht="15.75" customHeight="1">
      <c r="A330" s="985"/>
      <c r="B330" s="985"/>
      <c r="C330" s="985"/>
      <c r="D330" s="985"/>
      <c r="E330" s="985"/>
      <c r="F330" s="985"/>
      <c r="G330" s="985"/>
      <c r="H330" s="985"/>
      <c r="I330" s="985"/>
      <c r="J330" s="985"/>
      <c r="K330" s="985"/>
      <c r="L330" s="985"/>
      <c r="M330" s="985"/>
      <c r="N330" s="985"/>
      <c r="O330" s="985"/>
      <c r="P330" s="985"/>
      <c r="Q330" s="985"/>
      <c r="R330" s="985"/>
      <c r="S330" s="17" t="str">
        <f>'T Hum'!B115</f>
        <v>Plan Estratégico de Talento Humano</v>
      </c>
      <c r="T330" s="19" t="str">
        <f>'T Hum'!C115</f>
        <v>VLADIMIR PEREIRA SANCHEZ</v>
      </c>
      <c r="U330" s="17" t="str">
        <f>'T Hum'!D115</f>
        <v>Desarrollar acciones de gestion del conocimiento.</v>
      </c>
      <c r="V330" s="16">
        <f>'T Hum'!U115</f>
        <v>1.0000000000000002</v>
      </c>
      <c r="W330" s="16">
        <f>'T Hum'!U116</f>
        <v>1.0000000000000002</v>
      </c>
      <c r="X330" s="19">
        <f>'T Hum'!V115</f>
        <v>0.7</v>
      </c>
      <c r="Y330" s="16">
        <f>'T Hum'!W115</f>
        <v>6.9999999999999993E-3</v>
      </c>
      <c r="Z330" s="2"/>
      <c r="AA330" s="2"/>
      <c r="AB330" s="2"/>
      <c r="AC330" s="2"/>
      <c r="AD330" s="2"/>
      <c r="AE330" s="2"/>
      <c r="AF330" s="2"/>
      <c r="AG330" s="2"/>
      <c r="AH330" s="2"/>
      <c r="AI330" s="2"/>
      <c r="AJ330" s="2"/>
      <c r="AK330" s="2"/>
    </row>
    <row r="331" spans="1:37" ht="15.75" customHeight="1">
      <c r="A331" s="985"/>
      <c r="B331" s="985"/>
      <c r="C331" s="985"/>
      <c r="D331" s="985"/>
      <c r="E331" s="985"/>
      <c r="F331" s="985"/>
      <c r="G331" s="987"/>
      <c r="H331" s="987"/>
      <c r="I331" s="987"/>
      <c r="J331" s="987"/>
      <c r="K331" s="987"/>
      <c r="L331" s="987"/>
      <c r="M331" s="987"/>
      <c r="N331" s="987"/>
      <c r="O331" s="987"/>
      <c r="P331" s="987"/>
      <c r="Q331" s="987"/>
      <c r="R331" s="985"/>
      <c r="S331" s="17" t="str">
        <f>'T Hum'!B117</f>
        <v>Plan Estratégico de Talento Humano</v>
      </c>
      <c r="T331" s="19" t="str">
        <f>'T Hum'!C117</f>
        <v>VLADIMIR PEREIRA SANCHEZ</v>
      </c>
      <c r="U331" s="17" t="str">
        <f>'T Hum'!D117</f>
        <v>Evaluar el avance en el proceso de gestión del conocimiento</v>
      </c>
      <c r="V331" s="16">
        <f>'T Hum'!U117</f>
        <v>1</v>
      </c>
      <c r="W331" s="16">
        <f>'T Hum'!U118</f>
        <v>0.65000000000000013</v>
      </c>
      <c r="X331" s="19">
        <f>'T Hum'!V117</f>
        <v>0.1</v>
      </c>
      <c r="Y331" s="16">
        <f>'T Hum'!W117</f>
        <v>1E-3</v>
      </c>
      <c r="Z331" s="2"/>
      <c r="AA331" s="2"/>
      <c r="AB331" s="2"/>
      <c r="AC331" s="2"/>
      <c r="AD331" s="2"/>
      <c r="AE331" s="2"/>
      <c r="AF331" s="2"/>
      <c r="AG331" s="2"/>
      <c r="AH331" s="2"/>
      <c r="AI331" s="2"/>
      <c r="AJ331" s="2"/>
      <c r="AK331" s="2"/>
    </row>
    <row r="332" spans="1:37" ht="15.75" customHeight="1">
      <c r="A332" s="985"/>
      <c r="B332" s="985"/>
      <c r="C332" s="985"/>
      <c r="D332" s="985"/>
      <c r="E332" s="985"/>
      <c r="F332" s="985"/>
      <c r="G332" s="991" t="str">
        <f>'T Hum'!A120</f>
        <v xml:space="preserve">Proceso de  Modernizacion y Reestructuracion  institucional </v>
      </c>
      <c r="H332" s="991" t="str">
        <f>'T Hum'!B120</f>
        <v>Plan Estratégico Institucional</v>
      </c>
      <c r="I332" s="991" t="str">
        <f>'T Hum'!C120</f>
        <v>LUIS ALBERTO AMADO  Y VLADIMIR PEREIRA</v>
      </c>
      <c r="J332" s="991" t="str">
        <f>'T Hum'!D120</f>
        <v>Porcentaje</v>
      </c>
      <c r="K332" s="990">
        <f>'T Hum'!E120</f>
        <v>1</v>
      </c>
      <c r="L332" s="991" t="str">
        <f>'T Hum'!F120</f>
        <v xml:space="preserve">% de Avance en las actividades de implementación de la reorganización institucional </v>
      </c>
      <c r="M332" s="991" t="str">
        <f>'T Hum'!G120</f>
        <v>Gestión</v>
      </c>
      <c r="N332" s="990">
        <f>'T Hum'!U120</f>
        <v>1</v>
      </c>
      <c r="O332" s="984">
        <f>'T Hum'!U121</f>
        <v>0.22600000000000003</v>
      </c>
      <c r="P332" s="990">
        <f>'T Hum'!V120</f>
        <v>0</v>
      </c>
      <c r="Q332" s="984">
        <f>'T Hum'!W120</f>
        <v>0</v>
      </c>
      <c r="R332" s="985"/>
      <c r="S332" s="17" t="str">
        <f>'T Hum'!B123</f>
        <v>Plan Estratégico Institucional</v>
      </c>
      <c r="T332" s="17" t="str">
        <f>'T Hum'!C123</f>
        <v>LUIS ALBERTO AMADO  Y VLADIMIR PEREIRA</v>
      </c>
      <c r="U332" s="17" t="str">
        <f>'T Hum'!D123</f>
        <v>Conformación y contratación del equipo de trabjo de modernización institucional</v>
      </c>
      <c r="V332" s="16">
        <f>'T Hum'!U123</f>
        <v>1</v>
      </c>
      <c r="W332" s="16">
        <f>'T Hum'!U124</f>
        <v>1</v>
      </c>
      <c r="X332" s="19">
        <f>'T Hum'!V123</f>
        <v>0.02</v>
      </c>
      <c r="Y332" s="16">
        <f>'T Hum'!W123</f>
        <v>0.02</v>
      </c>
      <c r="Z332" s="2"/>
      <c r="AA332" s="2"/>
      <c r="AB332" s="2"/>
      <c r="AC332" s="2"/>
      <c r="AD332" s="2"/>
      <c r="AE332" s="2"/>
      <c r="AF332" s="2"/>
      <c r="AG332" s="2"/>
      <c r="AH332" s="2"/>
      <c r="AI332" s="2"/>
      <c r="AJ332" s="2"/>
      <c r="AK332" s="2"/>
    </row>
    <row r="333" spans="1:37" ht="15.75" customHeight="1">
      <c r="A333" s="985"/>
      <c r="B333" s="985"/>
      <c r="C333" s="985"/>
      <c r="D333" s="985"/>
      <c r="E333" s="985"/>
      <c r="F333" s="985"/>
      <c r="G333" s="985"/>
      <c r="H333" s="985"/>
      <c r="I333" s="985"/>
      <c r="J333" s="985"/>
      <c r="K333" s="985"/>
      <c r="L333" s="985"/>
      <c r="M333" s="985"/>
      <c r="N333" s="985"/>
      <c r="O333" s="985"/>
      <c r="P333" s="985"/>
      <c r="Q333" s="985"/>
      <c r="R333" s="985"/>
      <c r="S333" s="17" t="str">
        <f>'T Hum'!B125</f>
        <v>Plan Estratégico Institucional</v>
      </c>
      <c r="T333" s="17" t="str">
        <f>'T Hum'!C125</f>
        <v>LUIS ALBERTO AMADO  Y VLADIMIR PEREIRA</v>
      </c>
      <c r="U333" s="17" t="str">
        <f>'T Hum'!D125</f>
        <v>Revisión de los documentos adelantados en el estudio técnico para la propuesta modernización realizado en el año 2018</v>
      </c>
      <c r="V333" s="16">
        <f>'T Hum'!U125</f>
        <v>1</v>
      </c>
      <c r="W333" s="16">
        <f>'T Hum'!U125</f>
        <v>1</v>
      </c>
      <c r="X333" s="19">
        <f>'T Hum'!V125</f>
        <v>0.02</v>
      </c>
      <c r="Y333" s="16">
        <f>'T Hum'!W125</f>
        <v>0.02</v>
      </c>
      <c r="Z333" s="2"/>
      <c r="AA333" s="2"/>
      <c r="AB333" s="2"/>
      <c r="AC333" s="2"/>
      <c r="AD333" s="2"/>
      <c r="AE333" s="2"/>
      <c r="AF333" s="2"/>
      <c r="AG333" s="2"/>
      <c r="AH333" s="2"/>
      <c r="AI333" s="2"/>
      <c r="AJ333" s="2"/>
      <c r="AK333" s="2"/>
    </row>
    <row r="334" spans="1:37" ht="15.75" customHeight="1">
      <c r="A334" s="985"/>
      <c r="B334" s="985"/>
      <c r="C334" s="985"/>
      <c r="D334" s="985"/>
      <c r="E334" s="985"/>
      <c r="F334" s="985"/>
      <c r="G334" s="985"/>
      <c r="H334" s="985"/>
      <c r="I334" s="985"/>
      <c r="J334" s="985"/>
      <c r="K334" s="985"/>
      <c r="L334" s="985"/>
      <c r="M334" s="985"/>
      <c r="N334" s="985"/>
      <c r="O334" s="985"/>
      <c r="P334" s="985"/>
      <c r="Q334" s="985"/>
      <c r="R334" s="985"/>
      <c r="S334" s="17" t="str">
        <f>'T Hum'!B127</f>
        <v>Plan Estratégico Institucional</v>
      </c>
      <c r="T334" s="17" t="str">
        <f>'T Hum'!C127</f>
        <v>LUIS ALBERTO AMADO  Y VLADIMIR PEREIRA</v>
      </c>
      <c r="U334" s="17" t="str">
        <f>'T Hum'!D127</f>
        <v>Levantamiento y validación de información con las diferentes áreas de la Entidad, lo cual corresponde a 55 entrevistas .</v>
      </c>
      <c r="V334" s="16">
        <f>'T Hum'!U127</f>
        <v>1</v>
      </c>
      <c r="W334" s="16">
        <f>'T Hum'!U126</f>
        <v>1</v>
      </c>
      <c r="X334" s="19">
        <f>'T Hum'!V127</f>
        <v>0.02</v>
      </c>
      <c r="Y334" s="16">
        <f>'T Hum'!W127</f>
        <v>0.02</v>
      </c>
      <c r="Z334" s="2"/>
      <c r="AA334" s="2"/>
      <c r="AB334" s="2"/>
      <c r="AC334" s="2"/>
      <c r="AD334" s="2"/>
      <c r="AE334" s="2"/>
      <c r="AF334" s="2"/>
      <c r="AG334" s="2"/>
      <c r="AH334" s="2"/>
      <c r="AI334" s="2"/>
      <c r="AJ334" s="2"/>
      <c r="AK334" s="2"/>
    </row>
    <row r="335" spans="1:37" ht="15.75" customHeight="1">
      <c r="A335" s="985"/>
      <c r="B335" s="985"/>
      <c r="C335" s="985"/>
      <c r="D335" s="985"/>
      <c r="E335" s="985"/>
      <c r="F335" s="985"/>
      <c r="G335" s="985"/>
      <c r="H335" s="985"/>
      <c r="I335" s="985"/>
      <c r="J335" s="985"/>
      <c r="K335" s="985"/>
      <c r="L335" s="985"/>
      <c r="M335" s="985"/>
      <c r="N335" s="985"/>
      <c r="O335" s="985"/>
      <c r="P335" s="985"/>
      <c r="Q335" s="985"/>
      <c r="R335" s="985"/>
      <c r="S335" s="17" t="str">
        <f>'T Hum'!B129</f>
        <v>Plan Estratégico Institucional</v>
      </c>
      <c r="T335" s="17" t="str">
        <f>'T Hum'!C129</f>
        <v>LUIS ALBERTO AMADO  Y VLADIMIR PEREIRA</v>
      </c>
      <c r="U335" s="17" t="str">
        <f>'T Hum'!D129</f>
        <v>Presentación de Escenario de reformas de modernización institucional al comité directivo del IGAC</v>
      </c>
      <c r="V335" s="16">
        <f>'T Hum'!U129</f>
        <v>1</v>
      </c>
      <c r="W335" s="16">
        <f>'T Hum'!U127</f>
        <v>1</v>
      </c>
      <c r="X335" s="19">
        <f>'T Hum'!V129</f>
        <v>0.02</v>
      </c>
      <c r="Y335" s="16">
        <f>'T Hum'!W129</f>
        <v>0.02</v>
      </c>
      <c r="Z335" s="2"/>
      <c r="AA335" s="2"/>
      <c r="AB335" s="2"/>
      <c r="AC335" s="2"/>
      <c r="AD335" s="2"/>
      <c r="AE335" s="2"/>
      <c r="AF335" s="2"/>
      <c r="AG335" s="2"/>
      <c r="AH335" s="2"/>
      <c r="AI335" s="2"/>
      <c r="AJ335" s="2"/>
      <c r="AK335" s="2"/>
    </row>
    <row r="336" spans="1:37" ht="15.75" customHeight="1">
      <c r="A336" s="985"/>
      <c r="B336" s="985"/>
      <c r="C336" s="985"/>
      <c r="D336" s="985"/>
      <c r="E336" s="985"/>
      <c r="F336" s="985"/>
      <c r="G336" s="985"/>
      <c r="H336" s="985"/>
      <c r="I336" s="985"/>
      <c r="J336" s="985"/>
      <c r="K336" s="985"/>
      <c r="L336" s="985"/>
      <c r="M336" s="985"/>
      <c r="N336" s="985"/>
      <c r="O336" s="985"/>
      <c r="P336" s="985"/>
      <c r="Q336" s="985"/>
      <c r="R336" s="985"/>
      <c r="S336" s="17" t="str">
        <f>'T Hum'!B131</f>
        <v>Plan Estratégico Institucional</v>
      </c>
      <c r="T336" s="17" t="str">
        <f>'T Hum'!C131</f>
        <v>LUIS ALBERTO AMADO  Y VLADIMIR PEREIRA</v>
      </c>
      <c r="U336" s="17" t="str">
        <f>'T Hum'!D131</f>
        <v>Desarrollo de la opcion escogida presentada al comité directivo del IGAC.</v>
      </c>
      <c r="V336" s="16">
        <f>'T Hum'!U131</f>
        <v>1</v>
      </c>
      <c r="W336" s="16">
        <f>'T Hum'!U128</f>
        <v>1</v>
      </c>
      <c r="X336" s="19">
        <f>'T Hum'!V131</f>
        <v>0.02</v>
      </c>
      <c r="Y336" s="16">
        <f>'T Hum'!W131</f>
        <v>0.02</v>
      </c>
      <c r="Z336" s="2"/>
      <c r="AA336" s="2"/>
      <c r="AB336" s="2"/>
      <c r="AC336" s="2"/>
      <c r="AD336" s="2"/>
      <c r="AE336" s="2"/>
      <c r="AF336" s="2"/>
      <c r="AG336" s="2"/>
      <c r="AH336" s="2"/>
      <c r="AI336" s="2"/>
      <c r="AJ336" s="2"/>
      <c r="AK336" s="2"/>
    </row>
    <row r="337" spans="1:37" ht="15.75" customHeight="1">
      <c r="A337" s="985"/>
      <c r="B337" s="985"/>
      <c r="C337" s="985"/>
      <c r="D337" s="985"/>
      <c r="E337" s="985"/>
      <c r="F337" s="985"/>
      <c r="G337" s="985"/>
      <c r="H337" s="985"/>
      <c r="I337" s="985"/>
      <c r="J337" s="985"/>
      <c r="K337" s="985"/>
      <c r="L337" s="985"/>
      <c r="M337" s="985"/>
      <c r="N337" s="985"/>
      <c r="O337" s="985"/>
      <c r="P337" s="985"/>
      <c r="Q337" s="985"/>
      <c r="R337" s="985"/>
      <c r="S337" s="17" t="str">
        <f>'T Hum'!B133</f>
        <v>Plan Estratégico Institucional</v>
      </c>
      <c r="T337" s="17" t="str">
        <f>'T Hum'!C133</f>
        <v>LUIS ALBERTO AMADO  Y VLADIMIR PEREIRA</v>
      </c>
      <c r="U337" s="17" t="str">
        <f>'T Hum'!D133</f>
        <v>Sustentacion del estudio tecnico del proyecto ante DAFP y Ministerio de Hacienda y presentacion del documento final de Decreto final.</v>
      </c>
      <c r="V337" s="16">
        <f>'T Hum'!U133</f>
        <v>1</v>
      </c>
      <c r="W337" s="16">
        <f>'T Hum'!U129</f>
        <v>1</v>
      </c>
      <c r="X337" s="19">
        <f>'T Hum'!V133</f>
        <v>0.02</v>
      </c>
      <c r="Y337" s="16">
        <f>'T Hum'!W133</f>
        <v>0.02</v>
      </c>
      <c r="Z337" s="2"/>
      <c r="AA337" s="2"/>
      <c r="AB337" s="2"/>
      <c r="AC337" s="2"/>
      <c r="AD337" s="2"/>
      <c r="AE337" s="2"/>
      <c r="AF337" s="2"/>
      <c r="AG337" s="2"/>
      <c r="AH337" s="2"/>
      <c r="AI337" s="2"/>
      <c r="AJ337" s="2"/>
      <c r="AK337" s="2"/>
    </row>
    <row r="338" spans="1:37" ht="15.75" customHeight="1">
      <c r="A338" s="985"/>
      <c r="B338" s="985"/>
      <c r="C338" s="985"/>
      <c r="D338" s="985"/>
      <c r="E338" s="985"/>
      <c r="F338" s="985"/>
      <c r="G338" s="985"/>
      <c r="H338" s="985"/>
      <c r="I338" s="985"/>
      <c r="J338" s="985"/>
      <c r="K338" s="985"/>
      <c r="L338" s="985"/>
      <c r="M338" s="985"/>
      <c r="N338" s="985"/>
      <c r="O338" s="985"/>
      <c r="P338" s="985"/>
      <c r="Q338" s="985"/>
      <c r="R338" s="985"/>
      <c r="S338" s="17" t="str">
        <f>'T Hum'!B135</f>
        <v>Plan Estratégico Institucional</v>
      </c>
      <c r="T338" s="17" t="str">
        <f>'T Hum'!C135</f>
        <v xml:space="preserve">MARIA VICTORIA MAFLA </v>
      </c>
      <c r="U338" s="17" t="str">
        <f>'T Hum'!D135</f>
        <v>Desarrollo y ajuste de nuevo manual de funciones, decretos de planta.</v>
      </c>
      <c r="V338" s="16">
        <f>'T Hum'!U135</f>
        <v>1</v>
      </c>
      <c r="W338" s="16">
        <f>'T Hum'!U130</f>
        <v>0.5</v>
      </c>
      <c r="X338" s="19">
        <f>'T Hum'!V135</f>
        <v>0.15</v>
      </c>
      <c r="Y338" s="16">
        <f>'T Hum'!W135</f>
        <v>0.15</v>
      </c>
      <c r="Z338" s="2"/>
      <c r="AA338" s="2"/>
      <c r="AB338" s="2"/>
      <c r="AC338" s="2"/>
      <c r="AD338" s="2"/>
      <c r="AE338" s="2"/>
      <c r="AF338" s="2"/>
      <c r="AG338" s="2"/>
      <c r="AH338" s="2"/>
      <c r="AI338" s="2"/>
      <c r="AJ338" s="2"/>
      <c r="AK338" s="2"/>
    </row>
    <row r="339" spans="1:37" ht="15.75" customHeight="1">
      <c r="A339" s="985"/>
      <c r="B339" s="985"/>
      <c r="C339" s="985"/>
      <c r="D339" s="985"/>
      <c r="E339" s="985"/>
      <c r="F339" s="985"/>
      <c r="G339" s="985"/>
      <c r="H339" s="985"/>
      <c r="I339" s="985"/>
      <c r="J339" s="985"/>
      <c r="K339" s="985"/>
      <c r="L339" s="985"/>
      <c r="M339" s="985"/>
      <c r="N339" s="985"/>
      <c r="O339" s="985"/>
      <c r="P339" s="985"/>
      <c r="Q339" s="985"/>
      <c r="R339" s="985"/>
      <c r="S339" s="17" t="str">
        <f>'T Hum'!B137</f>
        <v>Plan Estratégico Institucional</v>
      </c>
      <c r="T339" s="17" t="str">
        <f>'T Hum'!C137</f>
        <v xml:space="preserve">MARIA VICTORIA MAFLA </v>
      </c>
      <c r="U339" s="17" t="str">
        <f>'T Hum'!D137</f>
        <v>Analisis de hojas de vida de la totalidad de los funcionarios,a fin de consolidar la verificacion de datos y validacion de documentos.</v>
      </c>
      <c r="V339" s="16">
        <f>'T Hum'!U137</f>
        <v>1</v>
      </c>
      <c r="W339" s="16">
        <f>'T Hum'!U131</f>
        <v>1</v>
      </c>
      <c r="X339" s="19">
        <f>'T Hum'!V137</f>
        <v>0.5</v>
      </c>
      <c r="Y339" s="16">
        <f>'T Hum'!W137</f>
        <v>0.5</v>
      </c>
      <c r="Z339" s="2"/>
      <c r="AA339" s="2"/>
      <c r="AB339" s="2"/>
      <c r="AC339" s="2"/>
      <c r="AD339" s="2"/>
      <c r="AE339" s="2"/>
      <c r="AF339" s="2"/>
      <c r="AG339" s="2"/>
      <c r="AH339" s="2"/>
      <c r="AI339" s="2"/>
      <c r="AJ339" s="2"/>
      <c r="AK339" s="2"/>
    </row>
    <row r="340" spans="1:37" ht="15.75" customHeight="1">
      <c r="A340" s="985"/>
      <c r="B340" s="985"/>
      <c r="C340" s="985"/>
      <c r="D340" s="985"/>
      <c r="E340" s="985"/>
      <c r="F340" s="985"/>
      <c r="G340" s="985"/>
      <c r="H340" s="985"/>
      <c r="I340" s="985"/>
      <c r="J340" s="985"/>
      <c r="K340" s="985"/>
      <c r="L340" s="985"/>
      <c r="M340" s="985"/>
      <c r="N340" s="985"/>
      <c r="O340" s="985"/>
      <c r="P340" s="985"/>
      <c r="Q340" s="985"/>
      <c r="R340" s="985"/>
      <c r="S340" s="17" t="str">
        <f>'T Hum'!B139</f>
        <v>Plan Estratégico Institucional</v>
      </c>
      <c r="T340" s="17" t="str">
        <f>'T Hum'!C139</f>
        <v xml:space="preserve">MARIA VICTORIA MAFLA </v>
      </c>
      <c r="U340" s="17" t="str">
        <f>'T Hum'!D139</f>
        <v>Revision y actualizacion de la planta de personal 2019, en lo concerniente a cargos, encargos, provisionales, etc.</v>
      </c>
      <c r="V340" s="16">
        <f>'T Hum'!U139</f>
        <v>1</v>
      </c>
      <c r="W340" s="16">
        <f>'T Hum'!U132</f>
        <v>0.5</v>
      </c>
      <c r="X340" s="19">
        <f>'T Hum'!V139</f>
        <v>0.13</v>
      </c>
      <c r="Y340" s="16">
        <f>'T Hum'!W139</f>
        <v>0.13</v>
      </c>
      <c r="Z340" s="2"/>
      <c r="AA340" s="2"/>
      <c r="AB340" s="2"/>
      <c r="AC340" s="2"/>
      <c r="AD340" s="2"/>
      <c r="AE340" s="2"/>
      <c r="AF340" s="2"/>
      <c r="AG340" s="2"/>
      <c r="AH340" s="2"/>
      <c r="AI340" s="2"/>
      <c r="AJ340" s="2"/>
      <c r="AK340" s="2"/>
    </row>
    <row r="341" spans="1:37" ht="15.75" customHeight="1">
      <c r="A341" s="987"/>
      <c r="B341" s="987"/>
      <c r="C341" s="987"/>
      <c r="D341" s="987"/>
      <c r="E341" s="987"/>
      <c r="F341" s="987"/>
      <c r="G341" s="987"/>
      <c r="H341" s="987"/>
      <c r="I341" s="987"/>
      <c r="J341" s="987"/>
      <c r="K341" s="987"/>
      <c r="L341" s="987"/>
      <c r="M341" s="987"/>
      <c r="N341" s="987"/>
      <c r="O341" s="987"/>
      <c r="P341" s="987"/>
      <c r="Q341" s="987"/>
      <c r="R341" s="987"/>
      <c r="S341" s="17" t="str">
        <f>'T Hum'!B141</f>
        <v>Plan Estratégico Institucional</v>
      </c>
      <c r="T341" s="17" t="str">
        <f>'T Hum'!C141</f>
        <v xml:space="preserve">MARIA VICTORIA MAFLA </v>
      </c>
      <c r="U341" s="17" t="str">
        <f>'T Hum'!D141</f>
        <v xml:space="preserve">Preparacion de comunicaciones oficiales  para ser entregadas a los funcionarios en lo referente a nuevos cargos, indemnizaciones, actas de entrega,actas de posesion,etc </v>
      </c>
      <c r="V341" s="16">
        <f>'T Hum'!U141</f>
        <v>1</v>
      </c>
      <c r="W341" s="16">
        <f>'T Hum'!U133</f>
        <v>1</v>
      </c>
      <c r="X341" s="19">
        <f>'T Hum'!V141</f>
        <v>0.1</v>
      </c>
      <c r="Y341" s="16">
        <f>'T Hum'!W141</f>
        <v>0.1</v>
      </c>
      <c r="Z341" s="2"/>
      <c r="AA341" s="2"/>
      <c r="AB341" s="2"/>
      <c r="AC341" s="2"/>
      <c r="AD341" s="2"/>
      <c r="AE341" s="2"/>
      <c r="AF341" s="2"/>
      <c r="AG341" s="2"/>
      <c r="AH341" s="2"/>
      <c r="AI341" s="2"/>
      <c r="AJ341" s="2"/>
      <c r="AK341" s="2"/>
    </row>
    <row r="342" spans="1:37" ht="15.75" customHeight="1">
      <c r="A342" s="1023" t="str">
        <f>Finan!D4</f>
        <v>GESTIÓN FINANCIERA</v>
      </c>
      <c r="B342" s="1025">
        <f>Finan!W4</f>
        <v>4.0300000000000002E-2</v>
      </c>
      <c r="C342" s="991" t="str">
        <f>Finan!A8</f>
        <v>- Implementar un plan de modernización y fortalecimiento institucional</v>
      </c>
      <c r="D342" s="991" t="str">
        <f>Finan!N8</f>
        <v>- Implementación de las políticas de gestión y desempeño institucional (MIPG)</v>
      </c>
      <c r="E342" s="991" t="str">
        <f>Finan!A10</f>
        <v>- Direccionamiento estratégico y planeación</v>
      </c>
      <c r="F342" s="991" t="str">
        <f>Finan!N10</f>
        <v>- Gestión presupuestal y eficiencia del gasto público</v>
      </c>
      <c r="G342" s="991" t="str">
        <f>Finan!A12</f>
        <v>INFORME MENSUAL AL SEGUIMIENTO DEL PRESUPUESTO DE LA VIGENCIA A NIVEL NACIONAL Y LAS RESERVAS PRESUPUESTALES</v>
      </c>
      <c r="H342" s="990">
        <f>Finan!B12</f>
        <v>0</v>
      </c>
      <c r="I342" s="991" t="str">
        <f>Finan!C12</f>
        <v>GIT Presupuesto</v>
      </c>
      <c r="J342" s="991" t="str">
        <f>Finan!D12</f>
        <v>Porcentaje</v>
      </c>
      <c r="K342" s="990">
        <f>Finan!E12</f>
        <v>0.98</v>
      </c>
      <c r="L342" s="991" t="str">
        <f>Finan!F12</f>
        <v>Porcentaje de avance a la ejecución de compromisos presupuestales</v>
      </c>
      <c r="M342" s="991" t="str">
        <f>Finan!G12</f>
        <v>EFICACIA</v>
      </c>
      <c r="N342" s="984">
        <f>Finan!U12</f>
        <v>0.98</v>
      </c>
      <c r="O342" s="984">
        <f>Finan!U13</f>
        <v>0.94599999999999995</v>
      </c>
      <c r="P342" s="990">
        <f>Finan!V12</f>
        <v>0.2</v>
      </c>
      <c r="Q342" s="984">
        <f>Finan!W12</f>
        <v>0.1930612244897959</v>
      </c>
      <c r="R342" s="984">
        <f>SUM(Q342:Q360)</f>
        <v>0.93208832975295375</v>
      </c>
      <c r="S342" s="19">
        <f>Finan!B17</f>
        <v>0</v>
      </c>
      <c r="T342" s="17" t="str">
        <f>Finan!C17</f>
        <v>GIT Presupuesto</v>
      </c>
      <c r="U342" s="17" t="str">
        <f>Finan!D17</f>
        <v>Realizar CDPs en la vigencia, de acuerdo a solicitudes recibidas.</v>
      </c>
      <c r="V342" s="16">
        <f>Finan!U17</f>
        <v>1</v>
      </c>
      <c r="W342" s="16">
        <f>Finan!U18</f>
        <v>0.72870000000000001</v>
      </c>
      <c r="X342" s="19">
        <f>Finan!V17</f>
        <v>0.2</v>
      </c>
      <c r="Y342" s="16">
        <f>Finan!W17</f>
        <v>0.14574000000000001</v>
      </c>
      <c r="Z342" s="2"/>
      <c r="AA342" s="2"/>
      <c r="AB342" s="2"/>
      <c r="AC342" s="2"/>
      <c r="AD342" s="2"/>
      <c r="AE342" s="2"/>
      <c r="AF342" s="2"/>
      <c r="AG342" s="2"/>
      <c r="AH342" s="2"/>
      <c r="AI342" s="2"/>
      <c r="AJ342" s="2"/>
      <c r="AK342" s="2"/>
    </row>
    <row r="343" spans="1:37" ht="15.75" customHeight="1">
      <c r="A343" s="985"/>
      <c r="B343" s="985"/>
      <c r="C343" s="985"/>
      <c r="D343" s="985"/>
      <c r="E343" s="985"/>
      <c r="F343" s="985"/>
      <c r="G343" s="985"/>
      <c r="H343" s="985"/>
      <c r="I343" s="985"/>
      <c r="J343" s="985"/>
      <c r="K343" s="985"/>
      <c r="L343" s="985"/>
      <c r="M343" s="985"/>
      <c r="N343" s="985"/>
      <c r="O343" s="985"/>
      <c r="P343" s="985"/>
      <c r="Q343" s="985"/>
      <c r="R343" s="985"/>
      <c r="S343" s="19">
        <f>Finan!B19</f>
        <v>0</v>
      </c>
      <c r="T343" s="17" t="str">
        <f>Finan!C19</f>
        <v>GIT Presupuesto</v>
      </c>
      <c r="U343" s="17" t="str">
        <f>Finan!D19</f>
        <v>Registrar compromisos en la vigencia, de acuerdo a los documentos soportes recibidos</v>
      </c>
      <c r="V343" s="16">
        <f>Finan!U19</f>
        <v>0.98</v>
      </c>
      <c r="W343" s="16">
        <f>Finan!U20</f>
        <v>0.52580000000000005</v>
      </c>
      <c r="X343" s="19">
        <f>Finan!V19</f>
        <v>0.3</v>
      </c>
      <c r="Y343" s="16">
        <f>Finan!W19</f>
        <v>0.15774000000000002</v>
      </c>
      <c r="Z343" s="2"/>
      <c r="AA343" s="2"/>
      <c r="AB343" s="2"/>
      <c r="AC343" s="2"/>
      <c r="AD343" s="2"/>
      <c r="AE343" s="2"/>
      <c r="AF343" s="2"/>
      <c r="AG343" s="2"/>
      <c r="AH343" s="2"/>
      <c r="AI343" s="2"/>
      <c r="AJ343" s="2"/>
      <c r="AK343" s="2"/>
    </row>
    <row r="344" spans="1:37" ht="15.75" customHeight="1">
      <c r="A344" s="985"/>
      <c r="B344" s="985"/>
      <c r="C344" s="985"/>
      <c r="D344" s="985"/>
      <c r="E344" s="985"/>
      <c r="F344" s="985"/>
      <c r="G344" s="985"/>
      <c r="H344" s="987"/>
      <c r="I344" s="987"/>
      <c r="J344" s="987"/>
      <c r="K344" s="987"/>
      <c r="L344" s="987"/>
      <c r="M344" s="987"/>
      <c r="N344" s="987"/>
      <c r="O344" s="987"/>
      <c r="P344" s="987"/>
      <c r="Q344" s="987"/>
      <c r="R344" s="985"/>
      <c r="S344" s="19">
        <f>Finan!B21</f>
        <v>0</v>
      </c>
      <c r="T344" s="17" t="str">
        <f>Finan!C21</f>
        <v>GIT Presupuesto</v>
      </c>
      <c r="U344" s="17" t="str">
        <f>Finan!D21</f>
        <v>Elaborar las obligaciones en la vigencia, de acuerdo a los documentos soportes recibidos</v>
      </c>
      <c r="V344" s="16">
        <f>Finan!U21</f>
        <v>0.95</v>
      </c>
      <c r="W344" s="16">
        <f>Finan!U22</f>
        <v>0.30759999999999998</v>
      </c>
      <c r="X344" s="19">
        <f>Finan!V21</f>
        <v>0.3</v>
      </c>
      <c r="Y344" s="16">
        <f>Finan!W21</f>
        <v>9.2279999999999987E-2</v>
      </c>
      <c r="Z344" s="2"/>
      <c r="AA344" s="2"/>
      <c r="AB344" s="2"/>
      <c r="AC344" s="2"/>
      <c r="AD344" s="2"/>
      <c r="AE344" s="2"/>
      <c r="AF344" s="2"/>
      <c r="AG344" s="2"/>
      <c r="AH344" s="2"/>
      <c r="AI344" s="2"/>
      <c r="AJ344" s="2"/>
      <c r="AK344" s="2"/>
    </row>
    <row r="345" spans="1:37" ht="15.75" customHeight="1">
      <c r="A345" s="985"/>
      <c r="B345" s="985"/>
      <c r="C345" s="985"/>
      <c r="D345" s="985"/>
      <c r="E345" s="985"/>
      <c r="F345" s="985"/>
      <c r="G345" s="985"/>
      <c r="H345" s="999">
        <f>Finan!B14</f>
        <v>0</v>
      </c>
      <c r="I345" s="996" t="str">
        <f>Finan!C14</f>
        <v>GIT Presupuesto</v>
      </c>
      <c r="J345" s="996" t="str">
        <f>Finan!D14</f>
        <v>Porcentaje</v>
      </c>
      <c r="K345" s="999">
        <f>Finan!E14</f>
        <v>0.95</v>
      </c>
      <c r="L345" s="996" t="str">
        <f>Finan!F14</f>
        <v>Porcentaje de avance a la ejecución de  obligaciones presupuestales</v>
      </c>
      <c r="M345" s="996" t="str">
        <f>Finan!G14</f>
        <v>EFICACIA</v>
      </c>
      <c r="N345" s="998">
        <f>Finan!U14</f>
        <v>0.95</v>
      </c>
      <c r="O345" s="998">
        <f>Finan!U15</f>
        <v>0.7792</v>
      </c>
      <c r="P345" s="999">
        <f>Finan!V14</f>
        <v>0.2</v>
      </c>
      <c r="Q345" s="998">
        <f>Finan!W14</f>
        <v>0.16404210526315791</v>
      </c>
      <c r="R345" s="985"/>
      <c r="S345" s="19">
        <f>Finan!B23</f>
        <v>0</v>
      </c>
      <c r="T345" s="17" t="str">
        <f>Finan!C23</f>
        <v>GIT Presupuesto</v>
      </c>
      <c r="U345" s="17" t="str">
        <f>Finan!D23</f>
        <v>Elaborar las obligaciones en la vigencia, de acuerdo a los documentos soportes recibidospara el pago de las reservas presupuestales.</v>
      </c>
      <c r="V345" s="16">
        <f>Finan!U23</f>
        <v>1</v>
      </c>
      <c r="W345" s="16">
        <f>Finan!U24</f>
        <v>0.94510000000000005</v>
      </c>
      <c r="X345" s="19">
        <f>Finan!V23</f>
        <v>0.1</v>
      </c>
      <c r="Y345" s="16">
        <f>Finan!W23</f>
        <v>9.4510000000000011E-2</v>
      </c>
      <c r="Z345" s="2"/>
      <c r="AA345" s="2"/>
      <c r="AB345" s="2"/>
      <c r="AC345" s="2"/>
      <c r="AD345" s="2"/>
      <c r="AE345" s="2"/>
      <c r="AF345" s="2"/>
      <c r="AG345" s="2"/>
      <c r="AH345" s="2"/>
      <c r="AI345" s="2"/>
      <c r="AJ345" s="2"/>
      <c r="AK345" s="2"/>
    </row>
    <row r="346" spans="1:37" ht="15.75" customHeight="1">
      <c r="A346" s="985"/>
      <c r="B346" s="985"/>
      <c r="C346" s="985"/>
      <c r="D346" s="985"/>
      <c r="E346" s="985"/>
      <c r="F346" s="985"/>
      <c r="G346" s="987"/>
      <c r="H346" s="987"/>
      <c r="I346" s="987"/>
      <c r="J346" s="987"/>
      <c r="K346" s="987"/>
      <c r="L346" s="987"/>
      <c r="M346" s="987"/>
      <c r="N346" s="987"/>
      <c r="O346" s="987"/>
      <c r="P346" s="987"/>
      <c r="Q346" s="987"/>
      <c r="R346" s="985"/>
      <c r="S346" s="19">
        <f>Finan!B25</f>
        <v>0</v>
      </c>
      <c r="T346" s="17" t="str">
        <f>Finan!C25</f>
        <v>GIT Presupuesto</v>
      </c>
      <c r="U346" s="17" t="str">
        <f>Finan!D25</f>
        <v>Elaborar Informes de seguimiento a la ejecución presupuestal de la vigencia.</v>
      </c>
      <c r="V346" s="16">
        <f>Finan!U25</f>
        <v>1</v>
      </c>
      <c r="W346" s="16">
        <f>Finan!U26</f>
        <v>1</v>
      </c>
      <c r="X346" s="19">
        <f>Finan!V25</f>
        <v>0.1</v>
      </c>
      <c r="Y346" s="16">
        <f>Finan!W25</f>
        <v>0.1</v>
      </c>
      <c r="Z346" s="2"/>
      <c r="AA346" s="2"/>
      <c r="AB346" s="2"/>
      <c r="AC346" s="2"/>
      <c r="AD346" s="2"/>
      <c r="AE346" s="2"/>
      <c r="AF346" s="2"/>
      <c r="AG346" s="2"/>
      <c r="AH346" s="2"/>
      <c r="AI346" s="2"/>
      <c r="AJ346" s="2"/>
      <c r="AK346" s="2"/>
    </row>
    <row r="347" spans="1:37" ht="15.75" customHeight="1">
      <c r="A347" s="985"/>
      <c r="B347" s="985"/>
      <c r="C347" s="985"/>
      <c r="D347" s="985"/>
      <c r="E347" s="985"/>
      <c r="F347" s="985"/>
      <c r="G347" s="991" t="str">
        <f>Finan!A28</f>
        <v>TOTAL DE DOCUMENTOS DE RECAUDO CLASIFICADOS Y DEPURADOS</v>
      </c>
      <c r="H347" s="990">
        <f>Finan!B28</f>
        <v>0</v>
      </c>
      <c r="I347" s="991" t="str">
        <f>Finan!C28</f>
        <v>GIT Tesorería</v>
      </c>
      <c r="J347" s="991" t="str">
        <f>Finan!D28</f>
        <v>Porcentaje</v>
      </c>
      <c r="K347" s="991">
        <f>Finan!E28</f>
        <v>100</v>
      </c>
      <c r="L347" s="991" t="str">
        <f>Finan!F28</f>
        <v>Porcentaje de depuración de los documentos de recaudo por clasificar</v>
      </c>
      <c r="M347" s="991" t="str">
        <f>Finan!G28</f>
        <v>EFICACIA</v>
      </c>
      <c r="N347" s="984">
        <f>Finan!U28</f>
        <v>1</v>
      </c>
      <c r="O347" s="984">
        <f>Finan!U29</f>
        <v>1</v>
      </c>
      <c r="P347" s="990">
        <f>Finan!V28</f>
        <v>0.2</v>
      </c>
      <c r="Q347" s="984">
        <f>Finan!W28</f>
        <v>0.2</v>
      </c>
      <c r="R347" s="985"/>
      <c r="S347" s="19">
        <f>Finan!B31</f>
        <v>0</v>
      </c>
      <c r="T347" s="17" t="str">
        <f>Finan!C31</f>
        <v>GIT Tesorería</v>
      </c>
      <c r="U347" s="17" t="str">
        <f>Finan!D31</f>
        <v>Identificar el tercero que realiza la consignación y del concepto de ingreso.</v>
      </c>
      <c r="V347" s="16">
        <f>Finan!U31</f>
        <v>1</v>
      </c>
      <c r="W347" s="16">
        <f>Finan!U32</f>
        <v>1</v>
      </c>
      <c r="X347" s="19">
        <f>Finan!V31</f>
        <v>0.3</v>
      </c>
      <c r="Y347" s="16">
        <f>Finan!W31</f>
        <v>0.3</v>
      </c>
      <c r="Z347" s="2"/>
      <c r="AA347" s="2"/>
      <c r="AB347" s="2"/>
      <c r="AC347" s="2"/>
      <c r="AD347" s="2"/>
      <c r="AE347" s="2"/>
      <c r="AF347" s="2"/>
      <c r="AG347" s="2"/>
      <c r="AH347" s="2"/>
      <c r="AI347" s="2"/>
      <c r="AJ347" s="2"/>
      <c r="AK347" s="2"/>
    </row>
    <row r="348" spans="1:37" ht="15.75" customHeight="1">
      <c r="A348" s="985"/>
      <c r="B348" s="985"/>
      <c r="C348" s="985"/>
      <c r="D348" s="985"/>
      <c r="E348" s="985"/>
      <c r="F348" s="985"/>
      <c r="G348" s="985"/>
      <c r="H348" s="985"/>
      <c r="I348" s="985"/>
      <c r="J348" s="985"/>
      <c r="K348" s="985"/>
      <c r="L348" s="985"/>
      <c r="M348" s="985"/>
      <c r="N348" s="985"/>
      <c r="O348" s="985"/>
      <c r="P348" s="985"/>
      <c r="Q348" s="985"/>
      <c r="R348" s="985"/>
      <c r="S348" s="19">
        <f>Finan!B33</f>
        <v>0</v>
      </c>
      <c r="T348" s="17" t="str">
        <f>Finan!C33</f>
        <v>GIT Tesorería</v>
      </c>
      <c r="U348" s="17" t="str">
        <f>Finan!D33</f>
        <v>Asignar el Documento de Recaudo por Clasificar a la Dirección Territorial correspondiente.</v>
      </c>
      <c r="V348" s="16">
        <f>Finan!U33</f>
        <v>1</v>
      </c>
      <c r="W348" s="16">
        <f>Finan!U34</f>
        <v>1</v>
      </c>
      <c r="X348" s="19">
        <f>Finan!V33</f>
        <v>0.3</v>
      </c>
      <c r="Y348" s="16">
        <f>Finan!W33</f>
        <v>0.3</v>
      </c>
      <c r="Z348" s="2"/>
      <c r="AA348" s="2"/>
      <c r="AB348" s="2"/>
      <c r="AC348" s="2"/>
      <c r="AD348" s="2"/>
      <c r="AE348" s="2"/>
      <c r="AF348" s="2"/>
      <c r="AG348" s="2"/>
      <c r="AH348" s="2"/>
      <c r="AI348" s="2"/>
      <c r="AJ348" s="2"/>
      <c r="AK348" s="2"/>
    </row>
    <row r="349" spans="1:37" ht="15.75" customHeight="1">
      <c r="A349" s="985"/>
      <c r="B349" s="985"/>
      <c r="C349" s="985"/>
      <c r="D349" s="985"/>
      <c r="E349" s="985"/>
      <c r="F349" s="985"/>
      <c r="G349" s="987"/>
      <c r="H349" s="987"/>
      <c r="I349" s="987"/>
      <c r="J349" s="987"/>
      <c r="K349" s="987"/>
      <c r="L349" s="987"/>
      <c r="M349" s="987"/>
      <c r="N349" s="987"/>
      <c r="O349" s="987"/>
      <c r="P349" s="987"/>
      <c r="Q349" s="987"/>
      <c r="R349" s="985"/>
      <c r="S349" s="19">
        <f>Finan!B35</f>
        <v>0</v>
      </c>
      <c r="T349" s="17" t="str">
        <f>Finan!C35</f>
        <v>GIT Tesorería</v>
      </c>
      <c r="U349" s="17" t="str">
        <f>Finan!D35</f>
        <v>Depurar y registrar el Documento de Recaudo por Clasificar.</v>
      </c>
      <c r="V349" s="16">
        <f>Finan!U35</f>
        <v>1</v>
      </c>
      <c r="W349" s="16">
        <f>Finan!U36</f>
        <v>1</v>
      </c>
      <c r="X349" s="19">
        <f>Finan!V35</f>
        <v>0.4</v>
      </c>
      <c r="Y349" s="16">
        <f>Finan!W35</f>
        <v>0.4</v>
      </c>
      <c r="Z349" s="2"/>
      <c r="AA349" s="2"/>
      <c r="AB349" s="2"/>
      <c r="AC349" s="2"/>
      <c r="AD349" s="2"/>
      <c r="AE349" s="2"/>
      <c r="AF349" s="2"/>
      <c r="AG349" s="2"/>
      <c r="AH349" s="2"/>
      <c r="AI349" s="2"/>
      <c r="AJ349" s="2"/>
      <c r="AK349" s="2"/>
    </row>
    <row r="350" spans="1:37" ht="15.75" customHeight="1">
      <c r="A350" s="985"/>
      <c r="B350" s="985"/>
      <c r="C350" s="985"/>
      <c r="D350" s="985"/>
      <c r="E350" s="985"/>
      <c r="F350" s="985"/>
      <c r="G350" s="991" t="str">
        <f>Finan!A38</f>
        <v>ELABORACIÓN Y PRESENTACIÓN DE LOS ESTADOS FINANCIEROS DEL IGAC</v>
      </c>
      <c r="H350" s="990">
        <f>Finan!B38</f>
        <v>0</v>
      </c>
      <c r="I350" s="991" t="str">
        <f>Finan!C38</f>
        <v>GIT Contabilidad</v>
      </c>
      <c r="J350" s="991" t="str">
        <f>Finan!D38</f>
        <v>Porcentaje</v>
      </c>
      <c r="K350" s="991">
        <f>Finan!E38</f>
        <v>100</v>
      </c>
      <c r="L350" s="991" t="str">
        <f>Finan!F38</f>
        <v>Estados financieros publicados en la fecha correspondiente</v>
      </c>
      <c r="M350" s="991" t="str">
        <f>Finan!G38</f>
        <v>EFICACIA</v>
      </c>
      <c r="N350" s="984">
        <f>Finan!U38</f>
        <v>0.99999999999999989</v>
      </c>
      <c r="O350" s="984">
        <f>Finan!U39</f>
        <v>0.99989999999999979</v>
      </c>
      <c r="P350" s="990">
        <f>Finan!V38</f>
        <v>0.15</v>
      </c>
      <c r="Q350" s="984">
        <f>Finan!W38</f>
        <v>0.14998499999999998</v>
      </c>
      <c r="R350" s="985"/>
      <c r="S350" s="19">
        <f>Finan!B41</f>
        <v>0</v>
      </c>
      <c r="T350" s="17" t="str">
        <f>Finan!C41</f>
        <v>GIT Contabilidad</v>
      </c>
      <c r="U350" s="17" t="str">
        <f>Finan!D41</f>
        <v>Realizar los registros automáticos presupuestales y no presupuestales y, notas manuales</v>
      </c>
      <c r="V350" s="16">
        <f>Finan!U41</f>
        <v>1</v>
      </c>
      <c r="W350" s="16">
        <f>Finan!U42</f>
        <v>0.91630000000000011</v>
      </c>
      <c r="X350" s="19">
        <f>Finan!V41</f>
        <v>0.3</v>
      </c>
      <c r="Y350" s="16">
        <f>Finan!W41</f>
        <v>0.27489000000000002</v>
      </c>
      <c r="Z350" s="2"/>
      <c r="AA350" s="2"/>
      <c r="AB350" s="2"/>
      <c r="AC350" s="2"/>
      <c r="AD350" s="2"/>
      <c r="AE350" s="2"/>
      <c r="AF350" s="2"/>
      <c r="AG350" s="2"/>
      <c r="AH350" s="2"/>
      <c r="AI350" s="2"/>
      <c r="AJ350" s="2"/>
      <c r="AK350" s="2"/>
    </row>
    <row r="351" spans="1:37" ht="15.75" customHeight="1">
      <c r="A351" s="985"/>
      <c r="B351" s="985"/>
      <c r="C351" s="985"/>
      <c r="D351" s="985"/>
      <c r="E351" s="985"/>
      <c r="F351" s="985"/>
      <c r="G351" s="985"/>
      <c r="H351" s="985"/>
      <c r="I351" s="985"/>
      <c r="J351" s="985"/>
      <c r="K351" s="985"/>
      <c r="L351" s="985"/>
      <c r="M351" s="985"/>
      <c r="N351" s="985"/>
      <c r="O351" s="985"/>
      <c r="P351" s="985"/>
      <c r="Q351" s="985"/>
      <c r="R351" s="985"/>
      <c r="S351" s="19">
        <f>Finan!B43</f>
        <v>0</v>
      </c>
      <c r="T351" s="17" t="str">
        <f>Finan!C43</f>
        <v>GIT Contabilidad</v>
      </c>
      <c r="U351" s="17" t="str">
        <f>Finan!D43</f>
        <v>Elaborar los Estados financieros mensuales</v>
      </c>
      <c r="V351" s="16">
        <f>Finan!U43</f>
        <v>1</v>
      </c>
      <c r="W351" s="16">
        <f>Finan!U44</f>
        <v>0.90340000000000009</v>
      </c>
      <c r="X351" s="19">
        <f>Finan!V43</f>
        <v>0.1</v>
      </c>
      <c r="Y351" s="16">
        <f>Finan!W43</f>
        <v>9.0340000000000018E-2</v>
      </c>
      <c r="Z351" s="2"/>
      <c r="AA351" s="2"/>
      <c r="AB351" s="2"/>
      <c r="AC351" s="2"/>
      <c r="AD351" s="2"/>
      <c r="AE351" s="2"/>
      <c r="AF351" s="2"/>
      <c r="AG351" s="2"/>
      <c r="AH351" s="2"/>
      <c r="AI351" s="2"/>
      <c r="AJ351" s="2"/>
      <c r="AK351" s="2"/>
    </row>
    <row r="352" spans="1:37" ht="15.75" customHeight="1">
      <c r="A352" s="985"/>
      <c r="B352" s="985"/>
      <c r="C352" s="985"/>
      <c r="D352" s="985"/>
      <c r="E352" s="985"/>
      <c r="F352" s="985"/>
      <c r="G352" s="985"/>
      <c r="H352" s="985"/>
      <c r="I352" s="985"/>
      <c r="J352" s="985"/>
      <c r="K352" s="985"/>
      <c r="L352" s="985"/>
      <c r="M352" s="985"/>
      <c r="N352" s="985"/>
      <c r="O352" s="985"/>
      <c r="P352" s="985"/>
      <c r="Q352" s="985"/>
      <c r="R352" s="985"/>
      <c r="S352" s="19">
        <f>Finan!B45</f>
        <v>0</v>
      </c>
      <c r="T352" s="17" t="str">
        <f>Finan!C45</f>
        <v>GIT Contabilidad</v>
      </c>
      <c r="U352" s="17" t="str">
        <f>Finan!D45</f>
        <v>Elaborar los Estados financiaros trimestrales</v>
      </c>
      <c r="V352" s="16">
        <f>Finan!U45</f>
        <v>1</v>
      </c>
      <c r="W352" s="16">
        <f>Finan!U46</f>
        <v>0.91659999999999997</v>
      </c>
      <c r="X352" s="19">
        <f>Finan!V45</f>
        <v>0.4</v>
      </c>
      <c r="Y352" s="16">
        <f>Finan!W45</f>
        <v>0.36664000000000002</v>
      </c>
      <c r="Z352" s="2"/>
      <c r="AA352" s="2"/>
      <c r="AB352" s="2"/>
      <c r="AC352" s="2"/>
      <c r="AD352" s="2"/>
      <c r="AE352" s="2"/>
      <c r="AF352" s="2"/>
      <c r="AG352" s="2"/>
      <c r="AH352" s="2"/>
      <c r="AI352" s="2"/>
      <c r="AJ352" s="2"/>
      <c r="AK352" s="2"/>
    </row>
    <row r="353" spans="1:37" ht="15.75" customHeight="1">
      <c r="A353" s="985"/>
      <c r="B353" s="985"/>
      <c r="C353" s="985"/>
      <c r="D353" s="985"/>
      <c r="E353" s="985"/>
      <c r="F353" s="985"/>
      <c r="G353" s="985"/>
      <c r="H353" s="985"/>
      <c r="I353" s="985"/>
      <c r="J353" s="985"/>
      <c r="K353" s="985"/>
      <c r="L353" s="985"/>
      <c r="M353" s="985"/>
      <c r="N353" s="985"/>
      <c r="O353" s="985"/>
      <c r="P353" s="985"/>
      <c r="Q353" s="985"/>
      <c r="R353" s="985"/>
      <c r="S353" s="19">
        <f>Finan!B47</f>
        <v>0</v>
      </c>
      <c r="T353" s="17" t="str">
        <f>Finan!C47</f>
        <v>GIT Contabilidad</v>
      </c>
      <c r="U353" s="17" t="str">
        <f>Finan!D47</f>
        <v>Certificar de los Estados Financieros</v>
      </c>
      <c r="V353" s="16">
        <f>Finan!U47</f>
        <v>1</v>
      </c>
      <c r="W353" s="16">
        <f>Finan!U48</f>
        <v>0.9375</v>
      </c>
      <c r="X353" s="19">
        <f>Finan!V47</f>
        <v>0.1</v>
      </c>
      <c r="Y353" s="16">
        <f>Finan!W47</f>
        <v>9.375E-2</v>
      </c>
      <c r="Z353" s="2"/>
      <c r="AA353" s="2"/>
      <c r="AB353" s="2"/>
      <c r="AC353" s="2"/>
      <c r="AD353" s="2"/>
      <c r="AE353" s="2"/>
      <c r="AF353" s="2"/>
      <c r="AG353" s="2"/>
      <c r="AH353" s="2"/>
      <c r="AI353" s="2"/>
      <c r="AJ353" s="2"/>
      <c r="AK353" s="2"/>
    </row>
    <row r="354" spans="1:37" ht="15.75" customHeight="1">
      <c r="A354" s="985"/>
      <c r="B354" s="985"/>
      <c r="C354" s="985"/>
      <c r="D354" s="985"/>
      <c r="E354" s="985"/>
      <c r="F354" s="985"/>
      <c r="G354" s="987"/>
      <c r="H354" s="987"/>
      <c r="I354" s="987"/>
      <c r="J354" s="987"/>
      <c r="K354" s="987"/>
      <c r="L354" s="987"/>
      <c r="M354" s="987"/>
      <c r="N354" s="987"/>
      <c r="O354" s="987"/>
      <c r="P354" s="987"/>
      <c r="Q354" s="987"/>
      <c r="R354" s="985"/>
      <c r="S354" s="19">
        <f>Finan!B49</f>
        <v>0</v>
      </c>
      <c r="T354" s="17" t="str">
        <f>Finan!C49</f>
        <v>GIT Contabilidad</v>
      </c>
      <c r="U354" s="17" t="str">
        <f>Finan!D49</f>
        <v>Publicar los Estados Financieros en la páGina Web del IGAC</v>
      </c>
      <c r="V354" s="16">
        <f>Finan!U49</f>
        <v>1</v>
      </c>
      <c r="W354" s="16">
        <f>Finan!U50</f>
        <v>0.9375</v>
      </c>
      <c r="X354" s="19">
        <f>Finan!V49</f>
        <v>0.1</v>
      </c>
      <c r="Y354" s="16">
        <f>Finan!W49</f>
        <v>9.375E-2</v>
      </c>
      <c r="Z354" s="2"/>
      <c r="AA354" s="2"/>
      <c r="AB354" s="2"/>
      <c r="AC354" s="2"/>
      <c r="AD354" s="2"/>
      <c r="AE354" s="2"/>
      <c r="AF354" s="2"/>
      <c r="AG354" s="2"/>
      <c r="AH354" s="2"/>
      <c r="AI354" s="2"/>
      <c r="AJ354" s="2"/>
      <c r="AK354" s="2"/>
    </row>
    <row r="355" spans="1:37" ht="15.75" customHeight="1">
      <c r="A355" s="985"/>
      <c r="B355" s="985"/>
      <c r="C355" s="985"/>
      <c r="D355" s="985"/>
      <c r="E355" s="985"/>
      <c r="F355" s="985"/>
      <c r="G355" s="991" t="str">
        <f>Finan!A52</f>
        <v>MANUALES DE PROCEDIMIENTOS DEL PROCESO GESTIÓN FINANCIERA ACTUALIZADOS</v>
      </c>
      <c r="H355" s="990">
        <f>Finan!B52</f>
        <v>0</v>
      </c>
      <c r="I355" s="991" t="str">
        <f>Finan!C52</f>
        <v>GIT Financiera</v>
      </c>
      <c r="J355" s="991" t="str">
        <f>Finan!D52</f>
        <v>Porcentaje</v>
      </c>
      <c r="K355" s="991">
        <f>Finan!E52</f>
        <v>100</v>
      </c>
      <c r="L355" s="991" t="str">
        <f>Finan!F52</f>
        <v>Porcentaje de manuales actualizados después de revisión de pertinencia</v>
      </c>
      <c r="M355" s="991" t="str">
        <f>Finan!G52</f>
        <v>EFICACIA</v>
      </c>
      <c r="N355" s="984">
        <f>Finan!U52</f>
        <v>1</v>
      </c>
      <c r="O355" s="984">
        <f>Finan!U53</f>
        <v>0.75</v>
      </c>
      <c r="P355" s="990">
        <f>Finan!V52</f>
        <v>0.1</v>
      </c>
      <c r="Q355" s="984">
        <f>Finan!W52</f>
        <v>7.5000000000000011E-2</v>
      </c>
      <c r="R355" s="985"/>
      <c r="S355" s="19">
        <f>Finan!B55</f>
        <v>0</v>
      </c>
      <c r="T355" s="17" t="str">
        <f>Finan!C55</f>
        <v>GIT Financiera</v>
      </c>
      <c r="U355" s="17" t="str">
        <f>Finan!D55</f>
        <v>Revisar los manuales del proceso con el fin de verificar su pertinencia y ajuste a la última normatividad</v>
      </c>
      <c r="V355" s="16">
        <f>Finan!U55</f>
        <v>0.99999999999999989</v>
      </c>
      <c r="W355" s="16">
        <f>Finan!U56</f>
        <v>0.99999999999999989</v>
      </c>
      <c r="X355" s="19">
        <f>Finan!V55</f>
        <v>0.5</v>
      </c>
      <c r="Y355" s="16">
        <f>Finan!W55</f>
        <v>0.49999999999999994</v>
      </c>
      <c r="Z355" s="2"/>
      <c r="AA355" s="2"/>
      <c r="AB355" s="2"/>
      <c r="AC355" s="2"/>
      <c r="AD355" s="2"/>
      <c r="AE355" s="2"/>
      <c r="AF355" s="2"/>
      <c r="AG355" s="2"/>
      <c r="AH355" s="2"/>
      <c r="AI355" s="2"/>
      <c r="AJ355" s="2"/>
      <c r="AK355" s="2"/>
    </row>
    <row r="356" spans="1:37" ht="24.75" customHeight="1">
      <c r="A356" s="985"/>
      <c r="B356" s="985"/>
      <c r="C356" s="985"/>
      <c r="D356" s="985"/>
      <c r="E356" s="985"/>
      <c r="F356" s="985"/>
      <c r="G356" s="987"/>
      <c r="H356" s="987"/>
      <c r="I356" s="987"/>
      <c r="J356" s="987"/>
      <c r="K356" s="987"/>
      <c r="L356" s="987"/>
      <c r="M356" s="987"/>
      <c r="N356" s="987"/>
      <c r="O356" s="987"/>
      <c r="P356" s="987"/>
      <c r="Q356" s="987"/>
      <c r="R356" s="985"/>
      <c r="S356" s="19">
        <f>Finan!B57</f>
        <v>0</v>
      </c>
      <c r="T356" s="17" t="str">
        <f>Finan!C57</f>
        <v>GIT Financiera</v>
      </c>
      <c r="U356" s="17" t="str">
        <f>Finan!D57</f>
        <v>Actualizar los manuales de acuerdo a la verificación realizada previamente</v>
      </c>
      <c r="V356" s="16">
        <f>Finan!U57</f>
        <v>1</v>
      </c>
      <c r="W356" s="16">
        <f>Finan!U58</f>
        <v>0.75</v>
      </c>
      <c r="X356" s="19">
        <f>Finan!V57</f>
        <v>0.5</v>
      </c>
      <c r="Y356" s="16">
        <f>Finan!W57</f>
        <v>0.375</v>
      </c>
      <c r="Z356" s="2"/>
      <c r="AA356" s="2"/>
      <c r="AB356" s="2"/>
      <c r="AC356" s="2"/>
      <c r="AD356" s="2"/>
      <c r="AE356" s="2"/>
      <c r="AF356" s="2"/>
      <c r="AG356" s="2"/>
      <c r="AH356" s="2"/>
      <c r="AI356" s="2"/>
      <c r="AJ356" s="2"/>
      <c r="AK356" s="2"/>
    </row>
    <row r="357" spans="1:37" ht="15.75" customHeight="1">
      <c r="A357" s="985"/>
      <c r="B357" s="985"/>
      <c r="C357" s="985"/>
      <c r="D357" s="985"/>
      <c r="E357" s="985"/>
      <c r="F357" s="985"/>
      <c r="G357" s="991" t="str">
        <f>Finan!A60</f>
        <v>TOTAL DE PAGOS REALIZADOS PARA CUMPLIR CON LAS OBLIGACIONES RECIBIDAS</v>
      </c>
      <c r="H357" s="990">
        <f>Finan!B60</f>
        <v>0</v>
      </c>
      <c r="I357" s="991" t="str">
        <f>Finan!C60</f>
        <v>GIT Tesorería</v>
      </c>
      <c r="J357" s="991" t="str">
        <f>Finan!D60</f>
        <v>Porcentaje</v>
      </c>
      <c r="K357" s="991">
        <f>Finan!E60</f>
        <v>100</v>
      </c>
      <c r="L357" s="991" t="str">
        <f>Finan!F60</f>
        <v>Porcentaje de pago de obligaciones recibidas</v>
      </c>
      <c r="M357" s="991" t="str">
        <f>Finan!G60</f>
        <v>EFICACIA</v>
      </c>
      <c r="N357" s="984">
        <f>Finan!U60</f>
        <v>1</v>
      </c>
      <c r="O357" s="984">
        <f>Finan!U61</f>
        <v>1</v>
      </c>
      <c r="P357" s="990">
        <f>Finan!V60</f>
        <v>0.15</v>
      </c>
      <c r="Q357" s="984">
        <f>Finan!W60</f>
        <v>0.15</v>
      </c>
      <c r="R357" s="985"/>
      <c r="S357" s="19">
        <f>Finan!B63</f>
        <v>0</v>
      </c>
      <c r="T357" s="17" t="str">
        <f>Finan!C63</f>
        <v>GIT Tesorería</v>
      </c>
      <c r="U357" s="17" t="str">
        <f>Finan!D63</f>
        <v>Solicitar programación de PAC a ordenadores del Gasto del IGAC.</v>
      </c>
      <c r="V357" s="16">
        <f>Finan!U63</f>
        <v>1</v>
      </c>
      <c r="W357" s="16">
        <f>Finan!U64</f>
        <v>1</v>
      </c>
      <c r="X357" s="19">
        <f>Finan!V63</f>
        <v>0.3</v>
      </c>
      <c r="Y357" s="16">
        <f>Finan!W63</f>
        <v>0.3</v>
      </c>
      <c r="Z357" s="2"/>
      <c r="AA357" s="2"/>
      <c r="AB357" s="2"/>
      <c r="AC357" s="2"/>
      <c r="AD357" s="2"/>
      <c r="AE357" s="2"/>
      <c r="AF357" s="2"/>
      <c r="AG357" s="2"/>
      <c r="AH357" s="2"/>
      <c r="AI357" s="2"/>
      <c r="AJ357" s="2"/>
      <c r="AK357" s="2"/>
    </row>
    <row r="358" spans="1:37" ht="15.75" customHeight="1">
      <c r="A358" s="985"/>
      <c r="B358" s="985"/>
      <c r="C358" s="985"/>
      <c r="D358" s="985"/>
      <c r="E358" s="985"/>
      <c r="F358" s="985"/>
      <c r="G358" s="985"/>
      <c r="H358" s="985"/>
      <c r="I358" s="985"/>
      <c r="J358" s="985"/>
      <c r="K358" s="985"/>
      <c r="L358" s="985"/>
      <c r="M358" s="985"/>
      <c r="N358" s="985"/>
      <c r="O358" s="985"/>
      <c r="P358" s="985"/>
      <c r="Q358" s="985"/>
      <c r="R358" s="985"/>
      <c r="S358" s="19">
        <f>Finan!B65</f>
        <v>0</v>
      </c>
      <c r="T358" s="17" t="str">
        <f>Finan!C65</f>
        <v>GIT Tesorería</v>
      </c>
      <c r="U358" s="17" t="str">
        <f>Finan!D65</f>
        <v>Consolidar el PAC y registrarlo en el SIIF Nación.</v>
      </c>
      <c r="V358" s="16">
        <f>Finan!U65</f>
        <v>1</v>
      </c>
      <c r="W358" s="16">
        <f>Finan!U66</f>
        <v>1</v>
      </c>
      <c r="X358" s="19">
        <f>Finan!V65</f>
        <v>0.25</v>
      </c>
      <c r="Y358" s="16">
        <f>Finan!W65</f>
        <v>0.25</v>
      </c>
      <c r="Z358" s="2"/>
      <c r="AA358" s="2"/>
      <c r="AB358" s="2"/>
      <c r="AC358" s="2"/>
      <c r="AD358" s="2"/>
      <c r="AE358" s="2"/>
      <c r="AF358" s="2"/>
      <c r="AG358" s="2"/>
      <c r="AH358" s="2"/>
      <c r="AI358" s="2"/>
      <c r="AJ358" s="2"/>
      <c r="AK358" s="2"/>
    </row>
    <row r="359" spans="1:37" ht="15.75" customHeight="1">
      <c r="A359" s="985"/>
      <c r="B359" s="985"/>
      <c r="C359" s="985"/>
      <c r="D359" s="985"/>
      <c r="E359" s="985"/>
      <c r="F359" s="985"/>
      <c r="G359" s="985"/>
      <c r="H359" s="985"/>
      <c r="I359" s="985"/>
      <c r="J359" s="985"/>
      <c r="K359" s="985"/>
      <c r="L359" s="985"/>
      <c r="M359" s="985"/>
      <c r="N359" s="985"/>
      <c r="O359" s="985"/>
      <c r="P359" s="985"/>
      <c r="Q359" s="985"/>
      <c r="R359" s="985"/>
      <c r="S359" s="19">
        <f>Finan!B67</f>
        <v>0</v>
      </c>
      <c r="T359" s="17" t="str">
        <f>Finan!C67</f>
        <v>GIT Tesorería</v>
      </c>
      <c r="U359" s="17" t="str">
        <f>Finan!D67</f>
        <v>Recibir las obligaciones del GIT Contabilidad</v>
      </c>
      <c r="V359" s="16">
        <f>Finan!U67</f>
        <v>1</v>
      </c>
      <c r="W359" s="16">
        <f>Finan!U68</f>
        <v>9.2862999999999989</v>
      </c>
      <c r="X359" s="19">
        <f>Finan!V67</f>
        <v>0.05</v>
      </c>
      <c r="Y359" s="16">
        <f>Finan!W67</f>
        <v>0.46431499999999998</v>
      </c>
      <c r="Z359" s="2"/>
      <c r="AA359" s="2"/>
      <c r="AB359" s="2"/>
      <c r="AC359" s="2"/>
      <c r="AD359" s="2"/>
      <c r="AE359" s="2"/>
      <c r="AF359" s="2"/>
      <c r="AG359" s="2"/>
      <c r="AH359" s="2"/>
      <c r="AI359" s="2"/>
      <c r="AJ359" s="2"/>
      <c r="AK359" s="2"/>
    </row>
    <row r="360" spans="1:37" ht="15.75" customHeight="1">
      <c r="A360" s="987"/>
      <c r="B360" s="987"/>
      <c r="C360" s="987"/>
      <c r="D360" s="987"/>
      <c r="E360" s="987"/>
      <c r="F360" s="987"/>
      <c r="G360" s="987"/>
      <c r="H360" s="987"/>
      <c r="I360" s="987"/>
      <c r="J360" s="987"/>
      <c r="K360" s="987"/>
      <c r="L360" s="987"/>
      <c r="M360" s="987"/>
      <c r="N360" s="987"/>
      <c r="O360" s="987"/>
      <c r="P360" s="987"/>
      <c r="Q360" s="987"/>
      <c r="R360" s="987"/>
      <c r="S360" s="19">
        <f>Finan!B69</f>
        <v>0</v>
      </c>
      <c r="T360" s="17" t="str">
        <f>Finan!C69</f>
        <v>GIT Tesorería</v>
      </c>
      <c r="U360" s="17" t="str">
        <f>Finan!D69</f>
        <v>Pagar las obligaciones recibidas de acuerdo a PAC disponible</v>
      </c>
      <c r="V360" s="16">
        <f>Finan!U69</f>
        <v>1</v>
      </c>
      <c r="W360" s="16">
        <f>Finan!U70</f>
        <v>1</v>
      </c>
      <c r="X360" s="19">
        <f>Finan!V69</f>
        <v>0.4</v>
      </c>
      <c r="Y360" s="16">
        <f>Finan!W69</f>
        <v>0.4</v>
      </c>
      <c r="Z360" s="2"/>
      <c r="AA360" s="2"/>
      <c r="AB360" s="2"/>
      <c r="AC360" s="2"/>
      <c r="AD360" s="2"/>
      <c r="AE360" s="2"/>
      <c r="AF360" s="2"/>
      <c r="AG360" s="2"/>
      <c r="AH360" s="2"/>
      <c r="AI360" s="2"/>
      <c r="AJ360" s="2"/>
      <c r="AK360" s="2"/>
    </row>
    <row r="361" spans="1:37" ht="15.75" customHeight="1">
      <c r="A361" s="1023" t="str">
        <f>Document!D4</f>
        <v>GESTIÓN DOCUMENTAL</v>
      </c>
      <c r="B361" s="1025">
        <f>Document!W4</f>
        <v>4.4900000000000002E-2</v>
      </c>
      <c r="C361" s="991" t="str">
        <f>Document!A8</f>
        <v>- Implementar la modernización y el fortalecimiento  del IGAC.</v>
      </c>
      <c r="D361" s="991" t="str">
        <f>Document!N8</f>
        <v>- Implementación del Sistema de Gestión Documental.</v>
      </c>
      <c r="E361" s="991" t="str">
        <f>Document!A10</f>
        <v>- Información y comunicación</v>
      </c>
      <c r="F361" s="991" t="str">
        <f>Document!N10</f>
        <v>- Gestion Documental.</v>
      </c>
      <c r="G361" s="991" t="str">
        <f>Document!A12</f>
        <v>Sistema de Gestión Documental Implementado</v>
      </c>
      <c r="H361" s="990">
        <f>Document!B12</f>
        <v>0</v>
      </c>
      <c r="I361" s="990">
        <f>Document!C12</f>
        <v>0</v>
      </c>
      <c r="J361" s="991" t="str">
        <f>Document!D12</f>
        <v>Porcentaje</v>
      </c>
      <c r="K361" s="990">
        <f>Document!E12</f>
        <v>1</v>
      </c>
      <c r="L361" s="991" t="str">
        <f>Document!F12</f>
        <v>% de avance en la implementación del Servicio de Gestión Documental</v>
      </c>
      <c r="M361" s="991" t="str">
        <f>Document!G12</f>
        <v>EFICACIA</v>
      </c>
      <c r="N361" s="984">
        <f>Document!U12</f>
        <v>1</v>
      </c>
      <c r="O361" s="984">
        <f>Document!U13</f>
        <v>0.87996510117204785</v>
      </c>
      <c r="P361" s="990">
        <f>Document!V12</f>
        <v>0.6</v>
      </c>
      <c r="Q361" s="984">
        <f>Document!W12</f>
        <v>0.52797906070322864</v>
      </c>
      <c r="R361" s="984">
        <f>SUM(Q361:Q378)</f>
        <v>0.85129476264339621</v>
      </c>
      <c r="S361" s="16" t="str">
        <f>Document!B15</f>
        <v>N/A</v>
      </c>
      <c r="T361" s="19">
        <f>Document!C15</f>
        <v>0</v>
      </c>
      <c r="U361" s="17" t="str">
        <f>Document!D15</f>
        <v>Actualizar los instrumentos de gestión de la información. (Eliminada)</v>
      </c>
      <c r="V361" s="16">
        <f>Document!U15</f>
        <v>1</v>
      </c>
      <c r="W361" s="16">
        <f>Document!U16</f>
        <v>0.8</v>
      </c>
      <c r="X361" s="19">
        <f>Document!V15</f>
        <v>0</v>
      </c>
      <c r="Y361" s="16">
        <f>Document!W15</f>
        <v>0</v>
      </c>
      <c r="Z361" s="2"/>
      <c r="AA361" s="2"/>
      <c r="AB361" s="2"/>
      <c r="AC361" s="2"/>
      <c r="AD361" s="2"/>
      <c r="AE361" s="2"/>
      <c r="AF361" s="2"/>
      <c r="AG361" s="2"/>
      <c r="AH361" s="2"/>
      <c r="AI361" s="2"/>
      <c r="AJ361" s="2"/>
      <c r="AK361" s="2"/>
    </row>
    <row r="362" spans="1:37" ht="15.75" customHeight="1">
      <c r="A362" s="985"/>
      <c r="B362" s="985"/>
      <c r="C362" s="985"/>
      <c r="D362" s="985"/>
      <c r="E362" s="985"/>
      <c r="F362" s="985"/>
      <c r="G362" s="985"/>
      <c r="H362" s="985"/>
      <c r="I362" s="985"/>
      <c r="J362" s="985"/>
      <c r="K362" s="985"/>
      <c r="L362" s="985"/>
      <c r="M362" s="985"/>
      <c r="N362" s="985"/>
      <c r="O362" s="985"/>
      <c r="P362" s="985"/>
      <c r="Q362" s="985"/>
      <c r="R362" s="985"/>
      <c r="S362" s="16" t="str">
        <f>Document!B17</f>
        <v>N/A</v>
      </c>
      <c r="T362" s="19">
        <f>Document!C17</f>
        <v>0</v>
      </c>
      <c r="U362" s="17" t="str">
        <f>Document!D17</f>
        <v>Actualizar los instrumentos archivisticos (Eliminada)</v>
      </c>
      <c r="V362" s="16">
        <f>Document!U17</f>
        <v>1</v>
      </c>
      <c r="W362" s="16">
        <f>Document!U18</f>
        <v>0.60000000000000009</v>
      </c>
      <c r="X362" s="19">
        <f>Document!V17</f>
        <v>0</v>
      </c>
      <c r="Y362" s="16">
        <f>Document!W17</f>
        <v>0</v>
      </c>
      <c r="Z362" s="2"/>
      <c r="AA362" s="2"/>
      <c r="AB362" s="2"/>
      <c r="AC362" s="2"/>
      <c r="AD362" s="2"/>
      <c r="AE362" s="2"/>
      <c r="AF362" s="2"/>
      <c r="AG362" s="2"/>
      <c r="AH362" s="2"/>
      <c r="AI362" s="2"/>
      <c r="AJ362" s="2"/>
      <c r="AK362" s="2"/>
    </row>
    <row r="363" spans="1:37" ht="15.75" customHeight="1">
      <c r="A363" s="985"/>
      <c r="B363" s="985"/>
      <c r="C363" s="985"/>
      <c r="D363" s="985"/>
      <c r="E363" s="985"/>
      <c r="F363" s="985"/>
      <c r="G363" s="985"/>
      <c r="H363" s="985"/>
      <c r="I363" s="985"/>
      <c r="J363" s="985"/>
      <c r="K363" s="985"/>
      <c r="L363" s="985"/>
      <c r="M363" s="985"/>
      <c r="N363" s="985"/>
      <c r="O363" s="985"/>
      <c r="P363" s="985"/>
      <c r="Q363" s="985"/>
      <c r="R363" s="985"/>
      <c r="S363" s="16" t="str">
        <f>Document!B19</f>
        <v>PINAR</v>
      </c>
      <c r="T363" s="19" t="str">
        <f>Document!C19</f>
        <v>NATALIA PLATA</v>
      </c>
      <c r="U363" s="17" t="str">
        <f>Document!D19</f>
        <v>Revisar y actualizar los instrumentos archivísticos.</v>
      </c>
      <c r="V363" s="16">
        <f>Document!U19</f>
        <v>1</v>
      </c>
      <c r="W363" s="16">
        <f>Document!U20</f>
        <v>0.95</v>
      </c>
      <c r="X363" s="19">
        <f>Document!V19</f>
        <v>0.25</v>
      </c>
      <c r="Y363" s="16">
        <f>Document!W19</f>
        <v>0.23749999999999999</v>
      </c>
      <c r="Z363" s="2"/>
      <c r="AA363" s="2"/>
      <c r="AB363" s="2"/>
      <c r="AC363" s="2"/>
      <c r="AD363" s="2"/>
      <c r="AE363" s="2"/>
      <c r="AF363" s="2"/>
      <c r="AG363" s="2"/>
      <c r="AH363" s="2"/>
      <c r="AI363" s="2"/>
      <c r="AJ363" s="2"/>
      <c r="AK363" s="2"/>
    </row>
    <row r="364" spans="1:37" ht="15.75" customHeight="1">
      <c r="A364" s="985"/>
      <c r="B364" s="985"/>
      <c r="C364" s="985"/>
      <c r="D364" s="985"/>
      <c r="E364" s="985"/>
      <c r="F364" s="985"/>
      <c r="G364" s="985"/>
      <c r="H364" s="985"/>
      <c r="I364" s="985"/>
      <c r="J364" s="985"/>
      <c r="K364" s="985"/>
      <c r="L364" s="985"/>
      <c r="M364" s="985"/>
      <c r="N364" s="985"/>
      <c r="O364" s="985"/>
      <c r="P364" s="985"/>
      <c r="Q364" s="985"/>
      <c r="R364" s="985"/>
      <c r="S364" s="16" t="str">
        <f>Document!B21</f>
        <v>PINAR</v>
      </c>
      <c r="T364" s="19" t="str">
        <f>Document!C21</f>
        <v>NATALIA PLATA</v>
      </c>
      <c r="U364" s="17" t="str">
        <f>Document!D21</f>
        <v>Obtener la validación y aprobación de los instrumentos archivísticos</v>
      </c>
      <c r="V364" s="16">
        <f>Document!U21</f>
        <v>1</v>
      </c>
      <c r="W364" s="16">
        <f>Document!U22</f>
        <v>0.38</v>
      </c>
      <c r="X364" s="19">
        <f>Document!V21</f>
        <v>0.15</v>
      </c>
      <c r="Y364" s="16">
        <f>Document!W21</f>
        <v>5.6999999999999995E-2</v>
      </c>
      <c r="Z364" s="2"/>
      <c r="AA364" s="2"/>
      <c r="AB364" s="2"/>
      <c r="AC364" s="2"/>
      <c r="AD364" s="2"/>
      <c r="AE364" s="2"/>
      <c r="AF364" s="2"/>
      <c r="AG364" s="2"/>
      <c r="AH364" s="2"/>
      <c r="AI364" s="2"/>
      <c r="AJ364" s="2"/>
      <c r="AK364" s="2"/>
    </row>
    <row r="365" spans="1:37" ht="15.75" customHeight="1">
      <c r="A365" s="985"/>
      <c r="B365" s="985"/>
      <c r="C365" s="985"/>
      <c r="D365" s="985"/>
      <c r="E365" s="985"/>
      <c r="F365" s="985"/>
      <c r="G365" s="985"/>
      <c r="H365" s="985"/>
      <c r="I365" s="985"/>
      <c r="J365" s="985"/>
      <c r="K365" s="985"/>
      <c r="L365" s="985"/>
      <c r="M365" s="985"/>
      <c r="N365" s="985"/>
      <c r="O365" s="985"/>
      <c r="P365" s="985"/>
      <c r="Q365" s="985"/>
      <c r="R365" s="985"/>
      <c r="S365" s="16" t="str">
        <f>Document!B23</f>
        <v>N/A</v>
      </c>
      <c r="T365" s="19">
        <f>Document!C23</f>
        <v>0</v>
      </c>
      <c r="U365" s="17" t="str">
        <f>Document!D23</f>
        <v>Realizar los procesos de organización documental. (Eliminada)</v>
      </c>
      <c r="V365" s="16">
        <f>Document!U23</f>
        <v>1</v>
      </c>
      <c r="W365" s="16">
        <f>Document!U24</f>
        <v>0.30000000000000004</v>
      </c>
      <c r="X365" s="19">
        <f>Document!V23</f>
        <v>0</v>
      </c>
      <c r="Y365" s="16">
        <f>Document!W23</f>
        <v>0</v>
      </c>
      <c r="Z365" s="2"/>
      <c r="AA365" s="2"/>
      <c r="AB365" s="2"/>
      <c r="AC365" s="2"/>
      <c r="AD365" s="2"/>
      <c r="AE365" s="2"/>
      <c r="AF365" s="2"/>
      <c r="AG365" s="2"/>
      <c r="AH365" s="2"/>
      <c r="AI365" s="2"/>
      <c r="AJ365" s="2"/>
      <c r="AK365" s="2"/>
    </row>
    <row r="366" spans="1:37" ht="15.75" customHeight="1">
      <c r="A366" s="985"/>
      <c r="B366" s="985"/>
      <c r="C366" s="985"/>
      <c r="D366" s="985"/>
      <c r="E366" s="985"/>
      <c r="F366" s="985"/>
      <c r="G366" s="985"/>
      <c r="H366" s="985"/>
      <c r="I366" s="985"/>
      <c r="J366" s="985"/>
      <c r="K366" s="985"/>
      <c r="L366" s="985"/>
      <c r="M366" s="985"/>
      <c r="N366" s="985"/>
      <c r="O366" s="985"/>
      <c r="P366" s="985"/>
      <c r="Q366" s="985"/>
      <c r="R366" s="985"/>
      <c r="S366" s="16" t="str">
        <f>Document!B25</f>
        <v>PINAR/PGD/Plan de Capacitación</v>
      </c>
      <c r="T366" s="19" t="str">
        <f>Document!C25</f>
        <v>NATALIA PLATA</v>
      </c>
      <c r="U366" s="17" t="str">
        <f>Document!D25</f>
        <v xml:space="preserve">Apoyar técnicamente en la organización documental en las dependecias </v>
      </c>
      <c r="V366" s="16">
        <f>Document!U25</f>
        <v>1</v>
      </c>
      <c r="W366" s="16">
        <f>Document!U26</f>
        <v>0.89</v>
      </c>
      <c r="X366" s="19">
        <f>Document!V25</f>
        <v>0.3</v>
      </c>
      <c r="Y366" s="16">
        <f>Document!W25</f>
        <v>0.26700000000000002</v>
      </c>
      <c r="Z366" s="2"/>
      <c r="AA366" s="2"/>
      <c r="AB366" s="2"/>
      <c r="AC366" s="2"/>
      <c r="AD366" s="2"/>
      <c r="AE366" s="2"/>
      <c r="AF366" s="2"/>
      <c r="AG366" s="2"/>
      <c r="AH366" s="2"/>
      <c r="AI366" s="2"/>
      <c r="AJ366" s="2"/>
      <c r="AK366" s="2"/>
    </row>
    <row r="367" spans="1:37" ht="15.75" customHeight="1">
      <c r="A367" s="985"/>
      <c r="B367" s="985"/>
      <c r="C367" s="985"/>
      <c r="D367" s="985"/>
      <c r="E367" s="985"/>
      <c r="F367" s="985"/>
      <c r="G367" s="985"/>
      <c r="H367" s="985"/>
      <c r="I367" s="985"/>
      <c r="J367" s="985"/>
      <c r="K367" s="985"/>
      <c r="L367" s="985"/>
      <c r="M367" s="985"/>
      <c r="N367" s="985"/>
      <c r="O367" s="985"/>
      <c r="P367" s="985"/>
      <c r="Q367" s="985"/>
      <c r="R367" s="985"/>
      <c r="S367" s="16" t="str">
        <f>Document!B27</f>
        <v>N/A</v>
      </c>
      <c r="T367" s="19">
        <f>Document!C27</f>
        <v>0</v>
      </c>
      <c r="U367" s="17" t="str">
        <f>Document!D27</f>
        <v>Aplicar los procedimientos para la conservación y preservación del acervo documental del IGAC (Eliminada)</v>
      </c>
      <c r="V367" s="16">
        <f>Document!U27</f>
        <v>1</v>
      </c>
      <c r="W367" s="16">
        <f>Document!U28</f>
        <v>0.25</v>
      </c>
      <c r="X367" s="19">
        <f>Document!V27</f>
        <v>0</v>
      </c>
      <c r="Y367" s="16">
        <f>Document!W27</f>
        <v>0</v>
      </c>
      <c r="Z367" s="2"/>
      <c r="AA367" s="2"/>
      <c r="AB367" s="2"/>
      <c r="AC367" s="2"/>
      <c r="AD367" s="2"/>
      <c r="AE367" s="2"/>
      <c r="AF367" s="2"/>
      <c r="AG367" s="2"/>
      <c r="AH367" s="2"/>
      <c r="AI367" s="2"/>
      <c r="AJ367" s="2"/>
      <c r="AK367" s="2"/>
    </row>
    <row r="368" spans="1:37" ht="15.75" customHeight="1">
      <c r="A368" s="985"/>
      <c r="B368" s="985"/>
      <c r="C368" s="985"/>
      <c r="D368" s="985"/>
      <c r="E368" s="985"/>
      <c r="F368" s="985"/>
      <c r="G368" s="985"/>
      <c r="H368" s="985"/>
      <c r="I368" s="985"/>
      <c r="J368" s="985"/>
      <c r="K368" s="985"/>
      <c r="L368" s="985"/>
      <c r="M368" s="985"/>
      <c r="N368" s="985"/>
      <c r="O368" s="985"/>
      <c r="P368" s="985"/>
      <c r="Q368" s="985"/>
      <c r="R368" s="985"/>
      <c r="S368" s="16" t="str">
        <f>Document!B29</f>
        <v>SIC /Plan de Capacitación</v>
      </c>
      <c r="T368" s="19" t="str">
        <f>Document!C29</f>
        <v>NATALIA PLATA</v>
      </c>
      <c r="U368" s="17" t="str">
        <f>Document!D29</f>
        <v>Efectuar visitas de seguimiento a la implementación y aplicación de TRD</v>
      </c>
      <c r="V368" s="16">
        <f>Document!U29</f>
        <v>1</v>
      </c>
      <c r="W368" s="16">
        <f>Document!U30</f>
        <v>1</v>
      </c>
      <c r="X368" s="19">
        <f>Document!V29</f>
        <v>0.15</v>
      </c>
      <c r="Y368" s="16">
        <f>Document!W29</f>
        <v>0.15</v>
      </c>
      <c r="Z368" s="2"/>
      <c r="AA368" s="2"/>
      <c r="AB368" s="2"/>
      <c r="AC368" s="2"/>
      <c r="AD368" s="2"/>
      <c r="AE368" s="2"/>
      <c r="AF368" s="2"/>
      <c r="AG368" s="2"/>
      <c r="AH368" s="2"/>
      <c r="AI368" s="2"/>
      <c r="AJ368" s="2"/>
      <c r="AK368" s="2"/>
    </row>
    <row r="369" spans="1:37" ht="15.75" customHeight="1">
      <c r="A369" s="985"/>
      <c r="B369" s="985"/>
      <c r="C369" s="985"/>
      <c r="D369" s="985"/>
      <c r="E369" s="985"/>
      <c r="F369" s="985"/>
      <c r="G369" s="985"/>
      <c r="H369" s="985"/>
      <c r="I369" s="985"/>
      <c r="J369" s="985"/>
      <c r="K369" s="985"/>
      <c r="L369" s="985"/>
      <c r="M369" s="985"/>
      <c r="N369" s="985"/>
      <c r="O369" s="985"/>
      <c r="P369" s="985"/>
      <c r="Q369" s="985"/>
      <c r="R369" s="985"/>
      <c r="S369" s="16" t="str">
        <f>Document!B31</f>
        <v>N/A</v>
      </c>
      <c r="T369" s="19">
        <f>Document!C31</f>
        <v>0</v>
      </c>
      <c r="U369" s="17" t="str">
        <f>Document!D31</f>
        <v>Actualización de las tablas de retención documental (Eliminada)</v>
      </c>
      <c r="V369" s="16">
        <f>Document!U31</f>
        <v>1</v>
      </c>
      <c r="W369" s="16">
        <f>Document!U32</f>
        <v>0.30000000000000004</v>
      </c>
      <c r="X369" s="19">
        <f>Document!V31</f>
        <v>0</v>
      </c>
      <c r="Y369" s="16">
        <f>Document!W31</f>
        <v>0</v>
      </c>
      <c r="Z369" s="2"/>
      <c r="AA369" s="2"/>
      <c r="AB369" s="2"/>
      <c r="AC369" s="2"/>
      <c r="AD369" s="2"/>
      <c r="AE369" s="2"/>
      <c r="AF369" s="2"/>
      <c r="AG369" s="2"/>
      <c r="AH369" s="2"/>
      <c r="AI369" s="2"/>
      <c r="AJ369" s="2"/>
      <c r="AK369" s="2"/>
    </row>
    <row r="370" spans="1:37" ht="15.75" customHeight="1">
      <c r="A370" s="985"/>
      <c r="B370" s="985"/>
      <c r="C370" s="985"/>
      <c r="D370" s="985"/>
      <c r="E370" s="985"/>
      <c r="F370" s="985"/>
      <c r="G370" s="987"/>
      <c r="H370" s="987"/>
      <c r="I370" s="987"/>
      <c r="J370" s="987"/>
      <c r="K370" s="987"/>
      <c r="L370" s="987"/>
      <c r="M370" s="987"/>
      <c r="N370" s="987"/>
      <c r="O370" s="987"/>
      <c r="P370" s="987"/>
      <c r="Q370" s="987"/>
      <c r="R370" s="985"/>
      <c r="S370" s="16" t="str">
        <f>Document!B33</f>
        <v>PGD</v>
      </c>
      <c r="T370" s="19" t="str">
        <f>Document!C33</f>
        <v>NATALIA PLATA</v>
      </c>
      <c r="U370" s="17" t="str">
        <f>Document!D33</f>
        <v>Realizar transferencias documentales primarias.</v>
      </c>
      <c r="V370" s="16">
        <f>Document!U33</f>
        <v>1</v>
      </c>
      <c r="W370" s="16">
        <f>Document!U34</f>
        <v>0.98</v>
      </c>
      <c r="X370" s="19">
        <f>Document!V33</f>
        <v>0.15</v>
      </c>
      <c r="Y370" s="16">
        <f>Document!W33</f>
        <v>0.14699999999999999</v>
      </c>
      <c r="Z370" s="2"/>
      <c r="AA370" s="2"/>
      <c r="AB370" s="2"/>
      <c r="AC370" s="2"/>
      <c r="AD370" s="2"/>
      <c r="AE370" s="2"/>
      <c r="AF370" s="2"/>
      <c r="AG370" s="2"/>
      <c r="AH370" s="2"/>
      <c r="AI370" s="2"/>
      <c r="AJ370" s="2"/>
      <c r="AK370" s="2"/>
    </row>
    <row r="371" spans="1:37" ht="15.75" customHeight="1">
      <c r="A371" s="985"/>
      <c r="B371" s="985"/>
      <c r="C371" s="985"/>
      <c r="D371" s="985"/>
      <c r="E371" s="985"/>
      <c r="F371" s="985"/>
      <c r="G371" s="991" t="str">
        <f>Document!A12</f>
        <v>Sistema de Gestión Documental Implementado</v>
      </c>
      <c r="H371" s="990">
        <f>Document!B12</f>
        <v>0</v>
      </c>
      <c r="I371" s="990">
        <f>Document!C12</f>
        <v>0</v>
      </c>
      <c r="J371" s="991" t="str">
        <f>Document!D12</f>
        <v>Porcentaje</v>
      </c>
      <c r="K371" s="990">
        <f>Document!E12</f>
        <v>1</v>
      </c>
      <c r="L371" s="991" t="str">
        <f>Document!F12</f>
        <v>% de avance en la implementación del Servicio de Gestión Documental</v>
      </c>
      <c r="M371" s="991" t="str">
        <f>Document!G12</f>
        <v>EFICACIA</v>
      </c>
      <c r="N371" s="984">
        <f>Document!U36</f>
        <v>0.99997500000000006</v>
      </c>
      <c r="O371" s="984">
        <f>Document!U37</f>
        <v>0.80826904761904761</v>
      </c>
      <c r="P371" s="990">
        <f>Document!V36</f>
        <v>0.4</v>
      </c>
      <c r="Q371" s="984">
        <f>Document!W36</f>
        <v>0.32331570194016757</v>
      </c>
      <c r="R371" s="985"/>
      <c r="S371" s="16" t="str">
        <f>Document!B39</f>
        <v>N/A</v>
      </c>
      <c r="T371" s="19">
        <f>Document!C39</f>
        <v>0</v>
      </c>
      <c r="U371" s="17" t="str">
        <f>Document!D39</f>
        <v>Efectuar un diagnóstico de las necesidades específicas del Instituto en cuanto gestión documental (Eliminada)</v>
      </c>
      <c r="V371" s="16">
        <f>Document!U39</f>
        <v>1</v>
      </c>
      <c r="W371" s="16">
        <f>Document!U40</f>
        <v>1</v>
      </c>
      <c r="X371" s="19">
        <f>Document!V39</f>
        <v>0</v>
      </c>
      <c r="Y371" s="16">
        <f>Document!W39</f>
        <v>0</v>
      </c>
      <c r="Z371" s="2"/>
      <c r="AA371" s="2"/>
      <c r="AB371" s="2"/>
      <c r="AC371" s="2"/>
      <c r="AD371" s="2"/>
      <c r="AE371" s="2"/>
      <c r="AF371" s="2"/>
      <c r="AG371" s="2"/>
      <c r="AH371" s="2"/>
      <c r="AI371" s="2"/>
      <c r="AJ371" s="2"/>
      <c r="AK371" s="2"/>
    </row>
    <row r="372" spans="1:37" ht="15.75" customHeight="1">
      <c r="A372" s="985"/>
      <c r="B372" s="985"/>
      <c r="C372" s="985"/>
      <c r="D372" s="985"/>
      <c r="E372" s="985"/>
      <c r="F372" s="985"/>
      <c r="G372" s="985"/>
      <c r="H372" s="985"/>
      <c r="I372" s="985"/>
      <c r="J372" s="985"/>
      <c r="K372" s="985"/>
      <c r="L372" s="985"/>
      <c r="M372" s="985"/>
      <c r="N372" s="985"/>
      <c r="O372" s="985"/>
      <c r="P372" s="985"/>
      <c r="Q372" s="985"/>
      <c r="R372" s="985"/>
      <c r="S372" s="16" t="str">
        <f>Document!B41</f>
        <v>N/A</v>
      </c>
      <c r="T372" s="19">
        <f>Document!C41</f>
        <v>0</v>
      </c>
      <c r="U372" s="17" t="str">
        <f>Document!D41</f>
        <v>Realizar una implementación y parametrización inicial del sistema a nivel central que permita radicación de entrada, de salida, interna, gestión al documento y expedientes (Eliminada)</v>
      </c>
      <c r="V372" s="16">
        <f>Document!U41</f>
        <v>1</v>
      </c>
      <c r="W372" s="16">
        <f>Document!U42</f>
        <v>0.5</v>
      </c>
      <c r="X372" s="19">
        <f>Document!V41</f>
        <v>0</v>
      </c>
      <c r="Y372" s="16">
        <f>Document!W41</f>
        <v>0</v>
      </c>
      <c r="Z372" s="2"/>
      <c r="AA372" s="2"/>
      <c r="AB372" s="2"/>
      <c r="AC372" s="2"/>
      <c r="AD372" s="2"/>
      <c r="AE372" s="2"/>
      <c r="AF372" s="2"/>
      <c r="AG372" s="2"/>
      <c r="AH372" s="2"/>
      <c r="AI372" s="2"/>
      <c r="AJ372" s="2"/>
      <c r="AK372" s="2"/>
    </row>
    <row r="373" spans="1:37" ht="15.75" customHeight="1">
      <c r="A373" s="985"/>
      <c r="B373" s="985"/>
      <c r="C373" s="985"/>
      <c r="D373" s="985"/>
      <c r="E373" s="985"/>
      <c r="F373" s="985"/>
      <c r="G373" s="985"/>
      <c r="H373" s="985"/>
      <c r="I373" s="985"/>
      <c r="J373" s="985"/>
      <c r="K373" s="985"/>
      <c r="L373" s="985"/>
      <c r="M373" s="985"/>
      <c r="N373" s="985"/>
      <c r="O373" s="985"/>
      <c r="P373" s="985"/>
      <c r="Q373" s="985"/>
      <c r="R373" s="985"/>
      <c r="S373" s="16" t="str">
        <f>Document!B43</f>
        <v>N/A</v>
      </c>
      <c r="T373" s="19">
        <f>Document!C43</f>
        <v>0</v>
      </c>
      <c r="U373" s="17" t="str">
        <f>Document!D43</f>
        <v>Expandir progresivamente la implementación a las territoriales</v>
      </c>
      <c r="V373" s="16">
        <f>Document!U43</f>
        <v>1</v>
      </c>
      <c r="W373" s="16">
        <f>Document!U44</f>
        <v>0</v>
      </c>
      <c r="X373" s="19">
        <f>Document!V43</f>
        <v>0</v>
      </c>
      <c r="Y373" s="16">
        <f>Document!W43</f>
        <v>0</v>
      </c>
      <c r="Z373" s="2"/>
      <c r="AA373" s="2"/>
      <c r="AB373" s="2"/>
      <c r="AC373" s="2"/>
      <c r="AD373" s="2"/>
      <c r="AE373" s="2"/>
      <c r="AF373" s="2"/>
      <c r="AG373" s="2"/>
      <c r="AH373" s="2"/>
      <c r="AI373" s="2"/>
      <c r="AJ373" s="2"/>
      <c r="AK373" s="2"/>
    </row>
    <row r="374" spans="1:37" ht="15.75" customHeight="1">
      <c r="A374" s="985"/>
      <c r="B374" s="985"/>
      <c r="C374" s="985"/>
      <c r="D374" s="985"/>
      <c r="E374" s="985"/>
      <c r="F374" s="985"/>
      <c r="G374" s="985"/>
      <c r="H374" s="985"/>
      <c r="I374" s="985"/>
      <c r="J374" s="985"/>
      <c r="K374" s="985"/>
      <c r="L374" s="985"/>
      <c r="M374" s="985"/>
      <c r="N374" s="985"/>
      <c r="O374" s="985"/>
      <c r="P374" s="985"/>
      <c r="Q374" s="985"/>
      <c r="R374" s="985"/>
      <c r="S374" s="16" t="str">
        <f>Document!B45</f>
        <v>PINAR/PGD</v>
      </c>
      <c r="T374" s="19" t="str">
        <f>Document!C45</f>
        <v>JULIAN ROLON</v>
      </c>
      <c r="U374" s="17" t="str">
        <f>Document!D45</f>
        <v>Desarrollar,  realizar pruebas y ajustes a las funcionalidades de la herramienta tecnológica para la gestión documental.</v>
      </c>
      <c r="V374" s="16">
        <f>Document!U45</f>
        <v>1</v>
      </c>
      <c r="W374" s="16">
        <f>Document!U46</f>
        <v>0.99999999999999989</v>
      </c>
      <c r="X374" s="19">
        <f>Document!V45</f>
        <v>0.3</v>
      </c>
      <c r="Y374" s="16">
        <f>Document!W45</f>
        <v>0.29999999999999993</v>
      </c>
      <c r="Z374" s="2"/>
      <c r="AA374" s="2"/>
      <c r="AB374" s="2"/>
      <c r="AC374" s="2"/>
      <c r="AD374" s="2"/>
      <c r="AE374" s="2"/>
      <c r="AF374" s="2"/>
      <c r="AG374" s="2"/>
      <c r="AH374" s="2"/>
      <c r="AI374" s="2"/>
      <c r="AJ374" s="2"/>
      <c r="AK374" s="2"/>
    </row>
    <row r="375" spans="1:37" ht="15.75" customHeight="1">
      <c r="A375" s="985"/>
      <c r="B375" s="985"/>
      <c r="C375" s="985"/>
      <c r="D375" s="985"/>
      <c r="E375" s="985"/>
      <c r="F375" s="985"/>
      <c r="G375" s="985"/>
      <c r="H375" s="985"/>
      <c r="I375" s="985"/>
      <c r="J375" s="985"/>
      <c r="K375" s="985"/>
      <c r="L375" s="985"/>
      <c r="M375" s="985"/>
      <c r="N375" s="985"/>
      <c r="O375" s="985"/>
      <c r="P375" s="985"/>
      <c r="Q375" s="985"/>
      <c r="R375" s="985"/>
      <c r="S375" s="16" t="str">
        <f>Document!B47</f>
        <v>N/A</v>
      </c>
      <c r="T375" s="19">
        <f>Document!C47</f>
        <v>0</v>
      </c>
      <c r="U375" s="17" t="str">
        <f>Document!D47</f>
        <v>Realizar capacitaciones a los funcionarios y contratistas (Eliminada)</v>
      </c>
      <c r="V375" s="16">
        <f>Document!U47</f>
        <v>1</v>
      </c>
      <c r="W375" s="16">
        <f>Document!U48</f>
        <v>0</v>
      </c>
      <c r="X375" s="19">
        <f>Document!V47</f>
        <v>0</v>
      </c>
      <c r="Y375" s="16">
        <f>Document!W47</f>
        <v>0</v>
      </c>
      <c r="Z375" s="2"/>
      <c r="AA375" s="2"/>
      <c r="AB375" s="2"/>
      <c r="AC375" s="2"/>
      <c r="AD375" s="2"/>
      <c r="AE375" s="2"/>
      <c r="AF375" s="2"/>
      <c r="AG375" s="2"/>
      <c r="AH375" s="2"/>
      <c r="AI375" s="2"/>
      <c r="AJ375" s="2"/>
      <c r="AK375" s="2"/>
    </row>
    <row r="376" spans="1:37" ht="15.75" customHeight="1">
      <c r="A376" s="985"/>
      <c r="B376" s="985"/>
      <c r="C376" s="985"/>
      <c r="D376" s="985"/>
      <c r="E376" s="985"/>
      <c r="F376" s="985"/>
      <c r="G376" s="985"/>
      <c r="H376" s="985"/>
      <c r="I376" s="985"/>
      <c r="J376" s="985"/>
      <c r="K376" s="985"/>
      <c r="L376" s="985"/>
      <c r="M376" s="985"/>
      <c r="N376" s="985"/>
      <c r="O376" s="985"/>
      <c r="P376" s="985"/>
      <c r="Q376" s="985"/>
      <c r="R376" s="985"/>
      <c r="S376" s="16" t="str">
        <f>Document!B49</f>
        <v>PINAR/PGD/Plan de Capacitación</v>
      </c>
      <c r="T376" s="19" t="str">
        <f>Document!C49</f>
        <v>JULIAN ROLON</v>
      </c>
      <c r="U376" s="17" t="str">
        <f>Document!D49</f>
        <v xml:space="preserve">Capacitar en el uso de las funcionalidades de la herramienta tecnológica para la gestión documental. </v>
      </c>
      <c r="V376" s="16">
        <f>Document!U49</f>
        <v>1.0000000000000002</v>
      </c>
      <c r="W376" s="16">
        <f>Document!U50</f>
        <v>0.68</v>
      </c>
      <c r="X376" s="19">
        <f>Document!V49</f>
        <v>0.35</v>
      </c>
      <c r="Y376" s="16">
        <f>Document!W49</f>
        <v>0.23799999999999996</v>
      </c>
      <c r="Z376" s="2"/>
      <c r="AA376" s="2"/>
      <c r="AB376" s="2"/>
      <c r="AC376" s="2"/>
      <c r="AD376" s="2"/>
      <c r="AE376" s="2"/>
      <c r="AF376" s="2"/>
      <c r="AG376" s="2"/>
      <c r="AH376" s="2"/>
      <c r="AI376" s="2"/>
      <c r="AJ376" s="2"/>
      <c r="AK376" s="2"/>
    </row>
    <row r="377" spans="1:37" ht="15.75" customHeight="1">
      <c r="A377" s="985"/>
      <c r="B377" s="985"/>
      <c r="C377" s="985"/>
      <c r="D377" s="985"/>
      <c r="E377" s="985"/>
      <c r="F377" s="985"/>
      <c r="G377" s="985"/>
      <c r="H377" s="985"/>
      <c r="I377" s="985"/>
      <c r="J377" s="985"/>
      <c r="K377" s="985"/>
      <c r="L377" s="985"/>
      <c r="M377" s="985"/>
      <c r="N377" s="985"/>
      <c r="O377" s="985"/>
      <c r="P377" s="985"/>
      <c r="Q377" s="985"/>
      <c r="R377" s="985"/>
      <c r="S377" s="16" t="str">
        <f>Document!B51</f>
        <v>N/A</v>
      </c>
      <c r="T377" s="19">
        <f>Document!C51</f>
        <v>0</v>
      </c>
      <c r="U377" s="17" t="str">
        <f>Document!D51</f>
        <v>Crear mecanismos de interoperabilidad con el Sistema Nacional Catastral (Eliminada)</v>
      </c>
      <c r="V377" s="16">
        <f>Document!U51</f>
        <v>1</v>
      </c>
      <c r="W377" s="16">
        <f>Document!U52</f>
        <v>0.4</v>
      </c>
      <c r="X377" s="19">
        <f>Document!V51</f>
        <v>0</v>
      </c>
      <c r="Y377" s="16">
        <f>Document!W51</f>
        <v>0</v>
      </c>
      <c r="Z377" s="2"/>
      <c r="AA377" s="2"/>
      <c r="AB377" s="2"/>
      <c r="AC377" s="2"/>
      <c r="AD377" s="2"/>
      <c r="AE377" s="2"/>
      <c r="AF377" s="2"/>
      <c r="AG377" s="2"/>
      <c r="AH377" s="2"/>
      <c r="AI377" s="2"/>
      <c r="AJ377" s="2"/>
      <c r="AK377" s="2"/>
    </row>
    <row r="378" spans="1:37" ht="15.75" customHeight="1">
      <c r="A378" s="987"/>
      <c r="B378" s="987"/>
      <c r="C378" s="987"/>
      <c r="D378" s="987"/>
      <c r="E378" s="987"/>
      <c r="F378" s="987"/>
      <c r="G378" s="987"/>
      <c r="H378" s="987"/>
      <c r="I378" s="987"/>
      <c r="J378" s="987"/>
      <c r="K378" s="987"/>
      <c r="L378" s="987"/>
      <c r="M378" s="987"/>
      <c r="N378" s="987"/>
      <c r="O378" s="987"/>
      <c r="P378" s="987"/>
      <c r="Q378" s="987"/>
      <c r="R378" s="987"/>
      <c r="S378" s="9" t="str">
        <f>Document!B53</f>
        <v>PINAR/PGD</v>
      </c>
      <c r="T378" s="13" t="str">
        <f>Document!C53</f>
        <v>JULIAN ROLON</v>
      </c>
      <c r="U378" s="10" t="str">
        <f>Document!D53</f>
        <v xml:space="preserve">Entrada en producción y soporte para la herramienta tecnológica para la gestión documental. </v>
      </c>
      <c r="V378" s="9">
        <f>Document!U53</f>
        <v>0.99999999999999989</v>
      </c>
      <c r="W378" s="9">
        <f>Document!U54</f>
        <v>0.75</v>
      </c>
      <c r="X378" s="13">
        <f>Document!V53</f>
        <v>0.35</v>
      </c>
      <c r="Y378" s="9">
        <f>Document!W53</f>
        <v>0.26250000000000001</v>
      </c>
      <c r="Z378" s="2"/>
      <c r="AA378" s="2"/>
      <c r="AB378" s="2"/>
      <c r="AC378" s="2"/>
      <c r="AD378" s="2"/>
      <c r="AE378" s="2"/>
      <c r="AF378" s="2"/>
      <c r="AG378" s="2"/>
      <c r="AH378" s="2"/>
      <c r="AI378" s="2"/>
      <c r="AJ378" s="2"/>
      <c r="AK378" s="2"/>
    </row>
    <row r="379" spans="1:37" ht="15.75" customHeight="1">
      <c r="A379" s="1023" t="str">
        <f>Administ!D4</f>
        <v>GESTIÓN DE SERVICIOS ADMINISTRATIVOS</v>
      </c>
      <c r="B379" s="1025">
        <f>Administ!W4</f>
        <v>3.6799999999999999E-2</v>
      </c>
      <c r="C379" s="991" t="str">
        <f>Administ!A8</f>
        <v>- Implementar un plan de modernización y fortalecimiento institucional</v>
      </c>
      <c r="D379" s="991" t="str">
        <f>Administ!N8</f>
        <v>- Modernización el Laboratorio Nacional de Suelos.
 - Ampliación de los Museos de Suelos y Cartografía
 - Implementación de las políticas de gestión y desempeño institucional (MIPG).</v>
      </c>
      <c r="E379" s="991" t="str">
        <f>Administ!A10</f>
        <v>- Direccionamiento Estrategico y Planeación</v>
      </c>
      <c r="F379" s="991" t="str">
        <f>Administ!N10</f>
        <v>-</v>
      </c>
      <c r="G379" s="991" t="str">
        <f>Administ!A12</f>
        <v>Sistema de Gestión Ambiental mantenido bajo la NTC ISO 14001, versión 2015.</v>
      </c>
      <c r="H379" s="17" t="str">
        <f>Administ!B12</f>
        <v>Plan Anticorrupción y atención al ciudadano</v>
      </c>
      <c r="I379" s="17" t="str">
        <f>Administ!C12</f>
        <v>Equipo Ambiental - Servicios Administrativos</v>
      </c>
      <c r="J379" s="17" t="str">
        <f>Administ!D12</f>
        <v>Porcentaje</v>
      </c>
      <c r="K379" s="17">
        <f>Administ!E12</f>
        <v>80</v>
      </c>
      <c r="L379" s="17" t="str">
        <f>Administ!F12</f>
        <v>Apropiación de conocimientos del SGA</v>
      </c>
      <c r="M379" s="17" t="str">
        <f>Administ!G12</f>
        <v>EFECTIVIDAD</v>
      </c>
      <c r="N379" s="15">
        <f>Administ!U12</f>
        <v>80</v>
      </c>
      <c r="O379" s="15">
        <f>Administ!U13</f>
        <v>40</v>
      </c>
      <c r="P379" s="19">
        <f>Administ!V12</f>
        <v>0.03</v>
      </c>
      <c r="Q379" s="16">
        <f>Administ!W12</f>
        <v>1.4999999999999999E-2</v>
      </c>
      <c r="R379" s="984">
        <f>SUM(Q379:Q394)</f>
        <v>0.82665600000000006</v>
      </c>
      <c r="S379" s="991" t="str">
        <f>Administ!B29</f>
        <v>Plan Anticorrupción y atención al ciudadano</v>
      </c>
      <c r="T379" s="991" t="str">
        <f>Administ!C29</f>
        <v>Equipo Ambiental - Servicios Administrativos</v>
      </c>
      <c r="U379" s="991" t="str">
        <f>Administ!D29</f>
        <v>Revisar y actualizar la documentación del SGA</v>
      </c>
      <c r="V379" s="984">
        <f>Administ!U29</f>
        <v>1</v>
      </c>
      <c r="W379" s="984">
        <f>Administ!U30</f>
        <v>0.3</v>
      </c>
      <c r="X379" s="990">
        <f>Administ!V29</f>
        <v>0.1</v>
      </c>
      <c r="Y379" s="984">
        <f>Administ!W29</f>
        <v>0.03</v>
      </c>
      <c r="Z379" s="2"/>
      <c r="AA379" s="2"/>
      <c r="AB379" s="2"/>
      <c r="AC379" s="2"/>
      <c r="AD379" s="2"/>
      <c r="AE379" s="2"/>
      <c r="AF379" s="2"/>
      <c r="AG379" s="2"/>
      <c r="AH379" s="2"/>
      <c r="AI379" s="2"/>
      <c r="AJ379" s="2"/>
      <c r="AK379" s="2"/>
    </row>
    <row r="380" spans="1:37" ht="15.75" customHeight="1">
      <c r="A380" s="985"/>
      <c r="B380" s="985"/>
      <c r="C380" s="985"/>
      <c r="D380" s="985"/>
      <c r="E380" s="985"/>
      <c r="F380" s="985"/>
      <c r="G380" s="985"/>
      <c r="H380" s="17" t="str">
        <f>Administ!B14</f>
        <v>Plan Anticorrupción y atención al ciudadano</v>
      </c>
      <c r="I380" s="17" t="str">
        <f>Administ!C14</f>
        <v>Equipo Ambiental - Servicios Administrativos</v>
      </c>
      <c r="J380" s="17" t="str">
        <f>Administ!D14</f>
        <v>Porcentaje</v>
      </c>
      <c r="K380" s="17">
        <f>Administ!E14</f>
        <v>100</v>
      </c>
      <c r="L380" s="17" t="str">
        <f>Administ!F14</f>
        <v>Cumplimiento de normatividad ambiental</v>
      </c>
      <c r="M380" s="17" t="str">
        <f>Administ!G14</f>
        <v>EFECTIVIDAD</v>
      </c>
      <c r="N380" s="16">
        <f>Administ!U14</f>
        <v>1</v>
      </c>
      <c r="O380" s="16">
        <f>Administ!U15</f>
        <v>0.97</v>
      </c>
      <c r="P380" s="19">
        <f>Administ!V14</f>
        <v>0.04</v>
      </c>
      <c r="Q380" s="16">
        <f>Administ!W14</f>
        <v>3.8800000000000001E-2</v>
      </c>
      <c r="R380" s="985"/>
      <c r="S380" s="987"/>
      <c r="T380" s="987"/>
      <c r="U380" s="987"/>
      <c r="V380" s="987"/>
      <c r="W380" s="987"/>
      <c r="X380" s="987"/>
      <c r="Y380" s="987"/>
      <c r="Z380" s="2"/>
      <c r="AA380" s="2"/>
      <c r="AB380" s="2"/>
      <c r="AC380" s="2"/>
      <c r="AD380" s="2"/>
      <c r="AE380" s="2"/>
      <c r="AF380" s="2"/>
      <c r="AG380" s="2"/>
      <c r="AH380" s="2"/>
      <c r="AI380" s="2"/>
      <c r="AJ380" s="2"/>
      <c r="AK380" s="2"/>
    </row>
    <row r="381" spans="1:37" ht="15.75" customHeight="1">
      <c r="A381" s="985"/>
      <c r="B381" s="985"/>
      <c r="C381" s="985"/>
      <c r="D381" s="985"/>
      <c r="E381" s="985"/>
      <c r="F381" s="985"/>
      <c r="G381" s="985"/>
      <c r="H381" s="17" t="str">
        <f>Administ!B16</f>
        <v>Plan Anticorrupción y atención al ciudadano</v>
      </c>
      <c r="I381" s="17" t="str">
        <f>Administ!C16</f>
        <v>Equipo Ambiental - Servicios Administrativos</v>
      </c>
      <c r="J381" s="17" t="str">
        <f>Administ!D16</f>
        <v>Porcentaje</v>
      </c>
      <c r="K381" s="17">
        <f>Administ!E16</f>
        <v>100</v>
      </c>
      <c r="L381" s="17" t="str">
        <f>Administ!F16</f>
        <v>Porcentaje de cumplimiento gestión RESPEL</v>
      </c>
      <c r="M381" s="17" t="str">
        <f>Administ!G16</f>
        <v>EFECTIVIDAD</v>
      </c>
      <c r="N381" s="16">
        <f>Administ!U16</f>
        <v>1</v>
      </c>
      <c r="O381" s="16">
        <f>Administ!U17</f>
        <v>0.5</v>
      </c>
      <c r="P381" s="19">
        <f>Administ!V16</f>
        <v>0.03</v>
      </c>
      <c r="Q381" s="16">
        <f>Administ!W16</f>
        <v>1.4999999999999999E-2</v>
      </c>
      <c r="R381" s="985"/>
      <c r="S381" s="991" t="str">
        <f>Administ!B31</f>
        <v>Plan Anticorrupción y atención al ciudadano</v>
      </c>
      <c r="T381" s="991" t="str">
        <f>Administ!C31</f>
        <v>Equipo Ambiental - Servicios Administrativos</v>
      </c>
      <c r="U381" s="991" t="str">
        <f>Administ!D31</f>
        <v>Revisar y actualizar las matrices de aspectos e impactos ambientales y de normatividad legal ambiental.</v>
      </c>
      <c r="V381" s="984">
        <f>Administ!U31</f>
        <v>1</v>
      </c>
      <c r="W381" s="984">
        <f>Administ!U32</f>
        <v>0.2</v>
      </c>
      <c r="X381" s="990">
        <f>Administ!V31</f>
        <v>0.1</v>
      </c>
      <c r="Y381" s="984">
        <f>Administ!W31</f>
        <v>2.0000000000000004E-2</v>
      </c>
      <c r="Z381" s="2"/>
      <c r="AA381" s="2"/>
      <c r="AB381" s="2"/>
      <c r="AC381" s="2"/>
      <c r="AD381" s="2"/>
      <c r="AE381" s="2"/>
      <c r="AF381" s="2"/>
      <c r="AG381" s="2"/>
      <c r="AH381" s="2"/>
      <c r="AI381" s="2"/>
      <c r="AJ381" s="2"/>
      <c r="AK381" s="2"/>
    </row>
    <row r="382" spans="1:37" ht="15.75" customHeight="1">
      <c r="A382" s="985"/>
      <c r="B382" s="985"/>
      <c r="C382" s="985"/>
      <c r="D382" s="985"/>
      <c r="E382" s="985"/>
      <c r="F382" s="985"/>
      <c r="G382" s="985"/>
      <c r="H382" s="17" t="str">
        <f>Administ!B18</f>
        <v>Plan Anticorrupción y atención al ciudadano</v>
      </c>
      <c r="I382" s="17" t="str">
        <f>Administ!C18</f>
        <v>Equipo Ambiental - Servicios Administrativos</v>
      </c>
      <c r="J382" s="17" t="str">
        <f>Administ!D18</f>
        <v>Porcentaje</v>
      </c>
      <c r="K382" s="17">
        <f>Administ!E18</f>
        <v>100</v>
      </c>
      <c r="L382" s="17" t="str">
        <f>Administ!F18</f>
        <v>Seguimiento al Sistema de Gestión Ambiental a nivel nacional</v>
      </c>
      <c r="M382" s="17" t="str">
        <f>Administ!G18</f>
        <v>EFICACIA</v>
      </c>
      <c r="N382" s="16">
        <f>Administ!U18</f>
        <v>1</v>
      </c>
      <c r="O382" s="16">
        <f>Administ!U19</f>
        <v>0.76910000000000012</v>
      </c>
      <c r="P382" s="19">
        <f>Administ!V18</f>
        <v>0.16</v>
      </c>
      <c r="Q382" s="16">
        <f>Administ!W18</f>
        <v>0.12305600000000003</v>
      </c>
      <c r="R382" s="985"/>
      <c r="S382" s="987"/>
      <c r="T382" s="987"/>
      <c r="U382" s="987"/>
      <c r="V382" s="987"/>
      <c r="W382" s="987"/>
      <c r="X382" s="987"/>
      <c r="Y382" s="987"/>
      <c r="Z382" s="2"/>
      <c r="AA382" s="2"/>
      <c r="AB382" s="2"/>
      <c r="AC382" s="2"/>
      <c r="AD382" s="2"/>
      <c r="AE382" s="2"/>
      <c r="AF382" s="2"/>
      <c r="AG382" s="2"/>
      <c r="AH382" s="2"/>
      <c r="AI382" s="2"/>
      <c r="AJ382" s="2"/>
      <c r="AK382" s="2"/>
    </row>
    <row r="383" spans="1:37" ht="15.75" customHeight="1">
      <c r="A383" s="985"/>
      <c r="B383" s="985"/>
      <c r="C383" s="985"/>
      <c r="D383" s="985"/>
      <c r="E383" s="985"/>
      <c r="F383" s="985"/>
      <c r="G383" s="985"/>
      <c r="H383" s="17" t="str">
        <f>Administ!B20</f>
        <v>Plan Anticorrupción y atención al ciudadano</v>
      </c>
      <c r="I383" s="17" t="str">
        <f>Administ!C20</f>
        <v>Equipo Ambiental - Servicios Administrativos</v>
      </c>
      <c r="J383" s="17" t="str">
        <f>Administ!D20</f>
        <v>Arboles</v>
      </c>
      <c r="K383" s="17">
        <f>Administ!E20</f>
        <v>30</v>
      </c>
      <c r="L383" s="17" t="str">
        <f>Administ!F20</f>
        <v>Huella de carbono</v>
      </c>
      <c r="M383" s="17" t="str">
        <f>Administ!G20</f>
        <v>EFECTIVIDAD</v>
      </c>
      <c r="N383" s="15">
        <f>Administ!U20</f>
        <v>50</v>
      </c>
      <c r="O383" s="15">
        <f>Administ!U21</f>
        <v>33</v>
      </c>
      <c r="P383" s="19">
        <f>Administ!V20</f>
        <v>0.03</v>
      </c>
      <c r="Q383" s="16">
        <f>Administ!W20</f>
        <v>1.9800000000000002E-2</v>
      </c>
      <c r="R383" s="985"/>
      <c r="S383" s="991" t="str">
        <f>Administ!B33</f>
        <v>Plan Anticorrupción y atención al ciudadano</v>
      </c>
      <c r="T383" s="991" t="str">
        <f>Administ!C33</f>
        <v>Equipo Ambiental - Servicios Administrativos</v>
      </c>
      <c r="U383" s="991" t="str">
        <f>Administ!D33</f>
        <v>Realizar seguimiento al cumplimiento legal ambiental a nivel nacional</v>
      </c>
      <c r="V383" s="984">
        <f>Administ!U33</f>
        <v>1</v>
      </c>
      <c r="W383" s="984">
        <f>Administ!U34</f>
        <v>0.75</v>
      </c>
      <c r="X383" s="990">
        <f>Administ!V33</f>
        <v>0.3</v>
      </c>
      <c r="Y383" s="984">
        <f>Administ!W33</f>
        <v>0.22499999999999998</v>
      </c>
      <c r="Z383" s="2"/>
      <c r="AA383" s="2"/>
      <c r="AB383" s="2"/>
      <c r="AC383" s="2"/>
      <c r="AD383" s="2"/>
      <c r="AE383" s="2"/>
      <c r="AF383" s="2"/>
      <c r="AG383" s="2"/>
      <c r="AH383" s="2"/>
      <c r="AI383" s="2"/>
      <c r="AJ383" s="2"/>
      <c r="AK383" s="2"/>
    </row>
    <row r="384" spans="1:37" ht="15.75" customHeight="1">
      <c r="A384" s="985"/>
      <c r="B384" s="985"/>
      <c r="C384" s="985"/>
      <c r="D384" s="985"/>
      <c r="E384" s="985"/>
      <c r="F384" s="985"/>
      <c r="G384" s="985"/>
      <c r="H384" s="17" t="str">
        <f>Administ!B22</f>
        <v>Plan Anticorrupción y atención al ciudadano</v>
      </c>
      <c r="I384" s="17" t="str">
        <f>Administ!C22</f>
        <v>Equipo Ambiental - Servicios Administrativos</v>
      </c>
      <c r="J384" s="17" t="str">
        <f>Administ!D22</f>
        <v>Contratos</v>
      </c>
      <c r="K384" s="17">
        <f>Administ!E22</f>
        <v>100</v>
      </c>
      <c r="L384" s="17" t="str">
        <f>Administ!F22</f>
        <v>Inclusion de criterios ambientales en procesos contractuales</v>
      </c>
      <c r="M384" s="17" t="str">
        <f>Administ!G22</f>
        <v>EFECTIVIDAD</v>
      </c>
      <c r="N384" s="16">
        <f>Administ!U22</f>
        <v>1</v>
      </c>
      <c r="O384" s="16">
        <f>Administ!U23</f>
        <v>0.5</v>
      </c>
      <c r="P384" s="19">
        <f>Administ!V22</f>
        <v>0.03</v>
      </c>
      <c r="Q384" s="16">
        <f>Administ!W22</f>
        <v>1.4999999999999999E-2</v>
      </c>
      <c r="R384" s="985"/>
      <c r="S384" s="987"/>
      <c r="T384" s="987"/>
      <c r="U384" s="987"/>
      <c r="V384" s="987"/>
      <c r="W384" s="987"/>
      <c r="X384" s="987"/>
      <c r="Y384" s="987"/>
      <c r="Z384" s="2"/>
      <c r="AA384" s="2"/>
      <c r="AB384" s="2"/>
      <c r="AC384" s="2"/>
      <c r="AD384" s="2"/>
      <c r="AE384" s="2"/>
      <c r="AF384" s="2"/>
      <c r="AG384" s="2"/>
      <c r="AH384" s="2"/>
      <c r="AI384" s="2"/>
      <c r="AJ384" s="2"/>
      <c r="AK384" s="2"/>
    </row>
    <row r="385" spans="1:37" ht="15.75" customHeight="1">
      <c r="A385" s="985"/>
      <c r="B385" s="985"/>
      <c r="C385" s="985"/>
      <c r="D385" s="985"/>
      <c r="E385" s="985"/>
      <c r="F385" s="985"/>
      <c r="G385" s="985"/>
      <c r="H385" s="17" t="str">
        <f>Administ!B24</f>
        <v>Plan Anticorrupción y atención al ciudadano</v>
      </c>
      <c r="I385" s="17" t="str">
        <f>Administ!C24</f>
        <v>Equipo Ambiental - Servicios Administrativos</v>
      </c>
      <c r="J385" s="17" t="str">
        <f>Administ!D24</f>
        <v>Metros cubicos</v>
      </c>
      <c r="K385" s="18" t="str">
        <f>Administ!E24</f>
        <v>1356.20</v>
      </c>
      <c r="L385" s="17" t="str">
        <f>Administ!F24</f>
        <v>Consumo de agua (m3) Sede Central</v>
      </c>
      <c r="M385" s="17" t="str">
        <f>Administ!G24</f>
        <v>EFECTIVIDAD</v>
      </c>
      <c r="N385" s="18">
        <f>Administ!U24</f>
        <v>1356.2</v>
      </c>
      <c r="O385" s="16">
        <f>Administ!U25</f>
        <v>0</v>
      </c>
      <c r="P385" s="19">
        <f>Administ!V24</f>
        <v>0.04</v>
      </c>
      <c r="Q385" s="16">
        <f>Administ!W24</f>
        <v>0</v>
      </c>
      <c r="R385" s="985"/>
      <c r="S385" s="17" t="str">
        <f>Administ!B35</f>
        <v>Plan Anticorrupción y atención al ciudadano</v>
      </c>
      <c r="T385" s="17" t="str">
        <f>Administ!C35</f>
        <v>Equipo Ambiental - Servicios Administrativos</v>
      </c>
      <c r="U385" s="17" t="str">
        <f>Administ!D35</f>
        <v>Implementar los 5 programas ambientales para el mantenimiento del SGA a nivel nacional.</v>
      </c>
      <c r="V385" s="16">
        <f>Administ!U35</f>
        <v>0.99999999999999989</v>
      </c>
      <c r="W385" s="16">
        <f>Administ!U36</f>
        <v>0.7649999999999999</v>
      </c>
      <c r="X385" s="19">
        <f>Administ!V35</f>
        <v>0.3</v>
      </c>
      <c r="Y385" s="16">
        <f>Administ!W35</f>
        <v>0.22949999999999998</v>
      </c>
      <c r="Z385" s="2"/>
      <c r="AA385" s="2"/>
      <c r="AB385" s="2"/>
      <c r="AC385" s="2"/>
      <c r="AD385" s="2"/>
      <c r="AE385" s="2"/>
      <c r="AF385" s="2"/>
      <c r="AG385" s="2"/>
      <c r="AH385" s="2"/>
      <c r="AI385" s="2"/>
      <c r="AJ385" s="2"/>
      <c r="AK385" s="2"/>
    </row>
    <row r="386" spans="1:37" ht="15.75" customHeight="1">
      <c r="A386" s="985"/>
      <c r="B386" s="985"/>
      <c r="C386" s="985"/>
      <c r="D386" s="985"/>
      <c r="E386" s="985"/>
      <c r="F386" s="985"/>
      <c r="G386" s="987"/>
      <c r="H386" s="17" t="str">
        <f>Administ!B26</f>
        <v>Plan Anticorrupción y atención al ciudadano</v>
      </c>
      <c r="I386" s="17" t="str">
        <f>Administ!C26</f>
        <v>Equipo Ambiental - Servicios Administrativos</v>
      </c>
      <c r="J386" s="17" t="str">
        <f>Administ!D26</f>
        <v>Kilovatios hora</v>
      </c>
      <c r="K386" s="15">
        <f>Administ!E26</f>
        <v>150289</v>
      </c>
      <c r="L386" s="17" t="str">
        <f>Administ!F26</f>
        <v>Consumo de energía (Kw/h) de Sede Central</v>
      </c>
      <c r="M386" s="17" t="str">
        <f>Administ!G26</f>
        <v>EFECTIVIDAD</v>
      </c>
      <c r="N386" s="15">
        <f>Administ!U26</f>
        <v>150289</v>
      </c>
      <c r="O386" s="15">
        <f>Administ!U27</f>
        <v>0</v>
      </c>
      <c r="P386" s="19">
        <f>Administ!V26</f>
        <v>0.04</v>
      </c>
      <c r="Q386" s="16">
        <f>Administ!W26</f>
        <v>0</v>
      </c>
      <c r="R386" s="985"/>
      <c r="S386" s="17" t="str">
        <f>Administ!B37</f>
        <v>Plan Anticorrupción y atención al ciudadano</v>
      </c>
      <c r="T386" s="17" t="str">
        <f>Administ!C37</f>
        <v>Equipo Ambiental - Servicios Administrativos</v>
      </c>
      <c r="U386" s="17" t="str">
        <f>Administ!D37</f>
        <v>Realizar acompañamiento a nivel nacional en la preparación y desarrollo de auditorias internas y externas del SGA.</v>
      </c>
      <c r="V386" s="16">
        <f>Administ!U37</f>
        <v>1</v>
      </c>
      <c r="W386" s="16">
        <f>Administ!U38</f>
        <v>1</v>
      </c>
      <c r="X386" s="19">
        <f>Administ!V37</f>
        <v>0.2</v>
      </c>
      <c r="Y386" s="16">
        <f>Administ!W37</f>
        <v>0.2</v>
      </c>
      <c r="Z386" s="2"/>
      <c r="AA386" s="2"/>
      <c r="AB386" s="2"/>
      <c r="AC386" s="2"/>
      <c r="AD386" s="2"/>
      <c r="AE386" s="2"/>
      <c r="AF386" s="2"/>
      <c r="AG386" s="2"/>
      <c r="AH386" s="2"/>
      <c r="AI386" s="2"/>
      <c r="AJ386" s="2"/>
      <c r="AK386" s="2"/>
    </row>
    <row r="387" spans="1:37" ht="15.75" customHeight="1">
      <c r="A387" s="985"/>
      <c r="B387" s="985"/>
      <c r="C387" s="985"/>
      <c r="D387" s="985"/>
      <c r="E387" s="985"/>
      <c r="F387" s="985"/>
      <c r="G387" s="991" t="str">
        <f>Administ!A40</f>
        <v>Plan de seguridad vial implementado</v>
      </c>
      <c r="H387" s="991" t="str">
        <f>Administ!B40</f>
        <v>Plan Anticorrupción y atención al ciudadano</v>
      </c>
      <c r="I387" s="991" t="str">
        <f>Administ!C40</f>
        <v>Transportes - Servicios Administrativos</v>
      </c>
      <c r="J387" s="991" t="str">
        <f>Administ!D40</f>
        <v>Porcentaje</v>
      </c>
      <c r="K387" s="991">
        <f>Administ!E40</f>
        <v>100</v>
      </c>
      <c r="L387" s="991" t="str">
        <f>Administ!F40</f>
        <v>Porcentaje de avance en la implementacion del Plan de Seguridad Vial</v>
      </c>
      <c r="M387" s="991" t="str">
        <f>Administ!G40</f>
        <v>EFICACIA</v>
      </c>
      <c r="N387" s="984">
        <f>Administ!U40</f>
        <v>0.99999999999999989</v>
      </c>
      <c r="O387" s="984">
        <f>Administ!U41</f>
        <v>0.99999999999999989</v>
      </c>
      <c r="P387" s="990">
        <f>Administ!V40</f>
        <v>0.2</v>
      </c>
      <c r="Q387" s="984">
        <f>Administ!W40</f>
        <v>0.2</v>
      </c>
      <c r="R387" s="985"/>
      <c r="S387" s="17" t="str">
        <f>Administ!B43</f>
        <v>Plan Anticorrupción y atención al ciudadano</v>
      </c>
      <c r="T387" s="17" t="str">
        <f>Administ!C43</f>
        <v>Transportes - Servicios Administrativos</v>
      </c>
      <c r="U387" s="17" t="str">
        <f>Administ!D43</f>
        <v>Revisión y Actualización del Plan de Seguridad Vial existente</v>
      </c>
      <c r="V387" s="16">
        <f>Administ!U43</f>
        <v>1</v>
      </c>
      <c r="W387" s="16">
        <f>Administ!U44</f>
        <v>1</v>
      </c>
      <c r="X387" s="19">
        <f>Administ!V43</f>
        <v>0.3</v>
      </c>
      <c r="Y387" s="16">
        <f>Administ!W43</f>
        <v>0.3</v>
      </c>
      <c r="Z387" s="2"/>
      <c r="AA387" s="2"/>
      <c r="AB387" s="2"/>
      <c r="AC387" s="2"/>
      <c r="AD387" s="2"/>
      <c r="AE387" s="2"/>
      <c r="AF387" s="2"/>
      <c r="AG387" s="2"/>
      <c r="AH387" s="2"/>
      <c r="AI387" s="2"/>
      <c r="AJ387" s="2"/>
      <c r="AK387" s="2"/>
    </row>
    <row r="388" spans="1:37" ht="15.75" customHeight="1">
      <c r="A388" s="985"/>
      <c r="B388" s="985"/>
      <c r="C388" s="985"/>
      <c r="D388" s="985"/>
      <c r="E388" s="985"/>
      <c r="F388" s="985"/>
      <c r="G388" s="985"/>
      <c r="H388" s="985"/>
      <c r="I388" s="985"/>
      <c r="J388" s="985"/>
      <c r="K388" s="985"/>
      <c r="L388" s="985"/>
      <c r="M388" s="985"/>
      <c r="N388" s="985"/>
      <c r="O388" s="985"/>
      <c r="P388" s="985"/>
      <c r="Q388" s="985"/>
      <c r="R388" s="985"/>
      <c r="S388" s="17" t="str">
        <f>Administ!B45</f>
        <v>Plan Anticorrupción y atención al ciudadano</v>
      </c>
      <c r="T388" s="17" t="str">
        <f>Administ!C45</f>
        <v>Transportes - Servicios Administrativos</v>
      </c>
      <c r="U388" s="17" t="str">
        <f>Administ!D45</f>
        <v>Adquisición de SOAT, Revisión Técnicomecanica y de Gases, y Pólizas de Seguro Todo Riesgo del parque automotor</v>
      </c>
      <c r="V388" s="16">
        <f>Administ!U45</f>
        <v>1</v>
      </c>
      <c r="W388" s="16">
        <f>Administ!U46</f>
        <v>0.66659999999999997</v>
      </c>
      <c r="X388" s="19">
        <f>Administ!V45</f>
        <v>0.35</v>
      </c>
      <c r="Y388" s="16">
        <f>Administ!W45</f>
        <v>0.23330999999999996</v>
      </c>
      <c r="Z388" s="2"/>
      <c r="AA388" s="2"/>
      <c r="AB388" s="2"/>
      <c r="AC388" s="2"/>
      <c r="AD388" s="2"/>
      <c r="AE388" s="2"/>
      <c r="AF388" s="2"/>
      <c r="AG388" s="2"/>
      <c r="AH388" s="2"/>
      <c r="AI388" s="2"/>
      <c r="AJ388" s="2"/>
      <c r="AK388" s="2"/>
    </row>
    <row r="389" spans="1:37" ht="15.75" customHeight="1">
      <c r="A389" s="985"/>
      <c r="B389" s="985"/>
      <c r="C389" s="985"/>
      <c r="D389" s="985"/>
      <c r="E389" s="985"/>
      <c r="F389" s="985"/>
      <c r="G389" s="985"/>
      <c r="H389" s="985"/>
      <c r="I389" s="985"/>
      <c r="J389" s="985"/>
      <c r="K389" s="985"/>
      <c r="L389" s="985"/>
      <c r="M389" s="985"/>
      <c r="N389" s="985"/>
      <c r="O389" s="985"/>
      <c r="P389" s="985"/>
      <c r="Q389" s="985"/>
      <c r="R389" s="985"/>
      <c r="S389" s="19">
        <f>Administ!B47</f>
        <v>0</v>
      </c>
      <c r="T389" s="19">
        <f>Administ!C47</f>
        <v>0</v>
      </c>
      <c r="U389" s="17" t="str">
        <f>Administ!D47</f>
        <v>Adquisición de Kits para el control de derrames para vehiculos</v>
      </c>
      <c r="V389" s="16">
        <f>Administ!U47</f>
        <v>1</v>
      </c>
      <c r="W389" s="16">
        <f>Administ!U48</f>
        <v>0</v>
      </c>
      <c r="X389" s="19">
        <f>Administ!V47</f>
        <v>0</v>
      </c>
      <c r="Y389" s="16">
        <f>Administ!W47</f>
        <v>0</v>
      </c>
      <c r="Z389" s="2"/>
      <c r="AA389" s="2"/>
      <c r="AB389" s="2"/>
      <c r="AC389" s="2"/>
      <c r="AD389" s="2"/>
      <c r="AE389" s="2"/>
      <c r="AF389" s="2"/>
      <c r="AG389" s="2"/>
      <c r="AH389" s="2"/>
      <c r="AI389" s="2"/>
      <c r="AJ389" s="2"/>
      <c r="AK389" s="2"/>
    </row>
    <row r="390" spans="1:37" ht="15.75" customHeight="1">
      <c r="A390" s="985"/>
      <c r="B390" s="985"/>
      <c r="C390" s="985"/>
      <c r="D390" s="985"/>
      <c r="E390" s="985"/>
      <c r="F390" s="985"/>
      <c r="G390" s="985"/>
      <c r="H390" s="985"/>
      <c r="I390" s="985"/>
      <c r="J390" s="985"/>
      <c r="K390" s="985"/>
      <c r="L390" s="985"/>
      <c r="M390" s="985"/>
      <c r="N390" s="985"/>
      <c r="O390" s="985"/>
      <c r="P390" s="985"/>
      <c r="Q390" s="985"/>
      <c r="R390" s="985"/>
      <c r="S390" s="17" t="str">
        <f>Administ!B49</f>
        <v>Plan Anticorrupción y atención al ciudadano</v>
      </c>
      <c r="T390" s="17" t="str">
        <f>Administ!C49</f>
        <v>Transportes - Servicios Administrativos</v>
      </c>
      <c r="U390" s="17" t="str">
        <f>Administ!D49</f>
        <v>Socialización del Plan de Seguridad Vial</v>
      </c>
      <c r="V390" s="16">
        <f>Administ!U49</f>
        <v>1</v>
      </c>
      <c r="W390" s="16">
        <f>Administ!U50</f>
        <v>0.95000000000000007</v>
      </c>
      <c r="X390" s="19">
        <f>Administ!V49</f>
        <v>0.15</v>
      </c>
      <c r="Y390" s="16">
        <f>Administ!W49</f>
        <v>0.14250000000000002</v>
      </c>
      <c r="Z390" s="2"/>
      <c r="AA390" s="2"/>
      <c r="AB390" s="2"/>
      <c r="AC390" s="2"/>
      <c r="AD390" s="2"/>
      <c r="AE390" s="2"/>
      <c r="AF390" s="2"/>
      <c r="AG390" s="2"/>
      <c r="AH390" s="2"/>
      <c r="AI390" s="2"/>
      <c r="AJ390" s="2"/>
      <c r="AK390" s="2"/>
    </row>
    <row r="391" spans="1:37" ht="15.75" customHeight="1">
      <c r="A391" s="985"/>
      <c r="B391" s="985"/>
      <c r="C391" s="985"/>
      <c r="D391" s="985"/>
      <c r="E391" s="985"/>
      <c r="F391" s="985"/>
      <c r="G391" s="987"/>
      <c r="H391" s="987"/>
      <c r="I391" s="987"/>
      <c r="J391" s="987"/>
      <c r="K391" s="987"/>
      <c r="L391" s="987"/>
      <c r="M391" s="987"/>
      <c r="N391" s="987"/>
      <c r="O391" s="987"/>
      <c r="P391" s="987"/>
      <c r="Q391" s="987"/>
      <c r="R391" s="985"/>
      <c r="S391" s="17" t="str">
        <f>Administ!B51</f>
        <v>Plan Anticorrupción y atención al ciudadano</v>
      </c>
      <c r="T391" s="17" t="str">
        <f>Administ!C51</f>
        <v>Transportes - Servicios Administrativos</v>
      </c>
      <c r="U391" s="17" t="str">
        <f>Administ!D51</f>
        <v>Realizar el mantenimiento preventivo al parque automotor propiedad del IGAC</v>
      </c>
      <c r="V391" s="16">
        <f>Administ!U51</f>
        <v>1</v>
      </c>
      <c r="W391" s="16">
        <f>Administ!U52</f>
        <v>0.58309999999999995</v>
      </c>
      <c r="X391" s="19">
        <f>Administ!V51</f>
        <v>0.2</v>
      </c>
      <c r="Y391" s="16">
        <f>Administ!W51</f>
        <v>0.11662</v>
      </c>
      <c r="Z391" s="2"/>
      <c r="AA391" s="2"/>
      <c r="AB391" s="2"/>
      <c r="AC391" s="2"/>
      <c r="AD391" s="2"/>
      <c r="AE391" s="2"/>
      <c r="AF391" s="2"/>
      <c r="AG391" s="2"/>
      <c r="AH391" s="2"/>
      <c r="AI391" s="2"/>
      <c r="AJ391" s="2"/>
      <c r="AK391" s="2"/>
    </row>
    <row r="392" spans="1:37" ht="15.75" customHeight="1">
      <c r="A392" s="985"/>
      <c r="B392" s="985"/>
      <c r="C392" s="985"/>
      <c r="D392" s="985"/>
      <c r="E392" s="985"/>
      <c r="F392" s="985"/>
      <c r="G392" s="991" t="str">
        <f>Administ!A54</f>
        <v>Fortalecimiento de la infraestructura fìsica del IGAC a nivel nacional</v>
      </c>
      <c r="H392" s="991" t="str">
        <f>Administ!B54</f>
        <v>Plan Anticorrupción y atención al ciudadano</v>
      </c>
      <c r="I392" s="991" t="str">
        <f>Administ!C54</f>
        <v>Equipo Infraestructura - Servicios Administrativos</v>
      </c>
      <c r="J392" s="991" t="str">
        <f>Administ!D54</f>
        <v>Porcentaje</v>
      </c>
      <c r="K392" s="991">
        <f>Administ!E54</f>
        <v>45</v>
      </c>
      <c r="L392" s="991" t="str">
        <f>Administ!F54</f>
        <v>% de Avance del proyecto de Fortalecimiento de la infraestructura física del IGAC a nivel Nacional.</v>
      </c>
      <c r="M392" s="991" t="str">
        <f>Administ!G54</f>
        <v>EFICACIA</v>
      </c>
      <c r="N392" s="995">
        <f>Administ!U54</f>
        <v>46</v>
      </c>
      <c r="O392" s="992">
        <f>Administ!U55</f>
        <v>46</v>
      </c>
      <c r="P392" s="990">
        <f>Administ!V54</f>
        <v>0.4</v>
      </c>
      <c r="Q392" s="984">
        <f>Administ!W54</f>
        <v>0.4</v>
      </c>
      <c r="R392" s="985"/>
      <c r="S392" s="19">
        <f>Administ!B57</f>
        <v>0</v>
      </c>
      <c r="T392" s="19">
        <f>Administ!C57</f>
        <v>0</v>
      </c>
      <c r="U392" s="17" t="str">
        <f>Administ!D57</f>
        <v>Gestionar los tràmites correspondientes con la actualzaciòn de licencia de construcciòn para la construcciòn sede Norte de Santander</v>
      </c>
      <c r="V392" s="16">
        <f>Administ!U57</f>
        <v>1</v>
      </c>
      <c r="W392" s="16">
        <f>Administ!U58</f>
        <v>1</v>
      </c>
      <c r="X392" s="19">
        <f>Administ!V57</f>
        <v>0</v>
      </c>
      <c r="Y392" s="16">
        <f>Administ!W57</f>
        <v>0</v>
      </c>
      <c r="Z392" s="2"/>
      <c r="AA392" s="2"/>
      <c r="AB392" s="2"/>
      <c r="AC392" s="2"/>
      <c r="AD392" s="2"/>
      <c r="AE392" s="2"/>
      <c r="AF392" s="2"/>
      <c r="AG392" s="2"/>
      <c r="AH392" s="2"/>
      <c r="AI392" s="2"/>
      <c r="AJ392" s="2"/>
      <c r="AK392" s="2"/>
    </row>
    <row r="393" spans="1:37" ht="15.75" customHeight="1">
      <c r="A393" s="985"/>
      <c r="B393" s="985"/>
      <c r="C393" s="985"/>
      <c r="D393" s="985"/>
      <c r="E393" s="985"/>
      <c r="F393" s="985"/>
      <c r="G393" s="985"/>
      <c r="H393" s="985"/>
      <c r="I393" s="985"/>
      <c r="J393" s="985"/>
      <c r="K393" s="985"/>
      <c r="L393" s="985"/>
      <c r="M393" s="985"/>
      <c r="N393" s="985"/>
      <c r="O393" s="985"/>
      <c r="P393" s="985"/>
      <c r="Q393" s="985"/>
      <c r="R393" s="985"/>
      <c r="S393" s="17" t="str">
        <f>Administ!B59</f>
        <v>Plan Anticorrupción y atención al ciudadano</v>
      </c>
      <c r="T393" s="17" t="str">
        <f>Administ!C59</f>
        <v>Equipo Infraestructura - Servicios Administrativos</v>
      </c>
      <c r="U393" s="17" t="str">
        <f>Administ!D59</f>
        <v>Gestionar la adecuaciòn y ampliaciòn de cinco (5) sede a nivel nacional</v>
      </c>
      <c r="V393" s="16">
        <f>Administ!U59</f>
        <v>1</v>
      </c>
      <c r="W393" s="16">
        <f>Administ!U60</f>
        <v>1</v>
      </c>
      <c r="X393" s="19">
        <f>Administ!V59</f>
        <v>0.5</v>
      </c>
      <c r="Y393" s="16">
        <f>Administ!W59</f>
        <v>0.5</v>
      </c>
      <c r="Z393" s="2"/>
      <c r="AA393" s="2"/>
      <c r="AB393" s="2"/>
      <c r="AC393" s="2"/>
      <c r="AD393" s="2"/>
      <c r="AE393" s="2"/>
      <c r="AF393" s="2"/>
      <c r="AG393" s="2"/>
      <c r="AH393" s="2"/>
      <c r="AI393" s="2"/>
      <c r="AJ393" s="2"/>
      <c r="AK393" s="2"/>
    </row>
    <row r="394" spans="1:37" ht="15.75" customHeight="1">
      <c r="A394" s="987"/>
      <c r="B394" s="987"/>
      <c r="C394" s="987"/>
      <c r="D394" s="987"/>
      <c r="E394" s="987"/>
      <c r="F394" s="987"/>
      <c r="G394" s="987"/>
      <c r="H394" s="987"/>
      <c r="I394" s="987"/>
      <c r="J394" s="987"/>
      <c r="K394" s="987"/>
      <c r="L394" s="987"/>
      <c r="M394" s="987"/>
      <c r="N394" s="987"/>
      <c r="O394" s="987"/>
      <c r="P394" s="987"/>
      <c r="Q394" s="987"/>
      <c r="R394" s="987"/>
      <c r="S394" s="17" t="str">
        <f>Administ!B61</f>
        <v xml:space="preserve">Plan Anticorrupción y atención al ciudadano
</v>
      </c>
      <c r="T394" s="17" t="str">
        <f>Administ!C61</f>
        <v>Equipo Infraestructura - Servicios Administrativos</v>
      </c>
      <c r="U394" s="17" t="str">
        <f>Administ!D61</f>
        <v>Realizar el seguimiento y control al plan de mantenimineto de infraestructura a nivel nacional en las 22 Direcciones Territoriales</v>
      </c>
      <c r="V394" s="16">
        <f>Administ!U61</f>
        <v>0.99999999999999989</v>
      </c>
      <c r="W394" s="16">
        <f>Administ!U62</f>
        <v>0.99999999999999989</v>
      </c>
      <c r="X394" s="19">
        <f>Administ!V61</f>
        <v>0.5</v>
      </c>
      <c r="Y394" s="16">
        <f>Administ!W61</f>
        <v>0.5</v>
      </c>
      <c r="Z394" s="2"/>
      <c r="AA394" s="2"/>
      <c r="AB394" s="2"/>
      <c r="AC394" s="2"/>
      <c r="AD394" s="2"/>
      <c r="AE394" s="2"/>
      <c r="AF394" s="2"/>
      <c r="AG394" s="2"/>
      <c r="AH394" s="2"/>
      <c r="AI394" s="2"/>
      <c r="AJ394" s="2"/>
      <c r="AK394" s="2"/>
    </row>
    <row r="395" spans="1:37" ht="15.75" customHeight="1">
      <c r="A395" s="1001" t="str">
        <f>Contrat!D4</f>
        <v>GESTIÓN CONTRACTUAL</v>
      </c>
      <c r="B395" s="1002">
        <f>Contrat!W4</f>
        <v>4.4900000000000002E-2</v>
      </c>
      <c r="C395" s="1000" t="str">
        <f>Contrat!A8</f>
        <v>- Implementar un plan de modernización y fortalecimiento institucional
- Implementar la prestación por excepción, de la gestión catastral con enfoque multipropósito.</v>
      </c>
      <c r="D395" s="1000" t="str">
        <f>Contrat!N8</f>
        <v>- Implementación de las políticas de gestión y desempeño institucional (MIPG)
-  Contratación de operadores catastrales para la prestación por excepción.</v>
      </c>
      <c r="E395" s="1000" t="str">
        <f>Contrat!A10</f>
        <v>- Gestión con Valores para resultados
- Información y Comunicación</v>
      </c>
      <c r="F395" s="1000" t="str">
        <f>Contrat!N10</f>
        <v>- Fortalecimiento Organizacional y Simplificación de trámites
- Transparencia, acceso a la información pública y lucha contra la corrupción
- Gobierno Digital</v>
      </c>
      <c r="G395" s="1000" t="str">
        <f>Contrat!A12</f>
        <v>Adelantar los procesos de contratación</v>
      </c>
      <c r="H395" s="1027" t="str">
        <f>Contrat!B12</f>
        <v>Plan Anual de Adquisiciones</v>
      </c>
      <c r="I395" s="1027" t="str">
        <f>Contrat!C12</f>
        <v>Coordinador GIT - Gestión Contractual</v>
      </c>
      <c r="J395" s="1000" t="str">
        <f>Contrat!D12</f>
        <v>Unidades</v>
      </c>
      <c r="K395" s="1000">
        <f>Contrat!E12</f>
        <v>100</v>
      </c>
      <c r="L395" s="1000" t="str">
        <f>Contrat!F12</f>
        <v>Adelantar los procesos de contratación</v>
      </c>
      <c r="M395" s="1000" t="str">
        <f>Contrat!G12</f>
        <v>EFICACIA</v>
      </c>
      <c r="N395" s="1026">
        <f>Contrat!U12</f>
        <v>1.0000000000000002</v>
      </c>
      <c r="O395" s="1026">
        <f>Contrat!U13</f>
        <v>1.0000000000000002</v>
      </c>
      <c r="P395" s="1027">
        <f>Contrat!V12</f>
        <v>0.7</v>
      </c>
      <c r="Q395" s="1026">
        <f>Contrat!W12</f>
        <v>0.7</v>
      </c>
      <c r="R395" s="984">
        <f>SUM(Q395:Q405)</f>
        <v>0.95279999999999987</v>
      </c>
      <c r="S395" s="70" t="str">
        <f>Contrat!B15</f>
        <v>Plan Anual de Adquisiciones</v>
      </c>
      <c r="T395" s="70" t="str">
        <f>Contrat!C15</f>
        <v>Coordinador GIT - Gestión Contractual</v>
      </c>
      <c r="U395" s="71" t="str">
        <f>Contrat!D15</f>
        <v>Consolidar y publicar el Plan Anual de Adquisiciones</v>
      </c>
      <c r="V395" s="72">
        <f>Contrat!U15</f>
        <v>0.40000000000000008</v>
      </c>
      <c r="W395" s="72">
        <f>Contrat!U16</f>
        <v>0.40000000000000008</v>
      </c>
      <c r="X395" s="70">
        <f>Contrat!V15</f>
        <v>0.5</v>
      </c>
      <c r="Y395" s="72">
        <f>Contrat!W15</f>
        <v>0.5</v>
      </c>
      <c r="Z395" s="73"/>
      <c r="AA395" s="73"/>
      <c r="AB395" s="73"/>
      <c r="AC395" s="74"/>
      <c r="AD395" s="74"/>
      <c r="AE395" s="74"/>
      <c r="AF395" s="74"/>
      <c r="AG395" s="74"/>
      <c r="AH395" s="74"/>
      <c r="AI395" s="74"/>
      <c r="AJ395" s="74"/>
      <c r="AK395" s="74"/>
    </row>
    <row r="396" spans="1:37" ht="15.75" customHeight="1">
      <c r="A396" s="985"/>
      <c r="B396" s="985"/>
      <c r="C396" s="985"/>
      <c r="D396" s="985"/>
      <c r="E396" s="985"/>
      <c r="F396" s="985"/>
      <c r="G396" s="985"/>
      <c r="H396" s="985"/>
      <c r="I396" s="985"/>
      <c r="J396" s="985"/>
      <c r="K396" s="985"/>
      <c r="L396" s="985"/>
      <c r="M396" s="985"/>
      <c r="N396" s="985"/>
      <c r="O396" s="985"/>
      <c r="P396" s="985"/>
      <c r="Q396" s="985"/>
      <c r="R396" s="985"/>
      <c r="S396" s="70" t="str">
        <f>Contrat!B17</f>
        <v>Plan Anticorrupción y atención al ciudadano</v>
      </c>
      <c r="T396" s="70" t="str">
        <f>Contrat!C17</f>
        <v>Coordinador GIT - Gestión Contractual</v>
      </c>
      <c r="U396" s="71" t="str">
        <f>Contrat!D17</f>
        <v>Elaborar los procesos de contratación utilizando las plataformas dispuestas por el Gobierno Nacional</v>
      </c>
      <c r="V396" s="72">
        <f>Contrat!U17</f>
        <v>0.7</v>
      </c>
      <c r="W396" s="72">
        <f>Contrat!U18</f>
        <v>0.7</v>
      </c>
      <c r="X396" s="70">
        <f>Contrat!V17</f>
        <v>0.2</v>
      </c>
      <c r="Y396" s="72">
        <f>Contrat!W17</f>
        <v>0.2</v>
      </c>
      <c r="Z396" s="73"/>
      <c r="AA396" s="73"/>
      <c r="AB396" s="73"/>
      <c r="AC396" s="74"/>
      <c r="AD396" s="74"/>
      <c r="AE396" s="74"/>
      <c r="AF396" s="74"/>
      <c r="AG396" s="74"/>
      <c r="AH396" s="74"/>
      <c r="AI396" s="74"/>
      <c r="AJ396" s="74"/>
      <c r="AK396" s="74"/>
    </row>
    <row r="397" spans="1:37" ht="15.75" customHeight="1">
      <c r="A397" s="985"/>
      <c r="B397" s="985"/>
      <c r="C397" s="985"/>
      <c r="D397" s="985"/>
      <c r="E397" s="985"/>
      <c r="F397" s="985"/>
      <c r="G397" s="985"/>
      <c r="H397" s="985"/>
      <c r="I397" s="985"/>
      <c r="J397" s="985"/>
      <c r="K397" s="985"/>
      <c r="L397" s="985"/>
      <c r="M397" s="985"/>
      <c r="N397" s="985"/>
      <c r="O397" s="985"/>
      <c r="P397" s="985"/>
      <c r="Q397" s="985"/>
      <c r="R397" s="985"/>
      <c r="S397" s="70" t="str">
        <f>Contrat!B19</f>
        <v>Plan Anticorrupción y atención al ciudadano</v>
      </c>
      <c r="T397" s="70" t="str">
        <f>Contrat!C19</f>
        <v>Coordinador GIT - Gestión Contractual</v>
      </c>
      <c r="U397" s="71" t="str">
        <f>Contrat!D19</f>
        <v>Optimizar el uso de las plataformas electrónicas en la gestión contractual del IGAC</v>
      </c>
      <c r="V397" s="72">
        <f>Contrat!U19</f>
        <v>1</v>
      </c>
      <c r="W397" s="72">
        <f>Contrat!U20</f>
        <v>1</v>
      </c>
      <c r="X397" s="70">
        <f>Contrat!V19</f>
        <v>0.1</v>
      </c>
      <c r="Y397" s="72">
        <f>Contrat!W19</f>
        <v>0.1</v>
      </c>
      <c r="Z397" s="73"/>
      <c r="AA397" s="73"/>
      <c r="AB397" s="73"/>
      <c r="AC397" s="74"/>
      <c r="AD397" s="74"/>
      <c r="AE397" s="74"/>
      <c r="AF397" s="74"/>
      <c r="AG397" s="74"/>
      <c r="AH397" s="74"/>
      <c r="AI397" s="74"/>
      <c r="AJ397" s="74"/>
      <c r="AK397" s="74"/>
    </row>
    <row r="398" spans="1:37" ht="15.75" customHeight="1">
      <c r="A398" s="985"/>
      <c r="B398" s="985"/>
      <c r="C398" s="985"/>
      <c r="D398" s="985"/>
      <c r="E398" s="985"/>
      <c r="F398" s="985"/>
      <c r="G398" s="985"/>
      <c r="H398" s="985"/>
      <c r="I398" s="985"/>
      <c r="J398" s="985"/>
      <c r="K398" s="985"/>
      <c r="L398" s="985"/>
      <c r="M398" s="985"/>
      <c r="N398" s="985"/>
      <c r="O398" s="985"/>
      <c r="P398" s="985"/>
      <c r="Q398" s="985"/>
      <c r="R398" s="985"/>
      <c r="S398" s="70" t="str">
        <f>Contrat!B21</f>
        <v>Plan Anticorrupción y atención al ciudadano</v>
      </c>
      <c r="T398" s="70" t="str">
        <f>Contrat!C21</f>
        <v>Coordinador GIT - Gestión Contractual</v>
      </c>
      <c r="U398" s="71" t="str">
        <f>Contrat!D21</f>
        <v>Brindar acompañamiento a las diferentes áreas el IGAC en asuntos contractuales</v>
      </c>
      <c r="V398" s="72">
        <f>Contrat!U21</f>
        <v>1</v>
      </c>
      <c r="W398" s="72">
        <f>Contrat!U22</f>
        <v>1</v>
      </c>
      <c r="X398" s="70">
        <f>Contrat!V21</f>
        <v>0.1</v>
      </c>
      <c r="Y398" s="72">
        <f>Contrat!W21</f>
        <v>0.1</v>
      </c>
      <c r="Z398" s="73"/>
      <c r="AA398" s="73"/>
      <c r="AB398" s="73"/>
      <c r="AC398" s="74"/>
      <c r="AD398" s="74"/>
      <c r="AE398" s="74"/>
      <c r="AF398" s="74"/>
      <c r="AG398" s="74"/>
      <c r="AH398" s="74"/>
      <c r="AI398" s="74"/>
      <c r="AJ398" s="74"/>
      <c r="AK398" s="74"/>
    </row>
    <row r="399" spans="1:37" ht="15.75" customHeight="1">
      <c r="A399" s="985"/>
      <c r="B399" s="985"/>
      <c r="C399" s="985"/>
      <c r="D399" s="985"/>
      <c r="E399" s="985"/>
      <c r="F399" s="985"/>
      <c r="G399" s="987"/>
      <c r="H399" s="987"/>
      <c r="I399" s="987"/>
      <c r="J399" s="987"/>
      <c r="K399" s="987"/>
      <c r="L399" s="987"/>
      <c r="M399" s="987"/>
      <c r="N399" s="987"/>
      <c r="O399" s="987"/>
      <c r="P399" s="987"/>
      <c r="Q399" s="987"/>
      <c r="R399" s="985"/>
      <c r="S399" s="70" t="str">
        <f>Contrat!B23</f>
        <v>Plan Anual de Adquisiciones</v>
      </c>
      <c r="T399" s="70" t="str">
        <f>Contrat!C23</f>
        <v>Coordinador GIT - Gestión Contractual</v>
      </c>
      <c r="U399" s="71" t="str">
        <f>Contrat!D23</f>
        <v>Documentos y procesos de contratación de la Banca Multilateral</v>
      </c>
      <c r="V399" s="72">
        <f>Contrat!U23</f>
        <v>1</v>
      </c>
      <c r="W399" s="72">
        <f>Contrat!U24</f>
        <v>1</v>
      </c>
      <c r="X399" s="70">
        <f>Contrat!V23</f>
        <v>0.1</v>
      </c>
      <c r="Y399" s="72">
        <f>Contrat!W23</f>
        <v>0.1</v>
      </c>
      <c r="Z399" s="73"/>
      <c r="AA399" s="73"/>
      <c r="AB399" s="73"/>
      <c r="AC399" s="74"/>
      <c r="AD399" s="74"/>
      <c r="AE399" s="74"/>
      <c r="AF399" s="74"/>
      <c r="AG399" s="74"/>
      <c r="AH399" s="74"/>
      <c r="AI399" s="74"/>
      <c r="AJ399" s="74"/>
      <c r="AK399" s="74"/>
    </row>
    <row r="400" spans="1:37" ht="15.75" customHeight="1">
      <c r="A400" s="985"/>
      <c r="B400" s="985"/>
      <c r="C400" s="985"/>
      <c r="D400" s="985"/>
      <c r="E400" s="985"/>
      <c r="F400" s="985"/>
      <c r="G400" s="1000" t="str">
        <f>Contrat!A26</f>
        <v>Automatizar el manejo de bienes de consumo y devolutivos</v>
      </c>
      <c r="H400" s="1027" t="str">
        <f>Contrat!B26</f>
        <v>Plan Anual de Adquisiciones</v>
      </c>
      <c r="I400" s="1027" t="str">
        <f>Contrat!C26</f>
        <v>Coordinador GIT - Gestión Contractual</v>
      </c>
      <c r="J400" s="1000" t="str">
        <f>Contrat!D26</f>
        <v>Unidades</v>
      </c>
      <c r="K400" s="1000">
        <f>Contrat!E26</f>
        <v>100</v>
      </c>
      <c r="L400" s="1000" t="str">
        <f>Contrat!F26</f>
        <v>Automatizar el manejo de bienes de consumo y devolutivos</v>
      </c>
      <c r="M400" s="1000" t="str">
        <f>Contrat!G26</f>
        <v>EFICACIA</v>
      </c>
      <c r="N400" s="1026">
        <f>Contrat!U26</f>
        <v>1</v>
      </c>
      <c r="O400" s="1026">
        <f>Contrat!U27</f>
        <v>1</v>
      </c>
      <c r="P400" s="1027">
        <f>Contrat!V26</f>
        <v>0.2</v>
      </c>
      <c r="Q400" s="1026">
        <f>Contrat!W26</f>
        <v>0.2</v>
      </c>
      <c r="R400" s="985"/>
      <c r="S400" s="70" t="str">
        <f>Contrat!B29</f>
        <v>PETI</v>
      </c>
      <c r="T400" s="70" t="str">
        <f>Contrat!C29</f>
        <v>Profesional Responsable Almacén General</v>
      </c>
      <c r="U400" s="71" t="str">
        <f>Contrat!D29</f>
        <v>Actualización y mantenimento del módulo ERP (SAE y SAI).</v>
      </c>
      <c r="V400" s="72">
        <f>Contrat!U29</f>
        <v>1</v>
      </c>
      <c r="W400" s="72">
        <f>Contrat!U30</f>
        <v>1</v>
      </c>
      <c r="X400" s="70">
        <f>Contrat!V29</f>
        <v>0.6</v>
      </c>
      <c r="Y400" s="72">
        <f>Contrat!W29</f>
        <v>0.6</v>
      </c>
      <c r="Z400" s="73"/>
      <c r="AA400" s="73"/>
      <c r="AB400" s="73"/>
      <c r="AC400" s="74"/>
      <c r="AD400" s="74"/>
      <c r="AE400" s="74"/>
      <c r="AF400" s="74"/>
      <c r="AG400" s="74"/>
      <c r="AH400" s="74"/>
      <c r="AI400" s="74"/>
      <c r="AJ400" s="74"/>
      <c r="AK400" s="74"/>
    </row>
    <row r="401" spans="1:37" ht="15.75" customHeight="1">
      <c r="A401" s="985"/>
      <c r="B401" s="985"/>
      <c r="C401" s="985"/>
      <c r="D401" s="985"/>
      <c r="E401" s="985"/>
      <c r="F401" s="985"/>
      <c r="G401" s="985"/>
      <c r="H401" s="985"/>
      <c r="I401" s="985"/>
      <c r="J401" s="985"/>
      <c r="K401" s="985"/>
      <c r="L401" s="985"/>
      <c r="M401" s="985"/>
      <c r="N401" s="985"/>
      <c r="O401" s="985"/>
      <c r="P401" s="985"/>
      <c r="Q401" s="985"/>
      <c r="R401" s="985"/>
      <c r="S401" s="70" t="str">
        <f>Contrat!B31</f>
        <v>Plan Anual de Adquisiciones</v>
      </c>
      <c r="T401" s="70" t="str">
        <f>Contrat!C31</f>
        <v>Profesional Responsable Almacén General</v>
      </c>
      <c r="U401" s="71" t="str">
        <f>Contrat!D31</f>
        <v>Automatizar el manejo de bienes de consumo y devolutivos</v>
      </c>
      <c r="V401" s="72">
        <f>Contrat!U31</f>
        <v>1</v>
      </c>
      <c r="W401" s="72">
        <f>Contrat!U32</f>
        <v>1</v>
      </c>
      <c r="X401" s="70">
        <f>Contrat!V31</f>
        <v>0.2</v>
      </c>
      <c r="Y401" s="72">
        <f>Contrat!W31</f>
        <v>0.2</v>
      </c>
      <c r="Z401" s="73"/>
      <c r="AA401" s="73"/>
      <c r="AB401" s="73"/>
      <c r="AC401" s="74"/>
      <c r="AD401" s="74"/>
      <c r="AE401" s="74"/>
      <c r="AF401" s="74"/>
      <c r="AG401" s="74"/>
      <c r="AH401" s="74"/>
      <c r="AI401" s="74"/>
      <c r="AJ401" s="74"/>
      <c r="AK401" s="74"/>
    </row>
    <row r="402" spans="1:37" ht="15.75" customHeight="1">
      <c r="A402" s="985"/>
      <c r="B402" s="985"/>
      <c r="C402" s="985"/>
      <c r="D402" s="985"/>
      <c r="E402" s="985"/>
      <c r="F402" s="985"/>
      <c r="G402" s="987"/>
      <c r="H402" s="987"/>
      <c r="I402" s="987"/>
      <c r="J402" s="987"/>
      <c r="K402" s="987"/>
      <c r="L402" s="987"/>
      <c r="M402" s="987"/>
      <c r="N402" s="987"/>
      <c r="O402" s="987"/>
      <c r="P402" s="987"/>
      <c r="Q402" s="987"/>
      <c r="R402" s="985"/>
      <c r="S402" s="70" t="str">
        <f>Contrat!B33</f>
        <v>Plan Anual de Adquisiciones</v>
      </c>
      <c r="T402" s="70" t="str">
        <f>Contrat!C33</f>
        <v>Profesional Responsable Almacén General</v>
      </c>
      <c r="U402" s="71" t="str">
        <f>Contrat!D33</f>
        <v>Custodiar y controlar el ingreso y salida de elementos</v>
      </c>
      <c r="V402" s="72">
        <f>Contrat!U33</f>
        <v>0.99999999999999989</v>
      </c>
      <c r="W402" s="72">
        <f>Contrat!U34</f>
        <v>0.99999999999999989</v>
      </c>
      <c r="X402" s="70">
        <f>Contrat!V33</f>
        <v>0.2</v>
      </c>
      <c r="Y402" s="72">
        <f>Contrat!W33</f>
        <v>0.2</v>
      </c>
      <c r="Z402" s="73"/>
      <c r="AA402" s="73"/>
      <c r="AB402" s="73"/>
      <c r="AC402" s="74"/>
      <c r="AD402" s="74"/>
      <c r="AE402" s="74"/>
      <c r="AF402" s="74"/>
      <c r="AG402" s="74"/>
      <c r="AH402" s="74"/>
      <c r="AI402" s="74"/>
      <c r="AJ402" s="74"/>
      <c r="AK402" s="74"/>
    </row>
    <row r="403" spans="1:37" ht="15.75" customHeight="1">
      <c r="A403" s="985"/>
      <c r="B403" s="985"/>
      <c r="C403" s="985"/>
      <c r="D403" s="985"/>
      <c r="E403" s="985"/>
      <c r="F403" s="985"/>
      <c r="G403" s="1000" t="str">
        <f>Contrat!A36</f>
        <v>Actualizar los manuales de Contratacion y supervisión</v>
      </c>
      <c r="H403" s="1027" t="str">
        <f>Contrat!B36</f>
        <v>Plan Anticorrupción y atención al ciudadano</v>
      </c>
      <c r="I403" s="1027" t="str">
        <f>Contrat!C36</f>
        <v>Coordinador GIT - Gestión Contractual</v>
      </c>
      <c r="J403" s="1000" t="str">
        <f>Contrat!D36</f>
        <v>Unidades</v>
      </c>
      <c r="K403" s="1000">
        <f>Contrat!E36</f>
        <v>100</v>
      </c>
      <c r="L403" s="1000" t="str">
        <f>Contrat!F36</f>
        <v>Manuales de Contratación y supervisión actualizados</v>
      </c>
      <c r="M403" s="1000" t="str">
        <f>Contrat!G36</f>
        <v>EFICACIA</v>
      </c>
      <c r="N403" s="1026">
        <f>Contrat!U36</f>
        <v>1</v>
      </c>
      <c r="O403" s="1026">
        <f>Contrat!U37</f>
        <v>0.52800000000000002</v>
      </c>
      <c r="P403" s="1027">
        <f>Contrat!V36</f>
        <v>0.1</v>
      </c>
      <c r="Q403" s="1026">
        <f>Contrat!W36</f>
        <v>5.2800000000000007E-2</v>
      </c>
      <c r="R403" s="985"/>
      <c r="S403" s="70" t="str">
        <f>Contrat!B39</f>
        <v>Plan Anticorrupción y atención al ciudadano</v>
      </c>
      <c r="T403" s="70" t="str">
        <f>Contrat!C39</f>
        <v>Coordinador GIT - Gestión Contractual</v>
      </c>
      <c r="U403" s="71" t="str">
        <f>Contrat!D39</f>
        <v>Revisión y actualización del Manual de Contratación</v>
      </c>
      <c r="V403" s="72">
        <f>Contrat!U39</f>
        <v>1</v>
      </c>
      <c r="W403" s="72">
        <f>Contrat!U40</f>
        <v>0.66</v>
      </c>
      <c r="X403" s="70">
        <f>Contrat!V39</f>
        <v>0.4</v>
      </c>
      <c r="Y403" s="72">
        <f>Contrat!W39</f>
        <v>0.26400000000000001</v>
      </c>
      <c r="Z403" s="73"/>
      <c r="AA403" s="73"/>
      <c r="AB403" s="73"/>
      <c r="AC403" s="74"/>
      <c r="AD403" s="74"/>
      <c r="AE403" s="74"/>
      <c r="AF403" s="74"/>
      <c r="AG403" s="74"/>
      <c r="AH403" s="74"/>
      <c r="AI403" s="74"/>
      <c r="AJ403" s="74"/>
      <c r="AK403" s="74"/>
    </row>
    <row r="404" spans="1:37" ht="15.75" customHeight="1">
      <c r="A404" s="985"/>
      <c r="B404" s="985"/>
      <c r="C404" s="985"/>
      <c r="D404" s="985"/>
      <c r="E404" s="985"/>
      <c r="F404" s="985"/>
      <c r="G404" s="985"/>
      <c r="H404" s="985"/>
      <c r="I404" s="985"/>
      <c r="J404" s="985"/>
      <c r="K404" s="985"/>
      <c r="L404" s="985"/>
      <c r="M404" s="985"/>
      <c r="N404" s="985"/>
      <c r="O404" s="985"/>
      <c r="P404" s="985"/>
      <c r="Q404" s="985"/>
      <c r="R404" s="985"/>
      <c r="S404" s="70" t="str">
        <f>Contrat!B41</f>
        <v>Plan Anticorrupción y atención al ciudadano</v>
      </c>
      <c r="T404" s="70" t="str">
        <f>Contrat!C41</f>
        <v>Coordinador GIT - Gestión Contractual</v>
      </c>
      <c r="U404" s="71" t="str">
        <f>Contrat!D41</f>
        <v>Revisión y actualización del Manual de Supervisión e Interventoría</v>
      </c>
      <c r="V404" s="72">
        <f>Contrat!U41</f>
        <v>1</v>
      </c>
      <c r="W404" s="72">
        <f>Contrat!U42</f>
        <v>0.66</v>
      </c>
      <c r="X404" s="70">
        <f>Contrat!V41</f>
        <v>0.4</v>
      </c>
      <c r="Y404" s="72">
        <f>Contrat!W41</f>
        <v>0.26400000000000001</v>
      </c>
      <c r="Z404" s="73"/>
      <c r="AA404" s="73"/>
      <c r="AB404" s="73"/>
      <c r="AC404" s="74"/>
      <c r="AD404" s="74"/>
      <c r="AE404" s="74"/>
      <c r="AF404" s="74"/>
      <c r="AG404" s="74"/>
      <c r="AH404" s="74"/>
      <c r="AI404" s="74"/>
      <c r="AJ404" s="74"/>
      <c r="AK404" s="74"/>
    </row>
    <row r="405" spans="1:37" ht="15.75" customHeight="1">
      <c r="A405" s="987"/>
      <c r="B405" s="987"/>
      <c r="C405" s="987"/>
      <c r="D405" s="987"/>
      <c r="E405" s="987"/>
      <c r="F405" s="987"/>
      <c r="G405" s="987"/>
      <c r="H405" s="987"/>
      <c r="I405" s="987"/>
      <c r="J405" s="987"/>
      <c r="K405" s="987"/>
      <c r="L405" s="987"/>
      <c r="M405" s="987"/>
      <c r="N405" s="987"/>
      <c r="O405" s="987"/>
      <c r="P405" s="987"/>
      <c r="Q405" s="987"/>
      <c r="R405" s="987"/>
      <c r="S405" s="70" t="str">
        <f>Contrat!B43</f>
        <v>Plan Anticorrupción y atención al ciudadano</v>
      </c>
      <c r="T405" s="70" t="str">
        <f>Contrat!C43</f>
        <v>Coordinador GIT - Gestión Contractual</v>
      </c>
      <c r="U405" s="71" t="str">
        <f>Contrat!D43</f>
        <v>Socializacion de los Manuales</v>
      </c>
      <c r="V405" s="72">
        <f>Contrat!U43</f>
        <v>1</v>
      </c>
      <c r="W405" s="72">
        <f>Contrat!U44</f>
        <v>0</v>
      </c>
      <c r="X405" s="70">
        <f>Contrat!V43</f>
        <v>0.2</v>
      </c>
      <c r="Y405" s="72">
        <f>Contrat!W43</f>
        <v>0</v>
      </c>
      <c r="Z405" s="73"/>
      <c r="AA405" s="73"/>
      <c r="AB405" s="73"/>
      <c r="AC405" s="74"/>
      <c r="AD405" s="74"/>
      <c r="AE405" s="74"/>
      <c r="AF405" s="74"/>
      <c r="AG405" s="74"/>
      <c r="AH405" s="74"/>
      <c r="AI405" s="74"/>
      <c r="AJ405" s="74"/>
      <c r="AK405" s="74"/>
    </row>
    <row r="406" spans="1:37" ht="15.75" customHeight="1">
      <c r="A406" s="1001" t="str">
        <f>Juridica!D4</f>
        <v>GESTIÓN JURIDICA</v>
      </c>
      <c r="B406" s="1002">
        <f>Juridica!W4</f>
        <v>4.9399999999999999E-2</v>
      </c>
      <c r="C406" s="1000" t="str">
        <f>Juridica!A8</f>
        <v>- Implementar un plan de modernización y fortalecimiento institucional</v>
      </c>
      <c r="D406" s="1000" t="str">
        <f>Juridica!N8</f>
        <v>- Implementación de las políticas de gestión y desempeño institucional (MIPG)</v>
      </c>
      <c r="E406" s="1000" t="str">
        <f>Juridica!A10</f>
        <v>- Gestión con Valores para resultados
- Direccionamiento Estratégico y Planeación
- Talento Humano</v>
      </c>
      <c r="F406" s="1000" t="str">
        <f>Juridica!N10</f>
        <v xml:space="preserve">- Defensa Jurídica / Mejora Normativa
- Planeación Institucional 
- Integridad </v>
      </c>
      <c r="G406" s="1000" t="str">
        <f>Juridica!A12</f>
        <v>Servicio de defensa jurídica del IGAC</v>
      </c>
      <c r="H406" s="1000" t="str">
        <f>Juridica!B12</f>
        <v>Plan Anticorrupción y de Atención al Ciudadano</v>
      </c>
      <c r="I406" s="1000" t="str">
        <f>Juridica!C12</f>
        <v>Oficina Asesora Jurídica</v>
      </c>
      <c r="J406" s="1000" t="str">
        <f>Juridica!D12</f>
        <v>Porcentaje</v>
      </c>
      <c r="K406" s="1000">
        <f>Juridica!E12</f>
        <v>100</v>
      </c>
      <c r="L406" s="1000" t="str">
        <f>Juridica!F12</f>
        <v>Cumplimiento del servicio de defensa jurídica del IGAC</v>
      </c>
      <c r="M406" s="1000" t="str">
        <f>Juridica!G12</f>
        <v>EFICACIA</v>
      </c>
      <c r="N406" s="1026">
        <f>Juridica!U12</f>
        <v>1</v>
      </c>
      <c r="O406" s="1026">
        <f>Juridica!U13</f>
        <v>1</v>
      </c>
      <c r="P406" s="1027">
        <f>Juridica!V12</f>
        <v>0.5</v>
      </c>
      <c r="Q406" s="1026">
        <f>Juridica!W12</f>
        <v>0.5</v>
      </c>
      <c r="R406" s="984">
        <f>SUM(Q406:Q412)</f>
        <v>1</v>
      </c>
      <c r="S406" s="71" t="str">
        <f>Juridica!B15</f>
        <v>Plan Anticorrupción y de Atención al Ciudadano</v>
      </c>
      <c r="T406" s="71" t="str">
        <f>Juridica!C15</f>
        <v>Oficina Asesora Jurídica</v>
      </c>
      <c r="U406" s="71" t="str">
        <f>Juridica!D15</f>
        <v>Actualizar la política de daño antijurídico</v>
      </c>
      <c r="V406" s="72">
        <f>Juridica!U15</f>
        <v>1</v>
      </c>
      <c r="W406" s="72">
        <f>Juridica!U16</f>
        <v>1</v>
      </c>
      <c r="X406" s="70">
        <f>Juridica!V15</f>
        <v>0.2</v>
      </c>
      <c r="Y406" s="72">
        <f>Juridica!W15</f>
        <v>0.2</v>
      </c>
      <c r="Z406" s="74"/>
      <c r="AA406" s="74"/>
      <c r="AB406" s="74"/>
      <c r="AC406" s="74"/>
      <c r="AD406" s="74"/>
      <c r="AE406" s="74"/>
      <c r="AF406" s="74"/>
      <c r="AG406" s="74"/>
      <c r="AH406" s="74"/>
      <c r="AI406" s="74"/>
      <c r="AJ406" s="74"/>
      <c r="AK406" s="74"/>
    </row>
    <row r="407" spans="1:37" ht="15.75" customHeight="1">
      <c r="A407" s="985"/>
      <c r="B407" s="985"/>
      <c r="C407" s="985"/>
      <c r="D407" s="985"/>
      <c r="E407" s="985"/>
      <c r="F407" s="985"/>
      <c r="G407" s="985"/>
      <c r="H407" s="985"/>
      <c r="I407" s="985"/>
      <c r="J407" s="985"/>
      <c r="K407" s="985"/>
      <c r="L407" s="985"/>
      <c r="M407" s="985"/>
      <c r="N407" s="985"/>
      <c r="O407" s="985"/>
      <c r="P407" s="985"/>
      <c r="Q407" s="985"/>
      <c r="R407" s="985"/>
      <c r="S407" s="71" t="str">
        <f>Juridica!B17</f>
        <v>Plan Anticorrupción y de Atención al Ciudadano</v>
      </c>
      <c r="T407" s="71" t="str">
        <f>Juridica!C17</f>
        <v>Oficina Asesora Jurídica</v>
      </c>
      <c r="U407" s="71" t="str">
        <f>Juridica!D17</f>
        <v>Socializar la política de daño antijurídico mediante TIPS bimestrales</v>
      </c>
      <c r="V407" s="72">
        <f>Juridica!U17</f>
        <v>1</v>
      </c>
      <c r="W407" s="72">
        <f>Juridica!U18</f>
        <v>1</v>
      </c>
      <c r="X407" s="70">
        <f>Juridica!V17</f>
        <v>0.2</v>
      </c>
      <c r="Y407" s="72">
        <f>Juridica!W17</f>
        <v>0.2</v>
      </c>
      <c r="Z407" s="74"/>
      <c r="AA407" s="74"/>
      <c r="AB407" s="74"/>
      <c r="AC407" s="74"/>
      <c r="AD407" s="74"/>
      <c r="AE407" s="74"/>
      <c r="AF407" s="74"/>
      <c r="AG407" s="74"/>
      <c r="AH407" s="74"/>
      <c r="AI407" s="74"/>
      <c r="AJ407" s="74"/>
      <c r="AK407" s="74"/>
    </row>
    <row r="408" spans="1:37" ht="15.75" customHeight="1">
      <c r="A408" s="985"/>
      <c r="B408" s="985"/>
      <c r="C408" s="985"/>
      <c r="D408" s="985"/>
      <c r="E408" s="985"/>
      <c r="F408" s="985"/>
      <c r="G408" s="985"/>
      <c r="H408" s="985"/>
      <c r="I408" s="985"/>
      <c r="J408" s="985"/>
      <c r="K408" s="985"/>
      <c r="L408" s="985"/>
      <c r="M408" s="985"/>
      <c r="N408" s="985"/>
      <c r="O408" s="985"/>
      <c r="P408" s="985"/>
      <c r="Q408" s="985"/>
      <c r="R408" s="985"/>
      <c r="S408" s="71" t="str">
        <f>Juridica!B19</f>
        <v>Plan Anticorrupción y de Atención al Ciudadano</v>
      </c>
      <c r="T408" s="71" t="str">
        <f>Juridica!C19</f>
        <v>Oficina Asesora Jurídica</v>
      </c>
      <c r="U408" s="71" t="str">
        <f>Juridica!D19</f>
        <v>Atender las actuaciones en los diferentes procesos judiciales en que sea parte el IGAC</v>
      </c>
      <c r="V408" s="72">
        <f>Juridica!U19</f>
        <v>1</v>
      </c>
      <c r="W408" s="72">
        <f>Juridica!U20</f>
        <v>0.83340000000000003</v>
      </c>
      <c r="X408" s="70">
        <f>Juridica!V19</f>
        <v>0.4</v>
      </c>
      <c r="Y408" s="72">
        <f>Juridica!W19</f>
        <v>0.33336000000000005</v>
      </c>
      <c r="Z408" s="74"/>
      <c r="AA408" s="74"/>
      <c r="AB408" s="74"/>
      <c r="AC408" s="74"/>
      <c r="AD408" s="74"/>
      <c r="AE408" s="74"/>
      <c r="AF408" s="74"/>
      <c r="AG408" s="74"/>
      <c r="AH408" s="74"/>
      <c r="AI408" s="74"/>
      <c r="AJ408" s="74"/>
      <c r="AK408" s="74"/>
    </row>
    <row r="409" spans="1:37" ht="15.75" customHeight="1">
      <c r="A409" s="985"/>
      <c r="B409" s="985"/>
      <c r="C409" s="985"/>
      <c r="D409" s="985"/>
      <c r="E409" s="985"/>
      <c r="F409" s="985"/>
      <c r="G409" s="987"/>
      <c r="H409" s="987"/>
      <c r="I409" s="987"/>
      <c r="J409" s="987"/>
      <c r="K409" s="987"/>
      <c r="L409" s="987"/>
      <c r="M409" s="987"/>
      <c r="N409" s="987"/>
      <c r="O409" s="987"/>
      <c r="P409" s="987"/>
      <c r="Q409" s="987"/>
      <c r="R409" s="985"/>
      <c r="S409" s="71" t="str">
        <f>Juridica!B21</f>
        <v>Plan Anticorrupción y de Atención al Ciudadano</v>
      </c>
      <c r="T409" s="71" t="str">
        <f>Juridica!C21</f>
        <v>Oficina Asesora Jurídica</v>
      </c>
      <c r="U409" s="71" t="str">
        <f>Juridica!D21</f>
        <v>Verificar la incorporación de la información de los procesos judiciales y de las conciliaciones del IGAC en el EKOGUI (Plataforma dispuesta por la Agencia Nacional de Defensa Jurídica del Estado).</v>
      </c>
      <c r="V409" s="72">
        <f>Juridica!U21</f>
        <v>1</v>
      </c>
      <c r="W409" s="72">
        <f>Juridica!U22</f>
        <v>1</v>
      </c>
      <c r="X409" s="70">
        <f>Juridica!V21</f>
        <v>0.2</v>
      </c>
      <c r="Y409" s="72">
        <f>Juridica!W21</f>
        <v>0.2</v>
      </c>
      <c r="Z409" s="74"/>
      <c r="AA409" s="74"/>
      <c r="AB409" s="74"/>
      <c r="AC409" s="74"/>
      <c r="AD409" s="74"/>
      <c r="AE409" s="74"/>
      <c r="AF409" s="74"/>
      <c r="AG409" s="74"/>
      <c r="AH409" s="74"/>
      <c r="AI409" s="74"/>
      <c r="AJ409" s="74"/>
      <c r="AK409" s="74"/>
    </row>
    <row r="410" spans="1:37" ht="15.75" customHeight="1">
      <c r="A410" s="985"/>
      <c r="B410" s="985"/>
      <c r="C410" s="985"/>
      <c r="D410" s="985"/>
      <c r="E410" s="985"/>
      <c r="F410" s="985"/>
      <c r="G410" s="1000" t="str">
        <f>Juridica!A24</f>
        <v>Servicio de apoyo jurídico a las áreas técnicas del Instituto</v>
      </c>
      <c r="H410" s="1000" t="str">
        <f>Juridica!B24</f>
        <v>N/A</v>
      </c>
      <c r="I410" s="1000" t="str">
        <f>Juridica!C24</f>
        <v xml:space="preserve">Oficina Asesora Jurídica </v>
      </c>
      <c r="J410" s="1000" t="str">
        <f>Juridica!D24</f>
        <v>Porcentaje</v>
      </c>
      <c r="K410" s="1000">
        <f>Juridica!E24</f>
        <v>100</v>
      </c>
      <c r="L410" s="1000" t="str">
        <f>Juridica!F24</f>
        <v>Cumplimiento servicio de apoyo jurídico a las áreas técnicas del Instituto</v>
      </c>
      <c r="M410" s="1000" t="str">
        <f>Juridica!G24</f>
        <v>EFICACIA</v>
      </c>
      <c r="N410" s="1026">
        <f>Juridica!U24</f>
        <v>1</v>
      </c>
      <c r="O410" s="1026">
        <f>Juridica!U25</f>
        <v>1</v>
      </c>
      <c r="P410" s="1027">
        <f>Juridica!V24</f>
        <v>0.5</v>
      </c>
      <c r="Q410" s="1026">
        <f>Juridica!W24</f>
        <v>0.5</v>
      </c>
      <c r="R410" s="985"/>
      <c r="S410" s="71" t="str">
        <f>Juridica!B27</f>
        <v>Plan Anticorrupción y de Atención al Ciudadano</v>
      </c>
      <c r="T410" s="71" t="str">
        <f>Juridica!C27</f>
        <v>Oficina Asesora Jurídica</v>
      </c>
      <c r="U410" s="71" t="str">
        <f>Juridica!D27</f>
        <v>Atender todas las solicitudes, peticiones y/o consultas dentro del termino legal dispuesta para las mismas</v>
      </c>
      <c r="V410" s="72">
        <f>Juridica!U27</f>
        <v>1</v>
      </c>
      <c r="W410" s="72">
        <f>Juridica!U28</f>
        <v>1</v>
      </c>
      <c r="X410" s="70">
        <f>Juridica!V27</f>
        <v>0.6</v>
      </c>
      <c r="Y410" s="72">
        <f>Juridica!W27</f>
        <v>0.6</v>
      </c>
      <c r="Z410" s="74"/>
      <c r="AA410" s="74"/>
      <c r="AB410" s="74"/>
      <c r="AC410" s="74"/>
      <c r="AD410" s="74"/>
      <c r="AE410" s="74"/>
      <c r="AF410" s="74"/>
      <c r="AG410" s="74"/>
      <c r="AH410" s="74"/>
      <c r="AI410" s="74"/>
      <c r="AJ410" s="74"/>
      <c r="AK410" s="74"/>
    </row>
    <row r="411" spans="1:37" ht="15.75" customHeight="1">
      <c r="A411" s="985"/>
      <c r="B411" s="985"/>
      <c r="C411" s="985"/>
      <c r="D411" s="985"/>
      <c r="E411" s="985"/>
      <c r="F411" s="985"/>
      <c r="G411" s="985"/>
      <c r="H411" s="985"/>
      <c r="I411" s="985"/>
      <c r="J411" s="985"/>
      <c r="K411" s="985"/>
      <c r="L411" s="985"/>
      <c r="M411" s="985"/>
      <c r="N411" s="985"/>
      <c r="O411" s="985"/>
      <c r="P411" s="985"/>
      <c r="Q411" s="985"/>
      <c r="R411" s="985"/>
      <c r="S411" s="71" t="str">
        <f>Juridica!B29</f>
        <v>Plan Institucional de Archivos de la Entidad ­PINAR</v>
      </c>
      <c r="T411" s="71" t="str">
        <f>Juridica!C29</f>
        <v>Oficina Asesora Jurídica</v>
      </c>
      <c r="U411" s="71" t="str">
        <f>Juridica!D29</f>
        <v>Compilacion digital en relación con los conceptos juridicos que se generen para el IGAC</v>
      </c>
      <c r="V411" s="72">
        <f>Juridica!U29</f>
        <v>1</v>
      </c>
      <c r="W411" s="72">
        <f>Juridica!U30</f>
        <v>1</v>
      </c>
      <c r="X411" s="70">
        <f>Juridica!V29</f>
        <v>0.2</v>
      </c>
      <c r="Y411" s="72">
        <f>Juridica!W29</f>
        <v>0.2</v>
      </c>
      <c r="Z411" s="74"/>
      <c r="AA411" s="74"/>
      <c r="AB411" s="74"/>
      <c r="AC411" s="74"/>
      <c r="AD411" s="74"/>
      <c r="AE411" s="74"/>
      <c r="AF411" s="74"/>
      <c r="AG411" s="74"/>
      <c r="AH411" s="74"/>
      <c r="AI411" s="74"/>
      <c r="AJ411" s="74"/>
      <c r="AK411" s="74"/>
    </row>
    <row r="412" spans="1:37" ht="15.75" customHeight="1">
      <c r="A412" s="987"/>
      <c r="B412" s="987"/>
      <c r="C412" s="987"/>
      <c r="D412" s="987"/>
      <c r="E412" s="987"/>
      <c r="F412" s="987"/>
      <c r="G412" s="987"/>
      <c r="H412" s="987"/>
      <c r="I412" s="987"/>
      <c r="J412" s="987"/>
      <c r="K412" s="987"/>
      <c r="L412" s="987"/>
      <c r="M412" s="987"/>
      <c r="N412" s="987"/>
      <c r="O412" s="987"/>
      <c r="P412" s="987"/>
      <c r="Q412" s="987"/>
      <c r="R412" s="987"/>
      <c r="S412" s="71" t="str">
        <f>Juridica!B31</f>
        <v>Plan Anticorrupción y de Atención al Ciudadano</v>
      </c>
      <c r="T412" s="71" t="str">
        <f>Juridica!C31</f>
        <v>Oficina Asesora Jurídica</v>
      </c>
      <c r="U412" s="71" t="str">
        <f>Juridica!D31</f>
        <v>Divulgar por los canales de comunicación institucionales los conceptos y posiciones emitidos.</v>
      </c>
      <c r="V412" s="72">
        <f>Juridica!U31</f>
        <v>1</v>
      </c>
      <c r="W412" s="72">
        <f>Juridica!U32</f>
        <v>1</v>
      </c>
      <c r="X412" s="70">
        <f>Juridica!V31</f>
        <v>0.2</v>
      </c>
      <c r="Y412" s="72">
        <f>Juridica!W31</f>
        <v>0.2</v>
      </c>
      <c r="Z412" s="74"/>
      <c r="AA412" s="74"/>
      <c r="AB412" s="74"/>
      <c r="AC412" s="74"/>
      <c r="AD412" s="74"/>
      <c r="AE412" s="74"/>
      <c r="AF412" s="74"/>
      <c r="AG412" s="74"/>
      <c r="AH412" s="74"/>
      <c r="AI412" s="74"/>
      <c r="AJ412" s="74"/>
      <c r="AK412" s="74"/>
    </row>
    <row r="413" spans="1:37" ht="15.75" customHeight="1">
      <c r="A413" s="1001" t="str">
        <f>Informat!D4</f>
        <v>GESTIÓN INFORMÁTICA DE SOPORTE</v>
      </c>
      <c r="B413" s="1002">
        <f>Informat!W4</f>
        <v>4.3700000000000003E-2</v>
      </c>
      <c r="C413" s="1000" t="str">
        <f>Informat!A8</f>
        <v>- Implementar un plan de modernización y fortalecimiento institucional</v>
      </c>
      <c r="D413" s="1000" t="str">
        <f>Informat!N8</f>
        <v>- Fortalecimiento del ecosistema digital para la gestión misional de la Entidad.</v>
      </c>
      <c r="E413" s="1000" t="str">
        <f>Informat!A10</f>
        <v>- Gestión con valores para el resultado</v>
      </c>
      <c r="F413" s="1000" t="str">
        <f>Informat!N10</f>
        <v>- Fortalecimiento organizacional y simplificación de procesos
- Seguridad Digital</v>
      </c>
      <c r="G413" s="1000" t="str">
        <f>Informat!A12</f>
        <v>Plataformas de TI gestionadas</v>
      </c>
      <c r="H413" s="1000">
        <f>Informat!B12</f>
        <v>0</v>
      </c>
      <c r="I413" s="1000" t="str">
        <f>Informat!C12</f>
        <v>Oficina de Informática y Telecomunicaciones</v>
      </c>
      <c r="J413" s="1000" t="str">
        <f>Informat!D12</f>
        <v>Procesos</v>
      </c>
      <c r="K413" s="1000">
        <f>Informat!E12</f>
        <v>100</v>
      </c>
      <c r="L413" s="1000" t="str">
        <f>Informat!F12</f>
        <v>Porcentaje avance actividades de mantenimiento y actualización de IT</v>
      </c>
      <c r="M413" s="1000" t="str">
        <f>Informat!G12</f>
        <v>EFICACIA</v>
      </c>
      <c r="N413" s="1026">
        <f>Informat!U12</f>
        <v>1</v>
      </c>
      <c r="O413" s="1026">
        <f>Informat!U13</f>
        <v>1</v>
      </c>
      <c r="P413" s="1027">
        <f>Informat!V12</f>
        <v>1</v>
      </c>
      <c r="Q413" s="1026">
        <f>Informat!W12</f>
        <v>0</v>
      </c>
      <c r="R413" s="984">
        <f>Q413</f>
        <v>0</v>
      </c>
      <c r="S413" s="71">
        <f>Informat!B15</f>
        <v>0</v>
      </c>
      <c r="T413" s="71" t="str">
        <f>Informat!C15</f>
        <v>Oficina de Informática y Telecomunicaciones</v>
      </c>
      <c r="U413" s="71" t="str">
        <f>Informat!D15</f>
        <v>Actualizar la plataforma tecnologica servidores</v>
      </c>
      <c r="V413" s="72">
        <f>Informat!U15</f>
        <v>1</v>
      </c>
      <c r="W413" s="72">
        <f>Informat!U16</f>
        <v>1</v>
      </c>
      <c r="X413" s="70">
        <f>Informat!V15</f>
        <v>0.3</v>
      </c>
      <c r="Y413" s="72">
        <f>Informat!W15</f>
        <v>0</v>
      </c>
      <c r="Z413" s="73"/>
      <c r="AA413" s="73"/>
      <c r="AB413" s="73"/>
      <c r="AC413" s="73"/>
      <c r="AD413" s="73"/>
      <c r="AE413" s="74"/>
      <c r="AF413" s="74"/>
      <c r="AG413" s="74"/>
      <c r="AH413" s="74"/>
      <c r="AI413" s="74"/>
      <c r="AJ413" s="74"/>
      <c r="AK413" s="74"/>
    </row>
    <row r="414" spans="1:37" ht="15.75" customHeight="1">
      <c r="A414" s="985"/>
      <c r="B414" s="985"/>
      <c r="C414" s="985"/>
      <c r="D414" s="985"/>
      <c r="E414" s="985"/>
      <c r="F414" s="985"/>
      <c r="G414" s="985"/>
      <c r="H414" s="985"/>
      <c r="I414" s="985"/>
      <c r="J414" s="985"/>
      <c r="K414" s="985"/>
      <c r="L414" s="985"/>
      <c r="M414" s="985"/>
      <c r="N414" s="985"/>
      <c r="O414" s="985"/>
      <c r="P414" s="985"/>
      <c r="Q414" s="985"/>
      <c r="R414" s="985"/>
      <c r="S414" s="71">
        <f>Informat!B17</f>
        <v>0</v>
      </c>
      <c r="T414" s="71" t="str">
        <f>Informat!C17</f>
        <v>Oficina de Informática y Telecomunicaciones</v>
      </c>
      <c r="U414" s="71" t="str">
        <f>Informat!D17</f>
        <v>Renovar la plataforma de usuario final</v>
      </c>
      <c r="V414" s="72">
        <f>Informat!U17</f>
        <v>1</v>
      </c>
      <c r="W414" s="72">
        <f>Informat!U18</f>
        <v>1</v>
      </c>
      <c r="X414" s="70">
        <f>Informat!V17</f>
        <v>0.15</v>
      </c>
      <c r="Y414" s="72">
        <f>Informat!W17</f>
        <v>0</v>
      </c>
      <c r="Z414" s="73"/>
      <c r="AA414" s="73"/>
      <c r="AB414" s="73"/>
      <c r="AC414" s="73"/>
      <c r="AD414" s="73"/>
      <c r="AE414" s="74"/>
      <c r="AF414" s="74"/>
      <c r="AG414" s="74"/>
      <c r="AH414" s="74"/>
      <c r="AI414" s="74"/>
      <c r="AJ414" s="74"/>
      <c r="AK414" s="74"/>
    </row>
    <row r="415" spans="1:37" ht="15.75" customHeight="1">
      <c r="A415" s="985"/>
      <c r="B415" s="985"/>
      <c r="C415" s="985"/>
      <c r="D415" s="985"/>
      <c r="E415" s="985"/>
      <c r="F415" s="985"/>
      <c r="G415" s="985"/>
      <c r="H415" s="985"/>
      <c r="I415" s="985"/>
      <c r="J415" s="985"/>
      <c r="K415" s="985"/>
      <c r="L415" s="985"/>
      <c r="M415" s="985"/>
      <c r="N415" s="985"/>
      <c r="O415" s="985"/>
      <c r="P415" s="985"/>
      <c r="Q415" s="985"/>
      <c r="R415" s="985"/>
      <c r="S415" s="71">
        <f>Informat!B19</f>
        <v>0</v>
      </c>
      <c r="T415" s="71" t="str">
        <f>Informat!C19</f>
        <v>Oficina de Informática y Telecomunicaciones</v>
      </c>
      <c r="U415" s="71" t="str">
        <f>Informat!D19</f>
        <v>Adquirir y actualizar el licenciamiento</v>
      </c>
      <c r="V415" s="72">
        <f>Informat!U19</f>
        <v>0.99999999999999989</v>
      </c>
      <c r="W415" s="72">
        <f>Informat!U20</f>
        <v>0.99999999999999989</v>
      </c>
      <c r="X415" s="70">
        <f>Informat!V19</f>
        <v>0.05</v>
      </c>
      <c r="Y415" s="72">
        <f>Informat!W19</f>
        <v>0</v>
      </c>
      <c r="Z415" s="73"/>
      <c r="AA415" s="73"/>
      <c r="AB415" s="73"/>
      <c r="AC415" s="73"/>
      <c r="AD415" s="73"/>
      <c r="AE415" s="74"/>
      <c r="AF415" s="74"/>
      <c r="AG415" s="74"/>
      <c r="AH415" s="74"/>
      <c r="AI415" s="74"/>
      <c r="AJ415" s="74"/>
      <c r="AK415" s="74"/>
    </row>
    <row r="416" spans="1:37" ht="15.75" customHeight="1">
      <c r="A416" s="985"/>
      <c r="B416" s="985"/>
      <c r="C416" s="985"/>
      <c r="D416" s="985"/>
      <c r="E416" s="985"/>
      <c r="F416" s="985"/>
      <c r="G416" s="985"/>
      <c r="H416" s="985"/>
      <c r="I416" s="985"/>
      <c r="J416" s="985"/>
      <c r="K416" s="985"/>
      <c r="L416" s="985"/>
      <c r="M416" s="985"/>
      <c r="N416" s="985"/>
      <c r="O416" s="985"/>
      <c r="P416" s="985"/>
      <c r="Q416" s="985"/>
      <c r="R416" s="985"/>
      <c r="S416" s="71">
        <f>Informat!B21</f>
        <v>0</v>
      </c>
      <c r="T416" s="71" t="str">
        <f>Informat!C21</f>
        <v>Oficina de Informática y Telecomunicaciones</v>
      </c>
      <c r="U416" s="71" t="str">
        <f>Informat!D21</f>
        <v>Renovar la plataforma pasiva</v>
      </c>
      <c r="V416" s="72">
        <f>Informat!U21</f>
        <v>1</v>
      </c>
      <c r="W416" s="72">
        <f>Informat!U22</f>
        <v>1</v>
      </c>
      <c r="X416" s="70">
        <f>Informat!V21</f>
        <v>0.1</v>
      </c>
      <c r="Y416" s="72">
        <f>Informat!W21</f>
        <v>0</v>
      </c>
      <c r="Z416" s="73"/>
      <c r="AA416" s="73"/>
      <c r="AB416" s="73"/>
      <c r="AC416" s="73"/>
      <c r="AD416" s="73"/>
      <c r="AE416" s="74"/>
      <c r="AF416" s="74"/>
      <c r="AG416" s="74"/>
      <c r="AH416" s="74"/>
      <c r="AI416" s="74"/>
      <c r="AJ416" s="74"/>
      <c r="AK416" s="74"/>
    </row>
    <row r="417" spans="1:37" ht="15.75" customHeight="1">
      <c r="A417" s="985"/>
      <c r="B417" s="985"/>
      <c r="C417" s="985"/>
      <c r="D417" s="985"/>
      <c r="E417" s="985"/>
      <c r="F417" s="985"/>
      <c r="G417" s="985"/>
      <c r="H417" s="985"/>
      <c r="I417" s="985"/>
      <c r="J417" s="985"/>
      <c r="K417" s="985"/>
      <c r="L417" s="985"/>
      <c r="M417" s="985"/>
      <c r="N417" s="985"/>
      <c r="O417" s="985"/>
      <c r="P417" s="985"/>
      <c r="Q417" s="985"/>
      <c r="R417" s="985"/>
      <c r="S417" s="71">
        <f>Informat!B23</f>
        <v>0</v>
      </c>
      <c r="T417" s="71" t="str">
        <f>Informat!C23</f>
        <v>Oficina de Informática y Telecomunicaciones</v>
      </c>
      <c r="U417" s="71" t="str">
        <f>Informat!D23</f>
        <v>Realizar la gestión de los incidentes y requerimiento a través de la Mesa de ayuda</v>
      </c>
      <c r="V417" s="72">
        <f>Informat!U23</f>
        <v>0.99999999999999989</v>
      </c>
      <c r="W417" s="72">
        <f>Informat!U24</f>
        <v>0.99999999999999989</v>
      </c>
      <c r="X417" s="70">
        <f>Informat!V23</f>
        <v>0.1</v>
      </c>
      <c r="Y417" s="72">
        <f>Informat!W23</f>
        <v>0</v>
      </c>
      <c r="Z417" s="73"/>
      <c r="AA417" s="73"/>
      <c r="AB417" s="73"/>
      <c r="AC417" s="73"/>
      <c r="AD417" s="73"/>
      <c r="AE417" s="74"/>
      <c r="AF417" s="74"/>
      <c r="AG417" s="74"/>
      <c r="AH417" s="74"/>
      <c r="AI417" s="74"/>
      <c r="AJ417" s="74"/>
      <c r="AK417" s="74"/>
    </row>
    <row r="418" spans="1:37" ht="15.75" customHeight="1">
      <c r="A418" s="985"/>
      <c r="B418" s="985"/>
      <c r="C418" s="985"/>
      <c r="D418" s="985"/>
      <c r="E418" s="985"/>
      <c r="F418" s="985"/>
      <c r="G418" s="985"/>
      <c r="H418" s="985"/>
      <c r="I418" s="985"/>
      <c r="J418" s="985"/>
      <c r="K418" s="985"/>
      <c r="L418" s="985"/>
      <c r="M418" s="985"/>
      <c r="N418" s="985"/>
      <c r="O418" s="985"/>
      <c r="P418" s="985"/>
      <c r="Q418" s="985"/>
      <c r="R418" s="985"/>
      <c r="S418" s="71">
        <f>Informat!B25</f>
        <v>0</v>
      </c>
      <c r="T418" s="71" t="str">
        <f>Informat!C25</f>
        <v>Oficina de Informática y Telecomunicaciones</v>
      </c>
      <c r="U418" s="71" t="str">
        <f>Informat!D25</f>
        <v>Mantener y actualizar sistemas de información y aplicaciones</v>
      </c>
      <c r="V418" s="72">
        <f>Informat!U25</f>
        <v>1</v>
      </c>
      <c r="W418" s="72">
        <f>Informat!U26</f>
        <v>0.99999999999999989</v>
      </c>
      <c r="X418" s="70">
        <f>Informat!V25</f>
        <v>0.2</v>
      </c>
      <c r="Y418" s="72">
        <f>Informat!W25</f>
        <v>0</v>
      </c>
      <c r="Z418" s="73"/>
      <c r="AA418" s="73"/>
      <c r="AB418" s="73"/>
      <c r="AC418" s="73"/>
      <c r="AD418" s="73"/>
      <c r="AE418" s="74"/>
      <c r="AF418" s="74"/>
      <c r="AG418" s="74"/>
      <c r="AH418" s="74"/>
      <c r="AI418" s="74"/>
      <c r="AJ418" s="74"/>
      <c r="AK418" s="74"/>
    </row>
    <row r="419" spans="1:37" ht="15.75" customHeight="1">
      <c r="A419" s="987"/>
      <c r="B419" s="987"/>
      <c r="C419" s="987"/>
      <c r="D419" s="987"/>
      <c r="E419" s="987"/>
      <c r="F419" s="987"/>
      <c r="G419" s="987"/>
      <c r="H419" s="987"/>
      <c r="I419" s="987"/>
      <c r="J419" s="987"/>
      <c r="K419" s="987"/>
      <c r="L419" s="987"/>
      <c r="M419" s="987"/>
      <c r="N419" s="987"/>
      <c r="O419" s="987"/>
      <c r="P419" s="987"/>
      <c r="Q419" s="987"/>
      <c r="R419" s="987"/>
      <c r="S419" s="71">
        <f>Informat!B27</f>
        <v>0</v>
      </c>
      <c r="T419" s="71" t="str">
        <f>Informat!C27</f>
        <v>Oficina de Informática y Telecomunicaciones</v>
      </c>
      <c r="U419" s="71" t="str">
        <f>Informat!D27</f>
        <v>Gestionar la seguridad informatica</v>
      </c>
      <c r="V419" s="72">
        <f>Informat!U27</f>
        <v>1</v>
      </c>
      <c r="W419" s="72">
        <f>Informat!U28</f>
        <v>1</v>
      </c>
      <c r="X419" s="70">
        <f>Informat!V27</f>
        <v>0.1</v>
      </c>
      <c r="Y419" s="72">
        <f>Informat!W27</f>
        <v>0</v>
      </c>
      <c r="Z419" s="73"/>
      <c r="AA419" s="73"/>
      <c r="AB419" s="73"/>
      <c r="AC419" s="73"/>
      <c r="AD419" s="73"/>
      <c r="AE419" s="74"/>
      <c r="AF419" s="74"/>
      <c r="AG419" s="74"/>
      <c r="AH419" s="74"/>
      <c r="AI419" s="74"/>
      <c r="AJ419" s="74"/>
      <c r="AK419" s="74"/>
    </row>
    <row r="420" spans="1:37" ht="15.75" customHeight="1">
      <c r="A420" s="1001" t="str">
        <f>'C Discip'!D4</f>
        <v>CONTROL DISCIPLINARIO</v>
      </c>
      <c r="B420" s="1002">
        <f>'C Discip'!W4</f>
        <v>3.3399999999999999E-2</v>
      </c>
      <c r="C420" s="1000" t="str">
        <f>'C Discip'!A8</f>
        <v>- Implementar la modernización y el fortalecimiento del IGAC</v>
      </c>
      <c r="D420" s="1000" t="str">
        <f>'C Discip'!N8</f>
        <v xml:space="preserve">- Implementación de las políticas de gestión y desempeño institucional (MIPG) </v>
      </c>
      <c r="E420" s="1000" t="str">
        <f>'C Discip'!A10</f>
        <v>- Control Interno</v>
      </c>
      <c r="F420" s="1000" t="str">
        <f>'C Discip'!N10</f>
        <v>- Control Interno</v>
      </c>
      <c r="G420" s="1000" t="str">
        <f>'C Discip'!A12</f>
        <v>Procesos disciplinarios sustanciados</v>
      </c>
      <c r="H420" s="1027" t="str">
        <f>'C Discip'!B12</f>
        <v>NA</v>
      </c>
      <c r="I420" s="1027" t="str">
        <f>'C Discip'!C12</f>
        <v>Diana Paola López</v>
      </c>
      <c r="J420" s="1000" t="str">
        <f>'C Discip'!D12</f>
        <v>Porcentaje</v>
      </c>
      <c r="K420" s="1000">
        <f>'C Discip'!E12</f>
        <v>100</v>
      </c>
      <c r="L420" s="1000" t="str">
        <f>'C Discip'!F12</f>
        <v>Avance Procesos Disciplinarios sustanciados</v>
      </c>
      <c r="M420" s="1000" t="str">
        <f>'C Discip'!G12</f>
        <v>Eficacia</v>
      </c>
      <c r="N420" s="1026">
        <f>'C Discip'!U12</f>
        <v>0.99999999999999989</v>
      </c>
      <c r="O420" s="1026">
        <f>'C Discip'!U13</f>
        <v>0.99999999999999989</v>
      </c>
      <c r="P420" s="1027">
        <f>'C Discip'!V12</f>
        <v>1</v>
      </c>
      <c r="Q420" s="1026">
        <f>'C Discip'!W12</f>
        <v>1</v>
      </c>
      <c r="R420" s="984">
        <f>Q420</f>
        <v>1</v>
      </c>
      <c r="S420" s="70" t="str">
        <f>'C Discip'!B15</f>
        <v>NA</v>
      </c>
      <c r="T420" s="70" t="str">
        <f>'C Discip'!C15</f>
        <v>Diana Paola López</v>
      </c>
      <c r="U420" s="71" t="str">
        <f>'C Discip'!D15</f>
        <v>1. Proferir los actos administrativos necesarios para el impulso y/o finalizacion de los procesos disciplinarios a carGo.</v>
      </c>
      <c r="V420" s="77">
        <f>'C Discip'!U15</f>
        <v>1</v>
      </c>
      <c r="W420" s="77">
        <f>'C Discip'!U13</f>
        <v>0.99999999999999989</v>
      </c>
      <c r="X420" s="78">
        <f>'C Discip'!V12</f>
        <v>1</v>
      </c>
      <c r="Y420" s="77">
        <f>'C Discip'!W12</f>
        <v>1</v>
      </c>
      <c r="Z420" s="74"/>
      <c r="AA420" s="74"/>
      <c r="AB420" s="74"/>
      <c r="AC420" s="74"/>
      <c r="AD420" s="74"/>
      <c r="AE420" s="74"/>
      <c r="AF420" s="74"/>
      <c r="AG420" s="74"/>
      <c r="AH420" s="74"/>
      <c r="AI420" s="74"/>
      <c r="AJ420" s="74"/>
      <c r="AK420" s="74"/>
    </row>
    <row r="421" spans="1:37" ht="15.75" customHeight="1">
      <c r="A421" s="985"/>
      <c r="B421" s="985"/>
      <c r="C421" s="985"/>
      <c r="D421" s="985"/>
      <c r="E421" s="985"/>
      <c r="F421" s="985"/>
      <c r="G421" s="985"/>
      <c r="H421" s="985"/>
      <c r="I421" s="985"/>
      <c r="J421" s="985"/>
      <c r="K421" s="985"/>
      <c r="L421" s="985"/>
      <c r="M421" s="985"/>
      <c r="N421" s="985"/>
      <c r="O421" s="985"/>
      <c r="P421" s="985"/>
      <c r="Q421" s="985"/>
      <c r="R421" s="985"/>
      <c r="S421" s="70" t="str">
        <f>'C Discip'!B17</f>
        <v>NA</v>
      </c>
      <c r="T421" s="70" t="str">
        <f>'C Discip'!C17</f>
        <v>Diana Paola López</v>
      </c>
      <c r="U421" s="71" t="str">
        <f>'C Discip'!D17</f>
        <v>2. Realizar el seGuimiento del impulsado a los procesos disciplinarios que son adelantados en las Direcciones Territoriales.</v>
      </c>
      <c r="V421" s="77">
        <f>'C Discip'!U17</f>
        <v>1</v>
      </c>
      <c r="W421" s="77">
        <f>'C Discip'!U18</f>
        <v>1</v>
      </c>
      <c r="X421" s="78">
        <f>'C Discip'!V17</f>
        <v>0.1</v>
      </c>
      <c r="Y421" s="77">
        <f>'C Discip'!W17</f>
        <v>0.1</v>
      </c>
      <c r="Z421" s="74"/>
      <c r="AA421" s="74"/>
      <c r="AB421" s="74"/>
      <c r="AC421" s="74"/>
      <c r="AD421" s="74"/>
      <c r="AE421" s="74"/>
      <c r="AF421" s="74"/>
      <c r="AG421" s="74"/>
      <c r="AH421" s="74"/>
      <c r="AI421" s="74"/>
      <c r="AJ421" s="74"/>
      <c r="AK421" s="74"/>
    </row>
    <row r="422" spans="1:37" ht="15.75" customHeight="1">
      <c r="A422" s="987"/>
      <c r="B422" s="987"/>
      <c r="C422" s="987"/>
      <c r="D422" s="987"/>
      <c r="E422" s="987"/>
      <c r="F422" s="987"/>
      <c r="G422" s="987"/>
      <c r="H422" s="987"/>
      <c r="I422" s="987"/>
      <c r="J422" s="987"/>
      <c r="K422" s="987"/>
      <c r="L422" s="987"/>
      <c r="M422" s="987"/>
      <c r="N422" s="987"/>
      <c r="O422" s="987"/>
      <c r="P422" s="987"/>
      <c r="Q422" s="987"/>
      <c r="R422" s="987"/>
      <c r="S422" s="70" t="str">
        <f>'C Discip'!B19</f>
        <v>NA</v>
      </c>
      <c r="T422" s="70" t="str">
        <f>'C Discip'!C19</f>
        <v>Diana Paola López</v>
      </c>
      <c r="U422" s="71" t="str">
        <f>'C Discip'!D19</f>
        <v>3. Sensibilizar y socializar el contenido y alcance del CodiGo Unico Disciplinario.</v>
      </c>
      <c r="V422" s="77">
        <f>'C Discip'!U19</f>
        <v>1</v>
      </c>
      <c r="W422" s="77">
        <f>'C Discip'!U20</f>
        <v>1</v>
      </c>
      <c r="X422" s="78">
        <f>'C Discip'!V19</f>
        <v>0.1</v>
      </c>
      <c r="Y422" s="77">
        <f>'C Discip'!W19</f>
        <v>0.1</v>
      </c>
      <c r="Z422" s="74"/>
      <c r="AA422" s="74"/>
      <c r="AB422" s="74"/>
      <c r="AC422" s="74"/>
      <c r="AD422" s="74"/>
      <c r="AE422" s="74"/>
      <c r="AF422" s="74"/>
      <c r="AG422" s="74"/>
      <c r="AH422" s="74"/>
      <c r="AI422" s="74"/>
      <c r="AJ422" s="74"/>
      <c r="AK422" s="74"/>
    </row>
    <row r="423" spans="1:37" ht="15.75" customHeight="1">
      <c r="A423" s="1001" t="str">
        <f>Evaluac!D4</f>
        <v>SEGUIMIENTO Y EVALUACIÓN INSTITUCIONAL</v>
      </c>
      <c r="B423" s="1002">
        <f>Evaluac!W4</f>
        <v>4.2000000000000003E-2</v>
      </c>
      <c r="C423" s="1000" t="str">
        <f>Evaluac!A8</f>
        <v>- Implementar la modernización y el fortalecimiento del IGAC</v>
      </c>
      <c r="D423" s="1000" t="str">
        <f>Evaluac!N8</f>
        <v>- Implementación de las politicas de gestión y desempeño institucional MIPG</v>
      </c>
      <c r="E423" s="1000" t="str">
        <f>Evaluac!A10</f>
        <v>- Gestión con valores para Resultados
- Evaluación por Resultados
- Control Interno</v>
      </c>
      <c r="F423" s="1000" t="str">
        <f>Evaluac!N10</f>
        <v>- Fortalecimiento organizacional y simplificación de procesos
 - Racionalización de trámites
 - Seguimiento y Evaluación del desempeño institucional
- Control Interno</v>
      </c>
      <c r="G423" s="1000" t="str">
        <f>Evaluac!A22</f>
        <v>Actividades implementadas para el cumplimiento del MIPG</v>
      </c>
      <c r="H423" s="1000" t="str">
        <f>Evaluac!B22</f>
        <v>NA</v>
      </c>
      <c r="I423" s="1000" t="str">
        <f>Evaluac!C22</f>
        <v>Marcela Puentes Castrillón</v>
      </c>
      <c r="J423" s="1000" t="str">
        <f>Evaluac!D22</f>
        <v>Porcentaje</v>
      </c>
      <c r="K423" s="1027">
        <f>Evaluac!E22</f>
        <v>1</v>
      </c>
      <c r="L423" s="1000" t="str">
        <f>Evaluac!F22</f>
        <v>Porcentaje de avance en las actividades implementadas para el cumplimiento del MIPG</v>
      </c>
      <c r="M423" s="1000" t="str">
        <f>Evaluac!G22</f>
        <v>EFICACIA</v>
      </c>
      <c r="N423" s="1026">
        <f>Evaluac!U22</f>
        <v>1.0000000000000002</v>
      </c>
      <c r="O423" s="1026">
        <f>Evaluac!U23</f>
        <v>0.94500000000000006</v>
      </c>
      <c r="P423" s="1027">
        <f>Evaluac!V22</f>
        <v>0.25</v>
      </c>
      <c r="Q423" s="1026">
        <f>Evaluac!W22</f>
        <v>0.23624999999999996</v>
      </c>
      <c r="R423" s="984">
        <f>SUM(Q423:Q442)</f>
        <v>0.98624999999999996</v>
      </c>
      <c r="S423" s="71" t="str">
        <f>Evaluac!B25</f>
        <v>Plan Estratégico Institucional</v>
      </c>
      <c r="T423" s="71" t="str">
        <f>Evaluac!C25</f>
        <v>Martha P. Ramirez Suarez</v>
      </c>
      <c r="U423" s="71" t="str">
        <f>Evaluac!D25</f>
        <v>Promover la formulación de acciones de mejoramiento asociadas al cumplimiento de las políticas del MIPG.</v>
      </c>
      <c r="V423" s="72">
        <f>Evaluac!U25</f>
        <v>0.99999999999999989</v>
      </c>
      <c r="W423" s="72">
        <f>Evaluac!U26</f>
        <v>0.99999999999999989</v>
      </c>
      <c r="X423" s="70">
        <f>Evaluac!V25</f>
        <v>0.1</v>
      </c>
      <c r="Y423" s="72">
        <f>Evaluac!W25</f>
        <v>0.1</v>
      </c>
      <c r="Z423" s="74"/>
      <c r="AA423" s="74"/>
      <c r="AB423" s="74"/>
      <c r="AC423" s="74"/>
      <c r="AD423" s="74"/>
      <c r="AE423" s="74"/>
      <c r="AF423" s="74"/>
      <c r="AG423" s="74"/>
      <c r="AH423" s="74"/>
      <c r="AI423" s="74"/>
      <c r="AJ423" s="74"/>
      <c r="AK423" s="74"/>
    </row>
    <row r="424" spans="1:37" ht="15.75" customHeight="1">
      <c r="A424" s="985"/>
      <c r="B424" s="985"/>
      <c r="C424" s="985"/>
      <c r="D424" s="985"/>
      <c r="E424" s="985"/>
      <c r="F424" s="985"/>
      <c r="G424" s="985"/>
      <c r="H424" s="985"/>
      <c r="I424" s="985"/>
      <c r="J424" s="985"/>
      <c r="K424" s="985"/>
      <c r="L424" s="985"/>
      <c r="M424" s="985"/>
      <c r="N424" s="985"/>
      <c r="O424" s="985"/>
      <c r="P424" s="985"/>
      <c r="Q424" s="985"/>
      <c r="R424" s="985"/>
      <c r="S424" s="71" t="str">
        <f>Evaluac!B27</f>
        <v>Plan Estratégico Institucional</v>
      </c>
      <c r="T424" s="71" t="str">
        <f>Evaluac!C27</f>
        <v>Laura Gonzalez</v>
      </c>
      <c r="U424" s="71" t="str">
        <f>Evaluac!D27</f>
        <v>Actualizar el modelo de operación por procesos institucional (caracterizaciones)</v>
      </c>
      <c r="V424" s="72">
        <f>Evaluac!U27</f>
        <v>0.99999999999999989</v>
      </c>
      <c r="W424" s="72">
        <f>Evaluac!U28</f>
        <v>0.95</v>
      </c>
      <c r="X424" s="70">
        <f>Evaluac!V27</f>
        <v>0.1</v>
      </c>
      <c r="Y424" s="72">
        <f>Evaluac!W27</f>
        <v>9.5000000000000015E-2</v>
      </c>
      <c r="Z424" s="74"/>
      <c r="AA424" s="74"/>
      <c r="AB424" s="74"/>
      <c r="AC424" s="74"/>
      <c r="AD424" s="74"/>
      <c r="AE424" s="74"/>
      <c r="AF424" s="74"/>
      <c r="AG424" s="74"/>
      <c r="AH424" s="74"/>
      <c r="AI424" s="74"/>
      <c r="AJ424" s="74"/>
      <c r="AK424" s="74"/>
    </row>
    <row r="425" spans="1:37" ht="15.75" customHeight="1">
      <c r="A425" s="985"/>
      <c r="B425" s="985"/>
      <c r="C425" s="985"/>
      <c r="D425" s="985"/>
      <c r="E425" s="985"/>
      <c r="F425" s="985"/>
      <c r="G425" s="985"/>
      <c r="H425" s="985"/>
      <c r="I425" s="985"/>
      <c r="J425" s="985"/>
      <c r="K425" s="985"/>
      <c r="L425" s="985"/>
      <c r="M425" s="985"/>
      <c r="N425" s="985"/>
      <c r="O425" s="985"/>
      <c r="P425" s="985"/>
      <c r="Q425" s="985"/>
      <c r="R425" s="985"/>
      <c r="S425" s="71" t="str">
        <f>Evaluac!B29</f>
        <v>Plan Estratégico Institucional</v>
      </c>
      <c r="T425" s="71" t="str">
        <f>Evaluac!C29</f>
        <v>Laura Gonzalez</v>
      </c>
      <c r="U425" s="71" t="str">
        <f>Evaluac!D29</f>
        <v>Revisar metodológicamente la creación, actualización y derogación de los documentos asociados de los procesos (Manuales de procedimientos, instructivos, metodologías, programas, guías, formatos)</v>
      </c>
      <c r="V425" s="72">
        <f>Evaluac!U29</f>
        <v>1</v>
      </c>
      <c r="W425" s="72">
        <f>Evaluac!U30</f>
        <v>1</v>
      </c>
      <c r="X425" s="70">
        <f>Evaluac!V29</f>
        <v>0.1</v>
      </c>
      <c r="Y425" s="72">
        <f>Evaluac!W29</f>
        <v>0.1</v>
      </c>
      <c r="Z425" s="74"/>
      <c r="AA425" s="74"/>
      <c r="AB425" s="74"/>
      <c r="AC425" s="74"/>
      <c r="AD425" s="74"/>
      <c r="AE425" s="74"/>
      <c r="AF425" s="74"/>
      <c r="AG425" s="74"/>
      <c r="AH425" s="74"/>
      <c r="AI425" s="74"/>
      <c r="AJ425" s="74"/>
      <c r="AK425" s="74"/>
    </row>
    <row r="426" spans="1:37" ht="15.75" customHeight="1">
      <c r="A426" s="985"/>
      <c r="B426" s="985"/>
      <c r="C426" s="985"/>
      <c r="D426" s="985"/>
      <c r="E426" s="985"/>
      <c r="F426" s="985"/>
      <c r="G426" s="985"/>
      <c r="H426" s="985"/>
      <c r="I426" s="985"/>
      <c r="J426" s="985"/>
      <c r="K426" s="985"/>
      <c r="L426" s="985"/>
      <c r="M426" s="985"/>
      <c r="N426" s="985"/>
      <c r="O426" s="985"/>
      <c r="P426" s="985"/>
      <c r="Q426" s="985"/>
      <c r="R426" s="985"/>
      <c r="S426" s="71" t="str">
        <f>Evaluac!B31</f>
        <v>Plan Estratégico Institucional</v>
      </c>
      <c r="T426" s="71" t="str">
        <f>Evaluac!C31</f>
        <v>Anny Morales - Claudia Castillo</v>
      </c>
      <c r="U426" s="71" t="str">
        <f>Evaluac!D31</f>
        <v>Revisar metodológicamente la creación, actualización y derogación de los documentos asociados al proceso catastral de acuerdo con las necesidades definidas en las metas transformacionales del PND</v>
      </c>
      <c r="V426" s="72">
        <f>Evaluac!U31</f>
        <v>1</v>
      </c>
      <c r="W426" s="72">
        <f>Evaluac!U32</f>
        <v>1</v>
      </c>
      <c r="X426" s="70">
        <f>Evaluac!V31</f>
        <v>0.1</v>
      </c>
      <c r="Y426" s="72">
        <f>Evaluac!W31</f>
        <v>0.1</v>
      </c>
      <c r="Z426" s="74"/>
      <c r="AA426" s="74"/>
      <c r="AB426" s="74"/>
      <c r="AC426" s="74"/>
      <c r="AD426" s="74"/>
      <c r="AE426" s="74"/>
      <c r="AF426" s="74"/>
      <c r="AG426" s="74"/>
      <c r="AH426" s="74"/>
      <c r="AI426" s="74"/>
      <c r="AJ426" s="74"/>
      <c r="AK426" s="74"/>
    </row>
    <row r="427" spans="1:37" ht="15.75" customHeight="1">
      <c r="A427" s="985"/>
      <c r="B427" s="985"/>
      <c r="C427" s="985"/>
      <c r="D427" s="985"/>
      <c r="E427" s="985"/>
      <c r="F427" s="985"/>
      <c r="G427" s="985"/>
      <c r="H427" s="985"/>
      <c r="I427" s="985"/>
      <c r="J427" s="985"/>
      <c r="K427" s="985"/>
      <c r="L427" s="985"/>
      <c r="M427" s="985"/>
      <c r="N427" s="985"/>
      <c r="O427" s="985"/>
      <c r="P427" s="985"/>
      <c r="Q427" s="985"/>
      <c r="R427" s="985"/>
      <c r="S427" s="71" t="str">
        <f>Evaluac!B33</f>
        <v>Plan Estratégico Institucional</v>
      </c>
      <c r="T427" s="71" t="str">
        <f>Evaluac!C33</f>
        <v>Cesar Monroy - Jairo Zubieta</v>
      </c>
      <c r="U427" s="71" t="str">
        <f>Evaluac!D33</f>
        <v>Realizar 4 sensibilizaciones y/o socializaciones divulgando los diferentes temas del MIPG</v>
      </c>
      <c r="V427" s="72">
        <f>Evaluac!U33</f>
        <v>1</v>
      </c>
      <c r="W427" s="72">
        <f>Evaluac!U34</f>
        <v>1</v>
      </c>
      <c r="X427" s="70">
        <f>Evaluac!V33</f>
        <v>0.1</v>
      </c>
      <c r="Y427" s="72">
        <f>Evaluac!W33</f>
        <v>0.1</v>
      </c>
      <c r="Z427" s="74"/>
      <c r="AA427" s="74"/>
      <c r="AB427" s="74"/>
      <c r="AC427" s="74"/>
      <c r="AD427" s="74"/>
      <c r="AE427" s="74"/>
      <c r="AF427" s="74"/>
      <c r="AG427" s="74"/>
      <c r="AH427" s="74"/>
      <c r="AI427" s="74"/>
      <c r="AJ427" s="74"/>
      <c r="AK427" s="74"/>
    </row>
    <row r="428" spans="1:37" ht="15.75" customHeight="1">
      <c r="A428" s="985"/>
      <c r="B428" s="985"/>
      <c r="C428" s="985"/>
      <c r="D428" s="985"/>
      <c r="E428" s="985"/>
      <c r="F428" s="985"/>
      <c r="G428" s="985"/>
      <c r="H428" s="985"/>
      <c r="I428" s="985"/>
      <c r="J428" s="985"/>
      <c r="K428" s="985"/>
      <c r="L428" s="985"/>
      <c r="M428" s="985"/>
      <c r="N428" s="985"/>
      <c r="O428" s="985"/>
      <c r="P428" s="985"/>
      <c r="Q428" s="985"/>
      <c r="R428" s="985"/>
      <c r="S428" s="71" t="str">
        <f>Evaluac!B35</f>
        <v>Plan Estratégico Institucional</v>
      </c>
      <c r="T428" s="71" t="str">
        <f>Evaluac!C35</f>
        <v>Milena Rojas - Claudia Castillo</v>
      </c>
      <c r="U428" s="71" t="str">
        <f>Evaluac!D35</f>
        <v>Consolidar el mapa de riesgos institucional actualizado</v>
      </c>
      <c r="V428" s="72">
        <f>Evaluac!U35</f>
        <v>1</v>
      </c>
      <c r="W428" s="72">
        <f>Evaluac!U36</f>
        <v>1</v>
      </c>
      <c r="X428" s="70">
        <f>Evaluac!V35</f>
        <v>0.1</v>
      </c>
      <c r="Y428" s="72">
        <f>Evaluac!W35</f>
        <v>0.1</v>
      </c>
      <c r="Z428" s="74"/>
      <c r="AA428" s="74"/>
      <c r="AB428" s="74"/>
      <c r="AC428" s="74"/>
      <c r="AD428" s="74"/>
      <c r="AE428" s="74"/>
      <c r="AF428" s="74"/>
      <c r="AG428" s="74"/>
      <c r="AH428" s="74"/>
      <c r="AI428" s="74"/>
      <c r="AJ428" s="74"/>
      <c r="AK428" s="74"/>
    </row>
    <row r="429" spans="1:37" ht="15.75" customHeight="1">
      <c r="A429" s="985"/>
      <c r="B429" s="985"/>
      <c r="C429" s="985"/>
      <c r="D429" s="985"/>
      <c r="E429" s="985"/>
      <c r="F429" s="985"/>
      <c r="G429" s="985"/>
      <c r="H429" s="985"/>
      <c r="I429" s="985"/>
      <c r="J429" s="985"/>
      <c r="K429" s="985"/>
      <c r="L429" s="985"/>
      <c r="M429" s="985"/>
      <c r="N429" s="985"/>
      <c r="O429" s="985"/>
      <c r="P429" s="985"/>
      <c r="Q429" s="985"/>
      <c r="R429" s="985"/>
      <c r="S429" s="71" t="str">
        <f>Evaluac!B37</f>
        <v>Plan anticorrupción y de atención al ciudadano</v>
      </c>
      <c r="T429" s="71" t="str">
        <f>Evaluac!C37</f>
        <v>Milena Rojas - Claudia Castillo</v>
      </c>
      <c r="U429" s="71" t="str">
        <f>Evaluac!D37</f>
        <v>Realizar reportes del seguimiento a los controles definidos en los mapas de riesgos de corrupción y gestión por procesos</v>
      </c>
      <c r="V429" s="72">
        <f>Evaluac!U37</f>
        <v>0.99999999999999989</v>
      </c>
      <c r="W429" s="72">
        <f>Evaluac!U38</f>
        <v>0.99999999999999989</v>
      </c>
      <c r="X429" s="70">
        <f>Evaluac!V37</f>
        <v>0.1</v>
      </c>
      <c r="Y429" s="72">
        <f>Evaluac!W37</f>
        <v>0.1</v>
      </c>
      <c r="Z429" s="74"/>
      <c r="AA429" s="74"/>
      <c r="AB429" s="74"/>
      <c r="AC429" s="74"/>
      <c r="AD429" s="74"/>
      <c r="AE429" s="74"/>
      <c r="AF429" s="74"/>
      <c r="AG429" s="74"/>
      <c r="AH429" s="74"/>
      <c r="AI429" s="74"/>
      <c r="AJ429" s="74"/>
      <c r="AK429" s="74"/>
    </row>
    <row r="430" spans="1:37" ht="15.75" customHeight="1">
      <c r="A430" s="985"/>
      <c r="B430" s="985"/>
      <c r="C430" s="985"/>
      <c r="D430" s="985"/>
      <c r="E430" s="985"/>
      <c r="F430" s="985"/>
      <c r="G430" s="985"/>
      <c r="H430" s="985"/>
      <c r="I430" s="985"/>
      <c r="J430" s="985"/>
      <c r="K430" s="985"/>
      <c r="L430" s="985"/>
      <c r="M430" s="985"/>
      <c r="N430" s="985"/>
      <c r="O430" s="985"/>
      <c r="P430" s="985"/>
      <c r="Q430" s="985"/>
      <c r="R430" s="985"/>
      <c r="S430" s="71" t="str">
        <f>Evaluac!B39</f>
        <v>Plan Estratégico Institucional</v>
      </c>
      <c r="T430" s="71" t="str">
        <f>Evaluac!C39</f>
        <v>Luis Nova - Marcos Ortegón</v>
      </c>
      <c r="U430" s="71" t="str">
        <f>Evaluac!D39</f>
        <v>Realizar seguimiento a los resultados de los indicadores de la entidad</v>
      </c>
      <c r="V430" s="72">
        <f>Evaluac!U39</f>
        <v>0.99999999999999989</v>
      </c>
      <c r="W430" s="72">
        <f>Evaluac!U40</f>
        <v>0.99999999999999989</v>
      </c>
      <c r="X430" s="70">
        <f>Evaluac!V39</f>
        <v>0.1</v>
      </c>
      <c r="Y430" s="72">
        <f>Evaluac!W39</f>
        <v>0.1</v>
      </c>
      <c r="Z430" s="74"/>
      <c r="AA430" s="74"/>
      <c r="AB430" s="74"/>
      <c r="AC430" s="74"/>
      <c r="AD430" s="74"/>
      <c r="AE430" s="74"/>
      <c r="AF430" s="74"/>
      <c r="AG430" s="74"/>
      <c r="AH430" s="74"/>
      <c r="AI430" s="74"/>
      <c r="AJ430" s="74"/>
      <c r="AK430" s="74"/>
    </row>
    <row r="431" spans="1:37" ht="15.75" customHeight="1">
      <c r="A431" s="985"/>
      <c r="B431" s="985"/>
      <c r="C431" s="985"/>
      <c r="D431" s="985"/>
      <c r="E431" s="985"/>
      <c r="F431" s="985"/>
      <c r="G431" s="985"/>
      <c r="H431" s="985"/>
      <c r="I431" s="985"/>
      <c r="J431" s="985"/>
      <c r="K431" s="985"/>
      <c r="L431" s="985"/>
      <c r="M431" s="985"/>
      <c r="N431" s="985"/>
      <c r="O431" s="985"/>
      <c r="P431" s="985"/>
      <c r="Q431" s="985"/>
      <c r="R431" s="985"/>
      <c r="S431" s="71" t="str">
        <f>Evaluac!B41</f>
        <v>Plan anticorrupción y de atención al ciudadano</v>
      </c>
      <c r="T431" s="71" t="str">
        <f>Evaluac!C41</f>
        <v>Cesar Monroy</v>
      </c>
      <c r="U431" s="71" t="str">
        <f>Evaluac!D41</f>
        <v>Actualizar y monitorear la Estrategia de racionalización de trámites</v>
      </c>
      <c r="V431" s="72">
        <f>Evaluac!U41</f>
        <v>1</v>
      </c>
      <c r="W431" s="72">
        <f>Evaluac!U42</f>
        <v>1</v>
      </c>
      <c r="X431" s="70">
        <f>Evaluac!V41</f>
        <v>0.1</v>
      </c>
      <c r="Y431" s="72">
        <f>Evaluac!W41</f>
        <v>0.1</v>
      </c>
      <c r="Z431" s="74"/>
      <c r="AA431" s="74"/>
      <c r="AB431" s="74"/>
      <c r="AC431" s="74"/>
      <c r="AD431" s="74"/>
      <c r="AE431" s="74"/>
      <c r="AF431" s="74"/>
      <c r="AG431" s="74"/>
      <c r="AH431" s="74"/>
      <c r="AI431" s="74"/>
      <c r="AJ431" s="74"/>
      <c r="AK431" s="74"/>
    </row>
    <row r="432" spans="1:37" ht="15.75" customHeight="1">
      <c r="A432" s="985"/>
      <c r="B432" s="985"/>
      <c r="C432" s="985"/>
      <c r="D432" s="985"/>
      <c r="E432" s="985"/>
      <c r="F432" s="985"/>
      <c r="G432" s="985"/>
      <c r="H432" s="985"/>
      <c r="I432" s="985"/>
      <c r="J432" s="985"/>
      <c r="K432" s="985"/>
      <c r="L432" s="985"/>
      <c r="M432" s="985"/>
      <c r="N432" s="985"/>
      <c r="O432" s="985"/>
      <c r="P432" s="985"/>
      <c r="Q432" s="985"/>
      <c r="R432" s="985"/>
      <c r="S432" s="71" t="str">
        <f>Evaluac!B43</f>
        <v>Plan Estratégico Institucional</v>
      </c>
      <c r="T432" s="71" t="str">
        <f>Evaluac!C43</f>
        <v>Marcela Puentes Castrillón</v>
      </c>
      <c r="U432" s="71" t="str">
        <f>Evaluac!D43</f>
        <v>Realizar la Revisión por la Dirección</v>
      </c>
      <c r="V432" s="72">
        <f>Evaluac!U43</f>
        <v>1</v>
      </c>
      <c r="W432" s="72">
        <f>Evaluac!U44</f>
        <v>0</v>
      </c>
      <c r="X432" s="70">
        <f>Evaluac!V43</f>
        <v>0.05</v>
      </c>
      <c r="Y432" s="72">
        <f>Evaluac!W43</f>
        <v>0</v>
      </c>
      <c r="Z432" s="74"/>
      <c r="AA432" s="74"/>
      <c r="AB432" s="74"/>
      <c r="AC432" s="74"/>
      <c r="AD432" s="74"/>
      <c r="AE432" s="74"/>
      <c r="AF432" s="74"/>
      <c r="AG432" s="74"/>
      <c r="AH432" s="74"/>
      <c r="AI432" s="74"/>
      <c r="AJ432" s="74"/>
      <c r="AK432" s="74"/>
    </row>
    <row r="433" spans="1:37" ht="15.75" customHeight="1">
      <c r="A433" s="985"/>
      <c r="B433" s="985"/>
      <c r="C433" s="985"/>
      <c r="D433" s="985"/>
      <c r="E433" s="985"/>
      <c r="F433" s="985"/>
      <c r="G433" s="987"/>
      <c r="H433" s="987"/>
      <c r="I433" s="987"/>
      <c r="J433" s="987"/>
      <c r="K433" s="987"/>
      <c r="L433" s="987"/>
      <c r="M433" s="987"/>
      <c r="N433" s="987"/>
      <c r="O433" s="987"/>
      <c r="P433" s="987"/>
      <c r="Q433" s="987"/>
      <c r="R433" s="985"/>
      <c r="S433" s="71" t="str">
        <f>Evaluac!B45</f>
        <v>Plan Estratégico Institucional</v>
      </c>
      <c r="T433" s="71" t="str">
        <f>Evaluac!C45</f>
        <v>Marcela Puentes Castrillón</v>
      </c>
      <c r="U433" s="71" t="str">
        <f>Evaluac!D45</f>
        <v>Reorientar los Comités de Mejoramiento asociados al MIPG</v>
      </c>
      <c r="V433" s="72">
        <f>Evaluac!U45</f>
        <v>1</v>
      </c>
      <c r="W433" s="72">
        <f>Evaluac!U46</f>
        <v>1</v>
      </c>
      <c r="X433" s="70">
        <f>Evaluac!V45</f>
        <v>0.05</v>
      </c>
      <c r="Y433" s="72">
        <f>Evaluac!W45</f>
        <v>0.05</v>
      </c>
      <c r="Z433" s="74"/>
      <c r="AA433" s="74"/>
      <c r="AB433" s="74"/>
      <c r="AC433" s="74"/>
      <c r="AD433" s="74"/>
      <c r="AE433" s="74"/>
      <c r="AF433" s="74"/>
      <c r="AG433" s="74"/>
      <c r="AH433" s="74"/>
      <c r="AI433" s="74"/>
      <c r="AJ433" s="74"/>
      <c r="AK433" s="74"/>
    </row>
    <row r="434" spans="1:37" ht="15.75" customHeight="1">
      <c r="A434" s="985"/>
      <c r="B434" s="985"/>
      <c r="C434" s="985"/>
      <c r="D434" s="985"/>
      <c r="E434" s="985"/>
      <c r="F434" s="985"/>
      <c r="G434" s="1000" t="str">
        <f>Evaluac!A48</f>
        <v>MIPG implementado</v>
      </c>
      <c r="H434" s="1000" t="str">
        <f>Evaluac!B48</f>
        <v>NA</v>
      </c>
      <c r="I434" s="1000" t="str">
        <f>Evaluac!C48</f>
        <v>Jairo Zubieta</v>
      </c>
      <c r="J434" s="1000" t="str">
        <f>Evaluac!D48</f>
        <v>Porcentaje</v>
      </c>
      <c r="K434" s="1028">
        <f>Evaluac!E48</f>
        <v>0.79300000000000004</v>
      </c>
      <c r="L434" s="1000" t="str">
        <f>Evaluac!F48</f>
        <v>Porcentaje de avance en la implementación del MIPG</v>
      </c>
      <c r="M434" s="1000" t="str">
        <f>Evaluac!G48</f>
        <v>EFICACIA</v>
      </c>
      <c r="N434" s="1026">
        <f>Evaluac!U48</f>
        <v>1</v>
      </c>
      <c r="O434" s="1026">
        <f>Evaluac!U49</f>
        <v>1</v>
      </c>
      <c r="P434" s="1027">
        <f>Evaluac!V48</f>
        <v>0.25</v>
      </c>
      <c r="Q434" s="1026">
        <f>Evaluac!W48</f>
        <v>0.25</v>
      </c>
      <c r="R434" s="985"/>
      <c r="S434" s="71" t="str">
        <f>Evaluac!B51</f>
        <v>Plan Estratégico Institucional</v>
      </c>
      <c r="T434" s="71" t="str">
        <f>Evaluac!C51</f>
        <v>Jairo Zubieta</v>
      </c>
      <c r="U434" s="71" t="str">
        <f>Evaluac!D51</f>
        <v xml:space="preserve">Realizar el análisis de los resultados de la encuesta FURAG 2018 </v>
      </c>
      <c r="V434" s="72">
        <f>Evaluac!U51</f>
        <v>1</v>
      </c>
      <c r="W434" s="72">
        <f>Evaluac!U52</f>
        <v>1</v>
      </c>
      <c r="X434" s="70">
        <f>Evaluac!V51</f>
        <v>0.4</v>
      </c>
      <c r="Y434" s="72">
        <f>Evaluac!W51</f>
        <v>0.4</v>
      </c>
      <c r="Z434" s="74"/>
      <c r="AA434" s="74"/>
      <c r="AB434" s="74"/>
      <c r="AC434" s="74"/>
      <c r="AD434" s="74"/>
      <c r="AE434" s="74"/>
      <c r="AF434" s="74"/>
      <c r="AG434" s="74"/>
      <c r="AH434" s="74"/>
      <c r="AI434" s="74"/>
      <c r="AJ434" s="74"/>
      <c r="AK434" s="74"/>
    </row>
    <row r="435" spans="1:37" ht="15.75" customHeight="1">
      <c r="A435" s="985"/>
      <c r="B435" s="985"/>
      <c r="C435" s="985"/>
      <c r="D435" s="985"/>
      <c r="E435" s="985"/>
      <c r="F435" s="985"/>
      <c r="G435" s="985"/>
      <c r="H435" s="985"/>
      <c r="I435" s="985"/>
      <c r="J435" s="985"/>
      <c r="K435" s="985"/>
      <c r="L435" s="985"/>
      <c r="M435" s="985"/>
      <c r="N435" s="985"/>
      <c r="O435" s="985"/>
      <c r="P435" s="985"/>
      <c r="Q435" s="985"/>
      <c r="R435" s="985"/>
      <c r="S435" s="71" t="str">
        <f>Evaluac!B53</f>
        <v>Plan Estratégico Institucional</v>
      </c>
      <c r="T435" s="71" t="str">
        <f>Evaluac!C53</f>
        <v>Jairo Zubieta - Cesar Monroy</v>
      </c>
      <c r="U435" s="71" t="str">
        <f>Evaluac!D53</f>
        <v>Realizar seguimiento a las acciones de mejoramiento formuladas, para el cumplimiento de las políticas del MIPG</v>
      </c>
      <c r="V435" s="72">
        <f>Evaluac!U53</f>
        <v>1</v>
      </c>
      <c r="W435" s="72">
        <f>Evaluac!U54</f>
        <v>1</v>
      </c>
      <c r="X435" s="70">
        <f>Evaluac!V53</f>
        <v>0.3</v>
      </c>
      <c r="Y435" s="72">
        <f>Evaluac!W53</f>
        <v>0.3</v>
      </c>
      <c r="Z435" s="74"/>
      <c r="AA435" s="74"/>
      <c r="AB435" s="74"/>
      <c r="AC435" s="74"/>
      <c r="AD435" s="74"/>
      <c r="AE435" s="74"/>
      <c r="AF435" s="74"/>
      <c r="AG435" s="74"/>
      <c r="AH435" s="74"/>
      <c r="AI435" s="74"/>
      <c r="AJ435" s="74"/>
      <c r="AK435" s="74"/>
    </row>
    <row r="436" spans="1:37" ht="15.75" customHeight="1">
      <c r="A436" s="985"/>
      <c r="B436" s="985"/>
      <c r="C436" s="985"/>
      <c r="D436" s="985"/>
      <c r="E436" s="985"/>
      <c r="F436" s="985"/>
      <c r="G436" s="987"/>
      <c r="H436" s="987"/>
      <c r="I436" s="987"/>
      <c r="J436" s="987"/>
      <c r="K436" s="987"/>
      <c r="L436" s="987"/>
      <c r="M436" s="987"/>
      <c r="N436" s="987"/>
      <c r="O436" s="987"/>
      <c r="P436" s="987"/>
      <c r="Q436" s="987"/>
      <c r="R436" s="985"/>
      <c r="S436" s="71" t="str">
        <f>Evaluac!B55</f>
        <v>Plan Estratégico Institucional</v>
      </c>
      <c r="T436" s="71" t="str">
        <f>Evaluac!C55</f>
        <v>Jairo Zubieta</v>
      </c>
      <c r="U436" s="71" t="str">
        <f>Evaluac!D55</f>
        <v>Implementar la herramienta de medición del avance del MIPG en la entidad</v>
      </c>
      <c r="V436" s="72">
        <f>Evaluac!U55</f>
        <v>1</v>
      </c>
      <c r="W436" s="72">
        <f>Evaluac!U56</f>
        <v>1</v>
      </c>
      <c r="X436" s="70">
        <f>Evaluac!V55</f>
        <v>0.3</v>
      </c>
      <c r="Y436" s="72">
        <f>Evaluac!W55</f>
        <v>0.3</v>
      </c>
      <c r="Z436" s="74"/>
      <c r="AA436" s="74"/>
      <c r="AB436" s="74"/>
      <c r="AC436" s="74"/>
      <c r="AD436" s="74"/>
      <c r="AE436" s="74"/>
      <c r="AF436" s="74"/>
      <c r="AG436" s="74"/>
      <c r="AH436" s="74"/>
      <c r="AI436" s="74"/>
      <c r="AJ436" s="74"/>
      <c r="AK436" s="74"/>
    </row>
    <row r="437" spans="1:37" ht="24.75" customHeight="1">
      <c r="A437" s="985"/>
      <c r="B437" s="985"/>
      <c r="C437" s="985"/>
      <c r="D437" s="985"/>
      <c r="E437" s="985"/>
      <c r="F437" s="985"/>
      <c r="G437" s="1000" t="str">
        <f>Evaluac!A58</f>
        <v>Informes de auditorias realizados</v>
      </c>
      <c r="H437" s="1027" t="str">
        <f>Evaluac!B58</f>
        <v>N/A</v>
      </c>
      <c r="I437" s="1027" t="str">
        <f>Evaluac!C58</f>
        <v>Jefe de Oficina</v>
      </c>
      <c r="J437" s="1000" t="str">
        <f>Evaluac!D58</f>
        <v>Porcentaje</v>
      </c>
      <c r="K437" s="1000">
        <f>Evaluac!E58</f>
        <v>100</v>
      </c>
      <c r="L437" s="1000" t="str">
        <f>Evaluac!F58</f>
        <v>% de avance al cumplimiento del programa anual de auditorías</v>
      </c>
      <c r="M437" s="1000" t="str">
        <f>Evaluac!G58</f>
        <v>EFICACIA</v>
      </c>
      <c r="N437" s="1026">
        <f>Evaluac!U58</f>
        <v>1</v>
      </c>
      <c r="O437" s="1026">
        <f>Evaluac!U59</f>
        <v>1</v>
      </c>
      <c r="P437" s="1027">
        <f>Evaluac!V58</f>
        <v>0.25</v>
      </c>
      <c r="Q437" s="1026">
        <f>Evaluac!W58</f>
        <v>0.25</v>
      </c>
      <c r="R437" s="985"/>
      <c r="S437" s="70" t="str">
        <f>Evaluac!B61</f>
        <v>N/A</v>
      </c>
      <c r="T437" s="70" t="str">
        <f>Evaluac!C61</f>
        <v>Equipo Auditor</v>
      </c>
      <c r="U437" s="71" t="str">
        <f>Evaluac!D61</f>
        <v>Realizar 18 auditorias integrales priorizadas</v>
      </c>
      <c r="V437" s="72">
        <f>Evaluac!U61</f>
        <v>1.0000000000000002</v>
      </c>
      <c r="W437" s="72">
        <f>Evaluac!U62</f>
        <v>1</v>
      </c>
      <c r="X437" s="70">
        <f>Evaluac!V61</f>
        <v>0.35</v>
      </c>
      <c r="Y437" s="72">
        <f>Evaluac!W61</f>
        <v>0.34999999999999992</v>
      </c>
      <c r="Z437" s="74"/>
      <c r="AA437" s="74"/>
      <c r="AB437" s="74"/>
      <c r="AC437" s="74"/>
      <c r="AD437" s="74"/>
      <c r="AE437" s="74"/>
      <c r="AF437" s="74"/>
      <c r="AG437" s="74"/>
      <c r="AH437" s="74"/>
      <c r="AI437" s="74"/>
      <c r="AJ437" s="74"/>
      <c r="AK437" s="74"/>
    </row>
    <row r="438" spans="1:37" ht="24.75" customHeight="1">
      <c r="A438" s="985"/>
      <c r="B438" s="985"/>
      <c r="C438" s="985"/>
      <c r="D438" s="985"/>
      <c r="E438" s="985"/>
      <c r="F438" s="985"/>
      <c r="G438" s="985"/>
      <c r="H438" s="985"/>
      <c r="I438" s="985"/>
      <c r="J438" s="985"/>
      <c r="K438" s="985"/>
      <c r="L438" s="985"/>
      <c r="M438" s="985"/>
      <c r="N438" s="985"/>
      <c r="O438" s="985"/>
      <c r="P438" s="985"/>
      <c r="Q438" s="985"/>
      <c r="R438" s="985"/>
      <c r="S438" s="70" t="str">
        <f>Evaluac!B63</f>
        <v>N/A</v>
      </c>
      <c r="T438" s="70" t="str">
        <f>Evaluac!C63</f>
        <v>Equipo Auditor</v>
      </c>
      <c r="U438" s="71" t="str">
        <f>Evaluac!D63</f>
        <v>Realizar 6 auditorias de seguimiento priorizadas</v>
      </c>
      <c r="V438" s="72">
        <f>Evaluac!U63</f>
        <v>1</v>
      </c>
      <c r="W438" s="72">
        <f>Evaluac!U64</f>
        <v>1</v>
      </c>
      <c r="X438" s="70">
        <f>Evaluac!V63</f>
        <v>0.25</v>
      </c>
      <c r="Y438" s="72">
        <f>Evaluac!W63</f>
        <v>0.25</v>
      </c>
      <c r="Z438" s="74"/>
      <c r="AA438" s="74"/>
      <c r="AB438" s="74"/>
      <c r="AC438" s="74"/>
      <c r="AD438" s="74"/>
      <c r="AE438" s="74"/>
      <c r="AF438" s="74"/>
      <c r="AG438" s="74"/>
      <c r="AH438" s="74"/>
      <c r="AI438" s="74"/>
      <c r="AJ438" s="74"/>
      <c r="AK438" s="74"/>
    </row>
    <row r="439" spans="1:37" ht="31.5" customHeight="1">
      <c r="A439" s="985"/>
      <c r="B439" s="985"/>
      <c r="C439" s="985"/>
      <c r="D439" s="985"/>
      <c r="E439" s="985"/>
      <c r="F439" s="985"/>
      <c r="G439" s="985"/>
      <c r="H439" s="985"/>
      <c r="I439" s="985"/>
      <c r="J439" s="985"/>
      <c r="K439" s="985"/>
      <c r="L439" s="985"/>
      <c r="M439" s="985"/>
      <c r="N439" s="985"/>
      <c r="O439" s="985"/>
      <c r="P439" s="985"/>
      <c r="Q439" s="985"/>
      <c r="R439" s="985"/>
      <c r="S439" s="70" t="str">
        <f>Evaluac!B65</f>
        <v>N/A</v>
      </c>
      <c r="T439" s="70" t="str">
        <f>Evaluac!C65</f>
        <v>Equipo Auditor</v>
      </c>
      <c r="U439" s="71" t="str">
        <f>Evaluac!D65</f>
        <v>Auditoría Interna de Calidad a los procesos que hacen parte del SGI de la entidad en las 5 Direcciones Territoriales, 20 Sede Central y SeGuimiento a ISO/IEC 17025</v>
      </c>
      <c r="V439" s="72">
        <f>Evaluac!U65</f>
        <v>1</v>
      </c>
      <c r="W439" s="72">
        <f>Evaluac!U66</f>
        <v>1</v>
      </c>
      <c r="X439" s="70">
        <f>Evaluac!V65</f>
        <v>0.2</v>
      </c>
      <c r="Y439" s="72">
        <f>Evaluac!W65</f>
        <v>0.2</v>
      </c>
      <c r="Z439" s="74"/>
      <c r="AA439" s="74"/>
      <c r="AB439" s="74"/>
      <c r="AC439" s="74"/>
      <c r="AD439" s="74"/>
      <c r="AE439" s="74"/>
      <c r="AF439" s="74"/>
      <c r="AG439" s="74"/>
      <c r="AH439" s="74"/>
      <c r="AI439" s="74"/>
      <c r="AJ439" s="74"/>
      <c r="AK439" s="74"/>
    </row>
    <row r="440" spans="1:37" ht="31.5" customHeight="1">
      <c r="A440" s="985"/>
      <c r="B440" s="985"/>
      <c r="C440" s="985"/>
      <c r="D440" s="985"/>
      <c r="E440" s="985"/>
      <c r="F440" s="985"/>
      <c r="G440" s="985"/>
      <c r="H440" s="985"/>
      <c r="I440" s="985"/>
      <c r="J440" s="985"/>
      <c r="K440" s="985"/>
      <c r="L440" s="985"/>
      <c r="M440" s="985"/>
      <c r="N440" s="985"/>
      <c r="O440" s="985"/>
      <c r="P440" s="985"/>
      <c r="Q440" s="985"/>
      <c r="R440" s="985"/>
      <c r="S440" s="70" t="str">
        <f>Evaluac!B67</f>
        <v>N/A</v>
      </c>
      <c r="T440" s="70" t="str">
        <f>Evaluac!C67</f>
        <v>Equipo Auditor</v>
      </c>
      <c r="U440" s="71" t="str">
        <f>Evaluac!D67</f>
        <v>Otros informes (Ejecutivo Anual, Control Interno Contable, SeGuimientos PMCGR, PAA, PES, Plan de fortalecimiento, Acuerdos de Gestión, ACPM), entre otros.</v>
      </c>
      <c r="V440" s="72">
        <f>Evaluac!U67</f>
        <v>1.0000000000000002</v>
      </c>
      <c r="W440" s="72">
        <f>Evaluac!U68</f>
        <v>1</v>
      </c>
      <c r="X440" s="70">
        <f>Evaluac!V67</f>
        <v>0.15</v>
      </c>
      <c r="Y440" s="72">
        <f>Evaluac!W67</f>
        <v>0.14999999999999997</v>
      </c>
      <c r="Z440" s="74"/>
      <c r="AA440" s="74"/>
      <c r="AB440" s="74"/>
      <c r="AC440" s="74"/>
      <c r="AD440" s="74"/>
      <c r="AE440" s="74"/>
      <c r="AF440" s="74"/>
      <c r="AG440" s="74"/>
      <c r="AH440" s="74"/>
      <c r="AI440" s="74"/>
      <c r="AJ440" s="74"/>
      <c r="AK440" s="74"/>
    </row>
    <row r="441" spans="1:37" ht="24.75" customHeight="1">
      <c r="A441" s="985"/>
      <c r="B441" s="985"/>
      <c r="C441" s="985"/>
      <c r="D441" s="985"/>
      <c r="E441" s="985"/>
      <c r="F441" s="985"/>
      <c r="G441" s="987"/>
      <c r="H441" s="987"/>
      <c r="I441" s="987"/>
      <c r="J441" s="987"/>
      <c r="K441" s="987"/>
      <c r="L441" s="987"/>
      <c r="M441" s="987"/>
      <c r="N441" s="987"/>
      <c r="O441" s="987"/>
      <c r="P441" s="987"/>
      <c r="Q441" s="987"/>
      <c r="R441" s="985"/>
      <c r="S441" s="70" t="str">
        <f>Evaluac!B69</f>
        <v>N/A</v>
      </c>
      <c r="T441" s="70" t="str">
        <f>Evaluac!C69</f>
        <v>Equipo Auditor</v>
      </c>
      <c r="U441" s="71" t="str">
        <f>Evaluac!D69</f>
        <v>Realizar Seguimiento del Plan Anticorrupción y Atención al Ciudadano</v>
      </c>
      <c r="V441" s="72">
        <f>Evaluac!U69</f>
        <v>1</v>
      </c>
      <c r="W441" s="72">
        <f>Evaluac!U70</f>
        <v>1</v>
      </c>
      <c r="X441" s="70">
        <f>Evaluac!V69</f>
        <v>0.05</v>
      </c>
      <c r="Y441" s="72">
        <f>Evaluac!W69</f>
        <v>0.05</v>
      </c>
      <c r="Z441" s="74"/>
      <c r="AA441" s="74"/>
      <c r="AB441" s="74"/>
      <c r="AC441" s="74"/>
      <c r="AD441" s="74"/>
      <c r="AE441" s="74"/>
      <c r="AF441" s="74"/>
      <c r="AG441" s="74"/>
      <c r="AH441" s="74"/>
      <c r="AI441" s="74"/>
      <c r="AJ441" s="74"/>
      <c r="AK441" s="74"/>
    </row>
    <row r="442" spans="1:37" ht="15.75" customHeight="1">
      <c r="A442" s="987"/>
      <c r="B442" s="987"/>
      <c r="C442" s="987"/>
      <c r="D442" s="987"/>
      <c r="E442" s="987"/>
      <c r="F442" s="987"/>
      <c r="G442" s="71" t="str">
        <f>Evaluac!A72</f>
        <v>Actividades de fomento de la cultura de autocontrol y autoevaluación</v>
      </c>
      <c r="H442" s="70" t="str">
        <f>Evaluac!B72</f>
        <v>N/A</v>
      </c>
      <c r="I442" s="70" t="str">
        <f>Evaluac!C72</f>
        <v>Equipo Auditor</v>
      </c>
      <c r="J442" s="71" t="str">
        <f>Evaluac!D72</f>
        <v>Porcentaje</v>
      </c>
      <c r="K442" s="71">
        <f>Evaluac!E72</f>
        <v>100</v>
      </c>
      <c r="L442" s="71" t="str">
        <f>Evaluac!F72</f>
        <v>% de avance al cumplimiento de actividades de fomento de la cultura de autocontrol y autoevaluación</v>
      </c>
      <c r="M442" s="71" t="str">
        <f>Evaluac!G72</f>
        <v>EFICACIA</v>
      </c>
      <c r="N442" s="72">
        <f>Evaluac!U72</f>
        <v>1</v>
      </c>
      <c r="O442" s="72">
        <f>Evaluac!U73</f>
        <v>1</v>
      </c>
      <c r="P442" s="70">
        <f>Evaluac!V72</f>
        <v>0.25</v>
      </c>
      <c r="Q442" s="70">
        <f>Evaluac!W72</f>
        <v>0.25</v>
      </c>
      <c r="R442" s="987"/>
      <c r="S442" s="70" t="str">
        <f>Evaluac!B75</f>
        <v>N/A</v>
      </c>
      <c r="T442" s="70" t="str">
        <f>Evaluac!C75</f>
        <v>Equipo Auditor</v>
      </c>
      <c r="U442" s="71" t="str">
        <f>Evaluac!D75</f>
        <v>Realizar actividades para el fomento de la cultura de autocontrol y autoevaluación.</v>
      </c>
      <c r="V442" s="72">
        <f>Evaluac!U75</f>
        <v>1</v>
      </c>
      <c r="W442" s="72">
        <f>Evaluac!U76</f>
        <v>1</v>
      </c>
      <c r="X442" s="70">
        <f>Evaluac!V75</f>
        <v>1</v>
      </c>
      <c r="Y442" s="72">
        <f>Evaluac!W75</f>
        <v>1</v>
      </c>
      <c r="Z442" s="74"/>
      <c r="AA442" s="74"/>
      <c r="AB442" s="74"/>
      <c r="AC442" s="74"/>
      <c r="AD442" s="74"/>
      <c r="AE442" s="74"/>
      <c r="AF442" s="74"/>
      <c r="AG442" s="74"/>
      <c r="AH442" s="74"/>
      <c r="AI442" s="74"/>
      <c r="AJ442" s="74"/>
      <c r="AK442" s="74"/>
    </row>
    <row r="443" spans="1:37" ht="15.75" customHeight="1">
      <c r="A443" s="79"/>
      <c r="B443" s="74"/>
      <c r="C443" s="74"/>
      <c r="D443" s="74"/>
      <c r="E443" s="74"/>
      <c r="F443" s="74"/>
      <c r="G443" s="74"/>
      <c r="H443" s="74"/>
      <c r="I443" s="74"/>
      <c r="J443" s="74"/>
      <c r="K443" s="74"/>
      <c r="L443" s="74"/>
      <c r="M443" s="74"/>
      <c r="N443" s="74"/>
      <c r="O443" s="74"/>
      <c r="P443" s="80"/>
      <c r="Q443" s="74"/>
      <c r="R443" s="74"/>
      <c r="S443" s="74"/>
      <c r="T443" s="74"/>
      <c r="U443" s="74"/>
      <c r="V443" s="74"/>
      <c r="W443" s="74"/>
      <c r="X443" s="74"/>
      <c r="Y443" s="74"/>
      <c r="Z443" s="74"/>
      <c r="AA443" s="74"/>
      <c r="AB443" s="74"/>
      <c r="AC443" s="74"/>
      <c r="AD443" s="74"/>
      <c r="AE443" s="74"/>
      <c r="AF443" s="74"/>
      <c r="AG443" s="74"/>
      <c r="AH443" s="74"/>
      <c r="AI443" s="74"/>
      <c r="AJ443" s="74"/>
      <c r="AK443" s="74"/>
    </row>
    <row r="444" spans="1:37" ht="15.75" customHeight="1">
      <c r="A444" s="79"/>
      <c r="B444" s="74"/>
      <c r="C444" s="74"/>
      <c r="D444" s="74"/>
      <c r="E444" s="74"/>
      <c r="F444" s="74"/>
      <c r="G444" s="74"/>
      <c r="H444" s="74"/>
      <c r="I444" s="74"/>
      <c r="J444" s="74"/>
      <c r="K444" s="74"/>
      <c r="L444" s="74"/>
      <c r="M444" s="74"/>
      <c r="N444" s="74"/>
      <c r="O444" s="74"/>
      <c r="P444" s="80"/>
      <c r="Q444" s="74"/>
      <c r="R444" s="74"/>
      <c r="S444" s="74"/>
      <c r="T444" s="74"/>
      <c r="U444" s="74"/>
      <c r="V444" s="74"/>
      <c r="W444" s="74"/>
      <c r="X444" s="74"/>
      <c r="Y444" s="74"/>
      <c r="Z444" s="74"/>
      <c r="AA444" s="74"/>
      <c r="AB444" s="74"/>
      <c r="AC444" s="74"/>
      <c r="AD444" s="74"/>
      <c r="AE444" s="74"/>
      <c r="AF444" s="74"/>
      <c r="AG444" s="74"/>
      <c r="AH444" s="74"/>
      <c r="AI444" s="74"/>
      <c r="AJ444" s="74"/>
      <c r="AK444" s="74"/>
    </row>
    <row r="445" spans="1:37" ht="15.75" customHeight="1">
      <c r="A445" s="81" t="s">
        <v>43</v>
      </c>
      <c r="B445" s="1006" t="s">
        <v>1</v>
      </c>
      <c r="C445" s="1004"/>
      <c r="D445" s="1005"/>
      <c r="E445" s="81" t="s">
        <v>72</v>
      </c>
      <c r="F445" s="82" t="s">
        <v>73</v>
      </c>
      <c r="G445" s="81" t="s">
        <v>74</v>
      </c>
      <c r="I445" s="74"/>
      <c r="J445" s="74"/>
      <c r="K445" s="74"/>
      <c r="L445" s="74"/>
      <c r="M445" s="74"/>
      <c r="N445" s="74"/>
      <c r="O445" s="74"/>
      <c r="P445" s="80"/>
      <c r="Q445" s="74"/>
      <c r="R445" s="74"/>
      <c r="S445" s="74"/>
      <c r="T445" s="74"/>
      <c r="U445" s="74"/>
      <c r="V445" s="74"/>
      <c r="W445" s="74"/>
      <c r="X445" s="74"/>
      <c r="Y445" s="74"/>
      <c r="Z445" s="74"/>
      <c r="AA445" s="74"/>
      <c r="AB445" s="74"/>
      <c r="AC445" s="74"/>
      <c r="AD445" s="74"/>
      <c r="AE445" s="74"/>
      <c r="AF445" s="74"/>
      <c r="AG445" s="74"/>
      <c r="AH445" s="74"/>
      <c r="AI445" s="74"/>
      <c r="AJ445" s="74"/>
      <c r="AK445" s="74"/>
    </row>
    <row r="446" spans="1:37" ht="15.75" customHeight="1">
      <c r="A446" s="83">
        <v>1</v>
      </c>
      <c r="B446" s="1003" t="str">
        <f>A4</f>
        <v>GESTIÓN GEODÉSICA</v>
      </c>
      <c r="C446" s="1004"/>
      <c r="D446" s="1005"/>
      <c r="E446" s="77">
        <f>B4</f>
        <v>5.8599999999999999E-2</v>
      </c>
      <c r="F446" s="77">
        <f>R4</f>
        <v>1.0037330147827386</v>
      </c>
      <c r="G446" s="72">
        <f t="shared" ref="G446:G465" si="0">F446*E446</f>
        <v>5.8818754666268479E-2</v>
      </c>
      <c r="H446" s="74"/>
      <c r="I446" s="74"/>
      <c r="J446" s="74"/>
      <c r="K446" s="74"/>
      <c r="L446" s="74"/>
      <c r="M446" s="74"/>
      <c r="N446" s="74"/>
      <c r="O446" s="74"/>
      <c r="P446" s="80"/>
      <c r="Q446" s="74"/>
      <c r="R446" s="74"/>
      <c r="S446" s="74"/>
      <c r="T446" s="74"/>
      <c r="U446" s="74"/>
      <c r="V446" s="74"/>
      <c r="W446" s="74"/>
      <c r="X446" s="74"/>
      <c r="Y446" s="74"/>
      <c r="Z446" s="74"/>
      <c r="AA446" s="74"/>
      <c r="AB446" s="74"/>
      <c r="AC446" s="74"/>
      <c r="AD446" s="74"/>
      <c r="AE446" s="74"/>
      <c r="AF446" s="74"/>
      <c r="AG446" s="74"/>
      <c r="AH446" s="74"/>
      <c r="AI446" s="74"/>
      <c r="AJ446" s="74"/>
      <c r="AK446" s="74"/>
    </row>
    <row r="447" spans="1:37" ht="15.75" customHeight="1">
      <c r="A447" s="83">
        <v>2</v>
      </c>
      <c r="B447" s="1003" t="str">
        <f>A25</f>
        <v>GESTIÓN CARTOGRÁFICA</v>
      </c>
      <c r="C447" s="1004"/>
      <c r="D447" s="1005"/>
      <c r="E447" s="77">
        <f>B25</f>
        <v>5.9799999999999999E-2</v>
      </c>
      <c r="F447" s="77">
        <f>R25</f>
        <v>1.0018125474999111</v>
      </c>
      <c r="G447" s="72">
        <f t="shared" si="0"/>
        <v>5.990839034049468E-2</v>
      </c>
      <c r="H447" s="74"/>
      <c r="I447" s="74"/>
      <c r="J447" s="74"/>
      <c r="K447" s="74"/>
      <c r="L447" s="74"/>
      <c r="M447" s="74"/>
      <c r="N447" s="74"/>
      <c r="O447" s="74"/>
      <c r="P447" s="80"/>
      <c r="Q447" s="74"/>
      <c r="R447" s="74"/>
      <c r="S447" s="74"/>
      <c r="T447" s="74"/>
      <c r="U447" s="74"/>
      <c r="V447" s="74"/>
      <c r="W447" s="74"/>
      <c r="X447" s="74"/>
      <c r="Y447" s="74"/>
      <c r="Z447" s="74"/>
      <c r="AA447" s="74"/>
      <c r="AB447" s="74"/>
      <c r="AC447" s="74"/>
      <c r="AD447" s="74"/>
      <c r="AE447" s="74"/>
      <c r="AF447" s="74"/>
      <c r="AG447" s="74"/>
      <c r="AH447" s="74"/>
      <c r="AI447" s="74"/>
      <c r="AJ447" s="74"/>
      <c r="AK447" s="74"/>
    </row>
    <row r="448" spans="1:37" ht="15.75" customHeight="1">
      <c r="A448" s="83">
        <v>3</v>
      </c>
      <c r="B448" s="1003" t="str">
        <f>A41</f>
        <v>GESTIÓN AGROLÓGICA</v>
      </c>
      <c r="C448" s="1004"/>
      <c r="D448" s="1005"/>
      <c r="E448" s="77">
        <f>B41</f>
        <v>5.9799999999999999E-2</v>
      </c>
      <c r="F448" s="77">
        <f>R41</f>
        <v>0.95244943530805481</v>
      </c>
      <c r="G448" s="72">
        <f t="shared" si="0"/>
        <v>5.6956476231421679E-2</v>
      </c>
      <c r="H448" s="74"/>
      <c r="I448" s="74"/>
      <c r="J448" s="74"/>
      <c r="K448" s="74"/>
      <c r="L448" s="74"/>
      <c r="M448" s="74"/>
      <c r="N448" s="74"/>
      <c r="O448" s="74"/>
      <c r="P448" s="80"/>
      <c r="Q448" s="74"/>
      <c r="R448" s="74"/>
      <c r="S448" s="74"/>
      <c r="T448" s="74"/>
      <c r="U448" s="74"/>
      <c r="V448" s="74"/>
      <c r="W448" s="74"/>
      <c r="X448" s="74"/>
      <c r="Y448" s="74"/>
      <c r="Z448" s="74"/>
      <c r="AA448" s="74"/>
      <c r="AB448" s="74"/>
      <c r="AC448" s="74"/>
      <c r="AD448" s="74"/>
      <c r="AE448" s="74"/>
      <c r="AF448" s="74"/>
      <c r="AG448" s="74"/>
      <c r="AH448" s="74"/>
      <c r="AI448" s="74"/>
      <c r="AJ448" s="74"/>
      <c r="AK448" s="74"/>
    </row>
    <row r="449" spans="1:37" ht="15.75" customHeight="1">
      <c r="A449" s="83">
        <v>4</v>
      </c>
      <c r="B449" s="1003" t="str">
        <f>A92</f>
        <v>GESTIÓN GEOGRÁFICA</v>
      </c>
      <c r="C449" s="1004"/>
      <c r="D449" s="1005"/>
      <c r="E449" s="77">
        <f>B92</f>
        <v>5.7500000000000002E-2</v>
      </c>
      <c r="F449" s="77">
        <f>R92</f>
        <v>1</v>
      </c>
      <c r="G449" s="72">
        <f t="shared" si="0"/>
        <v>5.7500000000000002E-2</v>
      </c>
      <c r="H449" s="74"/>
      <c r="I449" s="74"/>
      <c r="J449" s="74"/>
      <c r="K449" s="74"/>
      <c r="L449" s="74"/>
      <c r="M449" s="74"/>
      <c r="N449" s="74"/>
      <c r="O449" s="74"/>
      <c r="P449" s="80"/>
      <c r="Q449" s="74"/>
      <c r="R449" s="74"/>
      <c r="S449" s="74"/>
      <c r="T449" s="74"/>
      <c r="U449" s="74"/>
      <c r="V449" s="74"/>
      <c r="W449" s="74"/>
      <c r="X449" s="74"/>
      <c r="Y449" s="74"/>
      <c r="Z449" s="74"/>
      <c r="AA449" s="74"/>
      <c r="AB449" s="74"/>
      <c r="AC449" s="74"/>
      <c r="AD449" s="74"/>
      <c r="AE449" s="74"/>
      <c r="AF449" s="74"/>
      <c r="AG449" s="74"/>
      <c r="AH449" s="74"/>
      <c r="AI449" s="74"/>
      <c r="AJ449" s="74"/>
      <c r="AK449" s="74"/>
    </row>
    <row r="450" spans="1:37" ht="15.75" customHeight="1">
      <c r="A450" s="83">
        <v>5</v>
      </c>
      <c r="B450" s="1003" t="str">
        <f>A115</f>
        <v>GESTIÓN CATASTRAL</v>
      </c>
      <c r="C450" s="1004"/>
      <c r="D450" s="1005"/>
      <c r="E450" s="77">
        <f>B115</f>
        <v>6.4500000000000002E-2</v>
      </c>
      <c r="F450" s="77">
        <f>R115</f>
        <v>1.0935837415950014</v>
      </c>
      <c r="G450" s="72">
        <f t="shared" si="0"/>
        <v>7.0536151332877592E-2</v>
      </c>
      <c r="H450" s="74"/>
      <c r="I450" s="74"/>
      <c r="J450" s="74"/>
      <c r="K450" s="74"/>
      <c r="L450" s="74"/>
      <c r="M450" s="74"/>
      <c r="N450" s="74"/>
      <c r="O450" s="74"/>
      <c r="P450" s="80"/>
      <c r="Q450" s="74"/>
      <c r="R450" s="74"/>
      <c r="S450" s="74"/>
      <c r="T450" s="74"/>
      <c r="U450" s="74"/>
      <c r="V450" s="74"/>
      <c r="W450" s="74"/>
      <c r="X450" s="74"/>
      <c r="Y450" s="74"/>
      <c r="Z450" s="74"/>
      <c r="AA450" s="74"/>
      <c r="AB450" s="74"/>
      <c r="AC450" s="74"/>
      <c r="AD450" s="74"/>
      <c r="AE450" s="74"/>
      <c r="AF450" s="74"/>
      <c r="AG450" s="74"/>
      <c r="AH450" s="74"/>
      <c r="AI450" s="74"/>
      <c r="AJ450" s="74"/>
      <c r="AK450" s="74"/>
    </row>
    <row r="451" spans="1:37" ht="15.75" customHeight="1">
      <c r="A451" s="83">
        <v>6</v>
      </c>
      <c r="B451" s="1003" t="str">
        <f>A163</f>
        <v>DIRECCIONAMIENTO ESTRATÉGICO Y PLANEACION</v>
      </c>
      <c r="C451" s="1004"/>
      <c r="D451" s="1005"/>
      <c r="E451" s="77">
        <f>B163</f>
        <v>5.7500000000000002E-2</v>
      </c>
      <c r="F451" s="77">
        <f>R163</f>
        <v>0.9384800000000002</v>
      </c>
      <c r="G451" s="72">
        <f t="shared" si="0"/>
        <v>5.3962600000000013E-2</v>
      </c>
      <c r="H451" s="74"/>
      <c r="I451" s="74"/>
      <c r="J451" s="74"/>
      <c r="K451" s="74"/>
      <c r="L451" s="74"/>
      <c r="M451" s="74"/>
      <c r="N451" s="74"/>
      <c r="O451" s="74"/>
      <c r="P451" s="80"/>
      <c r="Q451" s="74"/>
      <c r="R451" s="74"/>
      <c r="S451" s="74"/>
      <c r="T451" s="74"/>
      <c r="U451" s="74"/>
      <c r="V451" s="74"/>
      <c r="W451" s="74"/>
      <c r="X451" s="74"/>
      <c r="Y451" s="74"/>
      <c r="Z451" s="74"/>
      <c r="AA451" s="74"/>
      <c r="AB451" s="74"/>
      <c r="AC451" s="74"/>
      <c r="AD451" s="74"/>
      <c r="AE451" s="74"/>
      <c r="AF451" s="74"/>
      <c r="AG451" s="74"/>
      <c r="AH451" s="74"/>
      <c r="AI451" s="74"/>
      <c r="AJ451" s="74"/>
      <c r="AK451" s="74"/>
    </row>
    <row r="452" spans="1:37" ht="15.75" customHeight="1">
      <c r="A452" s="83">
        <v>7</v>
      </c>
      <c r="B452" s="1003" t="str">
        <f>A197</f>
        <v>REGULACIÓN</v>
      </c>
      <c r="C452" s="1004"/>
      <c r="D452" s="1005"/>
      <c r="E452" s="77">
        <f>B197</f>
        <v>5.04E-2</v>
      </c>
      <c r="F452" s="77">
        <f>R197</f>
        <v>0</v>
      </c>
      <c r="G452" s="72">
        <f t="shared" si="0"/>
        <v>0</v>
      </c>
      <c r="H452" s="74"/>
      <c r="I452" s="74"/>
      <c r="J452" s="74"/>
      <c r="K452" s="74"/>
      <c r="L452" s="74"/>
      <c r="M452" s="74"/>
      <c r="N452" s="74"/>
      <c r="O452" s="74"/>
      <c r="P452" s="80"/>
      <c r="Q452" s="74"/>
      <c r="R452" s="74"/>
      <c r="S452" s="74"/>
      <c r="T452" s="74"/>
      <c r="U452" s="74"/>
      <c r="V452" s="74"/>
      <c r="W452" s="74"/>
      <c r="X452" s="74"/>
      <c r="Y452" s="74"/>
      <c r="Z452" s="74"/>
      <c r="AA452" s="74"/>
      <c r="AB452" s="74"/>
      <c r="AC452" s="74"/>
      <c r="AD452" s="74"/>
      <c r="AE452" s="74"/>
      <c r="AF452" s="74"/>
      <c r="AG452" s="74"/>
      <c r="AH452" s="74"/>
      <c r="AI452" s="74"/>
      <c r="AJ452" s="74"/>
      <c r="AK452" s="74"/>
    </row>
    <row r="453" spans="1:37" ht="15.75" customHeight="1">
      <c r="A453" s="83">
        <v>8</v>
      </c>
      <c r="B453" s="1003" t="str">
        <f>A199</f>
        <v>GESTIÓN DE TECNOLOGIAS DE LA INFORMACIÓN</v>
      </c>
      <c r="C453" s="1004"/>
      <c r="D453" s="1005"/>
      <c r="E453" s="77">
        <f>B199</f>
        <v>5.9200000000000003E-2</v>
      </c>
      <c r="F453" s="77">
        <f>R199</f>
        <v>0.97753781512605054</v>
      </c>
      <c r="G453" s="72">
        <f t="shared" si="0"/>
        <v>5.7870238655462196E-2</v>
      </c>
      <c r="H453" s="74"/>
      <c r="I453" s="74"/>
      <c r="J453" s="74"/>
      <c r="K453" s="74"/>
      <c r="L453" s="74"/>
      <c r="M453" s="74"/>
      <c r="N453" s="74"/>
      <c r="O453" s="74"/>
      <c r="P453" s="80"/>
      <c r="Q453" s="74"/>
      <c r="R453" s="74"/>
      <c r="S453" s="74"/>
      <c r="T453" s="74"/>
      <c r="U453" s="74"/>
      <c r="V453" s="74"/>
      <c r="W453" s="74"/>
      <c r="X453" s="74"/>
      <c r="Y453" s="74"/>
      <c r="Z453" s="74"/>
      <c r="AA453" s="74"/>
      <c r="AB453" s="74"/>
      <c r="AC453" s="74"/>
      <c r="AD453" s="74"/>
      <c r="AE453" s="74"/>
      <c r="AF453" s="74"/>
      <c r="AG453" s="74"/>
      <c r="AH453" s="74"/>
      <c r="AI453" s="74"/>
      <c r="AJ453" s="74"/>
      <c r="AK453" s="74"/>
    </row>
    <row r="454" spans="1:37" ht="15.75" customHeight="1">
      <c r="A454" s="83">
        <v>9</v>
      </c>
      <c r="B454" s="1003" t="str">
        <f>A234</f>
        <v>GESTIÓN DE COMUNICACIONES Y MERCADEO</v>
      </c>
      <c r="C454" s="1004"/>
      <c r="D454" s="1005"/>
      <c r="E454" s="77">
        <f>B234</f>
        <v>5.1200000000000002E-2</v>
      </c>
      <c r="F454" s="77">
        <f>R234</f>
        <v>0.958345</v>
      </c>
      <c r="G454" s="72">
        <f t="shared" si="0"/>
        <v>4.9067263999999999E-2</v>
      </c>
      <c r="H454" s="74"/>
      <c r="I454" s="74"/>
      <c r="J454" s="74"/>
      <c r="K454" s="74"/>
      <c r="L454" s="74"/>
      <c r="M454" s="74"/>
      <c r="N454" s="74"/>
      <c r="O454" s="74"/>
      <c r="P454" s="80"/>
      <c r="Q454" s="74"/>
      <c r="R454" s="74"/>
      <c r="S454" s="74"/>
      <c r="T454" s="74"/>
      <c r="U454" s="74"/>
      <c r="V454" s="74"/>
      <c r="W454" s="74"/>
      <c r="X454" s="74"/>
      <c r="Y454" s="74"/>
      <c r="Z454" s="74"/>
      <c r="AA454" s="74"/>
      <c r="AB454" s="74"/>
      <c r="AC454" s="74"/>
      <c r="AD454" s="74"/>
      <c r="AE454" s="74"/>
      <c r="AF454" s="74"/>
      <c r="AG454" s="74"/>
      <c r="AH454" s="74"/>
      <c r="AI454" s="74"/>
      <c r="AJ454" s="74"/>
      <c r="AK454" s="74"/>
    </row>
    <row r="455" spans="1:37" ht="15.75" customHeight="1">
      <c r="A455" s="83">
        <v>10</v>
      </c>
      <c r="B455" s="1003" t="str">
        <f>A257</f>
        <v>SERVICIO AL CIUDADANO Y PARTICIPACION</v>
      </c>
      <c r="C455" s="1004"/>
      <c r="D455" s="1005"/>
      <c r="E455" s="77">
        <f>B257</f>
        <v>4.2599999999999999E-2</v>
      </c>
      <c r="F455" s="77">
        <f>R257</f>
        <v>0.99991999999999992</v>
      </c>
      <c r="G455" s="72">
        <f t="shared" si="0"/>
        <v>4.2596591999999996E-2</v>
      </c>
      <c r="H455" s="74"/>
      <c r="I455" s="74"/>
      <c r="J455" s="74"/>
      <c r="K455" s="74"/>
      <c r="L455" s="74"/>
      <c r="M455" s="74"/>
      <c r="N455" s="74"/>
      <c r="O455" s="74"/>
      <c r="P455" s="80"/>
      <c r="Q455" s="74"/>
      <c r="R455" s="74"/>
      <c r="S455" s="74"/>
      <c r="T455" s="74"/>
      <c r="U455" s="74"/>
      <c r="V455" s="74"/>
      <c r="W455" s="74"/>
      <c r="X455" s="74"/>
      <c r="Y455" s="74"/>
      <c r="Z455" s="74"/>
      <c r="AA455" s="74"/>
      <c r="AB455" s="74"/>
      <c r="AC455" s="74"/>
      <c r="AD455" s="74"/>
      <c r="AE455" s="74"/>
      <c r="AF455" s="74"/>
      <c r="AG455" s="74"/>
      <c r="AH455" s="74"/>
      <c r="AI455" s="74"/>
      <c r="AJ455" s="74"/>
      <c r="AK455" s="74"/>
    </row>
    <row r="456" spans="1:37" ht="15.75" customHeight="1">
      <c r="A456" s="83">
        <v>11</v>
      </c>
      <c r="B456" s="1003" t="str">
        <f>A276</f>
        <v>GESTIÓN DEL CONOCIMIENTO, INVESTIGACIÓN E INNOVACIÓN</v>
      </c>
      <c r="C456" s="1004"/>
      <c r="D456" s="1005"/>
      <c r="E456" s="77">
        <f>B276</f>
        <v>6.2100000000000002E-2</v>
      </c>
      <c r="F456" s="77">
        <f>R276</f>
        <v>0.9</v>
      </c>
      <c r="G456" s="72">
        <f t="shared" si="0"/>
        <v>5.5890000000000002E-2</v>
      </c>
      <c r="H456" s="74"/>
      <c r="I456" s="74"/>
      <c r="J456" s="74"/>
      <c r="K456" s="74"/>
      <c r="L456" s="74"/>
      <c r="M456" s="74"/>
      <c r="N456" s="74"/>
      <c r="O456" s="74"/>
      <c r="P456" s="80"/>
      <c r="Q456" s="74"/>
      <c r="R456" s="74"/>
      <c r="S456" s="74"/>
      <c r="T456" s="74"/>
      <c r="U456" s="74"/>
      <c r="V456" s="74"/>
      <c r="W456" s="74"/>
      <c r="X456" s="74"/>
      <c r="Y456" s="74"/>
      <c r="Z456" s="74"/>
      <c r="AA456" s="74"/>
      <c r="AB456" s="74"/>
      <c r="AC456" s="74"/>
      <c r="AD456" s="74"/>
      <c r="AE456" s="74"/>
      <c r="AF456" s="74"/>
      <c r="AG456" s="74"/>
      <c r="AH456" s="74"/>
      <c r="AI456" s="74"/>
      <c r="AJ456" s="74"/>
      <c r="AK456" s="74"/>
    </row>
    <row r="457" spans="1:37" ht="15.75" customHeight="1">
      <c r="A457" s="83">
        <v>12</v>
      </c>
      <c r="B457" s="1003" t="str">
        <f>A298</f>
        <v>GESTIÓN DEL TALENTO HUMANO</v>
      </c>
      <c r="C457" s="1004"/>
      <c r="D457" s="1005"/>
      <c r="E457" s="77">
        <f>B298</f>
        <v>4.1399999999999999E-2</v>
      </c>
      <c r="F457" s="77">
        <f>R298</f>
        <v>0.88782500000000009</v>
      </c>
      <c r="G457" s="72">
        <f t="shared" si="0"/>
        <v>3.6755955E-2</v>
      </c>
      <c r="H457" s="74"/>
      <c r="I457" s="74"/>
      <c r="J457" s="74"/>
      <c r="K457" s="74"/>
      <c r="L457" s="74"/>
      <c r="M457" s="74"/>
      <c r="N457" s="74"/>
      <c r="O457" s="74"/>
      <c r="P457" s="80"/>
      <c r="Q457" s="74"/>
      <c r="R457" s="74"/>
      <c r="S457" s="74"/>
      <c r="T457" s="74"/>
      <c r="U457" s="74"/>
      <c r="V457" s="74"/>
      <c r="W457" s="74"/>
      <c r="X457" s="74"/>
      <c r="Y457" s="74"/>
      <c r="Z457" s="74"/>
      <c r="AA457" s="74"/>
      <c r="AB457" s="74"/>
      <c r="AC457" s="74"/>
      <c r="AD457" s="74"/>
      <c r="AE457" s="74"/>
      <c r="AF457" s="74"/>
      <c r="AG457" s="74"/>
      <c r="AH457" s="74"/>
      <c r="AI457" s="74"/>
      <c r="AJ457" s="74"/>
      <c r="AK457" s="74"/>
    </row>
    <row r="458" spans="1:37" ht="15.75" customHeight="1">
      <c r="A458" s="83">
        <v>13</v>
      </c>
      <c r="B458" s="1003" t="str">
        <f>A342</f>
        <v>GESTIÓN FINANCIERA</v>
      </c>
      <c r="C458" s="1004"/>
      <c r="D458" s="1005"/>
      <c r="E458" s="77">
        <f>B342</f>
        <v>4.0300000000000002E-2</v>
      </c>
      <c r="F458" s="77">
        <f>R342</f>
        <v>0.93208832975295375</v>
      </c>
      <c r="G458" s="72">
        <f t="shared" si="0"/>
        <v>3.7563159689044036E-2</v>
      </c>
      <c r="H458" s="74"/>
      <c r="I458" s="74"/>
      <c r="J458" s="74"/>
      <c r="K458" s="74"/>
      <c r="L458" s="74"/>
      <c r="M458" s="74"/>
      <c r="N458" s="74"/>
      <c r="O458" s="74"/>
      <c r="P458" s="80"/>
      <c r="Q458" s="74"/>
      <c r="R458" s="74"/>
      <c r="S458" s="74"/>
      <c r="T458" s="74"/>
      <c r="U458" s="74"/>
      <c r="V458" s="74"/>
      <c r="W458" s="74"/>
      <c r="X458" s="74"/>
      <c r="Y458" s="74"/>
      <c r="Z458" s="74"/>
      <c r="AA458" s="74"/>
      <c r="AB458" s="74"/>
      <c r="AC458" s="74"/>
      <c r="AD458" s="74"/>
      <c r="AE458" s="74"/>
      <c r="AF458" s="74"/>
      <c r="AG458" s="74"/>
      <c r="AH458" s="74"/>
      <c r="AI458" s="74"/>
      <c r="AJ458" s="74"/>
      <c r="AK458" s="74"/>
    </row>
    <row r="459" spans="1:37" ht="15.75" customHeight="1">
      <c r="A459" s="83">
        <v>14</v>
      </c>
      <c r="B459" s="1003" t="str">
        <f>A361</f>
        <v>GESTIÓN DOCUMENTAL</v>
      </c>
      <c r="C459" s="1004"/>
      <c r="D459" s="1005"/>
      <c r="E459" s="77">
        <f>B361</f>
        <v>4.4900000000000002E-2</v>
      </c>
      <c r="F459" s="77">
        <f>R361</f>
        <v>0.85129476264339621</v>
      </c>
      <c r="G459" s="72">
        <f t="shared" si="0"/>
        <v>3.8223134842688494E-2</v>
      </c>
      <c r="H459" s="74"/>
      <c r="I459" s="74"/>
      <c r="J459" s="74"/>
      <c r="K459" s="74"/>
      <c r="L459" s="74"/>
      <c r="M459" s="74"/>
      <c r="N459" s="74"/>
      <c r="O459" s="74"/>
      <c r="P459" s="80"/>
      <c r="Q459" s="74"/>
      <c r="R459" s="74"/>
      <c r="S459" s="74"/>
      <c r="T459" s="74"/>
      <c r="U459" s="74"/>
      <c r="V459" s="74"/>
      <c r="W459" s="74"/>
      <c r="X459" s="74"/>
      <c r="Y459" s="74"/>
      <c r="Z459" s="74"/>
      <c r="AA459" s="74"/>
      <c r="AB459" s="74"/>
      <c r="AC459" s="74"/>
      <c r="AD459" s="74"/>
      <c r="AE459" s="74"/>
      <c r="AF459" s="74"/>
      <c r="AG459" s="74"/>
      <c r="AH459" s="74"/>
      <c r="AI459" s="74"/>
      <c r="AJ459" s="74"/>
      <c r="AK459" s="74"/>
    </row>
    <row r="460" spans="1:37" ht="15.75" customHeight="1">
      <c r="A460" s="83">
        <v>15</v>
      </c>
      <c r="B460" s="1003" t="str">
        <f>A379</f>
        <v>GESTIÓN DE SERVICIOS ADMINISTRATIVOS</v>
      </c>
      <c r="C460" s="1004"/>
      <c r="D460" s="1005"/>
      <c r="E460" s="77">
        <f>B379</f>
        <v>3.6799999999999999E-2</v>
      </c>
      <c r="F460" s="77">
        <f>R379</f>
        <v>0.82665600000000006</v>
      </c>
      <c r="G460" s="72">
        <f t="shared" si="0"/>
        <v>3.0420940800000001E-2</v>
      </c>
      <c r="H460" s="74"/>
      <c r="I460" s="74"/>
      <c r="J460" s="74"/>
      <c r="K460" s="74"/>
      <c r="L460" s="74"/>
      <c r="M460" s="74"/>
      <c r="N460" s="74"/>
      <c r="O460" s="74"/>
      <c r="P460" s="80"/>
      <c r="Q460" s="74"/>
      <c r="R460" s="74"/>
      <c r="S460" s="74"/>
      <c r="T460" s="74"/>
      <c r="U460" s="74"/>
      <c r="V460" s="74"/>
      <c r="W460" s="74"/>
      <c r="X460" s="74"/>
      <c r="Y460" s="74"/>
      <c r="Z460" s="74"/>
      <c r="AA460" s="74"/>
      <c r="AB460" s="74"/>
      <c r="AC460" s="74"/>
      <c r="AD460" s="74"/>
      <c r="AE460" s="74"/>
      <c r="AF460" s="74"/>
      <c r="AG460" s="74"/>
      <c r="AH460" s="74"/>
      <c r="AI460" s="74"/>
      <c r="AJ460" s="74"/>
      <c r="AK460" s="74"/>
    </row>
    <row r="461" spans="1:37" ht="15.75" customHeight="1">
      <c r="A461" s="83">
        <v>16</v>
      </c>
      <c r="B461" s="1003" t="str">
        <f>A395</f>
        <v>GESTIÓN CONTRACTUAL</v>
      </c>
      <c r="C461" s="1004"/>
      <c r="D461" s="1005"/>
      <c r="E461" s="77">
        <f>B395</f>
        <v>4.4900000000000002E-2</v>
      </c>
      <c r="F461" s="77">
        <f>R395</f>
        <v>0.95279999999999987</v>
      </c>
      <c r="G461" s="72">
        <f t="shared" si="0"/>
        <v>4.2780719999999994E-2</v>
      </c>
      <c r="H461" s="74"/>
      <c r="I461" s="74"/>
      <c r="J461" s="74"/>
      <c r="K461" s="74"/>
      <c r="L461" s="74"/>
      <c r="M461" s="74"/>
      <c r="N461" s="74"/>
      <c r="O461" s="74"/>
      <c r="P461" s="80"/>
      <c r="Q461" s="74"/>
      <c r="R461" s="74"/>
      <c r="S461" s="74"/>
      <c r="T461" s="74"/>
      <c r="U461" s="74"/>
      <c r="V461" s="74"/>
      <c r="W461" s="74"/>
      <c r="X461" s="74"/>
      <c r="Y461" s="74"/>
      <c r="Z461" s="74"/>
      <c r="AA461" s="74"/>
      <c r="AB461" s="74"/>
      <c r="AC461" s="74"/>
      <c r="AD461" s="74"/>
      <c r="AE461" s="74"/>
      <c r="AF461" s="74"/>
      <c r="AG461" s="74"/>
      <c r="AH461" s="74"/>
      <c r="AI461" s="74"/>
      <c r="AJ461" s="74"/>
      <c r="AK461" s="74"/>
    </row>
    <row r="462" spans="1:37" ht="15.75" customHeight="1">
      <c r="A462" s="83">
        <v>17</v>
      </c>
      <c r="B462" s="1003" t="str">
        <f>A406</f>
        <v>GESTIÓN JURIDICA</v>
      </c>
      <c r="C462" s="1004"/>
      <c r="D462" s="1005"/>
      <c r="E462" s="77">
        <f>B406</f>
        <v>4.9399999999999999E-2</v>
      </c>
      <c r="F462" s="77">
        <f>R406</f>
        <v>1</v>
      </c>
      <c r="G462" s="72">
        <f t="shared" si="0"/>
        <v>4.9399999999999999E-2</v>
      </c>
      <c r="H462" s="74"/>
      <c r="I462" s="74"/>
      <c r="J462" s="74"/>
      <c r="K462" s="74"/>
      <c r="L462" s="74"/>
      <c r="M462" s="74"/>
      <c r="N462" s="74"/>
      <c r="O462" s="74"/>
      <c r="P462" s="80"/>
      <c r="Q462" s="74"/>
      <c r="R462" s="74"/>
      <c r="S462" s="74"/>
      <c r="T462" s="74"/>
      <c r="U462" s="74"/>
      <c r="V462" s="74"/>
      <c r="W462" s="74"/>
      <c r="X462" s="74"/>
      <c r="Y462" s="74"/>
      <c r="Z462" s="74"/>
      <c r="AA462" s="74"/>
      <c r="AB462" s="74"/>
      <c r="AC462" s="74"/>
      <c r="AD462" s="74"/>
      <c r="AE462" s="74"/>
      <c r="AF462" s="74"/>
      <c r="AG462" s="74"/>
      <c r="AH462" s="74"/>
      <c r="AI462" s="74"/>
      <c r="AJ462" s="74"/>
      <c r="AK462" s="74"/>
    </row>
    <row r="463" spans="1:37" ht="15.75" customHeight="1">
      <c r="A463" s="83">
        <v>18</v>
      </c>
      <c r="B463" s="1003" t="str">
        <f>A413</f>
        <v>GESTIÓN INFORMÁTICA DE SOPORTE</v>
      </c>
      <c r="C463" s="1004"/>
      <c r="D463" s="1005"/>
      <c r="E463" s="77">
        <f>B413</f>
        <v>4.3700000000000003E-2</v>
      </c>
      <c r="F463" s="77">
        <f>R413</f>
        <v>0</v>
      </c>
      <c r="G463" s="72">
        <f t="shared" si="0"/>
        <v>0</v>
      </c>
      <c r="H463" s="74"/>
      <c r="I463" s="74"/>
      <c r="J463" s="74"/>
      <c r="K463" s="74"/>
      <c r="L463" s="74"/>
      <c r="M463" s="74"/>
      <c r="N463" s="74"/>
      <c r="O463" s="74"/>
      <c r="P463" s="80"/>
      <c r="Q463" s="74"/>
      <c r="R463" s="74"/>
      <c r="S463" s="74"/>
      <c r="T463" s="74"/>
      <c r="U463" s="74"/>
      <c r="V463" s="74"/>
      <c r="W463" s="74"/>
      <c r="X463" s="74"/>
      <c r="Y463" s="74"/>
      <c r="Z463" s="74"/>
      <c r="AA463" s="74"/>
      <c r="AB463" s="74"/>
      <c r="AC463" s="74"/>
      <c r="AD463" s="74"/>
      <c r="AE463" s="74"/>
      <c r="AF463" s="74"/>
      <c r="AG463" s="74"/>
      <c r="AH463" s="74"/>
      <c r="AI463" s="74"/>
      <c r="AJ463" s="74"/>
      <c r="AK463" s="74"/>
    </row>
    <row r="464" spans="1:37" ht="15.75" customHeight="1">
      <c r="A464" s="83">
        <v>19</v>
      </c>
      <c r="B464" s="1003" t="str">
        <f>A420</f>
        <v>CONTROL DISCIPLINARIO</v>
      </c>
      <c r="C464" s="1004"/>
      <c r="D464" s="1005"/>
      <c r="E464" s="77">
        <f>B420</f>
        <v>3.3399999999999999E-2</v>
      </c>
      <c r="F464" s="77">
        <f>R420</f>
        <v>1</v>
      </c>
      <c r="G464" s="72">
        <f t="shared" si="0"/>
        <v>3.3399999999999999E-2</v>
      </c>
      <c r="H464" s="74"/>
      <c r="I464" s="74"/>
      <c r="J464" s="74"/>
      <c r="K464" s="74"/>
      <c r="L464" s="74"/>
      <c r="M464" s="74"/>
      <c r="N464" s="74"/>
      <c r="O464" s="74"/>
      <c r="P464" s="80"/>
      <c r="Q464" s="74"/>
      <c r="R464" s="74"/>
      <c r="S464" s="74"/>
      <c r="T464" s="74"/>
      <c r="U464" s="74"/>
      <c r="V464" s="74"/>
      <c r="W464" s="74"/>
      <c r="X464" s="74"/>
      <c r="Y464" s="74"/>
      <c r="Z464" s="74"/>
      <c r="AA464" s="74"/>
      <c r="AB464" s="74"/>
      <c r="AC464" s="74"/>
      <c r="AD464" s="74"/>
      <c r="AE464" s="74"/>
      <c r="AF464" s="74"/>
      <c r="AG464" s="74"/>
      <c r="AH464" s="74"/>
      <c r="AI464" s="74"/>
      <c r="AJ464" s="74"/>
      <c r="AK464" s="74"/>
    </row>
    <row r="465" spans="1:37" ht="15.75" customHeight="1">
      <c r="A465" s="83">
        <v>20</v>
      </c>
      <c r="B465" s="1003" t="str">
        <f>A423</f>
        <v>SEGUIMIENTO Y EVALUACIÓN INSTITUCIONAL</v>
      </c>
      <c r="C465" s="1004"/>
      <c r="D465" s="1005"/>
      <c r="E465" s="77">
        <f>B423</f>
        <v>4.2000000000000003E-2</v>
      </c>
      <c r="F465" s="77">
        <f>R423</f>
        <v>0.98624999999999996</v>
      </c>
      <c r="G465" s="72">
        <f t="shared" si="0"/>
        <v>4.1422500000000001E-2</v>
      </c>
      <c r="H465" s="74"/>
      <c r="I465" s="74"/>
      <c r="J465" s="74"/>
      <c r="K465" s="74"/>
      <c r="L465" s="74"/>
      <c r="M465" s="74"/>
      <c r="N465" s="74"/>
      <c r="O465" s="74"/>
      <c r="P465" s="80"/>
      <c r="Q465" s="74"/>
      <c r="R465" s="74"/>
      <c r="S465" s="74"/>
      <c r="T465" s="74"/>
      <c r="U465" s="74"/>
      <c r="V465" s="74"/>
      <c r="W465" s="74"/>
      <c r="X465" s="74"/>
      <c r="Y465" s="74"/>
      <c r="Z465" s="74"/>
      <c r="AA465" s="74"/>
      <c r="AB465" s="74"/>
      <c r="AC465" s="74"/>
      <c r="AD465" s="74"/>
      <c r="AE465" s="74"/>
      <c r="AF465" s="74"/>
      <c r="AG465" s="74"/>
      <c r="AH465" s="74"/>
      <c r="AI465" s="74"/>
      <c r="AJ465" s="74"/>
      <c r="AK465" s="74"/>
    </row>
    <row r="466" spans="1:37" ht="15.75" customHeight="1">
      <c r="A466" s="1006" t="s">
        <v>75</v>
      </c>
      <c r="B466" s="1004"/>
      <c r="C466" s="1004"/>
      <c r="D466" s="1005"/>
      <c r="E466" s="84">
        <f>SUM(E446:E465)</f>
        <v>1.0000000000000002</v>
      </c>
      <c r="F466" s="85"/>
      <c r="G466" s="84">
        <f>SUM(G446:G465)</f>
        <v>0.87307287755825713</v>
      </c>
      <c r="H466" s="74"/>
      <c r="I466" s="74"/>
      <c r="J466" s="74"/>
      <c r="K466" s="74"/>
      <c r="L466" s="74"/>
      <c r="M466" s="74"/>
      <c r="N466" s="74"/>
      <c r="O466" s="74"/>
      <c r="P466" s="80"/>
      <c r="Q466" s="74"/>
      <c r="R466" s="74"/>
      <c r="S466" s="74"/>
      <c r="T466" s="74"/>
      <c r="U466" s="74"/>
      <c r="V466" s="74"/>
      <c r="W466" s="74"/>
      <c r="X466" s="74"/>
      <c r="Y466" s="74"/>
      <c r="Z466" s="74"/>
      <c r="AA466" s="74"/>
      <c r="AB466" s="74"/>
      <c r="AC466" s="74"/>
      <c r="AD466" s="74"/>
      <c r="AE466" s="74"/>
      <c r="AF466" s="74"/>
      <c r="AG466" s="74"/>
      <c r="AH466" s="74"/>
      <c r="AI466" s="74"/>
      <c r="AJ466" s="74"/>
      <c r="AK466" s="74"/>
    </row>
    <row r="467" spans="1:37" ht="15.75" customHeight="1">
      <c r="A467" s="79"/>
      <c r="B467" s="74"/>
      <c r="C467" s="74"/>
      <c r="D467" s="74"/>
      <c r="E467" s="74"/>
      <c r="G467" s="74"/>
      <c r="H467" s="74"/>
      <c r="I467" s="74"/>
      <c r="J467" s="74"/>
      <c r="K467" s="74"/>
      <c r="L467" s="74"/>
      <c r="M467" s="74"/>
      <c r="N467" s="74"/>
      <c r="O467" s="74"/>
      <c r="P467" s="80"/>
      <c r="Q467" s="74"/>
      <c r="R467" s="74"/>
      <c r="S467" s="74"/>
      <c r="T467" s="74"/>
      <c r="U467" s="74"/>
      <c r="V467" s="74"/>
      <c r="W467" s="74"/>
      <c r="X467" s="74"/>
      <c r="Y467" s="74"/>
      <c r="Z467" s="74"/>
      <c r="AA467" s="74"/>
      <c r="AB467" s="74"/>
      <c r="AC467" s="74"/>
      <c r="AD467" s="74"/>
      <c r="AE467" s="74"/>
      <c r="AF467" s="74"/>
      <c r="AG467" s="74"/>
      <c r="AH467" s="74"/>
      <c r="AI467" s="74"/>
      <c r="AJ467" s="74"/>
      <c r="AK467" s="74"/>
    </row>
    <row r="468" spans="1:37" ht="15.75" customHeight="1">
      <c r="A468" s="79"/>
      <c r="B468" s="86" t="s">
        <v>76</v>
      </c>
      <c r="C468" s="74"/>
      <c r="D468" s="74"/>
      <c r="E468" s="74"/>
      <c r="G468" s="74"/>
      <c r="H468" s="74"/>
      <c r="I468" s="74"/>
      <c r="J468" s="74"/>
      <c r="K468" s="74"/>
      <c r="L468" s="74"/>
      <c r="M468" s="74"/>
      <c r="N468" s="74"/>
      <c r="O468" s="74"/>
      <c r="P468" s="80"/>
      <c r="Q468" s="74"/>
      <c r="R468" s="74"/>
      <c r="S468" s="74"/>
      <c r="T468" s="74"/>
      <c r="U468" s="74"/>
      <c r="V468" s="74"/>
      <c r="W468" s="74"/>
      <c r="X468" s="74"/>
      <c r="Y468" s="74"/>
      <c r="Z468" s="74"/>
      <c r="AA468" s="74"/>
      <c r="AB468" s="74"/>
      <c r="AC468" s="74"/>
      <c r="AD468" s="74"/>
      <c r="AE468" s="74"/>
      <c r="AF468" s="74"/>
      <c r="AG468" s="74"/>
      <c r="AH468" s="74"/>
      <c r="AI468" s="74"/>
      <c r="AJ468" s="74"/>
      <c r="AK468" s="74"/>
    </row>
    <row r="469" spans="1:37" ht="15.75" customHeight="1">
      <c r="A469" s="79"/>
      <c r="B469" s="1009" t="s">
        <v>1</v>
      </c>
      <c r="C469" s="1010"/>
      <c r="D469" s="1011"/>
      <c r="E469" s="87" t="s">
        <v>77</v>
      </c>
      <c r="F469" s="87" t="s">
        <v>21</v>
      </c>
      <c r="G469" s="87" t="s">
        <v>78</v>
      </c>
      <c r="H469" s="74"/>
      <c r="I469" s="74"/>
      <c r="J469" s="74"/>
      <c r="K469" s="74"/>
      <c r="L469" s="74"/>
      <c r="M469" s="74"/>
      <c r="N469" s="74"/>
      <c r="O469" s="74"/>
      <c r="P469" s="80"/>
      <c r="Q469" s="74"/>
      <c r="R469" s="74"/>
      <c r="S469" s="74"/>
      <c r="T469" s="74"/>
      <c r="U469" s="74"/>
      <c r="V469" s="74"/>
      <c r="W469" s="74"/>
      <c r="X469" s="74"/>
      <c r="Y469" s="74"/>
      <c r="Z469" s="74"/>
      <c r="AA469" s="74"/>
      <c r="AB469" s="74"/>
      <c r="AC469" s="74"/>
      <c r="AD469" s="74"/>
      <c r="AE469" s="74"/>
      <c r="AF469" s="74"/>
      <c r="AG469" s="74"/>
      <c r="AH469" s="74"/>
      <c r="AI469" s="74"/>
      <c r="AJ469" s="74"/>
      <c r="AK469" s="74"/>
    </row>
    <row r="470" spans="1:37" ht="15.75" customHeight="1">
      <c r="A470" s="79"/>
      <c r="B470" s="1012" t="s">
        <v>79</v>
      </c>
      <c r="C470" s="1013"/>
      <c r="D470" s="1014"/>
      <c r="E470" s="1007" t="s">
        <v>80</v>
      </c>
      <c r="F470" s="88" t="s">
        <v>81</v>
      </c>
      <c r="G470" s="89">
        <v>1753079455</v>
      </c>
      <c r="H470" s="74"/>
      <c r="I470" s="74"/>
      <c r="J470" s="74"/>
      <c r="K470" s="74"/>
      <c r="L470" s="74"/>
      <c r="M470" s="74"/>
      <c r="N470" s="74"/>
      <c r="O470" s="74"/>
      <c r="P470" s="80"/>
      <c r="Q470" s="74"/>
      <c r="R470" s="74"/>
      <c r="S470" s="74"/>
      <c r="T470" s="74"/>
      <c r="U470" s="74"/>
      <c r="V470" s="74"/>
      <c r="W470" s="74"/>
      <c r="X470" s="74"/>
      <c r="Y470" s="74"/>
      <c r="Z470" s="74"/>
      <c r="AA470" s="74"/>
      <c r="AB470" s="74"/>
      <c r="AC470" s="74"/>
      <c r="AD470" s="74"/>
      <c r="AE470" s="74"/>
      <c r="AF470" s="74"/>
      <c r="AG470" s="74"/>
      <c r="AH470" s="74"/>
      <c r="AI470" s="74"/>
      <c r="AJ470" s="74"/>
      <c r="AK470" s="74"/>
    </row>
    <row r="471" spans="1:37" ht="39" customHeight="1">
      <c r="A471" s="79"/>
      <c r="B471" s="1015"/>
      <c r="C471" s="1016"/>
      <c r="D471" s="1017"/>
      <c r="E471" s="1008"/>
      <c r="F471" s="88" t="s">
        <v>82</v>
      </c>
      <c r="G471" s="89">
        <v>4177454445</v>
      </c>
      <c r="H471" s="74"/>
      <c r="I471" s="74"/>
      <c r="J471" s="74"/>
      <c r="K471" s="74"/>
      <c r="L471" s="74"/>
      <c r="M471" s="74"/>
      <c r="N471" s="74"/>
      <c r="O471" s="74"/>
      <c r="P471" s="80"/>
      <c r="Q471" s="74"/>
      <c r="R471" s="74"/>
      <c r="S471" s="74"/>
      <c r="T471" s="74"/>
      <c r="U471" s="74"/>
      <c r="V471" s="74"/>
      <c r="W471" s="74"/>
      <c r="X471" s="74"/>
      <c r="Y471" s="74"/>
      <c r="Z471" s="74"/>
      <c r="AA471" s="74"/>
      <c r="AB471" s="74"/>
      <c r="AC471" s="74"/>
      <c r="AD471" s="74"/>
      <c r="AE471" s="74"/>
      <c r="AF471" s="74"/>
      <c r="AG471" s="74"/>
      <c r="AH471" s="74"/>
      <c r="AI471" s="74"/>
      <c r="AJ471" s="74"/>
      <c r="AK471" s="74"/>
    </row>
    <row r="472" spans="1:37" ht="15.75" customHeight="1">
      <c r="A472" s="79"/>
      <c r="B472" s="1009" t="s">
        <v>83</v>
      </c>
      <c r="C472" s="1010"/>
      <c r="D472" s="1011"/>
      <c r="E472" s="88" t="s">
        <v>80</v>
      </c>
      <c r="F472" s="88" t="s">
        <v>84</v>
      </c>
      <c r="G472" s="89">
        <v>8864466100</v>
      </c>
      <c r="H472" s="74"/>
      <c r="I472" s="74"/>
      <c r="J472" s="74"/>
      <c r="K472" s="74"/>
      <c r="L472" s="74"/>
      <c r="M472" s="74"/>
      <c r="N472" s="74"/>
      <c r="O472" s="74"/>
      <c r="P472" s="80"/>
      <c r="Q472" s="74"/>
      <c r="R472" s="74"/>
      <c r="S472" s="74"/>
      <c r="T472" s="74"/>
      <c r="U472" s="74"/>
      <c r="V472" s="74"/>
      <c r="W472" s="74"/>
      <c r="X472" s="74"/>
      <c r="Y472" s="74"/>
      <c r="Z472" s="74"/>
      <c r="AA472" s="74"/>
      <c r="AB472" s="74"/>
      <c r="AC472" s="74"/>
      <c r="AD472" s="74"/>
      <c r="AE472" s="74"/>
      <c r="AF472" s="74"/>
      <c r="AG472" s="74"/>
      <c r="AH472" s="74"/>
      <c r="AI472" s="74"/>
      <c r="AJ472" s="74"/>
      <c r="AK472" s="74"/>
    </row>
    <row r="473" spans="1:37" ht="15.75" customHeight="1">
      <c r="A473" s="79"/>
      <c r="B473" s="1012" t="s">
        <v>85</v>
      </c>
      <c r="C473" s="1013"/>
      <c r="D473" s="1014"/>
      <c r="E473" s="1007" t="s">
        <v>86</v>
      </c>
      <c r="F473" s="90" t="s">
        <v>87</v>
      </c>
      <c r="G473" s="89">
        <v>2285000000</v>
      </c>
      <c r="H473" s="74"/>
      <c r="I473" s="74"/>
      <c r="J473" s="74"/>
      <c r="K473" s="74"/>
      <c r="L473" s="74"/>
      <c r="M473" s="74"/>
      <c r="N473" s="74"/>
      <c r="O473" s="74"/>
      <c r="P473" s="80"/>
      <c r="Q473" s="74"/>
      <c r="R473" s="74"/>
      <c r="S473" s="74"/>
      <c r="T473" s="74"/>
      <c r="U473" s="74"/>
      <c r="V473" s="74"/>
      <c r="W473" s="74"/>
      <c r="X473" s="74"/>
      <c r="Y473" s="74"/>
      <c r="Z473" s="74"/>
      <c r="AA473" s="74"/>
      <c r="AB473" s="74"/>
      <c r="AC473" s="74"/>
      <c r="AD473" s="74"/>
      <c r="AE473" s="74"/>
      <c r="AF473" s="74"/>
      <c r="AG473" s="74"/>
      <c r="AH473" s="74"/>
      <c r="AI473" s="74"/>
      <c r="AJ473" s="74"/>
      <c r="AK473" s="74"/>
    </row>
    <row r="474" spans="1:37" ht="15.75" customHeight="1">
      <c r="A474" s="79"/>
      <c r="B474" s="1015"/>
      <c r="C474" s="1016"/>
      <c r="D474" s="1017"/>
      <c r="E474" s="1008"/>
      <c r="F474" s="90" t="s">
        <v>88</v>
      </c>
      <c r="G474" s="89">
        <v>7553793083</v>
      </c>
      <c r="H474" s="74"/>
      <c r="I474" s="74"/>
      <c r="J474" s="74"/>
      <c r="K474" s="74"/>
      <c r="L474" s="74"/>
      <c r="M474" s="74"/>
      <c r="N474" s="74"/>
      <c r="O474" s="74"/>
      <c r="P474" s="80"/>
      <c r="Q474" s="74"/>
      <c r="R474" s="74"/>
      <c r="S474" s="74"/>
      <c r="T474" s="74"/>
      <c r="U474" s="74"/>
      <c r="V474" s="74"/>
      <c r="W474" s="74"/>
      <c r="X474" s="74"/>
      <c r="Y474" s="74"/>
      <c r="Z474" s="74"/>
      <c r="AA474" s="74"/>
      <c r="AB474" s="74"/>
      <c r="AC474" s="74"/>
      <c r="AD474" s="74"/>
      <c r="AE474" s="74"/>
      <c r="AF474" s="74"/>
      <c r="AG474" s="74"/>
      <c r="AH474" s="74"/>
      <c r="AI474" s="74"/>
      <c r="AJ474" s="74"/>
      <c r="AK474" s="74"/>
    </row>
    <row r="475" spans="1:37" ht="15.75" customHeight="1">
      <c r="A475" s="79"/>
      <c r="B475" s="1012" t="s">
        <v>89</v>
      </c>
      <c r="C475" s="1013"/>
      <c r="D475" s="1014"/>
      <c r="E475" s="1007" t="s">
        <v>90</v>
      </c>
      <c r="F475" s="90" t="s">
        <v>91</v>
      </c>
      <c r="G475" s="89">
        <v>917345944</v>
      </c>
      <c r="H475" s="74"/>
      <c r="I475" s="74"/>
      <c r="J475" s="74"/>
      <c r="K475" s="74"/>
      <c r="L475" s="74"/>
      <c r="M475" s="74"/>
      <c r="N475" s="74"/>
      <c r="O475" s="74"/>
      <c r="P475" s="80"/>
      <c r="Q475" s="74"/>
      <c r="R475" s="74"/>
      <c r="S475" s="74"/>
      <c r="T475" s="74"/>
      <c r="U475" s="74"/>
      <c r="V475" s="74"/>
      <c r="W475" s="74"/>
      <c r="X475" s="74"/>
      <c r="Y475" s="74"/>
      <c r="Z475" s="74"/>
      <c r="AA475" s="74"/>
      <c r="AB475" s="74"/>
      <c r="AC475" s="74"/>
      <c r="AD475" s="74"/>
      <c r="AE475" s="74"/>
      <c r="AF475" s="74"/>
      <c r="AG475" s="74"/>
      <c r="AH475" s="74"/>
      <c r="AI475" s="74"/>
      <c r="AJ475" s="74"/>
      <c r="AK475" s="74"/>
    </row>
    <row r="476" spans="1:37" ht="15.75" customHeight="1">
      <c r="A476" s="79"/>
      <c r="B476" s="1019"/>
      <c r="C476" s="1020"/>
      <c r="D476" s="1021"/>
      <c r="E476" s="1018"/>
      <c r="F476" s="90" t="s">
        <v>92</v>
      </c>
      <c r="G476" s="89">
        <v>178101850</v>
      </c>
      <c r="H476" s="74"/>
      <c r="I476" s="74"/>
      <c r="J476" s="74"/>
      <c r="K476" s="74"/>
      <c r="L476" s="74"/>
      <c r="M476" s="74"/>
      <c r="N476" s="74"/>
      <c r="O476" s="74"/>
      <c r="P476" s="80"/>
      <c r="Q476" s="74"/>
      <c r="R476" s="74"/>
      <c r="S476" s="74"/>
      <c r="T476" s="74"/>
      <c r="U476" s="74"/>
      <c r="V476" s="74"/>
      <c r="W476" s="74"/>
      <c r="X476" s="74"/>
      <c r="Y476" s="74"/>
      <c r="Z476" s="74"/>
      <c r="AA476" s="74"/>
      <c r="AB476" s="74"/>
      <c r="AC476" s="74"/>
      <c r="AD476" s="74"/>
      <c r="AE476" s="74"/>
      <c r="AF476" s="74"/>
      <c r="AG476" s="74"/>
      <c r="AH476" s="74"/>
      <c r="AI476" s="74"/>
      <c r="AJ476" s="74"/>
      <c r="AK476" s="74"/>
    </row>
    <row r="477" spans="1:37" ht="15.75" customHeight="1">
      <c r="A477" s="79"/>
      <c r="B477" s="1019"/>
      <c r="C477" s="1020"/>
      <c r="D477" s="1021"/>
      <c r="E477" s="1018"/>
      <c r="F477" s="90" t="s">
        <v>93</v>
      </c>
      <c r="G477" s="89">
        <v>1484868532</v>
      </c>
      <c r="H477" s="74"/>
      <c r="I477" s="74"/>
      <c r="J477" s="74"/>
      <c r="K477" s="74"/>
      <c r="L477" s="74"/>
      <c r="M477" s="74"/>
      <c r="N477" s="74"/>
      <c r="O477" s="74"/>
      <c r="P477" s="80"/>
      <c r="Q477" s="74"/>
      <c r="R477" s="74"/>
      <c r="S477" s="74"/>
      <c r="T477" s="74"/>
      <c r="U477" s="74"/>
      <c r="V477" s="74"/>
      <c r="W477" s="74"/>
      <c r="X477" s="74"/>
      <c r="Y477" s="74"/>
      <c r="Z477" s="74"/>
      <c r="AA477" s="74"/>
      <c r="AB477" s="74"/>
      <c r="AC477" s="74"/>
      <c r="AD477" s="74"/>
      <c r="AE477" s="74"/>
      <c r="AF477" s="74"/>
      <c r="AG477" s="74"/>
      <c r="AH477" s="74"/>
      <c r="AI477" s="74"/>
      <c r="AJ477" s="74"/>
      <c r="AK477" s="74"/>
    </row>
    <row r="478" spans="1:37" ht="15.75" customHeight="1">
      <c r="A478" s="79"/>
      <c r="B478" s="1019"/>
      <c r="C478" s="1020"/>
      <c r="D478" s="1021"/>
      <c r="E478" s="1018"/>
      <c r="F478" s="90" t="s">
        <v>94</v>
      </c>
      <c r="G478" s="89">
        <v>1023536053</v>
      </c>
      <c r="H478" s="74"/>
      <c r="I478" s="74"/>
      <c r="J478" s="74"/>
      <c r="K478" s="74"/>
      <c r="L478" s="74"/>
      <c r="M478" s="74"/>
      <c r="N478" s="74"/>
      <c r="O478" s="74"/>
      <c r="P478" s="80"/>
      <c r="Q478" s="74"/>
      <c r="R478" s="74"/>
      <c r="S478" s="74"/>
      <c r="T478" s="74"/>
      <c r="U478" s="74"/>
      <c r="V478" s="74"/>
      <c r="W478" s="74"/>
      <c r="X478" s="74"/>
      <c r="Y478" s="74"/>
      <c r="Z478" s="74"/>
      <c r="AA478" s="74"/>
      <c r="AB478" s="74"/>
      <c r="AC478" s="74"/>
      <c r="AD478" s="74"/>
      <c r="AE478" s="74"/>
      <c r="AF478" s="74"/>
      <c r="AG478" s="74"/>
      <c r="AH478" s="74"/>
      <c r="AI478" s="74"/>
      <c r="AJ478" s="74"/>
      <c r="AK478" s="74"/>
    </row>
    <row r="479" spans="1:37" ht="15.75" customHeight="1">
      <c r="A479" s="79"/>
      <c r="B479" s="1019"/>
      <c r="C479" s="1020"/>
      <c r="D479" s="1021"/>
      <c r="E479" s="1018"/>
      <c r="F479" s="90" t="s">
        <v>95</v>
      </c>
      <c r="G479" s="89">
        <v>137990420</v>
      </c>
      <c r="H479" s="74"/>
      <c r="I479" s="74"/>
      <c r="J479" s="74"/>
      <c r="K479" s="74"/>
      <c r="L479" s="74"/>
      <c r="M479" s="74"/>
      <c r="N479" s="74"/>
      <c r="O479" s="74"/>
      <c r="P479" s="80"/>
      <c r="Q479" s="74"/>
      <c r="R479" s="74"/>
      <c r="S479" s="74"/>
      <c r="T479" s="74"/>
      <c r="U479" s="74"/>
      <c r="V479" s="74"/>
      <c r="W479" s="74"/>
      <c r="X479" s="74"/>
      <c r="Y479" s="74"/>
      <c r="Z479" s="74"/>
      <c r="AA479" s="74"/>
      <c r="AB479" s="74"/>
      <c r="AC479" s="74"/>
      <c r="AD479" s="74"/>
      <c r="AE479" s="74"/>
      <c r="AF479" s="74"/>
      <c r="AG479" s="74"/>
      <c r="AH479" s="74"/>
      <c r="AI479" s="74"/>
      <c r="AJ479" s="74"/>
      <c r="AK479" s="74"/>
    </row>
    <row r="480" spans="1:37" ht="15.75" customHeight="1">
      <c r="A480" s="79"/>
      <c r="B480" s="1019"/>
      <c r="C480" s="1020"/>
      <c r="D480" s="1021"/>
      <c r="E480" s="1018"/>
      <c r="F480" s="90" t="s">
        <v>96</v>
      </c>
      <c r="G480" s="89">
        <v>805728321</v>
      </c>
      <c r="H480" s="74"/>
      <c r="I480" s="74"/>
      <c r="J480" s="74"/>
      <c r="K480" s="74"/>
      <c r="L480" s="74"/>
      <c r="M480" s="74"/>
      <c r="N480" s="74"/>
      <c r="O480" s="74"/>
      <c r="P480" s="80"/>
      <c r="Q480" s="74"/>
      <c r="R480" s="74"/>
      <c r="S480" s="74"/>
      <c r="T480" s="74"/>
      <c r="U480" s="74"/>
      <c r="V480" s="74"/>
      <c r="W480" s="74"/>
      <c r="X480" s="74"/>
      <c r="Y480" s="74"/>
      <c r="Z480" s="74"/>
      <c r="AA480" s="74"/>
      <c r="AB480" s="74"/>
      <c r="AC480" s="74"/>
      <c r="AD480" s="74"/>
      <c r="AE480" s="74"/>
      <c r="AF480" s="74"/>
      <c r="AG480" s="74"/>
      <c r="AH480" s="74"/>
      <c r="AI480" s="74"/>
      <c r="AJ480" s="74"/>
      <c r="AK480" s="74"/>
    </row>
    <row r="481" spans="1:37" ht="15.75" customHeight="1">
      <c r="A481" s="79"/>
      <c r="B481" s="1015"/>
      <c r="C481" s="1016"/>
      <c r="D481" s="1017"/>
      <c r="E481" s="1008"/>
      <c r="F481" s="90" t="s">
        <v>97</v>
      </c>
      <c r="G481" s="89">
        <v>452428880</v>
      </c>
      <c r="H481" s="74"/>
      <c r="I481" s="74"/>
      <c r="J481" s="74"/>
      <c r="K481" s="74"/>
      <c r="L481" s="74"/>
      <c r="M481" s="74"/>
      <c r="N481" s="74"/>
      <c r="O481" s="74"/>
      <c r="P481" s="80"/>
      <c r="Q481" s="74"/>
      <c r="R481" s="74"/>
      <c r="S481" s="74"/>
      <c r="T481" s="74"/>
      <c r="U481" s="74"/>
      <c r="V481" s="74"/>
      <c r="W481" s="74"/>
      <c r="X481" s="74"/>
      <c r="Y481" s="74"/>
      <c r="Z481" s="74"/>
      <c r="AA481" s="74"/>
      <c r="AB481" s="74"/>
      <c r="AC481" s="74"/>
      <c r="AD481" s="74"/>
      <c r="AE481" s="74"/>
      <c r="AF481" s="74"/>
      <c r="AG481" s="74"/>
      <c r="AH481" s="74"/>
      <c r="AI481" s="74"/>
      <c r="AJ481" s="74"/>
      <c r="AK481" s="74"/>
    </row>
    <row r="482" spans="1:37" ht="15.75" customHeight="1">
      <c r="A482" s="79"/>
      <c r="B482" s="1012" t="s">
        <v>98</v>
      </c>
      <c r="C482" s="1013"/>
      <c r="D482" s="1014"/>
      <c r="E482" s="1007" t="s">
        <v>99</v>
      </c>
      <c r="F482" s="90" t="s">
        <v>100</v>
      </c>
      <c r="G482" s="89">
        <v>28769320918</v>
      </c>
      <c r="H482" s="74"/>
      <c r="I482" s="74"/>
      <c r="J482" s="74"/>
      <c r="K482" s="74"/>
      <c r="L482" s="74"/>
      <c r="M482" s="74"/>
      <c r="N482" s="74"/>
      <c r="O482" s="74"/>
      <c r="P482" s="80"/>
      <c r="Q482" s="74"/>
      <c r="R482" s="74"/>
      <c r="S482" s="74"/>
      <c r="T482" s="74"/>
      <c r="U482" s="74"/>
      <c r="V482" s="74"/>
      <c r="W482" s="74"/>
      <c r="X482" s="74"/>
      <c r="Y482" s="74"/>
      <c r="Z482" s="74"/>
      <c r="AA482" s="74"/>
      <c r="AB482" s="74"/>
      <c r="AC482" s="74"/>
      <c r="AD482" s="74"/>
      <c r="AE482" s="74"/>
      <c r="AF482" s="74"/>
      <c r="AG482" s="74"/>
      <c r="AH482" s="74"/>
      <c r="AI482" s="74"/>
      <c r="AJ482" s="74"/>
      <c r="AK482" s="74"/>
    </row>
    <row r="483" spans="1:37" ht="15.75" customHeight="1">
      <c r="A483" s="79"/>
      <c r="B483" s="1015"/>
      <c r="C483" s="1016"/>
      <c r="D483" s="1017"/>
      <c r="E483" s="1008"/>
      <c r="F483" s="90" t="s">
        <v>101</v>
      </c>
      <c r="G483" s="89">
        <v>4050269384</v>
      </c>
      <c r="H483" s="74"/>
      <c r="I483" s="74"/>
      <c r="J483" s="74"/>
      <c r="K483" s="74"/>
      <c r="L483" s="74"/>
      <c r="M483" s="74"/>
      <c r="N483" s="74"/>
      <c r="O483" s="74"/>
      <c r="P483" s="80"/>
      <c r="Q483" s="74"/>
      <c r="R483" s="74"/>
      <c r="S483" s="74"/>
      <c r="T483" s="74"/>
      <c r="U483" s="74"/>
      <c r="V483" s="74"/>
      <c r="W483" s="74"/>
      <c r="X483" s="74"/>
      <c r="Y483" s="74"/>
      <c r="Z483" s="74"/>
      <c r="AA483" s="74"/>
      <c r="AB483" s="74"/>
      <c r="AC483" s="74"/>
      <c r="AD483" s="74"/>
      <c r="AE483" s="74"/>
      <c r="AF483" s="74"/>
      <c r="AG483" s="74"/>
      <c r="AH483" s="74"/>
      <c r="AI483" s="74"/>
      <c r="AJ483" s="74"/>
      <c r="AK483" s="74"/>
    </row>
    <row r="484" spans="1:37" ht="15.75" customHeight="1">
      <c r="A484" s="79"/>
      <c r="B484" s="1012" t="s">
        <v>102</v>
      </c>
      <c r="C484" s="1013"/>
      <c r="D484" s="1014"/>
      <c r="E484" s="1007" t="s">
        <v>103</v>
      </c>
      <c r="F484" s="90" t="s">
        <v>104</v>
      </c>
      <c r="G484" s="89">
        <v>225847062</v>
      </c>
      <c r="H484" s="74"/>
      <c r="I484" s="74"/>
      <c r="J484" s="74"/>
      <c r="K484" s="74"/>
      <c r="L484" s="74"/>
      <c r="M484" s="74"/>
      <c r="N484" s="74"/>
      <c r="O484" s="74"/>
      <c r="P484" s="80"/>
      <c r="Q484" s="74"/>
      <c r="R484" s="74"/>
      <c r="S484" s="74"/>
      <c r="T484" s="74"/>
      <c r="U484" s="74"/>
      <c r="V484" s="74"/>
      <c r="W484" s="74"/>
      <c r="X484" s="74"/>
      <c r="Y484" s="74"/>
      <c r="Z484" s="74"/>
      <c r="AA484" s="74"/>
      <c r="AB484" s="74"/>
      <c r="AC484" s="74"/>
      <c r="AD484" s="74"/>
      <c r="AE484" s="74"/>
      <c r="AF484" s="74"/>
      <c r="AG484" s="74"/>
      <c r="AH484" s="74"/>
      <c r="AI484" s="74"/>
      <c r="AJ484" s="74"/>
      <c r="AK484" s="74"/>
    </row>
    <row r="485" spans="1:37" ht="15.75" customHeight="1">
      <c r="A485" s="79"/>
      <c r="B485" s="1015"/>
      <c r="C485" s="1016"/>
      <c r="D485" s="1017"/>
      <c r="E485" s="1008"/>
      <c r="F485" s="90" t="s">
        <v>105</v>
      </c>
      <c r="G485" s="89">
        <v>2414449953</v>
      </c>
      <c r="H485" s="74"/>
      <c r="I485" s="74"/>
      <c r="J485" s="74"/>
      <c r="K485" s="74"/>
      <c r="L485" s="74"/>
      <c r="M485" s="74"/>
      <c r="N485" s="74"/>
      <c r="O485" s="74"/>
      <c r="P485" s="80"/>
      <c r="Q485" s="74"/>
      <c r="R485" s="74"/>
      <c r="S485" s="74"/>
      <c r="T485" s="74"/>
      <c r="U485" s="74"/>
      <c r="V485" s="74"/>
      <c r="W485" s="74"/>
      <c r="X485" s="74"/>
      <c r="Y485" s="74"/>
      <c r="Z485" s="74"/>
      <c r="AA485" s="74"/>
      <c r="AB485" s="74"/>
      <c r="AC485" s="74"/>
      <c r="AD485" s="74"/>
      <c r="AE485" s="74"/>
      <c r="AF485" s="74"/>
      <c r="AG485" s="74"/>
      <c r="AH485" s="74"/>
      <c r="AI485" s="74"/>
      <c r="AJ485" s="74"/>
      <c r="AK485" s="74"/>
    </row>
    <row r="486" spans="1:37" ht="15.75" customHeight="1">
      <c r="A486" s="79"/>
      <c r="B486" s="1009" t="s">
        <v>106</v>
      </c>
      <c r="C486" s="1010"/>
      <c r="D486" s="1011"/>
      <c r="E486" s="90" t="s">
        <v>103</v>
      </c>
      <c r="F486" s="90" t="s">
        <v>107</v>
      </c>
      <c r="G486" s="89">
        <v>8239785143</v>
      </c>
      <c r="H486" s="74"/>
      <c r="I486" s="74"/>
      <c r="J486" s="74"/>
      <c r="K486" s="74"/>
      <c r="L486" s="74"/>
      <c r="M486" s="74"/>
      <c r="N486" s="74"/>
      <c r="O486" s="74"/>
      <c r="P486" s="80"/>
      <c r="Q486" s="74"/>
      <c r="R486" s="74"/>
      <c r="S486" s="74"/>
      <c r="T486" s="74"/>
      <c r="U486" s="74"/>
      <c r="V486" s="74"/>
      <c r="W486" s="74"/>
      <c r="X486" s="74"/>
      <c r="Y486" s="74"/>
      <c r="Z486" s="74"/>
      <c r="AA486" s="74"/>
      <c r="AB486" s="74"/>
      <c r="AC486" s="74"/>
      <c r="AD486" s="74"/>
      <c r="AE486" s="74"/>
      <c r="AF486" s="74"/>
      <c r="AG486" s="74"/>
      <c r="AH486" s="74"/>
      <c r="AI486" s="74"/>
      <c r="AJ486" s="74"/>
      <c r="AK486" s="74"/>
    </row>
    <row r="487" spans="1:37" ht="15.75" customHeight="1">
      <c r="A487" s="79"/>
      <c r="B487" s="1012" t="s">
        <v>108</v>
      </c>
      <c r="C487" s="1013"/>
      <c r="D487" s="1014"/>
      <c r="E487" s="1007" t="s">
        <v>109</v>
      </c>
      <c r="F487" s="90" t="s">
        <v>110</v>
      </c>
      <c r="G487" s="89">
        <v>1061946000</v>
      </c>
      <c r="H487" s="74"/>
      <c r="I487" s="74"/>
      <c r="J487" s="74"/>
      <c r="K487" s="74"/>
      <c r="L487" s="74"/>
      <c r="M487" s="74"/>
      <c r="N487" s="74"/>
      <c r="O487" s="74"/>
      <c r="P487" s="80"/>
      <c r="Q487" s="74"/>
      <c r="R487" s="74"/>
      <c r="S487" s="74"/>
      <c r="T487" s="74"/>
      <c r="U487" s="74"/>
      <c r="V487" s="74"/>
      <c r="W487" s="74"/>
      <c r="X487" s="74"/>
      <c r="Y487" s="74"/>
      <c r="Z487" s="74"/>
      <c r="AA487" s="74"/>
      <c r="AB487" s="74"/>
      <c r="AC487" s="74"/>
      <c r="AD487" s="74"/>
      <c r="AE487" s="74"/>
      <c r="AF487" s="74"/>
      <c r="AG487" s="74"/>
      <c r="AH487" s="74"/>
      <c r="AI487" s="74"/>
      <c r="AJ487" s="74"/>
      <c r="AK487" s="74"/>
    </row>
    <row r="488" spans="1:37" ht="15.75" customHeight="1">
      <c r="A488" s="79"/>
      <c r="B488" s="1015"/>
      <c r="C488" s="1016"/>
      <c r="D488" s="1017"/>
      <c r="E488" s="1008"/>
      <c r="F488" s="90" t="s">
        <v>111</v>
      </c>
      <c r="G488" s="89">
        <v>588054000</v>
      </c>
      <c r="H488" s="74"/>
      <c r="I488" s="74"/>
      <c r="J488" s="74"/>
      <c r="K488" s="74"/>
      <c r="L488" s="74"/>
      <c r="M488" s="74"/>
      <c r="N488" s="74"/>
      <c r="O488" s="74"/>
      <c r="P488" s="80"/>
      <c r="Q488" s="74"/>
      <c r="R488" s="74"/>
      <c r="S488" s="74"/>
      <c r="T488" s="74"/>
      <c r="U488" s="74"/>
      <c r="V488" s="74"/>
      <c r="W488" s="74"/>
      <c r="X488" s="74"/>
      <c r="Y488" s="74"/>
      <c r="Z488" s="74"/>
      <c r="AA488" s="74"/>
      <c r="AB488" s="74"/>
      <c r="AC488" s="74"/>
      <c r="AD488" s="74"/>
      <c r="AE488" s="74"/>
      <c r="AF488" s="74"/>
      <c r="AG488" s="74"/>
      <c r="AH488" s="74"/>
      <c r="AI488" s="74"/>
      <c r="AJ488" s="74"/>
      <c r="AK488" s="74"/>
    </row>
    <row r="489" spans="1:37" ht="15.75" customHeight="1">
      <c r="A489" s="79"/>
      <c r="B489" s="1009" t="s">
        <v>112</v>
      </c>
      <c r="C489" s="1010"/>
      <c r="D489" s="1011"/>
      <c r="E489" s="90" t="s">
        <v>103</v>
      </c>
      <c r="F489" s="90" t="s">
        <v>113</v>
      </c>
      <c r="G489" s="89">
        <v>922508086</v>
      </c>
      <c r="H489" s="74"/>
      <c r="I489" s="74"/>
      <c r="J489" s="74"/>
      <c r="K489" s="74"/>
      <c r="L489" s="74"/>
      <c r="M489" s="74"/>
      <c r="N489" s="74"/>
      <c r="O489" s="74"/>
      <c r="P489" s="80"/>
      <c r="Q489" s="74"/>
      <c r="R489" s="74"/>
      <c r="S489" s="74"/>
      <c r="T489" s="74"/>
      <c r="U489" s="74"/>
      <c r="V489" s="74"/>
      <c r="W489" s="74"/>
      <c r="X489" s="74"/>
      <c r="Y489" s="74"/>
      <c r="Z489" s="74"/>
      <c r="AA489" s="74"/>
      <c r="AB489" s="74"/>
      <c r="AC489" s="74"/>
      <c r="AD489" s="74"/>
      <c r="AE489" s="74"/>
      <c r="AF489" s="74"/>
      <c r="AG489" s="74"/>
      <c r="AH489" s="74"/>
      <c r="AI489" s="74"/>
      <c r="AJ489" s="74"/>
      <c r="AK489" s="74"/>
    </row>
    <row r="490" spans="1:37" ht="15.75" customHeight="1">
      <c r="A490" s="79"/>
      <c r="B490" s="1012" t="s">
        <v>114</v>
      </c>
      <c r="C490" s="1013"/>
      <c r="D490" s="1014"/>
      <c r="E490" s="1007" t="s">
        <v>115</v>
      </c>
      <c r="F490" s="90" t="s">
        <v>116</v>
      </c>
      <c r="G490" s="89">
        <v>4187000000</v>
      </c>
      <c r="H490" s="74"/>
      <c r="I490" s="74"/>
      <c r="J490" s="74"/>
      <c r="K490" s="74"/>
      <c r="L490" s="74"/>
      <c r="M490" s="74"/>
      <c r="N490" s="74"/>
      <c r="O490" s="74"/>
      <c r="P490" s="80"/>
      <c r="Q490" s="74"/>
      <c r="R490" s="74"/>
      <c r="S490" s="74"/>
      <c r="T490" s="74"/>
      <c r="U490" s="74"/>
      <c r="V490" s="74"/>
      <c r="W490" s="74"/>
      <c r="X490" s="74"/>
      <c r="Y490" s="74"/>
      <c r="Z490" s="74"/>
      <c r="AA490" s="74"/>
      <c r="AB490" s="74"/>
      <c r="AC490" s="74"/>
      <c r="AD490" s="74"/>
      <c r="AE490" s="74"/>
      <c r="AF490" s="74"/>
      <c r="AG490" s="74"/>
      <c r="AH490" s="74"/>
      <c r="AI490" s="74"/>
      <c r="AJ490" s="74"/>
      <c r="AK490" s="74"/>
    </row>
    <row r="491" spans="1:37" ht="15.75" customHeight="1">
      <c r="A491" s="79"/>
      <c r="B491" s="1015"/>
      <c r="C491" s="1016"/>
      <c r="D491" s="1017"/>
      <c r="E491" s="1008"/>
      <c r="F491" s="90" t="s">
        <v>117</v>
      </c>
      <c r="G491" s="89">
        <v>350000000</v>
      </c>
      <c r="H491" s="74"/>
      <c r="I491" s="74"/>
      <c r="J491" s="74"/>
      <c r="K491" s="74"/>
      <c r="L491" s="74"/>
      <c r="M491" s="74"/>
      <c r="N491" s="74"/>
      <c r="O491" s="74"/>
      <c r="P491" s="80"/>
      <c r="Q491" s="74"/>
      <c r="R491" s="74"/>
      <c r="S491" s="74"/>
      <c r="T491" s="74"/>
      <c r="U491" s="74"/>
      <c r="V491" s="74"/>
      <c r="W491" s="74"/>
      <c r="X491" s="74"/>
      <c r="Y491" s="74"/>
      <c r="Z491" s="74"/>
      <c r="AA491" s="74"/>
      <c r="AB491" s="74"/>
      <c r="AC491" s="74"/>
      <c r="AD491" s="74"/>
      <c r="AE491" s="74"/>
      <c r="AF491" s="74"/>
      <c r="AG491" s="74"/>
      <c r="AH491" s="74"/>
      <c r="AI491" s="74"/>
      <c r="AJ491" s="74"/>
      <c r="AK491" s="74"/>
    </row>
    <row r="492" spans="1:37" ht="15.75" customHeight="1">
      <c r="A492" s="79"/>
      <c r="B492" s="1009" t="s">
        <v>118</v>
      </c>
      <c r="C492" s="1010"/>
      <c r="D492" s="1011"/>
      <c r="E492" s="90" t="s">
        <v>103</v>
      </c>
      <c r="F492" s="90" t="s">
        <v>119</v>
      </c>
      <c r="G492" s="89">
        <v>635260448</v>
      </c>
      <c r="H492" s="74"/>
      <c r="I492" s="74"/>
      <c r="J492" s="74"/>
      <c r="K492" s="74"/>
      <c r="L492" s="74"/>
      <c r="M492" s="74"/>
      <c r="N492" s="74"/>
      <c r="O492" s="74"/>
      <c r="P492" s="80"/>
      <c r="Q492" s="74"/>
      <c r="R492" s="74"/>
      <c r="S492" s="74"/>
      <c r="T492" s="74"/>
      <c r="U492" s="74"/>
      <c r="V492" s="74"/>
      <c r="W492" s="74"/>
      <c r="X492" s="74"/>
      <c r="Y492" s="74"/>
      <c r="Z492" s="74"/>
      <c r="AA492" s="74"/>
      <c r="AB492" s="74"/>
      <c r="AC492" s="74"/>
      <c r="AD492" s="74"/>
      <c r="AE492" s="74"/>
      <c r="AF492" s="74"/>
      <c r="AG492" s="74"/>
      <c r="AH492" s="74"/>
      <c r="AI492" s="74"/>
      <c r="AJ492" s="74"/>
      <c r="AK492" s="74"/>
    </row>
    <row r="493" spans="1:37" ht="15.75" customHeight="1">
      <c r="A493" s="79"/>
      <c r="B493" s="1009" t="s">
        <v>120</v>
      </c>
      <c r="C493" s="1010"/>
      <c r="D493" s="1011"/>
      <c r="E493" s="91" t="s">
        <v>121</v>
      </c>
      <c r="F493" s="92"/>
      <c r="G493" s="92"/>
      <c r="H493" s="74"/>
      <c r="I493" s="74"/>
      <c r="J493" s="74"/>
      <c r="K493" s="74"/>
      <c r="L493" s="74"/>
      <c r="M493" s="74"/>
      <c r="N493" s="74"/>
      <c r="O493" s="74"/>
      <c r="P493" s="80"/>
      <c r="Q493" s="74"/>
      <c r="R493" s="74"/>
      <c r="S493" s="74"/>
      <c r="T493" s="74"/>
      <c r="U493" s="74"/>
      <c r="V493" s="74"/>
      <c r="W493" s="74"/>
      <c r="X493" s="74"/>
      <c r="Y493" s="74"/>
      <c r="Z493" s="74"/>
      <c r="AA493" s="74"/>
      <c r="AB493" s="74"/>
      <c r="AC493" s="74"/>
      <c r="AD493" s="74"/>
      <c r="AE493" s="74"/>
      <c r="AF493" s="74"/>
      <c r="AG493" s="74"/>
      <c r="AH493" s="74"/>
      <c r="AI493" s="74"/>
      <c r="AJ493" s="74"/>
      <c r="AK493" s="74"/>
    </row>
    <row r="494" spans="1:37" ht="15.75" customHeight="1">
      <c r="A494" s="79"/>
      <c r="B494" s="1012" t="s">
        <v>122</v>
      </c>
      <c r="C494" s="1013"/>
      <c r="D494" s="1014"/>
      <c r="E494" s="1007" t="s">
        <v>123</v>
      </c>
      <c r="F494" s="90" t="s">
        <v>124</v>
      </c>
      <c r="G494" s="89">
        <v>2078300000</v>
      </c>
      <c r="H494" s="74"/>
      <c r="I494" s="74"/>
      <c r="J494" s="74"/>
      <c r="K494" s="74"/>
      <c r="L494" s="74"/>
      <c r="M494" s="74"/>
      <c r="N494" s="74"/>
      <c r="O494" s="74"/>
      <c r="P494" s="80"/>
      <c r="Q494" s="74"/>
      <c r="R494" s="74"/>
      <c r="S494" s="74"/>
      <c r="T494" s="74"/>
      <c r="U494" s="74"/>
      <c r="V494" s="74"/>
      <c r="W494" s="74"/>
      <c r="X494" s="74"/>
      <c r="Y494" s="74"/>
      <c r="Z494" s="74"/>
      <c r="AA494" s="74"/>
      <c r="AB494" s="74"/>
      <c r="AC494" s="74"/>
      <c r="AD494" s="74"/>
      <c r="AE494" s="74"/>
      <c r="AF494" s="74"/>
      <c r="AG494" s="74"/>
      <c r="AH494" s="74"/>
      <c r="AI494" s="74"/>
      <c r="AJ494" s="74"/>
      <c r="AK494" s="74"/>
    </row>
    <row r="495" spans="1:37" ht="15.75" customHeight="1">
      <c r="A495" s="79"/>
      <c r="B495" s="1015"/>
      <c r="C495" s="1016"/>
      <c r="D495" s="1017"/>
      <c r="E495" s="1008"/>
      <c r="F495" s="90" t="s">
        <v>111</v>
      </c>
      <c r="G495" s="89">
        <v>171700000</v>
      </c>
      <c r="H495" s="74"/>
      <c r="I495" s="74"/>
      <c r="J495" s="74"/>
      <c r="K495" s="74"/>
      <c r="L495" s="74"/>
      <c r="M495" s="74"/>
      <c r="N495" s="74"/>
      <c r="O495" s="74"/>
      <c r="P495" s="80"/>
      <c r="Q495" s="74"/>
      <c r="R495" s="74"/>
      <c r="S495" s="74"/>
      <c r="T495" s="74"/>
      <c r="U495" s="74"/>
      <c r="V495" s="74"/>
      <c r="W495" s="74"/>
      <c r="X495" s="74"/>
      <c r="Y495" s="74"/>
      <c r="Z495" s="74"/>
      <c r="AA495" s="74"/>
      <c r="AB495" s="74"/>
      <c r="AC495" s="74"/>
      <c r="AD495" s="74"/>
      <c r="AE495" s="74"/>
      <c r="AF495" s="74"/>
      <c r="AG495" s="74"/>
      <c r="AH495" s="74"/>
      <c r="AI495" s="74"/>
      <c r="AJ495" s="74"/>
      <c r="AK495" s="74"/>
    </row>
    <row r="496" spans="1:37" ht="15.75" customHeight="1">
      <c r="A496" s="79"/>
      <c r="B496" s="1012" t="s">
        <v>125</v>
      </c>
      <c r="C496" s="1013"/>
      <c r="D496" s="1014"/>
      <c r="E496" s="1007" t="s">
        <v>126</v>
      </c>
      <c r="F496" s="90" t="s">
        <v>127</v>
      </c>
      <c r="G496" s="89">
        <v>6273466340</v>
      </c>
      <c r="H496" s="74"/>
      <c r="I496" s="74"/>
      <c r="J496" s="74"/>
      <c r="K496" s="74"/>
      <c r="L496" s="74"/>
      <c r="M496" s="74"/>
      <c r="N496" s="74"/>
      <c r="O496" s="74"/>
      <c r="P496" s="80"/>
      <c r="Q496" s="74"/>
      <c r="R496" s="74"/>
      <c r="S496" s="74"/>
      <c r="T496" s="74"/>
      <c r="U496" s="74"/>
      <c r="V496" s="74"/>
      <c r="W496" s="74"/>
      <c r="X496" s="74"/>
      <c r="Y496" s="74"/>
      <c r="Z496" s="74"/>
      <c r="AA496" s="74"/>
      <c r="AB496" s="74"/>
      <c r="AC496" s="74"/>
      <c r="AD496" s="74"/>
      <c r="AE496" s="74"/>
      <c r="AF496" s="74"/>
      <c r="AG496" s="74"/>
      <c r="AH496" s="74"/>
      <c r="AI496" s="74"/>
      <c r="AJ496" s="74"/>
      <c r="AK496" s="74"/>
    </row>
    <row r="497" spans="1:37" ht="15.75" customHeight="1">
      <c r="A497" s="79"/>
      <c r="B497" s="1019"/>
      <c r="C497" s="1020"/>
      <c r="D497" s="1021"/>
      <c r="E497" s="1018"/>
      <c r="F497" s="90" t="s">
        <v>128</v>
      </c>
      <c r="G497" s="89">
        <v>780908422</v>
      </c>
      <c r="H497" s="74"/>
      <c r="I497" s="74"/>
      <c r="J497" s="74"/>
      <c r="K497" s="74"/>
      <c r="L497" s="74"/>
      <c r="M497" s="74"/>
      <c r="N497" s="74"/>
      <c r="O497" s="74"/>
      <c r="P497" s="80"/>
      <c r="Q497" s="74"/>
      <c r="R497" s="74"/>
      <c r="S497" s="74"/>
      <c r="T497" s="74"/>
      <c r="U497" s="74"/>
      <c r="V497" s="74"/>
      <c r="W497" s="74"/>
      <c r="X497" s="74"/>
      <c r="Y497" s="74"/>
      <c r="Z497" s="74"/>
      <c r="AA497" s="74"/>
      <c r="AB497" s="74"/>
      <c r="AC497" s="74"/>
      <c r="AD497" s="74"/>
      <c r="AE497" s="74"/>
      <c r="AF497" s="74"/>
      <c r="AG497" s="74"/>
      <c r="AH497" s="74"/>
      <c r="AI497" s="74"/>
      <c r="AJ497" s="74"/>
      <c r="AK497" s="74"/>
    </row>
    <row r="498" spans="1:37" ht="15.75" customHeight="1">
      <c r="A498" s="79"/>
      <c r="B498" s="1019"/>
      <c r="C498" s="1020"/>
      <c r="D498" s="1021"/>
      <c r="E498" s="1018"/>
      <c r="F498" s="90" t="s">
        <v>129</v>
      </c>
      <c r="G498" s="89">
        <v>2212660812</v>
      </c>
      <c r="H498" s="74"/>
      <c r="I498" s="74"/>
      <c r="J498" s="74"/>
      <c r="K498" s="74"/>
      <c r="L498" s="74"/>
      <c r="M498" s="74"/>
      <c r="N498" s="74"/>
      <c r="O498" s="74"/>
      <c r="P498" s="80"/>
      <c r="Q498" s="74"/>
      <c r="R498" s="74"/>
      <c r="S498" s="74"/>
      <c r="T498" s="74"/>
      <c r="U498" s="74"/>
      <c r="V498" s="74"/>
      <c r="W498" s="74"/>
      <c r="X498" s="74"/>
      <c r="Y498" s="74"/>
      <c r="Z498" s="74"/>
      <c r="AA498" s="74"/>
      <c r="AB498" s="74"/>
      <c r="AC498" s="74"/>
      <c r="AD498" s="74"/>
      <c r="AE498" s="74"/>
      <c r="AF498" s="74"/>
      <c r="AG498" s="74"/>
      <c r="AH498" s="74"/>
      <c r="AI498" s="74"/>
      <c r="AJ498" s="74"/>
      <c r="AK498" s="74"/>
    </row>
    <row r="499" spans="1:37" ht="15.75" customHeight="1">
      <c r="A499" s="79"/>
      <c r="B499" s="1015"/>
      <c r="C499" s="1016"/>
      <c r="D499" s="1017"/>
      <c r="E499" s="1008"/>
      <c r="F499" s="90" t="s">
        <v>130</v>
      </c>
      <c r="G499" s="89">
        <v>43964426</v>
      </c>
      <c r="H499" s="74"/>
      <c r="I499" s="74"/>
      <c r="J499" s="74"/>
      <c r="K499" s="74"/>
      <c r="L499" s="74"/>
      <c r="M499" s="74"/>
      <c r="N499" s="74"/>
      <c r="O499" s="74"/>
      <c r="P499" s="80"/>
      <c r="Q499" s="74"/>
      <c r="R499" s="74"/>
      <c r="S499" s="74"/>
      <c r="T499" s="74"/>
      <c r="U499" s="74"/>
      <c r="V499" s="74"/>
      <c r="W499" s="74"/>
      <c r="X499" s="74"/>
      <c r="Y499" s="74"/>
      <c r="Z499" s="74"/>
      <c r="AA499" s="74"/>
      <c r="AB499" s="74"/>
      <c r="AC499" s="74"/>
      <c r="AD499" s="74"/>
      <c r="AE499" s="74"/>
      <c r="AF499" s="74"/>
      <c r="AG499" s="74"/>
      <c r="AH499" s="74"/>
      <c r="AI499" s="74"/>
      <c r="AJ499" s="74"/>
      <c r="AK499" s="74"/>
    </row>
    <row r="500" spans="1:37" ht="15.75" customHeight="1">
      <c r="A500" s="79"/>
      <c r="B500" s="1009" t="s">
        <v>131</v>
      </c>
      <c r="C500" s="1010"/>
      <c r="D500" s="1011"/>
      <c r="E500" s="91" t="s">
        <v>121</v>
      </c>
      <c r="F500" s="92"/>
      <c r="G500" s="92"/>
      <c r="H500" s="74"/>
      <c r="I500" s="74"/>
      <c r="J500" s="74"/>
      <c r="K500" s="74"/>
      <c r="L500" s="74"/>
      <c r="M500" s="74"/>
      <c r="N500" s="74"/>
      <c r="O500" s="74"/>
      <c r="P500" s="80"/>
      <c r="Q500" s="74"/>
      <c r="R500" s="74"/>
      <c r="S500" s="74"/>
      <c r="T500" s="74"/>
      <c r="U500" s="74"/>
      <c r="V500" s="74"/>
      <c r="W500" s="74"/>
      <c r="X500" s="74"/>
      <c r="Y500" s="74"/>
      <c r="Z500" s="74"/>
      <c r="AA500" s="74"/>
      <c r="AB500" s="74"/>
      <c r="AC500" s="74"/>
      <c r="AD500" s="74"/>
      <c r="AE500" s="74"/>
      <c r="AF500" s="74"/>
      <c r="AG500" s="74"/>
      <c r="AH500" s="74"/>
      <c r="AI500" s="74"/>
      <c r="AJ500" s="74"/>
      <c r="AK500" s="74"/>
    </row>
    <row r="501" spans="1:37" ht="15.75" customHeight="1">
      <c r="A501" s="79"/>
      <c r="B501" s="1009" t="s">
        <v>132</v>
      </c>
      <c r="C501" s="1010"/>
      <c r="D501" s="1011"/>
      <c r="E501" s="91" t="s">
        <v>121</v>
      </c>
      <c r="F501" s="92"/>
      <c r="G501" s="92"/>
      <c r="H501" s="74"/>
      <c r="I501" s="74"/>
      <c r="J501" s="74"/>
      <c r="K501" s="74"/>
      <c r="L501" s="74"/>
      <c r="M501" s="74"/>
      <c r="N501" s="74"/>
      <c r="O501" s="74"/>
      <c r="P501" s="80"/>
      <c r="Q501" s="74"/>
      <c r="R501" s="74"/>
      <c r="S501" s="74"/>
      <c r="T501" s="74"/>
      <c r="U501" s="74"/>
      <c r="V501" s="74"/>
      <c r="W501" s="74"/>
      <c r="X501" s="74"/>
      <c r="Y501" s="74"/>
      <c r="Z501" s="74"/>
      <c r="AA501" s="74"/>
      <c r="AB501" s="74"/>
      <c r="AC501" s="74"/>
      <c r="AD501" s="74"/>
      <c r="AE501" s="74"/>
      <c r="AF501" s="74"/>
      <c r="AG501" s="74"/>
      <c r="AH501" s="74"/>
      <c r="AI501" s="74"/>
      <c r="AJ501" s="74"/>
      <c r="AK501" s="74"/>
    </row>
    <row r="502" spans="1:37" ht="15.75" customHeight="1">
      <c r="A502" s="79"/>
      <c r="B502" s="1009" t="s">
        <v>133</v>
      </c>
      <c r="C502" s="1010"/>
      <c r="D502" s="1011"/>
      <c r="E502" s="91" t="s">
        <v>121</v>
      </c>
      <c r="F502" s="92"/>
      <c r="G502" s="92"/>
      <c r="H502" s="74"/>
      <c r="I502" s="74"/>
      <c r="J502" s="74"/>
      <c r="K502" s="74"/>
      <c r="L502" s="74"/>
      <c r="M502" s="74"/>
      <c r="N502" s="74"/>
      <c r="O502" s="74"/>
      <c r="P502" s="80"/>
      <c r="Q502" s="74"/>
      <c r="R502" s="74"/>
      <c r="S502" s="74"/>
      <c r="T502" s="74"/>
      <c r="U502" s="74"/>
      <c r="V502" s="74"/>
      <c r="W502" s="74"/>
      <c r="X502" s="74"/>
      <c r="Y502" s="74"/>
      <c r="Z502" s="74"/>
      <c r="AA502" s="74"/>
      <c r="AB502" s="74"/>
      <c r="AC502" s="74"/>
      <c r="AD502" s="74"/>
      <c r="AE502" s="74"/>
      <c r="AF502" s="74"/>
      <c r="AG502" s="74"/>
      <c r="AH502" s="74"/>
      <c r="AI502" s="74"/>
      <c r="AJ502" s="74"/>
      <c r="AK502" s="74"/>
    </row>
    <row r="503" spans="1:37" ht="15.75" customHeight="1">
      <c r="A503" s="79"/>
      <c r="B503" s="1009" t="s">
        <v>134</v>
      </c>
      <c r="C503" s="1010"/>
      <c r="D503" s="1011"/>
      <c r="E503" s="91" t="s">
        <v>121</v>
      </c>
      <c r="F503" s="92"/>
      <c r="G503" s="92"/>
      <c r="H503" s="74"/>
      <c r="I503" s="74"/>
      <c r="J503" s="74"/>
      <c r="K503" s="74"/>
      <c r="L503" s="74"/>
      <c r="M503" s="74"/>
      <c r="N503" s="74"/>
      <c r="O503" s="74"/>
      <c r="P503" s="80"/>
      <c r="Q503" s="74"/>
      <c r="R503" s="74"/>
      <c r="S503" s="74"/>
      <c r="T503" s="74"/>
      <c r="U503" s="74"/>
      <c r="V503" s="74"/>
      <c r="W503" s="74"/>
      <c r="X503" s="74"/>
      <c r="Y503" s="74"/>
      <c r="Z503" s="74"/>
      <c r="AA503" s="74"/>
      <c r="AB503" s="74"/>
      <c r="AC503" s="74"/>
      <c r="AD503" s="74"/>
      <c r="AE503" s="74"/>
      <c r="AF503" s="74"/>
      <c r="AG503" s="74"/>
      <c r="AH503" s="74"/>
      <c r="AI503" s="74"/>
      <c r="AJ503" s="74"/>
      <c r="AK503" s="74"/>
    </row>
    <row r="504" spans="1:37" ht="15.75" customHeight="1">
      <c r="A504" s="79"/>
      <c r="B504" s="1009" t="s">
        <v>135</v>
      </c>
      <c r="C504" s="1010"/>
      <c r="D504" s="1011"/>
      <c r="E504" s="90" t="s">
        <v>103</v>
      </c>
      <c r="F504" s="90" t="s">
        <v>136</v>
      </c>
      <c r="G504" s="89">
        <v>491149308</v>
      </c>
      <c r="H504" s="74"/>
      <c r="I504" s="74"/>
      <c r="J504" s="74"/>
      <c r="K504" s="74"/>
      <c r="L504" s="74"/>
      <c r="M504" s="74"/>
      <c r="N504" s="74"/>
      <c r="O504" s="74"/>
      <c r="P504" s="80"/>
      <c r="Q504" s="74"/>
      <c r="R504" s="74"/>
      <c r="S504" s="74"/>
      <c r="T504" s="74"/>
      <c r="U504" s="74"/>
      <c r="V504" s="74"/>
      <c r="W504" s="74"/>
      <c r="X504" s="74"/>
      <c r="Y504" s="74"/>
      <c r="Z504" s="74"/>
      <c r="AA504" s="74"/>
      <c r="AB504" s="74"/>
      <c r="AC504" s="74"/>
      <c r="AD504" s="74"/>
      <c r="AE504" s="74"/>
      <c r="AF504" s="74"/>
      <c r="AG504" s="74"/>
      <c r="AH504" s="74"/>
      <c r="AI504" s="74"/>
      <c r="AJ504" s="74"/>
      <c r="AK504" s="74"/>
    </row>
    <row r="505" spans="1:37" ht="15.75" customHeight="1">
      <c r="A505" s="79"/>
      <c r="B505" s="1022" t="s">
        <v>75</v>
      </c>
      <c r="C505" s="1010"/>
      <c r="D505" s="1011"/>
      <c r="E505" s="93"/>
      <c r="F505" s="93"/>
      <c r="G505" s="94">
        <v>93130383385</v>
      </c>
      <c r="H505" s="74"/>
      <c r="I505" s="74"/>
      <c r="J505" s="74"/>
      <c r="K505" s="74"/>
      <c r="L505" s="74"/>
      <c r="M505" s="74"/>
      <c r="N505" s="74"/>
      <c r="O505" s="74"/>
      <c r="P505" s="80"/>
      <c r="Q505" s="74"/>
      <c r="R505" s="74"/>
      <c r="S505" s="74"/>
      <c r="T505" s="74"/>
      <c r="U505" s="74"/>
      <c r="V505" s="74"/>
      <c r="W505" s="74"/>
      <c r="X505" s="74"/>
      <c r="Y505" s="74"/>
      <c r="Z505" s="74"/>
      <c r="AA505" s="74"/>
      <c r="AB505" s="74"/>
      <c r="AC505" s="74"/>
      <c r="AD505" s="74"/>
      <c r="AE505" s="74"/>
      <c r="AF505" s="74"/>
      <c r="AG505" s="74"/>
      <c r="AH505" s="74"/>
      <c r="AI505" s="74"/>
      <c r="AJ505" s="74"/>
      <c r="AK505" s="74"/>
    </row>
    <row r="506" spans="1:37" ht="15.75" customHeight="1">
      <c r="A506" s="79"/>
      <c r="B506" s="74"/>
      <c r="C506" s="74"/>
      <c r="D506" s="74"/>
      <c r="E506" s="74"/>
      <c r="F506" s="74"/>
      <c r="G506" s="74"/>
      <c r="H506" s="74"/>
      <c r="I506" s="74"/>
      <c r="J506" s="74"/>
      <c r="K506" s="74"/>
      <c r="L506" s="74"/>
      <c r="M506" s="74"/>
      <c r="N506" s="74"/>
      <c r="O506" s="74"/>
      <c r="P506" s="80"/>
      <c r="Q506" s="74"/>
      <c r="R506" s="74"/>
      <c r="S506" s="74"/>
      <c r="T506" s="74"/>
      <c r="U506" s="74"/>
      <c r="V506" s="74"/>
      <c r="W506" s="74"/>
      <c r="X506" s="74"/>
      <c r="Y506" s="74"/>
      <c r="Z506" s="74"/>
      <c r="AA506" s="74"/>
      <c r="AB506" s="74"/>
      <c r="AC506" s="74"/>
      <c r="AD506" s="74"/>
      <c r="AE506" s="74"/>
      <c r="AF506" s="74"/>
      <c r="AG506" s="74"/>
      <c r="AH506" s="74"/>
      <c r="AI506" s="74"/>
      <c r="AJ506" s="74"/>
      <c r="AK506" s="74"/>
    </row>
    <row r="507" spans="1:37" ht="15.75" customHeight="1">
      <c r="A507" s="79"/>
      <c r="B507" s="74"/>
      <c r="C507" s="74"/>
      <c r="D507" s="74"/>
      <c r="E507" s="74"/>
      <c r="F507" s="74"/>
      <c r="G507" s="74"/>
      <c r="H507" s="74"/>
      <c r="I507" s="74"/>
      <c r="J507" s="74"/>
      <c r="K507" s="74"/>
      <c r="L507" s="74"/>
      <c r="M507" s="74"/>
      <c r="N507" s="74"/>
      <c r="O507" s="74"/>
      <c r="P507" s="80"/>
      <c r="Q507" s="74"/>
      <c r="R507" s="74"/>
      <c r="S507" s="74"/>
      <c r="T507" s="74"/>
      <c r="U507" s="74"/>
      <c r="V507" s="74"/>
      <c r="W507" s="74"/>
      <c r="X507" s="74"/>
      <c r="Y507" s="74"/>
      <c r="Z507" s="74"/>
      <c r="AA507" s="74"/>
      <c r="AB507" s="74"/>
      <c r="AC507" s="74"/>
      <c r="AD507" s="74"/>
      <c r="AE507" s="74"/>
      <c r="AF507" s="74"/>
      <c r="AG507" s="74"/>
      <c r="AH507" s="74"/>
      <c r="AI507" s="74"/>
      <c r="AJ507" s="74"/>
      <c r="AK507" s="74"/>
    </row>
    <row r="508" spans="1:37" ht="15.75" customHeight="1">
      <c r="A508" s="79"/>
      <c r="B508" s="74"/>
      <c r="C508" s="74"/>
      <c r="D508" s="74"/>
      <c r="E508" s="74"/>
      <c r="F508" s="74"/>
      <c r="G508" s="74"/>
      <c r="H508" s="74"/>
      <c r="I508" s="74"/>
      <c r="J508" s="74"/>
      <c r="K508" s="74"/>
      <c r="L508" s="74"/>
      <c r="M508" s="74"/>
      <c r="N508" s="74"/>
      <c r="O508" s="74"/>
      <c r="P508" s="80"/>
      <c r="Q508" s="74"/>
      <c r="R508" s="74"/>
      <c r="S508" s="74"/>
      <c r="T508" s="74"/>
      <c r="U508" s="74"/>
      <c r="V508" s="74"/>
      <c r="W508" s="74"/>
      <c r="X508" s="74"/>
      <c r="Y508" s="74"/>
      <c r="Z508" s="74"/>
      <c r="AA508" s="74"/>
      <c r="AB508" s="74"/>
      <c r="AC508" s="74"/>
      <c r="AD508" s="74"/>
      <c r="AE508" s="74"/>
      <c r="AF508" s="74"/>
      <c r="AG508" s="74"/>
      <c r="AH508" s="74"/>
      <c r="AI508" s="74"/>
      <c r="AJ508" s="74"/>
      <c r="AK508" s="74"/>
    </row>
    <row r="509" spans="1:37" ht="15.75" customHeight="1">
      <c r="A509" s="79"/>
      <c r="B509" s="74"/>
      <c r="C509" s="74"/>
      <c r="D509" s="74"/>
      <c r="E509" s="74"/>
      <c r="F509" s="74"/>
      <c r="G509" s="74"/>
      <c r="H509" s="74"/>
      <c r="I509" s="74"/>
      <c r="J509" s="74"/>
      <c r="K509" s="74"/>
      <c r="L509" s="74"/>
      <c r="M509" s="74"/>
      <c r="N509" s="74"/>
      <c r="O509" s="74"/>
      <c r="P509" s="80"/>
      <c r="Q509" s="74"/>
      <c r="R509" s="74"/>
      <c r="S509" s="74"/>
      <c r="T509" s="74"/>
      <c r="U509" s="74"/>
      <c r="V509" s="74"/>
      <c r="W509" s="74"/>
      <c r="X509" s="74"/>
      <c r="Y509" s="74"/>
      <c r="Z509" s="74"/>
      <c r="AA509" s="74"/>
      <c r="AB509" s="74"/>
      <c r="AC509" s="74"/>
      <c r="AD509" s="74"/>
      <c r="AE509" s="74"/>
      <c r="AF509" s="74"/>
      <c r="AG509" s="74"/>
      <c r="AH509" s="74"/>
      <c r="AI509" s="74"/>
      <c r="AJ509" s="74"/>
      <c r="AK509" s="74"/>
    </row>
    <row r="510" spans="1:37" ht="15.75" customHeight="1">
      <c r="A510" s="79"/>
      <c r="B510" s="74"/>
      <c r="C510" s="74"/>
      <c r="D510" s="74"/>
      <c r="E510" s="74"/>
      <c r="F510" s="74"/>
      <c r="G510" s="74"/>
      <c r="H510" s="74"/>
      <c r="I510" s="74"/>
      <c r="J510" s="74"/>
      <c r="K510" s="74"/>
      <c r="L510" s="74"/>
      <c r="M510" s="74"/>
      <c r="N510" s="74"/>
      <c r="O510" s="74"/>
      <c r="P510" s="80"/>
      <c r="Q510" s="74"/>
      <c r="R510" s="74"/>
      <c r="S510" s="74"/>
      <c r="T510" s="74"/>
      <c r="U510" s="74"/>
      <c r="V510" s="74"/>
      <c r="W510" s="74"/>
      <c r="X510" s="74"/>
      <c r="Y510" s="74"/>
      <c r="Z510" s="74"/>
      <c r="AA510" s="74"/>
      <c r="AB510" s="74"/>
      <c r="AC510" s="74"/>
      <c r="AD510" s="74"/>
      <c r="AE510" s="74"/>
      <c r="AF510" s="74"/>
      <c r="AG510" s="74"/>
      <c r="AH510" s="74"/>
      <c r="AI510" s="74"/>
      <c r="AJ510" s="74"/>
      <c r="AK510" s="74"/>
    </row>
    <row r="511" spans="1:37" ht="15.75" customHeight="1">
      <c r="A511" s="79"/>
      <c r="B511" s="74"/>
      <c r="C511" s="74"/>
      <c r="D511" s="74"/>
      <c r="E511" s="74"/>
      <c r="F511" s="74"/>
      <c r="G511" s="74"/>
      <c r="H511" s="74"/>
      <c r="I511" s="74"/>
      <c r="J511" s="74"/>
      <c r="K511" s="74"/>
      <c r="L511" s="74"/>
      <c r="M511" s="74"/>
      <c r="N511" s="74"/>
      <c r="O511" s="74"/>
      <c r="P511" s="80"/>
      <c r="Q511" s="74"/>
      <c r="R511" s="74"/>
      <c r="S511" s="74"/>
      <c r="T511" s="74"/>
      <c r="U511" s="74"/>
      <c r="V511" s="74"/>
      <c r="W511" s="74"/>
      <c r="X511" s="74"/>
      <c r="Y511" s="74"/>
      <c r="Z511" s="74"/>
      <c r="AA511" s="74"/>
      <c r="AB511" s="74"/>
      <c r="AC511" s="74"/>
      <c r="AD511" s="74"/>
      <c r="AE511" s="74"/>
      <c r="AF511" s="74"/>
      <c r="AG511" s="74"/>
      <c r="AH511" s="74"/>
      <c r="AI511" s="74"/>
      <c r="AJ511" s="74"/>
      <c r="AK511" s="74"/>
    </row>
    <row r="512" spans="1:37" ht="15.75" customHeight="1">
      <c r="A512" s="79"/>
      <c r="B512" s="74"/>
      <c r="C512" s="74"/>
      <c r="D512" s="74"/>
      <c r="E512" s="74"/>
      <c r="F512" s="74"/>
      <c r="G512" s="74"/>
      <c r="H512" s="74"/>
      <c r="I512" s="74"/>
      <c r="J512" s="74"/>
      <c r="K512" s="74"/>
      <c r="L512" s="74"/>
      <c r="M512" s="74"/>
      <c r="N512" s="74"/>
      <c r="O512" s="74"/>
      <c r="P512" s="80"/>
      <c r="Q512" s="74"/>
      <c r="R512" s="74"/>
      <c r="S512" s="74"/>
      <c r="T512" s="74"/>
      <c r="U512" s="74"/>
      <c r="V512" s="74"/>
      <c r="W512" s="74"/>
      <c r="X512" s="74"/>
      <c r="Y512" s="74"/>
      <c r="Z512" s="74"/>
      <c r="AA512" s="74"/>
      <c r="AB512" s="74"/>
      <c r="AC512" s="74"/>
      <c r="AD512" s="74"/>
      <c r="AE512" s="74"/>
      <c r="AF512" s="74"/>
      <c r="AG512" s="74"/>
      <c r="AH512" s="74"/>
      <c r="AI512" s="74"/>
      <c r="AJ512" s="74"/>
      <c r="AK512" s="74"/>
    </row>
    <row r="513" spans="1:37" ht="15.75" customHeight="1">
      <c r="A513" s="79"/>
      <c r="B513" s="74"/>
      <c r="C513" s="74"/>
      <c r="D513" s="74"/>
      <c r="E513" s="74"/>
      <c r="F513" s="74"/>
      <c r="G513" s="74"/>
      <c r="H513" s="74"/>
      <c r="I513" s="74"/>
      <c r="J513" s="74"/>
      <c r="K513" s="74"/>
      <c r="L513" s="74"/>
      <c r="M513" s="74"/>
      <c r="N513" s="74"/>
      <c r="O513" s="74"/>
      <c r="P513" s="80"/>
      <c r="Q513" s="74"/>
      <c r="R513" s="74"/>
      <c r="S513" s="74"/>
      <c r="T513" s="74"/>
      <c r="U513" s="74"/>
      <c r="V513" s="74"/>
      <c r="W513" s="74"/>
      <c r="X513" s="74"/>
      <c r="Y513" s="74"/>
      <c r="Z513" s="74"/>
      <c r="AA513" s="74"/>
      <c r="AB513" s="74"/>
      <c r="AC513" s="74"/>
      <c r="AD513" s="74"/>
      <c r="AE513" s="74"/>
      <c r="AF513" s="74"/>
      <c r="AG513" s="74"/>
      <c r="AH513" s="74"/>
      <c r="AI513" s="74"/>
      <c r="AJ513" s="74"/>
      <c r="AK513" s="74"/>
    </row>
    <row r="514" spans="1:37" ht="15.75" customHeight="1">
      <c r="A514" s="79"/>
      <c r="B514" s="74"/>
      <c r="C514" s="74"/>
      <c r="D514" s="74"/>
      <c r="E514" s="74"/>
      <c r="F514" s="74"/>
      <c r="G514" s="74"/>
      <c r="H514" s="74"/>
      <c r="I514" s="74"/>
      <c r="J514" s="74"/>
      <c r="K514" s="74"/>
      <c r="L514" s="74"/>
      <c r="M514" s="74"/>
      <c r="N514" s="74"/>
      <c r="O514" s="74"/>
      <c r="P514" s="80"/>
      <c r="Q514" s="74"/>
      <c r="R514" s="74"/>
      <c r="S514" s="74"/>
      <c r="T514" s="74"/>
      <c r="U514" s="74"/>
      <c r="V514" s="74"/>
      <c r="W514" s="74"/>
      <c r="X514" s="74"/>
      <c r="Y514" s="74"/>
      <c r="Z514" s="74"/>
      <c r="AA514" s="74"/>
      <c r="AB514" s="74"/>
      <c r="AC514" s="74"/>
      <c r="AD514" s="74"/>
      <c r="AE514" s="74"/>
      <c r="AF514" s="74"/>
      <c r="AG514" s="74"/>
      <c r="AH514" s="74"/>
      <c r="AI514" s="74"/>
      <c r="AJ514" s="74"/>
      <c r="AK514" s="74"/>
    </row>
    <row r="515" spans="1:37" ht="15.75" customHeight="1">
      <c r="A515" s="79"/>
      <c r="B515" s="74"/>
      <c r="C515" s="74"/>
      <c r="D515" s="74"/>
      <c r="E515" s="74"/>
      <c r="F515" s="74"/>
      <c r="G515" s="74"/>
      <c r="H515" s="74"/>
      <c r="I515" s="74"/>
      <c r="J515" s="74"/>
      <c r="K515" s="74"/>
      <c r="L515" s="74"/>
      <c r="M515" s="74"/>
      <c r="N515" s="74"/>
      <c r="O515" s="74"/>
      <c r="P515" s="80"/>
      <c r="Q515" s="74"/>
      <c r="R515" s="74"/>
      <c r="S515" s="74"/>
      <c r="T515" s="74"/>
      <c r="U515" s="74"/>
      <c r="V515" s="74"/>
      <c r="W515" s="74"/>
      <c r="X515" s="74"/>
      <c r="Y515" s="74"/>
      <c r="Z515" s="74"/>
      <c r="AA515" s="74"/>
      <c r="AB515" s="74"/>
      <c r="AC515" s="74"/>
      <c r="AD515" s="74"/>
      <c r="AE515" s="74"/>
      <c r="AF515" s="74"/>
      <c r="AG515" s="74"/>
      <c r="AH515" s="74"/>
      <c r="AI515" s="74"/>
      <c r="AJ515" s="74"/>
      <c r="AK515" s="74"/>
    </row>
    <row r="516" spans="1:37" ht="15.75" customHeight="1">
      <c r="A516" s="79"/>
      <c r="B516" s="74"/>
      <c r="C516" s="74"/>
      <c r="D516" s="74"/>
      <c r="E516" s="74"/>
      <c r="F516" s="74"/>
      <c r="G516" s="74"/>
      <c r="H516" s="74"/>
      <c r="I516" s="74"/>
      <c r="J516" s="74"/>
      <c r="K516" s="74"/>
      <c r="L516" s="74"/>
      <c r="M516" s="74"/>
      <c r="N516" s="74"/>
      <c r="O516" s="74"/>
      <c r="P516" s="80"/>
      <c r="Q516" s="74"/>
      <c r="R516" s="74"/>
      <c r="S516" s="74"/>
      <c r="T516" s="74"/>
      <c r="U516" s="74"/>
      <c r="V516" s="74"/>
      <c r="W516" s="74"/>
      <c r="X516" s="74"/>
      <c r="Y516" s="74"/>
      <c r="Z516" s="74"/>
      <c r="AA516" s="74"/>
      <c r="AB516" s="74"/>
      <c r="AC516" s="74"/>
      <c r="AD516" s="74"/>
      <c r="AE516" s="74"/>
      <c r="AF516" s="74"/>
      <c r="AG516" s="74"/>
      <c r="AH516" s="74"/>
      <c r="AI516" s="74"/>
      <c r="AJ516" s="74"/>
      <c r="AK516" s="74"/>
    </row>
    <row r="517" spans="1:37" ht="15.75" customHeight="1">
      <c r="A517" s="79"/>
      <c r="B517" s="74"/>
      <c r="C517" s="74"/>
      <c r="D517" s="74"/>
      <c r="E517" s="74"/>
      <c r="F517" s="74"/>
      <c r="G517" s="74"/>
      <c r="H517" s="74"/>
      <c r="I517" s="74"/>
      <c r="J517" s="74"/>
      <c r="K517" s="74"/>
      <c r="L517" s="74"/>
      <c r="M517" s="74"/>
      <c r="N517" s="74"/>
      <c r="O517" s="74"/>
      <c r="P517" s="80"/>
      <c r="Q517" s="74"/>
      <c r="R517" s="74"/>
      <c r="S517" s="74"/>
      <c r="T517" s="74"/>
      <c r="U517" s="74"/>
      <c r="V517" s="74"/>
      <c r="W517" s="74"/>
      <c r="X517" s="74"/>
      <c r="Y517" s="74"/>
      <c r="Z517" s="74"/>
      <c r="AA517" s="74"/>
      <c r="AB517" s="74"/>
      <c r="AC517" s="74"/>
      <c r="AD517" s="74"/>
      <c r="AE517" s="74"/>
      <c r="AF517" s="74"/>
      <c r="AG517" s="74"/>
      <c r="AH517" s="74"/>
      <c r="AI517" s="74"/>
      <c r="AJ517" s="74"/>
      <c r="AK517" s="74"/>
    </row>
    <row r="518" spans="1:37" ht="15.75" customHeight="1">
      <c r="A518" s="79"/>
      <c r="B518" s="74"/>
      <c r="C518" s="74"/>
      <c r="D518" s="74"/>
      <c r="E518" s="74"/>
      <c r="F518" s="74"/>
      <c r="G518" s="74"/>
      <c r="H518" s="74"/>
      <c r="I518" s="74"/>
      <c r="J518" s="74"/>
      <c r="K518" s="74"/>
      <c r="L518" s="74"/>
      <c r="M518" s="74"/>
      <c r="N518" s="74"/>
      <c r="O518" s="74"/>
      <c r="P518" s="80"/>
      <c r="Q518" s="74"/>
      <c r="R518" s="74"/>
      <c r="S518" s="74"/>
      <c r="T518" s="74"/>
      <c r="U518" s="74"/>
      <c r="V518" s="74"/>
      <c r="W518" s="74"/>
      <c r="X518" s="74"/>
      <c r="Y518" s="74"/>
      <c r="Z518" s="74"/>
      <c r="AA518" s="74"/>
      <c r="AB518" s="74"/>
      <c r="AC518" s="74"/>
      <c r="AD518" s="74"/>
      <c r="AE518" s="74"/>
      <c r="AF518" s="74"/>
      <c r="AG518" s="74"/>
      <c r="AH518" s="74"/>
      <c r="AI518" s="74"/>
      <c r="AJ518" s="74"/>
      <c r="AK518" s="74"/>
    </row>
    <row r="519" spans="1:37" ht="15.75" customHeight="1">
      <c r="A519" s="79"/>
      <c r="B519" s="74"/>
      <c r="C519" s="74"/>
      <c r="D519" s="74"/>
      <c r="E519" s="74"/>
      <c r="F519" s="74"/>
      <c r="G519" s="74"/>
      <c r="H519" s="74"/>
      <c r="I519" s="74"/>
      <c r="J519" s="74"/>
      <c r="K519" s="74"/>
      <c r="L519" s="74"/>
      <c r="M519" s="74"/>
      <c r="N519" s="74"/>
      <c r="O519" s="74"/>
      <c r="P519" s="80"/>
      <c r="Q519" s="74"/>
      <c r="R519" s="74"/>
      <c r="S519" s="74"/>
      <c r="T519" s="74"/>
      <c r="U519" s="74"/>
      <c r="V519" s="74"/>
      <c r="W519" s="74"/>
      <c r="X519" s="74"/>
      <c r="Y519" s="74"/>
      <c r="Z519" s="74"/>
      <c r="AA519" s="74"/>
      <c r="AB519" s="74"/>
      <c r="AC519" s="74"/>
      <c r="AD519" s="74"/>
      <c r="AE519" s="74"/>
      <c r="AF519" s="74"/>
      <c r="AG519" s="74"/>
      <c r="AH519" s="74"/>
      <c r="AI519" s="74"/>
      <c r="AJ519" s="74"/>
      <c r="AK519" s="74"/>
    </row>
    <row r="520" spans="1:37" ht="15.75" customHeight="1">
      <c r="A520" s="79"/>
      <c r="B520" s="74"/>
      <c r="C520" s="74"/>
      <c r="D520" s="74"/>
      <c r="E520" s="74"/>
      <c r="F520" s="74"/>
      <c r="G520" s="74"/>
      <c r="H520" s="74"/>
      <c r="I520" s="74"/>
      <c r="J520" s="74"/>
      <c r="K520" s="74"/>
      <c r="L520" s="74"/>
      <c r="M520" s="74"/>
      <c r="N520" s="74"/>
      <c r="O520" s="74"/>
      <c r="P520" s="80"/>
      <c r="Q520" s="74"/>
      <c r="R520" s="74"/>
      <c r="S520" s="74"/>
      <c r="T520" s="74"/>
      <c r="U520" s="74"/>
      <c r="V520" s="74"/>
      <c r="W520" s="74"/>
      <c r="X520" s="74"/>
      <c r="Y520" s="74"/>
      <c r="Z520" s="74"/>
      <c r="AA520" s="74"/>
      <c r="AB520" s="74"/>
      <c r="AC520" s="74"/>
      <c r="AD520" s="74"/>
      <c r="AE520" s="74"/>
      <c r="AF520" s="74"/>
      <c r="AG520" s="74"/>
      <c r="AH520" s="74"/>
      <c r="AI520" s="74"/>
      <c r="AJ520" s="74"/>
      <c r="AK520" s="74"/>
    </row>
    <row r="521" spans="1:37" ht="15.75" customHeight="1">
      <c r="A521" s="79"/>
      <c r="B521" s="74"/>
      <c r="C521" s="74"/>
      <c r="D521" s="74"/>
      <c r="E521" s="74"/>
      <c r="F521" s="74"/>
      <c r="G521" s="74"/>
      <c r="H521" s="74"/>
      <c r="I521" s="74"/>
      <c r="J521" s="74"/>
      <c r="K521" s="74"/>
      <c r="L521" s="74"/>
      <c r="M521" s="74"/>
      <c r="N521" s="74"/>
      <c r="O521" s="74"/>
      <c r="P521" s="80"/>
      <c r="Q521" s="74"/>
      <c r="R521" s="74"/>
      <c r="S521" s="74"/>
      <c r="T521" s="74"/>
      <c r="U521" s="74"/>
      <c r="V521" s="74"/>
      <c r="W521" s="74"/>
      <c r="X521" s="74"/>
      <c r="Y521" s="74"/>
      <c r="Z521" s="74"/>
      <c r="AA521" s="74"/>
      <c r="AB521" s="74"/>
      <c r="AC521" s="74"/>
      <c r="AD521" s="74"/>
      <c r="AE521" s="74"/>
      <c r="AF521" s="74"/>
      <c r="AG521" s="74"/>
      <c r="AH521" s="74"/>
      <c r="AI521" s="74"/>
      <c r="AJ521" s="74"/>
      <c r="AK521" s="74"/>
    </row>
    <row r="522" spans="1:37" ht="15.75" customHeight="1">
      <c r="A522" s="79"/>
      <c r="B522" s="74"/>
      <c r="C522" s="74"/>
      <c r="D522" s="74"/>
      <c r="E522" s="74"/>
      <c r="F522" s="74"/>
      <c r="G522" s="74"/>
      <c r="H522" s="74"/>
      <c r="I522" s="74"/>
      <c r="J522" s="74"/>
      <c r="K522" s="74"/>
      <c r="L522" s="74"/>
      <c r="M522" s="74"/>
      <c r="N522" s="74"/>
      <c r="O522" s="74"/>
      <c r="P522" s="80"/>
      <c r="Q522" s="74"/>
      <c r="R522" s="74"/>
      <c r="S522" s="74"/>
      <c r="T522" s="74"/>
      <c r="U522" s="74"/>
      <c r="V522" s="74"/>
      <c r="W522" s="74"/>
      <c r="X522" s="74"/>
      <c r="Y522" s="74"/>
      <c r="Z522" s="74"/>
      <c r="AA522" s="74"/>
      <c r="AB522" s="74"/>
      <c r="AC522" s="74"/>
      <c r="AD522" s="74"/>
      <c r="AE522" s="74"/>
      <c r="AF522" s="74"/>
      <c r="AG522" s="74"/>
      <c r="AH522" s="74"/>
      <c r="AI522" s="74"/>
      <c r="AJ522" s="74"/>
      <c r="AK522" s="74"/>
    </row>
    <row r="523" spans="1:37" ht="15.75" customHeight="1">
      <c r="A523" s="79"/>
      <c r="B523" s="74"/>
      <c r="C523" s="74"/>
      <c r="D523" s="74"/>
      <c r="E523" s="74"/>
      <c r="F523" s="74"/>
      <c r="G523" s="74"/>
      <c r="H523" s="74"/>
      <c r="I523" s="74"/>
      <c r="J523" s="74"/>
      <c r="K523" s="74"/>
      <c r="L523" s="74"/>
      <c r="M523" s="74"/>
      <c r="N523" s="74"/>
      <c r="O523" s="74"/>
      <c r="P523" s="80"/>
      <c r="Q523" s="74"/>
      <c r="R523" s="74"/>
      <c r="S523" s="74"/>
      <c r="T523" s="74"/>
      <c r="U523" s="74"/>
      <c r="V523" s="74"/>
      <c r="W523" s="74"/>
      <c r="X523" s="74"/>
      <c r="Y523" s="74"/>
      <c r="Z523" s="74"/>
      <c r="AA523" s="74"/>
      <c r="AB523" s="74"/>
      <c r="AC523" s="74"/>
      <c r="AD523" s="74"/>
      <c r="AE523" s="74"/>
      <c r="AF523" s="74"/>
      <c r="AG523" s="74"/>
      <c r="AH523" s="74"/>
      <c r="AI523" s="74"/>
      <c r="AJ523" s="74"/>
      <c r="AK523" s="74"/>
    </row>
    <row r="524" spans="1:37" ht="15.75" customHeight="1">
      <c r="A524" s="79"/>
      <c r="B524" s="74"/>
      <c r="C524" s="74"/>
      <c r="D524" s="74"/>
      <c r="E524" s="74"/>
      <c r="F524" s="74"/>
      <c r="G524" s="74"/>
      <c r="H524" s="74"/>
      <c r="I524" s="74"/>
      <c r="J524" s="74"/>
      <c r="K524" s="74"/>
      <c r="L524" s="74"/>
      <c r="M524" s="74"/>
      <c r="N524" s="74"/>
      <c r="O524" s="74"/>
      <c r="P524" s="80"/>
      <c r="Q524" s="74"/>
      <c r="R524" s="74"/>
      <c r="S524" s="74"/>
      <c r="T524" s="74"/>
      <c r="U524" s="74"/>
      <c r="V524" s="74"/>
      <c r="W524" s="74"/>
      <c r="X524" s="74"/>
      <c r="Y524" s="74"/>
      <c r="Z524" s="74"/>
      <c r="AA524" s="74"/>
      <c r="AB524" s="74"/>
      <c r="AC524" s="74"/>
      <c r="AD524" s="74"/>
      <c r="AE524" s="74"/>
      <c r="AF524" s="74"/>
      <c r="AG524" s="74"/>
      <c r="AH524" s="74"/>
      <c r="AI524" s="74"/>
      <c r="AJ524" s="74"/>
      <c r="AK524" s="74"/>
    </row>
    <row r="525" spans="1:37" ht="15.75" customHeight="1">
      <c r="A525" s="79"/>
      <c r="B525" s="74"/>
      <c r="C525" s="74"/>
      <c r="D525" s="74"/>
      <c r="E525" s="74"/>
      <c r="F525" s="74"/>
      <c r="G525" s="74"/>
      <c r="H525" s="74"/>
      <c r="I525" s="74"/>
      <c r="J525" s="74"/>
      <c r="K525" s="74"/>
      <c r="L525" s="74"/>
      <c r="M525" s="74"/>
      <c r="N525" s="74"/>
      <c r="O525" s="74"/>
      <c r="P525" s="80"/>
      <c r="Q525" s="74"/>
      <c r="R525" s="74"/>
      <c r="S525" s="74"/>
      <c r="T525" s="74"/>
      <c r="U525" s="74"/>
      <c r="V525" s="74"/>
      <c r="W525" s="74"/>
      <c r="X525" s="74"/>
      <c r="Y525" s="74"/>
      <c r="Z525" s="74"/>
      <c r="AA525" s="74"/>
      <c r="AB525" s="74"/>
      <c r="AC525" s="74"/>
      <c r="AD525" s="74"/>
      <c r="AE525" s="74"/>
      <c r="AF525" s="74"/>
      <c r="AG525" s="74"/>
      <c r="AH525" s="74"/>
      <c r="AI525" s="74"/>
      <c r="AJ525" s="74"/>
      <c r="AK525" s="74"/>
    </row>
    <row r="526" spans="1:37" ht="15.75" customHeight="1">
      <c r="A526" s="79"/>
      <c r="B526" s="74"/>
      <c r="C526" s="74"/>
      <c r="D526" s="74"/>
      <c r="E526" s="74"/>
      <c r="F526" s="74"/>
      <c r="G526" s="74"/>
      <c r="H526" s="74"/>
      <c r="I526" s="74"/>
      <c r="J526" s="74"/>
      <c r="K526" s="74"/>
      <c r="L526" s="74"/>
      <c r="M526" s="74"/>
      <c r="N526" s="74"/>
      <c r="O526" s="74"/>
      <c r="P526" s="80"/>
      <c r="Q526" s="74"/>
      <c r="R526" s="74"/>
      <c r="S526" s="74"/>
      <c r="T526" s="74"/>
      <c r="U526" s="74"/>
      <c r="V526" s="74"/>
      <c r="W526" s="74"/>
      <c r="X526" s="74"/>
      <c r="Y526" s="74"/>
      <c r="Z526" s="74"/>
      <c r="AA526" s="74"/>
      <c r="AB526" s="74"/>
      <c r="AC526" s="74"/>
      <c r="AD526" s="74"/>
      <c r="AE526" s="74"/>
      <c r="AF526" s="74"/>
      <c r="AG526" s="74"/>
      <c r="AH526" s="74"/>
      <c r="AI526" s="74"/>
      <c r="AJ526" s="74"/>
      <c r="AK526" s="74"/>
    </row>
    <row r="527" spans="1:37" ht="15.75" customHeight="1">
      <c r="A527" s="79"/>
      <c r="B527" s="74"/>
      <c r="C527" s="74"/>
      <c r="D527" s="74"/>
      <c r="E527" s="74"/>
      <c r="F527" s="74"/>
      <c r="G527" s="74"/>
      <c r="H527" s="74"/>
      <c r="I527" s="74"/>
      <c r="J527" s="74"/>
      <c r="K527" s="74"/>
      <c r="L527" s="74"/>
      <c r="M527" s="74"/>
      <c r="N527" s="74"/>
      <c r="O527" s="74"/>
      <c r="P527" s="80"/>
      <c r="Q527" s="74"/>
      <c r="R527" s="74"/>
      <c r="S527" s="74"/>
      <c r="T527" s="74"/>
      <c r="U527" s="74"/>
      <c r="V527" s="74"/>
      <c r="W527" s="74"/>
      <c r="X527" s="74"/>
      <c r="Y527" s="74"/>
      <c r="Z527" s="74"/>
      <c r="AA527" s="74"/>
      <c r="AB527" s="74"/>
      <c r="AC527" s="74"/>
      <c r="AD527" s="74"/>
      <c r="AE527" s="74"/>
      <c r="AF527" s="74"/>
      <c r="AG527" s="74"/>
      <c r="AH527" s="74"/>
      <c r="AI527" s="74"/>
      <c r="AJ527" s="74"/>
      <c r="AK527" s="74"/>
    </row>
    <row r="528" spans="1:37" ht="15.75" customHeight="1">
      <c r="A528" s="79"/>
      <c r="B528" s="74"/>
      <c r="C528" s="74"/>
      <c r="D528" s="74"/>
      <c r="E528" s="74"/>
      <c r="F528" s="74"/>
      <c r="G528" s="74"/>
      <c r="H528" s="74"/>
      <c r="I528" s="74"/>
      <c r="J528" s="74"/>
      <c r="K528" s="74"/>
      <c r="L528" s="74"/>
      <c r="M528" s="74"/>
      <c r="N528" s="74"/>
      <c r="O528" s="74"/>
      <c r="P528" s="80"/>
      <c r="Q528" s="74"/>
      <c r="R528" s="74"/>
      <c r="S528" s="74"/>
      <c r="T528" s="74"/>
      <c r="U528" s="74"/>
      <c r="V528" s="74"/>
      <c r="W528" s="74"/>
      <c r="X528" s="74"/>
      <c r="Y528" s="74"/>
      <c r="Z528" s="74"/>
      <c r="AA528" s="74"/>
      <c r="AB528" s="74"/>
      <c r="AC528" s="74"/>
      <c r="AD528" s="74"/>
      <c r="AE528" s="74"/>
      <c r="AF528" s="74"/>
      <c r="AG528" s="74"/>
      <c r="AH528" s="74"/>
      <c r="AI528" s="74"/>
      <c r="AJ528" s="74"/>
      <c r="AK528" s="74"/>
    </row>
    <row r="529" spans="1:37" ht="15.75" customHeight="1">
      <c r="A529" s="79"/>
      <c r="B529" s="74"/>
      <c r="C529" s="74"/>
      <c r="D529" s="74"/>
      <c r="E529" s="74"/>
      <c r="F529" s="74"/>
      <c r="G529" s="74"/>
      <c r="H529" s="74"/>
      <c r="I529" s="74"/>
      <c r="J529" s="74"/>
      <c r="K529" s="74"/>
      <c r="L529" s="74"/>
      <c r="M529" s="74"/>
      <c r="N529" s="74"/>
      <c r="O529" s="74"/>
      <c r="P529" s="80"/>
      <c r="Q529" s="74"/>
      <c r="R529" s="74"/>
      <c r="S529" s="74"/>
      <c r="T529" s="74"/>
      <c r="U529" s="74"/>
      <c r="V529" s="74"/>
      <c r="W529" s="74"/>
      <c r="X529" s="74"/>
      <c r="Y529" s="74"/>
      <c r="Z529" s="74"/>
      <c r="AA529" s="74"/>
      <c r="AB529" s="74"/>
      <c r="AC529" s="74"/>
      <c r="AD529" s="74"/>
      <c r="AE529" s="74"/>
      <c r="AF529" s="74"/>
      <c r="AG529" s="74"/>
      <c r="AH529" s="74"/>
      <c r="AI529" s="74"/>
      <c r="AJ529" s="74"/>
      <c r="AK529" s="74"/>
    </row>
    <row r="530" spans="1:37" ht="15.75" customHeight="1">
      <c r="A530" s="79"/>
      <c r="B530" s="74"/>
      <c r="C530" s="74"/>
      <c r="D530" s="74"/>
      <c r="E530" s="74"/>
      <c r="F530" s="74"/>
      <c r="G530" s="74"/>
      <c r="H530" s="74"/>
      <c r="I530" s="74"/>
      <c r="J530" s="74"/>
      <c r="K530" s="74"/>
      <c r="L530" s="74"/>
      <c r="M530" s="74"/>
      <c r="N530" s="74"/>
      <c r="O530" s="74"/>
      <c r="P530" s="80"/>
      <c r="Q530" s="74"/>
      <c r="R530" s="74"/>
      <c r="S530" s="74"/>
      <c r="T530" s="74"/>
      <c r="U530" s="74"/>
      <c r="V530" s="74"/>
      <c r="W530" s="74"/>
      <c r="X530" s="74"/>
      <c r="Y530" s="74"/>
      <c r="Z530" s="74"/>
      <c r="AA530" s="74"/>
      <c r="AB530" s="74"/>
      <c r="AC530" s="74"/>
      <c r="AD530" s="74"/>
      <c r="AE530" s="74"/>
      <c r="AF530" s="74"/>
      <c r="AG530" s="74"/>
      <c r="AH530" s="74"/>
      <c r="AI530" s="74"/>
      <c r="AJ530" s="74"/>
      <c r="AK530" s="74"/>
    </row>
    <row r="531" spans="1:37" ht="15.75" customHeight="1">
      <c r="A531" s="79"/>
      <c r="B531" s="74"/>
      <c r="C531" s="74"/>
      <c r="D531" s="74"/>
      <c r="E531" s="74"/>
      <c r="F531" s="74"/>
      <c r="G531" s="74"/>
      <c r="H531" s="74"/>
      <c r="I531" s="74"/>
      <c r="J531" s="74"/>
      <c r="K531" s="74"/>
      <c r="L531" s="74"/>
      <c r="M531" s="74"/>
      <c r="N531" s="74"/>
      <c r="O531" s="74"/>
      <c r="P531" s="80"/>
      <c r="Q531" s="74"/>
      <c r="R531" s="74"/>
      <c r="S531" s="74"/>
      <c r="T531" s="74"/>
      <c r="U531" s="74"/>
      <c r="V531" s="74"/>
      <c r="W531" s="74"/>
      <c r="X531" s="74"/>
      <c r="Y531" s="74"/>
      <c r="Z531" s="74"/>
      <c r="AA531" s="74"/>
      <c r="AB531" s="74"/>
      <c r="AC531" s="74"/>
      <c r="AD531" s="74"/>
      <c r="AE531" s="74"/>
      <c r="AF531" s="74"/>
      <c r="AG531" s="74"/>
      <c r="AH531" s="74"/>
      <c r="AI531" s="74"/>
      <c r="AJ531" s="74"/>
      <c r="AK531" s="74"/>
    </row>
    <row r="532" spans="1:37" ht="15.75" customHeight="1">
      <c r="A532" s="79"/>
      <c r="B532" s="74"/>
      <c r="C532" s="74"/>
      <c r="D532" s="74"/>
      <c r="E532" s="74"/>
      <c r="F532" s="74"/>
      <c r="G532" s="74"/>
      <c r="H532" s="74"/>
      <c r="I532" s="74"/>
      <c r="J532" s="74"/>
      <c r="K532" s="74"/>
      <c r="L532" s="74"/>
      <c r="M532" s="74"/>
      <c r="N532" s="74"/>
      <c r="O532" s="74"/>
      <c r="P532" s="80"/>
      <c r="Q532" s="74"/>
      <c r="R532" s="74"/>
      <c r="S532" s="74"/>
      <c r="T532" s="74"/>
      <c r="U532" s="74"/>
      <c r="V532" s="74"/>
      <c r="W532" s="74"/>
      <c r="X532" s="74"/>
      <c r="Y532" s="74"/>
      <c r="Z532" s="74"/>
      <c r="AA532" s="74"/>
      <c r="AB532" s="74"/>
      <c r="AC532" s="74"/>
      <c r="AD532" s="74"/>
      <c r="AE532" s="74"/>
      <c r="AF532" s="74"/>
      <c r="AG532" s="74"/>
      <c r="AH532" s="74"/>
      <c r="AI532" s="74"/>
      <c r="AJ532" s="74"/>
      <c r="AK532" s="74"/>
    </row>
    <row r="533" spans="1:37" ht="15.75" customHeight="1">
      <c r="A533" s="79"/>
      <c r="B533" s="74"/>
      <c r="C533" s="74"/>
      <c r="D533" s="74"/>
      <c r="E533" s="74"/>
      <c r="F533" s="74"/>
      <c r="G533" s="74"/>
      <c r="H533" s="74"/>
      <c r="I533" s="74"/>
      <c r="J533" s="74"/>
      <c r="K533" s="74"/>
      <c r="L533" s="74"/>
      <c r="M533" s="74"/>
      <c r="N533" s="74"/>
      <c r="O533" s="74"/>
      <c r="P533" s="80"/>
      <c r="Q533" s="74"/>
      <c r="R533" s="74"/>
      <c r="S533" s="74"/>
      <c r="T533" s="74"/>
      <c r="U533" s="74"/>
      <c r="V533" s="74"/>
      <c r="W533" s="74"/>
      <c r="X533" s="74"/>
      <c r="Y533" s="74"/>
      <c r="Z533" s="74"/>
      <c r="AA533" s="74"/>
      <c r="AB533" s="74"/>
      <c r="AC533" s="74"/>
      <c r="AD533" s="74"/>
      <c r="AE533" s="74"/>
      <c r="AF533" s="74"/>
      <c r="AG533" s="74"/>
      <c r="AH533" s="74"/>
      <c r="AI533" s="74"/>
      <c r="AJ533" s="74"/>
      <c r="AK533" s="74"/>
    </row>
    <row r="534" spans="1:37" ht="15.75" customHeight="1">
      <c r="A534" s="79"/>
      <c r="B534" s="74"/>
      <c r="C534" s="74"/>
      <c r="D534" s="74"/>
      <c r="E534" s="74"/>
      <c r="F534" s="74"/>
      <c r="G534" s="74"/>
      <c r="H534" s="74"/>
      <c r="I534" s="74"/>
      <c r="J534" s="74"/>
      <c r="K534" s="74"/>
      <c r="L534" s="74"/>
      <c r="M534" s="74"/>
      <c r="N534" s="74"/>
      <c r="O534" s="74"/>
      <c r="P534" s="80"/>
      <c r="Q534" s="74"/>
      <c r="R534" s="74"/>
      <c r="S534" s="74"/>
      <c r="T534" s="74"/>
      <c r="U534" s="74"/>
      <c r="V534" s="74"/>
      <c r="W534" s="74"/>
      <c r="X534" s="74"/>
      <c r="Y534" s="74"/>
      <c r="Z534" s="74"/>
      <c r="AA534" s="74"/>
      <c r="AB534" s="74"/>
      <c r="AC534" s="74"/>
      <c r="AD534" s="74"/>
      <c r="AE534" s="74"/>
      <c r="AF534" s="74"/>
      <c r="AG534" s="74"/>
      <c r="AH534" s="74"/>
      <c r="AI534" s="74"/>
      <c r="AJ534" s="74"/>
      <c r="AK534" s="74"/>
    </row>
    <row r="535" spans="1:37" ht="15.75" customHeight="1">
      <c r="A535" s="79"/>
      <c r="B535" s="74"/>
      <c r="C535" s="74"/>
      <c r="D535" s="74"/>
      <c r="E535" s="74"/>
      <c r="F535" s="74"/>
      <c r="G535" s="74"/>
      <c r="H535" s="74"/>
      <c r="I535" s="74"/>
      <c r="J535" s="74"/>
      <c r="K535" s="74"/>
      <c r="L535" s="74"/>
      <c r="M535" s="74"/>
      <c r="N535" s="74"/>
      <c r="O535" s="74"/>
      <c r="P535" s="80"/>
      <c r="Q535" s="74"/>
      <c r="R535" s="74"/>
      <c r="S535" s="74"/>
      <c r="T535" s="74"/>
      <c r="U535" s="74"/>
      <c r="V535" s="74"/>
      <c r="W535" s="74"/>
      <c r="X535" s="74"/>
      <c r="Y535" s="74"/>
      <c r="Z535" s="74"/>
      <c r="AA535" s="74"/>
      <c r="AB535" s="74"/>
      <c r="AC535" s="74"/>
      <c r="AD535" s="74"/>
      <c r="AE535" s="74"/>
      <c r="AF535" s="74"/>
      <c r="AG535" s="74"/>
      <c r="AH535" s="74"/>
      <c r="AI535" s="74"/>
      <c r="AJ535" s="74"/>
      <c r="AK535" s="74"/>
    </row>
    <row r="536" spans="1:37" ht="15.75" customHeight="1">
      <c r="A536" s="79"/>
      <c r="B536" s="74"/>
      <c r="C536" s="74"/>
      <c r="D536" s="74"/>
      <c r="E536" s="74"/>
      <c r="F536" s="74"/>
      <c r="G536" s="74"/>
      <c r="H536" s="74"/>
      <c r="I536" s="74"/>
      <c r="J536" s="74"/>
      <c r="K536" s="74"/>
      <c r="L536" s="74"/>
      <c r="M536" s="74"/>
      <c r="N536" s="74"/>
      <c r="O536" s="74"/>
      <c r="P536" s="80"/>
      <c r="Q536" s="74"/>
      <c r="R536" s="74"/>
      <c r="S536" s="74"/>
      <c r="T536" s="74"/>
      <c r="U536" s="74"/>
      <c r="V536" s="74"/>
      <c r="W536" s="74"/>
      <c r="X536" s="74"/>
      <c r="Y536" s="74"/>
      <c r="Z536" s="74"/>
      <c r="AA536" s="74"/>
      <c r="AB536" s="74"/>
      <c r="AC536" s="74"/>
      <c r="AD536" s="74"/>
      <c r="AE536" s="74"/>
      <c r="AF536" s="74"/>
      <c r="AG536" s="74"/>
      <c r="AH536" s="74"/>
      <c r="AI536" s="74"/>
      <c r="AJ536" s="74"/>
      <c r="AK536" s="74"/>
    </row>
    <row r="537" spans="1:37" ht="15.75" customHeight="1">
      <c r="A537" s="79"/>
      <c r="B537" s="74"/>
      <c r="C537" s="74"/>
      <c r="D537" s="74"/>
      <c r="E537" s="74"/>
      <c r="F537" s="74"/>
      <c r="G537" s="74"/>
      <c r="H537" s="74"/>
      <c r="I537" s="74"/>
      <c r="J537" s="74"/>
      <c r="K537" s="74"/>
      <c r="L537" s="74"/>
      <c r="M537" s="74"/>
      <c r="N537" s="74"/>
      <c r="O537" s="74"/>
      <c r="P537" s="80"/>
      <c r="Q537" s="74"/>
      <c r="R537" s="74"/>
      <c r="S537" s="74"/>
      <c r="T537" s="74"/>
      <c r="U537" s="74"/>
      <c r="V537" s="74"/>
      <c r="W537" s="74"/>
      <c r="X537" s="74"/>
      <c r="Y537" s="74"/>
      <c r="Z537" s="74"/>
      <c r="AA537" s="74"/>
      <c r="AB537" s="74"/>
      <c r="AC537" s="74"/>
      <c r="AD537" s="74"/>
      <c r="AE537" s="74"/>
      <c r="AF537" s="74"/>
      <c r="AG537" s="74"/>
      <c r="AH537" s="74"/>
      <c r="AI537" s="74"/>
      <c r="AJ537" s="74"/>
      <c r="AK537" s="74"/>
    </row>
    <row r="538" spans="1:37" ht="15.75" customHeight="1">
      <c r="A538" s="79"/>
      <c r="B538" s="74"/>
      <c r="C538" s="74"/>
      <c r="D538" s="74"/>
      <c r="E538" s="74"/>
      <c r="F538" s="74"/>
      <c r="G538" s="74"/>
      <c r="H538" s="74"/>
      <c r="I538" s="74"/>
      <c r="J538" s="74"/>
      <c r="K538" s="74"/>
      <c r="L538" s="74"/>
      <c r="M538" s="74"/>
      <c r="N538" s="74"/>
      <c r="O538" s="74"/>
      <c r="P538" s="80"/>
      <c r="Q538" s="74"/>
      <c r="R538" s="74"/>
      <c r="S538" s="74"/>
      <c r="T538" s="74"/>
      <c r="U538" s="74"/>
      <c r="V538" s="74"/>
      <c r="W538" s="74"/>
      <c r="X538" s="74"/>
      <c r="Y538" s="74"/>
      <c r="Z538" s="74"/>
      <c r="AA538" s="74"/>
      <c r="AB538" s="74"/>
      <c r="AC538" s="74"/>
      <c r="AD538" s="74"/>
      <c r="AE538" s="74"/>
      <c r="AF538" s="74"/>
      <c r="AG538" s="74"/>
      <c r="AH538" s="74"/>
      <c r="AI538" s="74"/>
      <c r="AJ538" s="74"/>
      <c r="AK538" s="74"/>
    </row>
    <row r="539" spans="1:37" ht="15.75" customHeight="1">
      <c r="A539" s="79"/>
      <c r="B539" s="74"/>
      <c r="C539" s="74"/>
      <c r="D539" s="74"/>
      <c r="E539" s="74"/>
      <c r="F539" s="74"/>
      <c r="G539" s="74"/>
      <c r="H539" s="74"/>
      <c r="I539" s="74"/>
      <c r="J539" s="74"/>
      <c r="K539" s="74"/>
      <c r="L539" s="74"/>
      <c r="M539" s="74"/>
      <c r="N539" s="74"/>
      <c r="O539" s="74"/>
      <c r="P539" s="80"/>
      <c r="Q539" s="74"/>
      <c r="R539" s="74"/>
      <c r="S539" s="74"/>
      <c r="T539" s="74"/>
      <c r="U539" s="74"/>
      <c r="V539" s="74"/>
      <c r="W539" s="74"/>
      <c r="X539" s="74"/>
      <c r="Y539" s="74"/>
      <c r="Z539" s="74"/>
      <c r="AA539" s="74"/>
      <c r="AB539" s="74"/>
      <c r="AC539" s="74"/>
      <c r="AD539" s="74"/>
      <c r="AE539" s="74"/>
      <c r="AF539" s="74"/>
      <c r="AG539" s="74"/>
      <c r="AH539" s="74"/>
      <c r="AI539" s="74"/>
      <c r="AJ539" s="74"/>
      <c r="AK539" s="74"/>
    </row>
    <row r="540" spans="1:37" ht="15.75" customHeight="1">
      <c r="A540" s="79"/>
      <c r="B540" s="74"/>
      <c r="C540" s="74"/>
      <c r="D540" s="74"/>
      <c r="E540" s="74"/>
      <c r="F540" s="74"/>
      <c r="G540" s="74"/>
      <c r="H540" s="74"/>
      <c r="I540" s="74"/>
      <c r="J540" s="74"/>
      <c r="K540" s="74"/>
      <c r="L540" s="74"/>
      <c r="M540" s="74"/>
      <c r="N540" s="74"/>
      <c r="O540" s="74"/>
      <c r="P540" s="80"/>
      <c r="Q540" s="74"/>
      <c r="R540" s="74"/>
      <c r="S540" s="74"/>
      <c r="T540" s="74"/>
      <c r="U540" s="74"/>
      <c r="V540" s="74"/>
      <c r="W540" s="74"/>
      <c r="X540" s="74"/>
      <c r="Y540" s="74"/>
      <c r="Z540" s="74"/>
      <c r="AA540" s="74"/>
      <c r="AB540" s="74"/>
      <c r="AC540" s="74"/>
      <c r="AD540" s="74"/>
      <c r="AE540" s="74"/>
      <c r="AF540" s="74"/>
      <c r="AG540" s="74"/>
      <c r="AH540" s="74"/>
      <c r="AI540" s="74"/>
      <c r="AJ540" s="74"/>
      <c r="AK540" s="74"/>
    </row>
    <row r="541" spans="1:37" ht="15.75" customHeight="1">
      <c r="A541" s="79"/>
      <c r="B541" s="74"/>
      <c r="C541" s="74"/>
      <c r="D541" s="74"/>
      <c r="E541" s="74"/>
      <c r="F541" s="74"/>
      <c r="G541" s="74"/>
      <c r="H541" s="74"/>
      <c r="I541" s="74"/>
      <c r="J541" s="74"/>
      <c r="K541" s="74"/>
      <c r="L541" s="74"/>
      <c r="M541" s="74"/>
      <c r="N541" s="74"/>
      <c r="O541" s="74"/>
      <c r="P541" s="80"/>
      <c r="Q541" s="74"/>
      <c r="R541" s="74"/>
      <c r="S541" s="74"/>
      <c r="T541" s="74"/>
      <c r="U541" s="74"/>
      <c r="V541" s="74"/>
      <c r="W541" s="74"/>
      <c r="X541" s="74"/>
      <c r="Y541" s="74"/>
      <c r="Z541" s="74"/>
      <c r="AA541" s="74"/>
      <c r="AB541" s="74"/>
      <c r="AC541" s="74"/>
      <c r="AD541" s="74"/>
      <c r="AE541" s="74"/>
      <c r="AF541" s="74"/>
      <c r="AG541" s="74"/>
      <c r="AH541" s="74"/>
      <c r="AI541" s="74"/>
      <c r="AJ541" s="74"/>
      <c r="AK541" s="74"/>
    </row>
    <row r="542" spans="1:37" ht="15.75" customHeight="1">
      <c r="A542" s="79"/>
      <c r="B542" s="74"/>
      <c r="C542" s="74"/>
      <c r="D542" s="74"/>
      <c r="E542" s="74"/>
      <c r="F542" s="74"/>
      <c r="G542" s="74"/>
      <c r="H542" s="74"/>
      <c r="I542" s="74"/>
      <c r="J542" s="74"/>
      <c r="K542" s="74"/>
      <c r="L542" s="74"/>
      <c r="M542" s="74"/>
      <c r="N542" s="74"/>
      <c r="O542" s="74"/>
      <c r="P542" s="80"/>
      <c r="Q542" s="74"/>
      <c r="R542" s="74"/>
      <c r="S542" s="74"/>
      <c r="T542" s="74"/>
      <c r="U542" s="74"/>
      <c r="V542" s="74"/>
      <c r="W542" s="74"/>
      <c r="X542" s="74"/>
      <c r="Y542" s="74"/>
      <c r="Z542" s="74"/>
      <c r="AA542" s="74"/>
      <c r="AB542" s="74"/>
      <c r="AC542" s="74"/>
      <c r="AD542" s="74"/>
      <c r="AE542" s="74"/>
      <c r="AF542" s="74"/>
      <c r="AG542" s="74"/>
      <c r="AH542" s="74"/>
      <c r="AI542" s="74"/>
      <c r="AJ542" s="74"/>
      <c r="AK542" s="74"/>
    </row>
    <row r="543" spans="1:37" ht="15.75" customHeight="1">
      <c r="A543" s="79"/>
      <c r="B543" s="74"/>
      <c r="C543" s="74"/>
      <c r="D543" s="74"/>
      <c r="E543" s="74"/>
      <c r="F543" s="74"/>
      <c r="G543" s="74"/>
      <c r="H543" s="74"/>
      <c r="I543" s="74"/>
      <c r="J543" s="74"/>
      <c r="K543" s="74"/>
      <c r="L543" s="74"/>
      <c r="M543" s="74"/>
      <c r="N543" s="74"/>
      <c r="O543" s="74"/>
      <c r="P543" s="80"/>
      <c r="Q543" s="74"/>
      <c r="R543" s="74"/>
      <c r="S543" s="74"/>
      <c r="T543" s="74"/>
      <c r="U543" s="74"/>
      <c r="V543" s="74"/>
      <c r="W543" s="74"/>
      <c r="X543" s="74"/>
      <c r="Y543" s="74"/>
      <c r="Z543" s="74"/>
      <c r="AA543" s="74"/>
      <c r="AB543" s="74"/>
      <c r="AC543" s="74"/>
      <c r="AD543" s="74"/>
      <c r="AE543" s="74"/>
      <c r="AF543" s="74"/>
      <c r="AG543" s="74"/>
      <c r="AH543" s="74"/>
      <c r="AI543" s="74"/>
      <c r="AJ543" s="74"/>
      <c r="AK543" s="74"/>
    </row>
    <row r="544" spans="1:37" ht="15.75" customHeight="1">
      <c r="A544" s="79"/>
      <c r="B544" s="74"/>
      <c r="C544" s="74"/>
      <c r="D544" s="74"/>
      <c r="E544" s="74"/>
      <c r="F544" s="74"/>
      <c r="G544" s="74"/>
      <c r="H544" s="74"/>
      <c r="I544" s="74"/>
      <c r="J544" s="74"/>
      <c r="K544" s="74"/>
      <c r="L544" s="74"/>
      <c r="M544" s="74"/>
      <c r="N544" s="74"/>
      <c r="O544" s="74"/>
      <c r="P544" s="80"/>
      <c r="Q544" s="74"/>
      <c r="R544" s="74"/>
      <c r="S544" s="74"/>
      <c r="T544" s="74"/>
      <c r="U544" s="74"/>
      <c r="V544" s="74"/>
      <c r="W544" s="74"/>
      <c r="X544" s="74"/>
      <c r="Y544" s="74"/>
      <c r="Z544" s="74"/>
      <c r="AA544" s="74"/>
      <c r="AB544" s="74"/>
      <c r="AC544" s="74"/>
      <c r="AD544" s="74"/>
      <c r="AE544" s="74"/>
      <c r="AF544" s="74"/>
      <c r="AG544" s="74"/>
      <c r="AH544" s="74"/>
      <c r="AI544" s="74"/>
      <c r="AJ544" s="74"/>
      <c r="AK544" s="74"/>
    </row>
    <row r="545" spans="1:37" ht="15.75" customHeight="1">
      <c r="A545" s="79"/>
      <c r="B545" s="74"/>
      <c r="C545" s="74"/>
      <c r="D545" s="74"/>
      <c r="E545" s="74"/>
      <c r="F545" s="74"/>
      <c r="G545" s="74"/>
      <c r="H545" s="74"/>
      <c r="I545" s="74"/>
      <c r="J545" s="74"/>
      <c r="K545" s="74"/>
      <c r="L545" s="74"/>
      <c r="M545" s="74"/>
      <c r="N545" s="74"/>
      <c r="O545" s="74"/>
      <c r="P545" s="80"/>
      <c r="Q545" s="74"/>
      <c r="R545" s="74"/>
      <c r="S545" s="74"/>
      <c r="T545" s="74"/>
      <c r="U545" s="74"/>
      <c r="V545" s="74"/>
      <c r="W545" s="74"/>
      <c r="X545" s="74"/>
      <c r="Y545" s="74"/>
      <c r="Z545" s="74"/>
      <c r="AA545" s="74"/>
      <c r="AB545" s="74"/>
      <c r="AC545" s="74"/>
      <c r="AD545" s="74"/>
      <c r="AE545" s="74"/>
      <c r="AF545" s="74"/>
      <c r="AG545" s="74"/>
      <c r="AH545" s="74"/>
      <c r="AI545" s="74"/>
      <c r="AJ545" s="74"/>
      <c r="AK545" s="74"/>
    </row>
    <row r="546" spans="1:37" ht="15.75" customHeight="1">
      <c r="A546" s="79"/>
      <c r="B546" s="74"/>
      <c r="C546" s="74"/>
      <c r="D546" s="74"/>
      <c r="E546" s="74"/>
      <c r="F546" s="74"/>
      <c r="G546" s="74"/>
      <c r="H546" s="74"/>
      <c r="I546" s="74"/>
      <c r="J546" s="74"/>
      <c r="K546" s="74"/>
      <c r="L546" s="74"/>
      <c r="M546" s="74"/>
      <c r="N546" s="74"/>
      <c r="O546" s="74"/>
      <c r="P546" s="80"/>
      <c r="Q546" s="74"/>
      <c r="R546" s="74"/>
      <c r="S546" s="74"/>
      <c r="T546" s="74"/>
      <c r="U546" s="74"/>
      <c r="V546" s="74"/>
      <c r="W546" s="74"/>
      <c r="X546" s="74"/>
      <c r="Y546" s="74"/>
      <c r="Z546" s="74"/>
      <c r="AA546" s="74"/>
      <c r="AB546" s="74"/>
      <c r="AC546" s="74"/>
      <c r="AD546" s="74"/>
      <c r="AE546" s="74"/>
      <c r="AF546" s="74"/>
      <c r="AG546" s="74"/>
      <c r="AH546" s="74"/>
      <c r="AI546" s="74"/>
      <c r="AJ546" s="74"/>
      <c r="AK546" s="74"/>
    </row>
    <row r="547" spans="1:37" ht="15.75" customHeight="1">
      <c r="A547" s="79"/>
      <c r="B547" s="74"/>
      <c r="C547" s="74"/>
      <c r="D547" s="74"/>
      <c r="E547" s="74"/>
      <c r="F547" s="74"/>
      <c r="G547" s="74"/>
      <c r="H547" s="74"/>
      <c r="I547" s="74"/>
      <c r="J547" s="74"/>
      <c r="K547" s="74"/>
      <c r="L547" s="74"/>
      <c r="M547" s="74"/>
      <c r="N547" s="74"/>
      <c r="O547" s="74"/>
      <c r="P547" s="80"/>
      <c r="Q547" s="74"/>
      <c r="R547" s="74"/>
      <c r="S547" s="74"/>
      <c r="T547" s="74"/>
      <c r="U547" s="74"/>
      <c r="V547" s="74"/>
      <c r="W547" s="74"/>
      <c r="X547" s="74"/>
      <c r="Y547" s="74"/>
      <c r="Z547" s="74"/>
      <c r="AA547" s="74"/>
      <c r="AB547" s="74"/>
      <c r="AC547" s="74"/>
      <c r="AD547" s="74"/>
      <c r="AE547" s="74"/>
      <c r="AF547" s="74"/>
      <c r="AG547" s="74"/>
      <c r="AH547" s="74"/>
      <c r="AI547" s="74"/>
      <c r="AJ547" s="74"/>
      <c r="AK547" s="74"/>
    </row>
    <row r="548" spans="1:37" ht="15.75" customHeight="1">
      <c r="A548" s="79"/>
      <c r="B548" s="74"/>
      <c r="C548" s="74"/>
      <c r="D548" s="74"/>
      <c r="E548" s="74"/>
      <c r="F548" s="74"/>
      <c r="G548" s="74"/>
      <c r="H548" s="74"/>
      <c r="I548" s="74"/>
      <c r="J548" s="74"/>
      <c r="K548" s="74"/>
      <c r="L548" s="74"/>
      <c r="M548" s="74"/>
      <c r="N548" s="74"/>
      <c r="O548" s="74"/>
      <c r="P548" s="80"/>
      <c r="Q548" s="74"/>
      <c r="R548" s="74"/>
      <c r="S548" s="74"/>
      <c r="T548" s="74"/>
      <c r="U548" s="74"/>
      <c r="V548" s="74"/>
      <c r="W548" s="74"/>
      <c r="X548" s="74"/>
      <c r="Y548" s="74"/>
      <c r="Z548" s="74"/>
      <c r="AA548" s="74"/>
      <c r="AB548" s="74"/>
      <c r="AC548" s="74"/>
      <c r="AD548" s="74"/>
      <c r="AE548" s="74"/>
      <c r="AF548" s="74"/>
      <c r="AG548" s="74"/>
      <c r="AH548" s="74"/>
      <c r="AI548" s="74"/>
      <c r="AJ548" s="74"/>
      <c r="AK548" s="74"/>
    </row>
    <row r="549" spans="1:37" ht="15.75" customHeight="1">
      <c r="A549" s="79"/>
      <c r="B549" s="74"/>
      <c r="C549" s="74"/>
      <c r="D549" s="74"/>
      <c r="E549" s="74"/>
      <c r="F549" s="74"/>
      <c r="G549" s="74"/>
      <c r="H549" s="74"/>
      <c r="I549" s="74"/>
      <c r="J549" s="74"/>
      <c r="K549" s="74"/>
      <c r="L549" s="74"/>
      <c r="M549" s="74"/>
      <c r="N549" s="74"/>
      <c r="O549" s="74"/>
      <c r="P549" s="80"/>
      <c r="Q549" s="74"/>
      <c r="R549" s="74"/>
      <c r="S549" s="74"/>
      <c r="T549" s="74"/>
      <c r="U549" s="74"/>
      <c r="V549" s="74"/>
      <c r="W549" s="74"/>
      <c r="X549" s="74"/>
      <c r="Y549" s="74"/>
      <c r="Z549" s="74"/>
      <c r="AA549" s="74"/>
      <c r="AB549" s="74"/>
      <c r="AC549" s="74"/>
      <c r="AD549" s="74"/>
      <c r="AE549" s="74"/>
      <c r="AF549" s="74"/>
      <c r="AG549" s="74"/>
      <c r="AH549" s="74"/>
      <c r="AI549" s="74"/>
      <c r="AJ549" s="74"/>
      <c r="AK549" s="74"/>
    </row>
    <row r="550" spans="1:37" ht="15.75" customHeight="1">
      <c r="A550" s="79"/>
      <c r="B550" s="74"/>
      <c r="C550" s="74"/>
      <c r="D550" s="74"/>
      <c r="E550" s="74"/>
      <c r="F550" s="74"/>
      <c r="G550" s="74"/>
      <c r="H550" s="74"/>
      <c r="I550" s="74"/>
      <c r="J550" s="74"/>
      <c r="K550" s="74"/>
      <c r="L550" s="74"/>
      <c r="M550" s="74"/>
      <c r="N550" s="74"/>
      <c r="O550" s="74"/>
      <c r="P550" s="80"/>
      <c r="Q550" s="74"/>
      <c r="R550" s="74"/>
      <c r="S550" s="74"/>
      <c r="T550" s="74"/>
      <c r="U550" s="74"/>
      <c r="V550" s="74"/>
      <c r="W550" s="74"/>
      <c r="X550" s="74"/>
      <c r="Y550" s="74"/>
      <c r="Z550" s="74"/>
      <c r="AA550" s="74"/>
      <c r="AB550" s="74"/>
      <c r="AC550" s="74"/>
      <c r="AD550" s="74"/>
      <c r="AE550" s="74"/>
      <c r="AF550" s="74"/>
      <c r="AG550" s="74"/>
      <c r="AH550" s="74"/>
      <c r="AI550" s="74"/>
      <c r="AJ550" s="74"/>
      <c r="AK550" s="74"/>
    </row>
    <row r="551" spans="1:37" ht="15.75" customHeight="1">
      <c r="A551" s="79"/>
      <c r="B551" s="74"/>
      <c r="C551" s="74"/>
      <c r="D551" s="74"/>
      <c r="E551" s="74"/>
      <c r="F551" s="74"/>
      <c r="G551" s="74"/>
      <c r="H551" s="74"/>
      <c r="I551" s="74"/>
      <c r="J551" s="74"/>
      <c r="K551" s="74"/>
      <c r="L551" s="74"/>
      <c r="M551" s="74"/>
      <c r="N551" s="74"/>
      <c r="O551" s="74"/>
      <c r="P551" s="80"/>
      <c r="Q551" s="74"/>
      <c r="R551" s="74"/>
      <c r="S551" s="74"/>
      <c r="T551" s="74"/>
      <c r="U551" s="74"/>
      <c r="V551" s="74"/>
      <c r="W551" s="74"/>
      <c r="X551" s="74"/>
      <c r="Y551" s="74"/>
      <c r="Z551" s="74"/>
      <c r="AA551" s="74"/>
      <c r="AB551" s="74"/>
      <c r="AC551" s="74"/>
      <c r="AD551" s="74"/>
      <c r="AE551" s="74"/>
      <c r="AF551" s="74"/>
      <c r="AG551" s="74"/>
      <c r="AH551" s="74"/>
      <c r="AI551" s="74"/>
      <c r="AJ551" s="74"/>
      <c r="AK551" s="74"/>
    </row>
    <row r="552" spans="1:37" ht="15.75" customHeight="1">
      <c r="A552" s="79"/>
      <c r="B552" s="74"/>
      <c r="C552" s="74"/>
      <c r="D552" s="74"/>
      <c r="E552" s="74"/>
      <c r="F552" s="74"/>
      <c r="G552" s="74"/>
      <c r="H552" s="74"/>
      <c r="I552" s="74"/>
      <c r="J552" s="74"/>
      <c r="K552" s="74"/>
      <c r="L552" s="74"/>
      <c r="M552" s="74"/>
      <c r="N552" s="74"/>
      <c r="O552" s="74"/>
      <c r="P552" s="80"/>
      <c r="Q552" s="74"/>
      <c r="R552" s="74"/>
      <c r="S552" s="74"/>
      <c r="T552" s="74"/>
      <c r="U552" s="74"/>
      <c r="V552" s="74"/>
      <c r="W552" s="74"/>
      <c r="X552" s="74"/>
      <c r="Y552" s="74"/>
      <c r="Z552" s="74"/>
      <c r="AA552" s="74"/>
      <c r="AB552" s="74"/>
      <c r="AC552" s="74"/>
      <c r="AD552" s="74"/>
      <c r="AE552" s="74"/>
      <c r="AF552" s="74"/>
      <c r="AG552" s="74"/>
      <c r="AH552" s="74"/>
      <c r="AI552" s="74"/>
      <c r="AJ552" s="74"/>
      <c r="AK552" s="74"/>
    </row>
    <row r="553" spans="1:37" ht="15.75" customHeight="1">
      <c r="A553" s="79"/>
      <c r="B553" s="74"/>
      <c r="C553" s="74"/>
      <c r="D553" s="74"/>
      <c r="E553" s="74"/>
      <c r="F553" s="74"/>
      <c r="G553" s="74"/>
      <c r="H553" s="74"/>
      <c r="I553" s="74"/>
      <c r="J553" s="74"/>
      <c r="K553" s="74"/>
      <c r="L553" s="74"/>
      <c r="M553" s="74"/>
      <c r="N553" s="74"/>
      <c r="O553" s="74"/>
      <c r="P553" s="80"/>
      <c r="Q553" s="74"/>
      <c r="R553" s="74"/>
      <c r="S553" s="74"/>
      <c r="T553" s="74"/>
      <c r="U553" s="74"/>
      <c r="V553" s="74"/>
      <c r="W553" s="74"/>
      <c r="X553" s="74"/>
      <c r="Y553" s="74"/>
      <c r="Z553" s="74"/>
      <c r="AA553" s="74"/>
      <c r="AB553" s="74"/>
      <c r="AC553" s="74"/>
      <c r="AD553" s="74"/>
      <c r="AE553" s="74"/>
      <c r="AF553" s="74"/>
      <c r="AG553" s="74"/>
      <c r="AH553" s="74"/>
      <c r="AI553" s="74"/>
      <c r="AJ553" s="74"/>
      <c r="AK553" s="74"/>
    </row>
    <row r="554" spans="1:37" ht="15.75" customHeight="1">
      <c r="A554" s="79"/>
      <c r="B554" s="74"/>
      <c r="C554" s="74"/>
      <c r="D554" s="74"/>
      <c r="E554" s="74"/>
      <c r="F554" s="74"/>
      <c r="G554" s="74"/>
      <c r="H554" s="74"/>
      <c r="I554" s="74"/>
      <c r="J554" s="74"/>
      <c r="K554" s="74"/>
      <c r="L554" s="74"/>
      <c r="M554" s="74"/>
      <c r="N554" s="74"/>
      <c r="O554" s="74"/>
      <c r="P554" s="80"/>
      <c r="Q554" s="74"/>
      <c r="R554" s="74"/>
      <c r="S554" s="74"/>
      <c r="T554" s="74"/>
      <c r="U554" s="74"/>
      <c r="V554" s="74"/>
      <c r="W554" s="74"/>
      <c r="X554" s="74"/>
      <c r="Y554" s="74"/>
      <c r="Z554" s="74"/>
      <c r="AA554" s="74"/>
      <c r="AB554" s="74"/>
      <c r="AC554" s="74"/>
      <c r="AD554" s="74"/>
      <c r="AE554" s="74"/>
      <c r="AF554" s="74"/>
      <c r="AG554" s="74"/>
      <c r="AH554" s="74"/>
      <c r="AI554" s="74"/>
      <c r="AJ554" s="74"/>
      <c r="AK554" s="74"/>
    </row>
    <row r="555" spans="1:37" ht="15.75" customHeight="1">
      <c r="A555" s="79"/>
      <c r="B555" s="74"/>
      <c r="C555" s="74"/>
      <c r="D555" s="74"/>
      <c r="E555" s="74"/>
      <c r="F555" s="74"/>
      <c r="G555" s="74"/>
      <c r="H555" s="74"/>
      <c r="I555" s="74"/>
      <c r="J555" s="74"/>
      <c r="K555" s="74"/>
      <c r="L555" s="74"/>
      <c r="M555" s="74"/>
      <c r="N555" s="74"/>
      <c r="O555" s="74"/>
      <c r="P555" s="80"/>
      <c r="Q555" s="74"/>
      <c r="R555" s="74"/>
      <c r="S555" s="74"/>
      <c r="T555" s="74"/>
      <c r="U555" s="74"/>
      <c r="V555" s="74"/>
      <c r="W555" s="74"/>
      <c r="X555" s="74"/>
      <c r="Y555" s="74"/>
      <c r="Z555" s="74"/>
      <c r="AA555" s="74"/>
      <c r="AB555" s="74"/>
      <c r="AC555" s="74"/>
      <c r="AD555" s="74"/>
      <c r="AE555" s="74"/>
      <c r="AF555" s="74"/>
      <c r="AG555" s="74"/>
      <c r="AH555" s="74"/>
      <c r="AI555" s="74"/>
      <c r="AJ555" s="74"/>
      <c r="AK555" s="74"/>
    </row>
    <row r="556" spans="1:37" ht="15.75" customHeight="1">
      <c r="A556" s="79"/>
      <c r="B556" s="74"/>
      <c r="C556" s="74"/>
      <c r="D556" s="74"/>
      <c r="E556" s="74"/>
      <c r="F556" s="74"/>
      <c r="G556" s="74"/>
      <c r="H556" s="74"/>
      <c r="I556" s="74"/>
      <c r="J556" s="74"/>
      <c r="K556" s="74"/>
      <c r="L556" s="74"/>
      <c r="M556" s="74"/>
      <c r="N556" s="74"/>
      <c r="O556" s="74"/>
      <c r="P556" s="80"/>
      <c r="Q556" s="74"/>
      <c r="R556" s="74"/>
      <c r="S556" s="74"/>
      <c r="T556" s="74"/>
      <c r="U556" s="74"/>
      <c r="V556" s="74"/>
      <c r="W556" s="74"/>
      <c r="X556" s="74"/>
      <c r="Y556" s="74"/>
      <c r="Z556" s="74"/>
      <c r="AA556" s="74"/>
      <c r="AB556" s="74"/>
      <c r="AC556" s="74"/>
      <c r="AD556" s="74"/>
      <c r="AE556" s="74"/>
      <c r="AF556" s="74"/>
      <c r="AG556" s="74"/>
      <c r="AH556" s="74"/>
      <c r="AI556" s="74"/>
      <c r="AJ556" s="74"/>
      <c r="AK556" s="74"/>
    </row>
    <row r="557" spans="1:37" ht="15.75" customHeight="1">
      <c r="A557" s="79"/>
      <c r="B557" s="74"/>
      <c r="C557" s="74"/>
      <c r="D557" s="74"/>
      <c r="E557" s="74"/>
      <c r="F557" s="74"/>
      <c r="G557" s="74"/>
      <c r="H557" s="74"/>
      <c r="I557" s="74"/>
      <c r="J557" s="74"/>
      <c r="K557" s="74"/>
      <c r="L557" s="74"/>
      <c r="M557" s="74"/>
      <c r="N557" s="74"/>
      <c r="O557" s="74"/>
      <c r="P557" s="80"/>
      <c r="Q557" s="74"/>
      <c r="R557" s="74"/>
      <c r="S557" s="74"/>
      <c r="T557" s="74"/>
      <c r="U557" s="74"/>
      <c r="V557" s="74"/>
      <c r="W557" s="74"/>
      <c r="X557" s="74"/>
      <c r="Y557" s="74"/>
      <c r="Z557" s="74"/>
      <c r="AA557" s="74"/>
      <c r="AB557" s="74"/>
      <c r="AC557" s="74"/>
      <c r="AD557" s="74"/>
      <c r="AE557" s="74"/>
      <c r="AF557" s="74"/>
      <c r="AG557" s="74"/>
      <c r="AH557" s="74"/>
      <c r="AI557" s="74"/>
      <c r="AJ557" s="74"/>
      <c r="AK557" s="74"/>
    </row>
    <row r="558" spans="1:37" ht="15.75" customHeight="1">
      <c r="A558" s="79"/>
      <c r="B558" s="74"/>
      <c r="C558" s="74"/>
      <c r="D558" s="74"/>
      <c r="E558" s="74"/>
      <c r="F558" s="74"/>
      <c r="G558" s="74"/>
      <c r="H558" s="74"/>
      <c r="I558" s="74"/>
      <c r="J558" s="74"/>
      <c r="K558" s="74"/>
      <c r="L558" s="74"/>
      <c r="M558" s="74"/>
      <c r="N558" s="74"/>
      <c r="O558" s="74"/>
      <c r="P558" s="80"/>
      <c r="Q558" s="74"/>
      <c r="R558" s="74"/>
      <c r="S558" s="74"/>
      <c r="T558" s="74"/>
      <c r="U558" s="74"/>
      <c r="V558" s="74"/>
      <c r="W558" s="74"/>
      <c r="X558" s="74"/>
      <c r="Y558" s="74"/>
      <c r="Z558" s="74"/>
      <c r="AA558" s="74"/>
      <c r="AB558" s="74"/>
      <c r="AC558" s="74"/>
      <c r="AD558" s="74"/>
      <c r="AE558" s="74"/>
      <c r="AF558" s="74"/>
      <c r="AG558" s="74"/>
      <c r="AH558" s="74"/>
      <c r="AI558" s="74"/>
      <c r="AJ558" s="74"/>
      <c r="AK558" s="74"/>
    </row>
    <row r="559" spans="1:37" ht="15.75" customHeight="1">
      <c r="A559" s="79"/>
      <c r="B559" s="74"/>
      <c r="C559" s="74"/>
      <c r="D559" s="74"/>
      <c r="E559" s="74"/>
      <c r="F559" s="74"/>
      <c r="G559" s="74"/>
      <c r="H559" s="74"/>
      <c r="I559" s="74"/>
      <c r="J559" s="74"/>
      <c r="K559" s="74"/>
      <c r="L559" s="74"/>
      <c r="M559" s="74"/>
      <c r="N559" s="74"/>
      <c r="O559" s="74"/>
      <c r="P559" s="80"/>
      <c r="Q559" s="74"/>
      <c r="R559" s="74"/>
      <c r="S559" s="74"/>
      <c r="T559" s="74"/>
      <c r="U559" s="74"/>
      <c r="V559" s="74"/>
      <c r="W559" s="74"/>
      <c r="X559" s="74"/>
      <c r="Y559" s="74"/>
      <c r="Z559" s="74"/>
      <c r="AA559" s="74"/>
      <c r="AB559" s="74"/>
      <c r="AC559" s="74"/>
      <c r="AD559" s="74"/>
      <c r="AE559" s="74"/>
      <c r="AF559" s="74"/>
      <c r="AG559" s="74"/>
      <c r="AH559" s="74"/>
      <c r="AI559" s="74"/>
      <c r="AJ559" s="74"/>
      <c r="AK559" s="74"/>
    </row>
    <row r="560" spans="1:37" ht="15.75" customHeight="1">
      <c r="A560" s="79"/>
      <c r="B560" s="74"/>
      <c r="C560" s="74"/>
      <c r="D560" s="74"/>
      <c r="E560" s="74"/>
      <c r="F560" s="74"/>
      <c r="G560" s="74"/>
      <c r="H560" s="74"/>
      <c r="I560" s="74"/>
      <c r="J560" s="74"/>
      <c r="K560" s="74"/>
      <c r="L560" s="74"/>
      <c r="M560" s="74"/>
      <c r="N560" s="74"/>
      <c r="O560" s="74"/>
      <c r="P560" s="80"/>
      <c r="Q560" s="74"/>
      <c r="R560" s="74"/>
      <c r="S560" s="74"/>
      <c r="T560" s="74"/>
      <c r="U560" s="74"/>
      <c r="V560" s="74"/>
      <c r="W560" s="74"/>
      <c r="X560" s="74"/>
      <c r="Y560" s="74"/>
      <c r="Z560" s="74"/>
      <c r="AA560" s="74"/>
      <c r="AB560" s="74"/>
      <c r="AC560" s="74"/>
      <c r="AD560" s="74"/>
      <c r="AE560" s="74"/>
      <c r="AF560" s="74"/>
      <c r="AG560" s="74"/>
      <c r="AH560" s="74"/>
      <c r="AI560" s="74"/>
      <c r="AJ560" s="74"/>
      <c r="AK560" s="74"/>
    </row>
    <row r="561" spans="1:37" ht="15.75" customHeight="1">
      <c r="A561" s="79"/>
      <c r="B561" s="74"/>
      <c r="C561" s="74"/>
      <c r="D561" s="74"/>
      <c r="E561" s="74"/>
      <c r="F561" s="74"/>
      <c r="G561" s="74"/>
      <c r="H561" s="74"/>
      <c r="I561" s="74"/>
      <c r="J561" s="74"/>
      <c r="K561" s="74"/>
      <c r="L561" s="74"/>
      <c r="M561" s="74"/>
      <c r="N561" s="74"/>
      <c r="O561" s="74"/>
      <c r="P561" s="80"/>
      <c r="Q561" s="74"/>
      <c r="R561" s="74"/>
      <c r="S561" s="74"/>
      <c r="T561" s="74"/>
      <c r="U561" s="74"/>
      <c r="V561" s="74"/>
      <c r="W561" s="74"/>
      <c r="X561" s="74"/>
      <c r="Y561" s="74"/>
      <c r="Z561" s="74"/>
      <c r="AA561" s="74"/>
      <c r="AB561" s="74"/>
      <c r="AC561" s="74"/>
      <c r="AD561" s="74"/>
      <c r="AE561" s="74"/>
      <c r="AF561" s="74"/>
      <c r="AG561" s="74"/>
      <c r="AH561" s="74"/>
      <c r="AI561" s="74"/>
      <c r="AJ561" s="74"/>
      <c r="AK561" s="74"/>
    </row>
    <row r="562" spans="1:37" ht="15.75" customHeight="1">
      <c r="A562" s="79"/>
      <c r="B562" s="74"/>
      <c r="C562" s="74"/>
      <c r="D562" s="74"/>
      <c r="E562" s="74"/>
      <c r="F562" s="74"/>
      <c r="G562" s="74"/>
      <c r="H562" s="74"/>
      <c r="I562" s="74"/>
      <c r="J562" s="74"/>
      <c r="K562" s="74"/>
      <c r="L562" s="74"/>
      <c r="M562" s="74"/>
      <c r="N562" s="74"/>
      <c r="O562" s="74"/>
      <c r="P562" s="80"/>
      <c r="Q562" s="74"/>
      <c r="R562" s="74"/>
      <c r="S562" s="74"/>
      <c r="T562" s="74"/>
      <c r="U562" s="74"/>
      <c r="V562" s="74"/>
      <c r="W562" s="74"/>
      <c r="X562" s="74"/>
      <c r="Y562" s="74"/>
      <c r="Z562" s="74"/>
      <c r="AA562" s="74"/>
      <c r="AB562" s="74"/>
      <c r="AC562" s="74"/>
      <c r="AD562" s="74"/>
      <c r="AE562" s="74"/>
      <c r="AF562" s="74"/>
      <c r="AG562" s="74"/>
      <c r="AH562" s="74"/>
      <c r="AI562" s="74"/>
      <c r="AJ562" s="74"/>
      <c r="AK562" s="74"/>
    </row>
    <row r="563" spans="1:37" ht="15.75" customHeight="1">
      <c r="A563" s="79"/>
      <c r="B563" s="74"/>
      <c r="C563" s="74"/>
      <c r="D563" s="74"/>
      <c r="E563" s="74"/>
      <c r="F563" s="74"/>
      <c r="G563" s="74"/>
      <c r="H563" s="74"/>
      <c r="I563" s="74"/>
      <c r="J563" s="74"/>
      <c r="K563" s="74"/>
      <c r="L563" s="74"/>
      <c r="M563" s="74"/>
      <c r="N563" s="74"/>
      <c r="O563" s="74"/>
      <c r="P563" s="80"/>
      <c r="Q563" s="74"/>
      <c r="R563" s="74"/>
      <c r="S563" s="74"/>
      <c r="T563" s="74"/>
      <c r="U563" s="74"/>
      <c r="V563" s="74"/>
      <c r="W563" s="74"/>
      <c r="X563" s="74"/>
      <c r="Y563" s="74"/>
      <c r="Z563" s="74"/>
      <c r="AA563" s="74"/>
      <c r="AB563" s="74"/>
      <c r="AC563" s="74"/>
      <c r="AD563" s="74"/>
      <c r="AE563" s="74"/>
      <c r="AF563" s="74"/>
      <c r="AG563" s="74"/>
      <c r="AH563" s="74"/>
      <c r="AI563" s="74"/>
      <c r="AJ563" s="74"/>
      <c r="AK563" s="74"/>
    </row>
    <row r="564" spans="1:37" ht="15.75" customHeight="1">
      <c r="A564" s="79"/>
      <c r="B564" s="74"/>
      <c r="C564" s="74"/>
      <c r="D564" s="74"/>
      <c r="E564" s="74"/>
      <c r="F564" s="74"/>
      <c r="G564" s="74"/>
      <c r="H564" s="74"/>
      <c r="I564" s="74"/>
      <c r="J564" s="74"/>
      <c r="K564" s="74"/>
      <c r="L564" s="74"/>
      <c r="M564" s="74"/>
      <c r="N564" s="74"/>
      <c r="O564" s="74"/>
      <c r="P564" s="80"/>
      <c r="Q564" s="74"/>
      <c r="R564" s="74"/>
      <c r="S564" s="74"/>
      <c r="T564" s="74"/>
      <c r="U564" s="74"/>
      <c r="V564" s="74"/>
      <c r="W564" s="74"/>
      <c r="X564" s="74"/>
      <c r="Y564" s="74"/>
      <c r="Z564" s="74"/>
      <c r="AA564" s="74"/>
      <c r="AB564" s="74"/>
      <c r="AC564" s="74"/>
      <c r="AD564" s="74"/>
      <c r="AE564" s="74"/>
      <c r="AF564" s="74"/>
      <c r="AG564" s="74"/>
      <c r="AH564" s="74"/>
      <c r="AI564" s="74"/>
      <c r="AJ564" s="74"/>
      <c r="AK564" s="74"/>
    </row>
    <row r="565" spans="1:37" ht="15.75" customHeight="1">
      <c r="A565" s="79"/>
      <c r="B565" s="74"/>
      <c r="C565" s="74"/>
      <c r="D565" s="74"/>
      <c r="E565" s="74"/>
      <c r="F565" s="74"/>
      <c r="G565" s="74"/>
      <c r="H565" s="74"/>
      <c r="I565" s="74"/>
      <c r="J565" s="74"/>
      <c r="K565" s="74"/>
      <c r="L565" s="74"/>
      <c r="M565" s="74"/>
      <c r="N565" s="74"/>
      <c r="O565" s="74"/>
      <c r="P565" s="80"/>
      <c r="Q565" s="74"/>
      <c r="R565" s="74"/>
      <c r="S565" s="74"/>
      <c r="T565" s="74"/>
      <c r="U565" s="74"/>
      <c r="V565" s="74"/>
      <c r="W565" s="74"/>
      <c r="X565" s="74"/>
      <c r="Y565" s="74"/>
      <c r="Z565" s="74"/>
      <c r="AA565" s="74"/>
      <c r="AB565" s="74"/>
      <c r="AC565" s="74"/>
      <c r="AD565" s="74"/>
      <c r="AE565" s="74"/>
      <c r="AF565" s="74"/>
      <c r="AG565" s="74"/>
      <c r="AH565" s="74"/>
      <c r="AI565" s="74"/>
      <c r="AJ565" s="74"/>
      <c r="AK565" s="74"/>
    </row>
    <row r="566" spans="1:37" ht="15.75" customHeight="1">
      <c r="A566" s="79"/>
      <c r="B566" s="74"/>
      <c r="C566" s="74"/>
      <c r="D566" s="74"/>
      <c r="E566" s="74"/>
      <c r="F566" s="74"/>
      <c r="G566" s="74"/>
      <c r="H566" s="74"/>
      <c r="I566" s="74"/>
      <c r="J566" s="74"/>
      <c r="K566" s="74"/>
      <c r="L566" s="74"/>
      <c r="M566" s="74"/>
      <c r="N566" s="74"/>
      <c r="O566" s="74"/>
      <c r="P566" s="80"/>
      <c r="Q566" s="74"/>
      <c r="R566" s="74"/>
      <c r="S566" s="74"/>
      <c r="T566" s="74"/>
      <c r="U566" s="74"/>
      <c r="V566" s="74"/>
      <c r="W566" s="74"/>
      <c r="X566" s="74"/>
      <c r="Y566" s="74"/>
      <c r="Z566" s="74"/>
      <c r="AA566" s="74"/>
      <c r="AB566" s="74"/>
      <c r="AC566" s="74"/>
      <c r="AD566" s="74"/>
      <c r="AE566" s="74"/>
      <c r="AF566" s="74"/>
      <c r="AG566" s="74"/>
      <c r="AH566" s="74"/>
      <c r="AI566" s="74"/>
      <c r="AJ566" s="74"/>
      <c r="AK566" s="74"/>
    </row>
    <row r="567" spans="1:37" ht="15.75" customHeight="1">
      <c r="A567" s="79"/>
      <c r="B567" s="74"/>
      <c r="C567" s="74"/>
      <c r="D567" s="74"/>
      <c r="E567" s="74"/>
      <c r="F567" s="74"/>
      <c r="G567" s="74"/>
      <c r="H567" s="74"/>
      <c r="I567" s="74"/>
      <c r="J567" s="74"/>
      <c r="K567" s="74"/>
      <c r="L567" s="74"/>
      <c r="M567" s="74"/>
      <c r="N567" s="74"/>
      <c r="O567" s="74"/>
      <c r="P567" s="80"/>
      <c r="Q567" s="74"/>
      <c r="R567" s="74"/>
      <c r="S567" s="74"/>
      <c r="T567" s="74"/>
      <c r="U567" s="74"/>
      <c r="V567" s="74"/>
      <c r="W567" s="74"/>
      <c r="X567" s="74"/>
      <c r="Y567" s="74"/>
      <c r="Z567" s="74"/>
      <c r="AA567" s="74"/>
      <c r="AB567" s="74"/>
      <c r="AC567" s="74"/>
      <c r="AD567" s="74"/>
      <c r="AE567" s="74"/>
      <c r="AF567" s="74"/>
      <c r="AG567" s="74"/>
      <c r="AH567" s="74"/>
      <c r="AI567" s="74"/>
      <c r="AJ567" s="74"/>
      <c r="AK567" s="74"/>
    </row>
    <row r="568" spans="1:37" ht="15.75" customHeight="1">
      <c r="A568" s="79"/>
      <c r="B568" s="74"/>
      <c r="C568" s="74"/>
      <c r="D568" s="74"/>
      <c r="E568" s="74"/>
      <c r="F568" s="74"/>
      <c r="G568" s="74"/>
      <c r="H568" s="74"/>
      <c r="I568" s="74"/>
      <c r="J568" s="74"/>
      <c r="K568" s="74"/>
      <c r="L568" s="74"/>
      <c r="M568" s="74"/>
      <c r="N568" s="74"/>
      <c r="O568" s="74"/>
      <c r="P568" s="80"/>
      <c r="Q568" s="74"/>
      <c r="R568" s="74"/>
      <c r="S568" s="74"/>
      <c r="T568" s="74"/>
      <c r="U568" s="74"/>
      <c r="V568" s="74"/>
      <c r="W568" s="74"/>
      <c r="X568" s="74"/>
      <c r="Y568" s="74"/>
      <c r="Z568" s="74"/>
      <c r="AA568" s="74"/>
      <c r="AB568" s="74"/>
      <c r="AC568" s="74"/>
      <c r="AD568" s="74"/>
      <c r="AE568" s="74"/>
      <c r="AF568" s="74"/>
      <c r="AG568" s="74"/>
      <c r="AH568" s="74"/>
      <c r="AI568" s="74"/>
      <c r="AJ568" s="74"/>
      <c r="AK568" s="74"/>
    </row>
    <row r="569" spans="1:37" ht="15.75" customHeight="1">
      <c r="A569" s="79"/>
      <c r="B569" s="74"/>
      <c r="C569" s="74"/>
      <c r="D569" s="74"/>
      <c r="E569" s="74"/>
      <c r="F569" s="74"/>
      <c r="G569" s="74"/>
      <c r="H569" s="74"/>
      <c r="I569" s="74"/>
      <c r="J569" s="74"/>
      <c r="K569" s="74"/>
      <c r="L569" s="74"/>
      <c r="M569" s="74"/>
      <c r="N569" s="74"/>
      <c r="O569" s="74"/>
      <c r="P569" s="80"/>
      <c r="Q569" s="74"/>
      <c r="R569" s="74"/>
      <c r="S569" s="74"/>
      <c r="T569" s="74"/>
      <c r="U569" s="74"/>
      <c r="V569" s="74"/>
      <c r="W569" s="74"/>
      <c r="X569" s="74"/>
      <c r="Y569" s="74"/>
      <c r="Z569" s="74"/>
      <c r="AA569" s="74"/>
      <c r="AB569" s="74"/>
      <c r="AC569" s="74"/>
      <c r="AD569" s="74"/>
      <c r="AE569" s="74"/>
      <c r="AF569" s="74"/>
      <c r="AG569" s="74"/>
      <c r="AH569" s="74"/>
      <c r="AI569" s="74"/>
      <c r="AJ569" s="74"/>
      <c r="AK569" s="74"/>
    </row>
    <row r="570" spans="1:37" ht="15.75" customHeight="1">
      <c r="A570" s="79"/>
      <c r="B570" s="74"/>
      <c r="C570" s="74"/>
      <c r="D570" s="74"/>
      <c r="E570" s="74"/>
      <c r="F570" s="74"/>
      <c r="G570" s="74"/>
      <c r="H570" s="74"/>
      <c r="I570" s="74"/>
      <c r="J570" s="74"/>
      <c r="K570" s="74"/>
      <c r="L570" s="74"/>
      <c r="M570" s="74"/>
      <c r="N570" s="74"/>
      <c r="O570" s="74"/>
      <c r="P570" s="80"/>
      <c r="Q570" s="74"/>
      <c r="R570" s="74"/>
      <c r="S570" s="74"/>
      <c r="T570" s="74"/>
      <c r="U570" s="74"/>
      <c r="V570" s="74"/>
      <c r="W570" s="74"/>
      <c r="X570" s="74"/>
      <c r="Y570" s="74"/>
      <c r="Z570" s="74"/>
      <c r="AA570" s="74"/>
      <c r="AB570" s="74"/>
      <c r="AC570" s="74"/>
      <c r="AD570" s="74"/>
      <c r="AE570" s="74"/>
      <c r="AF570" s="74"/>
      <c r="AG570" s="74"/>
      <c r="AH570" s="74"/>
      <c r="AI570" s="74"/>
      <c r="AJ570" s="74"/>
      <c r="AK570" s="74"/>
    </row>
    <row r="571" spans="1:37" ht="15.75" customHeight="1">
      <c r="A571" s="79"/>
      <c r="B571" s="74"/>
      <c r="C571" s="74"/>
      <c r="D571" s="74"/>
      <c r="E571" s="74"/>
      <c r="F571" s="74"/>
      <c r="G571" s="74"/>
      <c r="H571" s="74"/>
      <c r="I571" s="74"/>
      <c r="J571" s="74"/>
      <c r="K571" s="74"/>
      <c r="L571" s="74"/>
      <c r="M571" s="74"/>
      <c r="N571" s="74"/>
      <c r="O571" s="74"/>
      <c r="P571" s="80"/>
      <c r="Q571" s="74"/>
      <c r="R571" s="74"/>
      <c r="S571" s="74"/>
      <c r="T571" s="74"/>
      <c r="U571" s="74"/>
      <c r="V571" s="74"/>
      <c r="W571" s="74"/>
      <c r="X571" s="74"/>
      <c r="Y571" s="74"/>
      <c r="Z571" s="74"/>
      <c r="AA571" s="74"/>
      <c r="AB571" s="74"/>
      <c r="AC571" s="74"/>
      <c r="AD571" s="74"/>
      <c r="AE571" s="74"/>
      <c r="AF571" s="74"/>
      <c r="AG571" s="74"/>
      <c r="AH571" s="74"/>
      <c r="AI571" s="74"/>
      <c r="AJ571" s="74"/>
      <c r="AK571" s="74"/>
    </row>
    <row r="572" spans="1:37" ht="15.75" customHeight="1">
      <c r="A572" s="79"/>
      <c r="B572" s="74"/>
      <c r="C572" s="74"/>
      <c r="D572" s="74"/>
      <c r="E572" s="74"/>
      <c r="F572" s="74"/>
      <c r="G572" s="74"/>
      <c r="H572" s="74"/>
      <c r="I572" s="74"/>
      <c r="J572" s="74"/>
      <c r="K572" s="74"/>
      <c r="L572" s="74"/>
      <c r="M572" s="74"/>
      <c r="N572" s="74"/>
      <c r="O572" s="74"/>
      <c r="P572" s="80"/>
      <c r="Q572" s="74"/>
      <c r="R572" s="74"/>
      <c r="S572" s="74"/>
      <c r="T572" s="74"/>
      <c r="U572" s="74"/>
      <c r="V572" s="74"/>
      <c r="W572" s="74"/>
      <c r="X572" s="74"/>
      <c r="Y572" s="74"/>
      <c r="Z572" s="74"/>
      <c r="AA572" s="74"/>
      <c r="AB572" s="74"/>
      <c r="AC572" s="74"/>
      <c r="AD572" s="74"/>
      <c r="AE572" s="74"/>
      <c r="AF572" s="74"/>
      <c r="AG572" s="74"/>
      <c r="AH572" s="74"/>
      <c r="AI572" s="74"/>
      <c r="AJ572" s="74"/>
      <c r="AK572" s="74"/>
    </row>
    <row r="573" spans="1:37" ht="15.75" customHeight="1">
      <c r="A573" s="79"/>
      <c r="B573" s="74"/>
      <c r="C573" s="74"/>
      <c r="D573" s="74"/>
      <c r="E573" s="74"/>
      <c r="F573" s="74"/>
      <c r="G573" s="74"/>
      <c r="H573" s="74"/>
      <c r="I573" s="74"/>
      <c r="J573" s="74"/>
      <c r="K573" s="74"/>
      <c r="L573" s="74"/>
      <c r="M573" s="74"/>
      <c r="N573" s="74"/>
      <c r="O573" s="74"/>
      <c r="P573" s="80"/>
      <c r="Q573" s="74"/>
      <c r="R573" s="74"/>
      <c r="S573" s="74"/>
      <c r="T573" s="74"/>
      <c r="U573" s="74"/>
      <c r="V573" s="74"/>
      <c r="W573" s="74"/>
      <c r="X573" s="74"/>
      <c r="Y573" s="74"/>
      <c r="Z573" s="74"/>
      <c r="AA573" s="74"/>
      <c r="AB573" s="74"/>
      <c r="AC573" s="74"/>
      <c r="AD573" s="74"/>
      <c r="AE573" s="74"/>
      <c r="AF573" s="74"/>
      <c r="AG573" s="74"/>
      <c r="AH573" s="74"/>
      <c r="AI573" s="74"/>
      <c r="AJ573" s="74"/>
      <c r="AK573" s="74"/>
    </row>
    <row r="574" spans="1:37" ht="15.75" customHeight="1">
      <c r="A574" s="79"/>
      <c r="B574" s="74"/>
      <c r="C574" s="74"/>
      <c r="D574" s="74"/>
      <c r="E574" s="74"/>
      <c r="F574" s="74"/>
      <c r="G574" s="74"/>
      <c r="H574" s="74"/>
      <c r="I574" s="74"/>
      <c r="J574" s="74"/>
      <c r="K574" s="74"/>
      <c r="L574" s="74"/>
      <c r="M574" s="74"/>
      <c r="N574" s="74"/>
      <c r="O574" s="74"/>
      <c r="P574" s="80"/>
      <c r="Q574" s="74"/>
      <c r="R574" s="74"/>
      <c r="S574" s="74"/>
      <c r="T574" s="74"/>
      <c r="U574" s="74"/>
      <c r="V574" s="74"/>
      <c r="W574" s="74"/>
      <c r="X574" s="74"/>
      <c r="Y574" s="74"/>
      <c r="Z574" s="74"/>
      <c r="AA574" s="74"/>
      <c r="AB574" s="74"/>
      <c r="AC574" s="74"/>
      <c r="AD574" s="74"/>
      <c r="AE574" s="74"/>
      <c r="AF574" s="74"/>
      <c r="AG574" s="74"/>
      <c r="AH574" s="74"/>
      <c r="AI574" s="74"/>
      <c r="AJ574" s="74"/>
      <c r="AK574" s="74"/>
    </row>
    <row r="575" spans="1:37" ht="15.75" customHeight="1">
      <c r="A575" s="79"/>
      <c r="B575" s="74"/>
      <c r="C575" s="74"/>
      <c r="D575" s="74"/>
      <c r="E575" s="74"/>
      <c r="F575" s="74"/>
      <c r="G575" s="74"/>
      <c r="H575" s="74"/>
      <c r="I575" s="74"/>
      <c r="J575" s="74"/>
      <c r="K575" s="74"/>
      <c r="L575" s="74"/>
      <c r="M575" s="74"/>
      <c r="N575" s="74"/>
      <c r="O575" s="74"/>
      <c r="P575" s="80"/>
      <c r="Q575" s="74"/>
      <c r="R575" s="74"/>
      <c r="S575" s="74"/>
      <c r="T575" s="74"/>
      <c r="U575" s="74"/>
      <c r="V575" s="74"/>
      <c r="W575" s="74"/>
      <c r="X575" s="74"/>
      <c r="Y575" s="74"/>
      <c r="Z575" s="74"/>
      <c r="AA575" s="74"/>
      <c r="AB575" s="74"/>
      <c r="AC575" s="74"/>
      <c r="AD575" s="74"/>
      <c r="AE575" s="74"/>
      <c r="AF575" s="74"/>
      <c r="AG575" s="74"/>
      <c r="AH575" s="74"/>
      <c r="AI575" s="74"/>
      <c r="AJ575" s="74"/>
      <c r="AK575" s="74"/>
    </row>
    <row r="576" spans="1:37" ht="15.75" customHeight="1">
      <c r="A576" s="79"/>
      <c r="B576" s="74"/>
      <c r="C576" s="74"/>
      <c r="D576" s="74"/>
      <c r="E576" s="74"/>
      <c r="F576" s="74"/>
      <c r="G576" s="74"/>
      <c r="H576" s="74"/>
      <c r="I576" s="74"/>
      <c r="J576" s="74"/>
      <c r="K576" s="74"/>
      <c r="L576" s="74"/>
      <c r="M576" s="74"/>
      <c r="N576" s="74"/>
      <c r="O576" s="74"/>
      <c r="P576" s="80"/>
      <c r="Q576" s="74"/>
      <c r="R576" s="74"/>
      <c r="S576" s="74"/>
      <c r="T576" s="74"/>
      <c r="U576" s="74"/>
      <c r="V576" s="74"/>
      <c r="W576" s="74"/>
      <c r="X576" s="74"/>
      <c r="Y576" s="74"/>
      <c r="Z576" s="74"/>
      <c r="AA576" s="74"/>
      <c r="AB576" s="74"/>
      <c r="AC576" s="74"/>
      <c r="AD576" s="74"/>
      <c r="AE576" s="74"/>
      <c r="AF576" s="74"/>
      <c r="AG576" s="74"/>
      <c r="AH576" s="74"/>
      <c r="AI576" s="74"/>
      <c r="AJ576" s="74"/>
      <c r="AK576" s="74"/>
    </row>
    <row r="577" spans="1:37" ht="15.75" customHeight="1">
      <c r="A577" s="79"/>
      <c r="B577" s="74"/>
      <c r="C577" s="74"/>
      <c r="D577" s="74"/>
      <c r="E577" s="74"/>
      <c r="F577" s="74"/>
      <c r="G577" s="74"/>
      <c r="H577" s="74"/>
      <c r="I577" s="74"/>
      <c r="J577" s="74"/>
      <c r="K577" s="74"/>
      <c r="L577" s="74"/>
      <c r="M577" s="74"/>
      <c r="N577" s="74"/>
      <c r="O577" s="74"/>
      <c r="P577" s="80"/>
      <c r="Q577" s="74"/>
      <c r="R577" s="74"/>
      <c r="S577" s="74"/>
      <c r="T577" s="74"/>
      <c r="U577" s="74"/>
      <c r="V577" s="74"/>
      <c r="W577" s="74"/>
      <c r="X577" s="74"/>
      <c r="Y577" s="74"/>
      <c r="Z577" s="74"/>
      <c r="AA577" s="74"/>
      <c r="AB577" s="74"/>
      <c r="AC577" s="74"/>
      <c r="AD577" s="74"/>
      <c r="AE577" s="74"/>
      <c r="AF577" s="74"/>
      <c r="AG577" s="74"/>
      <c r="AH577" s="74"/>
      <c r="AI577" s="74"/>
      <c r="AJ577" s="74"/>
      <c r="AK577" s="74"/>
    </row>
    <row r="578" spans="1:37" ht="15.75" customHeight="1">
      <c r="A578" s="79"/>
      <c r="B578" s="74"/>
      <c r="C578" s="74"/>
      <c r="D578" s="74"/>
      <c r="E578" s="74"/>
      <c r="F578" s="74"/>
      <c r="G578" s="74"/>
      <c r="H578" s="74"/>
      <c r="I578" s="74"/>
      <c r="J578" s="74"/>
      <c r="K578" s="74"/>
      <c r="L578" s="74"/>
      <c r="M578" s="74"/>
      <c r="N578" s="74"/>
      <c r="O578" s="74"/>
      <c r="P578" s="80"/>
      <c r="Q578" s="74"/>
      <c r="R578" s="74"/>
      <c r="S578" s="74"/>
      <c r="T578" s="74"/>
      <c r="U578" s="74"/>
      <c r="V578" s="74"/>
      <c r="W578" s="74"/>
      <c r="X578" s="74"/>
      <c r="Y578" s="74"/>
      <c r="Z578" s="74"/>
      <c r="AA578" s="74"/>
      <c r="AB578" s="74"/>
      <c r="AC578" s="74"/>
      <c r="AD578" s="74"/>
      <c r="AE578" s="74"/>
      <c r="AF578" s="74"/>
      <c r="AG578" s="74"/>
      <c r="AH578" s="74"/>
      <c r="AI578" s="74"/>
      <c r="AJ578" s="74"/>
      <c r="AK578" s="74"/>
    </row>
    <row r="579" spans="1:37" ht="15.75" customHeight="1">
      <c r="A579" s="79"/>
      <c r="B579" s="74"/>
      <c r="C579" s="74"/>
      <c r="D579" s="74"/>
      <c r="E579" s="74"/>
      <c r="F579" s="74"/>
      <c r="G579" s="74"/>
      <c r="H579" s="74"/>
      <c r="I579" s="74"/>
      <c r="J579" s="74"/>
      <c r="K579" s="74"/>
      <c r="L579" s="74"/>
      <c r="M579" s="74"/>
      <c r="N579" s="74"/>
      <c r="O579" s="74"/>
      <c r="P579" s="80"/>
      <c r="Q579" s="74"/>
      <c r="R579" s="74"/>
      <c r="S579" s="74"/>
      <c r="T579" s="74"/>
      <c r="U579" s="74"/>
      <c r="V579" s="74"/>
      <c r="W579" s="74"/>
      <c r="X579" s="74"/>
      <c r="Y579" s="74"/>
      <c r="Z579" s="74"/>
      <c r="AA579" s="74"/>
      <c r="AB579" s="74"/>
      <c r="AC579" s="74"/>
      <c r="AD579" s="74"/>
      <c r="AE579" s="74"/>
      <c r="AF579" s="74"/>
      <c r="AG579" s="74"/>
      <c r="AH579" s="74"/>
      <c r="AI579" s="74"/>
      <c r="AJ579" s="74"/>
      <c r="AK579" s="74"/>
    </row>
    <row r="580" spans="1:37" ht="15.75" customHeight="1">
      <c r="A580" s="79"/>
      <c r="B580" s="74"/>
      <c r="C580" s="74"/>
      <c r="D580" s="74"/>
      <c r="E580" s="74"/>
      <c r="F580" s="74"/>
      <c r="G580" s="74"/>
      <c r="H580" s="74"/>
      <c r="I580" s="74"/>
      <c r="J580" s="74"/>
      <c r="K580" s="74"/>
      <c r="L580" s="74"/>
      <c r="M580" s="74"/>
      <c r="N580" s="74"/>
      <c r="O580" s="74"/>
      <c r="P580" s="80"/>
      <c r="Q580" s="74"/>
      <c r="R580" s="74"/>
      <c r="S580" s="74"/>
      <c r="T580" s="74"/>
      <c r="U580" s="74"/>
      <c r="V580" s="74"/>
      <c r="W580" s="74"/>
      <c r="X580" s="74"/>
      <c r="Y580" s="74"/>
      <c r="Z580" s="74"/>
      <c r="AA580" s="74"/>
      <c r="AB580" s="74"/>
      <c r="AC580" s="74"/>
      <c r="AD580" s="74"/>
      <c r="AE580" s="74"/>
      <c r="AF580" s="74"/>
      <c r="AG580" s="74"/>
      <c r="AH580" s="74"/>
      <c r="AI580" s="74"/>
      <c r="AJ580" s="74"/>
      <c r="AK580" s="74"/>
    </row>
    <row r="581" spans="1:37" ht="15.75" customHeight="1">
      <c r="A581" s="79"/>
      <c r="B581" s="74"/>
      <c r="C581" s="74"/>
      <c r="D581" s="74"/>
      <c r="E581" s="74"/>
      <c r="F581" s="74"/>
      <c r="G581" s="74"/>
      <c r="H581" s="74"/>
      <c r="I581" s="74"/>
      <c r="J581" s="74"/>
      <c r="K581" s="74"/>
      <c r="L581" s="74"/>
      <c r="M581" s="74"/>
      <c r="N581" s="74"/>
      <c r="O581" s="74"/>
      <c r="P581" s="80"/>
      <c r="Q581" s="74"/>
      <c r="R581" s="74"/>
      <c r="S581" s="74"/>
      <c r="T581" s="74"/>
      <c r="U581" s="74"/>
      <c r="V581" s="74"/>
      <c r="W581" s="74"/>
      <c r="X581" s="74"/>
      <c r="Y581" s="74"/>
      <c r="Z581" s="74"/>
      <c r="AA581" s="74"/>
      <c r="AB581" s="74"/>
      <c r="AC581" s="74"/>
      <c r="AD581" s="74"/>
      <c r="AE581" s="74"/>
      <c r="AF581" s="74"/>
      <c r="AG581" s="74"/>
      <c r="AH581" s="74"/>
      <c r="AI581" s="74"/>
      <c r="AJ581" s="74"/>
      <c r="AK581" s="74"/>
    </row>
    <row r="582" spans="1:37" ht="15.75" customHeight="1">
      <c r="A582" s="79"/>
      <c r="B582" s="74"/>
      <c r="C582" s="74"/>
      <c r="D582" s="74"/>
      <c r="E582" s="74"/>
      <c r="F582" s="74"/>
      <c r="G582" s="74"/>
      <c r="H582" s="74"/>
      <c r="I582" s="74"/>
      <c r="J582" s="74"/>
      <c r="K582" s="74"/>
      <c r="L582" s="74"/>
      <c r="M582" s="74"/>
      <c r="N582" s="74"/>
      <c r="O582" s="74"/>
      <c r="P582" s="80"/>
      <c r="Q582" s="74"/>
      <c r="R582" s="74"/>
      <c r="S582" s="74"/>
      <c r="T582" s="74"/>
      <c r="U582" s="74"/>
      <c r="V582" s="74"/>
      <c r="W582" s="74"/>
      <c r="X582" s="74"/>
      <c r="Y582" s="74"/>
      <c r="Z582" s="74"/>
      <c r="AA582" s="74"/>
      <c r="AB582" s="74"/>
      <c r="AC582" s="74"/>
      <c r="AD582" s="74"/>
      <c r="AE582" s="74"/>
      <c r="AF582" s="74"/>
      <c r="AG582" s="74"/>
      <c r="AH582" s="74"/>
      <c r="AI582" s="74"/>
      <c r="AJ582" s="74"/>
      <c r="AK582" s="74"/>
    </row>
    <row r="583" spans="1:37" ht="15.75" customHeight="1">
      <c r="A583" s="79"/>
      <c r="B583" s="74"/>
      <c r="C583" s="74"/>
      <c r="D583" s="74"/>
      <c r="E583" s="74"/>
      <c r="F583" s="74"/>
      <c r="G583" s="74"/>
      <c r="H583" s="74"/>
      <c r="I583" s="74"/>
      <c r="J583" s="74"/>
      <c r="K583" s="74"/>
      <c r="L583" s="74"/>
      <c r="M583" s="74"/>
      <c r="N583" s="74"/>
      <c r="O583" s="74"/>
      <c r="P583" s="80"/>
      <c r="Q583" s="74"/>
      <c r="R583" s="74"/>
      <c r="S583" s="74"/>
      <c r="T583" s="74"/>
      <c r="U583" s="74"/>
      <c r="V583" s="74"/>
      <c r="W583" s="74"/>
      <c r="X583" s="74"/>
      <c r="Y583" s="74"/>
      <c r="Z583" s="74"/>
      <c r="AA583" s="74"/>
      <c r="AB583" s="74"/>
      <c r="AC583" s="74"/>
      <c r="AD583" s="74"/>
      <c r="AE583" s="74"/>
      <c r="AF583" s="74"/>
      <c r="AG583" s="74"/>
      <c r="AH583" s="74"/>
      <c r="AI583" s="74"/>
      <c r="AJ583" s="74"/>
      <c r="AK583" s="74"/>
    </row>
    <row r="584" spans="1:37" ht="15.75" customHeight="1">
      <c r="A584" s="79"/>
      <c r="B584" s="74"/>
      <c r="C584" s="74"/>
      <c r="D584" s="74"/>
      <c r="E584" s="74"/>
      <c r="F584" s="74"/>
      <c r="G584" s="74"/>
      <c r="H584" s="74"/>
      <c r="I584" s="74"/>
      <c r="J584" s="74"/>
      <c r="K584" s="74"/>
      <c r="L584" s="74"/>
      <c r="M584" s="74"/>
      <c r="N584" s="74"/>
      <c r="O584" s="74"/>
      <c r="P584" s="80"/>
      <c r="Q584" s="74"/>
      <c r="R584" s="74"/>
      <c r="S584" s="74"/>
      <c r="T584" s="74"/>
      <c r="U584" s="74"/>
      <c r="V584" s="74"/>
      <c r="W584" s="74"/>
      <c r="X584" s="74"/>
      <c r="Y584" s="74"/>
      <c r="Z584" s="74"/>
      <c r="AA584" s="74"/>
      <c r="AB584" s="74"/>
      <c r="AC584" s="74"/>
      <c r="AD584" s="74"/>
      <c r="AE584" s="74"/>
      <c r="AF584" s="74"/>
      <c r="AG584" s="74"/>
      <c r="AH584" s="74"/>
      <c r="AI584" s="74"/>
      <c r="AJ584" s="74"/>
      <c r="AK584" s="74"/>
    </row>
    <row r="585" spans="1:37" ht="15.75" customHeight="1">
      <c r="A585" s="79"/>
      <c r="B585" s="74"/>
      <c r="C585" s="74"/>
      <c r="D585" s="74"/>
      <c r="E585" s="74"/>
      <c r="F585" s="74"/>
      <c r="G585" s="74"/>
      <c r="H585" s="74"/>
      <c r="I585" s="74"/>
      <c r="J585" s="74"/>
      <c r="K585" s="74"/>
      <c r="L585" s="74"/>
      <c r="M585" s="74"/>
      <c r="N585" s="74"/>
      <c r="O585" s="74"/>
      <c r="P585" s="80"/>
      <c r="Q585" s="74"/>
      <c r="R585" s="74"/>
      <c r="S585" s="74"/>
      <c r="T585" s="74"/>
      <c r="U585" s="74"/>
      <c r="V585" s="74"/>
      <c r="W585" s="74"/>
      <c r="X585" s="74"/>
      <c r="Y585" s="74"/>
      <c r="Z585" s="74"/>
      <c r="AA585" s="74"/>
      <c r="AB585" s="74"/>
      <c r="AC585" s="74"/>
      <c r="AD585" s="74"/>
      <c r="AE585" s="74"/>
      <c r="AF585" s="74"/>
      <c r="AG585" s="74"/>
      <c r="AH585" s="74"/>
      <c r="AI585" s="74"/>
      <c r="AJ585" s="74"/>
      <c r="AK585" s="74"/>
    </row>
    <row r="586" spans="1:37" ht="15.75" customHeight="1">
      <c r="A586" s="79"/>
      <c r="B586" s="74"/>
      <c r="C586" s="74"/>
      <c r="D586" s="74"/>
      <c r="E586" s="74"/>
      <c r="F586" s="74"/>
      <c r="G586" s="74"/>
      <c r="H586" s="74"/>
      <c r="I586" s="74"/>
      <c r="J586" s="74"/>
      <c r="K586" s="74"/>
      <c r="L586" s="74"/>
      <c r="M586" s="74"/>
      <c r="N586" s="74"/>
      <c r="O586" s="74"/>
      <c r="P586" s="80"/>
      <c r="Q586" s="74"/>
      <c r="R586" s="74"/>
      <c r="S586" s="74"/>
      <c r="T586" s="74"/>
      <c r="U586" s="74"/>
      <c r="V586" s="74"/>
      <c r="W586" s="74"/>
      <c r="X586" s="74"/>
      <c r="Y586" s="74"/>
      <c r="Z586" s="74"/>
      <c r="AA586" s="74"/>
      <c r="AB586" s="74"/>
      <c r="AC586" s="74"/>
      <c r="AD586" s="74"/>
      <c r="AE586" s="74"/>
      <c r="AF586" s="74"/>
      <c r="AG586" s="74"/>
      <c r="AH586" s="74"/>
      <c r="AI586" s="74"/>
      <c r="AJ586" s="74"/>
      <c r="AK586" s="74"/>
    </row>
    <row r="587" spans="1:37" ht="15.75" customHeight="1">
      <c r="A587" s="79"/>
      <c r="B587" s="74"/>
      <c r="C587" s="74"/>
      <c r="D587" s="74"/>
      <c r="E587" s="74"/>
      <c r="F587" s="74"/>
      <c r="G587" s="74"/>
      <c r="H587" s="74"/>
      <c r="I587" s="74"/>
      <c r="J587" s="74"/>
      <c r="K587" s="74"/>
      <c r="L587" s="74"/>
      <c r="M587" s="74"/>
      <c r="N587" s="74"/>
      <c r="O587" s="74"/>
      <c r="P587" s="80"/>
      <c r="Q587" s="74"/>
      <c r="R587" s="74"/>
      <c r="S587" s="74"/>
      <c r="T587" s="74"/>
      <c r="U587" s="74"/>
      <c r="V587" s="74"/>
      <c r="W587" s="74"/>
      <c r="X587" s="74"/>
      <c r="Y587" s="74"/>
      <c r="Z587" s="74"/>
      <c r="AA587" s="74"/>
      <c r="AB587" s="74"/>
      <c r="AC587" s="74"/>
      <c r="AD587" s="74"/>
      <c r="AE587" s="74"/>
      <c r="AF587" s="74"/>
      <c r="AG587" s="74"/>
      <c r="AH587" s="74"/>
      <c r="AI587" s="74"/>
      <c r="AJ587" s="74"/>
      <c r="AK587" s="74"/>
    </row>
    <row r="588" spans="1:37" ht="15.75" customHeight="1">
      <c r="A588" s="79"/>
      <c r="B588" s="74"/>
      <c r="C588" s="74"/>
      <c r="D588" s="74"/>
      <c r="E588" s="74"/>
      <c r="F588" s="74"/>
      <c r="G588" s="74"/>
      <c r="H588" s="74"/>
      <c r="I588" s="74"/>
      <c r="J588" s="74"/>
      <c r="K588" s="74"/>
      <c r="L588" s="74"/>
      <c r="M588" s="74"/>
      <c r="N588" s="74"/>
      <c r="O588" s="74"/>
      <c r="P588" s="80"/>
      <c r="Q588" s="74"/>
      <c r="R588" s="74"/>
      <c r="S588" s="74"/>
      <c r="T588" s="74"/>
      <c r="U588" s="74"/>
      <c r="V588" s="74"/>
      <c r="W588" s="74"/>
      <c r="X588" s="74"/>
      <c r="Y588" s="74"/>
      <c r="Z588" s="74"/>
      <c r="AA588" s="74"/>
      <c r="AB588" s="74"/>
      <c r="AC588" s="74"/>
      <c r="AD588" s="74"/>
      <c r="AE588" s="74"/>
      <c r="AF588" s="74"/>
      <c r="AG588" s="74"/>
      <c r="AH588" s="74"/>
      <c r="AI588" s="74"/>
      <c r="AJ588" s="74"/>
      <c r="AK588" s="74"/>
    </row>
    <row r="589" spans="1:37" ht="15.75" customHeight="1">
      <c r="A589" s="79"/>
      <c r="B589" s="74"/>
      <c r="C589" s="74"/>
      <c r="D589" s="74"/>
      <c r="E589" s="74"/>
      <c r="F589" s="74"/>
      <c r="G589" s="74"/>
      <c r="H589" s="74"/>
      <c r="I589" s="74"/>
      <c r="J589" s="74"/>
      <c r="K589" s="74"/>
      <c r="L589" s="74"/>
      <c r="M589" s="74"/>
      <c r="N589" s="74"/>
      <c r="O589" s="74"/>
      <c r="P589" s="80"/>
      <c r="Q589" s="74"/>
      <c r="R589" s="74"/>
      <c r="S589" s="74"/>
      <c r="T589" s="74"/>
      <c r="U589" s="74"/>
      <c r="V589" s="74"/>
      <c r="W589" s="74"/>
      <c r="X589" s="74"/>
      <c r="Y589" s="74"/>
      <c r="Z589" s="74"/>
      <c r="AA589" s="74"/>
      <c r="AB589" s="74"/>
      <c r="AC589" s="74"/>
      <c r="AD589" s="74"/>
      <c r="AE589" s="74"/>
      <c r="AF589" s="74"/>
      <c r="AG589" s="74"/>
      <c r="AH589" s="74"/>
      <c r="AI589" s="74"/>
      <c r="AJ589" s="74"/>
      <c r="AK589" s="74"/>
    </row>
    <row r="590" spans="1:37" ht="15.75" customHeight="1">
      <c r="A590" s="79"/>
      <c r="B590" s="74"/>
      <c r="C590" s="74"/>
      <c r="D590" s="74"/>
      <c r="E590" s="74"/>
      <c r="F590" s="74"/>
      <c r="G590" s="74"/>
      <c r="H590" s="74"/>
      <c r="I590" s="74"/>
      <c r="J590" s="74"/>
      <c r="K590" s="74"/>
      <c r="L590" s="74"/>
      <c r="M590" s="74"/>
      <c r="N590" s="74"/>
      <c r="O590" s="74"/>
      <c r="P590" s="80"/>
      <c r="Q590" s="74"/>
      <c r="R590" s="74"/>
      <c r="S590" s="74"/>
      <c r="T590" s="74"/>
      <c r="U590" s="74"/>
      <c r="V590" s="74"/>
      <c r="W590" s="74"/>
      <c r="X590" s="74"/>
      <c r="Y590" s="74"/>
      <c r="Z590" s="74"/>
      <c r="AA590" s="74"/>
      <c r="AB590" s="74"/>
      <c r="AC590" s="74"/>
      <c r="AD590" s="74"/>
      <c r="AE590" s="74"/>
      <c r="AF590" s="74"/>
      <c r="AG590" s="74"/>
      <c r="AH590" s="74"/>
      <c r="AI590" s="74"/>
      <c r="AJ590" s="74"/>
      <c r="AK590" s="74"/>
    </row>
    <row r="591" spans="1:37" ht="15.75" customHeight="1">
      <c r="A591" s="79"/>
      <c r="B591" s="74"/>
      <c r="C591" s="74"/>
      <c r="D591" s="74"/>
      <c r="E591" s="74"/>
      <c r="F591" s="74"/>
      <c r="G591" s="74"/>
      <c r="H591" s="74"/>
      <c r="I591" s="74"/>
      <c r="J591" s="74"/>
      <c r="K591" s="74"/>
      <c r="L591" s="74"/>
      <c r="M591" s="74"/>
      <c r="N591" s="74"/>
      <c r="O591" s="74"/>
      <c r="P591" s="80"/>
      <c r="Q591" s="74"/>
      <c r="R591" s="74"/>
      <c r="S591" s="74"/>
      <c r="T591" s="74"/>
      <c r="U591" s="74"/>
      <c r="V591" s="74"/>
      <c r="W591" s="74"/>
      <c r="X591" s="74"/>
      <c r="Y591" s="74"/>
      <c r="Z591" s="74"/>
      <c r="AA591" s="74"/>
      <c r="AB591" s="74"/>
      <c r="AC591" s="74"/>
      <c r="AD591" s="74"/>
      <c r="AE591" s="74"/>
      <c r="AF591" s="74"/>
      <c r="AG591" s="74"/>
      <c r="AH591" s="74"/>
      <c r="AI591" s="74"/>
      <c r="AJ591" s="74"/>
      <c r="AK591" s="74"/>
    </row>
    <row r="592" spans="1:37" ht="15.75" customHeight="1">
      <c r="A592" s="79"/>
      <c r="B592" s="74"/>
      <c r="C592" s="74"/>
      <c r="D592" s="74"/>
      <c r="E592" s="74"/>
      <c r="F592" s="74"/>
      <c r="G592" s="74"/>
      <c r="H592" s="74"/>
      <c r="I592" s="74"/>
      <c r="J592" s="74"/>
      <c r="K592" s="74"/>
      <c r="L592" s="74"/>
      <c r="M592" s="74"/>
      <c r="N592" s="74"/>
      <c r="O592" s="74"/>
      <c r="P592" s="80"/>
      <c r="Q592" s="74"/>
      <c r="R592" s="74"/>
      <c r="S592" s="74"/>
      <c r="T592" s="74"/>
      <c r="U592" s="74"/>
      <c r="V592" s="74"/>
      <c r="W592" s="74"/>
      <c r="X592" s="74"/>
      <c r="Y592" s="74"/>
      <c r="Z592" s="74"/>
      <c r="AA592" s="74"/>
      <c r="AB592" s="74"/>
      <c r="AC592" s="74"/>
      <c r="AD592" s="74"/>
      <c r="AE592" s="74"/>
      <c r="AF592" s="74"/>
      <c r="AG592" s="74"/>
      <c r="AH592" s="74"/>
      <c r="AI592" s="74"/>
      <c r="AJ592" s="74"/>
      <c r="AK592" s="74"/>
    </row>
    <row r="593" spans="1:37" ht="15.75" customHeight="1">
      <c r="A593" s="79"/>
      <c r="B593" s="74"/>
      <c r="C593" s="74"/>
      <c r="D593" s="74"/>
      <c r="E593" s="74"/>
      <c r="F593" s="74"/>
      <c r="G593" s="74"/>
      <c r="H593" s="74"/>
      <c r="I593" s="74"/>
      <c r="J593" s="74"/>
      <c r="K593" s="74"/>
      <c r="L593" s="74"/>
      <c r="M593" s="74"/>
      <c r="N593" s="74"/>
      <c r="O593" s="74"/>
      <c r="P593" s="80"/>
      <c r="Q593" s="74"/>
      <c r="R593" s="74"/>
      <c r="S593" s="74"/>
      <c r="T593" s="74"/>
      <c r="U593" s="74"/>
      <c r="V593" s="74"/>
      <c r="W593" s="74"/>
      <c r="X593" s="74"/>
      <c r="Y593" s="74"/>
      <c r="Z593" s="74"/>
      <c r="AA593" s="74"/>
      <c r="AB593" s="74"/>
      <c r="AC593" s="74"/>
      <c r="AD593" s="74"/>
      <c r="AE593" s="74"/>
      <c r="AF593" s="74"/>
      <c r="AG593" s="74"/>
      <c r="AH593" s="74"/>
      <c r="AI593" s="74"/>
      <c r="AJ593" s="74"/>
      <c r="AK593" s="74"/>
    </row>
    <row r="594" spans="1:37" ht="15.75" customHeight="1">
      <c r="A594" s="79"/>
      <c r="B594" s="74"/>
      <c r="C594" s="74"/>
      <c r="D594" s="74"/>
      <c r="E594" s="74"/>
      <c r="F594" s="74"/>
      <c r="G594" s="74"/>
      <c r="H594" s="74"/>
      <c r="I594" s="74"/>
      <c r="J594" s="74"/>
      <c r="K594" s="74"/>
      <c r="L594" s="74"/>
      <c r="M594" s="74"/>
      <c r="N594" s="74"/>
      <c r="O594" s="74"/>
      <c r="P594" s="80"/>
      <c r="Q594" s="74"/>
      <c r="R594" s="74"/>
      <c r="S594" s="74"/>
      <c r="T594" s="74"/>
      <c r="U594" s="74"/>
      <c r="V594" s="74"/>
      <c r="W594" s="74"/>
      <c r="X594" s="74"/>
      <c r="Y594" s="74"/>
      <c r="Z594" s="74"/>
      <c r="AA594" s="74"/>
      <c r="AB594" s="74"/>
      <c r="AC594" s="74"/>
      <c r="AD594" s="74"/>
      <c r="AE594" s="74"/>
      <c r="AF594" s="74"/>
      <c r="AG594" s="74"/>
      <c r="AH594" s="74"/>
      <c r="AI594" s="74"/>
      <c r="AJ594" s="74"/>
      <c r="AK594" s="74"/>
    </row>
    <row r="595" spans="1:37" ht="15.75" customHeight="1">
      <c r="A595" s="79"/>
      <c r="B595" s="74"/>
      <c r="C595" s="74"/>
      <c r="D595" s="74"/>
      <c r="E595" s="74"/>
      <c r="F595" s="74"/>
      <c r="G595" s="74"/>
      <c r="H595" s="74"/>
      <c r="I595" s="74"/>
      <c r="J595" s="74"/>
      <c r="K595" s="74"/>
      <c r="L595" s="74"/>
      <c r="M595" s="74"/>
      <c r="N595" s="74"/>
      <c r="O595" s="74"/>
      <c r="P595" s="80"/>
      <c r="Q595" s="74"/>
      <c r="R595" s="74"/>
      <c r="S595" s="74"/>
      <c r="T595" s="74"/>
      <c r="U595" s="74"/>
      <c r="V595" s="74"/>
      <c r="W595" s="74"/>
      <c r="X595" s="74"/>
      <c r="Y595" s="74"/>
      <c r="Z595" s="74"/>
      <c r="AA595" s="74"/>
      <c r="AB595" s="74"/>
      <c r="AC595" s="74"/>
      <c r="AD595" s="74"/>
      <c r="AE595" s="74"/>
      <c r="AF595" s="74"/>
      <c r="AG595" s="74"/>
      <c r="AH595" s="74"/>
      <c r="AI595" s="74"/>
      <c r="AJ595" s="74"/>
      <c r="AK595" s="74"/>
    </row>
    <row r="596" spans="1:37" ht="15.75" customHeight="1">
      <c r="A596" s="79"/>
      <c r="B596" s="74"/>
      <c r="C596" s="74"/>
      <c r="D596" s="74"/>
      <c r="E596" s="74"/>
      <c r="F596" s="74"/>
      <c r="G596" s="74"/>
      <c r="H596" s="74"/>
      <c r="I596" s="74"/>
      <c r="J596" s="74"/>
      <c r="K596" s="74"/>
      <c r="L596" s="74"/>
      <c r="M596" s="74"/>
      <c r="N596" s="74"/>
      <c r="O596" s="74"/>
      <c r="P596" s="80"/>
      <c r="Q596" s="74"/>
      <c r="R596" s="74"/>
      <c r="S596" s="74"/>
      <c r="T596" s="74"/>
      <c r="U596" s="74"/>
      <c r="V596" s="74"/>
      <c r="W596" s="74"/>
      <c r="X596" s="74"/>
      <c r="Y596" s="74"/>
      <c r="Z596" s="74"/>
      <c r="AA596" s="74"/>
      <c r="AB596" s="74"/>
      <c r="AC596" s="74"/>
      <c r="AD596" s="74"/>
      <c r="AE596" s="74"/>
      <c r="AF596" s="74"/>
      <c r="AG596" s="74"/>
      <c r="AH596" s="74"/>
      <c r="AI596" s="74"/>
      <c r="AJ596" s="74"/>
      <c r="AK596" s="74"/>
    </row>
    <row r="597" spans="1:37" ht="15.75" customHeight="1">
      <c r="A597" s="79"/>
      <c r="B597" s="74"/>
      <c r="C597" s="74"/>
      <c r="D597" s="74"/>
      <c r="E597" s="74"/>
      <c r="F597" s="74"/>
      <c r="G597" s="74"/>
      <c r="H597" s="74"/>
      <c r="I597" s="74"/>
      <c r="J597" s="74"/>
      <c r="K597" s="74"/>
      <c r="L597" s="74"/>
      <c r="M597" s="74"/>
      <c r="N597" s="74"/>
      <c r="O597" s="74"/>
      <c r="P597" s="80"/>
      <c r="Q597" s="74"/>
      <c r="R597" s="74"/>
      <c r="S597" s="74"/>
      <c r="T597" s="74"/>
      <c r="U597" s="74"/>
      <c r="V597" s="74"/>
      <c r="W597" s="74"/>
      <c r="X597" s="74"/>
      <c r="Y597" s="74"/>
      <c r="Z597" s="74"/>
      <c r="AA597" s="74"/>
      <c r="AB597" s="74"/>
      <c r="AC597" s="74"/>
      <c r="AD597" s="74"/>
      <c r="AE597" s="74"/>
      <c r="AF597" s="74"/>
      <c r="AG597" s="74"/>
      <c r="AH597" s="74"/>
      <c r="AI597" s="74"/>
      <c r="AJ597" s="74"/>
      <c r="AK597" s="74"/>
    </row>
    <row r="598" spans="1:37" ht="15.75" customHeight="1">
      <c r="A598" s="79"/>
      <c r="B598" s="74"/>
      <c r="C598" s="74"/>
      <c r="D598" s="74"/>
      <c r="E598" s="74"/>
      <c r="F598" s="74"/>
      <c r="G598" s="74"/>
      <c r="H598" s="74"/>
      <c r="I598" s="74"/>
      <c r="J598" s="74"/>
      <c r="K598" s="74"/>
      <c r="L598" s="74"/>
      <c r="M598" s="74"/>
      <c r="N598" s="74"/>
      <c r="O598" s="74"/>
      <c r="P598" s="80"/>
      <c r="Q598" s="74"/>
      <c r="R598" s="74"/>
      <c r="S598" s="74"/>
      <c r="T598" s="74"/>
      <c r="U598" s="74"/>
      <c r="V598" s="74"/>
      <c r="W598" s="74"/>
      <c r="X598" s="74"/>
      <c r="Y598" s="74"/>
      <c r="Z598" s="74"/>
      <c r="AA598" s="74"/>
      <c r="AB598" s="74"/>
      <c r="AC598" s="74"/>
      <c r="AD598" s="74"/>
      <c r="AE598" s="74"/>
      <c r="AF598" s="74"/>
      <c r="AG598" s="74"/>
      <c r="AH598" s="74"/>
      <c r="AI598" s="74"/>
      <c r="AJ598" s="74"/>
      <c r="AK598" s="74"/>
    </row>
    <row r="599" spans="1:37" ht="15.75" customHeight="1">
      <c r="A599" s="79"/>
      <c r="B599" s="74"/>
      <c r="C599" s="74"/>
      <c r="D599" s="74"/>
      <c r="E599" s="74"/>
      <c r="F599" s="74"/>
      <c r="G599" s="74"/>
      <c r="H599" s="74"/>
      <c r="I599" s="74"/>
      <c r="J599" s="74"/>
      <c r="K599" s="74"/>
      <c r="L599" s="74"/>
      <c r="M599" s="74"/>
      <c r="N599" s="74"/>
      <c r="O599" s="74"/>
      <c r="P599" s="80"/>
      <c r="Q599" s="74"/>
      <c r="R599" s="74"/>
      <c r="S599" s="74"/>
      <c r="T599" s="74"/>
      <c r="U599" s="74"/>
      <c r="V599" s="74"/>
      <c r="W599" s="74"/>
      <c r="X599" s="74"/>
      <c r="Y599" s="74"/>
      <c r="Z599" s="74"/>
      <c r="AA599" s="74"/>
      <c r="AB599" s="74"/>
      <c r="AC599" s="74"/>
      <c r="AD599" s="74"/>
      <c r="AE599" s="74"/>
      <c r="AF599" s="74"/>
      <c r="AG599" s="74"/>
      <c r="AH599" s="74"/>
      <c r="AI599" s="74"/>
      <c r="AJ599" s="74"/>
      <c r="AK599" s="74"/>
    </row>
    <row r="600" spans="1:37" ht="15.75" customHeight="1">
      <c r="A600" s="79"/>
      <c r="B600" s="74"/>
      <c r="C600" s="74"/>
      <c r="D600" s="74"/>
      <c r="E600" s="74"/>
      <c r="F600" s="74"/>
      <c r="G600" s="74"/>
      <c r="H600" s="74"/>
      <c r="I600" s="74"/>
      <c r="J600" s="74"/>
      <c r="K600" s="74"/>
      <c r="L600" s="74"/>
      <c r="M600" s="74"/>
      <c r="N600" s="74"/>
      <c r="O600" s="74"/>
      <c r="P600" s="80"/>
      <c r="Q600" s="74"/>
      <c r="R600" s="74"/>
      <c r="S600" s="74"/>
      <c r="T600" s="74"/>
      <c r="U600" s="74"/>
      <c r="V600" s="74"/>
      <c r="W600" s="74"/>
      <c r="X600" s="74"/>
      <c r="Y600" s="74"/>
      <c r="Z600" s="74"/>
      <c r="AA600" s="74"/>
      <c r="AB600" s="74"/>
      <c r="AC600" s="74"/>
      <c r="AD600" s="74"/>
      <c r="AE600" s="74"/>
      <c r="AF600" s="74"/>
      <c r="AG600" s="74"/>
      <c r="AH600" s="74"/>
      <c r="AI600" s="74"/>
      <c r="AJ600" s="74"/>
      <c r="AK600" s="74"/>
    </row>
    <row r="601" spans="1:37" ht="15.75" customHeight="1">
      <c r="A601" s="79"/>
      <c r="B601" s="74"/>
      <c r="C601" s="74"/>
      <c r="D601" s="74"/>
      <c r="E601" s="74"/>
      <c r="F601" s="74"/>
      <c r="G601" s="74"/>
      <c r="H601" s="74"/>
      <c r="I601" s="74"/>
      <c r="J601" s="74"/>
      <c r="K601" s="74"/>
      <c r="L601" s="74"/>
      <c r="M601" s="74"/>
      <c r="N601" s="74"/>
      <c r="O601" s="74"/>
      <c r="P601" s="80"/>
      <c r="Q601" s="74"/>
      <c r="R601" s="74"/>
      <c r="S601" s="74"/>
      <c r="T601" s="74"/>
      <c r="U601" s="74"/>
      <c r="V601" s="74"/>
      <c r="W601" s="74"/>
      <c r="X601" s="74"/>
      <c r="Y601" s="74"/>
      <c r="Z601" s="74"/>
      <c r="AA601" s="74"/>
      <c r="AB601" s="74"/>
      <c r="AC601" s="74"/>
      <c r="AD601" s="74"/>
      <c r="AE601" s="74"/>
      <c r="AF601" s="74"/>
      <c r="AG601" s="74"/>
      <c r="AH601" s="74"/>
      <c r="AI601" s="74"/>
      <c r="AJ601" s="74"/>
      <c r="AK601" s="74"/>
    </row>
    <row r="602" spans="1:37" ht="15.75" customHeight="1">
      <c r="A602" s="79"/>
      <c r="B602" s="74"/>
      <c r="C602" s="74"/>
      <c r="D602" s="74"/>
      <c r="E602" s="74"/>
      <c r="F602" s="74"/>
      <c r="G602" s="74"/>
      <c r="H602" s="74"/>
      <c r="I602" s="74"/>
      <c r="J602" s="74"/>
      <c r="K602" s="74"/>
      <c r="L602" s="74"/>
      <c r="M602" s="74"/>
      <c r="N602" s="74"/>
      <c r="O602" s="74"/>
      <c r="P602" s="80"/>
      <c r="Q602" s="74"/>
      <c r="R602" s="74"/>
      <c r="S602" s="74"/>
      <c r="T602" s="74"/>
      <c r="U602" s="74"/>
      <c r="V602" s="74"/>
      <c r="W602" s="74"/>
      <c r="X602" s="74"/>
      <c r="Y602" s="74"/>
      <c r="Z602" s="74"/>
      <c r="AA602" s="74"/>
      <c r="AB602" s="74"/>
      <c r="AC602" s="74"/>
      <c r="AD602" s="74"/>
      <c r="AE602" s="74"/>
      <c r="AF602" s="74"/>
      <c r="AG602" s="74"/>
      <c r="AH602" s="74"/>
      <c r="AI602" s="74"/>
      <c r="AJ602" s="74"/>
      <c r="AK602" s="74"/>
    </row>
    <row r="603" spans="1:37" ht="15.75" customHeight="1">
      <c r="A603" s="79"/>
      <c r="B603" s="74"/>
      <c r="C603" s="74"/>
      <c r="D603" s="74"/>
      <c r="E603" s="74"/>
      <c r="F603" s="74"/>
      <c r="G603" s="74"/>
      <c r="H603" s="74"/>
      <c r="I603" s="74"/>
      <c r="J603" s="74"/>
      <c r="K603" s="74"/>
      <c r="L603" s="74"/>
      <c r="M603" s="74"/>
      <c r="N603" s="74"/>
      <c r="O603" s="74"/>
      <c r="P603" s="80"/>
      <c r="Q603" s="74"/>
      <c r="R603" s="74"/>
      <c r="S603" s="74"/>
      <c r="T603" s="74"/>
      <c r="U603" s="74"/>
      <c r="V603" s="74"/>
      <c r="W603" s="74"/>
      <c r="X603" s="74"/>
      <c r="Y603" s="74"/>
      <c r="Z603" s="74"/>
      <c r="AA603" s="74"/>
      <c r="AB603" s="74"/>
      <c r="AC603" s="74"/>
      <c r="AD603" s="74"/>
      <c r="AE603" s="74"/>
      <c r="AF603" s="74"/>
      <c r="AG603" s="74"/>
      <c r="AH603" s="74"/>
      <c r="AI603" s="74"/>
      <c r="AJ603" s="74"/>
      <c r="AK603" s="74"/>
    </row>
    <row r="604" spans="1:37" ht="15.75" customHeight="1">
      <c r="A604" s="79"/>
      <c r="B604" s="74"/>
      <c r="C604" s="74"/>
      <c r="D604" s="74"/>
      <c r="E604" s="74"/>
      <c r="F604" s="74"/>
      <c r="G604" s="74"/>
      <c r="H604" s="74"/>
      <c r="I604" s="74"/>
      <c r="J604" s="74"/>
      <c r="K604" s="74"/>
      <c r="L604" s="74"/>
      <c r="M604" s="74"/>
      <c r="N604" s="74"/>
      <c r="O604" s="74"/>
      <c r="P604" s="80"/>
      <c r="Q604" s="74"/>
      <c r="R604" s="74"/>
      <c r="S604" s="74"/>
      <c r="T604" s="74"/>
      <c r="U604" s="74"/>
      <c r="V604" s="74"/>
      <c r="W604" s="74"/>
      <c r="X604" s="74"/>
      <c r="Y604" s="74"/>
      <c r="Z604" s="74"/>
      <c r="AA604" s="74"/>
      <c r="AB604" s="74"/>
      <c r="AC604" s="74"/>
      <c r="AD604" s="74"/>
      <c r="AE604" s="74"/>
      <c r="AF604" s="74"/>
      <c r="AG604" s="74"/>
      <c r="AH604" s="74"/>
      <c r="AI604" s="74"/>
      <c r="AJ604" s="74"/>
      <c r="AK604" s="74"/>
    </row>
    <row r="605" spans="1:37" ht="15.75" customHeight="1">
      <c r="A605" s="79"/>
      <c r="B605" s="74"/>
      <c r="C605" s="74"/>
      <c r="D605" s="74"/>
      <c r="E605" s="74"/>
      <c r="F605" s="74"/>
      <c r="G605" s="74"/>
      <c r="H605" s="74"/>
      <c r="I605" s="74"/>
      <c r="J605" s="74"/>
      <c r="K605" s="74"/>
      <c r="L605" s="74"/>
      <c r="M605" s="74"/>
      <c r="N605" s="74"/>
      <c r="O605" s="74"/>
      <c r="P605" s="80"/>
      <c r="Q605" s="74"/>
      <c r="R605" s="74"/>
      <c r="S605" s="74"/>
      <c r="T605" s="74"/>
      <c r="U605" s="74"/>
      <c r="V605" s="74"/>
      <c r="W605" s="74"/>
      <c r="X605" s="74"/>
      <c r="Y605" s="74"/>
      <c r="Z605" s="74"/>
      <c r="AA605" s="74"/>
      <c r="AB605" s="74"/>
      <c r="AC605" s="74"/>
      <c r="AD605" s="74"/>
      <c r="AE605" s="74"/>
      <c r="AF605" s="74"/>
      <c r="AG605" s="74"/>
      <c r="AH605" s="74"/>
      <c r="AI605" s="74"/>
      <c r="AJ605" s="74"/>
      <c r="AK605" s="74"/>
    </row>
    <row r="606" spans="1:37" ht="15.75" customHeight="1">
      <c r="A606" s="79"/>
      <c r="B606" s="74"/>
      <c r="C606" s="74"/>
      <c r="D606" s="74"/>
      <c r="E606" s="74"/>
      <c r="F606" s="74"/>
      <c r="G606" s="74"/>
      <c r="H606" s="74"/>
      <c r="I606" s="74"/>
      <c r="J606" s="74"/>
      <c r="K606" s="74"/>
      <c r="L606" s="74"/>
      <c r="M606" s="74"/>
      <c r="N606" s="74"/>
      <c r="O606" s="74"/>
      <c r="P606" s="80"/>
      <c r="Q606" s="74"/>
      <c r="R606" s="74"/>
      <c r="S606" s="74"/>
      <c r="T606" s="74"/>
      <c r="U606" s="74"/>
      <c r="V606" s="74"/>
      <c r="W606" s="74"/>
      <c r="X606" s="74"/>
      <c r="Y606" s="74"/>
      <c r="Z606" s="74"/>
      <c r="AA606" s="74"/>
      <c r="AB606" s="74"/>
      <c r="AC606" s="74"/>
      <c r="AD606" s="74"/>
      <c r="AE606" s="74"/>
      <c r="AF606" s="74"/>
      <c r="AG606" s="74"/>
      <c r="AH606" s="74"/>
      <c r="AI606" s="74"/>
      <c r="AJ606" s="74"/>
      <c r="AK606" s="74"/>
    </row>
    <row r="607" spans="1:37" ht="15.75" customHeight="1">
      <c r="A607" s="79"/>
      <c r="B607" s="74"/>
      <c r="C607" s="74"/>
      <c r="D607" s="74"/>
      <c r="E607" s="74"/>
      <c r="F607" s="74"/>
      <c r="G607" s="74"/>
      <c r="H607" s="74"/>
      <c r="I607" s="74"/>
      <c r="J607" s="74"/>
      <c r="K607" s="74"/>
      <c r="L607" s="74"/>
      <c r="M607" s="74"/>
      <c r="N607" s="74"/>
      <c r="O607" s="74"/>
      <c r="P607" s="80"/>
      <c r="Q607" s="74"/>
      <c r="R607" s="74"/>
      <c r="S607" s="74"/>
      <c r="T607" s="74"/>
      <c r="U607" s="74"/>
      <c r="V607" s="74"/>
      <c r="W607" s="74"/>
      <c r="X607" s="74"/>
      <c r="Y607" s="74"/>
      <c r="Z607" s="74"/>
      <c r="AA607" s="74"/>
      <c r="AB607" s="74"/>
      <c r="AC607" s="74"/>
      <c r="AD607" s="74"/>
      <c r="AE607" s="74"/>
      <c r="AF607" s="74"/>
      <c r="AG607" s="74"/>
      <c r="AH607" s="74"/>
      <c r="AI607" s="74"/>
      <c r="AJ607" s="74"/>
      <c r="AK607" s="74"/>
    </row>
    <row r="608" spans="1:37" ht="15.75" customHeight="1">
      <c r="A608" s="79"/>
      <c r="B608" s="74"/>
      <c r="C608" s="74"/>
      <c r="D608" s="74"/>
      <c r="E608" s="74"/>
      <c r="F608" s="74"/>
      <c r="G608" s="74"/>
      <c r="H608" s="74"/>
      <c r="I608" s="74"/>
      <c r="J608" s="74"/>
      <c r="K608" s="74"/>
      <c r="L608" s="74"/>
      <c r="M608" s="74"/>
      <c r="N608" s="74"/>
      <c r="O608" s="74"/>
      <c r="P608" s="80"/>
      <c r="Q608" s="74"/>
      <c r="R608" s="74"/>
      <c r="S608" s="74"/>
      <c r="T608" s="74"/>
      <c r="U608" s="74"/>
      <c r="V608" s="74"/>
      <c r="W608" s="74"/>
      <c r="X608" s="74"/>
      <c r="Y608" s="74"/>
      <c r="Z608" s="74"/>
      <c r="AA608" s="74"/>
      <c r="AB608" s="74"/>
      <c r="AC608" s="74"/>
      <c r="AD608" s="74"/>
      <c r="AE608" s="74"/>
      <c r="AF608" s="74"/>
      <c r="AG608" s="74"/>
      <c r="AH608" s="74"/>
      <c r="AI608" s="74"/>
      <c r="AJ608" s="74"/>
      <c r="AK608" s="74"/>
    </row>
    <row r="609" spans="1:37" ht="15.75" customHeight="1">
      <c r="A609" s="79"/>
      <c r="B609" s="74"/>
      <c r="C609" s="74"/>
      <c r="D609" s="74"/>
      <c r="E609" s="74"/>
      <c r="F609" s="74"/>
      <c r="G609" s="74"/>
      <c r="H609" s="74"/>
      <c r="I609" s="74"/>
      <c r="J609" s="74"/>
      <c r="K609" s="74"/>
      <c r="L609" s="74"/>
      <c r="M609" s="74"/>
      <c r="N609" s="74"/>
      <c r="O609" s="74"/>
      <c r="P609" s="80"/>
      <c r="Q609" s="74"/>
      <c r="R609" s="74"/>
      <c r="S609" s="74"/>
      <c r="T609" s="74"/>
      <c r="U609" s="74"/>
      <c r="V609" s="74"/>
      <c r="W609" s="74"/>
      <c r="X609" s="74"/>
      <c r="Y609" s="74"/>
      <c r="Z609" s="74"/>
      <c r="AA609" s="74"/>
      <c r="AB609" s="74"/>
      <c r="AC609" s="74"/>
      <c r="AD609" s="74"/>
      <c r="AE609" s="74"/>
      <c r="AF609" s="74"/>
      <c r="AG609" s="74"/>
      <c r="AH609" s="74"/>
      <c r="AI609" s="74"/>
      <c r="AJ609" s="74"/>
      <c r="AK609" s="74"/>
    </row>
    <row r="610" spans="1:37" ht="15.75" customHeight="1">
      <c r="A610" s="79"/>
      <c r="B610" s="74"/>
      <c r="C610" s="74"/>
      <c r="D610" s="74"/>
      <c r="E610" s="74"/>
      <c r="F610" s="74"/>
      <c r="G610" s="74"/>
      <c r="H610" s="74"/>
      <c r="I610" s="74"/>
      <c r="J610" s="74"/>
      <c r="K610" s="74"/>
      <c r="L610" s="74"/>
      <c r="M610" s="74"/>
      <c r="N610" s="74"/>
      <c r="O610" s="74"/>
      <c r="P610" s="80"/>
      <c r="Q610" s="74"/>
      <c r="R610" s="74"/>
      <c r="S610" s="74"/>
      <c r="T610" s="74"/>
      <c r="U610" s="74"/>
      <c r="V610" s="74"/>
      <c r="W610" s="74"/>
      <c r="X610" s="74"/>
      <c r="Y610" s="74"/>
      <c r="Z610" s="74"/>
      <c r="AA610" s="74"/>
      <c r="AB610" s="74"/>
      <c r="AC610" s="74"/>
      <c r="AD610" s="74"/>
      <c r="AE610" s="74"/>
      <c r="AF610" s="74"/>
      <c r="AG610" s="74"/>
      <c r="AH610" s="74"/>
      <c r="AI610" s="74"/>
      <c r="AJ610" s="74"/>
      <c r="AK610" s="74"/>
    </row>
    <row r="611" spans="1:37" ht="15.75" customHeight="1">
      <c r="A611" s="79"/>
      <c r="B611" s="74"/>
      <c r="C611" s="74"/>
      <c r="D611" s="74"/>
      <c r="E611" s="74"/>
      <c r="F611" s="74"/>
      <c r="G611" s="74"/>
      <c r="H611" s="74"/>
      <c r="I611" s="74"/>
      <c r="J611" s="74"/>
      <c r="K611" s="74"/>
      <c r="L611" s="74"/>
      <c r="M611" s="74"/>
      <c r="N611" s="74"/>
      <c r="O611" s="74"/>
      <c r="P611" s="80"/>
      <c r="Q611" s="74"/>
      <c r="R611" s="74"/>
      <c r="S611" s="74"/>
      <c r="T611" s="74"/>
      <c r="U611" s="74"/>
      <c r="V611" s="74"/>
      <c r="W611" s="74"/>
      <c r="X611" s="74"/>
      <c r="Y611" s="74"/>
      <c r="Z611" s="74"/>
      <c r="AA611" s="74"/>
      <c r="AB611" s="74"/>
      <c r="AC611" s="74"/>
      <c r="AD611" s="74"/>
      <c r="AE611" s="74"/>
      <c r="AF611" s="74"/>
      <c r="AG611" s="74"/>
      <c r="AH611" s="74"/>
      <c r="AI611" s="74"/>
      <c r="AJ611" s="74"/>
      <c r="AK611" s="74"/>
    </row>
    <row r="612" spans="1:37" ht="15.75" customHeight="1">
      <c r="A612" s="79"/>
      <c r="B612" s="74"/>
      <c r="C612" s="74"/>
      <c r="D612" s="74"/>
      <c r="E612" s="74"/>
      <c r="F612" s="74"/>
      <c r="G612" s="74"/>
      <c r="H612" s="74"/>
      <c r="I612" s="74"/>
      <c r="J612" s="74"/>
      <c r="K612" s="74"/>
      <c r="L612" s="74"/>
      <c r="M612" s="74"/>
      <c r="N612" s="74"/>
      <c r="O612" s="74"/>
      <c r="P612" s="80"/>
      <c r="Q612" s="74"/>
      <c r="R612" s="74"/>
      <c r="S612" s="74"/>
      <c r="T612" s="74"/>
      <c r="U612" s="74"/>
      <c r="V612" s="74"/>
      <c r="W612" s="74"/>
      <c r="X612" s="74"/>
      <c r="Y612" s="74"/>
      <c r="Z612" s="74"/>
      <c r="AA612" s="74"/>
      <c r="AB612" s="74"/>
      <c r="AC612" s="74"/>
      <c r="AD612" s="74"/>
      <c r="AE612" s="74"/>
      <c r="AF612" s="74"/>
      <c r="AG612" s="74"/>
      <c r="AH612" s="74"/>
      <c r="AI612" s="74"/>
      <c r="AJ612" s="74"/>
      <c r="AK612" s="74"/>
    </row>
    <row r="613" spans="1:37" ht="15.75" customHeight="1">
      <c r="A613" s="79"/>
      <c r="B613" s="74"/>
      <c r="C613" s="74"/>
      <c r="D613" s="74"/>
      <c r="E613" s="74"/>
      <c r="F613" s="74"/>
      <c r="G613" s="74"/>
      <c r="H613" s="74"/>
      <c r="I613" s="74"/>
      <c r="J613" s="74"/>
      <c r="K613" s="74"/>
      <c r="L613" s="74"/>
      <c r="M613" s="74"/>
      <c r="N613" s="74"/>
      <c r="O613" s="74"/>
      <c r="P613" s="80"/>
      <c r="Q613" s="74"/>
      <c r="R613" s="74"/>
      <c r="S613" s="74"/>
      <c r="T613" s="74"/>
      <c r="U613" s="74"/>
      <c r="V613" s="74"/>
      <c r="W613" s="74"/>
      <c r="X613" s="74"/>
      <c r="Y613" s="74"/>
      <c r="Z613" s="74"/>
      <c r="AA613" s="74"/>
      <c r="AB613" s="74"/>
      <c r="AC613" s="74"/>
      <c r="AD613" s="74"/>
      <c r="AE613" s="74"/>
      <c r="AF613" s="74"/>
      <c r="AG613" s="74"/>
      <c r="AH613" s="74"/>
      <c r="AI613" s="74"/>
      <c r="AJ613" s="74"/>
      <c r="AK613" s="74"/>
    </row>
    <row r="614" spans="1:37" ht="15.75" customHeight="1">
      <c r="A614" s="79"/>
      <c r="B614" s="74"/>
      <c r="C614" s="74"/>
      <c r="D614" s="74"/>
      <c r="E614" s="74"/>
      <c r="F614" s="74"/>
      <c r="G614" s="74"/>
      <c r="H614" s="74"/>
      <c r="I614" s="74"/>
      <c r="J614" s="74"/>
      <c r="K614" s="74"/>
      <c r="L614" s="74"/>
      <c r="M614" s="74"/>
      <c r="N614" s="74"/>
      <c r="O614" s="74"/>
      <c r="P614" s="80"/>
      <c r="Q614" s="74"/>
      <c r="R614" s="74"/>
      <c r="S614" s="74"/>
      <c r="T614" s="74"/>
      <c r="U614" s="74"/>
      <c r="V614" s="74"/>
      <c r="W614" s="74"/>
      <c r="X614" s="74"/>
      <c r="Y614" s="74"/>
      <c r="Z614" s="74"/>
      <c r="AA614" s="74"/>
      <c r="AB614" s="74"/>
      <c r="AC614" s="74"/>
      <c r="AD614" s="74"/>
      <c r="AE614" s="74"/>
      <c r="AF614" s="74"/>
      <c r="AG614" s="74"/>
      <c r="AH614" s="74"/>
      <c r="AI614" s="74"/>
      <c r="AJ614" s="74"/>
      <c r="AK614" s="74"/>
    </row>
    <row r="615" spans="1:37" ht="15.75" customHeight="1">
      <c r="A615" s="79"/>
      <c r="B615" s="74"/>
      <c r="C615" s="74"/>
      <c r="D615" s="74"/>
      <c r="E615" s="74"/>
      <c r="F615" s="74"/>
      <c r="G615" s="74"/>
      <c r="H615" s="74"/>
      <c r="I615" s="74"/>
      <c r="J615" s="74"/>
      <c r="K615" s="74"/>
      <c r="L615" s="74"/>
      <c r="M615" s="74"/>
      <c r="N615" s="74"/>
      <c r="O615" s="74"/>
      <c r="P615" s="80"/>
      <c r="Q615" s="74"/>
      <c r="R615" s="74"/>
      <c r="S615" s="74"/>
      <c r="T615" s="74"/>
      <c r="U615" s="74"/>
      <c r="V615" s="74"/>
      <c r="W615" s="74"/>
      <c r="X615" s="74"/>
      <c r="Y615" s="74"/>
      <c r="Z615" s="74"/>
      <c r="AA615" s="74"/>
      <c r="AB615" s="74"/>
      <c r="AC615" s="74"/>
      <c r="AD615" s="74"/>
      <c r="AE615" s="74"/>
      <c r="AF615" s="74"/>
      <c r="AG615" s="74"/>
      <c r="AH615" s="74"/>
      <c r="AI615" s="74"/>
      <c r="AJ615" s="74"/>
      <c r="AK615" s="74"/>
    </row>
    <row r="616" spans="1:37" ht="15.75" customHeight="1">
      <c r="A616" s="79"/>
      <c r="B616" s="74"/>
      <c r="C616" s="74"/>
      <c r="D616" s="74"/>
      <c r="E616" s="74"/>
      <c r="F616" s="74"/>
      <c r="G616" s="74"/>
      <c r="H616" s="74"/>
      <c r="I616" s="74"/>
      <c r="J616" s="74"/>
      <c r="K616" s="74"/>
      <c r="L616" s="74"/>
      <c r="M616" s="74"/>
      <c r="N616" s="74"/>
      <c r="O616" s="74"/>
      <c r="P616" s="80"/>
      <c r="Q616" s="74"/>
      <c r="R616" s="74"/>
      <c r="S616" s="74"/>
      <c r="T616" s="74"/>
      <c r="U616" s="74"/>
      <c r="V616" s="74"/>
      <c r="W616" s="74"/>
      <c r="X616" s="74"/>
      <c r="Y616" s="74"/>
      <c r="Z616" s="74"/>
      <c r="AA616" s="74"/>
      <c r="AB616" s="74"/>
      <c r="AC616" s="74"/>
      <c r="AD616" s="74"/>
      <c r="AE616" s="74"/>
      <c r="AF616" s="74"/>
      <c r="AG616" s="74"/>
      <c r="AH616" s="74"/>
      <c r="AI616" s="74"/>
      <c r="AJ616" s="74"/>
      <c r="AK616" s="74"/>
    </row>
    <row r="617" spans="1:37" ht="15.75" customHeight="1">
      <c r="A617" s="79"/>
      <c r="B617" s="74"/>
      <c r="C617" s="74"/>
      <c r="D617" s="74"/>
      <c r="E617" s="74"/>
      <c r="F617" s="74"/>
      <c r="G617" s="74"/>
      <c r="H617" s="74"/>
      <c r="I617" s="74"/>
      <c r="J617" s="74"/>
      <c r="K617" s="74"/>
      <c r="L617" s="74"/>
      <c r="M617" s="74"/>
      <c r="N617" s="74"/>
      <c r="O617" s="74"/>
      <c r="P617" s="80"/>
      <c r="Q617" s="74"/>
      <c r="R617" s="74"/>
      <c r="S617" s="74"/>
      <c r="T617" s="74"/>
      <c r="U617" s="74"/>
      <c r="V617" s="74"/>
      <c r="W617" s="74"/>
      <c r="X617" s="74"/>
      <c r="Y617" s="74"/>
      <c r="Z617" s="74"/>
      <c r="AA617" s="74"/>
      <c r="AB617" s="74"/>
      <c r="AC617" s="74"/>
      <c r="AD617" s="74"/>
      <c r="AE617" s="74"/>
      <c r="AF617" s="74"/>
      <c r="AG617" s="74"/>
      <c r="AH617" s="74"/>
      <c r="AI617" s="74"/>
      <c r="AJ617" s="74"/>
      <c r="AK617" s="74"/>
    </row>
    <row r="618" spans="1:37" ht="15.75" customHeight="1">
      <c r="A618" s="79"/>
      <c r="B618" s="74"/>
      <c r="C618" s="74"/>
      <c r="D618" s="74"/>
      <c r="E618" s="74"/>
      <c r="F618" s="74"/>
      <c r="G618" s="74"/>
      <c r="H618" s="74"/>
      <c r="I618" s="74"/>
      <c r="J618" s="74"/>
      <c r="K618" s="74"/>
      <c r="L618" s="74"/>
      <c r="M618" s="74"/>
      <c r="N618" s="74"/>
      <c r="O618" s="74"/>
      <c r="P618" s="80"/>
      <c r="Q618" s="74"/>
      <c r="R618" s="74"/>
      <c r="S618" s="74"/>
      <c r="T618" s="74"/>
      <c r="U618" s="74"/>
      <c r="V618" s="74"/>
      <c r="W618" s="74"/>
      <c r="X618" s="74"/>
      <c r="Y618" s="74"/>
      <c r="Z618" s="74"/>
      <c r="AA618" s="74"/>
      <c r="AB618" s="74"/>
      <c r="AC618" s="74"/>
      <c r="AD618" s="74"/>
      <c r="AE618" s="74"/>
      <c r="AF618" s="74"/>
      <c r="AG618" s="74"/>
      <c r="AH618" s="74"/>
      <c r="AI618" s="74"/>
      <c r="AJ618" s="74"/>
      <c r="AK618" s="74"/>
    </row>
    <row r="619" spans="1:37" ht="15.75" customHeight="1">
      <c r="A619" s="79"/>
      <c r="B619" s="74"/>
      <c r="C619" s="74"/>
      <c r="D619" s="74"/>
      <c r="E619" s="74"/>
      <c r="F619" s="74"/>
      <c r="G619" s="74"/>
      <c r="H619" s="74"/>
      <c r="I619" s="74"/>
      <c r="J619" s="74"/>
      <c r="K619" s="74"/>
      <c r="L619" s="74"/>
      <c r="M619" s="74"/>
      <c r="N619" s="74"/>
      <c r="O619" s="74"/>
      <c r="P619" s="80"/>
      <c r="Q619" s="74"/>
      <c r="R619" s="74"/>
      <c r="S619" s="74"/>
      <c r="T619" s="74"/>
      <c r="U619" s="74"/>
      <c r="V619" s="74"/>
      <c r="W619" s="74"/>
      <c r="X619" s="74"/>
      <c r="Y619" s="74"/>
      <c r="Z619" s="74"/>
      <c r="AA619" s="74"/>
      <c r="AB619" s="74"/>
      <c r="AC619" s="74"/>
      <c r="AD619" s="74"/>
      <c r="AE619" s="74"/>
      <c r="AF619" s="74"/>
      <c r="AG619" s="74"/>
      <c r="AH619" s="74"/>
      <c r="AI619" s="74"/>
      <c r="AJ619" s="74"/>
      <c r="AK619" s="74"/>
    </row>
    <row r="620" spans="1:37" ht="15.75" customHeight="1">
      <c r="A620" s="79"/>
      <c r="B620" s="74"/>
      <c r="C620" s="74"/>
      <c r="D620" s="74"/>
      <c r="E620" s="74"/>
      <c r="F620" s="74"/>
      <c r="G620" s="74"/>
      <c r="H620" s="74"/>
      <c r="I620" s="74"/>
      <c r="J620" s="74"/>
      <c r="K620" s="74"/>
      <c r="L620" s="74"/>
      <c r="M620" s="74"/>
      <c r="N620" s="74"/>
      <c r="O620" s="74"/>
      <c r="P620" s="80"/>
      <c r="Q620" s="74"/>
      <c r="R620" s="74"/>
      <c r="S620" s="74"/>
      <c r="T620" s="74"/>
      <c r="U620" s="74"/>
      <c r="V620" s="74"/>
      <c r="W620" s="74"/>
      <c r="X620" s="74"/>
      <c r="Y620" s="74"/>
      <c r="Z620" s="74"/>
      <c r="AA620" s="74"/>
      <c r="AB620" s="74"/>
      <c r="AC620" s="74"/>
      <c r="AD620" s="74"/>
      <c r="AE620" s="74"/>
      <c r="AF620" s="74"/>
      <c r="AG620" s="74"/>
      <c r="AH620" s="74"/>
      <c r="AI620" s="74"/>
      <c r="AJ620" s="74"/>
      <c r="AK620" s="74"/>
    </row>
    <row r="621" spans="1:37" ht="15.75" customHeight="1">
      <c r="A621" s="79"/>
      <c r="B621" s="74"/>
      <c r="C621" s="74"/>
      <c r="D621" s="74"/>
      <c r="E621" s="74"/>
      <c r="F621" s="74"/>
      <c r="G621" s="74"/>
      <c r="H621" s="74"/>
      <c r="I621" s="74"/>
      <c r="J621" s="74"/>
      <c r="K621" s="74"/>
      <c r="L621" s="74"/>
      <c r="M621" s="74"/>
      <c r="N621" s="74"/>
      <c r="O621" s="74"/>
      <c r="P621" s="80"/>
      <c r="Q621" s="74"/>
      <c r="R621" s="74"/>
      <c r="S621" s="74"/>
      <c r="T621" s="74"/>
      <c r="U621" s="74"/>
      <c r="V621" s="74"/>
      <c r="W621" s="74"/>
      <c r="X621" s="74"/>
      <c r="Y621" s="74"/>
      <c r="Z621" s="74"/>
      <c r="AA621" s="74"/>
      <c r="AB621" s="74"/>
      <c r="AC621" s="74"/>
      <c r="AD621" s="74"/>
      <c r="AE621" s="74"/>
      <c r="AF621" s="74"/>
      <c r="AG621" s="74"/>
      <c r="AH621" s="74"/>
      <c r="AI621" s="74"/>
      <c r="AJ621" s="74"/>
      <c r="AK621" s="74"/>
    </row>
    <row r="622" spans="1:37" ht="15.75" customHeight="1">
      <c r="A622" s="79"/>
      <c r="B622" s="74"/>
      <c r="C622" s="74"/>
      <c r="D622" s="74"/>
      <c r="E622" s="74"/>
      <c r="F622" s="74"/>
      <c r="G622" s="74"/>
      <c r="H622" s="74"/>
      <c r="I622" s="74"/>
      <c r="J622" s="74"/>
      <c r="K622" s="74"/>
      <c r="L622" s="74"/>
      <c r="M622" s="74"/>
      <c r="N622" s="74"/>
      <c r="O622" s="74"/>
      <c r="P622" s="80"/>
      <c r="Q622" s="74"/>
      <c r="R622" s="74"/>
      <c r="S622" s="74"/>
      <c r="T622" s="74"/>
      <c r="U622" s="74"/>
      <c r="V622" s="74"/>
      <c r="W622" s="74"/>
      <c r="X622" s="74"/>
      <c r="Y622" s="74"/>
      <c r="Z622" s="74"/>
      <c r="AA622" s="74"/>
      <c r="AB622" s="74"/>
      <c r="AC622" s="74"/>
      <c r="AD622" s="74"/>
      <c r="AE622" s="74"/>
      <c r="AF622" s="74"/>
      <c r="AG622" s="74"/>
      <c r="AH622" s="74"/>
      <c r="AI622" s="74"/>
      <c r="AJ622" s="74"/>
      <c r="AK622" s="74"/>
    </row>
    <row r="623" spans="1:37" ht="15.75" customHeight="1">
      <c r="A623" s="79"/>
      <c r="B623" s="74"/>
      <c r="C623" s="74"/>
      <c r="D623" s="74"/>
      <c r="E623" s="74"/>
      <c r="F623" s="74"/>
      <c r="G623" s="74"/>
      <c r="H623" s="74"/>
      <c r="I623" s="74"/>
      <c r="J623" s="74"/>
      <c r="K623" s="74"/>
      <c r="L623" s="74"/>
      <c r="M623" s="74"/>
      <c r="N623" s="74"/>
      <c r="O623" s="74"/>
      <c r="P623" s="80"/>
      <c r="Q623" s="74"/>
      <c r="R623" s="74"/>
      <c r="S623" s="74"/>
      <c r="T623" s="74"/>
      <c r="U623" s="74"/>
      <c r="V623" s="74"/>
      <c r="W623" s="74"/>
      <c r="X623" s="74"/>
      <c r="Y623" s="74"/>
      <c r="Z623" s="74"/>
      <c r="AA623" s="74"/>
      <c r="AB623" s="74"/>
      <c r="AC623" s="74"/>
      <c r="AD623" s="74"/>
      <c r="AE623" s="74"/>
      <c r="AF623" s="74"/>
      <c r="AG623" s="74"/>
      <c r="AH623" s="74"/>
      <c r="AI623" s="74"/>
      <c r="AJ623" s="74"/>
      <c r="AK623" s="74"/>
    </row>
    <row r="624" spans="1:37" ht="15.75" customHeight="1">
      <c r="A624" s="79"/>
      <c r="B624" s="74"/>
      <c r="C624" s="74"/>
      <c r="D624" s="74"/>
      <c r="E624" s="74"/>
      <c r="F624" s="74"/>
      <c r="G624" s="74"/>
      <c r="H624" s="74"/>
      <c r="I624" s="74"/>
      <c r="J624" s="74"/>
      <c r="K624" s="74"/>
      <c r="L624" s="74"/>
      <c r="M624" s="74"/>
      <c r="N624" s="74"/>
      <c r="O624" s="74"/>
      <c r="P624" s="80"/>
      <c r="Q624" s="74"/>
      <c r="R624" s="74"/>
      <c r="S624" s="74"/>
      <c r="T624" s="74"/>
      <c r="U624" s="74"/>
      <c r="V624" s="74"/>
      <c r="W624" s="74"/>
      <c r="X624" s="74"/>
      <c r="Y624" s="74"/>
      <c r="Z624" s="74"/>
      <c r="AA624" s="74"/>
      <c r="AB624" s="74"/>
      <c r="AC624" s="74"/>
      <c r="AD624" s="74"/>
      <c r="AE624" s="74"/>
      <c r="AF624" s="74"/>
      <c r="AG624" s="74"/>
      <c r="AH624" s="74"/>
      <c r="AI624" s="74"/>
      <c r="AJ624" s="74"/>
      <c r="AK624" s="74"/>
    </row>
    <row r="625" spans="1:37" ht="15.75" customHeight="1">
      <c r="A625" s="79"/>
      <c r="B625" s="74"/>
      <c r="C625" s="74"/>
      <c r="D625" s="74"/>
      <c r="E625" s="74"/>
      <c r="F625" s="74"/>
      <c r="G625" s="74"/>
      <c r="H625" s="74"/>
      <c r="I625" s="74"/>
      <c r="J625" s="74"/>
      <c r="K625" s="74"/>
      <c r="L625" s="74"/>
      <c r="M625" s="74"/>
      <c r="N625" s="74"/>
      <c r="O625" s="74"/>
      <c r="P625" s="80"/>
      <c r="Q625" s="74"/>
      <c r="R625" s="74"/>
      <c r="S625" s="74"/>
      <c r="T625" s="74"/>
      <c r="U625" s="74"/>
      <c r="V625" s="74"/>
      <c r="W625" s="74"/>
      <c r="X625" s="74"/>
      <c r="Y625" s="74"/>
      <c r="Z625" s="74"/>
      <c r="AA625" s="74"/>
      <c r="AB625" s="74"/>
      <c r="AC625" s="74"/>
      <c r="AD625" s="74"/>
      <c r="AE625" s="74"/>
      <c r="AF625" s="74"/>
      <c r="AG625" s="74"/>
      <c r="AH625" s="74"/>
      <c r="AI625" s="74"/>
      <c r="AJ625" s="74"/>
      <c r="AK625" s="74"/>
    </row>
    <row r="626" spans="1:37" ht="15.75" customHeight="1">
      <c r="A626" s="79"/>
      <c r="B626" s="74"/>
      <c r="C626" s="74"/>
      <c r="D626" s="74"/>
      <c r="E626" s="74"/>
      <c r="F626" s="74"/>
      <c r="G626" s="74"/>
      <c r="H626" s="74"/>
      <c r="I626" s="74"/>
      <c r="J626" s="74"/>
      <c r="K626" s="74"/>
      <c r="L626" s="74"/>
      <c r="M626" s="74"/>
      <c r="N626" s="74"/>
      <c r="O626" s="74"/>
      <c r="P626" s="80"/>
      <c r="Q626" s="74"/>
      <c r="R626" s="74"/>
      <c r="S626" s="74"/>
      <c r="T626" s="74"/>
      <c r="U626" s="74"/>
      <c r="V626" s="74"/>
      <c r="W626" s="74"/>
      <c r="X626" s="74"/>
      <c r="Y626" s="74"/>
      <c r="Z626" s="74"/>
      <c r="AA626" s="74"/>
      <c r="AB626" s="74"/>
      <c r="AC626" s="74"/>
      <c r="AD626" s="74"/>
      <c r="AE626" s="74"/>
      <c r="AF626" s="74"/>
      <c r="AG626" s="74"/>
      <c r="AH626" s="74"/>
      <c r="AI626" s="74"/>
      <c r="AJ626" s="74"/>
      <c r="AK626" s="74"/>
    </row>
    <row r="627" spans="1:37" ht="15.75" customHeight="1">
      <c r="A627" s="79"/>
      <c r="B627" s="74"/>
      <c r="C627" s="74"/>
      <c r="D627" s="74"/>
      <c r="E627" s="74"/>
      <c r="F627" s="74"/>
      <c r="G627" s="74"/>
      <c r="H627" s="74"/>
      <c r="I627" s="74"/>
      <c r="J627" s="74"/>
      <c r="K627" s="74"/>
      <c r="L627" s="74"/>
      <c r="M627" s="74"/>
      <c r="N627" s="74"/>
      <c r="O627" s="74"/>
      <c r="P627" s="80"/>
      <c r="Q627" s="74"/>
      <c r="R627" s="74"/>
      <c r="S627" s="74"/>
      <c r="T627" s="74"/>
      <c r="U627" s="74"/>
      <c r="V627" s="74"/>
      <c r="W627" s="74"/>
      <c r="X627" s="74"/>
      <c r="Y627" s="74"/>
      <c r="Z627" s="74"/>
      <c r="AA627" s="74"/>
      <c r="AB627" s="74"/>
      <c r="AC627" s="74"/>
      <c r="AD627" s="74"/>
      <c r="AE627" s="74"/>
      <c r="AF627" s="74"/>
      <c r="AG627" s="74"/>
      <c r="AH627" s="74"/>
      <c r="AI627" s="74"/>
      <c r="AJ627" s="74"/>
      <c r="AK627" s="74"/>
    </row>
    <row r="628" spans="1:37" ht="15.75" customHeight="1">
      <c r="A628" s="79"/>
      <c r="B628" s="74"/>
      <c r="C628" s="74"/>
      <c r="D628" s="74"/>
      <c r="E628" s="74"/>
      <c r="F628" s="74"/>
      <c r="G628" s="74"/>
      <c r="H628" s="74"/>
      <c r="I628" s="74"/>
      <c r="J628" s="74"/>
      <c r="K628" s="74"/>
      <c r="L628" s="74"/>
      <c r="M628" s="74"/>
      <c r="N628" s="74"/>
      <c r="O628" s="74"/>
      <c r="P628" s="80"/>
      <c r="Q628" s="74"/>
      <c r="R628" s="74"/>
      <c r="S628" s="74"/>
      <c r="T628" s="74"/>
      <c r="U628" s="74"/>
      <c r="V628" s="74"/>
      <c r="W628" s="74"/>
      <c r="X628" s="74"/>
      <c r="Y628" s="74"/>
      <c r="Z628" s="74"/>
      <c r="AA628" s="74"/>
      <c r="AB628" s="74"/>
      <c r="AC628" s="74"/>
      <c r="AD628" s="74"/>
      <c r="AE628" s="74"/>
      <c r="AF628" s="74"/>
      <c r="AG628" s="74"/>
      <c r="AH628" s="74"/>
      <c r="AI628" s="74"/>
      <c r="AJ628" s="74"/>
      <c r="AK628" s="74"/>
    </row>
    <row r="629" spans="1:37" ht="15.75" customHeight="1">
      <c r="A629" s="79"/>
      <c r="B629" s="74"/>
      <c r="C629" s="74"/>
      <c r="D629" s="74"/>
      <c r="E629" s="74"/>
      <c r="F629" s="74"/>
      <c r="G629" s="74"/>
      <c r="H629" s="74"/>
      <c r="I629" s="74"/>
      <c r="J629" s="74"/>
      <c r="K629" s="74"/>
      <c r="L629" s="74"/>
      <c r="M629" s="74"/>
      <c r="N629" s="74"/>
      <c r="O629" s="74"/>
      <c r="P629" s="80"/>
      <c r="Q629" s="74"/>
      <c r="R629" s="74"/>
      <c r="S629" s="74"/>
      <c r="T629" s="74"/>
      <c r="U629" s="74"/>
      <c r="V629" s="74"/>
      <c r="W629" s="74"/>
      <c r="X629" s="74"/>
      <c r="Y629" s="74"/>
      <c r="Z629" s="74"/>
      <c r="AA629" s="74"/>
      <c r="AB629" s="74"/>
      <c r="AC629" s="74"/>
      <c r="AD629" s="74"/>
      <c r="AE629" s="74"/>
      <c r="AF629" s="74"/>
      <c r="AG629" s="74"/>
      <c r="AH629" s="74"/>
      <c r="AI629" s="74"/>
      <c r="AJ629" s="74"/>
      <c r="AK629" s="74"/>
    </row>
    <row r="630" spans="1:37" ht="15.75" customHeight="1">
      <c r="A630" s="79"/>
      <c r="B630" s="74"/>
      <c r="C630" s="74"/>
      <c r="D630" s="74"/>
      <c r="E630" s="74"/>
      <c r="F630" s="74"/>
      <c r="G630" s="74"/>
      <c r="H630" s="74"/>
      <c r="I630" s="74"/>
      <c r="J630" s="74"/>
      <c r="K630" s="74"/>
      <c r="L630" s="74"/>
      <c r="M630" s="74"/>
      <c r="N630" s="74"/>
      <c r="O630" s="74"/>
      <c r="P630" s="80"/>
      <c r="Q630" s="74"/>
      <c r="R630" s="74"/>
      <c r="S630" s="74"/>
      <c r="T630" s="74"/>
      <c r="U630" s="74"/>
      <c r="V630" s="74"/>
      <c r="W630" s="74"/>
      <c r="X630" s="74"/>
      <c r="Y630" s="74"/>
      <c r="Z630" s="74"/>
      <c r="AA630" s="74"/>
      <c r="AB630" s="74"/>
      <c r="AC630" s="74"/>
      <c r="AD630" s="74"/>
      <c r="AE630" s="74"/>
      <c r="AF630" s="74"/>
      <c r="AG630" s="74"/>
      <c r="AH630" s="74"/>
      <c r="AI630" s="74"/>
      <c r="AJ630" s="74"/>
      <c r="AK630" s="74"/>
    </row>
    <row r="631" spans="1:37" ht="15.75" customHeight="1">
      <c r="A631" s="79"/>
      <c r="B631" s="74"/>
      <c r="C631" s="74"/>
      <c r="D631" s="74"/>
      <c r="E631" s="74"/>
      <c r="F631" s="74"/>
      <c r="G631" s="74"/>
      <c r="H631" s="74"/>
      <c r="I631" s="74"/>
      <c r="J631" s="74"/>
      <c r="K631" s="74"/>
      <c r="L631" s="74"/>
      <c r="M631" s="74"/>
      <c r="N631" s="74"/>
      <c r="O631" s="74"/>
      <c r="P631" s="80"/>
      <c r="Q631" s="74"/>
      <c r="R631" s="74"/>
      <c r="S631" s="74"/>
      <c r="T631" s="74"/>
      <c r="U631" s="74"/>
      <c r="V631" s="74"/>
      <c r="W631" s="74"/>
      <c r="X631" s="74"/>
      <c r="Y631" s="74"/>
      <c r="Z631" s="74"/>
      <c r="AA631" s="74"/>
      <c r="AB631" s="74"/>
      <c r="AC631" s="74"/>
      <c r="AD631" s="74"/>
      <c r="AE631" s="74"/>
      <c r="AF631" s="74"/>
      <c r="AG631" s="74"/>
      <c r="AH631" s="74"/>
      <c r="AI631" s="74"/>
      <c r="AJ631" s="74"/>
      <c r="AK631" s="74"/>
    </row>
    <row r="632" spans="1:37" ht="15.75" customHeight="1">
      <c r="A632" s="79"/>
      <c r="B632" s="74"/>
      <c r="C632" s="74"/>
      <c r="D632" s="74"/>
      <c r="E632" s="74"/>
      <c r="F632" s="74"/>
      <c r="G632" s="74"/>
      <c r="H632" s="74"/>
      <c r="I632" s="74"/>
      <c r="J632" s="74"/>
      <c r="K632" s="74"/>
      <c r="L632" s="74"/>
      <c r="M632" s="74"/>
      <c r="N632" s="74"/>
      <c r="O632" s="74"/>
      <c r="P632" s="80"/>
      <c r="Q632" s="74"/>
      <c r="R632" s="74"/>
      <c r="S632" s="74"/>
      <c r="T632" s="74"/>
      <c r="U632" s="74"/>
      <c r="V632" s="74"/>
      <c r="W632" s="74"/>
      <c r="X632" s="74"/>
      <c r="Y632" s="74"/>
      <c r="Z632" s="74"/>
      <c r="AA632" s="74"/>
      <c r="AB632" s="74"/>
      <c r="AC632" s="74"/>
      <c r="AD632" s="74"/>
      <c r="AE632" s="74"/>
      <c r="AF632" s="74"/>
      <c r="AG632" s="74"/>
      <c r="AH632" s="74"/>
      <c r="AI632" s="74"/>
      <c r="AJ632" s="74"/>
      <c r="AK632" s="74"/>
    </row>
    <row r="633" spans="1:37" ht="15.75" customHeight="1">
      <c r="A633" s="79"/>
      <c r="B633" s="74"/>
      <c r="C633" s="74"/>
      <c r="D633" s="74"/>
      <c r="E633" s="74"/>
      <c r="F633" s="74"/>
      <c r="G633" s="74"/>
      <c r="H633" s="74"/>
      <c r="I633" s="74"/>
      <c r="J633" s="74"/>
      <c r="K633" s="74"/>
      <c r="L633" s="74"/>
      <c r="M633" s="74"/>
      <c r="N633" s="74"/>
      <c r="O633" s="74"/>
      <c r="P633" s="80"/>
      <c r="Q633" s="74"/>
      <c r="R633" s="74"/>
      <c r="S633" s="74"/>
      <c r="T633" s="74"/>
      <c r="U633" s="74"/>
      <c r="V633" s="74"/>
      <c r="W633" s="74"/>
      <c r="X633" s="74"/>
      <c r="Y633" s="74"/>
      <c r="Z633" s="74"/>
      <c r="AA633" s="74"/>
      <c r="AB633" s="74"/>
      <c r="AC633" s="74"/>
      <c r="AD633" s="74"/>
      <c r="AE633" s="74"/>
      <c r="AF633" s="74"/>
      <c r="AG633" s="74"/>
      <c r="AH633" s="74"/>
      <c r="AI633" s="74"/>
      <c r="AJ633" s="74"/>
      <c r="AK633" s="74"/>
    </row>
    <row r="634" spans="1:37" ht="15.75" customHeight="1">
      <c r="A634" s="79"/>
      <c r="B634" s="74"/>
      <c r="C634" s="74"/>
      <c r="D634" s="74"/>
      <c r="E634" s="74"/>
      <c r="F634" s="74"/>
      <c r="G634" s="74"/>
      <c r="H634" s="74"/>
      <c r="I634" s="74"/>
      <c r="J634" s="74"/>
      <c r="K634" s="74"/>
      <c r="L634" s="74"/>
      <c r="M634" s="74"/>
      <c r="N634" s="74"/>
      <c r="O634" s="74"/>
      <c r="P634" s="80"/>
      <c r="Q634" s="74"/>
      <c r="R634" s="74"/>
      <c r="S634" s="74"/>
      <c r="T634" s="74"/>
      <c r="U634" s="74"/>
      <c r="V634" s="74"/>
      <c r="W634" s="74"/>
      <c r="X634" s="74"/>
      <c r="Y634" s="74"/>
      <c r="Z634" s="74"/>
      <c r="AA634" s="74"/>
      <c r="AB634" s="74"/>
      <c r="AC634" s="74"/>
      <c r="AD634" s="74"/>
      <c r="AE634" s="74"/>
      <c r="AF634" s="74"/>
      <c r="AG634" s="74"/>
      <c r="AH634" s="74"/>
      <c r="AI634" s="74"/>
      <c r="AJ634" s="74"/>
      <c r="AK634" s="74"/>
    </row>
    <row r="635" spans="1:37" ht="15.75" customHeight="1">
      <c r="A635" s="79"/>
      <c r="B635" s="74"/>
      <c r="C635" s="74"/>
      <c r="D635" s="74"/>
      <c r="E635" s="74"/>
      <c r="F635" s="74"/>
      <c r="G635" s="74"/>
      <c r="H635" s="74"/>
      <c r="I635" s="74"/>
      <c r="J635" s="74"/>
      <c r="K635" s="74"/>
      <c r="L635" s="74"/>
      <c r="M635" s="74"/>
      <c r="N635" s="74"/>
      <c r="O635" s="74"/>
      <c r="P635" s="80"/>
      <c r="Q635" s="74"/>
      <c r="R635" s="74"/>
      <c r="S635" s="74"/>
      <c r="T635" s="74"/>
      <c r="U635" s="74"/>
      <c r="V635" s="74"/>
      <c r="W635" s="74"/>
      <c r="X635" s="74"/>
      <c r="Y635" s="74"/>
      <c r="Z635" s="74"/>
      <c r="AA635" s="74"/>
      <c r="AB635" s="74"/>
      <c r="AC635" s="74"/>
      <c r="AD635" s="74"/>
      <c r="AE635" s="74"/>
      <c r="AF635" s="74"/>
      <c r="AG635" s="74"/>
      <c r="AH635" s="74"/>
      <c r="AI635" s="74"/>
      <c r="AJ635" s="74"/>
      <c r="AK635" s="74"/>
    </row>
    <row r="636" spans="1:37" ht="15.75" customHeight="1">
      <c r="A636" s="79"/>
      <c r="B636" s="74"/>
      <c r="C636" s="74"/>
      <c r="D636" s="74"/>
      <c r="E636" s="74"/>
      <c r="F636" s="74"/>
      <c r="G636" s="74"/>
      <c r="H636" s="74"/>
      <c r="I636" s="74"/>
      <c r="J636" s="74"/>
      <c r="K636" s="74"/>
      <c r="L636" s="74"/>
      <c r="M636" s="74"/>
      <c r="N636" s="74"/>
      <c r="O636" s="74"/>
      <c r="P636" s="80"/>
      <c r="Q636" s="74"/>
      <c r="R636" s="74"/>
      <c r="S636" s="74"/>
      <c r="T636" s="74"/>
      <c r="U636" s="74"/>
      <c r="V636" s="74"/>
      <c r="W636" s="74"/>
      <c r="X636" s="74"/>
      <c r="Y636" s="74"/>
      <c r="Z636" s="74"/>
      <c r="AA636" s="74"/>
      <c r="AB636" s="74"/>
      <c r="AC636" s="74"/>
      <c r="AD636" s="74"/>
      <c r="AE636" s="74"/>
      <c r="AF636" s="74"/>
      <c r="AG636" s="74"/>
      <c r="AH636" s="74"/>
      <c r="AI636" s="74"/>
      <c r="AJ636" s="74"/>
      <c r="AK636" s="74"/>
    </row>
    <row r="637" spans="1:37" ht="15.75" customHeight="1">
      <c r="A637" s="79"/>
      <c r="B637" s="74"/>
      <c r="C637" s="74"/>
      <c r="D637" s="74"/>
      <c r="E637" s="74"/>
      <c r="F637" s="74"/>
      <c r="G637" s="74"/>
      <c r="H637" s="74"/>
      <c r="I637" s="74"/>
      <c r="J637" s="74"/>
      <c r="K637" s="74"/>
      <c r="L637" s="74"/>
      <c r="M637" s="74"/>
      <c r="N637" s="74"/>
      <c r="O637" s="74"/>
      <c r="P637" s="80"/>
      <c r="Q637" s="74"/>
      <c r="R637" s="74"/>
      <c r="S637" s="74"/>
      <c r="T637" s="74"/>
      <c r="U637" s="74"/>
      <c r="V637" s="74"/>
      <c r="W637" s="74"/>
      <c r="X637" s="74"/>
      <c r="Y637" s="74"/>
      <c r="Z637" s="74"/>
      <c r="AA637" s="74"/>
      <c r="AB637" s="74"/>
      <c r="AC637" s="74"/>
      <c r="AD637" s="74"/>
      <c r="AE637" s="74"/>
      <c r="AF637" s="74"/>
      <c r="AG637" s="74"/>
      <c r="AH637" s="74"/>
      <c r="AI637" s="74"/>
      <c r="AJ637" s="74"/>
      <c r="AK637" s="74"/>
    </row>
    <row r="638" spans="1:37" ht="15.75" customHeight="1">
      <c r="A638" s="79"/>
      <c r="B638" s="74"/>
      <c r="C638" s="74"/>
      <c r="D638" s="74"/>
      <c r="E638" s="74"/>
      <c r="F638" s="74"/>
      <c r="G638" s="74"/>
      <c r="H638" s="74"/>
      <c r="I638" s="74"/>
      <c r="J638" s="74"/>
      <c r="K638" s="74"/>
      <c r="L638" s="74"/>
      <c r="M638" s="74"/>
      <c r="N638" s="74"/>
      <c r="O638" s="74"/>
      <c r="P638" s="80"/>
      <c r="Q638" s="74"/>
      <c r="R638" s="74"/>
      <c r="S638" s="74"/>
      <c r="T638" s="74"/>
      <c r="U638" s="74"/>
      <c r="V638" s="74"/>
      <c r="W638" s="74"/>
      <c r="X638" s="74"/>
      <c r="Y638" s="74"/>
      <c r="Z638" s="74"/>
      <c r="AA638" s="74"/>
      <c r="AB638" s="74"/>
      <c r="AC638" s="74"/>
      <c r="AD638" s="74"/>
      <c r="AE638" s="74"/>
      <c r="AF638" s="74"/>
      <c r="AG638" s="74"/>
      <c r="AH638" s="74"/>
      <c r="AI638" s="74"/>
      <c r="AJ638" s="74"/>
      <c r="AK638" s="74"/>
    </row>
    <row r="639" spans="1:37" ht="15.75" customHeight="1">
      <c r="A639" s="79"/>
      <c r="B639" s="74"/>
      <c r="C639" s="74"/>
      <c r="D639" s="74"/>
      <c r="E639" s="74"/>
      <c r="F639" s="74"/>
      <c r="G639" s="74"/>
      <c r="H639" s="74"/>
      <c r="I639" s="74"/>
      <c r="J639" s="74"/>
      <c r="K639" s="74"/>
      <c r="L639" s="74"/>
      <c r="M639" s="74"/>
      <c r="N639" s="74"/>
      <c r="O639" s="74"/>
      <c r="P639" s="80"/>
      <c r="Q639" s="74"/>
      <c r="R639" s="74"/>
      <c r="S639" s="74"/>
      <c r="T639" s="74"/>
      <c r="U639" s="74"/>
      <c r="V639" s="74"/>
      <c r="W639" s="74"/>
      <c r="X639" s="74"/>
      <c r="Y639" s="74"/>
      <c r="Z639" s="74"/>
      <c r="AA639" s="74"/>
      <c r="AB639" s="74"/>
      <c r="AC639" s="74"/>
      <c r="AD639" s="74"/>
      <c r="AE639" s="74"/>
      <c r="AF639" s="74"/>
      <c r="AG639" s="74"/>
      <c r="AH639" s="74"/>
      <c r="AI639" s="74"/>
      <c r="AJ639" s="74"/>
      <c r="AK639" s="74"/>
    </row>
    <row r="640" spans="1:37" ht="15.75" customHeight="1">
      <c r="A640" s="79"/>
      <c r="B640" s="74"/>
      <c r="C640" s="74"/>
      <c r="D640" s="74"/>
      <c r="E640" s="74"/>
      <c r="F640" s="74"/>
      <c r="G640" s="74"/>
      <c r="H640" s="74"/>
      <c r="I640" s="74"/>
      <c r="J640" s="74"/>
      <c r="K640" s="74"/>
      <c r="L640" s="74"/>
      <c r="M640" s="74"/>
      <c r="N640" s="74"/>
      <c r="O640" s="74"/>
      <c r="P640" s="80"/>
      <c r="Q640" s="74"/>
      <c r="R640" s="74"/>
      <c r="S640" s="74"/>
      <c r="T640" s="74"/>
      <c r="U640" s="74"/>
      <c r="V640" s="74"/>
      <c r="W640" s="74"/>
      <c r="X640" s="74"/>
      <c r="Y640" s="74"/>
      <c r="Z640" s="74"/>
      <c r="AA640" s="74"/>
      <c r="AB640" s="74"/>
      <c r="AC640" s="74"/>
      <c r="AD640" s="74"/>
      <c r="AE640" s="74"/>
      <c r="AF640" s="74"/>
      <c r="AG640" s="74"/>
      <c r="AH640" s="74"/>
      <c r="AI640" s="74"/>
      <c r="AJ640" s="74"/>
      <c r="AK640" s="74"/>
    </row>
    <row r="641" spans="1:37" ht="15.75" customHeight="1">
      <c r="A641" s="79"/>
      <c r="B641" s="74"/>
      <c r="C641" s="74"/>
      <c r="D641" s="74"/>
      <c r="E641" s="74"/>
      <c r="F641" s="74"/>
      <c r="G641" s="74"/>
      <c r="H641" s="74"/>
      <c r="I641" s="74"/>
      <c r="J641" s="74"/>
      <c r="K641" s="74"/>
      <c r="L641" s="74"/>
      <c r="M641" s="74"/>
      <c r="N641" s="74"/>
      <c r="O641" s="74"/>
      <c r="P641" s="80"/>
      <c r="Q641" s="74"/>
      <c r="R641" s="74"/>
      <c r="S641" s="74"/>
      <c r="T641" s="74"/>
      <c r="U641" s="74"/>
      <c r="V641" s="74"/>
      <c r="W641" s="74"/>
      <c r="X641" s="74"/>
      <c r="Y641" s="74"/>
      <c r="Z641" s="74"/>
      <c r="AA641" s="74"/>
      <c r="AB641" s="74"/>
      <c r="AC641" s="74"/>
      <c r="AD641" s="74"/>
      <c r="AE641" s="74"/>
      <c r="AF641" s="74"/>
      <c r="AG641" s="74"/>
      <c r="AH641" s="74"/>
      <c r="AI641" s="74"/>
      <c r="AJ641" s="74"/>
      <c r="AK641" s="74"/>
    </row>
    <row r="642" spans="1:37" ht="15.75" customHeight="1">
      <c r="A642" s="79"/>
      <c r="B642" s="74"/>
      <c r="C642" s="74"/>
      <c r="D642" s="74"/>
      <c r="E642" s="74"/>
      <c r="F642" s="74"/>
      <c r="G642" s="74"/>
      <c r="H642" s="74"/>
      <c r="I642" s="74"/>
      <c r="J642" s="74"/>
      <c r="K642" s="74"/>
      <c r="L642" s="74"/>
      <c r="M642" s="74"/>
      <c r="N642" s="74"/>
      <c r="O642" s="74"/>
      <c r="P642" s="80"/>
      <c r="Q642" s="74"/>
      <c r="R642" s="74"/>
      <c r="S642" s="74"/>
      <c r="T642" s="74"/>
      <c r="U642" s="74"/>
      <c r="V642" s="74"/>
      <c r="W642" s="74"/>
      <c r="X642" s="74"/>
      <c r="Y642" s="74"/>
      <c r="Z642" s="74"/>
      <c r="AA642" s="74"/>
      <c r="AB642" s="74"/>
      <c r="AC642" s="74"/>
      <c r="AD642" s="74"/>
      <c r="AE642" s="74"/>
      <c r="AF642" s="74"/>
      <c r="AG642" s="74"/>
      <c r="AH642" s="74"/>
      <c r="AI642" s="74"/>
      <c r="AJ642" s="74"/>
      <c r="AK642" s="74"/>
    </row>
    <row r="643" spans="1:37" ht="15.75" customHeight="1">
      <c r="A643" s="79"/>
      <c r="B643" s="74"/>
      <c r="C643" s="74"/>
      <c r="D643" s="74"/>
      <c r="E643" s="74"/>
      <c r="F643" s="74"/>
      <c r="G643" s="74"/>
      <c r="H643" s="74"/>
      <c r="I643" s="74"/>
      <c r="J643" s="74"/>
      <c r="K643" s="74"/>
      <c r="L643" s="74"/>
      <c r="M643" s="74"/>
      <c r="N643" s="74"/>
      <c r="O643" s="74"/>
      <c r="P643" s="80"/>
      <c r="Q643" s="74"/>
      <c r="R643" s="74"/>
      <c r="S643" s="74"/>
      <c r="T643" s="74"/>
      <c r="U643" s="74"/>
      <c r="V643" s="74"/>
      <c r="W643" s="74"/>
      <c r="X643" s="74"/>
      <c r="Y643" s="74"/>
      <c r="Z643" s="74"/>
      <c r="AA643" s="74"/>
      <c r="AB643" s="74"/>
      <c r="AC643" s="74"/>
      <c r="AD643" s="74"/>
      <c r="AE643" s="74"/>
      <c r="AF643" s="74"/>
      <c r="AG643" s="74"/>
      <c r="AH643" s="74"/>
      <c r="AI643" s="74"/>
      <c r="AJ643" s="74"/>
      <c r="AK643" s="74"/>
    </row>
    <row r="644" spans="1:37" ht="15.75" customHeight="1">
      <c r="A644" s="79"/>
      <c r="B644" s="74"/>
      <c r="C644" s="74"/>
      <c r="D644" s="74"/>
      <c r="E644" s="74"/>
      <c r="F644" s="74"/>
      <c r="G644" s="74"/>
      <c r="H644" s="74"/>
      <c r="I644" s="74"/>
      <c r="J644" s="74"/>
      <c r="K644" s="74"/>
      <c r="L644" s="74"/>
      <c r="M644" s="74"/>
      <c r="N644" s="74"/>
      <c r="O644" s="74"/>
      <c r="P644" s="80"/>
      <c r="Q644" s="74"/>
      <c r="R644" s="74"/>
      <c r="S644" s="74"/>
      <c r="T644" s="74"/>
      <c r="U644" s="74"/>
      <c r="V644" s="74"/>
      <c r="W644" s="74"/>
      <c r="X644" s="74"/>
      <c r="Y644" s="74"/>
      <c r="Z644" s="74"/>
      <c r="AA644" s="74"/>
      <c r="AB644" s="74"/>
      <c r="AC644" s="74"/>
      <c r="AD644" s="74"/>
      <c r="AE644" s="74"/>
      <c r="AF644" s="74"/>
      <c r="AG644" s="74"/>
      <c r="AH644" s="74"/>
      <c r="AI644" s="74"/>
      <c r="AJ644" s="74"/>
      <c r="AK644" s="74"/>
    </row>
    <row r="645" spans="1:37" ht="15.75" customHeight="1">
      <c r="A645" s="79"/>
      <c r="B645" s="74"/>
      <c r="C645" s="74"/>
      <c r="D645" s="74"/>
      <c r="E645" s="74"/>
      <c r="F645" s="74"/>
      <c r="G645" s="74"/>
      <c r="H645" s="74"/>
      <c r="I645" s="74"/>
      <c r="J645" s="74"/>
      <c r="K645" s="74"/>
      <c r="L645" s="74"/>
      <c r="M645" s="74"/>
      <c r="N645" s="74"/>
      <c r="O645" s="74"/>
      <c r="P645" s="80"/>
      <c r="Q645" s="74"/>
      <c r="R645" s="74"/>
      <c r="S645" s="74"/>
      <c r="T645" s="74"/>
      <c r="U645" s="74"/>
      <c r="V645" s="74"/>
      <c r="W645" s="74"/>
      <c r="X645" s="74"/>
      <c r="Y645" s="74"/>
      <c r="Z645" s="74"/>
      <c r="AA645" s="74"/>
      <c r="AB645" s="74"/>
      <c r="AC645" s="74"/>
      <c r="AD645" s="74"/>
      <c r="AE645" s="74"/>
      <c r="AF645" s="74"/>
      <c r="AG645" s="74"/>
      <c r="AH645" s="74"/>
      <c r="AI645" s="74"/>
      <c r="AJ645" s="74"/>
      <c r="AK645" s="74"/>
    </row>
    <row r="646" spans="1:37" ht="15.75" customHeight="1">
      <c r="A646" s="79"/>
      <c r="B646" s="74"/>
      <c r="C646" s="74"/>
      <c r="D646" s="74"/>
      <c r="E646" s="74"/>
      <c r="F646" s="74"/>
      <c r="G646" s="74"/>
      <c r="H646" s="74"/>
      <c r="I646" s="74"/>
      <c r="J646" s="74"/>
      <c r="K646" s="74"/>
      <c r="L646" s="74"/>
      <c r="M646" s="74"/>
      <c r="N646" s="74"/>
      <c r="O646" s="74"/>
      <c r="P646" s="80"/>
      <c r="Q646" s="74"/>
      <c r="R646" s="74"/>
      <c r="S646" s="74"/>
      <c r="T646" s="74"/>
      <c r="U646" s="74"/>
      <c r="V646" s="74"/>
      <c r="W646" s="74"/>
      <c r="X646" s="74"/>
      <c r="Y646" s="74"/>
      <c r="Z646" s="74"/>
      <c r="AA646" s="74"/>
      <c r="AB646" s="74"/>
      <c r="AC646" s="74"/>
      <c r="AD646" s="74"/>
      <c r="AE646" s="74"/>
      <c r="AF646" s="74"/>
      <c r="AG646" s="74"/>
      <c r="AH646" s="74"/>
      <c r="AI646" s="74"/>
      <c r="AJ646" s="74"/>
      <c r="AK646" s="74"/>
    </row>
    <row r="647" spans="1:37" ht="15.75" customHeight="1">
      <c r="A647" s="79"/>
      <c r="B647" s="74"/>
      <c r="C647" s="74"/>
      <c r="D647" s="74"/>
      <c r="E647" s="74"/>
      <c r="F647" s="74"/>
      <c r="G647" s="74"/>
      <c r="H647" s="74"/>
      <c r="I647" s="74"/>
      <c r="J647" s="74"/>
      <c r="K647" s="74"/>
      <c r="L647" s="74"/>
      <c r="M647" s="74"/>
      <c r="N647" s="74"/>
      <c r="O647" s="74"/>
      <c r="P647" s="80"/>
      <c r="Q647" s="74"/>
      <c r="R647" s="74"/>
      <c r="S647" s="74"/>
      <c r="T647" s="74"/>
      <c r="U647" s="74"/>
      <c r="V647" s="74"/>
      <c r="W647" s="74"/>
      <c r="X647" s="74"/>
      <c r="Y647" s="74"/>
      <c r="Z647" s="74"/>
      <c r="AA647" s="74"/>
      <c r="AB647" s="74"/>
      <c r="AC647" s="74"/>
      <c r="AD647" s="74"/>
      <c r="AE647" s="74"/>
      <c r="AF647" s="74"/>
      <c r="AG647" s="74"/>
      <c r="AH647" s="74"/>
      <c r="AI647" s="74"/>
      <c r="AJ647" s="74"/>
      <c r="AK647" s="74"/>
    </row>
    <row r="648" spans="1:37" ht="15.75" customHeight="1">
      <c r="A648" s="79"/>
      <c r="B648" s="74"/>
      <c r="C648" s="74"/>
      <c r="D648" s="74"/>
      <c r="E648" s="74"/>
      <c r="F648" s="74"/>
      <c r="G648" s="74"/>
      <c r="H648" s="74"/>
      <c r="I648" s="74"/>
      <c r="J648" s="74"/>
      <c r="K648" s="74"/>
      <c r="L648" s="74"/>
      <c r="M648" s="74"/>
      <c r="N648" s="74"/>
      <c r="O648" s="74"/>
      <c r="P648" s="80"/>
      <c r="Q648" s="74"/>
      <c r="R648" s="74"/>
      <c r="S648" s="74"/>
      <c r="T648" s="74"/>
      <c r="U648" s="74"/>
      <c r="V648" s="74"/>
      <c r="W648" s="74"/>
      <c r="X648" s="74"/>
      <c r="Y648" s="74"/>
      <c r="Z648" s="74"/>
      <c r="AA648" s="74"/>
      <c r="AB648" s="74"/>
      <c r="AC648" s="74"/>
      <c r="AD648" s="74"/>
      <c r="AE648" s="74"/>
      <c r="AF648" s="74"/>
      <c r="AG648" s="74"/>
      <c r="AH648" s="74"/>
      <c r="AI648" s="74"/>
      <c r="AJ648" s="74"/>
      <c r="AK648" s="74"/>
    </row>
    <row r="649" spans="1:37" ht="15.75" customHeight="1">
      <c r="A649" s="79"/>
      <c r="B649" s="74"/>
      <c r="C649" s="74"/>
      <c r="D649" s="74"/>
      <c r="E649" s="74"/>
      <c r="F649" s="74"/>
      <c r="G649" s="74"/>
      <c r="H649" s="74"/>
      <c r="I649" s="74"/>
      <c r="J649" s="74"/>
      <c r="K649" s="74"/>
      <c r="L649" s="74"/>
      <c r="M649" s="74"/>
      <c r="N649" s="74"/>
      <c r="O649" s="74"/>
      <c r="P649" s="80"/>
      <c r="Q649" s="74"/>
      <c r="R649" s="74"/>
      <c r="S649" s="74"/>
      <c r="T649" s="74"/>
      <c r="U649" s="74"/>
      <c r="V649" s="74"/>
      <c r="W649" s="74"/>
      <c r="X649" s="74"/>
      <c r="Y649" s="74"/>
      <c r="Z649" s="74"/>
      <c r="AA649" s="74"/>
      <c r="AB649" s="74"/>
      <c r="AC649" s="74"/>
      <c r="AD649" s="74"/>
      <c r="AE649" s="74"/>
      <c r="AF649" s="74"/>
      <c r="AG649" s="74"/>
      <c r="AH649" s="74"/>
      <c r="AI649" s="74"/>
      <c r="AJ649" s="74"/>
      <c r="AK649" s="74"/>
    </row>
    <row r="650" spans="1:37" ht="15.75" customHeight="1">
      <c r="A650" s="79"/>
      <c r="B650" s="74"/>
      <c r="C650" s="74"/>
      <c r="D650" s="74"/>
      <c r="E650" s="74"/>
      <c r="F650" s="74"/>
      <c r="G650" s="74"/>
      <c r="H650" s="74"/>
      <c r="I650" s="74"/>
      <c r="J650" s="74"/>
      <c r="K650" s="74"/>
      <c r="L650" s="74"/>
      <c r="M650" s="74"/>
      <c r="N650" s="74"/>
      <c r="O650" s="74"/>
      <c r="P650" s="80"/>
      <c r="Q650" s="74"/>
      <c r="R650" s="74"/>
      <c r="S650" s="74"/>
      <c r="T650" s="74"/>
      <c r="U650" s="74"/>
      <c r="V650" s="74"/>
      <c r="W650" s="74"/>
      <c r="X650" s="74"/>
      <c r="Y650" s="74"/>
      <c r="Z650" s="74"/>
      <c r="AA650" s="74"/>
      <c r="AB650" s="74"/>
      <c r="AC650" s="74"/>
      <c r="AD650" s="74"/>
      <c r="AE650" s="74"/>
      <c r="AF650" s="74"/>
      <c r="AG650" s="74"/>
      <c r="AH650" s="74"/>
      <c r="AI650" s="74"/>
      <c r="AJ650" s="74"/>
      <c r="AK650" s="74"/>
    </row>
    <row r="651" spans="1:37" ht="15.75" customHeight="1">
      <c r="A651" s="79"/>
      <c r="B651" s="74"/>
      <c r="C651" s="74"/>
      <c r="D651" s="74"/>
      <c r="E651" s="74"/>
      <c r="F651" s="74"/>
      <c r="G651" s="74"/>
      <c r="H651" s="74"/>
      <c r="I651" s="74"/>
      <c r="J651" s="74"/>
      <c r="K651" s="74"/>
      <c r="L651" s="74"/>
      <c r="M651" s="74"/>
      <c r="N651" s="74"/>
      <c r="O651" s="74"/>
      <c r="P651" s="80"/>
      <c r="Q651" s="74"/>
      <c r="R651" s="74"/>
      <c r="S651" s="74"/>
      <c r="T651" s="74"/>
      <c r="U651" s="74"/>
      <c r="V651" s="74"/>
      <c r="W651" s="74"/>
      <c r="X651" s="74"/>
      <c r="Y651" s="74"/>
      <c r="Z651" s="74"/>
      <c r="AA651" s="74"/>
      <c r="AB651" s="74"/>
      <c r="AC651" s="74"/>
      <c r="AD651" s="74"/>
      <c r="AE651" s="74"/>
      <c r="AF651" s="74"/>
      <c r="AG651" s="74"/>
      <c r="AH651" s="74"/>
      <c r="AI651" s="74"/>
      <c r="AJ651" s="74"/>
      <c r="AK651" s="74"/>
    </row>
    <row r="652" spans="1:37" ht="15.75" customHeight="1">
      <c r="A652" s="79"/>
      <c r="B652" s="74"/>
      <c r="C652" s="74"/>
      <c r="D652" s="74"/>
      <c r="E652" s="74"/>
      <c r="F652" s="74"/>
      <c r="G652" s="74"/>
      <c r="H652" s="74"/>
      <c r="I652" s="74"/>
      <c r="J652" s="74"/>
      <c r="K652" s="74"/>
      <c r="L652" s="74"/>
      <c r="M652" s="74"/>
      <c r="N652" s="74"/>
      <c r="O652" s="74"/>
      <c r="P652" s="80"/>
      <c r="Q652" s="74"/>
      <c r="R652" s="74"/>
      <c r="S652" s="74"/>
      <c r="T652" s="74"/>
      <c r="U652" s="74"/>
      <c r="V652" s="74"/>
      <c r="W652" s="74"/>
      <c r="X652" s="74"/>
      <c r="Y652" s="74"/>
      <c r="Z652" s="74"/>
      <c r="AA652" s="74"/>
      <c r="AB652" s="74"/>
      <c r="AC652" s="74"/>
      <c r="AD652" s="74"/>
      <c r="AE652" s="74"/>
      <c r="AF652" s="74"/>
      <c r="AG652" s="74"/>
      <c r="AH652" s="74"/>
      <c r="AI652" s="74"/>
      <c r="AJ652" s="74"/>
      <c r="AK652" s="74"/>
    </row>
    <row r="653" spans="1:37" ht="15.75" customHeight="1">
      <c r="A653" s="79"/>
      <c r="B653" s="74"/>
      <c r="C653" s="74"/>
      <c r="D653" s="74"/>
      <c r="E653" s="74"/>
      <c r="F653" s="74"/>
      <c r="G653" s="74"/>
      <c r="H653" s="74"/>
      <c r="I653" s="74"/>
      <c r="J653" s="74"/>
      <c r="K653" s="74"/>
      <c r="L653" s="74"/>
      <c r="M653" s="74"/>
      <c r="N653" s="74"/>
      <c r="O653" s="74"/>
      <c r="P653" s="80"/>
      <c r="Q653" s="74"/>
      <c r="R653" s="74"/>
      <c r="S653" s="74"/>
      <c r="T653" s="74"/>
      <c r="U653" s="74"/>
      <c r="V653" s="74"/>
      <c r="W653" s="74"/>
      <c r="X653" s="74"/>
      <c r="Y653" s="74"/>
      <c r="Z653" s="74"/>
      <c r="AA653" s="74"/>
      <c r="AB653" s="74"/>
      <c r="AC653" s="74"/>
      <c r="AD653" s="74"/>
      <c r="AE653" s="74"/>
      <c r="AF653" s="74"/>
      <c r="AG653" s="74"/>
      <c r="AH653" s="74"/>
      <c r="AI653" s="74"/>
      <c r="AJ653" s="74"/>
      <c r="AK653" s="74"/>
    </row>
    <row r="654" spans="1:37" ht="15.75" customHeight="1">
      <c r="A654" s="79"/>
      <c r="B654" s="74"/>
      <c r="C654" s="74"/>
      <c r="D654" s="74"/>
      <c r="E654" s="74"/>
      <c r="F654" s="74"/>
      <c r="G654" s="74"/>
      <c r="H654" s="74"/>
      <c r="I654" s="74"/>
      <c r="J654" s="74"/>
      <c r="K654" s="74"/>
      <c r="L654" s="74"/>
      <c r="M654" s="74"/>
      <c r="N654" s="74"/>
      <c r="O654" s="74"/>
      <c r="P654" s="80"/>
      <c r="Q654" s="74"/>
      <c r="R654" s="74"/>
      <c r="S654" s="74"/>
      <c r="T654" s="74"/>
      <c r="U654" s="74"/>
      <c r="V654" s="74"/>
      <c r="W654" s="74"/>
      <c r="X654" s="74"/>
      <c r="Y654" s="74"/>
      <c r="Z654" s="74"/>
      <c r="AA654" s="74"/>
      <c r="AB654" s="74"/>
      <c r="AC654" s="74"/>
      <c r="AD654" s="74"/>
      <c r="AE654" s="74"/>
      <c r="AF654" s="74"/>
      <c r="AG654" s="74"/>
      <c r="AH654" s="74"/>
      <c r="AI654" s="74"/>
      <c r="AJ654" s="74"/>
      <c r="AK654" s="74"/>
    </row>
    <row r="655" spans="1:37" ht="15.75" customHeight="1">
      <c r="A655" s="79"/>
      <c r="B655" s="74"/>
      <c r="C655" s="74"/>
      <c r="D655" s="74"/>
      <c r="E655" s="74"/>
      <c r="F655" s="74"/>
      <c r="G655" s="74"/>
      <c r="H655" s="74"/>
      <c r="I655" s="74"/>
      <c r="J655" s="74"/>
      <c r="K655" s="74"/>
      <c r="L655" s="74"/>
      <c r="M655" s="74"/>
      <c r="N655" s="74"/>
      <c r="O655" s="74"/>
      <c r="P655" s="80"/>
      <c r="Q655" s="74"/>
      <c r="R655" s="74"/>
      <c r="S655" s="74"/>
      <c r="T655" s="74"/>
      <c r="U655" s="74"/>
      <c r="V655" s="74"/>
      <c r="W655" s="74"/>
      <c r="X655" s="74"/>
      <c r="Y655" s="74"/>
      <c r="Z655" s="74"/>
      <c r="AA655" s="74"/>
      <c r="AB655" s="74"/>
      <c r="AC655" s="74"/>
      <c r="AD655" s="74"/>
      <c r="AE655" s="74"/>
      <c r="AF655" s="74"/>
      <c r="AG655" s="74"/>
      <c r="AH655" s="74"/>
      <c r="AI655" s="74"/>
      <c r="AJ655" s="74"/>
      <c r="AK655" s="74"/>
    </row>
    <row r="656" spans="1:37" ht="15.75" customHeight="1">
      <c r="A656" s="79"/>
      <c r="B656" s="74"/>
      <c r="C656" s="74"/>
      <c r="D656" s="74"/>
      <c r="E656" s="74"/>
      <c r="F656" s="74"/>
      <c r="G656" s="74"/>
      <c r="H656" s="74"/>
      <c r="I656" s="74"/>
      <c r="J656" s="74"/>
      <c r="K656" s="74"/>
      <c r="L656" s="74"/>
      <c r="M656" s="74"/>
      <c r="N656" s="74"/>
      <c r="O656" s="74"/>
      <c r="P656" s="80"/>
      <c r="Q656" s="74"/>
      <c r="R656" s="74"/>
      <c r="S656" s="74"/>
      <c r="T656" s="74"/>
      <c r="U656" s="74"/>
      <c r="V656" s="74"/>
      <c r="W656" s="74"/>
      <c r="X656" s="74"/>
      <c r="Y656" s="74"/>
      <c r="Z656" s="74"/>
      <c r="AA656" s="74"/>
      <c r="AB656" s="74"/>
      <c r="AC656" s="74"/>
      <c r="AD656" s="74"/>
      <c r="AE656" s="74"/>
      <c r="AF656" s="74"/>
      <c r="AG656" s="74"/>
      <c r="AH656" s="74"/>
      <c r="AI656" s="74"/>
      <c r="AJ656" s="74"/>
      <c r="AK656" s="74"/>
    </row>
    <row r="657" spans="1:37" ht="15.75" customHeight="1">
      <c r="A657" s="79"/>
      <c r="B657" s="74"/>
      <c r="C657" s="74"/>
      <c r="D657" s="74"/>
      <c r="E657" s="74"/>
      <c r="F657" s="74"/>
      <c r="G657" s="74"/>
      <c r="H657" s="74"/>
      <c r="I657" s="74"/>
      <c r="J657" s="74"/>
      <c r="K657" s="74"/>
      <c r="L657" s="74"/>
      <c r="M657" s="74"/>
      <c r="N657" s="74"/>
      <c r="O657" s="74"/>
      <c r="P657" s="80"/>
      <c r="Q657" s="74"/>
      <c r="R657" s="74"/>
      <c r="S657" s="74"/>
      <c r="T657" s="74"/>
      <c r="U657" s="74"/>
      <c r="V657" s="74"/>
      <c r="W657" s="74"/>
      <c r="X657" s="74"/>
      <c r="Y657" s="74"/>
      <c r="Z657" s="74"/>
      <c r="AA657" s="74"/>
      <c r="AB657" s="74"/>
      <c r="AC657" s="74"/>
      <c r="AD657" s="74"/>
      <c r="AE657" s="74"/>
      <c r="AF657" s="74"/>
      <c r="AG657" s="74"/>
      <c r="AH657" s="74"/>
      <c r="AI657" s="74"/>
      <c r="AJ657" s="74"/>
      <c r="AK657" s="74"/>
    </row>
    <row r="658" spans="1:37" ht="15.75" customHeight="1">
      <c r="A658" s="79"/>
      <c r="B658" s="74"/>
      <c r="C658" s="74"/>
      <c r="D658" s="74"/>
      <c r="E658" s="74"/>
      <c r="F658" s="74"/>
      <c r="G658" s="74"/>
      <c r="H658" s="74"/>
      <c r="I658" s="74"/>
      <c r="J658" s="74"/>
      <c r="K658" s="74"/>
      <c r="L658" s="74"/>
      <c r="M658" s="74"/>
      <c r="N658" s="74"/>
      <c r="O658" s="74"/>
      <c r="P658" s="80"/>
      <c r="Q658" s="74"/>
      <c r="R658" s="74"/>
      <c r="S658" s="74"/>
      <c r="T658" s="74"/>
      <c r="U658" s="74"/>
      <c r="V658" s="74"/>
      <c r="W658" s="74"/>
      <c r="X658" s="74"/>
      <c r="Y658" s="74"/>
      <c r="Z658" s="74"/>
      <c r="AA658" s="74"/>
      <c r="AB658" s="74"/>
      <c r="AC658" s="74"/>
      <c r="AD658" s="74"/>
      <c r="AE658" s="74"/>
      <c r="AF658" s="74"/>
      <c r="AG658" s="74"/>
      <c r="AH658" s="74"/>
      <c r="AI658" s="74"/>
      <c r="AJ658" s="74"/>
      <c r="AK658" s="74"/>
    </row>
    <row r="659" spans="1:37" ht="15.75" customHeight="1">
      <c r="A659" s="79"/>
      <c r="B659" s="74"/>
      <c r="C659" s="74"/>
      <c r="D659" s="74"/>
      <c r="E659" s="74"/>
      <c r="F659" s="74"/>
      <c r="G659" s="74"/>
      <c r="H659" s="74"/>
      <c r="I659" s="74"/>
      <c r="J659" s="74"/>
      <c r="K659" s="74"/>
      <c r="L659" s="74"/>
      <c r="M659" s="74"/>
      <c r="N659" s="74"/>
      <c r="O659" s="74"/>
      <c r="P659" s="80"/>
      <c r="Q659" s="74"/>
      <c r="R659" s="74"/>
      <c r="S659" s="74"/>
      <c r="T659" s="74"/>
      <c r="U659" s="74"/>
      <c r="V659" s="74"/>
      <c r="W659" s="74"/>
      <c r="X659" s="74"/>
      <c r="Y659" s="74"/>
      <c r="Z659" s="74"/>
      <c r="AA659" s="74"/>
      <c r="AB659" s="74"/>
      <c r="AC659" s="74"/>
      <c r="AD659" s="74"/>
      <c r="AE659" s="74"/>
      <c r="AF659" s="74"/>
      <c r="AG659" s="74"/>
      <c r="AH659" s="74"/>
      <c r="AI659" s="74"/>
      <c r="AJ659" s="74"/>
      <c r="AK659" s="74"/>
    </row>
    <row r="660" spans="1:37" ht="15.75" customHeight="1">
      <c r="A660" s="79"/>
      <c r="B660" s="74"/>
      <c r="C660" s="74"/>
      <c r="D660" s="74"/>
      <c r="E660" s="74"/>
      <c r="F660" s="74"/>
      <c r="G660" s="74"/>
      <c r="H660" s="74"/>
      <c r="I660" s="74"/>
      <c r="J660" s="74"/>
      <c r="K660" s="74"/>
      <c r="L660" s="74"/>
      <c r="M660" s="74"/>
      <c r="N660" s="74"/>
      <c r="O660" s="74"/>
      <c r="P660" s="80"/>
      <c r="Q660" s="74"/>
      <c r="R660" s="74"/>
      <c r="S660" s="74"/>
      <c r="T660" s="74"/>
      <c r="U660" s="74"/>
      <c r="V660" s="74"/>
      <c r="W660" s="74"/>
      <c r="X660" s="74"/>
      <c r="Y660" s="74"/>
      <c r="Z660" s="74"/>
      <c r="AA660" s="74"/>
      <c r="AB660" s="74"/>
      <c r="AC660" s="74"/>
      <c r="AD660" s="74"/>
      <c r="AE660" s="74"/>
      <c r="AF660" s="74"/>
      <c r="AG660" s="74"/>
      <c r="AH660" s="74"/>
      <c r="AI660" s="74"/>
      <c r="AJ660" s="74"/>
      <c r="AK660" s="74"/>
    </row>
    <row r="661" spans="1:37" ht="15.75" customHeight="1">
      <c r="A661" s="79"/>
      <c r="B661" s="74"/>
      <c r="C661" s="74"/>
      <c r="D661" s="74"/>
      <c r="E661" s="74"/>
      <c r="F661" s="74"/>
      <c r="G661" s="74"/>
      <c r="H661" s="74"/>
      <c r="I661" s="74"/>
      <c r="J661" s="74"/>
      <c r="K661" s="74"/>
      <c r="L661" s="74"/>
      <c r="M661" s="74"/>
      <c r="N661" s="74"/>
      <c r="O661" s="74"/>
      <c r="P661" s="80"/>
      <c r="Q661" s="74"/>
      <c r="R661" s="74"/>
      <c r="S661" s="74"/>
      <c r="T661" s="74"/>
      <c r="U661" s="74"/>
      <c r="V661" s="74"/>
      <c r="W661" s="74"/>
      <c r="X661" s="74"/>
      <c r="Y661" s="74"/>
      <c r="Z661" s="74"/>
      <c r="AA661" s="74"/>
      <c r="AB661" s="74"/>
      <c r="AC661" s="74"/>
      <c r="AD661" s="74"/>
      <c r="AE661" s="74"/>
      <c r="AF661" s="74"/>
      <c r="AG661" s="74"/>
      <c r="AH661" s="74"/>
      <c r="AI661" s="74"/>
      <c r="AJ661" s="74"/>
      <c r="AK661" s="74"/>
    </row>
    <row r="662" spans="1:37" ht="15.75" customHeight="1">
      <c r="A662" s="79"/>
      <c r="B662" s="74"/>
      <c r="C662" s="74"/>
      <c r="D662" s="74"/>
      <c r="E662" s="74"/>
      <c r="F662" s="74"/>
      <c r="G662" s="74"/>
      <c r="H662" s="74"/>
      <c r="I662" s="74"/>
      <c r="J662" s="74"/>
      <c r="K662" s="74"/>
      <c r="L662" s="74"/>
      <c r="M662" s="74"/>
      <c r="N662" s="74"/>
      <c r="O662" s="74"/>
      <c r="P662" s="80"/>
      <c r="Q662" s="74"/>
      <c r="R662" s="74"/>
      <c r="S662" s="74"/>
      <c r="T662" s="74"/>
      <c r="U662" s="74"/>
      <c r="V662" s="74"/>
      <c r="W662" s="74"/>
      <c r="X662" s="74"/>
      <c r="Y662" s="74"/>
      <c r="Z662" s="74"/>
      <c r="AA662" s="74"/>
      <c r="AB662" s="74"/>
      <c r="AC662" s="74"/>
      <c r="AD662" s="74"/>
      <c r="AE662" s="74"/>
      <c r="AF662" s="74"/>
      <c r="AG662" s="74"/>
      <c r="AH662" s="74"/>
      <c r="AI662" s="74"/>
      <c r="AJ662" s="74"/>
      <c r="AK662" s="74"/>
    </row>
    <row r="663" spans="1:37" ht="15.75" customHeight="1">
      <c r="A663" s="79"/>
      <c r="B663" s="74"/>
      <c r="C663" s="74"/>
      <c r="D663" s="74"/>
      <c r="E663" s="74"/>
      <c r="F663" s="74"/>
      <c r="G663" s="74"/>
      <c r="H663" s="74"/>
      <c r="I663" s="74"/>
      <c r="J663" s="74"/>
      <c r="K663" s="74"/>
      <c r="L663" s="74"/>
      <c r="M663" s="74"/>
      <c r="N663" s="74"/>
      <c r="O663" s="74"/>
      <c r="P663" s="80"/>
      <c r="Q663" s="74"/>
      <c r="R663" s="74"/>
      <c r="S663" s="74"/>
      <c r="T663" s="74"/>
      <c r="U663" s="74"/>
      <c r="V663" s="74"/>
      <c r="W663" s="74"/>
      <c r="X663" s="74"/>
      <c r="Y663" s="74"/>
      <c r="Z663" s="74"/>
      <c r="AA663" s="74"/>
      <c r="AB663" s="74"/>
      <c r="AC663" s="74"/>
      <c r="AD663" s="74"/>
      <c r="AE663" s="74"/>
      <c r="AF663" s="74"/>
      <c r="AG663" s="74"/>
      <c r="AH663" s="74"/>
      <c r="AI663" s="74"/>
      <c r="AJ663" s="74"/>
      <c r="AK663" s="74"/>
    </row>
    <row r="664" spans="1:37" ht="15.75" customHeight="1">
      <c r="A664" s="79"/>
      <c r="B664" s="74"/>
      <c r="C664" s="74"/>
      <c r="D664" s="74"/>
      <c r="E664" s="74"/>
      <c r="F664" s="74"/>
      <c r="G664" s="74"/>
      <c r="H664" s="74"/>
      <c r="I664" s="74"/>
      <c r="J664" s="74"/>
      <c r="K664" s="74"/>
      <c r="L664" s="74"/>
      <c r="M664" s="74"/>
      <c r="N664" s="74"/>
      <c r="O664" s="74"/>
      <c r="P664" s="80"/>
      <c r="Q664" s="74"/>
      <c r="R664" s="74"/>
      <c r="S664" s="74"/>
      <c r="T664" s="74"/>
      <c r="U664" s="74"/>
      <c r="V664" s="74"/>
      <c r="W664" s="74"/>
      <c r="X664" s="74"/>
      <c r="Y664" s="74"/>
      <c r="Z664" s="74"/>
      <c r="AA664" s="74"/>
      <c r="AB664" s="74"/>
      <c r="AC664" s="74"/>
      <c r="AD664" s="74"/>
      <c r="AE664" s="74"/>
      <c r="AF664" s="74"/>
      <c r="AG664" s="74"/>
      <c r="AH664" s="74"/>
      <c r="AI664" s="74"/>
      <c r="AJ664" s="74"/>
      <c r="AK664" s="74"/>
    </row>
    <row r="665" spans="1:37" ht="15.75" customHeight="1">
      <c r="A665" s="79"/>
      <c r="B665" s="74"/>
      <c r="C665" s="74"/>
      <c r="D665" s="74"/>
      <c r="E665" s="74"/>
      <c r="F665" s="74"/>
      <c r="G665" s="74"/>
      <c r="H665" s="74"/>
      <c r="I665" s="74"/>
      <c r="J665" s="74"/>
      <c r="K665" s="74"/>
      <c r="L665" s="74"/>
      <c r="M665" s="74"/>
      <c r="N665" s="74"/>
      <c r="O665" s="74"/>
      <c r="P665" s="80"/>
      <c r="Q665" s="74"/>
      <c r="R665" s="74"/>
      <c r="S665" s="74"/>
      <c r="T665" s="74"/>
      <c r="U665" s="74"/>
      <c r="V665" s="74"/>
      <c r="W665" s="74"/>
      <c r="X665" s="74"/>
      <c r="Y665" s="74"/>
      <c r="Z665" s="74"/>
      <c r="AA665" s="74"/>
      <c r="AB665" s="74"/>
      <c r="AC665" s="74"/>
      <c r="AD665" s="74"/>
      <c r="AE665" s="74"/>
      <c r="AF665" s="74"/>
      <c r="AG665" s="74"/>
      <c r="AH665" s="74"/>
      <c r="AI665" s="74"/>
      <c r="AJ665" s="74"/>
      <c r="AK665" s="74"/>
    </row>
    <row r="666" spans="1:37" ht="15.75" customHeight="1">
      <c r="A666" s="79"/>
      <c r="B666" s="74"/>
      <c r="C666" s="74"/>
      <c r="D666" s="74"/>
      <c r="E666" s="74"/>
      <c r="F666" s="74"/>
      <c r="G666" s="74"/>
      <c r="H666" s="74"/>
      <c r="I666" s="74"/>
      <c r="J666" s="74"/>
      <c r="K666" s="74"/>
      <c r="L666" s="74"/>
      <c r="M666" s="74"/>
      <c r="N666" s="74"/>
      <c r="O666" s="74"/>
      <c r="P666" s="80"/>
      <c r="Q666" s="74"/>
      <c r="R666" s="74"/>
      <c r="S666" s="74"/>
      <c r="T666" s="74"/>
      <c r="U666" s="74"/>
      <c r="V666" s="74"/>
      <c r="W666" s="74"/>
      <c r="X666" s="74"/>
      <c r="Y666" s="74"/>
      <c r="Z666" s="74"/>
      <c r="AA666" s="74"/>
      <c r="AB666" s="74"/>
      <c r="AC666" s="74"/>
      <c r="AD666" s="74"/>
      <c r="AE666" s="74"/>
      <c r="AF666" s="74"/>
      <c r="AG666" s="74"/>
      <c r="AH666" s="74"/>
      <c r="AI666" s="74"/>
      <c r="AJ666" s="74"/>
      <c r="AK666" s="74"/>
    </row>
    <row r="667" spans="1:37" ht="15.75" customHeight="1">
      <c r="A667" s="79"/>
      <c r="B667" s="74"/>
      <c r="C667" s="74"/>
      <c r="D667" s="74"/>
      <c r="E667" s="74"/>
      <c r="F667" s="74"/>
      <c r="G667" s="74"/>
      <c r="H667" s="74"/>
      <c r="I667" s="74"/>
      <c r="J667" s="74"/>
      <c r="K667" s="74"/>
      <c r="L667" s="74"/>
      <c r="M667" s="74"/>
      <c r="N667" s="74"/>
      <c r="O667" s="74"/>
      <c r="P667" s="80"/>
      <c r="Q667" s="74"/>
      <c r="R667" s="74"/>
      <c r="S667" s="74"/>
      <c r="T667" s="74"/>
      <c r="U667" s="74"/>
      <c r="V667" s="74"/>
      <c r="W667" s="74"/>
      <c r="X667" s="74"/>
      <c r="Y667" s="74"/>
      <c r="Z667" s="74"/>
      <c r="AA667" s="74"/>
      <c r="AB667" s="74"/>
      <c r="AC667" s="74"/>
      <c r="AD667" s="74"/>
      <c r="AE667" s="74"/>
      <c r="AF667" s="74"/>
      <c r="AG667" s="74"/>
      <c r="AH667" s="74"/>
      <c r="AI667" s="74"/>
      <c r="AJ667" s="74"/>
      <c r="AK667" s="74"/>
    </row>
    <row r="668" spans="1:37" ht="15.75" customHeight="1">
      <c r="A668" s="79"/>
      <c r="B668" s="74"/>
      <c r="C668" s="74"/>
      <c r="D668" s="74"/>
      <c r="E668" s="74"/>
      <c r="F668" s="74"/>
      <c r="G668" s="74"/>
      <c r="H668" s="74"/>
      <c r="I668" s="74"/>
      <c r="J668" s="74"/>
      <c r="K668" s="74"/>
      <c r="L668" s="74"/>
      <c r="M668" s="74"/>
      <c r="N668" s="74"/>
      <c r="O668" s="74"/>
      <c r="P668" s="80"/>
      <c r="Q668" s="74"/>
      <c r="R668" s="74"/>
      <c r="S668" s="74"/>
      <c r="T668" s="74"/>
      <c r="U668" s="74"/>
      <c r="V668" s="74"/>
      <c r="W668" s="74"/>
      <c r="X668" s="74"/>
      <c r="Y668" s="74"/>
      <c r="Z668" s="74"/>
      <c r="AA668" s="74"/>
      <c r="AB668" s="74"/>
      <c r="AC668" s="74"/>
      <c r="AD668" s="74"/>
      <c r="AE668" s="74"/>
      <c r="AF668" s="74"/>
      <c r="AG668" s="74"/>
      <c r="AH668" s="74"/>
      <c r="AI668" s="74"/>
      <c r="AJ668" s="74"/>
      <c r="AK668" s="74"/>
    </row>
    <row r="669" spans="1:37" ht="15.75" customHeight="1">
      <c r="A669" s="79"/>
      <c r="B669" s="74"/>
      <c r="C669" s="74"/>
      <c r="D669" s="74"/>
      <c r="E669" s="74"/>
      <c r="F669" s="74"/>
      <c r="G669" s="74"/>
      <c r="H669" s="74"/>
      <c r="I669" s="74"/>
      <c r="J669" s="74"/>
      <c r="K669" s="74"/>
      <c r="L669" s="74"/>
      <c r="M669" s="74"/>
      <c r="N669" s="74"/>
      <c r="O669" s="74"/>
      <c r="P669" s="80"/>
      <c r="Q669" s="74"/>
      <c r="R669" s="74"/>
      <c r="S669" s="74"/>
      <c r="T669" s="74"/>
      <c r="U669" s="74"/>
      <c r="V669" s="74"/>
      <c r="W669" s="74"/>
      <c r="X669" s="74"/>
      <c r="Y669" s="74"/>
      <c r="Z669" s="74"/>
      <c r="AA669" s="74"/>
      <c r="AB669" s="74"/>
      <c r="AC669" s="74"/>
      <c r="AD669" s="74"/>
      <c r="AE669" s="74"/>
      <c r="AF669" s="74"/>
      <c r="AG669" s="74"/>
      <c r="AH669" s="74"/>
      <c r="AI669" s="74"/>
      <c r="AJ669" s="74"/>
      <c r="AK669" s="74"/>
    </row>
    <row r="670" spans="1:37" ht="15.75" customHeight="1">
      <c r="A670" s="79"/>
      <c r="B670" s="74"/>
      <c r="C670" s="74"/>
      <c r="D670" s="74"/>
      <c r="E670" s="74"/>
      <c r="F670" s="74"/>
      <c r="G670" s="74"/>
      <c r="H670" s="74"/>
      <c r="I670" s="74"/>
      <c r="J670" s="74"/>
      <c r="K670" s="74"/>
      <c r="L670" s="74"/>
      <c r="M670" s="74"/>
      <c r="N670" s="74"/>
      <c r="O670" s="74"/>
      <c r="P670" s="80"/>
      <c r="Q670" s="74"/>
      <c r="R670" s="74"/>
      <c r="S670" s="74"/>
      <c r="T670" s="74"/>
      <c r="U670" s="74"/>
      <c r="V670" s="74"/>
      <c r="W670" s="74"/>
      <c r="X670" s="74"/>
      <c r="Y670" s="74"/>
      <c r="Z670" s="74"/>
      <c r="AA670" s="74"/>
      <c r="AB670" s="74"/>
      <c r="AC670" s="74"/>
      <c r="AD670" s="74"/>
      <c r="AE670" s="74"/>
      <c r="AF670" s="74"/>
      <c r="AG670" s="74"/>
      <c r="AH670" s="74"/>
      <c r="AI670" s="74"/>
      <c r="AJ670" s="74"/>
      <c r="AK670" s="74"/>
    </row>
    <row r="671" spans="1:37" ht="15.75" customHeight="1">
      <c r="A671" s="79"/>
      <c r="B671" s="74"/>
      <c r="C671" s="74"/>
      <c r="D671" s="74"/>
      <c r="E671" s="74"/>
      <c r="F671" s="74"/>
      <c r="G671" s="74"/>
      <c r="H671" s="74"/>
      <c r="I671" s="74"/>
      <c r="J671" s="74"/>
      <c r="K671" s="74"/>
      <c r="L671" s="74"/>
      <c r="M671" s="74"/>
      <c r="N671" s="74"/>
      <c r="O671" s="74"/>
      <c r="P671" s="80"/>
      <c r="Q671" s="74"/>
      <c r="R671" s="74"/>
      <c r="S671" s="74"/>
      <c r="T671" s="74"/>
      <c r="U671" s="74"/>
      <c r="V671" s="74"/>
      <c r="W671" s="74"/>
      <c r="X671" s="74"/>
      <c r="Y671" s="74"/>
      <c r="Z671" s="74"/>
      <c r="AA671" s="74"/>
      <c r="AB671" s="74"/>
      <c r="AC671" s="74"/>
      <c r="AD671" s="74"/>
      <c r="AE671" s="74"/>
      <c r="AF671" s="74"/>
      <c r="AG671" s="74"/>
      <c r="AH671" s="74"/>
      <c r="AI671" s="74"/>
      <c r="AJ671" s="74"/>
      <c r="AK671" s="74"/>
    </row>
    <row r="672" spans="1:37" ht="15.75" customHeight="1">
      <c r="A672" s="79"/>
      <c r="B672" s="74"/>
      <c r="C672" s="74"/>
      <c r="D672" s="74"/>
      <c r="E672" s="74"/>
      <c r="F672" s="74"/>
      <c r="G672" s="74"/>
      <c r="H672" s="74"/>
      <c r="I672" s="74"/>
      <c r="J672" s="74"/>
      <c r="K672" s="74"/>
      <c r="L672" s="74"/>
      <c r="M672" s="74"/>
      <c r="N672" s="74"/>
      <c r="O672" s="74"/>
      <c r="P672" s="80"/>
      <c r="Q672" s="74"/>
      <c r="R672" s="74"/>
      <c r="S672" s="74"/>
      <c r="T672" s="74"/>
      <c r="U672" s="74"/>
      <c r="V672" s="74"/>
      <c r="W672" s="74"/>
      <c r="X672" s="74"/>
      <c r="Y672" s="74"/>
      <c r="Z672" s="74"/>
      <c r="AA672" s="74"/>
      <c r="AB672" s="74"/>
      <c r="AC672" s="74"/>
      <c r="AD672" s="74"/>
      <c r="AE672" s="74"/>
      <c r="AF672" s="74"/>
      <c r="AG672" s="74"/>
      <c r="AH672" s="74"/>
      <c r="AI672" s="74"/>
      <c r="AJ672" s="74"/>
      <c r="AK672" s="74"/>
    </row>
    <row r="673" spans="1:37" ht="15.75" customHeight="1">
      <c r="A673" s="79"/>
      <c r="B673" s="74"/>
      <c r="C673" s="74"/>
      <c r="D673" s="74"/>
      <c r="E673" s="74"/>
      <c r="F673" s="74"/>
      <c r="G673" s="74"/>
      <c r="H673" s="74"/>
      <c r="I673" s="74"/>
      <c r="J673" s="74"/>
      <c r="K673" s="74"/>
      <c r="L673" s="74"/>
      <c r="M673" s="74"/>
      <c r="N673" s="74"/>
      <c r="O673" s="74"/>
      <c r="P673" s="80"/>
      <c r="Q673" s="74"/>
      <c r="R673" s="74"/>
      <c r="S673" s="74"/>
      <c r="T673" s="74"/>
      <c r="U673" s="74"/>
      <c r="V673" s="74"/>
      <c r="W673" s="74"/>
      <c r="X673" s="74"/>
      <c r="Y673" s="74"/>
      <c r="Z673" s="74"/>
      <c r="AA673" s="74"/>
      <c r="AB673" s="74"/>
      <c r="AC673" s="74"/>
      <c r="AD673" s="74"/>
      <c r="AE673" s="74"/>
      <c r="AF673" s="74"/>
      <c r="AG673" s="74"/>
      <c r="AH673" s="74"/>
      <c r="AI673" s="74"/>
      <c r="AJ673" s="74"/>
      <c r="AK673" s="74"/>
    </row>
    <row r="674" spans="1:37" ht="15.75" customHeight="1">
      <c r="A674" s="79"/>
      <c r="B674" s="74"/>
      <c r="C674" s="74"/>
      <c r="D674" s="74"/>
      <c r="E674" s="74"/>
      <c r="F674" s="74"/>
      <c r="G674" s="74"/>
      <c r="H674" s="74"/>
      <c r="I674" s="74"/>
      <c r="J674" s="74"/>
      <c r="K674" s="74"/>
      <c r="L674" s="74"/>
      <c r="M674" s="74"/>
      <c r="N674" s="74"/>
      <c r="O674" s="74"/>
      <c r="P674" s="80"/>
      <c r="Q674" s="74"/>
      <c r="R674" s="74"/>
      <c r="S674" s="74"/>
      <c r="T674" s="74"/>
      <c r="U674" s="74"/>
      <c r="V674" s="74"/>
      <c r="W674" s="74"/>
      <c r="X674" s="74"/>
      <c r="Y674" s="74"/>
      <c r="Z674" s="74"/>
      <c r="AA674" s="74"/>
      <c r="AB674" s="74"/>
      <c r="AC674" s="74"/>
      <c r="AD674" s="74"/>
      <c r="AE674" s="74"/>
      <c r="AF674" s="74"/>
      <c r="AG674" s="74"/>
      <c r="AH674" s="74"/>
      <c r="AI674" s="74"/>
      <c r="AJ674" s="74"/>
      <c r="AK674" s="74"/>
    </row>
    <row r="675" spans="1:37" ht="15.75" customHeight="1">
      <c r="A675" s="79"/>
      <c r="B675" s="74"/>
      <c r="C675" s="74"/>
      <c r="D675" s="74"/>
      <c r="E675" s="74"/>
      <c r="F675" s="74"/>
      <c r="G675" s="74"/>
      <c r="H675" s="74"/>
      <c r="I675" s="74"/>
      <c r="J675" s="74"/>
      <c r="K675" s="74"/>
      <c r="L675" s="74"/>
      <c r="M675" s="74"/>
      <c r="N675" s="74"/>
      <c r="O675" s="74"/>
      <c r="P675" s="80"/>
      <c r="Q675" s="74"/>
      <c r="R675" s="74"/>
      <c r="S675" s="74"/>
      <c r="T675" s="74"/>
      <c r="U675" s="74"/>
      <c r="V675" s="74"/>
      <c r="W675" s="74"/>
      <c r="X675" s="74"/>
      <c r="Y675" s="74"/>
      <c r="Z675" s="74"/>
      <c r="AA675" s="74"/>
      <c r="AB675" s="74"/>
      <c r="AC675" s="74"/>
      <c r="AD675" s="74"/>
      <c r="AE675" s="74"/>
      <c r="AF675" s="74"/>
      <c r="AG675" s="74"/>
      <c r="AH675" s="74"/>
      <c r="AI675" s="74"/>
      <c r="AJ675" s="74"/>
      <c r="AK675" s="74"/>
    </row>
    <row r="676" spans="1:37" ht="15.75" customHeight="1">
      <c r="A676" s="79"/>
      <c r="B676" s="74"/>
      <c r="C676" s="74"/>
      <c r="D676" s="74"/>
      <c r="E676" s="74"/>
      <c r="F676" s="74"/>
      <c r="G676" s="74"/>
      <c r="H676" s="74"/>
      <c r="I676" s="74"/>
      <c r="J676" s="74"/>
      <c r="K676" s="74"/>
      <c r="L676" s="74"/>
      <c r="M676" s="74"/>
      <c r="N676" s="74"/>
      <c r="O676" s="74"/>
      <c r="P676" s="80"/>
      <c r="Q676" s="74"/>
      <c r="R676" s="74"/>
      <c r="S676" s="74"/>
      <c r="T676" s="74"/>
      <c r="U676" s="74"/>
      <c r="V676" s="74"/>
      <c r="W676" s="74"/>
      <c r="X676" s="74"/>
      <c r="Y676" s="74"/>
      <c r="Z676" s="74"/>
      <c r="AA676" s="74"/>
      <c r="AB676" s="74"/>
      <c r="AC676" s="74"/>
      <c r="AD676" s="74"/>
      <c r="AE676" s="74"/>
      <c r="AF676" s="74"/>
      <c r="AG676" s="74"/>
      <c r="AH676" s="74"/>
      <c r="AI676" s="74"/>
      <c r="AJ676" s="74"/>
      <c r="AK676" s="74"/>
    </row>
    <row r="677" spans="1:37" ht="15.75" customHeight="1">
      <c r="A677" s="79"/>
      <c r="B677" s="74"/>
      <c r="C677" s="74"/>
      <c r="D677" s="74"/>
      <c r="E677" s="74"/>
      <c r="F677" s="74"/>
      <c r="G677" s="74"/>
      <c r="H677" s="74"/>
      <c r="I677" s="74"/>
      <c r="J677" s="74"/>
      <c r="K677" s="74"/>
      <c r="L677" s="74"/>
      <c r="M677" s="74"/>
      <c r="N677" s="74"/>
      <c r="O677" s="74"/>
      <c r="P677" s="80"/>
      <c r="Q677" s="74"/>
      <c r="R677" s="74"/>
      <c r="S677" s="74"/>
      <c r="T677" s="74"/>
      <c r="U677" s="74"/>
      <c r="V677" s="74"/>
      <c r="W677" s="74"/>
      <c r="X677" s="74"/>
      <c r="Y677" s="74"/>
      <c r="Z677" s="74"/>
      <c r="AA677" s="74"/>
      <c r="AB677" s="74"/>
      <c r="AC677" s="74"/>
      <c r="AD677" s="74"/>
      <c r="AE677" s="74"/>
      <c r="AF677" s="74"/>
      <c r="AG677" s="74"/>
      <c r="AH677" s="74"/>
      <c r="AI677" s="74"/>
      <c r="AJ677" s="74"/>
      <c r="AK677" s="74"/>
    </row>
    <row r="678" spans="1:37" ht="15.75" customHeight="1">
      <c r="A678" s="79"/>
      <c r="B678" s="74"/>
      <c r="C678" s="74"/>
      <c r="D678" s="74"/>
      <c r="E678" s="74"/>
      <c r="F678" s="74"/>
      <c r="G678" s="74"/>
      <c r="H678" s="74"/>
      <c r="I678" s="74"/>
      <c r="J678" s="74"/>
      <c r="K678" s="74"/>
      <c r="L678" s="74"/>
      <c r="M678" s="74"/>
      <c r="N678" s="74"/>
      <c r="O678" s="74"/>
      <c r="P678" s="80"/>
      <c r="Q678" s="74"/>
      <c r="R678" s="74"/>
      <c r="S678" s="74"/>
      <c r="T678" s="74"/>
      <c r="U678" s="74"/>
      <c r="V678" s="74"/>
      <c r="W678" s="74"/>
      <c r="X678" s="74"/>
      <c r="Y678" s="74"/>
      <c r="Z678" s="74"/>
      <c r="AA678" s="74"/>
      <c r="AB678" s="74"/>
      <c r="AC678" s="74"/>
      <c r="AD678" s="74"/>
      <c r="AE678" s="74"/>
      <c r="AF678" s="74"/>
      <c r="AG678" s="74"/>
      <c r="AH678" s="74"/>
      <c r="AI678" s="74"/>
      <c r="AJ678" s="74"/>
      <c r="AK678" s="74"/>
    </row>
    <row r="679" spans="1:37" ht="15.75" customHeight="1">
      <c r="A679" s="79"/>
      <c r="B679" s="74"/>
      <c r="C679" s="74"/>
      <c r="D679" s="74"/>
      <c r="E679" s="74"/>
      <c r="F679" s="74"/>
      <c r="G679" s="74"/>
      <c r="H679" s="74"/>
      <c r="I679" s="74"/>
      <c r="J679" s="74"/>
      <c r="K679" s="74"/>
      <c r="L679" s="74"/>
      <c r="M679" s="74"/>
      <c r="N679" s="74"/>
      <c r="O679" s="74"/>
      <c r="P679" s="80"/>
      <c r="Q679" s="74"/>
      <c r="R679" s="74"/>
      <c r="S679" s="74"/>
      <c r="T679" s="74"/>
      <c r="U679" s="74"/>
      <c r="V679" s="74"/>
      <c r="W679" s="74"/>
      <c r="X679" s="74"/>
      <c r="Y679" s="74"/>
      <c r="Z679" s="74"/>
      <c r="AA679" s="74"/>
      <c r="AB679" s="74"/>
      <c r="AC679" s="74"/>
      <c r="AD679" s="74"/>
      <c r="AE679" s="74"/>
      <c r="AF679" s="74"/>
      <c r="AG679" s="74"/>
      <c r="AH679" s="74"/>
      <c r="AI679" s="74"/>
      <c r="AJ679" s="74"/>
      <c r="AK679" s="74"/>
    </row>
    <row r="680" spans="1:37" ht="15.75" customHeight="1">
      <c r="A680" s="79"/>
      <c r="B680" s="74"/>
      <c r="C680" s="74"/>
      <c r="D680" s="74"/>
      <c r="E680" s="74"/>
      <c r="F680" s="74"/>
      <c r="G680" s="74"/>
      <c r="H680" s="74"/>
      <c r="I680" s="74"/>
      <c r="J680" s="74"/>
      <c r="K680" s="74"/>
      <c r="L680" s="74"/>
      <c r="M680" s="74"/>
      <c r="N680" s="74"/>
      <c r="O680" s="74"/>
      <c r="P680" s="80"/>
      <c r="Q680" s="74"/>
      <c r="R680" s="74"/>
      <c r="S680" s="74"/>
      <c r="T680" s="74"/>
      <c r="U680" s="74"/>
      <c r="V680" s="74"/>
      <c r="W680" s="74"/>
      <c r="X680" s="74"/>
      <c r="Y680" s="74"/>
      <c r="Z680" s="74"/>
      <c r="AA680" s="74"/>
      <c r="AB680" s="74"/>
      <c r="AC680" s="74"/>
      <c r="AD680" s="74"/>
      <c r="AE680" s="74"/>
      <c r="AF680" s="74"/>
      <c r="AG680" s="74"/>
      <c r="AH680" s="74"/>
      <c r="AI680" s="74"/>
      <c r="AJ680" s="74"/>
      <c r="AK680" s="74"/>
    </row>
    <row r="681" spans="1:37" ht="15.75" customHeight="1">
      <c r="A681" s="79"/>
      <c r="B681" s="74"/>
      <c r="C681" s="74"/>
      <c r="D681" s="74"/>
      <c r="E681" s="74"/>
      <c r="F681" s="74"/>
      <c r="G681" s="74"/>
      <c r="H681" s="74"/>
      <c r="I681" s="74"/>
      <c r="J681" s="74"/>
      <c r="K681" s="74"/>
      <c r="L681" s="74"/>
      <c r="M681" s="74"/>
      <c r="N681" s="74"/>
      <c r="O681" s="74"/>
      <c r="P681" s="80"/>
      <c r="Q681" s="74"/>
      <c r="R681" s="74"/>
      <c r="S681" s="74"/>
      <c r="T681" s="74"/>
      <c r="U681" s="74"/>
      <c r="V681" s="74"/>
      <c r="W681" s="74"/>
      <c r="X681" s="74"/>
      <c r="Y681" s="74"/>
      <c r="Z681" s="74"/>
      <c r="AA681" s="74"/>
      <c r="AB681" s="74"/>
      <c r="AC681" s="74"/>
      <c r="AD681" s="74"/>
      <c r="AE681" s="74"/>
      <c r="AF681" s="74"/>
      <c r="AG681" s="74"/>
      <c r="AH681" s="74"/>
      <c r="AI681" s="74"/>
      <c r="AJ681" s="74"/>
      <c r="AK681" s="74"/>
    </row>
    <row r="682" spans="1:37" ht="15.75" customHeight="1">
      <c r="A682" s="79"/>
      <c r="B682" s="74"/>
      <c r="C682" s="74"/>
      <c r="D682" s="74"/>
      <c r="E682" s="74"/>
      <c r="F682" s="74"/>
      <c r="G682" s="74"/>
      <c r="H682" s="74"/>
      <c r="I682" s="74"/>
      <c r="J682" s="74"/>
      <c r="K682" s="74"/>
      <c r="L682" s="74"/>
      <c r="M682" s="74"/>
      <c r="N682" s="74"/>
      <c r="O682" s="74"/>
      <c r="P682" s="80"/>
      <c r="Q682" s="74"/>
      <c r="R682" s="74"/>
      <c r="S682" s="74"/>
      <c r="T682" s="74"/>
      <c r="U682" s="74"/>
      <c r="V682" s="74"/>
      <c r="W682" s="74"/>
      <c r="X682" s="74"/>
      <c r="Y682" s="74"/>
      <c r="Z682" s="74"/>
      <c r="AA682" s="74"/>
      <c r="AB682" s="74"/>
      <c r="AC682" s="74"/>
      <c r="AD682" s="74"/>
      <c r="AE682" s="74"/>
      <c r="AF682" s="74"/>
      <c r="AG682" s="74"/>
      <c r="AH682" s="74"/>
      <c r="AI682" s="74"/>
      <c r="AJ682" s="74"/>
      <c r="AK682" s="74"/>
    </row>
    <row r="683" spans="1:37" ht="15.75" customHeight="1">
      <c r="A683" s="79"/>
      <c r="B683" s="74"/>
      <c r="C683" s="74"/>
      <c r="D683" s="74"/>
      <c r="E683" s="74"/>
      <c r="F683" s="74"/>
      <c r="G683" s="74"/>
      <c r="H683" s="74"/>
      <c r="I683" s="74"/>
      <c r="J683" s="74"/>
      <c r="K683" s="74"/>
      <c r="L683" s="74"/>
      <c r="M683" s="74"/>
      <c r="N683" s="74"/>
      <c r="O683" s="74"/>
      <c r="P683" s="80"/>
      <c r="Q683" s="74"/>
      <c r="R683" s="74"/>
      <c r="S683" s="74"/>
      <c r="T683" s="74"/>
      <c r="U683" s="74"/>
      <c r="V683" s="74"/>
      <c r="W683" s="74"/>
      <c r="X683" s="74"/>
      <c r="Y683" s="74"/>
      <c r="Z683" s="74"/>
      <c r="AA683" s="74"/>
      <c r="AB683" s="74"/>
      <c r="AC683" s="74"/>
      <c r="AD683" s="74"/>
      <c r="AE683" s="74"/>
      <c r="AF683" s="74"/>
      <c r="AG683" s="74"/>
      <c r="AH683" s="74"/>
      <c r="AI683" s="74"/>
      <c r="AJ683" s="74"/>
      <c r="AK683" s="74"/>
    </row>
    <row r="684" spans="1:37" ht="15.75" customHeight="1">
      <c r="A684" s="79"/>
      <c r="B684" s="74"/>
      <c r="C684" s="74"/>
      <c r="D684" s="74"/>
      <c r="E684" s="74"/>
      <c r="F684" s="74"/>
      <c r="G684" s="74"/>
      <c r="H684" s="74"/>
      <c r="I684" s="74"/>
      <c r="J684" s="74"/>
      <c r="K684" s="74"/>
      <c r="L684" s="74"/>
      <c r="M684" s="74"/>
      <c r="N684" s="74"/>
      <c r="O684" s="74"/>
      <c r="P684" s="80"/>
      <c r="Q684" s="74"/>
      <c r="R684" s="74"/>
      <c r="S684" s="74"/>
      <c r="T684" s="74"/>
      <c r="U684" s="74"/>
      <c r="V684" s="74"/>
      <c r="W684" s="74"/>
      <c r="X684" s="74"/>
      <c r="Y684" s="74"/>
      <c r="Z684" s="74"/>
      <c r="AA684" s="74"/>
      <c r="AB684" s="74"/>
      <c r="AC684" s="74"/>
      <c r="AD684" s="74"/>
      <c r="AE684" s="74"/>
      <c r="AF684" s="74"/>
      <c r="AG684" s="74"/>
      <c r="AH684" s="74"/>
      <c r="AI684" s="74"/>
      <c r="AJ684" s="74"/>
      <c r="AK684" s="74"/>
    </row>
    <row r="685" spans="1:37" ht="15.75" customHeight="1">
      <c r="A685" s="79"/>
      <c r="B685" s="74"/>
      <c r="C685" s="74"/>
      <c r="D685" s="74"/>
      <c r="E685" s="74"/>
      <c r="F685" s="74"/>
      <c r="G685" s="74"/>
      <c r="H685" s="74"/>
      <c r="I685" s="74"/>
      <c r="J685" s="74"/>
      <c r="K685" s="74"/>
      <c r="L685" s="74"/>
      <c r="M685" s="74"/>
      <c r="N685" s="74"/>
      <c r="O685" s="74"/>
      <c r="P685" s="80"/>
      <c r="Q685" s="74"/>
      <c r="R685" s="74"/>
      <c r="S685" s="74"/>
      <c r="T685" s="74"/>
      <c r="U685" s="74"/>
      <c r="V685" s="74"/>
      <c r="W685" s="74"/>
      <c r="X685" s="74"/>
      <c r="Y685" s="74"/>
      <c r="Z685" s="74"/>
      <c r="AA685" s="74"/>
      <c r="AB685" s="74"/>
      <c r="AC685" s="74"/>
      <c r="AD685" s="74"/>
      <c r="AE685" s="74"/>
      <c r="AF685" s="74"/>
      <c r="AG685" s="74"/>
      <c r="AH685" s="74"/>
      <c r="AI685" s="74"/>
      <c r="AJ685" s="74"/>
      <c r="AK685" s="74"/>
    </row>
    <row r="686" spans="1:37" ht="15.75" customHeight="1">
      <c r="A686" s="79"/>
      <c r="B686" s="74"/>
      <c r="C686" s="74"/>
      <c r="D686" s="74"/>
      <c r="E686" s="74"/>
      <c r="F686" s="74"/>
      <c r="G686" s="74"/>
      <c r="H686" s="74"/>
      <c r="I686" s="74"/>
      <c r="J686" s="74"/>
      <c r="K686" s="74"/>
      <c r="L686" s="74"/>
      <c r="M686" s="74"/>
      <c r="N686" s="74"/>
      <c r="O686" s="74"/>
      <c r="P686" s="80"/>
      <c r="Q686" s="74"/>
      <c r="R686" s="74"/>
      <c r="S686" s="74"/>
      <c r="T686" s="74"/>
      <c r="U686" s="74"/>
      <c r="V686" s="74"/>
      <c r="W686" s="74"/>
      <c r="X686" s="74"/>
      <c r="Y686" s="74"/>
      <c r="Z686" s="74"/>
      <c r="AA686" s="74"/>
      <c r="AB686" s="74"/>
      <c r="AC686" s="74"/>
      <c r="AD686" s="74"/>
      <c r="AE686" s="74"/>
      <c r="AF686" s="74"/>
      <c r="AG686" s="74"/>
      <c r="AH686" s="74"/>
      <c r="AI686" s="74"/>
      <c r="AJ686" s="74"/>
      <c r="AK686" s="74"/>
    </row>
    <row r="687" spans="1:37" ht="15.75" customHeight="1">
      <c r="A687" s="79"/>
      <c r="B687" s="74"/>
      <c r="C687" s="74"/>
      <c r="D687" s="74"/>
      <c r="E687" s="74"/>
      <c r="F687" s="74"/>
      <c r="G687" s="74"/>
      <c r="H687" s="74"/>
      <c r="I687" s="74"/>
      <c r="J687" s="74"/>
      <c r="K687" s="74"/>
      <c r="L687" s="74"/>
      <c r="M687" s="74"/>
      <c r="N687" s="74"/>
      <c r="O687" s="74"/>
      <c r="P687" s="80"/>
      <c r="Q687" s="74"/>
      <c r="R687" s="74"/>
      <c r="S687" s="74"/>
      <c r="T687" s="74"/>
      <c r="U687" s="74"/>
      <c r="V687" s="74"/>
      <c r="W687" s="74"/>
      <c r="X687" s="74"/>
      <c r="Y687" s="74"/>
      <c r="Z687" s="74"/>
      <c r="AA687" s="74"/>
      <c r="AB687" s="74"/>
      <c r="AC687" s="74"/>
      <c r="AD687" s="74"/>
      <c r="AE687" s="74"/>
      <c r="AF687" s="74"/>
      <c r="AG687" s="74"/>
      <c r="AH687" s="74"/>
      <c r="AI687" s="74"/>
      <c r="AJ687" s="74"/>
      <c r="AK687" s="74"/>
    </row>
    <row r="688" spans="1:37" ht="15.75" customHeight="1">
      <c r="A688" s="79"/>
      <c r="B688" s="74"/>
      <c r="C688" s="74"/>
      <c r="D688" s="74"/>
      <c r="E688" s="74"/>
      <c r="F688" s="74"/>
      <c r="G688" s="74"/>
      <c r="H688" s="74"/>
      <c r="I688" s="74"/>
      <c r="J688" s="74"/>
      <c r="K688" s="74"/>
      <c r="L688" s="74"/>
      <c r="M688" s="74"/>
      <c r="N688" s="74"/>
      <c r="O688" s="74"/>
      <c r="P688" s="80"/>
      <c r="Q688" s="74"/>
      <c r="R688" s="74"/>
      <c r="S688" s="74"/>
      <c r="T688" s="74"/>
      <c r="U688" s="74"/>
      <c r="V688" s="74"/>
      <c r="W688" s="74"/>
      <c r="X688" s="74"/>
      <c r="Y688" s="74"/>
      <c r="Z688" s="74"/>
      <c r="AA688" s="74"/>
      <c r="AB688" s="74"/>
      <c r="AC688" s="74"/>
      <c r="AD688" s="74"/>
      <c r="AE688" s="74"/>
      <c r="AF688" s="74"/>
      <c r="AG688" s="74"/>
      <c r="AH688" s="74"/>
      <c r="AI688" s="74"/>
      <c r="AJ688" s="74"/>
      <c r="AK688" s="74"/>
    </row>
    <row r="689" spans="1:37" ht="15.75" customHeight="1">
      <c r="A689" s="79"/>
      <c r="B689" s="74"/>
      <c r="C689" s="74"/>
      <c r="D689" s="74"/>
      <c r="E689" s="74"/>
      <c r="F689" s="74"/>
      <c r="G689" s="74"/>
      <c r="H689" s="74"/>
      <c r="I689" s="74"/>
      <c r="J689" s="74"/>
      <c r="K689" s="74"/>
      <c r="L689" s="74"/>
      <c r="M689" s="74"/>
      <c r="N689" s="74"/>
      <c r="O689" s="74"/>
      <c r="P689" s="80"/>
      <c r="Q689" s="74"/>
      <c r="R689" s="74"/>
      <c r="S689" s="74"/>
      <c r="T689" s="74"/>
      <c r="U689" s="74"/>
      <c r="V689" s="74"/>
      <c r="W689" s="74"/>
      <c r="X689" s="74"/>
      <c r="Y689" s="74"/>
      <c r="Z689" s="74"/>
      <c r="AA689" s="74"/>
      <c r="AB689" s="74"/>
      <c r="AC689" s="74"/>
      <c r="AD689" s="74"/>
      <c r="AE689" s="74"/>
      <c r="AF689" s="74"/>
      <c r="AG689" s="74"/>
      <c r="AH689" s="74"/>
      <c r="AI689" s="74"/>
      <c r="AJ689" s="74"/>
      <c r="AK689" s="74"/>
    </row>
    <row r="690" spans="1:37" ht="15.75" customHeight="1">
      <c r="A690" s="79"/>
      <c r="B690" s="74"/>
      <c r="C690" s="74"/>
      <c r="D690" s="74"/>
      <c r="E690" s="74"/>
      <c r="F690" s="74"/>
      <c r="G690" s="74"/>
      <c r="H690" s="74"/>
      <c r="I690" s="74"/>
      <c r="J690" s="74"/>
      <c r="K690" s="74"/>
      <c r="L690" s="74"/>
      <c r="M690" s="74"/>
      <c r="N690" s="74"/>
      <c r="O690" s="74"/>
      <c r="P690" s="80"/>
      <c r="Q690" s="74"/>
      <c r="R690" s="74"/>
      <c r="S690" s="74"/>
      <c r="T690" s="74"/>
      <c r="U690" s="74"/>
      <c r="V690" s="74"/>
      <c r="W690" s="74"/>
      <c r="X690" s="74"/>
      <c r="Y690" s="74"/>
      <c r="Z690" s="74"/>
      <c r="AA690" s="74"/>
      <c r="AB690" s="74"/>
      <c r="AC690" s="74"/>
      <c r="AD690" s="74"/>
      <c r="AE690" s="74"/>
      <c r="AF690" s="74"/>
      <c r="AG690" s="74"/>
      <c r="AH690" s="74"/>
      <c r="AI690" s="74"/>
      <c r="AJ690" s="74"/>
      <c r="AK690" s="74"/>
    </row>
    <row r="691" spans="1:37" ht="15.75" customHeight="1">
      <c r="A691" s="79"/>
      <c r="B691" s="74"/>
      <c r="C691" s="74"/>
      <c r="D691" s="74"/>
      <c r="E691" s="74"/>
      <c r="F691" s="74"/>
      <c r="G691" s="74"/>
      <c r="H691" s="74"/>
      <c r="I691" s="74"/>
      <c r="J691" s="74"/>
      <c r="K691" s="74"/>
      <c r="L691" s="74"/>
      <c r="M691" s="74"/>
      <c r="N691" s="74"/>
      <c r="O691" s="74"/>
      <c r="P691" s="80"/>
      <c r="Q691" s="74"/>
      <c r="R691" s="74"/>
      <c r="S691" s="74"/>
      <c r="T691" s="74"/>
      <c r="U691" s="74"/>
      <c r="V691" s="74"/>
      <c r="W691" s="74"/>
      <c r="X691" s="74"/>
      <c r="Y691" s="74"/>
      <c r="Z691" s="74"/>
      <c r="AA691" s="74"/>
      <c r="AB691" s="74"/>
      <c r="AC691" s="74"/>
      <c r="AD691" s="74"/>
      <c r="AE691" s="74"/>
      <c r="AF691" s="74"/>
      <c r="AG691" s="74"/>
      <c r="AH691" s="74"/>
      <c r="AI691" s="74"/>
      <c r="AJ691" s="74"/>
      <c r="AK691" s="74"/>
    </row>
    <row r="692" spans="1:37" ht="15.75" customHeight="1">
      <c r="A692" s="79"/>
      <c r="B692" s="74"/>
      <c r="C692" s="74"/>
      <c r="D692" s="74"/>
      <c r="E692" s="74"/>
      <c r="F692" s="74"/>
      <c r="G692" s="74"/>
      <c r="H692" s="74"/>
      <c r="I692" s="74"/>
      <c r="J692" s="74"/>
      <c r="K692" s="74"/>
      <c r="L692" s="74"/>
      <c r="M692" s="74"/>
      <c r="N692" s="74"/>
      <c r="O692" s="74"/>
      <c r="P692" s="80"/>
      <c r="Q692" s="74"/>
      <c r="R692" s="74"/>
      <c r="S692" s="74"/>
      <c r="T692" s="74"/>
      <c r="U692" s="74"/>
      <c r="V692" s="74"/>
      <c r="W692" s="74"/>
      <c r="X692" s="74"/>
      <c r="Y692" s="74"/>
      <c r="Z692" s="74"/>
      <c r="AA692" s="74"/>
      <c r="AB692" s="74"/>
      <c r="AC692" s="74"/>
      <c r="AD692" s="74"/>
      <c r="AE692" s="74"/>
      <c r="AF692" s="74"/>
      <c r="AG692" s="74"/>
      <c r="AH692" s="74"/>
      <c r="AI692" s="74"/>
      <c r="AJ692" s="74"/>
      <c r="AK692" s="74"/>
    </row>
    <row r="693" spans="1:37" ht="15.75" customHeight="1">
      <c r="A693" s="79"/>
      <c r="B693" s="74"/>
      <c r="C693" s="74"/>
      <c r="D693" s="74"/>
      <c r="E693" s="74"/>
      <c r="F693" s="74"/>
      <c r="G693" s="74"/>
      <c r="H693" s="74"/>
      <c r="I693" s="74"/>
      <c r="J693" s="74"/>
      <c r="K693" s="74"/>
      <c r="L693" s="74"/>
      <c r="M693" s="74"/>
      <c r="N693" s="74"/>
      <c r="O693" s="74"/>
      <c r="P693" s="80"/>
      <c r="Q693" s="74"/>
      <c r="R693" s="74"/>
      <c r="S693" s="74"/>
      <c r="T693" s="74"/>
      <c r="U693" s="74"/>
      <c r="V693" s="74"/>
      <c r="W693" s="74"/>
      <c r="X693" s="74"/>
      <c r="Y693" s="74"/>
      <c r="Z693" s="74"/>
      <c r="AA693" s="74"/>
      <c r="AB693" s="74"/>
      <c r="AC693" s="74"/>
      <c r="AD693" s="74"/>
      <c r="AE693" s="74"/>
      <c r="AF693" s="74"/>
      <c r="AG693" s="74"/>
      <c r="AH693" s="74"/>
      <c r="AI693" s="74"/>
      <c r="AJ693" s="74"/>
      <c r="AK693" s="74"/>
    </row>
    <row r="694" spans="1:37" ht="15.75" customHeight="1">
      <c r="A694" s="79"/>
      <c r="B694" s="74"/>
      <c r="C694" s="74"/>
      <c r="D694" s="74"/>
      <c r="E694" s="74"/>
      <c r="F694" s="74"/>
      <c r="G694" s="74"/>
      <c r="H694" s="74"/>
      <c r="I694" s="74"/>
      <c r="J694" s="74"/>
      <c r="K694" s="74"/>
      <c r="L694" s="74"/>
      <c r="M694" s="74"/>
      <c r="N694" s="74"/>
      <c r="O694" s="74"/>
      <c r="P694" s="80"/>
      <c r="Q694" s="74"/>
      <c r="R694" s="74"/>
      <c r="S694" s="74"/>
      <c r="T694" s="74"/>
      <c r="U694" s="74"/>
      <c r="V694" s="74"/>
      <c r="W694" s="74"/>
      <c r="X694" s="74"/>
      <c r="Y694" s="74"/>
      <c r="Z694" s="74"/>
      <c r="AA694" s="74"/>
      <c r="AB694" s="74"/>
      <c r="AC694" s="74"/>
      <c r="AD694" s="74"/>
      <c r="AE694" s="74"/>
      <c r="AF694" s="74"/>
      <c r="AG694" s="74"/>
      <c r="AH694" s="74"/>
      <c r="AI694" s="74"/>
      <c r="AJ694" s="74"/>
      <c r="AK694" s="74"/>
    </row>
    <row r="695" spans="1:37" ht="15.75" customHeight="1">
      <c r="A695" s="79"/>
      <c r="B695" s="74"/>
      <c r="C695" s="74"/>
      <c r="D695" s="74"/>
      <c r="E695" s="74"/>
      <c r="F695" s="74"/>
      <c r="G695" s="74"/>
      <c r="H695" s="74"/>
      <c r="I695" s="74"/>
      <c r="J695" s="74"/>
      <c r="K695" s="74"/>
      <c r="L695" s="74"/>
      <c r="M695" s="74"/>
      <c r="N695" s="74"/>
      <c r="O695" s="74"/>
      <c r="P695" s="80"/>
      <c r="Q695" s="74"/>
      <c r="R695" s="74"/>
      <c r="S695" s="74"/>
      <c r="T695" s="74"/>
      <c r="U695" s="74"/>
      <c r="V695" s="74"/>
      <c r="W695" s="74"/>
      <c r="X695" s="74"/>
      <c r="Y695" s="74"/>
      <c r="Z695" s="74"/>
      <c r="AA695" s="74"/>
      <c r="AB695" s="74"/>
      <c r="AC695" s="74"/>
      <c r="AD695" s="74"/>
      <c r="AE695" s="74"/>
      <c r="AF695" s="74"/>
      <c r="AG695" s="74"/>
      <c r="AH695" s="74"/>
      <c r="AI695" s="74"/>
      <c r="AJ695" s="74"/>
      <c r="AK695" s="74"/>
    </row>
    <row r="696" spans="1:37" ht="15.75" customHeight="1">
      <c r="A696" s="79"/>
      <c r="B696" s="74"/>
      <c r="C696" s="74"/>
      <c r="D696" s="74"/>
      <c r="E696" s="74"/>
      <c r="F696" s="74"/>
      <c r="G696" s="74"/>
      <c r="H696" s="74"/>
      <c r="I696" s="74"/>
      <c r="J696" s="74"/>
      <c r="K696" s="74"/>
      <c r="L696" s="74"/>
      <c r="M696" s="74"/>
      <c r="N696" s="74"/>
      <c r="O696" s="74"/>
      <c r="P696" s="80"/>
      <c r="Q696" s="74"/>
      <c r="R696" s="74"/>
      <c r="S696" s="74"/>
      <c r="T696" s="74"/>
      <c r="U696" s="74"/>
      <c r="V696" s="74"/>
      <c r="W696" s="74"/>
      <c r="X696" s="74"/>
      <c r="Y696" s="74"/>
      <c r="Z696" s="74"/>
      <c r="AA696" s="74"/>
      <c r="AB696" s="74"/>
      <c r="AC696" s="74"/>
      <c r="AD696" s="74"/>
      <c r="AE696" s="74"/>
      <c r="AF696" s="74"/>
      <c r="AG696" s="74"/>
      <c r="AH696" s="74"/>
      <c r="AI696" s="74"/>
      <c r="AJ696" s="74"/>
      <c r="AK696" s="74"/>
    </row>
    <row r="697" spans="1:37" ht="15.75" customHeight="1">
      <c r="A697" s="79"/>
      <c r="B697" s="74"/>
      <c r="C697" s="74"/>
      <c r="D697" s="74"/>
      <c r="E697" s="74"/>
      <c r="F697" s="74"/>
      <c r="G697" s="74"/>
      <c r="H697" s="74"/>
      <c r="I697" s="74"/>
      <c r="J697" s="74"/>
      <c r="K697" s="74"/>
      <c r="L697" s="74"/>
      <c r="M697" s="74"/>
      <c r="N697" s="74"/>
      <c r="O697" s="74"/>
      <c r="P697" s="80"/>
      <c r="Q697" s="74"/>
      <c r="R697" s="74"/>
      <c r="S697" s="74"/>
      <c r="T697" s="74"/>
      <c r="U697" s="74"/>
      <c r="V697" s="74"/>
      <c r="W697" s="74"/>
      <c r="X697" s="74"/>
      <c r="Y697" s="74"/>
      <c r="Z697" s="74"/>
      <c r="AA697" s="74"/>
      <c r="AB697" s="74"/>
      <c r="AC697" s="74"/>
      <c r="AD697" s="74"/>
      <c r="AE697" s="74"/>
      <c r="AF697" s="74"/>
      <c r="AG697" s="74"/>
      <c r="AH697" s="74"/>
      <c r="AI697" s="74"/>
      <c r="AJ697" s="74"/>
      <c r="AK697" s="74"/>
    </row>
    <row r="698" spans="1:37" ht="15.75" customHeight="1">
      <c r="A698" s="79"/>
      <c r="B698" s="74"/>
      <c r="C698" s="74"/>
      <c r="D698" s="74"/>
      <c r="E698" s="74"/>
      <c r="F698" s="74"/>
      <c r="G698" s="74"/>
      <c r="H698" s="74"/>
      <c r="I698" s="74"/>
      <c r="J698" s="74"/>
      <c r="K698" s="74"/>
      <c r="L698" s="74"/>
      <c r="M698" s="74"/>
      <c r="N698" s="74"/>
      <c r="O698" s="74"/>
      <c r="P698" s="80"/>
      <c r="Q698" s="74"/>
      <c r="R698" s="74"/>
      <c r="S698" s="74"/>
      <c r="T698" s="74"/>
      <c r="U698" s="74"/>
      <c r="V698" s="74"/>
      <c r="W698" s="74"/>
      <c r="X698" s="74"/>
      <c r="Y698" s="74"/>
      <c r="Z698" s="74"/>
      <c r="AA698" s="74"/>
      <c r="AB698" s="74"/>
      <c r="AC698" s="74"/>
      <c r="AD698" s="74"/>
      <c r="AE698" s="74"/>
      <c r="AF698" s="74"/>
      <c r="AG698" s="74"/>
      <c r="AH698" s="74"/>
      <c r="AI698" s="74"/>
      <c r="AJ698" s="74"/>
      <c r="AK698" s="74"/>
    </row>
    <row r="699" spans="1:37" ht="15.75" customHeight="1">
      <c r="A699" s="79"/>
      <c r="B699" s="74"/>
      <c r="C699" s="74"/>
      <c r="D699" s="74"/>
      <c r="E699" s="74"/>
      <c r="F699" s="74"/>
      <c r="G699" s="74"/>
      <c r="H699" s="74"/>
      <c r="I699" s="74"/>
      <c r="J699" s="74"/>
      <c r="K699" s="74"/>
      <c r="L699" s="74"/>
      <c r="M699" s="74"/>
      <c r="N699" s="74"/>
      <c r="O699" s="74"/>
      <c r="P699" s="80"/>
      <c r="Q699" s="74"/>
      <c r="R699" s="74"/>
      <c r="S699" s="74"/>
      <c r="T699" s="74"/>
      <c r="U699" s="74"/>
      <c r="V699" s="74"/>
      <c r="W699" s="74"/>
      <c r="X699" s="74"/>
      <c r="Y699" s="74"/>
      <c r="Z699" s="74"/>
      <c r="AA699" s="74"/>
      <c r="AB699" s="74"/>
      <c r="AC699" s="74"/>
      <c r="AD699" s="74"/>
      <c r="AE699" s="74"/>
      <c r="AF699" s="74"/>
      <c r="AG699" s="74"/>
      <c r="AH699" s="74"/>
      <c r="AI699" s="74"/>
      <c r="AJ699" s="74"/>
      <c r="AK699" s="74"/>
    </row>
    <row r="700" spans="1:37" ht="15.75" customHeight="1">
      <c r="A700" s="79"/>
      <c r="B700" s="74"/>
      <c r="C700" s="74"/>
      <c r="D700" s="74"/>
      <c r="E700" s="74"/>
      <c r="F700" s="74"/>
      <c r="G700" s="74"/>
      <c r="H700" s="74"/>
      <c r="I700" s="74"/>
      <c r="J700" s="74"/>
      <c r="K700" s="74"/>
      <c r="L700" s="74"/>
      <c r="M700" s="74"/>
      <c r="N700" s="74"/>
      <c r="O700" s="74"/>
      <c r="P700" s="80"/>
      <c r="Q700" s="74"/>
      <c r="R700" s="74"/>
      <c r="S700" s="74"/>
      <c r="T700" s="74"/>
      <c r="U700" s="74"/>
      <c r="V700" s="74"/>
      <c r="W700" s="74"/>
      <c r="X700" s="74"/>
      <c r="Y700" s="74"/>
      <c r="Z700" s="74"/>
      <c r="AA700" s="74"/>
      <c r="AB700" s="74"/>
      <c r="AC700" s="74"/>
      <c r="AD700" s="74"/>
      <c r="AE700" s="74"/>
      <c r="AF700" s="74"/>
      <c r="AG700" s="74"/>
      <c r="AH700" s="74"/>
      <c r="AI700" s="74"/>
      <c r="AJ700" s="74"/>
      <c r="AK700" s="74"/>
    </row>
    <row r="701" spans="1:37" ht="15.75" customHeight="1">
      <c r="A701" s="79"/>
      <c r="B701" s="74"/>
      <c r="C701" s="74"/>
      <c r="D701" s="74"/>
      <c r="E701" s="74"/>
      <c r="F701" s="74"/>
      <c r="G701" s="74"/>
      <c r="H701" s="74"/>
      <c r="I701" s="74"/>
      <c r="J701" s="74"/>
      <c r="K701" s="74"/>
      <c r="L701" s="74"/>
      <c r="M701" s="74"/>
      <c r="N701" s="74"/>
      <c r="O701" s="74"/>
      <c r="P701" s="80"/>
      <c r="Q701" s="74"/>
      <c r="R701" s="74"/>
      <c r="S701" s="74"/>
      <c r="T701" s="74"/>
      <c r="U701" s="74"/>
      <c r="V701" s="74"/>
      <c r="W701" s="74"/>
      <c r="X701" s="74"/>
      <c r="Y701" s="74"/>
      <c r="Z701" s="74"/>
      <c r="AA701" s="74"/>
      <c r="AB701" s="74"/>
      <c r="AC701" s="74"/>
      <c r="AD701" s="74"/>
      <c r="AE701" s="74"/>
      <c r="AF701" s="74"/>
      <c r="AG701" s="74"/>
      <c r="AH701" s="74"/>
      <c r="AI701" s="74"/>
      <c r="AJ701" s="74"/>
      <c r="AK701" s="74"/>
    </row>
    <row r="702" spans="1:37" ht="15.75" customHeight="1">
      <c r="A702" s="79"/>
      <c r="B702" s="74"/>
      <c r="C702" s="74"/>
      <c r="D702" s="74"/>
      <c r="E702" s="74"/>
      <c r="F702" s="74"/>
      <c r="G702" s="74"/>
      <c r="H702" s="74"/>
      <c r="I702" s="74"/>
      <c r="J702" s="74"/>
      <c r="K702" s="74"/>
      <c r="L702" s="74"/>
      <c r="M702" s="74"/>
      <c r="N702" s="74"/>
      <c r="O702" s="74"/>
      <c r="P702" s="80"/>
      <c r="Q702" s="74"/>
      <c r="R702" s="74"/>
      <c r="S702" s="74"/>
      <c r="T702" s="74"/>
      <c r="U702" s="74"/>
      <c r="V702" s="74"/>
      <c r="W702" s="74"/>
      <c r="X702" s="74"/>
      <c r="Y702" s="74"/>
      <c r="Z702" s="74"/>
      <c r="AA702" s="74"/>
      <c r="AB702" s="74"/>
      <c r="AC702" s="74"/>
      <c r="AD702" s="74"/>
      <c r="AE702" s="74"/>
      <c r="AF702" s="74"/>
      <c r="AG702" s="74"/>
      <c r="AH702" s="74"/>
      <c r="AI702" s="74"/>
      <c r="AJ702" s="74"/>
      <c r="AK702" s="74"/>
    </row>
    <row r="703" spans="1:37" ht="15.75" customHeight="1">
      <c r="A703" s="79"/>
      <c r="B703" s="74"/>
      <c r="C703" s="74"/>
      <c r="D703" s="74"/>
      <c r="E703" s="74"/>
      <c r="F703" s="74"/>
      <c r="G703" s="74"/>
      <c r="H703" s="74"/>
      <c r="I703" s="74"/>
      <c r="J703" s="74"/>
      <c r="K703" s="74"/>
      <c r="L703" s="74"/>
      <c r="M703" s="74"/>
      <c r="N703" s="74"/>
      <c r="O703" s="74"/>
      <c r="P703" s="80"/>
      <c r="Q703" s="74"/>
      <c r="R703" s="74"/>
      <c r="S703" s="74"/>
      <c r="T703" s="74"/>
      <c r="U703" s="74"/>
      <c r="V703" s="74"/>
      <c r="W703" s="74"/>
      <c r="X703" s="74"/>
      <c r="Y703" s="74"/>
      <c r="Z703" s="74"/>
      <c r="AA703" s="74"/>
      <c r="AB703" s="74"/>
      <c r="AC703" s="74"/>
      <c r="AD703" s="74"/>
      <c r="AE703" s="74"/>
      <c r="AF703" s="74"/>
      <c r="AG703" s="74"/>
      <c r="AH703" s="74"/>
      <c r="AI703" s="74"/>
      <c r="AJ703" s="74"/>
      <c r="AK703" s="74"/>
    </row>
    <row r="704" spans="1:37" ht="15.75" customHeight="1">
      <c r="A704" s="79"/>
      <c r="B704" s="74"/>
      <c r="C704" s="74"/>
      <c r="D704" s="74"/>
      <c r="E704" s="74"/>
      <c r="F704" s="74"/>
      <c r="G704" s="74"/>
      <c r="H704" s="74"/>
      <c r="I704" s="74"/>
      <c r="J704" s="74"/>
      <c r="K704" s="74"/>
      <c r="L704" s="74"/>
      <c r="M704" s="74"/>
      <c r="N704" s="74"/>
      <c r="O704" s="74"/>
      <c r="P704" s="80"/>
      <c r="Q704" s="74"/>
      <c r="R704" s="74"/>
      <c r="S704" s="74"/>
      <c r="T704" s="74"/>
      <c r="U704" s="74"/>
      <c r="V704" s="74"/>
      <c r="W704" s="74"/>
      <c r="X704" s="74"/>
      <c r="Y704" s="74"/>
      <c r="Z704" s="74"/>
      <c r="AA704" s="74"/>
      <c r="AB704" s="74"/>
      <c r="AC704" s="74"/>
      <c r="AD704" s="74"/>
      <c r="AE704" s="74"/>
      <c r="AF704" s="74"/>
      <c r="AG704" s="74"/>
      <c r="AH704" s="74"/>
      <c r="AI704" s="74"/>
      <c r="AJ704" s="74"/>
      <c r="AK704" s="74"/>
    </row>
    <row r="705" spans="1:37" ht="15.75" customHeight="1">
      <c r="A705" s="79"/>
      <c r="B705" s="74"/>
      <c r="C705" s="74"/>
      <c r="D705" s="74"/>
      <c r="E705" s="74"/>
      <c r="F705" s="74"/>
      <c r="G705" s="74"/>
      <c r="H705" s="74"/>
      <c r="I705" s="74"/>
      <c r="J705" s="74"/>
      <c r="K705" s="74"/>
      <c r="L705" s="74"/>
      <c r="M705" s="74"/>
      <c r="N705" s="74"/>
      <c r="O705" s="74"/>
      <c r="P705" s="80"/>
      <c r="Q705" s="74"/>
      <c r="R705" s="74"/>
      <c r="S705" s="74"/>
      <c r="T705" s="74"/>
      <c r="U705" s="74"/>
      <c r="V705" s="74"/>
      <c r="W705" s="74"/>
      <c r="X705" s="74"/>
      <c r="Y705" s="74"/>
      <c r="Z705" s="74"/>
      <c r="AA705" s="74"/>
      <c r="AB705" s="74"/>
      <c r="AC705" s="74"/>
      <c r="AD705" s="74"/>
      <c r="AE705" s="74"/>
      <c r="AF705" s="74"/>
      <c r="AG705" s="74"/>
      <c r="AH705" s="74"/>
      <c r="AI705" s="74"/>
      <c r="AJ705" s="74"/>
      <c r="AK705" s="74"/>
    </row>
    <row r="706" spans="1:37" ht="15.75" customHeight="1">
      <c r="A706" s="79"/>
      <c r="B706" s="74"/>
      <c r="C706" s="74"/>
      <c r="D706" s="74"/>
      <c r="E706" s="74"/>
      <c r="F706" s="74"/>
      <c r="G706" s="74"/>
      <c r="H706" s="74"/>
      <c r="I706" s="74"/>
      <c r="J706" s="74"/>
      <c r="K706" s="74"/>
      <c r="L706" s="74"/>
      <c r="M706" s="74"/>
      <c r="N706" s="74"/>
      <c r="O706" s="74"/>
      <c r="P706" s="80"/>
      <c r="Q706" s="74"/>
      <c r="R706" s="74"/>
      <c r="S706" s="74"/>
      <c r="T706" s="74"/>
      <c r="U706" s="74"/>
      <c r="V706" s="74"/>
      <c r="W706" s="74"/>
      <c r="X706" s="74"/>
      <c r="Y706" s="74"/>
      <c r="Z706" s="74"/>
      <c r="AA706" s="74"/>
      <c r="AB706" s="74"/>
      <c r="AC706" s="74"/>
      <c r="AD706" s="74"/>
      <c r="AE706" s="74"/>
      <c r="AF706" s="74"/>
      <c r="AG706" s="74"/>
      <c r="AH706" s="74"/>
      <c r="AI706" s="74"/>
      <c r="AJ706" s="74"/>
      <c r="AK706" s="74"/>
    </row>
    <row r="707" spans="1:37" ht="15.75" customHeight="1">
      <c r="A707" s="79"/>
      <c r="B707" s="74"/>
      <c r="C707" s="74"/>
      <c r="D707" s="74"/>
      <c r="E707" s="74"/>
      <c r="F707" s="74"/>
      <c r="G707" s="74"/>
      <c r="H707" s="74"/>
      <c r="I707" s="74"/>
      <c r="J707" s="74"/>
      <c r="K707" s="74"/>
      <c r="L707" s="74"/>
      <c r="M707" s="74"/>
      <c r="N707" s="74"/>
      <c r="O707" s="74"/>
      <c r="P707" s="80"/>
      <c r="Q707" s="74"/>
      <c r="R707" s="74"/>
      <c r="S707" s="74"/>
      <c r="T707" s="74"/>
      <c r="U707" s="74"/>
      <c r="V707" s="74"/>
      <c r="W707" s="74"/>
      <c r="X707" s="74"/>
      <c r="Y707" s="74"/>
      <c r="Z707" s="74"/>
      <c r="AA707" s="74"/>
      <c r="AB707" s="74"/>
      <c r="AC707" s="74"/>
      <c r="AD707" s="74"/>
      <c r="AE707" s="74"/>
      <c r="AF707" s="74"/>
      <c r="AG707" s="74"/>
      <c r="AH707" s="74"/>
      <c r="AI707" s="74"/>
      <c r="AJ707" s="74"/>
      <c r="AK707" s="74"/>
    </row>
    <row r="708" spans="1:37" ht="15.75" customHeight="1">
      <c r="A708" s="79"/>
      <c r="B708" s="74"/>
      <c r="C708" s="74"/>
      <c r="D708" s="74"/>
      <c r="E708" s="74"/>
      <c r="F708" s="74"/>
      <c r="G708" s="74"/>
      <c r="H708" s="74"/>
      <c r="I708" s="74"/>
      <c r="J708" s="74"/>
      <c r="K708" s="74"/>
      <c r="L708" s="74"/>
      <c r="M708" s="74"/>
      <c r="N708" s="74"/>
      <c r="O708" s="74"/>
      <c r="P708" s="80"/>
      <c r="Q708" s="74"/>
      <c r="R708" s="74"/>
      <c r="S708" s="74"/>
      <c r="T708" s="74"/>
      <c r="U708" s="74"/>
      <c r="V708" s="74"/>
      <c r="W708" s="74"/>
      <c r="X708" s="74"/>
      <c r="Y708" s="74"/>
      <c r="Z708" s="74"/>
      <c r="AA708" s="74"/>
      <c r="AB708" s="74"/>
      <c r="AC708" s="74"/>
      <c r="AD708" s="74"/>
      <c r="AE708" s="74"/>
      <c r="AF708" s="74"/>
      <c r="AG708" s="74"/>
      <c r="AH708" s="74"/>
      <c r="AI708" s="74"/>
      <c r="AJ708" s="74"/>
      <c r="AK708" s="74"/>
    </row>
    <row r="709" spans="1:37" ht="15.75" customHeight="1">
      <c r="A709" s="79"/>
      <c r="B709" s="74"/>
      <c r="C709" s="74"/>
      <c r="D709" s="74"/>
      <c r="E709" s="74"/>
      <c r="F709" s="74"/>
      <c r="G709" s="74"/>
      <c r="H709" s="74"/>
      <c r="I709" s="74"/>
      <c r="J709" s="74"/>
      <c r="K709" s="74"/>
      <c r="L709" s="74"/>
      <c r="M709" s="74"/>
      <c r="N709" s="74"/>
      <c r="O709" s="74"/>
      <c r="P709" s="80"/>
      <c r="Q709" s="74"/>
      <c r="R709" s="74"/>
      <c r="S709" s="74"/>
      <c r="T709" s="74"/>
      <c r="U709" s="74"/>
      <c r="V709" s="74"/>
      <c r="W709" s="74"/>
      <c r="X709" s="74"/>
      <c r="Y709" s="74"/>
      <c r="Z709" s="74"/>
      <c r="AA709" s="74"/>
      <c r="AB709" s="74"/>
      <c r="AC709" s="74"/>
      <c r="AD709" s="74"/>
      <c r="AE709" s="74"/>
      <c r="AF709" s="74"/>
      <c r="AG709" s="74"/>
      <c r="AH709" s="74"/>
      <c r="AI709" s="74"/>
      <c r="AJ709" s="74"/>
      <c r="AK709" s="74"/>
    </row>
    <row r="710" spans="1:37" ht="15.75" customHeight="1">
      <c r="A710" s="79"/>
      <c r="B710" s="74"/>
      <c r="C710" s="74"/>
      <c r="D710" s="74"/>
      <c r="E710" s="74"/>
      <c r="F710" s="74"/>
      <c r="G710" s="74"/>
      <c r="H710" s="74"/>
      <c r="I710" s="74"/>
      <c r="J710" s="74"/>
      <c r="K710" s="74"/>
      <c r="L710" s="74"/>
      <c r="M710" s="74"/>
      <c r="N710" s="74"/>
      <c r="O710" s="74"/>
      <c r="P710" s="80"/>
      <c r="Q710" s="74"/>
      <c r="R710" s="74"/>
      <c r="S710" s="74"/>
      <c r="T710" s="74"/>
      <c r="U710" s="74"/>
      <c r="V710" s="74"/>
      <c r="W710" s="74"/>
      <c r="X710" s="74"/>
      <c r="Y710" s="74"/>
      <c r="Z710" s="74"/>
      <c r="AA710" s="74"/>
      <c r="AB710" s="74"/>
      <c r="AC710" s="74"/>
      <c r="AD710" s="74"/>
      <c r="AE710" s="74"/>
      <c r="AF710" s="74"/>
      <c r="AG710" s="74"/>
      <c r="AH710" s="74"/>
      <c r="AI710" s="74"/>
      <c r="AJ710" s="74"/>
      <c r="AK710" s="74"/>
    </row>
    <row r="711" spans="1:37" ht="15.75" customHeight="1">
      <c r="A711" s="79"/>
      <c r="B711" s="74"/>
      <c r="C711" s="74"/>
      <c r="D711" s="74"/>
      <c r="E711" s="74"/>
      <c r="F711" s="74"/>
      <c r="G711" s="74"/>
      <c r="H711" s="74"/>
      <c r="I711" s="74"/>
      <c r="J711" s="74"/>
      <c r="K711" s="74"/>
      <c r="L711" s="74"/>
      <c r="M711" s="74"/>
      <c r="N711" s="74"/>
      <c r="O711" s="74"/>
      <c r="P711" s="80"/>
      <c r="Q711" s="74"/>
      <c r="R711" s="74"/>
      <c r="S711" s="74"/>
      <c r="T711" s="74"/>
      <c r="U711" s="74"/>
      <c r="V711" s="74"/>
      <c r="W711" s="74"/>
      <c r="X711" s="74"/>
      <c r="Y711" s="74"/>
      <c r="Z711" s="74"/>
      <c r="AA711" s="74"/>
      <c r="AB711" s="74"/>
      <c r="AC711" s="74"/>
      <c r="AD711" s="74"/>
      <c r="AE711" s="74"/>
      <c r="AF711" s="74"/>
      <c r="AG711" s="74"/>
      <c r="AH711" s="74"/>
      <c r="AI711" s="74"/>
      <c r="AJ711" s="74"/>
      <c r="AK711" s="74"/>
    </row>
    <row r="712" spans="1:37" ht="15.75" customHeight="1">
      <c r="A712" s="79"/>
      <c r="B712" s="74"/>
      <c r="C712" s="74"/>
      <c r="D712" s="74"/>
      <c r="E712" s="74"/>
      <c r="F712" s="74"/>
      <c r="G712" s="74"/>
      <c r="H712" s="74"/>
      <c r="I712" s="74"/>
      <c r="J712" s="74"/>
      <c r="K712" s="74"/>
      <c r="L712" s="74"/>
      <c r="M712" s="74"/>
      <c r="N712" s="74"/>
      <c r="O712" s="74"/>
      <c r="P712" s="80"/>
      <c r="Q712" s="74"/>
      <c r="R712" s="74"/>
      <c r="S712" s="74"/>
      <c r="T712" s="74"/>
      <c r="U712" s="74"/>
      <c r="V712" s="74"/>
      <c r="W712" s="74"/>
      <c r="X712" s="74"/>
      <c r="Y712" s="74"/>
      <c r="Z712" s="74"/>
      <c r="AA712" s="74"/>
      <c r="AB712" s="74"/>
      <c r="AC712" s="74"/>
      <c r="AD712" s="74"/>
      <c r="AE712" s="74"/>
      <c r="AF712" s="74"/>
      <c r="AG712" s="74"/>
      <c r="AH712" s="74"/>
      <c r="AI712" s="74"/>
      <c r="AJ712" s="74"/>
      <c r="AK712" s="74"/>
    </row>
    <row r="713" spans="1:37" ht="15.75" customHeight="1">
      <c r="A713" s="79"/>
      <c r="B713" s="74"/>
      <c r="C713" s="74"/>
      <c r="D713" s="74"/>
      <c r="E713" s="74"/>
      <c r="F713" s="74"/>
      <c r="G713" s="74"/>
      <c r="H713" s="74"/>
      <c r="I713" s="74"/>
      <c r="J713" s="74"/>
      <c r="K713" s="74"/>
      <c r="L713" s="74"/>
      <c r="M713" s="74"/>
      <c r="N713" s="74"/>
      <c r="O713" s="74"/>
      <c r="P713" s="80"/>
      <c r="Q713" s="74"/>
      <c r="R713" s="74"/>
      <c r="S713" s="74"/>
      <c r="T713" s="74"/>
      <c r="U713" s="74"/>
      <c r="V713" s="74"/>
      <c r="W713" s="74"/>
      <c r="X713" s="74"/>
      <c r="Y713" s="74"/>
      <c r="Z713" s="74"/>
      <c r="AA713" s="74"/>
      <c r="AB713" s="74"/>
      <c r="AC713" s="74"/>
      <c r="AD713" s="74"/>
      <c r="AE713" s="74"/>
      <c r="AF713" s="74"/>
      <c r="AG713" s="74"/>
      <c r="AH713" s="74"/>
      <c r="AI713" s="74"/>
      <c r="AJ713" s="74"/>
      <c r="AK713" s="74"/>
    </row>
    <row r="714" spans="1:37" ht="15.75" customHeight="1">
      <c r="A714" s="79"/>
      <c r="B714" s="74"/>
      <c r="C714" s="74"/>
      <c r="D714" s="74"/>
      <c r="E714" s="74"/>
      <c r="F714" s="74"/>
      <c r="G714" s="74"/>
      <c r="H714" s="74"/>
      <c r="I714" s="74"/>
      <c r="J714" s="74"/>
      <c r="K714" s="74"/>
      <c r="L714" s="74"/>
      <c r="M714" s="74"/>
      <c r="N714" s="74"/>
      <c r="O714" s="74"/>
      <c r="P714" s="80"/>
      <c r="Q714" s="74"/>
      <c r="R714" s="74"/>
      <c r="S714" s="74"/>
      <c r="T714" s="74"/>
      <c r="U714" s="74"/>
      <c r="V714" s="74"/>
      <c r="W714" s="74"/>
      <c r="X714" s="74"/>
      <c r="Y714" s="74"/>
      <c r="Z714" s="74"/>
      <c r="AA714" s="74"/>
      <c r="AB714" s="74"/>
      <c r="AC714" s="74"/>
      <c r="AD714" s="74"/>
      <c r="AE714" s="74"/>
      <c r="AF714" s="74"/>
      <c r="AG714" s="74"/>
      <c r="AH714" s="74"/>
      <c r="AI714" s="74"/>
      <c r="AJ714" s="74"/>
      <c r="AK714" s="74"/>
    </row>
    <row r="715" spans="1:37" ht="15.75" customHeight="1">
      <c r="A715" s="79"/>
      <c r="B715" s="74"/>
      <c r="C715" s="74"/>
      <c r="D715" s="74"/>
      <c r="E715" s="74"/>
      <c r="F715" s="74"/>
      <c r="G715" s="74"/>
      <c r="H715" s="74"/>
      <c r="I715" s="74"/>
      <c r="J715" s="74"/>
      <c r="K715" s="74"/>
      <c r="L715" s="74"/>
      <c r="M715" s="74"/>
      <c r="N715" s="74"/>
      <c r="O715" s="74"/>
      <c r="P715" s="80"/>
      <c r="Q715" s="74"/>
      <c r="R715" s="74"/>
      <c r="S715" s="74"/>
      <c r="T715" s="74"/>
      <c r="U715" s="74"/>
      <c r="V715" s="74"/>
      <c r="W715" s="74"/>
      <c r="X715" s="74"/>
      <c r="Y715" s="74"/>
      <c r="Z715" s="74"/>
      <c r="AA715" s="74"/>
      <c r="AB715" s="74"/>
      <c r="AC715" s="74"/>
      <c r="AD715" s="74"/>
      <c r="AE715" s="74"/>
      <c r="AF715" s="74"/>
      <c r="AG715" s="74"/>
      <c r="AH715" s="74"/>
      <c r="AI715" s="74"/>
      <c r="AJ715" s="74"/>
      <c r="AK715" s="74"/>
    </row>
    <row r="716" spans="1:37" ht="15.75" customHeight="1">
      <c r="A716" s="79"/>
      <c r="B716" s="74"/>
      <c r="C716" s="74"/>
      <c r="D716" s="74"/>
      <c r="E716" s="74"/>
      <c r="F716" s="74"/>
      <c r="G716" s="74"/>
      <c r="H716" s="74"/>
      <c r="I716" s="74"/>
      <c r="J716" s="74"/>
      <c r="K716" s="74"/>
      <c r="L716" s="74"/>
      <c r="M716" s="74"/>
      <c r="N716" s="74"/>
      <c r="O716" s="74"/>
      <c r="P716" s="80"/>
      <c r="Q716" s="74"/>
      <c r="R716" s="74"/>
      <c r="S716" s="74"/>
      <c r="T716" s="74"/>
      <c r="U716" s="74"/>
      <c r="V716" s="74"/>
      <c r="W716" s="74"/>
      <c r="X716" s="74"/>
      <c r="Y716" s="74"/>
      <c r="Z716" s="74"/>
      <c r="AA716" s="74"/>
      <c r="AB716" s="74"/>
      <c r="AC716" s="74"/>
      <c r="AD716" s="74"/>
      <c r="AE716" s="74"/>
      <c r="AF716" s="74"/>
      <c r="AG716" s="74"/>
      <c r="AH716" s="74"/>
      <c r="AI716" s="74"/>
      <c r="AJ716" s="74"/>
      <c r="AK716" s="74"/>
    </row>
    <row r="717" spans="1:37" ht="15.75" customHeight="1">
      <c r="A717" s="79"/>
      <c r="B717" s="74"/>
      <c r="C717" s="74"/>
      <c r="D717" s="74"/>
      <c r="E717" s="74"/>
      <c r="F717" s="74"/>
      <c r="G717" s="74"/>
      <c r="H717" s="74"/>
      <c r="I717" s="74"/>
      <c r="J717" s="74"/>
      <c r="K717" s="74"/>
      <c r="L717" s="74"/>
      <c r="M717" s="74"/>
      <c r="N717" s="74"/>
      <c r="O717" s="74"/>
      <c r="P717" s="80"/>
      <c r="Q717" s="74"/>
      <c r="R717" s="74"/>
      <c r="S717" s="74"/>
      <c r="T717" s="74"/>
      <c r="U717" s="74"/>
      <c r="V717" s="74"/>
      <c r="W717" s="74"/>
      <c r="X717" s="74"/>
      <c r="Y717" s="74"/>
      <c r="Z717" s="74"/>
      <c r="AA717" s="74"/>
      <c r="AB717" s="74"/>
      <c r="AC717" s="74"/>
      <c r="AD717" s="74"/>
      <c r="AE717" s="74"/>
      <c r="AF717" s="74"/>
      <c r="AG717" s="74"/>
      <c r="AH717" s="74"/>
      <c r="AI717" s="74"/>
      <c r="AJ717" s="74"/>
      <c r="AK717" s="74"/>
    </row>
    <row r="718" spans="1:37" ht="15.75" customHeight="1">
      <c r="A718" s="79"/>
      <c r="B718" s="74"/>
      <c r="C718" s="74"/>
      <c r="D718" s="74"/>
      <c r="E718" s="74"/>
      <c r="F718" s="74"/>
      <c r="G718" s="74"/>
      <c r="H718" s="74"/>
      <c r="I718" s="74"/>
      <c r="J718" s="74"/>
      <c r="K718" s="74"/>
      <c r="L718" s="74"/>
      <c r="M718" s="74"/>
      <c r="N718" s="74"/>
      <c r="O718" s="74"/>
      <c r="P718" s="80"/>
      <c r="Q718" s="74"/>
      <c r="R718" s="74"/>
      <c r="S718" s="74"/>
      <c r="T718" s="74"/>
      <c r="U718" s="74"/>
      <c r="V718" s="74"/>
      <c r="W718" s="74"/>
      <c r="X718" s="74"/>
      <c r="Y718" s="74"/>
      <c r="Z718" s="74"/>
      <c r="AA718" s="74"/>
      <c r="AB718" s="74"/>
      <c r="AC718" s="74"/>
      <c r="AD718" s="74"/>
      <c r="AE718" s="74"/>
      <c r="AF718" s="74"/>
      <c r="AG718" s="74"/>
      <c r="AH718" s="74"/>
      <c r="AI718" s="74"/>
      <c r="AJ718" s="74"/>
      <c r="AK718" s="74"/>
    </row>
    <row r="719" spans="1:37" ht="15.75" customHeight="1">
      <c r="A719" s="79"/>
      <c r="B719" s="74"/>
      <c r="C719" s="74"/>
      <c r="D719" s="74"/>
      <c r="E719" s="74"/>
      <c r="F719" s="74"/>
      <c r="G719" s="74"/>
      <c r="H719" s="74"/>
      <c r="I719" s="74"/>
      <c r="J719" s="74"/>
      <c r="K719" s="74"/>
      <c r="L719" s="74"/>
      <c r="M719" s="74"/>
      <c r="N719" s="74"/>
      <c r="O719" s="74"/>
      <c r="P719" s="80"/>
      <c r="Q719" s="74"/>
      <c r="R719" s="74"/>
      <c r="S719" s="74"/>
      <c r="T719" s="74"/>
      <c r="U719" s="74"/>
      <c r="V719" s="74"/>
      <c r="W719" s="74"/>
      <c r="X719" s="74"/>
      <c r="Y719" s="74"/>
      <c r="Z719" s="74"/>
      <c r="AA719" s="74"/>
      <c r="AB719" s="74"/>
      <c r="AC719" s="74"/>
      <c r="AD719" s="74"/>
      <c r="AE719" s="74"/>
      <c r="AF719" s="74"/>
      <c r="AG719" s="74"/>
      <c r="AH719" s="74"/>
      <c r="AI719" s="74"/>
      <c r="AJ719" s="74"/>
      <c r="AK719" s="74"/>
    </row>
    <row r="720" spans="1:37" ht="15.75" customHeight="1">
      <c r="A720" s="79"/>
      <c r="B720" s="74"/>
      <c r="C720" s="74"/>
      <c r="D720" s="74"/>
      <c r="E720" s="74"/>
      <c r="F720" s="74"/>
      <c r="G720" s="74"/>
      <c r="H720" s="74"/>
      <c r="I720" s="74"/>
      <c r="J720" s="74"/>
      <c r="K720" s="74"/>
      <c r="L720" s="74"/>
      <c r="M720" s="74"/>
      <c r="N720" s="74"/>
      <c r="O720" s="74"/>
      <c r="P720" s="80"/>
      <c r="Q720" s="74"/>
      <c r="R720" s="74"/>
      <c r="S720" s="74"/>
      <c r="T720" s="74"/>
      <c r="U720" s="74"/>
      <c r="V720" s="74"/>
      <c r="W720" s="74"/>
      <c r="X720" s="74"/>
      <c r="Y720" s="74"/>
      <c r="Z720" s="74"/>
      <c r="AA720" s="74"/>
      <c r="AB720" s="74"/>
      <c r="AC720" s="74"/>
      <c r="AD720" s="74"/>
      <c r="AE720" s="74"/>
      <c r="AF720" s="74"/>
      <c r="AG720" s="74"/>
      <c r="AH720" s="74"/>
      <c r="AI720" s="74"/>
      <c r="AJ720" s="74"/>
      <c r="AK720" s="74"/>
    </row>
    <row r="721" spans="1:37" ht="15.75" customHeight="1">
      <c r="A721" s="79"/>
      <c r="B721" s="74"/>
      <c r="C721" s="74"/>
      <c r="D721" s="74"/>
      <c r="E721" s="74"/>
      <c r="F721" s="74"/>
      <c r="G721" s="74"/>
      <c r="H721" s="74"/>
      <c r="I721" s="74"/>
      <c r="J721" s="74"/>
      <c r="K721" s="74"/>
      <c r="L721" s="74"/>
      <c r="M721" s="74"/>
      <c r="N721" s="74"/>
      <c r="O721" s="74"/>
      <c r="P721" s="80"/>
      <c r="Q721" s="74"/>
      <c r="R721" s="74"/>
      <c r="S721" s="74"/>
      <c r="T721" s="74"/>
      <c r="U721" s="74"/>
      <c r="V721" s="74"/>
      <c r="W721" s="74"/>
      <c r="X721" s="74"/>
      <c r="Y721" s="74"/>
      <c r="Z721" s="74"/>
      <c r="AA721" s="74"/>
      <c r="AB721" s="74"/>
      <c r="AC721" s="74"/>
      <c r="AD721" s="74"/>
      <c r="AE721" s="74"/>
      <c r="AF721" s="74"/>
      <c r="AG721" s="74"/>
      <c r="AH721" s="74"/>
      <c r="AI721" s="74"/>
      <c r="AJ721" s="74"/>
      <c r="AK721" s="74"/>
    </row>
    <row r="722" spans="1:37" ht="15.75" customHeight="1">
      <c r="A722" s="79"/>
      <c r="B722" s="74"/>
      <c r="C722" s="74"/>
      <c r="D722" s="74"/>
      <c r="E722" s="74"/>
      <c r="F722" s="74"/>
      <c r="G722" s="74"/>
      <c r="H722" s="74"/>
      <c r="I722" s="74"/>
      <c r="J722" s="74"/>
      <c r="K722" s="74"/>
      <c r="L722" s="74"/>
      <c r="M722" s="74"/>
      <c r="N722" s="74"/>
      <c r="O722" s="74"/>
      <c r="P722" s="80"/>
      <c r="Q722" s="74"/>
      <c r="R722" s="74"/>
      <c r="S722" s="74"/>
      <c r="T722" s="74"/>
      <c r="U722" s="74"/>
      <c r="V722" s="74"/>
      <c r="W722" s="74"/>
      <c r="X722" s="74"/>
      <c r="Y722" s="74"/>
      <c r="Z722" s="74"/>
      <c r="AA722" s="74"/>
      <c r="AB722" s="74"/>
      <c r="AC722" s="74"/>
      <c r="AD722" s="74"/>
      <c r="AE722" s="74"/>
      <c r="AF722" s="74"/>
      <c r="AG722" s="74"/>
      <c r="AH722" s="74"/>
      <c r="AI722" s="74"/>
      <c r="AJ722" s="74"/>
      <c r="AK722" s="74"/>
    </row>
    <row r="723" spans="1:37" ht="15.75" customHeight="1">
      <c r="A723" s="79"/>
      <c r="B723" s="74"/>
      <c r="C723" s="74"/>
      <c r="D723" s="74"/>
      <c r="E723" s="74"/>
      <c r="F723" s="74"/>
      <c r="G723" s="74"/>
      <c r="H723" s="74"/>
      <c r="I723" s="74"/>
      <c r="J723" s="74"/>
      <c r="K723" s="74"/>
      <c r="L723" s="74"/>
      <c r="M723" s="74"/>
      <c r="N723" s="74"/>
      <c r="O723" s="74"/>
      <c r="P723" s="80"/>
      <c r="Q723" s="74"/>
      <c r="R723" s="74"/>
      <c r="S723" s="74"/>
      <c r="T723" s="74"/>
      <c r="U723" s="74"/>
      <c r="V723" s="74"/>
      <c r="W723" s="74"/>
      <c r="X723" s="74"/>
      <c r="Y723" s="74"/>
      <c r="Z723" s="74"/>
      <c r="AA723" s="74"/>
      <c r="AB723" s="74"/>
      <c r="AC723" s="74"/>
      <c r="AD723" s="74"/>
      <c r="AE723" s="74"/>
      <c r="AF723" s="74"/>
      <c r="AG723" s="74"/>
      <c r="AH723" s="74"/>
      <c r="AI723" s="74"/>
      <c r="AJ723" s="74"/>
      <c r="AK723" s="74"/>
    </row>
    <row r="724" spans="1:37" ht="15.75" customHeight="1">
      <c r="A724" s="79"/>
      <c r="B724" s="74"/>
      <c r="C724" s="74"/>
      <c r="D724" s="74"/>
      <c r="E724" s="74"/>
      <c r="F724" s="74"/>
      <c r="G724" s="74"/>
      <c r="H724" s="74"/>
      <c r="I724" s="74"/>
      <c r="J724" s="74"/>
      <c r="K724" s="74"/>
      <c r="L724" s="74"/>
      <c r="M724" s="74"/>
      <c r="N724" s="74"/>
      <c r="O724" s="74"/>
      <c r="P724" s="80"/>
      <c r="Q724" s="74"/>
      <c r="R724" s="74"/>
      <c r="S724" s="74"/>
      <c r="T724" s="74"/>
      <c r="U724" s="74"/>
      <c r="V724" s="74"/>
      <c r="W724" s="74"/>
      <c r="X724" s="74"/>
      <c r="Y724" s="74"/>
      <c r="Z724" s="74"/>
      <c r="AA724" s="74"/>
      <c r="AB724" s="74"/>
      <c r="AC724" s="74"/>
      <c r="AD724" s="74"/>
      <c r="AE724" s="74"/>
      <c r="AF724" s="74"/>
      <c r="AG724" s="74"/>
      <c r="AH724" s="74"/>
      <c r="AI724" s="74"/>
      <c r="AJ724" s="74"/>
      <c r="AK724" s="74"/>
    </row>
    <row r="725" spans="1:37" ht="15.75" customHeight="1">
      <c r="A725" s="79"/>
      <c r="B725" s="74"/>
      <c r="C725" s="74"/>
      <c r="D725" s="74"/>
      <c r="E725" s="74"/>
      <c r="F725" s="74"/>
      <c r="G725" s="74"/>
      <c r="H725" s="74"/>
      <c r="I725" s="74"/>
      <c r="J725" s="74"/>
      <c r="K725" s="74"/>
      <c r="L725" s="74"/>
      <c r="M725" s="74"/>
      <c r="N725" s="74"/>
      <c r="O725" s="74"/>
      <c r="P725" s="80"/>
      <c r="Q725" s="74"/>
      <c r="R725" s="74"/>
      <c r="S725" s="74"/>
      <c r="T725" s="74"/>
      <c r="U725" s="74"/>
      <c r="V725" s="74"/>
      <c r="W725" s="74"/>
      <c r="X725" s="74"/>
      <c r="Y725" s="74"/>
      <c r="Z725" s="74"/>
      <c r="AA725" s="74"/>
      <c r="AB725" s="74"/>
      <c r="AC725" s="74"/>
      <c r="AD725" s="74"/>
      <c r="AE725" s="74"/>
      <c r="AF725" s="74"/>
      <c r="AG725" s="74"/>
      <c r="AH725" s="74"/>
      <c r="AI725" s="74"/>
      <c r="AJ725" s="74"/>
      <c r="AK725" s="74"/>
    </row>
    <row r="726" spans="1:37" ht="15.75" customHeight="1">
      <c r="A726" s="79"/>
      <c r="B726" s="74"/>
      <c r="C726" s="74"/>
      <c r="D726" s="74"/>
      <c r="E726" s="74"/>
      <c r="F726" s="74"/>
      <c r="G726" s="74"/>
      <c r="H726" s="74"/>
      <c r="I726" s="74"/>
      <c r="J726" s="74"/>
      <c r="K726" s="74"/>
      <c r="L726" s="74"/>
      <c r="M726" s="74"/>
      <c r="N726" s="74"/>
      <c r="O726" s="74"/>
      <c r="P726" s="80"/>
      <c r="Q726" s="74"/>
      <c r="R726" s="74"/>
      <c r="S726" s="74"/>
      <c r="T726" s="74"/>
      <c r="U726" s="74"/>
      <c r="V726" s="74"/>
      <c r="W726" s="74"/>
      <c r="X726" s="74"/>
      <c r="Y726" s="74"/>
      <c r="Z726" s="74"/>
      <c r="AA726" s="74"/>
      <c r="AB726" s="74"/>
      <c r="AC726" s="74"/>
      <c r="AD726" s="74"/>
      <c r="AE726" s="74"/>
      <c r="AF726" s="74"/>
      <c r="AG726" s="74"/>
      <c r="AH726" s="74"/>
      <c r="AI726" s="74"/>
      <c r="AJ726" s="74"/>
      <c r="AK726" s="74"/>
    </row>
    <row r="727" spans="1:37" ht="15.75" customHeight="1">
      <c r="A727" s="79"/>
      <c r="B727" s="74"/>
      <c r="C727" s="74"/>
      <c r="D727" s="74"/>
      <c r="E727" s="74"/>
      <c r="F727" s="74"/>
      <c r="G727" s="74"/>
      <c r="H727" s="74"/>
      <c r="I727" s="74"/>
      <c r="J727" s="74"/>
      <c r="K727" s="74"/>
      <c r="L727" s="74"/>
      <c r="M727" s="74"/>
      <c r="N727" s="74"/>
      <c r="O727" s="74"/>
      <c r="P727" s="80"/>
      <c r="Q727" s="74"/>
      <c r="R727" s="74"/>
      <c r="S727" s="74"/>
      <c r="T727" s="74"/>
      <c r="U727" s="74"/>
      <c r="V727" s="74"/>
      <c r="W727" s="74"/>
      <c r="X727" s="74"/>
      <c r="Y727" s="74"/>
      <c r="Z727" s="74"/>
      <c r="AA727" s="74"/>
      <c r="AB727" s="74"/>
      <c r="AC727" s="74"/>
      <c r="AD727" s="74"/>
      <c r="AE727" s="74"/>
      <c r="AF727" s="74"/>
      <c r="AG727" s="74"/>
      <c r="AH727" s="74"/>
      <c r="AI727" s="74"/>
      <c r="AJ727" s="74"/>
      <c r="AK727" s="74"/>
    </row>
    <row r="728" spans="1:37" ht="15.75" customHeight="1">
      <c r="A728" s="79"/>
      <c r="B728" s="74"/>
      <c r="C728" s="74"/>
      <c r="D728" s="74"/>
      <c r="E728" s="74"/>
      <c r="F728" s="74"/>
      <c r="G728" s="74"/>
      <c r="H728" s="74"/>
      <c r="I728" s="74"/>
      <c r="J728" s="74"/>
      <c r="K728" s="74"/>
      <c r="L728" s="74"/>
      <c r="M728" s="74"/>
      <c r="N728" s="74"/>
      <c r="O728" s="74"/>
      <c r="P728" s="80"/>
      <c r="Q728" s="74"/>
      <c r="R728" s="74"/>
      <c r="S728" s="74"/>
      <c r="T728" s="74"/>
      <c r="U728" s="74"/>
      <c r="V728" s="74"/>
      <c r="W728" s="74"/>
      <c r="X728" s="74"/>
      <c r="Y728" s="74"/>
      <c r="Z728" s="74"/>
      <c r="AA728" s="74"/>
      <c r="AB728" s="74"/>
      <c r="AC728" s="74"/>
      <c r="AD728" s="74"/>
      <c r="AE728" s="74"/>
      <c r="AF728" s="74"/>
      <c r="AG728" s="74"/>
      <c r="AH728" s="74"/>
      <c r="AI728" s="74"/>
      <c r="AJ728" s="74"/>
      <c r="AK728" s="74"/>
    </row>
    <row r="729" spans="1:37" ht="15.75" customHeight="1">
      <c r="A729" s="79"/>
      <c r="B729" s="74"/>
      <c r="C729" s="74"/>
      <c r="D729" s="74"/>
      <c r="E729" s="74"/>
      <c r="F729" s="74"/>
      <c r="G729" s="74"/>
      <c r="H729" s="74"/>
      <c r="I729" s="74"/>
      <c r="J729" s="74"/>
      <c r="K729" s="74"/>
      <c r="L729" s="74"/>
      <c r="M729" s="74"/>
      <c r="N729" s="74"/>
      <c r="O729" s="74"/>
      <c r="P729" s="80"/>
      <c r="Q729" s="74"/>
      <c r="R729" s="74"/>
      <c r="S729" s="74"/>
      <c r="T729" s="74"/>
      <c r="U729" s="74"/>
      <c r="V729" s="74"/>
      <c r="W729" s="74"/>
      <c r="X729" s="74"/>
      <c r="Y729" s="74"/>
      <c r="Z729" s="74"/>
      <c r="AA729" s="74"/>
      <c r="AB729" s="74"/>
      <c r="AC729" s="74"/>
      <c r="AD729" s="74"/>
      <c r="AE729" s="74"/>
      <c r="AF729" s="74"/>
      <c r="AG729" s="74"/>
      <c r="AH729" s="74"/>
      <c r="AI729" s="74"/>
      <c r="AJ729" s="74"/>
      <c r="AK729" s="74"/>
    </row>
    <row r="730" spans="1:37" ht="15.75" customHeight="1">
      <c r="A730" s="79"/>
      <c r="B730" s="74"/>
      <c r="C730" s="74"/>
      <c r="D730" s="74"/>
      <c r="E730" s="74"/>
      <c r="F730" s="74"/>
      <c r="G730" s="74"/>
      <c r="H730" s="74"/>
      <c r="I730" s="74"/>
      <c r="J730" s="74"/>
      <c r="K730" s="74"/>
      <c r="L730" s="74"/>
      <c r="M730" s="74"/>
      <c r="N730" s="74"/>
      <c r="O730" s="74"/>
      <c r="P730" s="80"/>
      <c r="Q730" s="74"/>
      <c r="R730" s="74"/>
      <c r="S730" s="74"/>
      <c r="T730" s="74"/>
      <c r="U730" s="74"/>
      <c r="V730" s="74"/>
      <c r="W730" s="74"/>
      <c r="X730" s="74"/>
      <c r="Y730" s="74"/>
      <c r="Z730" s="74"/>
      <c r="AA730" s="74"/>
      <c r="AB730" s="74"/>
      <c r="AC730" s="74"/>
      <c r="AD730" s="74"/>
      <c r="AE730" s="74"/>
      <c r="AF730" s="74"/>
      <c r="AG730" s="74"/>
      <c r="AH730" s="74"/>
      <c r="AI730" s="74"/>
      <c r="AJ730" s="74"/>
      <c r="AK730" s="74"/>
    </row>
    <row r="731" spans="1:37" ht="15.75" customHeight="1">
      <c r="A731" s="79"/>
      <c r="B731" s="74"/>
      <c r="C731" s="74"/>
      <c r="D731" s="74"/>
      <c r="E731" s="74"/>
      <c r="F731" s="74"/>
      <c r="G731" s="74"/>
      <c r="H731" s="74"/>
      <c r="I731" s="74"/>
      <c r="J731" s="74"/>
      <c r="K731" s="74"/>
      <c r="L731" s="74"/>
      <c r="M731" s="74"/>
      <c r="N731" s="74"/>
      <c r="O731" s="74"/>
      <c r="P731" s="80"/>
      <c r="Q731" s="74"/>
      <c r="R731" s="74"/>
      <c r="S731" s="74"/>
      <c r="T731" s="74"/>
      <c r="U731" s="74"/>
      <c r="V731" s="74"/>
      <c r="W731" s="74"/>
      <c r="X731" s="74"/>
      <c r="Y731" s="74"/>
      <c r="Z731" s="74"/>
      <c r="AA731" s="74"/>
      <c r="AB731" s="74"/>
      <c r="AC731" s="74"/>
      <c r="AD731" s="74"/>
      <c r="AE731" s="74"/>
      <c r="AF731" s="74"/>
      <c r="AG731" s="74"/>
      <c r="AH731" s="74"/>
      <c r="AI731" s="74"/>
      <c r="AJ731" s="74"/>
      <c r="AK731" s="74"/>
    </row>
    <row r="732" spans="1:37" ht="15.75" customHeight="1">
      <c r="A732" s="79"/>
      <c r="B732" s="74"/>
      <c r="C732" s="74"/>
      <c r="D732" s="74"/>
      <c r="E732" s="74"/>
      <c r="F732" s="74"/>
      <c r="G732" s="74"/>
      <c r="H732" s="74"/>
      <c r="I732" s="74"/>
      <c r="J732" s="74"/>
      <c r="K732" s="74"/>
      <c r="L732" s="74"/>
      <c r="M732" s="74"/>
      <c r="N732" s="74"/>
      <c r="O732" s="74"/>
      <c r="P732" s="80"/>
      <c r="Q732" s="74"/>
      <c r="R732" s="74"/>
      <c r="S732" s="74"/>
      <c r="T732" s="74"/>
      <c r="U732" s="74"/>
      <c r="V732" s="74"/>
      <c r="W732" s="74"/>
      <c r="X732" s="74"/>
      <c r="Y732" s="74"/>
      <c r="Z732" s="74"/>
      <c r="AA732" s="74"/>
      <c r="AB732" s="74"/>
      <c r="AC732" s="74"/>
      <c r="AD732" s="74"/>
      <c r="AE732" s="74"/>
      <c r="AF732" s="74"/>
      <c r="AG732" s="74"/>
      <c r="AH732" s="74"/>
      <c r="AI732" s="74"/>
      <c r="AJ732" s="74"/>
      <c r="AK732" s="74"/>
    </row>
    <row r="733" spans="1:37" ht="15.75" customHeight="1">
      <c r="A733" s="79"/>
      <c r="B733" s="74"/>
      <c r="C733" s="74"/>
      <c r="D733" s="74"/>
      <c r="E733" s="74"/>
      <c r="F733" s="74"/>
      <c r="G733" s="74"/>
      <c r="H733" s="74"/>
      <c r="I733" s="74"/>
      <c r="J733" s="74"/>
      <c r="K733" s="74"/>
      <c r="L733" s="74"/>
      <c r="M733" s="74"/>
      <c r="N733" s="74"/>
      <c r="O733" s="74"/>
      <c r="P733" s="80"/>
      <c r="Q733" s="74"/>
      <c r="R733" s="74"/>
      <c r="S733" s="74"/>
      <c r="T733" s="74"/>
      <c r="U733" s="74"/>
      <c r="V733" s="74"/>
      <c r="W733" s="74"/>
      <c r="X733" s="74"/>
      <c r="Y733" s="74"/>
      <c r="Z733" s="74"/>
      <c r="AA733" s="74"/>
      <c r="AB733" s="74"/>
      <c r="AC733" s="74"/>
      <c r="AD733" s="74"/>
      <c r="AE733" s="74"/>
      <c r="AF733" s="74"/>
      <c r="AG733" s="74"/>
      <c r="AH733" s="74"/>
      <c r="AI733" s="74"/>
      <c r="AJ733" s="74"/>
      <c r="AK733" s="74"/>
    </row>
    <row r="734" spans="1:37" ht="15.75" customHeight="1">
      <c r="A734" s="79"/>
      <c r="B734" s="74"/>
      <c r="C734" s="74"/>
      <c r="D734" s="74"/>
      <c r="E734" s="74"/>
      <c r="F734" s="74"/>
      <c r="G734" s="74"/>
      <c r="H734" s="74"/>
      <c r="I734" s="74"/>
      <c r="J734" s="74"/>
      <c r="K734" s="74"/>
      <c r="L734" s="74"/>
      <c r="M734" s="74"/>
      <c r="N734" s="74"/>
      <c r="O734" s="74"/>
      <c r="P734" s="80"/>
      <c r="Q734" s="74"/>
      <c r="R734" s="74"/>
      <c r="S734" s="74"/>
      <c r="T734" s="74"/>
      <c r="U734" s="74"/>
      <c r="V734" s="74"/>
      <c r="W734" s="74"/>
      <c r="X734" s="74"/>
      <c r="Y734" s="74"/>
      <c r="Z734" s="74"/>
      <c r="AA734" s="74"/>
      <c r="AB734" s="74"/>
      <c r="AC734" s="74"/>
      <c r="AD734" s="74"/>
      <c r="AE734" s="74"/>
      <c r="AF734" s="74"/>
      <c r="AG734" s="74"/>
      <c r="AH734" s="74"/>
      <c r="AI734" s="74"/>
      <c r="AJ734" s="74"/>
      <c r="AK734" s="74"/>
    </row>
    <row r="735" spans="1:37" ht="15.75" customHeight="1">
      <c r="A735" s="79"/>
      <c r="B735" s="74"/>
      <c r="C735" s="74"/>
      <c r="D735" s="74"/>
      <c r="E735" s="74"/>
      <c r="F735" s="74"/>
      <c r="G735" s="74"/>
      <c r="H735" s="74"/>
      <c r="I735" s="74"/>
      <c r="J735" s="74"/>
      <c r="K735" s="74"/>
      <c r="L735" s="74"/>
      <c r="M735" s="74"/>
      <c r="N735" s="74"/>
      <c r="O735" s="74"/>
      <c r="P735" s="80"/>
      <c r="Q735" s="74"/>
      <c r="R735" s="74"/>
      <c r="S735" s="74"/>
      <c r="T735" s="74"/>
      <c r="U735" s="74"/>
      <c r="V735" s="74"/>
      <c r="W735" s="74"/>
      <c r="X735" s="74"/>
      <c r="Y735" s="74"/>
      <c r="Z735" s="74"/>
      <c r="AA735" s="74"/>
      <c r="AB735" s="74"/>
      <c r="AC735" s="74"/>
      <c r="AD735" s="74"/>
      <c r="AE735" s="74"/>
      <c r="AF735" s="74"/>
      <c r="AG735" s="74"/>
      <c r="AH735" s="74"/>
      <c r="AI735" s="74"/>
      <c r="AJ735" s="74"/>
      <c r="AK735" s="74"/>
    </row>
    <row r="736" spans="1:37" ht="15.75" customHeight="1">
      <c r="A736" s="79"/>
      <c r="B736" s="74"/>
      <c r="C736" s="74"/>
      <c r="D736" s="74"/>
      <c r="E736" s="74"/>
      <c r="F736" s="74"/>
      <c r="G736" s="74"/>
      <c r="H736" s="74"/>
      <c r="I736" s="74"/>
      <c r="J736" s="74"/>
      <c r="K736" s="74"/>
      <c r="L736" s="74"/>
      <c r="M736" s="74"/>
      <c r="N736" s="74"/>
      <c r="O736" s="74"/>
      <c r="P736" s="80"/>
      <c r="Q736" s="74"/>
      <c r="R736" s="74"/>
      <c r="S736" s="74"/>
      <c r="T736" s="74"/>
      <c r="U736" s="74"/>
      <c r="V736" s="74"/>
      <c r="W736" s="74"/>
      <c r="X736" s="74"/>
      <c r="Y736" s="74"/>
      <c r="Z736" s="74"/>
      <c r="AA736" s="74"/>
      <c r="AB736" s="74"/>
      <c r="AC736" s="74"/>
      <c r="AD736" s="74"/>
      <c r="AE736" s="74"/>
      <c r="AF736" s="74"/>
      <c r="AG736" s="74"/>
      <c r="AH736" s="74"/>
      <c r="AI736" s="74"/>
      <c r="AJ736" s="74"/>
      <c r="AK736" s="74"/>
    </row>
    <row r="737" spans="1:37" ht="15.75" customHeight="1">
      <c r="A737" s="79"/>
      <c r="B737" s="74"/>
      <c r="C737" s="74"/>
      <c r="D737" s="74"/>
      <c r="E737" s="74"/>
      <c r="F737" s="74"/>
      <c r="G737" s="74"/>
      <c r="H737" s="74"/>
      <c r="I737" s="74"/>
      <c r="J737" s="74"/>
      <c r="K737" s="74"/>
      <c r="L737" s="74"/>
      <c r="M737" s="74"/>
      <c r="N737" s="74"/>
      <c r="O737" s="74"/>
      <c r="P737" s="80"/>
      <c r="Q737" s="74"/>
      <c r="R737" s="74"/>
      <c r="S737" s="74"/>
      <c r="T737" s="74"/>
      <c r="U737" s="74"/>
      <c r="V737" s="74"/>
      <c r="W737" s="74"/>
      <c r="X737" s="74"/>
      <c r="Y737" s="74"/>
      <c r="Z737" s="74"/>
      <c r="AA737" s="74"/>
      <c r="AB737" s="74"/>
      <c r="AC737" s="74"/>
      <c r="AD737" s="74"/>
      <c r="AE737" s="74"/>
      <c r="AF737" s="74"/>
      <c r="AG737" s="74"/>
      <c r="AH737" s="74"/>
      <c r="AI737" s="74"/>
      <c r="AJ737" s="74"/>
      <c r="AK737" s="74"/>
    </row>
    <row r="738" spans="1:37" ht="15.75" customHeight="1">
      <c r="A738" s="79"/>
      <c r="B738" s="74"/>
      <c r="C738" s="74"/>
      <c r="D738" s="74"/>
      <c r="E738" s="74"/>
      <c r="F738" s="74"/>
      <c r="G738" s="74"/>
      <c r="H738" s="74"/>
      <c r="I738" s="74"/>
      <c r="J738" s="74"/>
      <c r="K738" s="74"/>
      <c r="L738" s="74"/>
      <c r="M738" s="74"/>
      <c r="N738" s="74"/>
      <c r="O738" s="74"/>
      <c r="P738" s="80"/>
      <c r="Q738" s="74"/>
      <c r="R738" s="74"/>
      <c r="S738" s="74"/>
      <c r="T738" s="74"/>
      <c r="U738" s="74"/>
      <c r="V738" s="74"/>
      <c r="W738" s="74"/>
      <c r="X738" s="74"/>
      <c r="Y738" s="74"/>
      <c r="Z738" s="74"/>
      <c r="AA738" s="74"/>
      <c r="AB738" s="74"/>
      <c r="AC738" s="74"/>
      <c r="AD738" s="74"/>
      <c r="AE738" s="74"/>
      <c r="AF738" s="74"/>
      <c r="AG738" s="74"/>
      <c r="AH738" s="74"/>
      <c r="AI738" s="74"/>
      <c r="AJ738" s="74"/>
      <c r="AK738" s="74"/>
    </row>
    <row r="739" spans="1:37" ht="15.75" customHeight="1">
      <c r="A739" s="79"/>
      <c r="B739" s="74"/>
      <c r="C739" s="74"/>
      <c r="D739" s="74"/>
      <c r="E739" s="74"/>
      <c r="F739" s="74"/>
      <c r="G739" s="74"/>
      <c r="H739" s="74"/>
      <c r="I739" s="74"/>
      <c r="J739" s="74"/>
      <c r="K739" s="74"/>
      <c r="L739" s="74"/>
      <c r="M739" s="74"/>
      <c r="N739" s="74"/>
      <c r="O739" s="74"/>
      <c r="P739" s="80"/>
      <c r="Q739" s="74"/>
      <c r="R739" s="74"/>
      <c r="S739" s="74"/>
      <c r="T739" s="74"/>
      <c r="U739" s="74"/>
      <c r="V739" s="74"/>
      <c r="W739" s="74"/>
      <c r="X739" s="74"/>
      <c r="Y739" s="74"/>
      <c r="Z739" s="74"/>
      <c r="AA739" s="74"/>
      <c r="AB739" s="74"/>
      <c r="AC739" s="74"/>
      <c r="AD739" s="74"/>
      <c r="AE739" s="74"/>
      <c r="AF739" s="74"/>
      <c r="AG739" s="74"/>
      <c r="AH739" s="74"/>
      <c r="AI739" s="74"/>
      <c r="AJ739" s="74"/>
      <c r="AK739" s="74"/>
    </row>
    <row r="740" spans="1:37" ht="15.75" customHeight="1">
      <c r="A740" s="79"/>
      <c r="B740" s="74"/>
      <c r="C740" s="74"/>
      <c r="D740" s="74"/>
      <c r="E740" s="74"/>
      <c r="F740" s="74"/>
      <c r="G740" s="74"/>
      <c r="H740" s="74"/>
      <c r="I740" s="74"/>
      <c r="J740" s="74"/>
      <c r="K740" s="74"/>
      <c r="L740" s="74"/>
      <c r="M740" s="74"/>
      <c r="N740" s="74"/>
      <c r="O740" s="74"/>
      <c r="P740" s="80"/>
      <c r="Q740" s="74"/>
      <c r="R740" s="74"/>
      <c r="S740" s="74"/>
      <c r="T740" s="74"/>
      <c r="U740" s="74"/>
      <c r="V740" s="74"/>
      <c r="W740" s="74"/>
      <c r="X740" s="74"/>
      <c r="Y740" s="74"/>
      <c r="Z740" s="74"/>
      <c r="AA740" s="74"/>
      <c r="AB740" s="74"/>
      <c r="AC740" s="74"/>
      <c r="AD740" s="74"/>
      <c r="AE740" s="74"/>
      <c r="AF740" s="74"/>
      <c r="AG740" s="74"/>
      <c r="AH740" s="74"/>
      <c r="AI740" s="74"/>
      <c r="AJ740" s="74"/>
      <c r="AK740" s="74"/>
    </row>
    <row r="741" spans="1:37" ht="15.75" customHeight="1">
      <c r="A741" s="79"/>
      <c r="B741" s="74"/>
      <c r="C741" s="74"/>
      <c r="D741" s="74"/>
      <c r="E741" s="74"/>
      <c r="F741" s="74"/>
      <c r="G741" s="74"/>
      <c r="H741" s="74"/>
      <c r="I741" s="74"/>
      <c r="J741" s="74"/>
      <c r="K741" s="74"/>
      <c r="L741" s="74"/>
      <c r="M741" s="74"/>
      <c r="N741" s="74"/>
      <c r="O741" s="74"/>
      <c r="P741" s="80"/>
      <c r="Q741" s="74"/>
      <c r="R741" s="74"/>
      <c r="S741" s="74"/>
      <c r="T741" s="74"/>
      <c r="U741" s="74"/>
      <c r="V741" s="74"/>
      <c r="W741" s="74"/>
      <c r="X741" s="74"/>
      <c r="Y741" s="74"/>
      <c r="Z741" s="74"/>
      <c r="AA741" s="74"/>
      <c r="AB741" s="74"/>
      <c r="AC741" s="74"/>
      <c r="AD741" s="74"/>
      <c r="AE741" s="74"/>
      <c r="AF741" s="74"/>
      <c r="AG741" s="74"/>
      <c r="AH741" s="74"/>
      <c r="AI741" s="74"/>
      <c r="AJ741" s="74"/>
      <c r="AK741" s="74"/>
    </row>
    <row r="742" spans="1:37" ht="15.75" customHeight="1">
      <c r="A742" s="79"/>
      <c r="B742" s="74"/>
      <c r="C742" s="74"/>
      <c r="D742" s="74"/>
      <c r="E742" s="74"/>
      <c r="F742" s="74"/>
      <c r="G742" s="74"/>
      <c r="H742" s="74"/>
      <c r="I742" s="74"/>
      <c r="J742" s="74"/>
      <c r="K742" s="74"/>
      <c r="L742" s="74"/>
      <c r="M742" s="74"/>
      <c r="N742" s="74"/>
      <c r="O742" s="74"/>
      <c r="P742" s="80"/>
      <c r="Q742" s="74"/>
      <c r="R742" s="74"/>
      <c r="S742" s="74"/>
      <c r="T742" s="74"/>
      <c r="U742" s="74"/>
      <c r="V742" s="74"/>
      <c r="W742" s="74"/>
      <c r="X742" s="74"/>
      <c r="Y742" s="74"/>
      <c r="Z742" s="74"/>
      <c r="AA742" s="74"/>
      <c r="AB742" s="74"/>
      <c r="AC742" s="74"/>
      <c r="AD742" s="74"/>
      <c r="AE742" s="74"/>
      <c r="AF742" s="74"/>
      <c r="AG742" s="74"/>
      <c r="AH742" s="74"/>
      <c r="AI742" s="74"/>
      <c r="AJ742" s="74"/>
      <c r="AK742" s="74"/>
    </row>
    <row r="743" spans="1:37" ht="15.75" customHeight="1">
      <c r="A743" s="79"/>
      <c r="B743" s="74"/>
      <c r="C743" s="74"/>
      <c r="D743" s="74"/>
      <c r="E743" s="74"/>
      <c r="F743" s="74"/>
      <c r="G743" s="74"/>
      <c r="H743" s="74"/>
      <c r="I743" s="74"/>
      <c r="J743" s="74"/>
      <c r="K743" s="74"/>
      <c r="L743" s="74"/>
      <c r="M743" s="74"/>
      <c r="N743" s="74"/>
      <c r="O743" s="74"/>
      <c r="P743" s="80"/>
      <c r="Q743" s="74"/>
      <c r="R743" s="74"/>
      <c r="S743" s="74"/>
      <c r="T743" s="74"/>
      <c r="U743" s="74"/>
      <c r="V743" s="74"/>
      <c r="W743" s="74"/>
      <c r="X743" s="74"/>
      <c r="Y743" s="74"/>
      <c r="Z743" s="74"/>
      <c r="AA743" s="74"/>
      <c r="AB743" s="74"/>
      <c r="AC743" s="74"/>
      <c r="AD743" s="74"/>
      <c r="AE743" s="74"/>
      <c r="AF743" s="74"/>
      <c r="AG743" s="74"/>
      <c r="AH743" s="74"/>
      <c r="AI743" s="74"/>
      <c r="AJ743" s="74"/>
      <c r="AK743" s="74"/>
    </row>
    <row r="744" spans="1:37" ht="15.75" customHeight="1">
      <c r="A744" s="79"/>
      <c r="B744" s="74"/>
      <c r="C744" s="74"/>
      <c r="D744" s="74"/>
      <c r="E744" s="74"/>
      <c r="F744" s="74"/>
      <c r="G744" s="74"/>
      <c r="H744" s="74"/>
      <c r="I744" s="74"/>
      <c r="J744" s="74"/>
      <c r="K744" s="74"/>
      <c r="L744" s="74"/>
      <c r="M744" s="74"/>
      <c r="N744" s="74"/>
      <c r="O744" s="74"/>
      <c r="P744" s="80"/>
      <c r="Q744" s="74"/>
      <c r="R744" s="74"/>
      <c r="S744" s="74"/>
      <c r="T744" s="74"/>
      <c r="U744" s="74"/>
      <c r="V744" s="74"/>
      <c r="W744" s="74"/>
      <c r="X744" s="74"/>
      <c r="Y744" s="74"/>
      <c r="Z744" s="74"/>
      <c r="AA744" s="74"/>
      <c r="AB744" s="74"/>
      <c r="AC744" s="74"/>
      <c r="AD744" s="74"/>
      <c r="AE744" s="74"/>
      <c r="AF744" s="74"/>
      <c r="AG744" s="74"/>
      <c r="AH744" s="74"/>
      <c r="AI744" s="74"/>
      <c r="AJ744" s="74"/>
      <c r="AK744" s="74"/>
    </row>
    <row r="745" spans="1:37" ht="15.75" customHeight="1">
      <c r="A745" s="79"/>
      <c r="B745" s="74"/>
      <c r="C745" s="74"/>
      <c r="D745" s="74"/>
      <c r="E745" s="74"/>
      <c r="F745" s="74"/>
      <c r="G745" s="74"/>
      <c r="H745" s="74"/>
      <c r="I745" s="74"/>
      <c r="J745" s="74"/>
      <c r="K745" s="74"/>
      <c r="L745" s="74"/>
      <c r="M745" s="74"/>
      <c r="N745" s="74"/>
      <c r="O745" s="74"/>
      <c r="P745" s="80"/>
      <c r="Q745" s="74"/>
      <c r="R745" s="74"/>
      <c r="S745" s="74"/>
      <c r="T745" s="74"/>
      <c r="U745" s="74"/>
      <c r="V745" s="74"/>
      <c r="W745" s="74"/>
      <c r="X745" s="74"/>
      <c r="Y745" s="74"/>
      <c r="Z745" s="74"/>
      <c r="AA745" s="74"/>
      <c r="AB745" s="74"/>
      <c r="AC745" s="74"/>
      <c r="AD745" s="74"/>
      <c r="AE745" s="74"/>
      <c r="AF745" s="74"/>
      <c r="AG745" s="74"/>
      <c r="AH745" s="74"/>
      <c r="AI745" s="74"/>
      <c r="AJ745" s="74"/>
      <c r="AK745" s="74"/>
    </row>
    <row r="746" spans="1:37" ht="15.75" customHeight="1">
      <c r="A746" s="79"/>
      <c r="B746" s="74"/>
      <c r="C746" s="74"/>
      <c r="D746" s="74"/>
      <c r="E746" s="74"/>
      <c r="F746" s="74"/>
      <c r="G746" s="74"/>
      <c r="H746" s="74"/>
      <c r="I746" s="74"/>
      <c r="J746" s="74"/>
      <c r="K746" s="74"/>
      <c r="L746" s="74"/>
      <c r="M746" s="74"/>
      <c r="N746" s="74"/>
      <c r="O746" s="74"/>
      <c r="P746" s="80"/>
      <c r="Q746" s="74"/>
      <c r="R746" s="74"/>
      <c r="S746" s="74"/>
      <c r="T746" s="74"/>
      <c r="U746" s="74"/>
      <c r="V746" s="74"/>
      <c r="W746" s="74"/>
      <c r="X746" s="74"/>
      <c r="Y746" s="74"/>
      <c r="Z746" s="74"/>
      <c r="AA746" s="74"/>
      <c r="AB746" s="74"/>
      <c r="AC746" s="74"/>
      <c r="AD746" s="74"/>
      <c r="AE746" s="74"/>
      <c r="AF746" s="74"/>
      <c r="AG746" s="74"/>
      <c r="AH746" s="74"/>
      <c r="AI746" s="74"/>
      <c r="AJ746" s="74"/>
      <c r="AK746" s="74"/>
    </row>
    <row r="747" spans="1:37" ht="15.75" customHeight="1">
      <c r="A747" s="79"/>
      <c r="B747" s="74"/>
      <c r="C747" s="74"/>
      <c r="D747" s="74"/>
      <c r="E747" s="74"/>
      <c r="F747" s="74"/>
      <c r="G747" s="74"/>
      <c r="H747" s="74"/>
      <c r="I747" s="74"/>
      <c r="J747" s="74"/>
      <c r="K747" s="74"/>
      <c r="L747" s="74"/>
      <c r="M747" s="74"/>
      <c r="N747" s="74"/>
      <c r="O747" s="74"/>
      <c r="P747" s="80"/>
      <c r="Q747" s="74"/>
      <c r="R747" s="74"/>
      <c r="S747" s="74"/>
      <c r="T747" s="74"/>
      <c r="U747" s="74"/>
      <c r="V747" s="74"/>
      <c r="W747" s="74"/>
      <c r="X747" s="74"/>
      <c r="Y747" s="74"/>
      <c r="Z747" s="74"/>
      <c r="AA747" s="74"/>
      <c r="AB747" s="74"/>
      <c r="AC747" s="74"/>
      <c r="AD747" s="74"/>
      <c r="AE747" s="74"/>
      <c r="AF747" s="74"/>
      <c r="AG747" s="74"/>
      <c r="AH747" s="74"/>
      <c r="AI747" s="74"/>
      <c r="AJ747" s="74"/>
      <c r="AK747" s="74"/>
    </row>
    <row r="748" spans="1:37" ht="15.75" customHeight="1">
      <c r="A748" s="79"/>
      <c r="B748" s="74"/>
      <c r="C748" s="74"/>
      <c r="D748" s="74"/>
      <c r="E748" s="74"/>
      <c r="F748" s="74"/>
      <c r="G748" s="74"/>
      <c r="H748" s="74"/>
      <c r="I748" s="74"/>
      <c r="J748" s="74"/>
      <c r="K748" s="74"/>
      <c r="L748" s="74"/>
      <c r="M748" s="74"/>
      <c r="N748" s="74"/>
      <c r="O748" s="74"/>
      <c r="P748" s="80"/>
      <c r="Q748" s="74"/>
      <c r="R748" s="74"/>
      <c r="S748" s="74"/>
      <c r="T748" s="74"/>
      <c r="U748" s="74"/>
      <c r="V748" s="74"/>
      <c r="W748" s="74"/>
      <c r="X748" s="74"/>
      <c r="Y748" s="74"/>
      <c r="Z748" s="74"/>
      <c r="AA748" s="74"/>
      <c r="AB748" s="74"/>
      <c r="AC748" s="74"/>
      <c r="AD748" s="74"/>
      <c r="AE748" s="74"/>
      <c r="AF748" s="74"/>
      <c r="AG748" s="74"/>
      <c r="AH748" s="74"/>
      <c r="AI748" s="74"/>
      <c r="AJ748" s="74"/>
      <c r="AK748" s="74"/>
    </row>
    <row r="749" spans="1:37" ht="15.75" customHeight="1">
      <c r="A749" s="79"/>
      <c r="B749" s="74"/>
      <c r="C749" s="74"/>
      <c r="D749" s="74"/>
      <c r="E749" s="74"/>
      <c r="F749" s="74"/>
      <c r="G749" s="74"/>
      <c r="H749" s="74"/>
      <c r="I749" s="74"/>
      <c r="J749" s="74"/>
      <c r="K749" s="74"/>
      <c r="L749" s="74"/>
      <c r="M749" s="74"/>
      <c r="N749" s="74"/>
      <c r="O749" s="74"/>
      <c r="P749" s="80"/>
      <c r="Q749" s="74"/>
      <c r="R749" s="74"/>
      <c r="S749" s="74"/>
      <c r="T749" s="74"/>
      <c r="U749" s="74"/>
      <c r="V749" s="74"/>
      <c r="W749" s="74"/>
      <c r="X749" s="74"/>
      <c r="Y749" s="74"/>
      <c r="Z749" s="74"/>
      <c r="AA749" s="74"/>
      <c r="AB749" s="74"/>
      <c r="AC749" s="74"/>
      <c r="AD749" s="74"/>
      <c r="AE749" s="74"/>
      <c r="AF749" s="74"/>
      <c r="AG749" s="74"/>
      <c r="AH749" s="74"/>
      <c r="AI749" s="74"/>
      <c r="AJ749" s="74"/>
      <c r="AK749" s="74"/>
    </row>
    <row r="750" spans="1:37" ht="15.75" customHeight="1">
      <c r="A750" s="79"/>
      <c r="B750" s="74"/>
      <c r="C750" s="74"/>
      <c r="D750" s="74"/>
      <c r="E750" s="74"/>
      <c r="F750" s="74"/>
      <c r="G750" s="74"/>
      <c r="H750" s="74"/>
      <c r="I750" s="74"/>
      <c r="J750" s="74"/>
      <c r="K750" s="74"/>
      <c r="L750" s="74"/>
      <c r="M750" s="74"/>
      <c r="N750" s="74"/>
      <c r="O750" s="74"/>
      <c r="P750" s="80"/>
      <c r="Q750" s="74"/>
      <c r="R750" s="74"/>
      <c r="S750" s="74"/>
      <c r="T750" s="74"/>
      <c r="U750" s="74"/>
      <c r="V750" s="74"/>
      <c r="W750" s="74"/>
      <c r="X750" s="74"/>
      <c r="Y750" s="74"/>
      <c r="Z750" s="74"/>
      <c r="AA750" s="74"/>
      <c r="AB750" s="74"/>
      <c r="AC750" s="74"/>
      <c r="AD750" s="74"/>
      <c r="AE750" s="74"/>
      <c r="AF750" s="74"/>
      <c r="AG750" s="74"/>
      <c r="AH750" s="74"/>
      <c r="AI750" s="74"/>
      <c r="AJ750" s="74"/>
      <c r="AK750" s="74"/>
    </row>
    <row r="751" spans="1:37" ht="15.75" customHeight="1">
      <c r="A751" s="79"/>
      <c r="B751" s="74"/>
      <c r="C751" s="74"/>
      <c r="D751" s="74"/>
      <c r="E751" s="74"/>
      <c r="F751" s="74"/>
      <c r="G751" s="74"/>
      <c r="H751" s="74"/>
      <c r="I751" s="74"/>
      <c r="J751" s="74"/>
      <c r="K751" s="74"/>
      <c r="L751" s="74"/>
      <c r="M751" s="74"/>
      <c r="N751" s="74"/>
      <c r="O751" s="74"/>
      <c r="P751" s="80"/>
      <c r="Q751" s="74"/>
      <c r="R751" s="74"/>
      <c r="S751" s="74"/>
      <c r="T751" s="74"/>
      <c r="U751" s="74"/>
      <c r="V751" s="74"/>
      <c r="W751" s="74"/>
      <c r="X751" s="74"/>
      <c r="Y751" s="74"/>
      <c r="Z751" s="74"/>
      <c r="AA751" s="74"/>
      <c r="AB751" s="74"/>
      <c r="AC751" s="74"/>
      <c r="AD751" s="74"/>
      <c r="AE751" s="74"/>
      <c r="AF751" s="74"/>
      <c r="AG751" s="74"/>
      <c r="AH751" s="74"/>
      <c r="AI751" s="74"/>
      <c r="AJ751" s="74"/>
      <c r="AK751" s="74"/>
    </row>
    <row r="752" spans="1:37" ht="15.75" customHeight="1">
      <c r="A752" s="79"/>
      <c r="B752" s="74"/>
      <c r="C752" s="74"/>
      <c r="D752" s="74"/>
      <c r="E752" s="74"/>
      <c r="F752" s="74"/>
      <c r="G752" s="74"/>
      <c r="H752" s="74"/>
      <c r="I752" s="74"/>
      <c r="J752" s="74"/>
      <c r="K752" s="74"/>
      <c r="L752" s="74"/>
      <c r="M752" s="74"/>
      <c r="N752" s="74"/>
      <c r="O752" s="74"/>
      <c r="P752" s="80"/>
      <c r="Q752" s="74"/>
      <c r="R752" s="74"/>
      <c r="S752" s="74"/>
      <c r="T752" s="74"/>
      <c r="U752" s="74"/>
      <c r="V752" s="74"/>
      <c r="W752" s="74"/>
      <c r="X752" s="74"/>
      <c r="Y752" s="74"/>
      <c r="Z752" s="74"/>
      <c r="AA752" s="74"/>
      <c r="AB752" s="74"/>
      <c r="AC752" s="74"/>
      <c r="AD752" s="74"/>
      <c r="AE752" s="74"/>
      <c r="AF752" s="74"/>
      <c r="AG752" s="74"/>
      <c r="AH752" s="74"/>
      <c r="AI752" s="74"/>
      <c r="AJ752" s="74"/>
      <c r="AK752" s="74"/>
    </row>
    <row r="753" spans="1:37" ht="15.75" customHeight="1">
      <c r="A753" s="79"/>
      <c r="B753" s="74"/>
      <c r="C753" s="74"/>
      <c r="D753" s="74"/>
      <c r="E753" s="74"/>
      <c r="F753" s="74"/>
      <c r="G753" s="74"/>
      <c r="H753" s="74"/>
      <c r="I753" s="74"/>
      <c r="J753" s="74"/>
      <c r="K753" s="74"/>
      <c r="L753" s="74"/>
      <c r="M753" s="74"/>
      <c r="N753" s="74"/>
      <c r="O753" s="74"/>
      <c r="P753" s="80"/>
      <c r="Q753" s="74"/>
      <c r="R753" s="74"/>
      <c r="S753" s="74"/>
      <c r="T753" s="74"/>
      <c r="U753" s="74"/>
      <c r="V753" s="74"/>
      <c r="W753" s="74"/>
      <c r="X753" s="74"/>
      <c r="Y753" s="74"/>
      <c r="Z753" s="74"/>
      <c r="AA753" s="74"/>
      <c r="AB753" s="74"/>
      <c r="AC753" s="74"/>
      <c r="AD753" s="74"/>
      <c r="AE753" s="74"/>
      <c r="AF753" s="74"/>
      <c r="AG753" s="74"/>
      <c r="AH753" s="74"/>
      <c r="AI753" s="74"/>
      <c r="AJ753" s="74"/>
      <c r="AK753" s="74"/>
    </row>
    <row r="754" spans="1:37" ht="15.75" customHeight="1">
      <c r="A754" s="79"/>
      <c r="B754" s="74"/>
      <c r="C754" s="74"/>
      <c r="D754" s="74"/>
      <c r="E754" s="74"/>
      <c r="F754" s="74"/>
      <c r="G754" s="74"/>
      <c r="H754" s="74"/>
      <c r="I754" s="74"/>
      <c r="J754" s="74"/>
      <c r="K754" s="74"/>
      <c r="L754" s="74"/>
      <c r="M754" s="74"/>
      <c r="N754" s="74"/>
      <c r="O754" s="74"/>
      <c r="P754" s="80"/>
      <c r="Q754" s="74"/>
      <c r="R754" s="74"/>
      <c r="S754" s="74"/>
      <c r="T754" s="74"/>
      <c r="U754" s="74"/>
      <c r="V754" s="74"/>
      <c r="W754" s="74"/>
      <c r="X754" s="74"/>
      <c r="Y754" s="74"/>
      <c r="Z754" s="74"/>
      <c r="AA754" s="74"/>
      <c r="AB754" s="74"/>
      <c r="AC754" s="74"/>
      <c r="AD754" s="74"/>
      <c r="AE754" s="74"/>
      <c r="AF754" s="74"/>
      <c r="AG754" s="74"/>
      <c r="AH754" s="74"/>
      <c r="AI754" s="74"/>
      <c r="AJ754" s="74"/>
      <c r="AK754" s="74"/>
    </row>
    <row r="755" spans="1:37" ht="15.75" customHeight="1">
      <c r="A755" s="79"/>
      <c r="B755" s="74"/>
      <c r="C755" s="74"/>
      <c r="D755" s="74"/>
      <c r="E755" s="74"/>
      <c r="F755" s="74"/>
      <c r="G755" s="74"/>
      <c r="H755" s="74"/>
      <c r="I755" s="74"/>
      <c r="J755" s="74"/>
      <c r="K755" s="74"/>
      <c r="L755" s="74"/>
      <c r="M755" s="74"/>
      <c r="N755" s="74"/>
      <c r="O755" s="74"/>
      <c r="P755" s="80"/>
      <c r="Q755" s="74"/>
      <c r="R755" s="74"/>
      <c r="S755" s="74"/>
      <c r="T755" s="74"/>
      <c r="U755" s="74"/>
      <c r="V755" s="74"/>
      <c r="W755" s="74"/>
      <c r="X755" s="74"/>
      <c r="Y755" s="74"/>
      <c r="Z755" s="74"/>
      <c r="AA755" s="74"/>
      <c r="AB755" s="74"/>
      <c r="AC755" s="74"/>
      <c r="AD755" s="74"/>
      <c r="AE755" s="74"/>
      <c r="AF755" s="74"/>
      <c r="AG755" s="74"/>
      <c r="AH755" s="74"/>
      <c r="AI755" s="74"/>
      <c r="AJ755" s="74"/>
      <c r="AK755" s="74"/>
    </row>
    <row r="756" spans="1:37" ht="15.75" customHeight="1">
      <c r="A756" s="79"/>
      <c r="B756" s="74"/>
      <c r="C756" s="74"/>
      <c r="D756" s="74"/>
      <c r="E756" s="74"/>
      <c r="F756" s="74"/>
      <c r="G756" s="74"/>
      <c r="H756" s="74"/>
      <c r="I756" s="74"/>
      <c r="J756" s="74"/>
      <c r="K756" s="74"/>
      <c r="L756" s="74"/>
      <c r="M756" s="74"/>
      <c r="N756" s="74"/>
      <c r="O756" s="74"/>
      <c r="P756" s="80"/>
      <c r="Q756" s="74"/>
      <c r="R756" s="74"/>
      <c r="S756" s="74"/>
      <c r="T756" s="74"/>
      <c r="U756" s="74"/>
      <c r="V756" s="74"/>
      <c r="W756" s="74"/>
      <c r="X756" s="74"/>
      <c r="Y756" s="74"/>
      <c r="Z756" s="74"/>
      <c r="AA756" s="74"/>
      <c r="AB756" s="74"/>
      <c r="AC756" s="74"/>
      <c r="AD756" s="74"/>
      <c r="AE756" s="74"/>
      <c r="AF756" s="74"/>
      <c r="AG756" s="74"/>
      <c r="AH756" s="74"/>
      <c r="AI756" s="74"/>
      <c r="AJ756" s="74"/>
      <c r="AK756" s="74"/>
    </row>
  </sheetData>
  <mergeCells count="1229">
    <mergeCell ref="Y381:Y382"/>
    <mergeCell ref="S383:S384"/>
    <mergeCell ref="T383:T384"/>
    <mergeCell ref="G371:G378"/>
    <mergeCell ref="H371:H378"/>
    <mergeCell ref="I371:I378"/>
    <mergeCell ref="J371:J378"/>
    <mergeCell ref="K371:K378"/>
    <mergeCell ref="G379:G386"/>
    <mergeCell ref="G357:G360"/>
    <mergeCell ref="G361:G370"/>
    <mergeCell ref="H361:H370"/>
    <mergeCell ref="I361:I370"/>
    <mergeCell ref="J361:J370"/>
    <mergeCell ref="K361:K370"/>
    <mergeCell ref="L361:L370"/>
    <mergeCell ref="P350:P354"/>
    <mergeCell ref="P371:P378"/>
    <mergeCell ref="P332:P341"/>
    <mergeCell ref="Q332:Q341"/>
    <mergeCell ref="P347:P349"/>
    <mergeCell ref="Q347:Q349"/>
    <mergeCell ref="Q350:Q354"/>
    <mergeCell ref="I350:I354"/>
    <mergeCell ref="J350:J354"/>
    <mergeCell ref="I355:I356"/>
    <mergeCell ref="J355:J356"/>
    <mergeCell ref="K355:K356"/>
    <mergeCell ref="G347:G349"/>
    <mergeCell ref="H347:H349"/>
    <mergeCell ref="I347:I349"/>
    <mergeCell ref="J347:J349"/>
    <mergeCell ref="K347:K349"/>
    <mergeCell ref="H350:H354"/>
    <mergeCell ref="K350:K354"/>
    <mergeCell ref="G350:G354"/>
    <mergeCell ref="G355:G356"/>
    <mergeCell ref="H355:H356"/>
    <mergeCell ref="H357:H360"/>
    <mergeCell ref="I357:I360"/>
    <mergeCell ref="J357:J360"/>
    <mergeCell ref="K357:K360"/>
    <mergeCell ref="P223:P227"/>
    <mergeCell ref="Q223:Q227"/>
    <mergeCell ref="O228:O230"/>
    <mergeCell ref="P228:P230"/>
    <mergeCell ref="O195:O196"/>
    <mergeCell ref="P195:P196"/>
    <mergeCell ref="O199:O202"/>
    <mergeCell ref="P199:P202"/>
    <mergeCell ref="Q199:Q202"/>
    <mergeCell ref="R199:R233"/>
    <mergeCell ref="Q207:Q210"/>
    <mergeCell ref="O234:O239"/>
    <mergeCell ref="O240:O243"/>
    <mergeCell ref="P240:P243"/>
    <mergeCell ref="Q240:Q243"/>
    <mergeCell ref="O244:O245"/>
    <mergeCell ref="P244:P245"/>
    <mergeCell ref="O276:O282"/>
    <mergeCell ref="O283:O288"/>
    <mergeCell ref="S283:S288"/>
    <mergeCell ref="T283:T288"/>
    <mergeCell ref="O289:O291"/>
    <mergeCell ref="P289:P291"/>
    <mergeCell ref="S276:S282"/>
    <mergeCell ref="S289:S293"/>
    <mergeCell ref="Q289:Q291"/>
    <mergeCell ref="O292:O293"/>
    <mergeCell ref="P292:P293"/>
    <mergeCell ref="Q292:Q293"/>
    <mergeCell ref="O294:O297"/>
    <mergeCell ref="P294:P297"/>
    <mergeCell ref="Q294:Q297"/>
    <mergeCell ref="S294:S297"/>
    <mergeCell ref="O232:O233"/>
    <mergeCell ref="O246:O256"/>
    <mergeCell ref="P276:P282"/>
    <mergeCell ref="Q276:Q282"/>
    <mergeCell ref="R276:R297"/>
    <mergeCell ref="T276:T282"/>
    <mergeCell ref="T289:T293"/>
    <mergeCell ref="T294:T297"/>
    <mergeCell ref="P283:P288"/>
    <mergeCell ref="Q283:Q288"/>
    <mergeCell ref="J240:J243"/>
    <mergeCell ref="K240:K243"/>
    <mergeCell ref="G234:G239"/>
    <mergeCell ref="H234:H239"/>
    <mergeCell ref="I234:I239"/>
    <mergeCell ref="J234:J239"/>
    <mergeCell ref="K234:K239"/>
    <mergeCell ref="L234:L239"/>
    <mergeCell ref="G240:G243"/>
    <mergeCell ref="L240:L243"/>
    <mergeCell ref="P246:P256"/>
    <mergeCell ref="Q246:Q256"/>
    <mergeCell ref="Q228:Q230"/>
    <mergeCell ref="P232:P233"/>
    <mergeCell ref="Q232:Q233"/>
    <mergeCell ref="P234:P239"/>
    <mergeCell ref="Q234:Q239"/>
    <mergeCell ref="Q244:Q245"/>
    <mergeCell ref="G117:G124"/>
    <mergeCell ref="G125:G130"/>
    <mergeCell ref="G131:G135"/>
    <mergeCell ref="G136:G143"/>
    <mergeCell ref="G144:G148"/>
    <mergeCell ref="G151:G155"/>
    <mergeCell ref="A115:A162"/>
    <mergeCell ref="B115:B162"/>
    <mergeCell ref="C115:C162"/>
    <mergeCell ref="D115:D162"/>
    <mergeCell ref="E115:E162"/>
    <mergeCell ref="F115:F162"/>
    <mergeCell ref="G115:G116"/>
    <mergeCell ref="G195:G196"/>
    <mergeCell ref="G199:G202"/>
    <mergeCell ref="H240:H243"/>
    <mergeCell ref="I240:I243"/>
    <mergeCell ref="H85:H88"/>
    <mergeCell ref="I85:I88"/>
    <mergeCell ref="J85:J88"/>
    <mergeCell ref="K85:K88"/>
    <mergeCell ref="L85:L88"/>
    <mergeCell ref="G85:G88"/>
    <mergeCell ref="G89:G91"/>
    <mergeCell ref="H89:H91"/>
    <mergeCell ref="I89:I91"/>
    <mergeCell ref="J89:J91"/>
    <mergeCell ref="K89:K91"/>
    <mergeCell ref="L89:L91"/>
    <mergeCell ref="A92:A114"/>
    <mergeCell ref="B92:B114"/>
    <mergeCell ref="C92:C114"/>
    <mergeCell ref="D92:D114"/>
    <mergeCell ref="E92:E114"/>
    <mergeCell ref="F92:F114"/>
    <mergeCell ref="G92:G95"/>
    <mergeCell ref="A41:A91"/>
    <mergeCell ref="B41:B91"/>
    <mergeCell ref="C41:C91"/>
    <mergeCell ref="D41:D91"/>
    <mergeCell ref="E41:E91"/>
    <mergeCell ref="F41:F91"/>
    <mergeCell ref="G41:G48"/>
    <mergeCell ref="A1:D2"/>
    <mergeCell ref="A4:A24"/>
    <mergeCell ref="B4:B24"/>
    <mergeCell ref="C4:C24"/>
    <mergeCell ref="D4:D24"/>
    <mergeCell ref="E4:E24"/>
    <mergeCell ref="F4:F24"/>
    <mergeCell ref="H25:H26"/>
    <mergeCell ref="I25:I26"/>
    <mergeCell ref="G28:G30"/>
    <mergeCell ref="H28:H30"/>
    <mergeCell ref="I28:I30"/>
    <mergeCell ref="J28:J30"/>
    <mergeCell ref="K28:K30"/>
    <mergeCell ref="L28:L30"/>
    <mergeCell ref="J25:J26"/>
    <mergeCell ref="K25:K26"/>
    <mergeCell ref="G21:G24"/>
    <mergeCell ref="H21:H24"/>
    <mergeCell ref="I21:I24"/>
    <mergeCell ref="J21:J24"/>
    <mergeCell ref="K21:K24"/>
    <mergeCell ref="L21:L24"/>
    <mergeCell ref="G25:G26"/>
    <mergeCell ref="L25:L26"/>
    <mergeCell ref="A25:A40"/>
    <mergeCell ref="B25:B40"/>
    <mergeCell ref="C25:C40"/>
    <mergeCell ref="D25:D40"/>
    <mergeCell ref="E25:E40"/>
    <mergeCell ref="F25:F40"/>
    <mergeCell ref="G31:G39"/>
    <mergeCell ref="H92:H95"/>
    <mergeCell ref="I92:I95"/>
    <mergeCell ref="J92:J95"/>
    <mergeCell ref="K92:K95"/>
    <mergeCell ref="L92:L95"/>
    <mergeCell ref="H96:H99"/>
    <mergeCell ref="I96:I99"/>
    <mergeCell ref="L96:L99"/>
    <mergeCell ref="H104:H106"/>
    <mergeCell ref="I104:I106"/>
    <mergeCell ref="J104:J106"/>
    <mergeCell ref="K104:K106"/>
    <mergeCell ref="L104:L106"/>
    <mergeCell ref="G96:G99"/>
    <mergeCell ref="G100:G103"/>
    <mergeCell ref="H100:H103"/>
    <mergeCell ref="I100:I103"/>
    <mergeCell ref="J100:J103"/>
    <mergeCell ref="K100:K103"/>
    <mergeCell ref="L100:L103"/>
    <mergeCell ref="H220:H222"/>
    <mergeCell ref="I220:I222"/>
    <mergeCell ref="J220:J221"/>
    <mergeCell ref="K220:K221"/>
    <mergeCell ref="L220:L221"/>
    <mergeCell ref="H41:H48"/>
    <mergeCell ref="H49:H52"/>
    <mergeCell ref="I49:I52"/>
    <mergeCell ref="J49:J52"/>
    <mergeCell ref="K49:K52"/>
    <mergeCell ref="L49:L52"/>
    <mergeCell ref="G49:G52"/>
    <mergeCell ref="G53:G57"/>
    <mergeCell ref="H53:H57"/>
    <mergeCell ref="I53:I57"/>
    <mergeCell ref="J53:J57"/>
    <mergeCell ref="K53:K57"/>
    <mergeCell ref="L53:L57"/>
    <mergeCell ref="H77:H80"/>
    <mergeCell ref="I77:I80"/>
    <mergeCell ref="J77:J80"/>
    <mergeCell ref="K77:K80"/>
    <mergeCell ref="L77:L80"/>
    <mergeCell ref="G77:G80"/>
    <mergeCell ref="G81:G84"/>
    <mergeCell ref="H81:H84"/>
    <mergeCell ref="I81:I84"/>
    <mergeCell ref="J81:J84"/>
    <mergeCell ref="K81:K84"/>
    <mergeCell ref="L81:L84"/>
    <mergeCell ref="J96:J99"/>
    <mergeCell ref="K96:K99"/>
    <mergeCell ref="K195:K196"/>
    <mergeCell ref="L195:L196"/>
    <mergeCell ref="I199:I202"/>
    <mergeCell ref="L199:L202"/>
    <mergeCell ref="K207:K210"/>
    <mergeCell ref="L207:L210"/>
    <mergeCell ref="K211:K214"/>
    <mergeCell ref="L211:L214"/>
    <mergeCell ref="K215:K217"/>
    <mergeCell ref="L215:L217"/>
    <mergeCell ref="K218:K219"/>
    <mergeCell ref="L218:L219"/>
    <mergeCell ref="H199:H202"/>
    <mergeCell ref="H203:H206"/>
    <mergeCell ref="I203:I206"/>
    <mergeCell ref="J203:J206"/>
    <mergeCell ref="K203:K206"/>
    <mergeCell ref="L203:L206"/>
    <mergeCell ref="H207:H210"/>
    <mergeCell ref="I191:I192"/>
    <mergeCell ref="J191:J192"/>
    <mergeCell ref="K191:K192"/>
    <mergeCell ref="L191:L192"/>
    <mergeCell ref="J215:J217"/>
    <mergeCell ref="J218:J219"/>
    <mergeCell ref="I207:I210"/>
    <mergeCell ref="J207:J210"/>
    <mergeCell ref="H211:H214"/>
    <mergeCell ref="I211:I214"/>
    <mergeCell ref="J211:J214"/>
    <mergeCell ref="H215:H219"/>
    <mergeCell ref="I215:I219"/>
    <mergeCell ref="G156:G160"/>
    <mergeCell ref="G161:G162"/>
    <mergeCell ref="G163:G166"/>
    <mergeCell ref="G167:G171"/>
    <mergeCell ref="G172:G176"/>
    <mergeCell ref="G177:G181"/>
    <mergeCell ref="G182:G185"/>
    <mergeCell ref="G186:G188"/>
    <mergeCell ref="G189:G192"/>
    <mergeCell ref="H193:H194"/>
    <mergeCell ref="I193:I194"/>
    <mergeCell ref="J193:J194"/>
    <mergeCell ref="K193:K194"/>
    <mergeCell ref="L193:L194"/>
    <mergeCell ref="J199:J202"/>
    <mergeCell ref="K199:K202"/>
    <mergeCell ref="H195:H196"/>
    <mergeCell ref="I195:I196"/>
    <mergeCell ref="J195:J196"/>
    <mergeCell ref="H151:H155"/>
    <mergeCell ref="I151:I155"/>
    <mergeCell ref="J151:J155"/>
    <mergeCell ref="K151:K155"/>
    <mergeCell ref="L151:L155"/>
    <mergeCell ref="I156:I160"/>
    <mergeCell ref="L156:L160"/>
    <mergeCell ref="H156:H160"/>
    <mergeCell ref="H161:H162"/>
    <mergeCell ref="I161:I162"/>
    <mergeCell ref="I163:I166"/>
    <mergeCell ref="J163:J166"/>
    <mergeCell ref="K163:K166"/>
    <mergeCell ref="L163:L166"/>
    <mergeCell ref="H163:H166"/>
    <mergeCell ref="H167:H171"/>
    <mergeCell ref="I167:I171"/>
    <mergeCell ref="J167:J171"/>
    <mergeCell ref="K167:K171"/>
    <mergeCell ref="L167:L171"/>
    <mergeCell ref="I172:I176"/>
    <mergeCell ref="J172:J176"/>
    <mergeCell ref="H177:H181"/>
    <mergeCell ref="I177:I181"/>
    <mergeCell ref="J177:J181"/>
    <mergeCell ref="I182:I185"/>
    <mergeCell ref="J182:J185"/>
    <mergeCell ref="H182:H185"/>
    <mergeCell ref="H186:H188"/>
    <mergeCell ref="I186:I188"/>
    <mergeCell ref="J186:J188"/>
    <mergeCell ref="H189:H190"/>
    <mergeCell ref="I189:I190"/>
    <mergeCell ref="J189:J190"/>
    <mergeCell ref="E197:Q198"/>
    <mergeCell ref="J156:J160"/>
    <mergeCell ref="K156:K160"/>
    <mergeCell ref="J161:J162"/>
    <mergeCell ref="K161:K162"/>
    <mergeCell ref="L161:L162"/>
    <mergeCell ref="H172:H176"/>
    <mergeCell ref="K186:K188"/>
    <mergeCell ref="K189:K190"/>
    <mergeCell ref="K172:K176"/>
    <mergeCell ref="L172:L176"/>
    <mergeCell ref="K177:K181"/>
    <mergeCell ref="L177:L181"/>
    <mergeCell ref="K182:K185"/>
    <mergeCell ref="L182:L185"/>
    <mergeCell ref="L186:L188"/>
    <mergeCell ref="L189:L190"/>
    <mergeCell ref="H191:H192"/>
    <mergeCell ref="H140:H143"/>
    <mergeCell ref="I140:I143"/>
    <mergeCell ref="J140:J143"/>
    <mergeCell ref="K140:K143"/>
    <mergeCell ref="L140:L143"/>
    <mergeCell ref="H144:H148"/>
    <mergeCell ref="I144:I148"/>
    <mergeCell ref="J144:J148"/>
    <mergeCell ref="K144:K148"/>
    <mergeCell ref="L144:L148"/>
    <mergeCell ref="H117:H124"/>
    <mergeCell ref="H125:H130"/>
    <mergeCell ref="I125:I130"/>
    <mergeCell ref="H131:H135"/>
    <mergeCell ref="I131:I135"/>
    <mergeCell ref="H136:H139"/>
    <mergeCell ref="I136:I139"/>
    <mergeCell ref="H115:H116"/>
    <mergeCell ref="I115:I116"/>
    <mergeCell ref="J115:J116"/>
    <mergeCell ref="K115:K116"/>
    <mergeCell ref="L115:L116"/>
    <mergeCell ref="I117:I124"/>
    <mergeCell ref="L117:L124"/>
    <mergeCell ref="J131:J135"/>
    <mergeCell ref="J136:J139"/>
    <mergeCell ref="K136:K139"/>
    <mergeCell ref="L136:L139"/>
    <mergeCell ref="J117:J124"/>
    <mergeCell ref="K117:K124"/>
    <mergeCell ref="J125:J130"/>
    <mergeCell ref="K125:K130"/>
    <mergeCell ref="L125:L130"/>
    <mergeCell ref="K131:K135"/>
    <mergeCell ref="L131:L135"/>
    <mergeCell ref="H110:H112"/>
    <mergeCell ref="I110:I112"/>
    <mergeCell ref="J110:J112"/>
    <mergeCell ref="K110:K112"/>
    <mergeCell ref="L110:L112"/>
    <mergeCell ref="G104:G106"/>
    <mergeCell ref="G107:G109"/>
    <mergeCell ref="H107:H109"/>
    <mergeCell ref="I107:I109"/>
    <mergeCell ref="J107:J109"/>
    <mergeCell ref="K107:K109"/>
    <mergeCell ref="L107:L109"/>
    <mergeCell ref="G110:G112"/>
    <mergeCell ref="G113:G114"/>
    <mergeCell ref="H113:H114"/>
    <mergeCell ref="I113:I114"/>
    <mergeCell ref="J113:J114"/>
    <mergeCell ref="K113:K114"/>
    <mergeCell ref="L113:L114"/>
    <mergeCell ref="P77:P80"/>
    <mergeCell ref="Q77:Q80"/>
    <mergeCell ref="P81:P84"/>
    <mergeCell ref="Q81:Q84"/>
    <mergeCell ref="M110:M112"/>
    <mergeCell ref="N110:N112"/>
    <mergeCell ref="O110:O112"/>
    <mergeCell ref="M113:M114"/>
    <mergeCell ref="N113:N114"/>
    <mergeCell ref="O113:O114"/>
    <mergeCell ref="P21:P24"/>
    <mergeCell ref="Q21:Q24"/>
    <mergeCell ref="P25:P26"/>
    <mergeCell ref="Q25:Q26"/>
    <mergeCell ref="R25:R40"/>
    <mergeCell ref="Q28:Q30"/>
    <mergeCell ref="R41:R91"/>
    <mergeCell ref="P89:P91"/>
    <mergeCell ref="Q89:Q91"/>
    <mergeCell ref="P92:P95"/>
    <mergeCell ref="Q92:Q95"/>
    <mergeCell ref="R92:R114"/>
    <mergeCell ref="P96:P99"/>
    <mergeCell ref="Q96:Q99"/>
    <mergeCell ref="P28:P30"/>
    <mergeCell ref="P49:P52"/>
    <mergeCell ref="P85:P88"/>
    <mergeCell ref="Q85:Q88"/>
    <mergeCell ref="P100:P103"/>
    <mergeCell ref="Q100:Q103"/>
    <mergeCell ref="P104:P106"/>
    <mergeCell ref="Q104:Q106"/>
    <mergeCell ref="G72:G76"/>
    <mergeCell ref="H72:H76"/>
    <mergeCell ref="I72:I76"/>
    <mergeCell ref="J72:J76"/>
    <mergeCell ref="K72:K76"/>
    <mergeCell ref="L72:L76"/>
    <mergeCell ref="Q49:Q52"/>
    <mergeCell ref="P53:P57"/>
    <mergeCell ref="Q53:Q57"/>
    <mergeCell ref="P58:P61"/>
    <mergeCell ref="Q58:Q61"/>
    <mergeCell ref="P62:P66"/>
    <mergeCell ref="Q62:Q66"/>
    <mergeCell ref="P67:P71"/>
    <mergeCell ref="Q67:Q71"/>
    <mergeCell ref="P72:P76"/>
    <mergeCell ref="Q72:Q76"/>
    <mergeCell ref="H58:H61"/>
    <mergeCell ref="I58:I61"/>
    <mergeCell ref="J58:J61"/>
    <mergeCell ref="K58:K61"/>
    <mergeCell ref="L58:L61"/>
    <mergeCell ref="G58:G61"/>
    <mergeCell ref="G62:G66"/>
    <mergeCell ref="H62:H66"/>
    <mergeCell ref="I62:I66"/>
    <mergeCell ref="J62:J66"/>
    <mergeCell ref="K62:K66"/>
    <mergeCell ref="L62:L66"/>
    <mergeCell ref="H67:H71"/>
    <mergeCell ref="I67:I71"/>
    <mergeCell ref="J67:J71"/>
    <mergeCell ref="K67:K71"/>
    <mergeCell ref="L67:L71"/>
    <mergeCell ref="G67:G71"/>
    <mergeCell ref="R4:R24"/>
    <mergeCell ref="N9:N11"/>
    <mergeCell ref="O9:O11"/>
    <mergeCell ref="N16:N20"/>
    <mergeCell ref="O16:O20"/>
    <mergeCell ref="M21:M24"/>
    <mergeCell ref="N21:N24"/>
    <mergeCell ref="O21:O24"/>
    <mergeCell ref="N25:N26"/>
    <mergeCell ref="O25:O26"/>
    <mergeCell ref="P31:P39"/>
    <mergeCell ref="Q31:Q39"/>
    <mergeCell ref="M25:M26"/>
    <mergeCell ref="M28:M30"/>
    <mergeCell ref="N28:N30"/>
    <mergeCell ref="O28:O30"/>
    <mergeCell ref="M31:M39"/>
    <mergeCell ref="N31:N39"/>
    <mergeCell ref="O31:O39"/>
    <mergeCell ref="J41:J48"/>
    <mergeCell ref="K41:K48"/>
    <mergeCell ref="H31:H39"/>
    <mergeCell ref="I31:I39"/>
    <mergeCell ref="J31:J39"/>
    <mergeCell ref="K31:K39"/>
    <mergeCell ref="L31:L39"/>
    <mergeCell ref="I41:I48"/>
    <mergeCell ref="L41:L48"/>
    <mergeCell ref="P12:P15"/>
    <mergeCell ref="Q12:Q15"/>
    <mergeCell ref="P16:P20"/>
    <mergeCell ref="Q16:Q20"/>
    <mergeCell ref="N4:N8"/>
    <mergeCell ref="O4:O8"/>
    <mergeCell ref="P4:P8"/>
    <mergeCell ref="Q4:Q8"/>
    <mergeCell ref="M41:M48"/>
    <mergeCell ref="N41:N48"/>
    <mergeCell ref="O41:O48"/>
    <mergeCell ref="P41:P48"/>
    <mergeCell ref="Q41:Q48"/>
    <mergeCell ref="Q9:Q11"/>
    <mergeCell ref="G12:G15"/>
    <mergeCell ref="H12:H15"/>
    <mergeCell ref="I12:I15"/>
    <mergeCell ref="J12:J15"/>
    <mergeCell ref="K12:K15"/>
    <mergeCell ref="L12:L15"/>
    <mergeCell ref="M12:M15"/>
    <mergeCell ref="N12:N15"/>
    <mergeCell ref="O12:O15"/>
    <mergeCell ref="G16:G20"/>
    <mergeCell ref="H16:H20"/>
    <mergeCell ref="I16:I20"/>
    <mergeCell ref="J16:J20"/>
    <mergeCell ref="K16:K20"/>
    <mergeCell ref="L16:L20"/>
    <mergeCell ref="M16:M20"/>
    <mergeCell ref="R395:R405"/>
    <mergeCell ref="N400:N402"/>
    <mergeCell ref="O400:O402"/>
    <mergeCell ref="G403:G405"/>
    <mergeCell ref="H403:H405"/>
    <mergeCell ref="I403:I405"/>
    <mergeCell ref="J403:J405"/>
    <mergeCell ref="K403:K405"/>
    <mergeCell ref="L403:L405"/>
    <mergeCell ref="M403:M405"/>
    <mergeCell ref="E1:E2"/>
    <mergeCell ref="F1:F2"/>
    <mergeCell ref="G1:Y1"/>
    <mergeCell ref="Z1:Z2"/>
    <mergeCell ref="AA1:AA2"/>
    <mergeCell ref="G2:Y2"/>
    <mergeCell ref="Z3:AA3"/>
    <mergeCell ref="G9:G11"/>
    <mergeCell ref="H9:H11"/>
    <mergeCell ref="I9:I11"/>
    <mergeCell ref="J9:J11"/>
    <mergeCell ref="K9:K11"/>
    <mergeCell ref="L9:L11"/>
    <mergeCell ref="M9:M11"/>
    <mergeCell ref="G4:G8"/>
    <mergeCell ref="H4:H8"/>
    <mergeCell ref="I4:I8"/>
    <mergeCell ref="J4:J8"/>
    <mergeCell ref="K4:K8"/>
    <mergeCell ref="L4:L8"/>
    <mergeCell ref="M4:M8"/>
    <mergeCell ref="P9:P11"/>
    <mergeCell ref="G395:G399"/>
    <mergeCell ref="H395:H399"/>
    <mergeCell ref="I395:I399"/>
    <mergeCell ref="J395:J399"/>
    <mergeCell ref="K395:K399"/>
    <mergeCell ref="L395:L399"/>
    <mergeCell ref="M395:M399"/>
    <mergeCell ref="P400:P402"/>
    <mergeCell ref="Q400:Q402"/>
    <mergeCell ref="G400:G402"/>
    <mergeCell ref="H400:H402"/>
    <mergeCell ref="I400:I402"/>
    <mergeCell ref="J400:J402"/>
    <mergeCell ref="K400:K402"/>
    <mergeCell ref="L400:L402"/>
    <mergeCell ref="M400:M402"/>
    <mergeCell ref="N403:N405"/>
    <mergeCell ref="O403:O405"/>
    <mergeCell ref="P403:P405"/>
    <mergeCell ref="Q403:Q405"/>
    <mergeCell ref="N395:N399"/>
    <mergeCell ref="O395:O399"/>
    <mergeCell ref="P395:P399"/>
    <mergeCell ref="Q395:Q399"/>
    <mergeCell ref="Y379:Y380"/>
    <mergeCell ref="Y383:Y384"/>
    <mergeCell ref="N387:N391"/>
    <mergeCell ref="O387:O391"/>
    <mergeCell ref="P387:P391"/>
    <mergeCell ref="Q387:Q391"/>
    <mergeCell ref="U383:U384"/>
    <mergeCell ref="V383:V384"/>
    <mergeCell ref="G387:G391"/>
    <mergeCell ref="H387:H391"/>
    <mergeCell ref="I387:I391"/>
    <mergeCell ref="J387:J391"/>
    <mergeCell ref="K387:K391"/>
    <mergeCell ref="L392:L394"/>
    <mergeCell ref="M392:M394"/>
    <mergeCell ref="N392:N394"/>
    <mergeCell ref="O392:O394"/>
    <mergeCell ref="P392:P394"/>
    <mergeCell ref="Q392:Q394"/>
    <mergeCell ref="L387:L391"/>
    <mergeCell ref="M387:M391"/>
    <mergeCell ref="G392:G394"/>
    <mergeCell ref="H392:H394"/>
    <mergeCell ref="I392:I394"/>
    <mergeCell ref="J392:J394"/>
    <mergeCell ref="K392:K394"/>
    <mergeCell ref="S379:S380"/>
    <mergeCell ref="S381:S382"/>
    <mergeCell ref="T381:T382"/>
    <mergeCell ref="U381:U382"/>
    <mergeCell ref="V381:V382"/>
    <mergeCell ref="W381:W382"/>
    <mergeCell ref="L371:L378"/>
    <mergeCell ref="M371:M378"/>
    <mergeCell ref="N371:N378"/>
    <mergeCell ref="O371:O378"/>
    <mergeCell ref="L332:L341"/>
    <mergeCell ref="M332:M341"/>
    <mergeCell ref="L347:L349"/>
    <mergeCell ref="M347:M349"/>
    <mergeCell ref="L350:L354"/>
    <mergeCell ref="M350:M354"/>
    <mergeCell ref="M355:M356"/>
    <mergeCell ref="W383:W384"/>
    <mergeCell ref="X383:X384"/>
    <mergeCell ref="R379:R394"/>
    <mergeCell ref="T379:T380"/>
    <mergeCell ref="U379:U380"/>
    <mergeCell ref="V379:V380"/>
    <mergeCell ref="W379:W380"/>
    <mergeCell ref="X379:X380"/>
    <mergeCell ref="M361:M370"/>
    <mergeCell ref="N361:N370"/>
    <mergeCell ref="O361:O370"/>
    <mergeCell ref="P361:P370"/>
    <mergeCell ref="Q361:Q370"/>
    <mergeCell ref="Q371:Q378"/>
    <mergeCell ref="R342:R360"/>
    <mergeCell ref="R361:R378"/>
    <mergeCell ref="X381:X382"/>
    <mergeCell ref="N347:N349"/>
    <mergeCell ref="O347:O349"/>
    <mergeCell ref="N350:N354"/>
    <mergeCell ref="O350:O354"/>
    <mergeCell ref="N355:N356"/>
    <mergeCell ref="O355:O356"/>
    <mergeCell ref="L298:L328"/>
    <mergeCell ref="M298:M328"/>
    <mergeCell ref="N298:N328"/>
    <mergeCell ref="O298:O328"/>
    <mergeCell ref="P298:P328"/>
    <mergeCell ref="Q298:Q328"/>
    <mergeCell ref="R298:R341"/>
    <mergeCell ref="P355:P356"/>
    <mergeCell ref="Q355:Q356"/>
    <mergeCell ref="L355:L356"/>
    <mergeCell ref="L357:L360"/>
    <mergeCell ref="M357:M360"/>
    <mergeCell ref="N357:N360"/>
    <mergeCell ref="O357:O360"/>
    <mergeCell ref="P357:P360"/>
    <mergeCell ref="Q357:Q360"/>
    <mergeCell ref="M283:M288"/>
    <mergeCell ref="N283:N288"/>
    <mergeCell ref="G283:G288"/>
    <mergeCell ref="H289:H293"/>
    <mergeCell ref="I289:I293"/>
    <mergeCell ref="J289:J291"/>
    <mergeCell ref="K289:K291"/>
    <mergeCell ref="L289:L291"/>
    <mergeCell ref="L292:L293"/>
    <mergeCell ref="O342:O344"/>
    <mergeCell ref="P342:P344"/>
    <mergeCell ref="Q342:Q344"/>
    <mergeCell ref="H342:H344"/>
    <mergeCell ref="I342:I344"/>
    <mergeCell ref="J342:J344"/>
    <mergeCell ref="K342:K344"/>
    <mergeCell ref="L342:L344"/>
    <mergeCell ref="M342:M344"/>
    <mergeCell ref="N342:N344"/>
    <mergeCell ref="N332:N341"/>
    <mergeCell ref="O332:O341"/>
    <mergeCell ref="I332:I341"/>
    <mergeCell ref="J332:J341"/>
    <mergeCell ref="G329:G331"/>
    <mergeCell ref="H329:H331"/>
    <mergeCell ref="I329:I331"/>
    <mergeCell ref="J329:J331"/>
    <mergeCell ref="K329:K331"/>
    <mergeCell ref="H332:H341"/>
    <mergeCell ref="K332:K341"/>
    <mergeCell ref="I244:I245"/>
    <mergeCell ref="J244:J245"/>
    <mergeCell ref="K244:K245"/>
    <mergeCell ref="L244:L245"/>
    <mergeCell ref="I246:I256"/>
    <mergeCell ref="L246:L256"/>
    <mergeCell ref="A257:A275"/>
    <mergeCell ref="B257:B275"/>
    <mergeCell ref="C257:C275"/>
    <mergeCell ref="D257:D275"/>
    <mergeCell ref="E257:E275"/>
    <mergeCell ref="F257:F275"/>
    <mergeCell ref="G257:G266"/>
    <mergeCell ref="G273:G275"/>
    <mergeCell ref="H283:H288"/>
    <mergeCell ref="I283:I288"/>
    <mergeCell ref="J283:J288"/>
    <mergeCell ref="K283:K288"/>
    <mergeCell ref="L283:L288"/>
    <mergeCell ref="R423:R442"/>
    <mergeCell ref="N434:N436"/>
    <mergeCell ref="O434:O436"/>
    <mergeCell ref="J267:J269"/>
    <mergeCell ref="K267:K269"/>
    <mergeCell ref="H257:H266"/>
    <mergeCell ref="I257:I266"/>
    <mergeCell ref="J257:J266"/>
    <mergeCell ref="K257:K266"/>
    <mergeCell ref="L257:L266"/>
    <mergeCell ref="H267:H269"/>
    <mergeCell ref="I267:I269"/>
    <mergeCell ref="L267:L269"/>
    <mergeCell ref="B163:B196"/>
    <mergeCell ref="C163:C196"/>
    <mergeCell ref="D163:D196"/>
    <mergeCell ref="E163:E196"/>
    <mergeCell ref="F163:F196"/>
    <mergeCell ref="G193:G194"/>
    <mergeCell ref="B197:B198"/>
    <mergeCell ref="I223:I227"/>
    <mergeCell ref="J223:J227"/>
    <mergeCell ref="K223:K227"/>
    <mergeCell ref="L223:L227"/>
    <mergeCell ref="G228:G230"/>
    <mergeCell ref="H228:H230"/>
    <mergeCell ref="I228:I230"/>
    <mergeCell ref="J228:J230"/>
    <mergeCell ref="K228:K230"/>
    <mergeCell ref="L228:L230"/>
    <mergeCell ref="G232:G233"/>
    <mergeCell ref="H232:H233"/>
    <mergeCell ref="R406:R412"/>
    <mergeCell ref="N410:N412"/>
    <mergeCell ref="O410:O412"/>
    <mergeCell ref="G410:G412"/>
    <mergeCell ref="H410:H412"/>
    <mergeCell ref="I410:I412"/>
    <mergeCell ref="J410:J412"/>
    <mergeCell ref="K410:K412"/>
    <mergeCell ref="L410:L412"/>
    <mergeCell ref="M410:M412"/>
    <mergeCell ref="N413:N419"/>
    <mergeCell ref="O413:O419"/>
    <mergeCell ref="P413:P419"/>
    <mergeCell ref="Q413:Q419"/>
    <mergeCell ref="R413:R419"/>
    <mergeCell ref="G413:G419"/>
    <mergeCell ref="H413:H419"/>
    <mergeCell ref="I413:I419"/>
    <mergeCell ref="J413:J419"/>
    <mergeCell ref="K413:K419"/>
    <mergeCell ref="L413:L419"/>
    <mergeCell ref="M413:M419"/>
    <mergeCell ref="L423:L433"/>
    <mergeCell ref="M423:M433"/>
    <mergeCell ref="L437:L441"/>
    <mergeCell ref="M437:M441"/>
    <mergeCell ref="N437:N441"/>
    <mergeCell ref="O437:O441"/>
    <mergeCell ref="P437:P441"/>
    <mergeCell ref="Q437:Q441"/>
    <mergeCell ref="P434:P436"/>
    <mergeCell ref="Q434:Q436"/>
    <mergeCell ref="G437:G441"/>
    <mergeCell ref="H437:H441"/>
    <mergeCell ref="I437:I441"/>
    <mergeCell ref="J437:J441"/>
    <mergeCell ref="K437:K441"/>
    <mergeCell ref="G406:G409"/>
    <mergeCell ref="H406:H409"/>
    <mergeCell ref="I406:I409"/>
    <mergeCell ref="J406:J409"/>
    <mergeCell ref="K406:K409"/>
    <mergeCell ref="L406:L409"/>
    <mergeCell ref="M406:M409"/>
    <mergeCell ref="P410:P412"/>
    <mergeCell ref="Q410:Q412"/>
    <mergeCell ref="N406:N409"/>
    <mergeCell ref="O406:O409"/>
    <mergeCell ref="P406:P409"/>
    <mergeCell ref="Q406:Q409"/>
    <mergeCell ref="N423:N433"/>
    <mergeCell ref="O423:O433"/>
    <mergeCell ref="P423:P433"/>
    <mergeCell ref="Q423:Q433"/>
    <mergeCell ref="F379:F394"/>
    <mergeCell ref="A423:A442"/>
    <mergeCell ref="B423:B442"/>
    <mergeCell ref="C423:C442"/>
    <mergeCell ref="D423:D442"/>
    <mergeCell ref="E423:E442"/>
    <mergeCell ref="F423:F442"/>
    <mergeCell ref="B445:D445"/>
    <mergeCell ref="N420:N422"/>
    <mergeCell ref="O420:O422"/>
    <mergeCell ref="P420:P422"/>
    <mergeCell ref="Q420:Q422"/>
    <mergeCell ref="R420:R422"/>
    <mergeCell ref="G420:G422"/>
    <mergeCell ref="H420:H422"/>
    <mergeCell ref="I420:I422"/>
    <mergeCell ref="J420:J422"/>
    <mergeCell ref="K420:K422"/>
    <mergeCell ref="L420:L422"/>
    <mergeCell ref="M420:M422"/>
    <mergeCell ref="G434:G436"/>
    <mergeCell ref="H434:H436"/>
    <mergeCell ref="I434:I436"/>
    <mergeCell ref="J434:J436"/>
    <mergeCell ref="K434:K436"/>
    <mergeCell ref="L434:L436"/>
    <mergeCell ref="M434:M436"/>
    <mergeCell ref="G423:G433"/>
    <mergeCell ref="H423:H433"/>
    <mergeCell ref="I423:I433"/>
    <mergeCell ref="J423:J433"/>
    <mergeCell ref="K423:K433"/>
    <mergeCell ref="F199:F233"/>
    <mergeCell ref="A199:A233"/>
    <mergeCell ref="A234:A256"/>
    <mergeCell ref="B234:B256"/>
    <mergeCell ref="C234:C256"/>
    <mergeCell ref="D234:D256"/>
    <mergeCell ref="E234:E256"/>
    <mergeCell ref="F234:F256"/>
    <mergeCell ref="D298:D341"/>
    <mergeCell ref="E298:E341"/>
    <mergeCell ref="D342:D360"/>
    <mergeCell ref="E342:E360"/>
    <mergeCell ref="F342:F360"/>
    <mergeCell ref="D361:D378"/>
    <mergeCell ref="E361:E378"/>
    <mergeCell ref="F361:F378"/>
    <mergeCell ref="A276:A297"/>
    <mergeCell ref="B276:B297"/>
    <mergeCell ref="C276:C297"/>
    <mergeCell ref="D276:D297"/>
    <mergeCell ref="E276:E297"/>
    <mergeCell ref="F276:F297"/>
    <mergeCell ref="A298:A341"/>
    <mergeCell ref="F298:F341"/>
    <mergeCell ref="B298:B341"/>
    <mergeCell ref="C298:C341"/>
    <mergeCell ref="A342:A360"/>
    <mergeCell ref="B342:B360"/>
    <mergeCell ref="C342:C360"/>
    <mergeCell ref="B361:B378"/>
    <mergeCell ref="C361:C378"/>
    <mergeCell ref="A361:A378"/>
    <mergeCell ref="B501:D501"/>
    <mergeCell ref="B502:D502"/>
    <mergeCell ref="B503:D503"/>
    <mergeCell ref="B504:D504"/>
    <mergeCell ref="B505:D505"/>
    <mergeCell ref="B492:D492"/>
    <mergeCell ref="B493:D493"/>
    <mergeCell ref="B494:D495"/>
    <mergeCell ref="E494:E495"/>
    <mergeCell ref="B496:D499"/>
    <mergeCell ref="E496:E499"/>
    <mergeCell ref="B500:D500"/>
    <mergeCell ref="A163:A196"/>
    <mergeCell ref="A197:A198"/>
    <mergeCell ref="B199:B233"/>
    <mergeCell ref="C199:C233"/>
    <mergeCell ref="D199:D233"/>
    <mergeCell ref="E199:E233"/>
    <mergeCell ref="A379:A394"/>
    <mergeCell ref="B379:B394"/>
    <mergeCell ref="C379:C394"/>
    <mergeCell ref="D379:D394"/>
    <mergeCell ref="E379:E394"/>
    <mergeCell ref="B457:D457"/>
    <mergeCell ref="B458:D458"/>
    <mergeCell ref="B459:D459"/>
    <mergeCell ref="B460:D460"/>
    <mergeCell ref="B461:D461"/>
    <mergeCell ref="B462:D462"/>
    <mergeCell ref="B463:D463"/>
    <mergeCell ref="B464:D464"/>
    <mergeCell ref="B465:D465"/>
    <mergeCell ref="A466:D466"/>
    <mergeCell ref="E482:E483"/>
    <mergeCell ref="E484:E485"/>
    <mergeCell ref="E487:E488"/>
    <mergeCell ref="E490:E491"/>
    <mergeCell ref="B469:D469"/>
    <mergeCell ref="B470:D471"/>
    <mergeCell ref="E470:E471"/>
    <mergeCell ref="B472:D472"/>
    <mergeCell ref="B473:D474"/>
    <mergeCell ref="E473:E474"/>
    <mergeCell ref="E475:E481"/>
    <mergeCell ref="B475:D481"/>
    <mergeCell ref="B482:D483"/>
    <mergeCell ref="B484:D485"/>
    <mergeCell ref="B486:D486"/>
    <mergeCell ref="B487:D488"/>
    <mergeCell ref="B489:D489"/>
    <mergeCell ref="B490:D491"/>
    <mergeCell ref="A420:A422"/>
    <mergeCell ref="B420:B422"/>
    <mergeCell ref="C420:C422"/>
    <mergeCell ref="D420:D422"/>
    <mergeCell ref="E420:E422"/>
    <mergeCell ref="F420:F422"/>
    <mergeCell ref="B446:D446"/>
    <mergeCell ref="B447:D447"/>
    <mergeCell ref="B448:D448"/>
    <mergeCell ref="B449:D449"/>
    <mergeCell ref="B450:D450"/>
    <mergeCell ref="B451:D451"/>
    <mergeCell ref="B452:D452"/>
    <mergeCell ref="B453:D453"/>
    <mergeCell ref="B454:D454"/>
    <mergeCell ref="B455:D455"/>
    <mergeCell ref="B456:D456"/>
    <mergeCell ref="D406:D412"/>
    <mergeCell ref="E406:E412"/>
    <mergeCell ref="A395:A405"/>
    <mergeCell ref="B395:B405"/>
    <mergeCell ref="C395:C405"/>
    <mergeCell ref="D395:D405"/>
    <mergeCell ref="E395:E405"/>
    <mergeCell ref="F395:F405"/>
    <mergeCell ref="A406:A412"/>
    <mergeCell ref="F406:F412"/>
    <mergeCell ref="B406:B412"/>
    <mergeCell ref="C406:C412"/>
    <mergeCell ref="B413:B419"/>
    <mergeCell ref="C413:C419"/>
    <mergeCell ref="D413:D419"/>
    <mergeCell ref="E413:E419"/>
    <mergeCell ref="F413:F419"/>
    <mergeCell ref="A413:A419"/>
    <mergeCell ref="G298:G328"/>
    <mergeCell ref="H298:H328"/>
    <mergeCell ref="I298:I328"/>
    <mergeCell ref="J298:J328"/>
    <mergeCell ref="K298:K328"/>
    <mergeCell ref="L329:L331"/>
    <mergeCell ref="M329:M331"/>
    <mergeCell ref="N329:N331"/>
    <mergeCell ref="O329:O331"/>
    <mergeCell ref="P329:P331"/>
    <mergeCell ref="Q329:Q331"/>
    <mergeCell ref="G332:G341"/>
    <mergeCell ref="G342:G346"/>
    <mergeCell ref="O345:O346"/>
    <mergeCell ref="P345:P346"/>
    <mergeCell ref="Q345:Q346"/>
    <mergeCell ref="H345:H346"/>
    <mergeCell ref="I345:I346"/>
    <mergeCell ref="J345:J346"/>
    <mergeCell ref="K345:K346"/>
    <mergeCell ref="L345:L346"/>
    <mergeCell ref="M345:M346"/>
    <mergeCell ref="N345:N346"/>
    <mergeCell ref="M289:M291"/>
    <mergeCell ref="N289:N291"/>
    <mergeCell ref="J292:J293"/>
    <mergeCell ref="K292:K293"/>
    <mergeCell ref="M292:M293"/>
    <mergeCell ref="N292:N293"/>
    <mergeCell ref="M294:M297"/>
    <mergeCell ref="N294:N297"/>
    <mergeCell ref="G289:G293"/>
    <mergeCell ref="G294:G297"/>
    <mergeCell ref="H294:H297"/>
    <mergeCell ref="I294:I297"/>
    <mergeCell ref="J294:J297"/>
    <mergeCell ref="K294:K297"/>
    <mergeCell ref="L294:L297"/>
    <mergeCell ref="G203:G206"/>
    <mergeCell ref="G207:G210"/>
    <mergeCell ref="G211:G214"/>
    <mergeCell ref="G215:G219"/>
    <mergeCell ref="G220:G222"/>
    <mergeCell ref="G223:G227"/>
    <mergeCell ref="H223:H227"/>
    <mergeCell ref="G246:G256"/>
    <mergeCell ref="H246:H256"/>
    <mergeCell ref="I232:I233"/>
    <mergeCell ref="J232:J233"/>
    <mergeCell ref="K232:K233"/>
    <mergeCell ref="L232:L233"/>
    <mergeCell ref="J246:J256"/>
    <mergeCell ref="K246:K256"/>
    <mergeCell ref="G244:G245"/>
    <mergeCell ref="H244:H245"/>
    <mergeCell ref="M246:M256"/>
    <mergeCell ref="M257:M266"/>
    <mergeCell ref="M267:M269"/>
    <mergeCell ref="M270:M272"/>
    <mergeCell ref="M273:M275"/>
    <mergeCell ref="N257:N266"/>
    <mergeCell ref="N267:N269"/>
    <mergeCell ref="N270:N272"/>
    <mergeCell ref="N273:N275"/>
    <mergeCell ref="G267:G269"/>
    <mergeCell ref="G270:G272"/>
    <mergeCell ref="H270:H272"/>
    <mergeCell ref="I270:I272"/>
    <mergeCell ref="J270:J272"/>
    <mergeCell ref="K270:K272"/>
    <mergeCell ref="L270:L272"/>
    <mergeCell ref="I276:I282"/>
    <mergeCell ref="J276:J282"/>
    <mergeCell ref="K276:K282"/>
    <mergeCell ref="L276:L282"/>
    <mergeCell ref="M276:M282"/>
    <mergeCell ref="N276:N282"/>
    <mergeCell ref="H273:H275"/>
    <mergeCell ref="I273:I275"/>
    <mergeCell ref="J273:J275"/>
    <mergeCell ref="K273:K275"/>
    <mergeCell ref="L273:L275"/>
    <mergeCell ref="G276:G282"/>
    <mergeCell ref="H276:H282"/>
    <mergeCell ref="M234:M239"/>
    <mergeCell ref="N234:N239"/>
    <mergeCell ref="M240:M243"/>
    <mergeCell ref="N240:N243"/>
    <mergeCell ref="M244:M245"/>
    <mergeCell ref="N244:N245"/>
    <mergeCell ref="N246:N256"/>
    <mergeCell ref="M131:M135"/>
    <mergeCell ref="M136:M139"/>
    <mergeCell ref="M140:M143"/>
    <mergeCell ref="M144:M148"/>
    <mergeCell ref="M151:M155"/>
    <mergeCell ref="M156:M160"/>
    <mergeCell ref="N161:N162"/>
    <mergeCell ref="M167:M171"/>
    <mergeCell ref="N167:N171"/>
    <mergeCell ref="M172:M176"/>
    <mergeCell ref="M177:M181"/>
    <mergeCell ref="M182:M185"/>
    <mergeCell ref="M186:M188"/>
    <mergeCell ref="N186:N188"/>
    <mergeCell ref="M189:M190"/>
    <mergeCell ref="N189:N190"/>
    <mergeCell ref="M191:M192"/>
    <mergeCell ref="N191:N192"/>
    <mergeCell ref="M193:M194"/>
    <mergeCell ref="N193:N194"/>
    <mergeCell ref="N195:N196"/>
    <mergeCell ref="M195:M196"/>
    <mergeCell ref="M199:M202"/>
    <mergeCell ref="N199:N202"/>
    <mergeCell ref="M203:M206"/>
    <mergeCell ref="O193:O194"/>
    <mergeCell ref="P193:P194"/>
    <mergeCell ref="Q193:Q194"/>
    <mergeCell ref="N107:N109"/>
    <mergeCell ref="O107:O109"/>
    <mergeCell ref="R115:R162"/>
    <mergeCell ref="N117:N124"/>
    <mergeCell ref="P117:P124"/>
    <mergeCell ref="Q117:Q124"/>
    <mergeCell ref="R163:R196"/>
    <mergeCell ref="Q195:Q196"/>
    <mergeCell ref="M220:M221"/>
    <mergeCell ref="M223:M227"/>
    <mergeCell ref="N223:N227"/>
    <mergeCell ref="M228:M230"/>
    <mergeCell ref="N228:N230"/>
    <mergeCell ref="M232:M233"/>
    <mergeCell ref="N232:N233"/>
    <mergeCell ref="N203:N206"/>
    <mergeCell ref="M207:M210"/>
    <mergeCell ref="N207:N210"/>
    <mergeCell ref="M211:M214"/>
    <mergeCell ref="N211:N214"/>
    <mergeCell ref="M215:M217"/>
    <mergeCell ref="N215:N217"/>
    <mergeCell ref="M218:M219"/>
    <mergeCell ref="N218:N219"/>
    <mergeCell ref="N220:N221"/>
    <mergeCell ref="P107:P109"/>
    <mergeCell ref="Q107:Q109"/>
    <mergeCell ref="P110:P112"/>
    <mergeCell ref="Q110:Q112"/>
    <mergeCell ref="N177:N181"/>
    <mergeCell ref="O177:O181"/>
    <mergeCell ref="P177:P181"/>
    <mergeCell ref="Q177:Q181"/>
    <mergeCell ref="N182:N185"/>
    <mergeCell ref="O182:O185"/>
    <mergeCell ref="O117:O124"/>
    <mergeCell ref="O167:O171"/>
    <mergeCell ref="P182:P185"/>
    <mergeCell ref="Q182:Q185"/>
    <mergeCell ref="O186:O188"/>
    <mergeCell ref="P186:P188"/>
    <mergeCell ref="Q186:Q188"/>
    <mergeCell ref="O189:O190"/>
    <mergeCell ref="P189:P190"/>
    <mergeCell ref="Q189:Q190"/>
    <mergeCell ref="O191:O192"/>
    <mergeCell ref="P191:P192"/>
    <mergeCell ref="Q191:Q192"/>
    <mergeCell ref="O161:O162"/>
    <mergeCell ref="P161:P162"/>
    <mergeCell ref="Q161:Q162"/>
    <mergeCell ref="M161:M162"/>
    <mergeCell ref="M163:M166"/>
    <mergeCell ref="N163:N166"/>
    <mergeCell ref="O163:O166"/>
    <mergeCell ref="P163:P166"/>
    <mergeCell ref="Q163:Q166"/>
    <mergeCell ref="P125:P130"/>
    <mergeCell ref="Q125:Q130"/>
    <mergeCell ref="P167:P171"/>
    <mergeCell ref="Q167:Q171"/>
    <mergeCell ref="N172:N176"/>
    <mergeCell ref="O172:O176"/>
    <mergeCell ref="P172:P176"/>
    <mergeCell ref="Q172:Q176"/>
    <mergeCell ref="N151:N155"/>
    <mergeCell ref="O151:O155"/>
    <mergeCell ref="P151:P155"/>
    <mergeCell ref="Q151:Q155"/>
    <mergeCell ref="N156:N160"/>
    <mergeCell ref="O156:O160"/>
    <mergeCell ref="M100:M103"/>
    <mergeCell ref="N100:N103"/>
    <mergeCell ref="O100:O103"/>
    <mergeCell ref="M104:M106"/>
    <mergeCell ref="N104:N106"/>
    <mergeCell ref="O104:O106"/>
    <mergeCell ref="M107:M109"/>
    <mergeCell ref="N125:N130"/>
    <mergeCell ref="O125:O130"/>
    <mergeCell ref="P131:P135"/>
    <mergeCell ref="Q131:Q135"/>
    <mergeCell ref="M115:M116"/>
    <mergeCell ref="N115:N116"/>
    <mergeCell ref="O115:O116"/>
    <mergeCell ref="M117:M124"/>
    <mergeCell ref="M125:M130"/>
    <mergeCell ref="N131:N135"/>
    <mergeCell ref="O131:O135"/>
    <mergeCell ref="N136:N139"/>
    <mergeCell ref="O136:O139"/>
    <mergeCell ref="P136:P139"/>
    <mergeCell ref="Q136:Q139"/>
    <mergeCell ref="P156:P160"/>
    <mergeCell ref="Q156:Q160"/>
    <mergeCell ref="P113:P114"/>
    <mergeCell ref="Q113:Q114"/>
    <mergeCell ref="N96:N99"/>
    <mergeCell ref="O96:O99"/>
    <mergeCell ref="M89:M91"/>
    <mergeCell ref="N89:N91"/>
    <mergeCell ref="O89:O91"/>
    <mergeCell ref="M92:M95"/>
    <mergeCell ref="N92:N95"/>
    <mergeCell ref="O92:O95"/>
    <mergeCell ref="M96:M99"/>
    <mergeCell ref="N140:N143"/>
    <mergeCell ref="O140:O143"/>
    <mergeCell ref="P140:P143"/>
    <mergeCell ref="Q140:Q143"/>
    <mergeCell ref="N144:N148"/>
    <mergeCell ref="O144:O148"/>
    <mergeCell ref="P144:P148"/>
    <mergeCell ref="Q144:Q148"/>
    <mergeCell ref="P115:P116"/>
    <mergeCell ref="Q115:Q116"/>
    <mergeCell ref="M49:M52"/>
    <mergeCell ref="M53:M57"/>
    <mergeCell ref="N53:N57"/>
    <mergeCell ref="O53:O57"/>
    <mergeCell ref="M58:M61"/>
    <mergeCell ref="N58:N61"/>
    <mergeCell ref="O58:O61"/>
    <mergeCell ref="N72:N76"/>
    <mergeCell ref="O72:O76"/>
    <mergeCell ref="M62:M66"/>
    <mergeCell ref="N62:N66"/>
    <mergeCell ref="O62:O66"/>
    <mergeCell ref="M67:M71"/>
    <mergeCell ref="N67:N71"/>
    <mergeCell ref="O67:O71"/>
    <mergeCell ref="M72:M76"/>
    <mergeCell ref="N85:N88"/>
    <mergeCell ref="O85:O88"/>
    <mergeCell ref="M77:M80"/>
    <mergeCell ref="N77:N80"/>
    <mergeCell ref="O77:O80"/>
    <mergeCell ref="M81:M84"/>
    <mergeCell ref="N81:N84"/>
    <mergeCell ref="O81:O84"/>
    <mergeCell ref="M85:M88"/>
    <mergeCell ref="N49:N52"/>
    <mergeCell ref="O49:O52"/>
    <mergeCell ref="Q215:Q217"/>
    <mergeCell ref="O218:O219"/>
    <mergeCell ref="P218:P219"/>
    <mergeCell ref="Q218:Q219"/>
    <mergeCell ref="O267:O269"/>
    <mergeCell ref="O273:O275"/>
    <mergeCell ref="P273:P275"/>
    <mergeCell ref="Q273:Q275"/>
    <mergeCell ref="O203:O206"/>
    <mergeCell ref="O211:O214"/>
    <mergeCell ref="O257:O266"/>
    <mergeCell ref="P257:P266"/>
    <mergeCell ref="Q257:Q266"/>
    <mergeCell ref="R257:R275"/>
    <mergeCell ref="Q270:Q272"/>
    <mergeCell ref="P203:P206"/>
    <mergeCell ref="Q203:Q206"/>
    <mergeCell ref="O207:O210"/>
    <mergeCell ref="P207:P210"/>
    <mergeCell ref="P211:P214"/>
    <mergeCell ref="Q211:Q214"/>
    <mergeCell ref="O215:O217"/>
    <mergeCell ref="P215:P217"/>
    <mergeCell ref="O220:O221"/>
    <mergeCell ref="P220:P221"/>
    <mergeCell ref="P267:P269"/>
    <mergeCell ref="Q267:Q269"/>
    <mergeCell ref="O270:O272"/>
    <mergeCell ref="P270:P272"/>
    <mergeCell ref="R234:R256"/>
    <mergeCell ref="Q220:Q221"/>
    <mergeCell ref="O223:O227"/>
  </mergeCells>
  <conditionalFormatting sqref="R163:R240 R257 R276 R298 R342 R361 R379 R395 R406 R413 R420 R423">
    <cfRule type="cellIs" dxfId="1055" priority="1" operator="between">
      <formula>0.81</formula>
      <formula>1.5</formula>
    </cfRule>
  </conditionalFormatting>
  <conditionalFormatting sqref="R163:R240 R257 R276 R298 R342 R361 R379 R395 R406 R413 R420 R423">
    <cfRule type="cellIs" dxfId="1054" priority="2" operator="between">
      <formula>0.61</formula>
      <formula>0.8</formula>
    </cfRule>
  </conditionalFormatting>
  <conditionalFormatting sqref="R163:R240 R257 R276 R298 R342 R361 R379 R395 R406 R413 R420 R423">
    <cfRule type="cellIs" dxfId="1053" priority="3" operator="between">
      <formula>0</formula>
      <formula>0.6</formula>
    </cfRule>
  </conditionalFormatting>
  <conditionalFormatting sqref="R4 R25 R41 R92:R115 R163">
    <cfRule type="cellIs" dxfId="1052" priority="4" operator="between">
      <formula>0.81</formula>
      <formula>1.5</formula>
    </cfRule>
  </conditionalFormatting>
  <conditionalFormatting sqref="R4 R25 R41 R92:R115 R163">
    <cfRule type="cellIs" dxfId="1051" priority="5" operator="between">
      <formula>0.61</formula>
      <formula>0.8</formula>
    </cfRule>
  </conditionalFormatting>
  <conditionalFormatting sqref="R4 R25 R41 R92:R115 R163">
    <cfRule type="cellIs" dxfId="1050" priority="6" operator="between">
      <formula>0</formula>
      <formula>0.6</formula>
    </cfRule>
  </conditionalFormatting>
  <pageMargins left="0.7" right="0.7" top="0.75" bottom="0.75"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75"/>
  <sheetViews>
    <sheetView workbookViewId="0">
      <selection sqref="A1:S1"/>
    </sheetView>
  </sheetViews>
  <sheetFormatPr baseColWidth="10" defaultColWidth="14.42578125" defaultRowHeight="15" customHeight="1"/>
  <cols>
    <col min="1" max="1" width="23.140625" customWidth="1"/>
    <col min="2" max="2" width="18.7109375" customWidth="1"/>
    <col min="3" max="3" width="23.85546875" customWidth="1"/>
    <col min="4" max="4" width="14.42578125" customWidth="1"/>
    <col min="5" max="5" width="11.5703125" customWidth="1"/>
    <col min="6" max="6" width="25.5703125" customWidth="1"/>
    <col min="7" max="7" width="12.85546875" customWidth="1"/>
    <col min="8" max="8" width="9.28515625" customWidth="1"/>
    <col min="9" max="20" width="8.85546875" customWidth="1"/>
    <col min="21" max="23" width="10.7109375" customWidth="1"/>
    <col min="24" max="24" width="27" customWidth="1"/>
    <col min="25" max="25" width="65.5703125" customWidth="1"/>
    <col min="26" max="26" width="59.5703125" customWidth="1"/>
    <col min="27" max="27" width="49.28515625" customWidth="1"/>
    <col min="28" max="28" width="53.85546875" customWidth="1"/>
    <col min="29" max="29" width="71.5703125" customWidth="1"/>
    <col min="30" max="30" width="103" customWidth="1"/>
    <col min="31" max="31" width="75" customWidth="1"/>
    <col min="32" max="32" width="82.140625" customWidth="1"/>
    <col min="33" max="33" width="79.42578125" customWidth="1"/>
    <col min="34" max="34" width="72" customWidth="1"/>
    <col min="35" max="35" width="88.42578125" customWidth="1"/>
    <col min="36" max="36" width="80.85546875" customWidth="1"/>
  </cols>
  <sheetData>
    <row r="1" spans="1:36" ht="21" customHeight="1">
      <c r="A1" s="1270"/>
      <c r="B1" s="1271"/>
      <c r="C1" s="1255" t="s">
        <v>146</v>
      </c>
      <c r="D1" s="1013"/>
      <c r="E1" s="1013"/>
      <c r="F1" s="1013"/>
      <c r="G1" s="1013"/>
      <c r="H1" s="1013"/>
      <c r="I1" s="1013"/>
      <c r="J1" s="1013"/>
      <c r="K1" s="1013"/>
      <c r="L1" s="1013"/>
      <c r="M1" s="1013"/>
      <c r="N1" s="1013"/>
      <c r="O1" s="1013"/>
      <c r="P1" s="1013"/>
      <c r="Q1" s="1013"/>
      <c r="R1" s="1013"/>
      <c r="S1" s="1013"/>
      <c r="T1" s="1014"/>
      <c r="U1" s="1134" t="s">
        <v>147</v>
      </c>
      <c r="V1" s="1010"/>
      <c r="W1" s="1011"/>
      <c r="X1" s="344"/>
      <c r="Y1" s="1133" t="s">
        <v>818</v>
      </c>
      <c r="Z1" s="1013"/>
      <c r="AA1" s="1013"/>
      <c r="AB1" s="1013"/>
      <c r="AC1" s="1013"/>
      <c r="AD1" s="1013"/>
      <c r="AE1" s="1013"/>
      <c r="AF1" s="1013"/>
      <c r="AG1" s="1013"/>
      <c r="AH1" s="1014"/>
      <c r="AI1" s="1134" t="s">
        <v>147</v>
      </c>
      <c r="AJ1" s="1011"/>
    </row>
    <row r="2" spans="1:36" ht="21" customHeight="1">
      <c r="A2" s="1272"/>
      <c r="B2" s="1273"/>
      <c r="C2" s="1020"/>
      <c r="D2" s="1020"/>
      <c r="E2" s="1020"/>
      <c r="F2" s="1020"/>
      <c r="G2" s="1020"/>
      <c r="H2" s="1020"/>
      <c r="I2" s="1020"/>
      <c r="J2" s="1020"/>
      <c r="K2" s="1020"/>
      <c r="L2" s="1020"/>
      <c r="M2" s="1020"/>
      <c r="N2" s="1020"/>
      <c r="O2" s="1020"/>
      <c r="P2" s="1020"/>
      <c r="Q2" s="1020"/>
      <c r="R2" s="1020"/>
      <c r="S2" s="1020"/>
      <c r="T2" s="1021"/>
      <c r="U2" s="1256" t="s">
        <v>149</v>
      </c>
      <c r="V2" s="1010"/>
      <c r="W2" s="1011"/>
      <c r="X2" s="344"/>
      <c r="Y2" s="1019"/>
      <c r="Z2" s="1020"/>
      <c r="AA2" s="1020"/>
      <c r="AB2" s="1020"/>
      <c r="AC2" s="1020"/>
      <c r="AD2" s="1020"/>
      <c r="AE2" s="1020"/>
      <c r="AF2" s="1020"/>
      <c r="AG2" s="1020"/>
      <c r="AH2" s="1021"/>
      <c r="AI2" s="1257" t="s">
        <v>149</v>
      </c>
      <c r="AJ2" s="1011"/>
    </row>
    <row r="3" spans="1:36" ht="21" customHeight="1">
      <c r="A3" s="1272"/>
      <c r="B3" s="1273"/>
      <c r="C3" s="1253" t="s">
        <v>1382</v>
      </c>
      <c r="D3" s="1016"/>
      <c r="E3" s="1016"/>
      <c r="F3" s="1016"/>
      <c r="G3" s="1016"/>
      <c r="H3" s="1016"/>
      <c r="I3" s="1016"/>
      <c r="J3" s="1016"/>
      <c r="K3" s="1016"/>
      <c r="L3" s="1016"/>
      <c r="M3" s="1016"/>
      <c r="N3" s="1016"/>
      <c r="O3" s="1016"/>
      <c r="P3" s="1016"/>
      <c r="Q3" s="1016"/>
      <c r="R3" s="1016"/>
      <c r="S3" s="1016"/>
      <c r="T3" s="1017"/>
      <c r="U3" s="1254"/>
      <c r="V3" s="1016"/>
      <c r="W3" s="1017"/>
      <c r="X3" s="344"/>
      <c r="Y3" s="1019"/>
      <c r="Z3" s="1020"/>
      <c r="AA3" s="1020"/>
      <c r="AB3" s="1020"/>
      <c r="AC3" s="1020"/>
      <c r="AD3" s="1020"/>
      <c r="AE3" s="1020"/>
      <c r="AF3" s="1020"/>
      <c r="AG3" s="1020"/>
      <c r="AH3" s="1021"/>
      <c r="AI3" s="1258" t="s">
        <v>1385</v>
      </c>
      <c r="AJ3" s="1014"/>
    </row>
    <row r="4" spans="1:36" ht="21" customHeight="1">
      <c r="A4" s="1272"/>
      <c r="B4" s="1273"/>
      <c r="C4" s="1276" t="s">
        <v>151</v>
      </c>
      <c r="D4" s="1133" t="s">
        <v>102</v>
      </c>
      <c r="E4" s="1013"/>
      <c r="F4" s="1013"/>
      <c r="G4" s="1013"/>
      <c r="H4" s="1013"/>
      <c r="I4" s="1013"/>
      <c r="J4" s="1013"/>
      <c r="K4" s="1013"/>
      <c r="L4" s="1013"/>
      <c r="M4" s="1013"/>
      <c r="N4" s="1013"/>
      <c r="O4" s="1013"/>
      <c r="P4" s="1013"/>
      <c r="Q4" s="1013"/>
      <c r="R4" s="1013"/>
      <c r="S4" s="1013"/>
      <c r="T4" s="1014"/>
      <c r="U4" s="1259" t="s">
        <v>70</v>
      </c>
      <c r="V4" s="1011"/>
      <c r="W4" s="210">
        <v>5.7500000000000002E-2</v>
      </c>
      <c r="X4" s="353"/>
      <c r="Y4" s="1019"/>
      <c r="Z4" s="1020"/>
      <c r="AA4" s="1020"/>
      <c r="AB4" s="1020"/>
      <c r="AC4" s="1020"/>
      <c r="AD4" s="1020"/>
      <c r="AE4" s="1020"/>
      <c r="AF4" s="1020"/>
      <c r="AG4" s="1020"/>
      <c r="AH4" s="1021"/>
      <c r="AI4" s="1019"/>
      <c r="AJ4" s="1021"/>
    </row>
    <row r="5" spans="1:36" ht="21" customHeight="1">
      <c r="A5" s="1272"/>
      <c r="B5" s="1273"/>
      <c r="C5" s="1021"/>
      <c r="D5" s="1019"/>
      <c r="E5" s="1020"/>
      <c r="F5" s="1020"/>
      <c r="G5" s="1020"/>
      <c r="H5" s="1020"/>
      <c r="I5" s="1020"/>
      <c r="J5" s="1020"/>
      <c r="K5" s="1020"/>
      <c r="L5" s="1020"/>
      <c r="M5" s="1020"/>
      <c r="N5" s="1020"/>
      <c r="O5" s="1020"/>
      <c r="P5" s="1020"/>
      <c r="Q5" s="1020"/>
      <c r="R5" s="1020"/>
      <c r="S5" s="1020"/>
      <c r="T5" s="1021"/>
      <c r="U5" s="1260" t="s">
        <v>152</v>
      </c>
      <c r="V5" s="1011"/>
      <c r="W5" s="356">
        <f>W30+W42+W56+W70+W84+W116+W130+W138</f>
        <v>0.83848000000000011</v>
      </c>
      <c r="X5" s="208"/>
      <c r="Y5" s="1019"/>
      <c r="Z5" s="1020"/>
      <c r="AA5" s="1020"/>
      <c r="AB5" s="1020"/>
      <c r="AC5" s="1020"/>
      <c r="AD5" s="1020"/>
      <c r="AE5" s="1020"/>
      <c r="AF5" s="1020"/>
      <c r="AG5" s="1020"/>
      <c r="AH5" s="1021"/>
      <c r="AI5" s="1019"/>
      <c r="AJ5" s="1021"/>
    </row>
    <row r="6" spans="1:36" ht="21" customHeight="1">
      <c r="A6" s="1274"/>
      <c r="B6" s="1275"/>
      <c r="C6" s="1017"/>
      <c r="D6" s="1015"/>
      <c r="E6" s="1016"/>
      <c r="F6" s="1016"/>
      <c r="G6" s="1016"/>
      <c r="H6" s="1016"/>
      <c r="I6" s="1016"/>
      <c r="J6" s="1016"/>
      <c r="K6" s="1016"/>
      <c r="L6" s="1016"/>
      <c r="M6" s="1016"/>
      <c r="N6" s="1016"/>
      <c r="O6" s="1016"/>
      <c r="P6" s="1016"/>
      <c r="Q6" s="1016"/>
      <c r="R6" s="1016"/>
      <c r="S6" s="1016"/>
      <c r="T6" s="1017"/>
      <c r="U6" s="1259" t="s">
        <v>153</v>
      </c>
      <c r="V6" s="1011"/>
      <c r="W6" s="210">
        <f>W5*W4</f>
        <v>4.8212600000000008E-2</v>
      </c>
      <c r="X6" s="208"/>
      <c r="Y6" s="1015"/>
      <c r="Z6" s="1016"/>
      <c r="AA6" s="1016"/>
      <c r="AB6" s="1016"/>
      <c r="AC6" s="1016"/>
      <c r="AD6" s="1016"/>
      <c r="AE6" s="1016"/>
      <c r="AF6" s="1016"/>
      <c r="AG6" s="1016"/>
      <c r="AH6" s="1017"/>
      <c r="AI6" s="1015"/>
      <c r="AJ6" s="1017"/>
    </row>
    <row r="7" spans="1:36" ht="18.75">
      <c r="A7" s="1261" t="s">
        <v>154</v>
      </c>
      <c r="B7" s="1016"/>
      <c r="C7" s="1016"/>
      <c r="D7" s="1016"/>
      <c r="E7" s="1016"/>
      <c r="F7" s="1016"/>
      <c r="G7" s="1016"/>
      <c r="H7" s="1016"/>
      <c r="I7" s="1016"/>
      <c r="J7" s="1016"/>
      <c r="K7" s="1016"/>
      <c r="L7" s="1016"/>
      <c r="M7" s="1017"/>
      <c r="N7" s="1139" t="s">
        <v>155</v>
      </c>
      <c r="O7" s="1010"/>
      <c r="P7" s="1010"/>
      <c r="Q7" s="1010"/>
      <c r="R7" s="1010"/>
      <c r="S7" s="1010"/>
      <c r="T7" s="1010"/>
      <c r="U7" s="1010"/>
      <c r="V7" s="1010"/>
      <c r="W7" s="1011"/>
      <c r="X7" s="364"/>
      <c r="Y7" s="1138" t="s">
        <v>1</v>
      </c>
      <c r="Z7" s="1010"/>
      <c r="AA7" s="1010"/>
      <c r="AB7" s="1010"/>
      <c r="AC7" s="1010"/>
      <c r="AD7" s="1010"/>
      <c r="AE7" s="1010"/>
      <c r="AF7" s="1010"/>
      <c r="AG7" s="1010"/>
      <c r="AH7" s="1010"/>
      <c r="AI7" s="1010"/>
      <c r="AJ7" s="1011"/>
    </row>
    <row r="8" spans="1:36" ht="27.75" customHeight="1">
      <c r="A8" s="1138" t="s">
        <v>1407</v>
      </c>
      <c r="B8" s="1010"/>
      <c r="C8" s="1010"/>
      <c r="D8" s="1010"/>
      <c r="E8" s="1010"/>
      <c r="F8" s="1010"/>
      <c r="G8" s="1010"/>
      <c r="H8" s="1010"/>
      <c r="I8" s="1010"/>
      <c r="J8" s="1010"/>
      <c r="K8" s="1010"/>
      <c r="L8" s="1010"/>
      <c r="M8" s="1011"/>
      <c r="N8" s="1138" t="s">
        <v>1409</v>
      </c>
      <c r="O8" s="1010"/>
      <c r="P8" s="1010"/>
      <c r="Q8" s="1010"/>
      <c r="R8" s="1010"/>
      <c r="S8" s="1010"/>
      <c r="T8" s="1010"/>
      <c r="U8" s="1010"/>
      <c r="V8" s="1010"/>
      <c r="W8" s="1011"/>
      <c r="X8" s="365"/>
      <c r="Y8" s="1141" t="s">
        <v>150</v>
      </c>
      <c r="Z8" s="1020"/>
      <c r="AA8" s="1020"/>
      <c r="AB8" s="1020"/>
      <c r="AC8" s="1020"/>
      <c r="AD8" s="1020"/>
      <c r="AE8" s="1020"/>
      <c r="AF8" s="1020"/>
      <c r="AG8" s="1020"/>
      <c r="AH8" s="1020"/>
      <c r="AI8" s="1020"/>
      <c r="AJ8" s="1021"/>
    </row>
    <row r="9" spans="1:36" ht="27.75" customHeight="1">
      <c r="A9" s="1139" t="s">
        <v>71</v>
      </c>
      <c r="B9" s="1010"/>
      <c r="C9" s="1010"/>
      <c r="D9" s="1010"/>
      <c r="E9" s="1010"/>
      <c r="F9" s="1010"/>
      <c r="G9" s="1010"/>
      <c r="H9" s="1010"/>
      <c r="I9" s="1010"/>
      <c r="J9" s="1010"/>
      <c r="K9" s="1010"/>
      <c r="L9" s="1010"/>
      <c r="M9" s="1011"/>
      <c r="N9" s="1139" t="s">
        <v>821</v>
      </c>
      <c r="O9" s="1010"/>
      <c r="P9" s="1010"/>
      <c r="Q9" s="1010"/>
      <c r="R9" s="1010"/>
      <c r="S9" s="1010"/>
      <c r="T9" s="1010"/>
      <c r="U9" s="1010"/>
      <c r="V9" s="1010"/>
      <c r="W9" s="1011"/>
      <c r="X9" s="364"/>
      <c r="Y9" s="1019"/>
      <c r="Z9" s="1020"/>
      <c r="AA9" s="1020"/>
      <c r="AB9" s="1020"/>
      <c r="AC9" s="1020"/>
      <c r="AD9" s="1020"/>
      <c r="AE9" s="1020"/>
      <c r="AF9" s="1020"/>
      <c r="AG9" s="1020"/>
      <c r="AH9" s="1020"/>
      <c r="AI9" s="1020"/>
      <c r="AJ9" s="1021"/>
    </row>
    <row r="10" spans="1:36" ht="81.75" customHeight="1">
      <c r="A10" s="1258" t="s">
        <v>1415</v>
      </c>
      <c r="B10" s="1013"/>
      <c r="C10" s="1013"/>
      <c r="D10" s="1013"/>
      <c r="E10" s="1013"/>
      <c r="F10" s="1013"/>
      <c r="G10" s="1013"/>
      <c r="H10" s="1013"/>
      <c r="I10" s="1013"/>
      <c r="J10" s="1013"/>
      <c r="K10" s="1013"/>
      <c r="L10" s="1013"/>
      <c r="M10" s="1014"/>
      <c r="N10" s="1138" t="s">
        <v>1416</v>
      </c>
      <c r="O10" s="1010"/>
      <c r="P10" s="1010"/>
      <c r="Q10" s="1010"/>
      <c r="R10" s="1010"/>
      <c r="S10" s="1010"/>
      <c r="T10" s="1010"/>
      <c r="U10" s="1010"/>
      <c r="V10" s="1010"/>
      <c r="W10" s="1011"/>
      <c r="X10" s="369"/>
      <c r="Y10" s="1015"/>
      <c r="Z10" s="1016"/>
      <c r="AA10" s="1016"/>
      <c r="AB10" s="1016"/>
      <c r="AC10" s="1016"/>
      <c r="AD10" s="1016"/>
      <c r="AE10" s="1016"/>
      <c r="AF10" s="1016"/>
      <c r="AG10" s="1016"/>
      <c r="AH10" s="1016"/>
      <c r="AI10" s="1016"/>
      <c r="AJ10" s="1017"/>
    </row>
    <row r="11" spans="1:36" ht="75">
      <c r="A11" s="370" t="s">
        <v>2</v>
      </c>
      <c r="B11" s="370" t="s">
        <v>161</v>
      </c>
      <c r="C11" s="370" t="s">
        <v>1421</v>
      </c>
      <c r="D11" s="370" t="s">
        <v>825</v>
      </c>
      <c r="E11" s="370" t="s">
        <v>4</v>
      </c>
      <c r="F11" s="370" t="s">
        <v>5</v>
      </c>
      <c r="G11" s="370" t="s">
        <v>6</v>
      </c>
      <c r="H11" s="370" t="s">
        <v>53</v>
      </c>
      <c r="I11" s="370" t="s">
        <v>54</v>
      </c>
      <c r="J11" s="370" t="s">
        <v>55</v>
      </c>
      <c r="K11" s="370" t="s">
        <v>56</v>
      </c>
      <c r="L11" s="370" t="s">
        <v>57</v>
      </c>
      <c r="M11" s="370" t="s">
        <v>58</v>
      </c>
      <c r="N11" s="370" t="s">
        <v>59</v>
      </c>
      <c r="O11" s="370" t="s">
        <v>60</v>
      </c>
      <c r="P11" s="370" t="s">
        <v>61</v>
      </c>
      <c r="Q11" s="370" t="s">
        <v>62</v>
      </c>
      <c r="R11" s="370" t="s">
        <v>63</v>
      </c>
      <c r="S11" s="370" t="s">
        <v>64</v>
      </c>
      <c r="T11" s="370" t="s">
        <v>65</v>
      </c>
      <c r="U11" s="370" t="s">
        <v>66</v>
      </c>
      <c r="V11" s="370" t="s">
        <v>52</v>
      </c>
      <c r="W11" s="370" t="s">
        <v>162</v>
      </c>
      <c r="X11" s="371" t="s">
        <v>1422</v>
      </c>
      <c r="Y11" s="372" t="s">
        <v>163</v>
      </c>
      <c r="Z11" s="372" t="s">
        <v>164</v>
      </c>
      <c r="AA11" s="372" t="s">
        <v>165</v>
      </c>
      <c r="AB11" s="372" t="s">
        <v>166</v>
      </c>
      <c r="AC11" s="372" t="s">
        <v>167</v>
      </c>
      <c r="AD11" s="373" t="s">
        <v>168</v>
      </c>
      <c r="AE11" s="372" t="s">
        <v>169</v>
      </c>
      <c r="AF11" s="372" t="s">
        <v>170</v>
      </c>
      <c r="AG11" s="372" t="s">
        <v>171</v>
      </c>
      <c r="AH11" s="372" t="s">
        <v>172</v>
      </c>
      <c r="AI11" s="372" t="s">
        <v>173</v>
      </c>
      <c r="AJ11" s="372" t="s">
        <v>174</v>
      </c>
    </row>
    <row r="12" spans="1:36" ht="51" customHeight="1">
      <c r="A12" s="1241" t="s">
        <v>1428</v>
      </c>
      <c r="B12" s="375"/>
      <c r="C12" s="375" t="s">
        <v>143</v>
      </c>
      <c r="D12" s="377" t="s">
        <v>1429</v>
      </c>
      <c r="E12" s="377">
        <v>1</v>
      </c>
      <c r="F12" s="379" t="s">
        <v>1430</v>
      </c>
      <c r="G12" s="377"/>
      <c r="H12" s="380" t="s">
        <v>68</v>
      </c>
      <c r="I12" s="381">
        <v>0</v>
      </c>
      <c r="J12" s="381">
        <v>0</v>
      </c>
      <c r="K12" s="381">
        <v>1</v>
      </c>
      <c r="L12" s="381">
        <v>0</v>
      </c>
      <c r="M12" s="381">
        <v>0</v>
      </c>
      <c r="N12" s="381">
        <v>0</v>
      </c>
      <c r="O12" s="381">
        <v>0</v>
      </c>
      <c r="P12" s="381">
        <v>0</v>
      </c>
      <c r="Q12" s="381">
        <v>0</v>
      </c>
      <c r="R12" s="381">
        <v>0</v>
      </c>
      <c r="S12" s="381">
        <v>0</v>
      </c>
      <c r="T12" s="381">
        <v>0</v>
      </c>
      <c r="U12" s="381"/>
      <c r="V12" s="382">
        <v>0</v>
      </c>
      <c r="W12" s="383"/>
      <c r="X12" s="1222" t="s">
        <v>1443</v>
      </c>
      <c r="Y12" s="384"/>
      <c r="Z12" s="384"/>
      <c r="AA12" s="384"/>
      <c r="AB12" s="384"/>
      <c r="AC12" s="384"/>
      <c r="AD12" s="384"/>
      <c r="AE12" s="384"/>
      <c r="AF12" s="384"/>
      <c r="AG12" s="384"/>
      <c r="AH12" s="384"/>
      <c r="AI12" s="384"/>
      <c r="AJ12" s="384"/>
    </row>
    <row r="13" spans="1:36" ht="102.75" customHeight="1">
      <c r="A13" s="1018"/>
      <c r="B13" s="375"/>
      <c r="C13" s="375" t="s">
        <v>143</v>
      </c>
      <c r="D13" s="377" t="s">
        <v>1444</v>
      </c>
      <c r="E13" s="377">
        <v>3</v>
      </c>
      <c r="F13" s="379" t="s">
        <v>1445</v>
      </c>
      <c r="G13" s="377"/>
      <c r="H13" s="380" t="s">
        <v>69</v>
      </c>
      <c r="I13" s="381">
        <v>0</v>
      </c>
      <c r="J13" s="381">
        <v>0</v>
      </c>
      <c r="K13" s="381">
        <v>1</v>
      </c>
      <c r="L13" s="381">
        <v>0</v>
      </c>
      <c r="M13" s="381">
        <v>0</v>
      </c>
      <c r="N13" s="381">
        <v>0</v>
      </c>
      <c r="O13" s="381">
        <v>0</v>
      </c>
      <c r="P13" s="381">
        <v>0</v>
      </c>
      <c r="Q13" s="381">
        <v>0</v>
      </c>
      <c r="R13" s="381">
        <v>0</v>
      </c>
      <c r="S13" s="381">
        <v>0</v>
      </c>
      <c r="T13" s="381">
        <v>0</v>
      </c>
      <c r="U13" s="381"/>
      <c r="V13" s="382">
        <v>0</v>
      </c>
      <c r="W13" s="383"/>
      <c r="X13" s="1008"/>
      <c r="Y13" s="384"/>
      <c r="Z13" s="384"/>
      <c r="AA13" s="384"/>
      <c r="AB13" s="384"/>
      <c r="AC13" s="384"/>
      <c r="AD13" s="384"/>
      <c r="AE13" s="384"/>
      <c r="AF13" s="384"/>
      <c r="AG13" s="384"/>
      <c r="AH13" s="384"/>
      <c r="AI13" s="384"/>
      <c r="AJ13" s="384"/>
    </row>
    <row r="14" spans="1:36" ht="21" customHeight="1">
      <c r="A14" s="1018"/>
      <c r="B14" s="1233" t="s">
        <v>30</v>
      </c>
      <c r="C14" s="1010"/>
      <c r="D14" s="1010"/>
      <c r="E14" s="1010"/>
      <c r="F14" s="1010"/>
      <c r="G14" s="1010"/>
      <c r="H14" s="1010"/>
      <c r="I14" s="1010"/>
      <c r="J14" s="1010"/>
      <c r="K14" s="1010"/>
      <c r="L14" s="1010"/>
      <c r="M14" s="1010"/>
      <c r="N14" s="1010"/>
      <c r="O14" s="1010"/>
      <c r="P14" s="1010"/>
      <c r="Q14" s="1010"/>
      <c r="R14" s="1010"/>
      <c r="S14" s="1010"/>
      <c r="T14" s="1010"/>
      <c r="U14" s="1010"/>
      <c r="V14" s="1010"/>
      <c r="W14" s="1011"/>
      <c r="X14" s="385"/>
      <c r="Y14" s="386"/>
      <c r="Z14" s="386"/>
      <c r="AA14" s="386"/>
      <c r="AB14" s="386"/>
      <c r="AC14" s="386"/>
      <c r="AD14" s="386"/>
      <c r="AE14" s="386"/>
      <c r="AF14" s="386"/>
      <c r="AG14" s="386"/>
      <c r="AH14" s="386"/>
      <c r="AI14" s="386"/>
      <c r="AJ14" s="386"/>
    </row>
    <row r="15" spans="1:36" ht="165.75" customHeight="1">
      <c r="A15" s="1018"/>
      <c r="B15" s="1231"/>
      <c r="C15" s="1231" t="s">
        <v>143</v>
      </c>
      <c r="D15" s="1263" t="s">
        <v>1457</v>
      </c>
      <c r="E15" s="1013"/>
      <c r="F15" s="1014"/>
      <c r="G15" s="1262"/>
      <c r="H15" s="387" t="s">
        <v>68</v>
      </c>
      <c r="I15" s="210">
        <v>0</v>
      </c>
      <c r="J15" s="388">
        <v>0</v>
      </c>
      <c r="K15" s="388">
        <v>0</v>
      </c>
      <c r="L15" s="388">
        <v>0</v>
      </c>
      <c r="M15" s="388">
        <v>0.5</v>
      </c>
      <c r="N15" s="210">
        <v>0.5</v>
      </c>
      <c r="O15" s="210">
        <v>0</v>
      </c>
      <c r="P15" s="210">
        <v>0</v>
      </c>
      <c r="Q15" s="210">
        <v>0</v>
      </c>
      <c r="R15" s="210">
        <v>0</v>
      </c>
      <c r="S15" s="210">
        <v>0</v>
      </c>
      <c r="T15" s="210">
        <v>0</v>
      </c>
      <c r="U15" s="210"/>
      <c r="V15" s="389"/>
      <c r="W15" s="1235"/>
      <c r="X15" s="1222" t="s">
        <v>1470</v>
      </c>
      <c r="Y15" s="384"/>
      <c r="Z15" s="384"/>
      <c r="AA15" s="384"/>
      <c r="AB15" s="384"/>
      <c r="AC15" s="384" t="s">
        <v>1471</v>
      </c>
      <c r="AD15" s="384" t="s">
        <v>1472</v>
      </c>
      <c r="AE15" s="384"/>
      <c r="AF15" s="384"/>
      <c r="AG15" s="384"/>
      <c r="AH15" s="384"/>
      <c r="AI15" s="384"/>
      <c r="AJ15" s="384"/>
    </row>
    <row r="16" spans="1:36" ht="22.5" customHeight="1">
      <c r="A16" s="1018"/>
      <c r="B16" s="1008"/>
      <c r="C16" s="1008"/>
      <c r="D16" s="1015"/>
      <c r="E16" s="1016"/>
      <c r="F16" s="1017"/>
      <c r="G16" s="1008"/>
      <c r="H16" s="387" t="s">
        <v>69</v>
      </c>
      <c r="I16" s="210">
        <v>0</v>
      </c>
      <c r="J16" s="210">
        <v>0</v>
      </c>
      <c r="K16" s="210">
        <v>0</v>
      </c>
      <c r="L16" s="210">
        <v>0</v>
      </c>
      <c r="M16" s="210">
        <v>0.5</v>
      </c>
      <c r="N16" s="210">
        <v>0.5</v>
      </c>
      <c r="O16" s="210">
        <v>0</v>
      </c>
      <c r="P16" s="210">
        <v>0</v>
      </c>
      <c r="Q16" s="210">
        <v>0</v>
      </c>
      <c r="R16" s="210">
        <v>0</v>
      </c>
      <c r="S16" s="210">
        <v>0</v>
      </c>
      <c r="T16" s="210">
        <v>0</v>
      </c>
      <c r="U16" s="210"/>
      <c r="V16" s="389"/>
      <c r="W16" s="1008"/>
      <c r="X16" s="1008"/>
      <c r="Y16" s="384"/>
      <c r="Z16" s="384"/>
      <c r="AA16" s="384"/>
      <c r="AB16" s="384"/>
      <c r="AC16" s="384"/>
      <c r="AD16" s="384"/>
      <c r="AE16" s="384"/>
      <c r="AF16" s="384"/>
      <c r="AG16" s="384"/>
      <c r="AH16" s="384"/>
      <c r="AI16" s="384"/>
      <c r="AJ16" s="384"/>
    </row>
    <row r="17" spans="1:36" ht="66.75" customHeight="1">
      <c r="A17" s="1018"/>
      <c r="B17" s="1231"/>
      <c r="C17" s="1231" t="s">
        <v>143</v>
      </c>
      <c r="D17" s="1263" t="s">
        <v>1474</v>
      </c>
      <c r="E17" s="1013"/>
      <c r="F17" s="1014"/>
      <c r="G17" s="375"/>
      <c r="H17" s="380" t="s">
        <v>68</v>
      </c>
      <c r="I17" s="381">
        <v>0</v>
      </c>
      <c r="J17" s="381">
        <v>0</v>
      </c>
      <c r="K17" s="381">
        <v>0</v>
      </c>
      <c r="L17" s="390">
        <v>0</v>
      </c>
      <c r="M17" s="390">
        <v>0</v>
      </c>
      <c r="N17" s="390">
        <v>0.5</v>
      </c>
      <c r="O17" s="381">
        <v>0.5</v>
      </c>
      <c r="P17" s="381">
        <v>0</v>
      </c>
      <c r="Q17" s="381">
        <v>0</v>
      </c>
      <c r="R17" s="381">
        <v>0</v>
      </c>
      <c r="S17" s="381">
        <v>0</v>
      </c>
      <c r="T17" s="381">
        <v>0</v>
      </c>
      <c r="U17" s="210"/>
      <c r="V17" s="389"/>
      <c r="W17" s="1235"/>
      <c r="X17" s="1222" t="s">
        <v>1476</v>
      </c>
      <c r="Y17" s="384" t="s">
        <v>1478</v>
      </c>
      <c r="Z17" s="384" t="s">
        <v>1478</v>
      </c>
      <c r="AA17" s="384" t="s">
        <v>1478</v>
      </c>
      <c r="AB17" s="384" t="s">
        <v>1478</v>
      </c>
      <c r="AC17" s="384" t="s">
        <v>1480</v>
      </c>
      <c r="AD17" s="384"/>
      <c r="AE17" s="384"/>
      <c r="AF17" s="384"/>
      <c r="AG17" s="384"/>
      <c r="AH17" s="384"/>
      <c r="AI17" s="384"/>
      <c r="AJ17" s="384"/>
    </row>
    <row r="18" spans="1:36" ht="23.25" customHeight="1">
      <c r="A18" s="1018"/>
      <c r="B18" s="1008"/>
      <c r="C18" s="1008"/>
      <c r="D18" s="1015"/>
      <c r="E18" s="1016"/>
      <c r="F18" s="1017"/>
      <c r="G18" s="375"/>
      <c r="H18" s="380" t="s">
        <v>69</v>
      </c>
      <c r="I18" s="381">
        <v>0</v>
      </c>
      <c r="J18" s="381">
        <v>0</v>
      </c>
      <c r="K18" s="381">
        <v>0</v>
      </c>
      <c r="L18" s="381">
        <v>0</v>
      </c>
      <c r="M18" s="381">
        <v>0</v>
      </c>
      <c r="N18" s="381">
        <v>0.5</v>
      </c>
      <c r="O18" s="381">
        <v>0</v>
      </c>
      <c r="P18" s="381">
        <v>0</v>
      </c>
      <c r="Q18" s="381">
        <v>0</v>
      </c>
      <c r="R18" s="381">
        <v>0</v>
      </c>
      <c r="S18" s="381">
        <v>0</v>
      </c>
      <c r="T18" s="210">
        <v>0</v>
      </c>
      <c r="U18" s="210"/>
      <c r="V18" s="389"/>
      <c r="W18" s="1008"/>
      <c r="X18" s="1008"/>
      <c r="Y18" s="384"/>
      <c r="Z18" s="384"/>
      <c r="AA18" s="384"/>
      <c r="AB18" s="384"/>
      <c r="AC18" s="384"/>
      <c r="AD18" s="384"/>
      <c r="AE18" s="384"/>
      <c r="AF18" s="384"/>
      <c r="AG18" s="384"/>
      <c r="AH18" s="384"/>
      <c r="AI18" s="384"/>
      <c r="AJ18" s="384"/>
    </row>
    <row r="19" spans="1:36" ht="66.75" customHeight="1">
      <c r="A19" s="1018"/>
      <c r="B19" s="1231"/>
      <c r="C19" s="1231" t="s">
        <v>143</v>
      </c>
      <c r="D19" s="1263" t="s">
        <v>1488</v>
      </c>
      <c r="E19" s="1013"/>
      <c r="F19" s="1014"/>
      <c r="G19" s="1238"/>
      <c r="H19" s="380" t="s">
        <v>68</v>
      </c>
      <c r="I19" s="381">
        <v>0</v>
      </c>
      <c r="J19" s="381">
        <v>1</v>
      </c>
      <c r="K19" s="381">
        <v>0</v>
      </c>
      <c r="L19" s="381">
        <v>0</v>
      </c>
      <c r="M19" s="381">
        <v>0</v>
      </c>
      <c r="N19" s="381">
        <v>0</v>
      </c>
      <c r="O19" s="381">
        <v>0</v>
      </c>
      <c r="P19" s="381">
        <v>0</v>
      </c>
      <c r="Q19" s="381">
        <v>0</v>
      </c>
      <c r="R19" s="381">
        <v>0</v>
      </c>
      <c r="S19" s="381">
        <v>0</v>
      </c>
      <c r="T19" s="381">
        <v>0</v>
      </c>
      <c r="U19" s="381"/>
      <c r="V19" s="389"/>
      <c r="W19" s="1235"/>
      <c r="X19" s="1219" t="s">
        <v>1490</v>
      </c>
      <c r="Y19" s="384" t="s">
        <v>1478</v>
      </c>
      <c r="Z19" s="384" t="s">
        <v>1491</v>
      </c>
      <c r="AA19" s="384"/>
      <c r="AB19" s="384"/>
      <c r="AC19" s="384"/>
      <c r="AD19" s="384"/>
      <c r="AE19" s="384"/>
      <c r="AF19" s="384"/>
      <c r="AG19" s="384"/>
      <c r="AH19" s="384"/>
      <c r="AI19" s="384"/>
      <c r="AJ19" s="384"/>
    </row>
    <row r="20" spans="1:36" ht="52.5" customHeight="1">
      <c r="A20" s="1018"/>
      <c r="B20" s="1008"/>
      <c r="C20" s="1008"/>
      <c r="D20" s="1015"/>
      <c r="E20" s="1016"/>
      <c r="F20" s="1017"/>
      <c r="G20" s="1008"/>
      <c r="H20" s="380" t="s">
        <v>69</v>
      </c>
      <c r="I20" s="381">
        <v>0</v>
      </c>
      <c r="J20" s="381">
        <v>1</v>
      </c>
      <c r="K20" s="381">
        <v>0</v>
      </c>
      <c r="L20" s="381">
        <v>0</v>
      </c>
      <c r="M20" s="381">
        <v>0</v>
      </c>
      <c r="N20" s="381">
        <v>0</v>
      </c>
      <c r="O20" s="381">
        <v>0</v>
      </c>
      <c r="P20" s="381">
        <v>0</v>
      </c>
      <c r="Q20" s="381">
        <v>0</v>
      </c>
      <c r="R20" s="381">
        <v>0</v>
      </c>
      <c r="S20" s="381">
        <v>0</v>
      </c>
      <c r="T20" s="381">
        <v>0</v>
      </c>
      <c r="U20" s="381"/>
      <c r="V20" s="389"/>
      <c r="W20" s="1008"/>
      <c r="X20" s="1020"/>
      <c r="Y20" s="384" t="s">
        <v>1478</v>
      </c>
      <c r="Z20" s="384"/>
      <c r="AA20" s="384"/>
      <c r="AB20" s="384"/>
      <c r="AC20" s="384"/>
      <c r="AD20" s="384"/>
      <c r="AE20" s="384"/>
      <c r="AF20" s="384"/>
      <c r="AG20" s="384"/>
      <c r="AH20" s="384"/>
      <c r="AI20" s="384"/>
      <c r="AJ20" s="384"/>
    </row>
    <row r="21" spans="1:36" ht="32.25" customHeight="1">
      <c r="A21" s="1018"/>
      <c r="B21" s="1231"/>
      <c r="C21" s="1231" t="s">
        <v>143</v>
      </c>
      <c r="D21" s="1263" t="s">
        <v>1502</v>
      </c>
      <c r="E21" s="1013"/>
      <c r="F21" s="1014"/>
      <c r="G21" s="1231"/>
      <c r="H21" s="387" t="s">
        <v>68</v>
      </c>
      <c r="I21" s="210">
        <v>0</v>
      </c>
      <c r="J21" s="391">
        <v>0.5</v>
      </c>
      <c r="K21" s="391">
        <v>0.5</v>
      </c>
      <c r="L21" s="210">
        <v>0</v>
      </c>
      <c r="M21" s="210">
        <v>0</v>
      </c>
      <c r="N21" s="210">
        <v>0</v>
      </c>
      <c r="O21" s="210">
        <v>0</v>
      </c>
      <c r="P21" s="210">
        <v>0</v>
      </c>
      <c r="Q21" s="210">
        <v>0</v>
      </c>
      <c r="R21" s="210">
        <v>0</v>
      </c>
      <c r="S21" s="210">
        <v>0</v>
      </c>
      <c r="T21" s="210">
        <v>0</v>
      </c>
      <c r="U21" s="210"/>
      <c r="V21" s="389"/>
      <c r="W21" s="1235"/>
      <c r="X21" s="1219" t="s">
        <v>1503</v>
      </c>
      <c r="Y21" s="384"/>
      <c r="Z21" s="1211" t="s">
        <v>1504</v>
      </c>
      <c r="AA21" s="384"/>
      <c r="AB21" s="384"/>
      <c r="AC21" s="384"/>
      <c r="AD21" s="384"/>
      <c r="AE21" s="384"/>
      <c r="AF21" s="384"/>
      <c r="AG21" s="384"/>
      <c r="AH21" s="384"/>
      <c r="AI21" s="384"/>
      <c r="AJ21" s="384"/>
    </row>
    <row r="22" spans="1:36" ht="23.25" customHeight="1">
      <c r="A22" s="1018"/>
      <c r="B22" s="1008"/>
      <c r="C22" s="1008"/>
      <c r="D22" s="1015"/>
      <c r="E22" s="1016"/>
      <c r="F22" s="1017"/>
      <c r="G22" s="1008"/>
      <c r="H22" s="387" t="s">
        <v>69</v>
      </c>
      <c r="I22" s="210">
        <v>0</v>
      </c>
      <c r="J22" s="210">
        <v>0.5</v>
      </c>
      <c r="K22" s="210">
        <v>0.5</v>
      </c>
      <c r="L22" s="210">
        <v>0</v>
      </c>
      <c r="M22" s="210">
        <v>0</v>
      </c>
      <c r="N22" s="210">
        <v>0</v>
      </c>
      <c r="O22" s="210">
        <v>0</v>
      </c>
      <c r="P22" s="210">
        <v>0</v>
      </c>
      <c r="Q22" s="210">
        <v>0</v>
      </c>
      <c r="R22" s="210">
        <v>0</v>
      </c>
      <c r="S22" s="210">
        <v>0</v>
      </c>
      <c r="T22" s="210">
        <v>0</v>
      </c>
      <c r="U22" s="210"/>
      <c r="V22" s="389"/>
      <c r="W22" s="1008"/>
      <c r="X22" s="1020"/>
      <c r="Y22" s="384"/>
      <c r="Z22" s="1008"/>
      <c r="AA22" s="384"/>
      <c r="AB22" s="384"/>
      <c r="AC22" s="384"/>
      <c r="AD22" s="384"/>
      <c r="AE22" s="384"/>
      <c r="AF22" s="384"/>
      <c r="AG22" s="384"/>
      <c r="AH22" s="384"/>
      <c r="AI22" s="384"/>
      <c r="AJ22" s="384"/>
    </row>
    <row r="23" spans="1:36" ht="87.75" customHeight="1">
      <c r="A23" s="1018"/>
      <c r="B23" s="1231"/>
      <c r="C23" s="1231" t="s">
        <v>143</v>
      </c>
      <c r="D23" s="1263" t="s">
        <v>1506</v>
      </c>
      <c r="E23" s="1013"/>
      <c r="F23" s="1014"/>
      <c r="G23" s="375"/>
      <c r="H23" s="387" t="s">
        <v>68</v>
      </c>
      <c r="I23" s="210">
        <v>0</v>
      </c>
      <c r="J23" s="210">
        <v>0</v>
      </c>
      <c r="K23" s="210">
        <v>0.8</v>
      </c>
      <c r="L23" s="210">
        <v>0</v>
      </c>
      <c r="M23" s="210">
        <v>0</v>
      </c>
      <c r="N23" s="210">
        <v>0</v>
      </c>
      <c r="O23" s="210">
        <v>0.2</v>
      </c>
      <c r="P23" s="210">
        <v>0</v>
      </c>
      <c r="Q23" s="210">
        <v>0</v>
      </c>
      <c r="R23" s="210">
        <v>0</v>
      </c>
      <c r="S23" s="210">
        <v>0</v>
      </c>
      <c r="T23" s="210">
        <v>0</v>
      </c>
      <c r="U23" s="210"/>
      <c r="V23" s="389"/>
      <c r="W23" s="1235"/>
      <c r="X23" s="1219" t="s">
        <v>1507</v>
      </c>
      <c r="Y23" s="1211" t="s">
        <v>1478</v>
      </c>
      <c r="Z23" s="1211" t="s">
        <v>1478</v>
      </c>
      <c r="AA23" s="1211" t="s">
        <v>1508</v>
      </c>
      <c r="AB23" s="1211"/>
      <c r="AC23" s="1211"/>
      <c r="AD23" s="1211"/>
      <c r="AE23" s="1211"/>
      <c r="AF23" s="1211"/>
      <c r="AG23" s="1211"/>
      <c r="AH23" s="1211"/>
      <c r="AI23" s="1211"/>
      <c r="AJ23" s="1211"/>
    </row>
    <row r="24" spans="1:36" ht="75" customHeight="1">
      <c r="A24" s="1018"/>
      <c r="B24" s="1008"/>
      <c r="C24" s="1008"/>
      <c r="D24" s="1015"/>
      <c r="E24" s="1016"/>
      <c r="F24" s="1017"/>
      <c r="G24" s="375"/>
      <c r="H24" s="387" t="s">
        <v>69</v>
      </c>
      <c r="I24" s="210">
        <v>0</v>
      </c>
      <c r="J24" s="210">
        <v>0</v>
      </c>
      <c r="K24" s="210">
        <v>0.8</v>
      </c>
      <c r="L24" s="210">
        <v>0</v>
      </c>
      <c r="M24" s="210">
        <v>0</v>
      </c>
      <c r="N24" s="210">
        <v>0</v>
      </c>
      <c r="O24" s="210">
        <v>0.2</v>
      </c>
      <c r="P24" s="210">
        <v>0</v>
      </c>
      <c r="Q24" s="210">
        <v>0</v>
      </c>
      <c r="R24" s="210">
        <v>0</v>
      </c>
      <c r="S24" s="210">
        <v>0</v>
      </c>
      <c r="T24" s="210">
        <v>0</v>
      </c>
      <c r="U24" s="210"/>
      <c r="V24" s="389"/>
      <c r="W24" s="1008"/>
      <c r="X24" s="1020"/>
      <c r="Y24" s="1008"/>
      <c r="Z24" s="1008"/>
      <c r="AA24" s="1008"/>
      <c r="AB24" s="1008"/>
      <c r="AC24" s="1008"/>
      <c r="AD24" s="1008"/>
      <c r="AE24" s="1008"/>
      <c r="AF24" s="1008"/>
      <c r="AG24" s="1008"/>
      <c r="AH24" s="1008"/>
      <c r="AI24" s="1008"/>
      <c r="AJ24" s="1008"/>
    </row>
    <row r="25" spans="1:36" ht="147.75" customHeight="1">
      <c r="A25" s="1018"/>
      <c r="B25" s="1231"/>
      <c r="C25" s="1231" t="s">
        <v>143</v>
      </c>
      <c r="D25" s="1263" t="s">
        <v>1519</v>
      </c>
      <c r="E25" s="1013"/>
      <c r="F25" s="1014"/>
      <c r="G25" s="375"/>
      <c r="H25" s="387" t="s">
        <v>68</v>
      </c>
      <c r="I25" s="210">
        <v>0</v>
      </c>
      <c r="J25" s="391">
        <v>0.1</v>
      </c>
      <c r="K25" s="391">
        <v>0.7</v>
      </c>
      <c r="L25" s="391">
        <v>0.2</v>
      </c>
      <c r="M25" s="210">
        <v>0</v>
      </c>
      <c r="N25" s="210">
        <v>0</v>
      </c>
      <c r="O25" s="210">
        <v>0</v>
      </c>
      <c r="P25" s="210">
        <v>0</v>
      </c>
      <c r="Q25" s="210">
        <v>0</v>
      </c>
      <c r="R25" s="210">
        <v>0</v>
      </c>
      <c r="S25" s="210">
        <v>0</v>
      </c>
      <c r="T25" s="210">
        <v>0</v>
      </c>
      <c r="U25" s="210"/>
      <c r="V25" s="389"/>
      <c r="W25" s="1235"/>
      <c r="X25" s="1222" t="s">
        <v>1520</v>
      </c>
      <c r="Y25" s="1211" t="s">
        <v>1478</v>
      </c>
      <c r="Z25" s="1211" t="s">
        <v>1478</v>
      </c>
      <c r="AA25" s="1211" t="s">
        <v>1521</v>
      </c>
      <c r="AB25" s="1211" t="s">
        <v>1522</v>
      </c>
      <c r="AC25" s="1211" t="s">
        <v>1523</v>
      </c>
      <c r="AD25" s="1211"/>
      <c r="AE25" s="1211"/>
      <c r="AF25" s="1211"/>
      <c r="AG25" s="1211"/>
      <c r="AH25" s="1211"/>
      <c r="AI25" s="1211"/>
      <c r="AJ25" s="1211"/>
    </row>
    <row r="26" spans="1:36" ht="33.75" customHeight="1">
      <c r="A26" s="1018"/>
      <c r="B26" s="1008"/>
      <c r="C26" s="1008"/>
      <c r="D26" s="1015"/>
      <c r="E26" s="1016"/>
      <c r="F26" s="1017"/>
      <c r="G26" s="375"/>
      <c r="H26" s="387" t="s">
        <v>69</v>
      </c>
      <c r="I26" s="210">
        <v>0</v>
      </c>
      <c r="J26" s="210">
        <v>0.1</v>
      </c>
      <c r="K26" s="210">
        <v>0.7</v>
      </c>
      <c r="L26" s="210">
        <v>0.2</v>
      </c>
      <c r="M26" s="210">
        <v>0</v>
      </c>
      <c r="N26" s="210">
        <v>0</v>
      </c>
      <c r="O26" s="210">
        <v>0</v>
      </c>
      <c r="P26" s="210">
        <v>0</v>
      </c>
      <c r="Q26" s="210">
        <v>0</v>
      </c>
      <c r="R26" s="210">
        <v>0</v>
      </c>
      <c r="S26" s="210">
        <v>0</v>
      </c>
      <c r="T26" s="210">
        <v>0</v>
      </c>
      <c r="U26" s="210"/>
      <c r="V26" s="389"/>
      <c r="W26" s="1008"/>
      <c r="X26" s="1008"/>
      <c r="Y26" s="1008"/>
      <c r="Z26" s="1008"/>
      <c r="AA26" s="1008"/>
      <c r="AB26" s="1008"/>
      <c r="AC26" s="1008"/>
      <c r="AD26" s="1008"/>
      <c r="AE26" s="1008"/>
      <c r="AF26" s="1008"/>
      <c r="AG26" s="1008"/>
      <c r="AH26" s="1008"/>
      <c r="AI26" s="1008"/>
      <c r="AJ26" s="1008"/>
    </row>
    <row r="27" spans="1:36" ht="86.25" customHeight="1">
      <c r="A27" s="1018"/>
      <c r="B27" s="1231"/>
      <c r="C27" s="1231" t="s">
        <v>143</v>
      </c>
      <c r="D27" s="1264" t="s">
        <v>1525</v>
      </c>
      <c r="E27" s="1013"/>
      <c r="F27" s="1014"/>
      <c r="G27" s="375"/>
      <c r="H27" s="387" t="s">
        <v>68</v>
      </c>
      <c r="I27" s="210">
        <v>0</v>
      </c>
      <c r="J27" s="210">
        <v>0</v>
      </c>
      <c r="K27" s="210">
        <v>0</v>
      </c>
      <c r="L27" s="392">
        <v>0.33329999999999999</v>
      </c>
      <c r="M27" s="392">
        <v>0</v>
      </c>
      <c r="N27" s="392">
        <v>0</v>
      </c>
      <c r="O27" s="392">
        <v>0.33329999999999999</v>
      </c>
      <c r="P27" s="392">
        <v>0</v>
      </c>
      <c r="Q27" s="392">
        <v>0</v>
      </c>
      <c r="R27" s="392">
        <v>0.33339999999999997</v>
      </c>
      <c r="S27" s="210">
        <v>0</v>
      </c>
      <c r="T27" s="210">
        <v>0</v>
      </c>
      <c r="U27" s="210"/>
      <c r="V27" s="389"/>
      <c r="W27" s="1235"/>
      <c r="X27" s="1222" t="s">
        <v>1533</v>
      </c>
      <c r="Y27" s="1211" t="s">
        <v>1478</v>
      </c>
      <c r="Z27" s="1211" t="s">
        <v>1478</v>
      </c>
      <c r="AA27" s="1211" t="s">
        <v>1478</v>
      </c>
      <c r="AB27" s="1211" t="s">
        <v>1535</v>
      </c>
      <c r="AC27" s="1211" t="s">
        <v>1478</v>
      </c>
      <c r="AD27" s="1211"/>
      <c r="AE27" s="1211"/>
      <c r="AF27" s="1211"/>
      <c r="AG27" s="1211"/>
      <c r="AH27" s="1211"/>
      <c r="AI27" s="1211"/>
      <c r="AJ27" s="1211"/>
    </row>
    <row r="28" spans="1:36" ht="30" customHeight="1">
      <c r="A28" s="1008"/>
      <c r="B28" s="1008"/>
      <c r="C28" s="1008"/>
      <c r="D28" s="1015"/>
      <c r="E28" s="1016"/>
      <c r="F28" s="1017"/>
      <c r="G28" s="375"/>
      <c r="H28" s="387" t="s">
        <v>69</v>
      </c>
      <c r="I28" s="210">
        <v>0</v>
      </c>
      <c r="J28" s="210">
        <v>0</v>
      </c>
      <c r="K28" s="210">
        <v>0</v>
      </c>
      <c r="L28" s="210">
        <v>0.33329999999999999</v>
      </c>
      <c r="M28" s="210">
        <v>0</v>
      </c>
      <c r="N28" s="210">
        <v>0</v>
      </c>
      <c r="O28" s="210">
        <v>0</v>
      </c>
      <c r="P28" s="210">
        <v>0</v>
      </c>
      <c r="Q28" s="210">
        <v>0</v>
      </c>
      <c r="R28" s="210">
        <v>0</v>
      </c>
      <c r="S28" s="210">
        <v>0</v>
      </c>
      <c r="T28" s="210">
        <v>0</v>
      </c>
      <c r="U28" s="210"/>
      <c r="V28" s="389"/>
      <c r="W28" s="1008"/>
      <c r="X28" s="1008"/>
      <c r="Y28" s="1008"/>
      <c r="Z28" s="1008"/>
      <c r="AA28" s="1008"/>
      <c r="AB28" s="1008"/>
      <c r="AC28" s="1008"/>
      <c r="AD28" s="1008"/>
      <c r="AE28" s="1008"/>
      <c r="AF28" s="1008"/>
      <c r="AG28" s="1008"/>
      <c r="AH28" s="1008"/>
      <c r="AI28" s="1008"/>
      <c r="AJ28" s="1008"/>
    </row>
    <row r="29" spans="1:36" ht="36.75" customHeight="1">
      <c r="A29" s="370" t="s">
        <v>2</v>
      </c>
      <c r="B29" s="370" t="s">
        <v>161</v>
      </c>
      <c r="C29" s="370" t="s">
        <v>1421</v>
      </c>
      <c r="D29" s="370" t="s">
        <v>825</v>
      </c>
      <c r="E29" s="370" t="s">
        <v>4</v>
      </c>
      <c r="F29" s="370" t="s">
        <v>5</v>
      </c>
      <c r="G29" s="370" t="s">
        <v>6</v>
      </c>
      <c r="H29" s="370" t="s">
        <v>53</v>
      </c>
      <c r="I29" s="370" t="s">
        <v>54</v>
      </c>
      <c r="J29" s="370" t="s">
        <v>55</v>
      </c>
      <c r="K29" s="370" t="s">
        <v>56</v>
      </c>
      <c r="L29" s="370" t="s">
        <v>57</v>
      </c>
      <c r="M29" s="370" t="s">
        <v>58</v>
      </c>
      <c r="N29" s="370" t="s">
        <v>59</v>
      </c>
      <c r="O29" s="370" t="s">
        <v>60</v>
      </c>
      <c r="P29" s="370" t="s">
        <v>61</v>
      </c>
      <c r="Q29" s="370" t="s">
        <v>62</v>
      </c>
      <c r="R29" s="370" t="s">
        <v>63</v>
      </c>
      <c r="S29" s="370" t="s">
        <v>64</v>
      </c>
      <c r="T29" s="370" t="s">
        <v>65</v>
      </c>
      <c r="U29" s="370" t="s">
        <v>66</v>
      </c>
      <c r="V29" s="370" t="s">
        <v>52</v>
      </c>
      <c r="W29" s="370" t="s">
        <v>162</v>
      </c>
      <c r="X29" s="395" t="s">
        <v>1422</v>
      </c>
      <c r="Y29" s="396"/>
      <c r="Z29" s="396"/>
      <c r="AA29" s="396"/>
      <c r="AB29" s="396"/>
      <c r="AC29" s="396"/>
      <c r="AD29" s="396"/>
      <c r="AE29" s="396"/>
      <c r="AF29" s="396"/>
      <c r="AG29" s="396"/>
      <c r="AH29" s="396"/>
      <c r="AI29" s="396"/>
      <c r="AJ29" s="396"/>
    </row>
    <row r="30" spans="1:36" ht="106.5" customHeight="1">
      <c r="A30" s="1251" t="s">
        <v>1536</v>
      </c>
      <c r="B30" s="1231" t="s">
        <v>1538</v>
      </c>
      <c r="C30" s="1237" t="s">
        <v>1539</v>
      </c>
      <c r="D30" s="1237" t="s">
        <v>1540</v>
      </c>
      <c r="E30" s="1237">
        <v>1</v>
      </c>
      <c r="F30" s="1251" t="s">
        <v>1541</v>
      </c>
      <c r="G30" s="1231" t="s">
        <v>179</v>
      </c>
      <c r="H30" s="375" t="s">
        <v>68</v>
      </c>
      <c r="I30" s="210">
        <f t="shared" ref="I30:P30" si="0">+(I33*$V$33)+(I35*$V$35)+(I37*$V$37)+(I39*$V$39)</f>
        <v>0</v>
      </c>
      <c r="J30" s="210">
        <f t="shared" si="0"/>
        <v>0</v>
      </c>
      <c r="K30" s="210">
        <f t="shared" si="0"/>
        <v>0</v>
      </c>
      <c r="L30" s="210">
        <f t="shared" si="0"/>
        <v>0</v>
      </c>
      <c r="M30" s="210">
        <f t="shared" si="0"/>
        <v>0.2</v>
      </c>
      <c r="N30" s="210">
        <f t="shared" si="0"/>
        <v>0.42500000000000004</v>
      </c>
      <c r="O30" s="210">
        <f t="shared" si="0"/>
        <v>0.22500000000000001</v>
      </c>
      <c r="P30" s="210">
        <f t="shared" si="0"/>
        <v>0.15</v>
      </c>
      <c r="Q30" s="210"/>
      <c r="R30" s="210"/>
      <c r="S30" s="210"/>
      <c r="T30" s="210"/>
      <c r="U30" s="210">
        <f t="shared" ref="U30:U31" si="1">SUM(I30:T30)</f>
        <v>1</v>
      </c>
      <c r="V30" s="1232">
        <v>0.15</v>
      </c>
      <c r="W30" s="1235">
        <f>IF(OR(U31=0,V30=0),0,(U31/U30*V30))</f>
        <v>0.15</v>
      </c>
      <c r="X30" s="399"/>
      <c r="Y30" s="1211" t="s">
        <v>1543</v>
      </c>
      <c r="Z30" s="1211" t="s">
        <v>1544</v>
      </c>
      <c r="AA30" s="1211" t="s">
        <v>1478</v>
      </c>
      <c r="AB30" s="1211" t="s">
        <v>1545</v>
      </c>
      <c r="AC30" s="1211" t="s">
        <v>1546</v>
      </c>
      <c r="AD30" s="1211">
        <v>0</v>
      </c>
      <c r="AE30" s="1211">
        <v>0</v>
      </c>
      <c r="AF30" s="1211">
        <v>0</v>
      </c>
      <c r="AG30" s="1211">
        <v>0</v>
      </c>
      <c r="AH30" s="1211">
        <v>0</v>
      </c>
      <c r="AI30" s="1211">
        <v>0</v>
      </c>
      <c r="AJ30" s="1211">
        <v>0</v>
      </c>
    </row>
    <row r="31" spans="1:36" ht="121.5" customHeight="1">
      <c r="A31" s="1018"/>
      <c r="B31" s="1008"/>
      <c r="C31" s="1008"/>
      <c r="D31" s="1008"/>
      <c r="E31" s="1008"/>
      <c r="F31" s="1008"/>
      <c r="G31" s="1008"/>
      <c r="H31" s="402" t="s">
        <v>69</v>
      </c>
      <c r="I31" s="210">
        <f t="shared" ref="I31:P31" si="2">+(I34*$V$33)+(I36*$V$35)+(I38*$V$37)+(I40*$V$39)</f>
        <v>0</v>
      </c>
      <c r="J31" s="210">
        <f t="shared" si="2"/>
        <v>0</v>
      </c>
      <c r="K31" s="210">
        <f t="shared" si="2"/>
        <v>0</v>
      </c>
      <c r="L31" s="210">
        <f t="shared" si="2"/>
        <v>0</v>
      </c>
      <c r="M31" s="210">
        <f t="shared" si="2"/>
        <v>0.2</v>
      </c>
      <c r="N31" s="210">
        <f t="shared" si="2"/>
        <v>0.42500000000000004</v>
      </c>
      <c r="O31" s="210">
        <f t="shared" si="2"/>
        <v>0.22500000000000001</v>
      </c>
      <c r="P31" s="210">
        <f t="shared" si="2"/>
        <v>0.15</v>
      </c>
      <c r="Q31" s="210"/>
      <c r="R31" s="210"/>
      <c r="S31" s="210"/>
      <c r="T31" s="210"/>
      <c r="U31" s="210">
        <f t="shared" si="1"/>
        <v>1</v>
      </c>
      <c r="V31" s="1008"/>
      <c r="W31" s="1008"/>
      <c r="X31" s="404" t="s">
        <v>1548</v>
      </c>
      <c r="Y31" s="1008"/>
      <c r="Z31" s="1008"/>
      <c r="AA31" s="1008"/>
      <c r="AB31" s="1008"/>
      <c r="AC31" s="1008"/>
      <c r="AD31" s="1008"/>
      <c r="AE31" s="1008"/>
      <c r="AF31" s="1008"/>
      <c r="AG31" s="1008"/>
      <c r="AH31" s="1008"/>
      <c r="AI31" s="1008"/>
      <c r="AJ31" s="1008"/>
    </row>
    <row r="32" spans="1:36" ht="16.5" customHeight="1">
      <c r="A32" s="1018"/>
      <c r="B32" s="1265" t="s">
        <v>30</v>
      </c>
      <c r="C32" s="1010"/>
      <c r="D32" s="1010"/>
      <c r="E32" s="1010"/>
      <c r="F32" s="1010"/>
      <c r="G32" s="1010"/>
      <c r="H32" s="1010"/>
      <c r="I32" s="1010"/>
      <c r="J32" s="1010"/>
      <c r="K32" s="1010"/>
      <c r="L32" s="1010"/>
      <c r="M32" s="1010"/>
      <c r="N32" s="1010"/>
      <c r="O32" s="1010"/>
      <c r="P32" s="1010"/>
      <c r="Q32" s="1010"/>
      <c r="R32" s="1010"/>
      <c r="S32" s="1010"/>
      <c r="T32" s="1010"/>
      <c r="U32" s="1010"/>
      <c r="V32" s="1010"/>
      <c r="W32" s="1010"/>
      <c r="X32" s="405"/>
      <c r="Y32" s="406"/>
      <c r="Z32" s="407"/>
      <c r="AA32" s="408"/>
      <c r="AB32" s="408"/>
      <c r="AC32" s="408"/>
      <c r="AD32" s="408"/>
      <c r="AE32" s="408"/>
      <c r="AF32" s="408"/>
      <c r="AG32" s="408"/>
      <c r="AH32" s="408"/>
      <c r="AI32" s="408"/>
      <c r="AJ32" s="410"/>
    </row>
    <row r="33" spans="1:36" ht="20.25" customHeight="1">
      <c r="A33" s="1018"/>
      <c r="B33" s="1231" t="s">
        <v>1538</v>
      </c>
      <c r="C33" s="1231" t="s">
        <v>1554</v>
      </c>
      <c r="D33" s="1247" t="s">
        <v>1555</v>
      </c>
      <c r="E33" s="1013"/>
      <c r="F33" s="1013"/>
      <c r="G33" s="1014"/>
      <c r="H33" s="375" t="s">
        <v>68</v>
      </c>
      <c r="I33" s="210">
        <v>0</v>
      </c>
      <c r="J33" s="210">
        <v>0</v>
      </c>
      <c r="K33" s="210">
        <v>0</v>
      </c>
      <c r="L33" s="210">
        <v>0</v>
      </c>
      <c r="M33" s="210">
        <v>0.5</v>
      </c>
      <c r="N33" s="210">
        <v>0.5</v>
      </c>
      <c r="O33" s="210">
        <v>0</v>
      </c>
      <c r="P33" s="210">
        <v>0</v>
      </c>
      <c r="Q33" s="210">
        <v>0</v>
      </c>
      <c r="R33" s="210">
        <v>0</v>
      </c>
      <c r="S33" s="210">
        <v>0</v>
      </c>
      <c r="T33" s="210">
        <v>0</v>
      </c>
      <c r="U33" s="411">
        <f t="shared" ref="U33:U40" si="3">SUM(I33:T33)</f>
        <v>1</v>
      </c>
      <c r="V33" s="1221">
        <v>0.4</v>
      </c>
      <c r="W33" s="1213">
        <f>IF(OR(U34=0,V33=0),0,(U34/U33*V33))</f>
        <v>0.4</v>
      </c>
      <c r="X33" s="1222" t="s">
        <v>1558</v>
      </c>
      <c r="Y33" s="1211" t="s">
        <v>1478</v>
      </c>
      <c r="Z33" s="1211" t="s">
        <v>1478</v>
      </c>
      <c r="AA33" s="1211" t="s">
        <v>1478</v>
      </c>
      <c r="AB33" s="1211" t="s">
        <v>1478</v>
      </c>
      <c r="AC33" s="1266" t="s">
        <v>1559</v>
      </c>
      <c r="AD33" s="1266" t="s">
        <v>1560</v>
      </c>
      <c r="AE33" s="1266">
        <v>0</v>
      </c>
      <c r="AF33" s="1266">
        <v>0</v>
      </c>
      <c r="AG33" s="1266">
        <v>0</v>
      </c>
      <c r="AH33" s="1266">
        <v>0</v>
      </c>
      <c r="AI33" s="1266">
        <v>0</v>
      </c>
      <c r="AJ33" s="1266">
        <v>0</v>
      </c>
    </row>
    <row r="34" spans="1:36" ht="81.75" customHeight="1">
      <c r="A34" s="1018"/>
      <c r="B34" s="1008"/>
      <c r="C34" s="1008"/>
      <c r="D34" s="1015"/>
      <c r="E34" s="1016"/>
      <c r="F34" s="1016"/>
      <c r="G34" s="1017"/>
      <c r="H34" s="413" t="s">
        <v>69</v>
      </c>
      <c r="I34" s="414">
        <v>0</v>
      </c>
      <c r="J34" s="414">
        <v>0</v>
      </c>
      <c r="K34" s="414">
        <v>0</v>
      </c>
      <c r="L34" s="414">
        <v>0</v>
      </c>
      <c r="M34" s="414">
        <v>0.5</v>
      </c>
      <c r="N34" s="414">
        <v>0.5</v>
      </c>
      <c r="O34" s="414"/>
      <c r="P34" s="414"/>
      <c r="Q34" s="414"/>
      <c r="R34" s="414"/>
      <c r="S34" s="414"/>
      <c r="T34" s="414"/>
      <c r="U34" s="415">
        <f t="shared" si="3"/>
        <v>1</v>
      </c>
      <c r="V34" s="1008"/>
      <c r="W34" s="1008"/>
      <c r="X34" s="1018"/>
      <c r="Y34" s="1008"/>
      <c r="Z34" s="1008"/>
      <c r="AA34" s="1008"/>
      <c r="AB34" s="1008"/>
      <c r="AC34" s="1008"/>
      <c r="AD34" s="1008"/>
      <c r="AE34" s="1008"/>
      <c r="AF34" s="1008"/>
      <c r="AG34" s="1008"/>
      <c r="AH34" s="1008"/>
      <c r="AI34" s="1008"/>
      <c r="AJ34" s="1008"/>
    </row>
    <row r="35" spans="1:36" ht="15" customHeight="1">
      <c r="A35" s="1018"/>
      <c r="B35" s="1231" t="s">
        <v>1538</v>
      </c>
      <c r="C35" s="1231" t="s">
        <v>143</v>
      </c>
      <c r="D35" s="1247" t="s">
        <v>1474</v>
      </c>
      <c r="E35" s="1013"/>
      <c r="F35" s="1013"/>
      <c r="G35" s="1014"/>
      <c r="H35" s="375" t="s">
        <v>68</v>
      </c>
      <c r="I35" s="210">
        <v>0</v>
      </c>
      <c r="J35" s="210">
        <v>0</v>
      </c>
      <c r="K35" s="210">
        <v>0</v>
      </c>
      <c r="L35" s="210">
        <v>0</v>
      </c>
      <c r="M35" s="210">
        <v>0</v>
      </c>
      <c r="N35" s="210">
        <v>0.5</v>
      </c>
      <c r="O35" s="210">
        <v>0.5</v>
      </c>
      <c r="P35" s="210">
        <v>0</v>
      </c>
      <c r="Q35" s="210">
        <v>0</v>
      </c>
      <c r="R35" s="210">
        <v>0</v>
      </c>
      <c r="S35" s="210">
        <v>0</v>
      </c>
      <c r="T35" s="210">
        <v>0</v>
      </c>
      <c r="U35" s="411">
        <f t="shared" si="3"/>
        <v>1</v>
      </c>
      <c r="V35" s="1232">
        <v>0.25</v>
      </c>
      <c r="W35" s="1213">
        <f>IF(OR(U36=0,V35=0),0,(U36/U35*V35))</f>
        <v>0.25</v>
      </c>
      <c r="X35" s="1018"/>
      <c r="Y35" s="1211" t="s">
        <v>1478</v>
      </c>
      <c r="Z35" s="1211" t="s">
        <v>1478</v>
      </c>
      <c r="AA35" s="1211" t="s">
        <v>1478</v>
      </c>
      <c r="AB35" s="1211" t="s">
        <v>1478</v>
      </c>
      <c r="AC35" s="1211" t="s">
        <v>1478</v>
      </c>
      <c r="AD35" s="1211" t="s">
        <v>1568</v>
      </c>
      <c r="AE35" s="1211" t="s">
        <v>1569</v>
      </c>
      <c r="AF35" s="1211">
        <v>0</v>
      </c>
      <c r="AG35" s="1211">
        <v>0</v>
      </c>
      <c r="AH35" s="1211">
        <v>0</v>
      </c>
      <c r="AI35" s="1211">
        <v>0</v>
      </c>
      <c r="AJ35" s="1211">
        <v>0</v>
      </c>
    </row>
    <row r="36" spans="1:36" ht="137.25" customHeight="1">
      <c r="A36" s="1018"/>
      <c r="B36" s="1008"/>
      <c r="C36" s="1008"/>
      <c r="D36" s="1015"/>
      <c r="E36" s="1016"/>
      <c r="F36" s="1016"/>
      <c r="G36" s="1017"/>
      <c r="H36" s="413" t="s">
        <v>69</v>
      </c>
      <c r="I36" s="414">
        <v>0</v>
      </c>
      <c r="J36" s="414">
        <v>0</v>
      </c>
      <c r="K36" s="414">
        <v>0</v>
      </c>
      <c r="L36" s="414">
        <v>0</v>
      </c>
      <c r="M36" s="414">
        <v>0</v>
      </c>
      <c r="N36" s="414">
        <v>0.5</v>
      </c>
      <c r="O36" s="414">
        <v>0.5</v>
      </c>
      <c r="P36" s="414"/>
      <c r="Q36" s="414"/>
      <c r="R36" s="414"/>
      <c r="S36" s="414"/>
      <c r="T36" s="414"/>
      <c r="U36" s="415">
        <f t="shared" si="3"/>
        <v>1</v>
      </c>
      <c r="V36" s="1008"/>
      <c r="W36" s="1008"/>
      <c r="X36" s="1018"/>
      <c r="Y36" s="1008"/>
      <c r="Z36" s="1008"/>
      <c r="AA36" s="1008"/>
      <c r="AB36" s="1008"/>
      <c r="AC36" s="1008"/>
      <c r="AD36" s="1008"/>
      <c r="AE36" s="1008"/>
      <c r="AF36" s="1008"/>
      <c r="AG36" s="1008"/>
      <c r="AH36" s="1008"/>
      <c r="AI36" s="1008"/>
      <c r="AJ36" s="1008"/>
    </row>
    <row r="37" spans="1:36" ht="46.5" customHeight="1">
      <c r="A37" s="1018"/>
      <c r="B37" s="1231" t="s">
        <v>1538</v>
      </c>
      <c r="C37" s="1231" t="s">
        <v>143</v>
      </c>
      <c r="D37" s="1228" t="s">
        <v>1570</v>
      </c>
      <c r="E37" s="1013"/>
      <c r="F37" s="1013"/>
      <c r="G37" s="1014"/>
      <c r="H37" s="417" t="s">
        <v>68</v>
      </c>
      <c r="I37" s="418">
        <v>0</v>
      </c>
      <c r="J37" s="418">
        <v>0</v>
      </c>
      <c r="K37" s="418">
        <v>0</v>
      </c>
      <c r="L37" s="418">
        <v>0</v>
      </c>
      <c r="M37" s="418">
        <v>0</v>
      </c>
      <c r="N37" s="418">
        <v>0.5</v>
      </c>
      <c r="O37" s="418">
        <v>0.5</v>
      </c>
      <c r="P37" s="418">
        <v>0</v>
      </c>
      <c r="Q37" s="418">
        <v>0</v>
      </c>
      <c r="R37" s="418">
        <v>0</v>
      </c>
      <c r="S37" s="418">
        <v>0</v>
      </c>
      <c r="T37" s="418">
        <v>0</v>
      </c>
      <c r="U37" s="420">
        <f t="shared" si="3"/>
        <v>1</v>
      </c>
      <c r="V37" s="1212">
        <v>0.2</v>
      </c>
      <c r="W37" s="1213">
        <f>IF(OR(U38=0,V37=0),0,(U38/U37*V37))</f>
        <v>0.2</v>
      </c>
      <c r="X37" s="1018"/>
      <c r="Y37" s="1211" t="s">
        <v>1478</v>
      </c>
      <c r="Z37" s="1211" t="s">
        <v>1478</v>
      </c>
      <c r="AA37" s="1211" t="s">
        <v>1478</v>
      </c>
      <c r="AB37" s="1211" t="s">
        <v>1478</v>
      </c>
      <c r="AC37" s="1211" t="s">
        <v>1574</v>
      </c>
      <c r="AD37" s="1211" t="s">
        <v>1575</v>
      </c>
      <c r="AE37" s="1211" t="s">
        <v>1576</v>
      </c>
      <c r="AF37" s="1211">
        <v>0</v>
      </c>
      <c r="AG37" s="1211">
        <v>0</v>
      </c>
      <c r="AH37" s="1211">
        <v>0</v>
      </c>
      <c r="AI37" s="1211">
        <v>0</v>
      </c>
      <c r="AJ37" s="1211">
        <v>0</v>
      </c>
    </row>
    <row r="38" spans="1:36" ht="46.5" customHeight="1">
      <c r="A38" s="1018"/>
      <c r="B38" s="1008"/>
      <c r="C38" s="1008"/>
      <c r="D38" s="1015"/>
      <c r="E38" s="1016"/>
      <c r="F38" s="1016"/>
      <c r="G38" s="1017"/>
      <c r="H38" s="422" t="s">
        <v>69</v>
      </c>
      <c r="I38" s="423">
        <v>0</v>
      </c>
      <c r="J38" s="423">
        <v>0</v>
      </c>
      <c r="K38" s="423">
        <v>0</v>
      </c>
      <c r="L38" s="423">
        <v>0</v>
      </c>
      <c r="M38" s="423">
        <v>0</v>
      </c>
      <c r="N38" s="423">
        <v>0.5</v>
      </c>
      <c r="O38" s="423">
        <v>0.5</v>
      </c>
      <c r="P38" s="423"/>
      <c r="Q38" s="423"/>
      <c r="R38" s="423"/>
      <c r="S38" s="423"/>
      <c r="T38" s="423"/>
      <c r="U38" s="415">
        <f t="shared" si="3"/>
        <v>1</v>
      </c>
      <c r="V38" s="1008"/>
      <c r="W38" s="1008"/>
      <c r="X38" s="1018"/>
      <c r="Y38" s="1008"/>
      <c r="Z38" s="1008"/>
      <c r="AA38" s="1008"/>
      <c r="AB38" s="1008"/>
      <c r="AC38" s="1008"/>
      <c r="AD38" s="1008"/>
      <c r="AE38" s="1008"/>
      <c r="AF38" s="1008"/>
      <c r="AG38" s="1008"/>
      <c r="AH38" s="1008"/>
      <c r="AI38" s="1008"/>
      <c r="AJ38" s="1008"/>
    </row>
    <row r="39" spans="1:36" ht="24.75" customHeight="1">
      <c r="A39" s="1018"/>
      <c r="B39" s="1231" t="s">
        <v>1538</v>
      </c>
      <c r="C39" s="1231" t="s">
        <v>1579</v>
      </c>
      <c r="D39" s="1239" t="s">
        <v>1580</v>
      </c>
      <c r="E39" s="1013"/>
      <c r="F39" s="1013"/>
      <c r="G39" s="1014"/>
      <c r="H39" s="375" t="s">
        <v>68</v>
      </c>
      <c r="I39" s="210">
        <v>0</v>
      </c>
      <c r="J39" s="210">
        <v>0</v>
      </c>
      <c r="K39" s="210">
        <v>0</v>
      </c>
      <c r="L39" s="210">
        <v>0</v>
      </c>
      <c r="M39" s="210">
        <v>0</v>
      </c>
      <c r="N39" s="210">
        <v>0</v>
      </c>
      <c r="O39" s="210">
        <v>0</v>
      </c>
      <c r="P39" s="210">
        <v>1</v>
      </c>
      <c r="Q39" s="210">
        <v>0</v>
      </c>
      <c r="R39" s="210">
        <v>0</v>
      </c>
      <c r="S39" s="210">
        <v>0</v>
      </c>
      <c r="T39" s="210">
        <v>0</v>
      </c>
      <c r="U39" s="411">
        <f t="shared" si="3"/>
        <v>1</v>
      </c>
      <c r="V39" s="1232">
        <v>0.15</v>
      </c>
      <c r="W39" s="1213">
        <f>IF(OR(U40=0,V39=0),0,(U40/U39*V39))</f>
        <v>0.15</v>
      </c>
      <c r="X39" s="1018"/>
      <c r="Y39" s="1211" t="s">
        <v>1478</v>
      </c>
      <c r="Z39" s="1211" t="s">
        <v>1478</v>
      </c>
      <c r="AA39" s="1211" t="s">
        <v>1478</v>
      </c>
      <c r="AB39" s="1211" t="s">
        <v>1478</v>
      </c>
      <c r="AC39" s="1211" t="s">
        <v>1478</v>
      </c>
      <c r="AD39" s="1211" t="s">
        <v>1478</v>
      </c>
      <c r="AE39" s="1211" t="s">
        <v>1478</v>
      </c>
      <c r="AF39" s="1211" t="s">
        <v>1583</v>
      </c>
      <c r="AG39" s="1211">
        <v>0</v>
      </c>
      <c r="AH39" s="1211">
        <v>0</v>
      </c>
      <c r="AI39" s="1211">
        <v>0</v>
      </c>
      <c r="AJ39" s="1211">
        <v>0</v>
      </c>
    </row>
    <row r="40" spans="1:36" ht="61.5" customHeight="1">
      <c r="A40" s="1008"/>
      <c r="B40" s="1008"/>
      <c r="C40" s="1008"/>
      <c r="D40" s="1015"/>
      <c r="E40" s="1016"/>
      <c r="F40" s="1016"/>
      <c r="G40" s="1017"/>
      <c r="H40" s="413" t="s">
        <v>69</v>
      </c>
      <c r="I40" s="414">
        <v>0</v>
      </c>
      <c r="J40" s="414">
        <v>0</v>
      </c>
      <c r="K40" s="414">
        <v>0</v>
      </c>
      <c r="L40" s="414">
        <v>0</v>
      </c>
      <c r="M40" s="414">
        <v>0</v>
      </c>
      <c r="N40" s="414">
        <v>0</v>
      </c>
      <c r="O40" s="414">
        <v>0</v>
      </c>
      <c r="P40" s="414">
        <v>1</v>
      </c>
      <c r="Q40" s="414"/>
      <c r="R40" s="414"/>
      <c r="S40" s="414"/>
      <c r="T40" s="414"/>
      <c r="U40" s="415">
        <f t="shared" si="3"/>
        <v>1</v>
      </c>
      <c r="V40" s="1008"/>
      <c r="W40" s="1008"/>
      <c r="X40" s="1008"/>
      <c r="Y40" s="1008"/>
      <c r="Z40" s="1008"/>
      <c r="AA40" s="1008"/>
      <c r="AB40" s="1008"/>
      <c r="AC40" s="1008"/>
      <c r="AD40" s="1008"/>
      <c r="AE40" s="1008"/>
      <c r="AF40" s="1008"/>
      <c r="AG40" s="1008"/>
      <c r="AH40" s="1008"/>
      <c r="AI40" s="1008"/>
      <c r="AJ40" s="1008"/>
    </row>
    <row r="41" spans="1:36" ht="75">
      <c r="A41" s="370" t="s">
        <v>2</v>
      </c>
      <c r="B41" s="370" t="s">
        <v>161</v>
      </c>
      <c r="C41" s="370" t="s">
        <v>7</v>
      </c>
      <c r="D41" s="370" t="s">
        <v>825</v>
      </c>
      <c r="E41" s="370" t="s">
        <v>4</v>
      </c>
      <c r="F41" s="370" t="s">
        <v>5</v>
      </c>
      <c r="G41" s="370" t="s">
        <v>6</v>
      </c>
      <c r="H41" s="370" t="s">
        <v>53</v>
      </c>
      <c r="I41" s="370" t="s">
        <v>54</v>
      </c>
      <c r="J41" s="370" t="s">
        <v>55</v>
      </c>
      <c r="K41" s="370" t="s">
        <v>56</v>
      </c>
      <c r="L41" s="370" t="s">
        <v>57</v>
      </c>
      <c r="M41" s="370" t="s">
        <v>58</v>
      </c>
      <c r="N41" s="370" t="s">
        <v>59</v>
      </c>
      <c r="O41" s="370" t="s">
        <v>60</v>
      </c>
      <c r="P41" s="370" t="s">
        <v>61</v>
      </c>
      <c r="Q41" s="370" t="s">
        <v>62</v>
      </c>
      <c r="R41" s="370" t="s">
        <v>63</v>
      </c>
      <c r="S41" s="370" t="s">
        <v>64</v>
      </c>
      <c r="T41" s="370" t="s">
        <v>65</v>
      </c>
      <c r="U41" s="370" t="s">
        <v>66</v>
      </c>
      <c r="V41" s="370" t="s">
        <v>52</v>
      </c>
      <c r="W41" s="370" t="s">
        <v>162</v>
      </c>
      <c r="X41" s="395" t="s">
        <v>1422</v>
      </c>
      <c r="Y41" s="426" t="s">
        <v>163</v>
      </c>
      <c r="Z41" s="426" t="s">
        <v>164</v>
      </c>
      <c r="AA41" s="426" t="s">
        <v>165</v>
      </c>
      <c r="AB41" s="426" t="s">
        <v>166</v>
      </c>
      <c r="AC41" s="426" t="s">
        <v>167</v>
      </c>
      <c r="AD41" s="426" t="s">
        <v>168</v>
      </c>
      <c r="AE41" s="426" t="s">
        <v>169</v>
      </c>
      <c r="AF41" s="426" t="s">
        <v>170</v>
      </c>
      <c r="AG41" s="426" t="s">
        <v>171</v>
      </c>
      <c r="AH41" s="426" t="s">
        <v>172</v>
      </c>
      <c r="AI41" s="426" t="s">
        <v>173</v>
      </c>
      <c r="AJ41" s="426" t="s">
        <v>174</v>
      </c>
    </row>
    <row r="42" spans="1:36" ht="60.75" customHeight="1">
      <c r="A42" s="1252" t="s">
        <v>1587</v>
      </c>
      <c r="B42" s="1237" t="s">
        <v>1538</v>
      </c>
      <c r="C42" s="1237" t="s">
        <v>1539</v>
      </c>
      <c r="D42" s="1251" t="s">
        <v>137</v>
      </c>
      <c r="E42" s="1251">
        <v>100</v>
      </c>
      <c r="F42" s="1251" t="s">
        <v>1589</v>
      </c>
      <c r="G42" s="1267" t="s">
        <v>179</v>
      </c>
      <c r="H42" s="417" t="s">
        <v>68</v>
      </c>
      <c r="I42" s="418">
        <f t="shared" ref="I42:T42" si="4">+(I45*$V$45)+(I47*$V$47)+(I49*$V$49)+(I51*$V$51)+(I53*$V$53)</f>
        <v>0.40750000000000003</v>
      </c>
      <c r="J42" s="418">
        <f t="shared" si="4"/>
        <v>0.2</v>
      </c>
      <c r="K42" s="418">
        <f t="shared" si="4"/>
        <v>6.7299999999999999E-3</v>
      </c>
      <c r="L42" s="418">
        <f t="shared" si="4"/>
        <v>9.7000000000000003E-3</v>
      </c>
      <c r="M42" s="418">
        <f t="shared" si="4"/>
        <v>1.1360000000000002E-2</v>
      </c>
      <c r="N42" s="418">
        <f t="shared" si="4"/>
        <v>0.15</v>
      </c>
      <c r="O42" s="418">
        <f t="shared" si="4"/>
        <v>0.20500000000000002</v>
      </c>
      <c r="P42" s="418">
        <f t="shared" si="4"/>
        <v>0</v>
      </c>
      <c r="Q42" s="418">
        <f t="shared" si="4"/>
        <v>1.0000000000000002E-2</v>
      </c>
      <c r="R42" s="418">
        <f t="shared" si="4"/>
        <v>0</v>
      </c>
      <c r="S42" s="418">
        <f t="shared" si="4"/>
        <v>0</v>
      </c>
      <c r="T42" s="418">
        <f t="shared" si="4"/>
        <v>0</v>
      </c>
      <c r="U42" s="420">
        <f t="shared" ref="U42:U43" si="5">SUM(I42:T42)</f>
        <v>1.0002900000000001</v>
      </c>
      <c r="V42" s="1217">
        <v>0.17</v>
      </c>
      <c r="W42" s="1218">
        <f>IF(OR(U43=0,V42=0),0,(U43/U42*V42))</f>
        <v>0.17</v>
      </c>
      <c r="X42" s="1219" t="s">
        <v>1598</v>
      </c>
      <c r="Y42" s="1211" t="s">
        <v>1599</v>
      </c>
      <c r="Z42" s="1211"/>
      <c r="AA42" s="1211"/>
      <c r="AB42" s="1211"/>
      <c r="AC42" s="1211"/>
      <c r="AD42" s="1211"/>
      <c r="AE42" s="1211"/>
      <c r="AF42" s="1211"/>
      <c r="AG42" s="1211"/>
      <c r="AH42" s="1211"/>
      <c r="AI42" s="1211"/>
      <c r="AJ42" s="1211"/>
    </row>
    <row r="43" spans="1:36" ht="60.75" customHeight="1">
      <c r="A43" s="1018"/>
      <c r="B43" s="1008"/>
      <c r="C43" s="1008"/>
      <c r="D43" s="1008"/>
      <c r="E43" s="1008"/>
      <c r="F43" s="1008"/>
      <c r="G43" s="1008"/>
      <c r="H43" s="417" t="s">
        <v>69</v>
      </c>
      <c r="I43" s="418">
        <f t="shared" ref="I43:O43" si="6">+(I46*$V$45)+(I48*$V$47)+(I50*$V$49)+(I52*$V$51)+(I54*$V$53)</f>
        <v>0.40750000000000003</v>
      </c>
      <c r="J43" s="418">
        <f t="shared" si="6"/>
        <v>0.2</v>
      </c>
      <c r="K43" s="418">
        <f t="shared" si="6"/>
        <v>6.7299999999999999E-3</v>
      </c>
      <c r="L43" s="418">
        <f t="shared" si="6"/>
        <v>9.7000000000000003E-3</v>
      </c>
      <c r="M43" s="418">
        <f t="shared" si="6"/>
        <v>1.1360000000000002E-2</v>
      </c>
      <c r="N43" s="418">
        <f t="shared" si="6"/>
        <v>0.15</v>
      </c>
      <c r="O43" s="418">
        <f t="shared" si="6"/>
        <v>0.20500000000000002</v>
      </c>
      <c r="P43" s="418">
        <v>0</v>
      </c>
      <c r="Q43" s="418">
        <v>0.01</v>
      </c>
      <c r="R43" s="418">
        <v>0</v>
      </c>
      <c r="S43" s="418">
        <v>0</v>
      </c>
      <c r="T43" s="418"/>
      <c r="U43" s="427">
        <f t="shared" si="5"/>
        <v>1.0002900000000001</v>
      </c>
      <c r="V43" s="1008"/>
      <c r="W43" s="1008"/>
      <c r="X43" s="1020"/>
      <c r="Y43" s="1008"/>
      <c r="Z43" s="1008"/>
      <c r="AA43" s="1008"/>
      <c r="AB43" s="1008"/>
      <c r="AC43" s="1008"/>
      <c r="AD43" s="1008"/>
      <c r="AE43" s="1008"/>
      <c r="AF43" s="1008"/>
      <c r="AG43" s="1008"/>
      <c r="AH43" s="1008"/>
      <c r="AI43" s="1008"/>
      <c r="AJ43" s="1008"/>
    </row>
    <row r="44" spans="1:36" ht="15.75" customHeight="1">
      <c r="A44" s="1018"/>
      <c r="B44" s="1220" t="s">
        <v>30</v>
      </c>
      <c r="C44" s="1010"/>
      <c r="D44" s="1010"/>
      <c r="E44" s="1010"/>
      <c r="F44" s="1010"/>
      <c r="G44" s="1010"/>
      <c r="H44" s="1010"/>
      <c r="I44" s="1010"/>
      <c r="J44" s="1010"/>
      <c r="K44" s="1010"/>
      <c r="L44" s="1010"/>
      <c r="M44" s="1010"/>
      <c r="N44" s="1010"/>
      <c r="O44" s="1010"/>
      <c r="P44" s="1010"/>
      <c r="Q44" s="1010"/>
      <c r="R44" s="1010"/>
      <c r="S44" s="1010"/>
      <c r="T44" s="1010"/>
      <c r="U44" s="1010"/>
      <c r="V44" s="1010"/>
      <c r="W44" s="1010"/>
      <c r="X44" s="399"/>
      <c r="Y44" s="428"/>
      <c r="Z44" s="429"/>
      <c r="AA44" s="430"/>
      <c r="AB44" s="430"/>
      <c r="AC44" s="430"/>
      <c r="AD44" s="430"/>
      <c r="AE44" s="430"/>
      <c r="AF44" s="430"/>
      <c r="AG44" s="430"/>
      <c r="AH44" s="430"/>
      <c r="AI44" s="430"/>
      <c r="AJ44" s="430"/>
    </row>
    <row r="45" spans="1:36" ht="15.75" customHeight="1">
      <c r="A45" s="1018"/>
      <c r="B45" s="1237" t="s">
        <v>1538</v>
      </c>
      <c r="C45" s="1237" t="s">
        <v>1539</v>
      </c>
      <c r="D45" s="1268" t="s">
        <v>1610</v>
      </c>
      <c r="E45" s="1013"/>
      <c r="F45" s="1013"/>
      <c r="G45" s="1014"/>
      <c r="H45" s="417" t="s">
        <v>68</v>
      </c>
      <c r="I45" s="418">
        <v>1</v>
      </c>
      <c r="J45" s="418">
        <v>0</v>
      </c>
      <c r="K45" s="418">
        <v>0</v>
      </c>
      <c r="L45" s="418">
        <v>0</v>
      </c>
      <c r="M45" s="418">
        <v>0</v>
      </c>
      <c r="N45" s="418">
        <v>0</v>
      </c>
      <c r="O45" s="418">
        <v>0</v>
      </c>
      <c r="P45" s="418">
        <v>0</v>
      </c>
      <c r="Q45" s="418">
        <v>0</v>
      </c>
      <c r="R45" s="418">
        <v>0</v>
      </c>
      <c r="S45" s="418">
        <v>0</v>
      </c>
      <c r="T45" s="418">
        <v>0</v>
      </c>
      <c r="U45" s="420">
        <f t="shared" ref="U45:U54" si="7">SUM(I45:T45)</f>
        <v>1</v>
      </c>
      <c r="V45" s="1214">
        <v>0.3</v>
      </c>
      <c r="W45" s="1215">
        <f>IF(OR(U46=0,V45=0),0,(U46/U45*V45))</f>
        <v>0.3</v>
      </c>
      <c r="X45" s="1219" t="s">
        <v>1558</v>
      </c>
      <c r="Y45" s="1211" t="s">
        <v>1614</v>
      </c>
      <c r="Z45" s="1211"/>
      <c r="AA45" s="1211"/>
      <c r="AB45" s="1211"/>
      <c r="AC45" s="1211"/>
      <c r="AD45" s="1211"/>
      <c r="AE45" s="1211"/>
      <c r="AF45" s="1211"/>
      <c r="AG45" s="1211"/>
      <c r="AH45" s="1211"/>
      <c r="AI45" s="1211"/>
      <c r="AJ45" s="1211"/>
    </row>
    <row r="46" spans="1:36" ht="46.5" customHeight="1">
      <c r="A46" s="1018"/>
      <c r="B46" s="1008"/>
      <c r="C46" s="1008"/>
      <c r="D46" s="1015"/>
      <c r="E46" s="1016"/>
      <c r="F46" s="1016"/>
      <c r="G46" s="1017"/>
      <c r="H46" s="417" t="s">
        <v>69</v>
      </c>
      <c r="I46" s="418">
        <v>1</v>
      </c>
      <c r="J46" s="418"/>
      <c r="K46" s="418"/>
      <c r="L46" s="418"/>
      <c r="M46" s="418"/>
      <c r="N46" s="418"/>
      <c r="O46" s="418"/>
      <c r="P46" s="418"/>
      <c r="Q46" s="418"/>
      <c r="R46" s="418"/>
      <c r="S46" s="418"/>
      <c r="T46" s="418"/>
      <c r="U46" s="437">
        <f t="shared" si="7"/>
        <v>1</v>
      </c>
      <c r="V46" s="1008"/>
      <c r="W46" s="1008"/>
      <c r="X46" s="1020"/>
      <c r="Y46" s="1008"/>
      <c r="Z46" s="1008"/>
      <c r="AA46" s="1008"/>
      <c r="AB46" s="1008"/>
      <c r="AC46" s="1008"/>
      <c r="AD46" s="1008"/>
      <c r="AE46" s="1008"/>
      <c r="AF46" s="1008"/>
      <c r="AG46" s="1008"/>
      <c r="AH46" s="1008"/>
      <c r="AI46" s="1008"/>
      <c r="AJ46" s="1008"/>
    </row>
    <row r="47" spans="1:36" ht="15.75" customHeight="1">
      <c r="A47" s="1018"/>
      <c r="B47" s="1237" t="s">
        <v>1538</v>
      </c>
      <c r="C47" s="1237" t="s">
        <v>143</v>
      </c>
      <c r="D47" s="1268" t="s">
        <v>1620</v>
      </c>
      <c r="E47" s="1013"/>
      <c r="F47" s="1013"/>
      <c r="G47" s="1014"/>
      <c r="H47" s="417" t="s">
        <v>68</v>
      </c>
      <c r="I47" s="418">
        <v>1</v>
      </c>
      <c r="J47" s="418">
        <v>0</v>
      </c>
      <c r="K47" s="418">
        <v>0</v>
      </c>
      <c r="L47" s="418">
        <v>0</v>
      </c>
      <c r="M47" s="418">
        <v>0</v>
      </c>
      <c r="N47" s="418">
        <v>0</v>
      </c>
      <c r="O47" s="418">
        <v>0</v>
      </c>
      <c r="P47" s="418">
        <v>0</v>
      </c>
      <c r="Q47" s="418">
        <v>0</v>
      </c>
      <c r="R47" s="418">
        <v>0</v>
      </c>
      <c r="S47" s="418">
        <v>0</v>
      </c>
      <c r="T47" s="418">
        <v>0</v>
      </c>
      <c r="U47" s="420">
        <f t="shared" si="7"/>
        <v>1</v>
      </c>
      <c r="V47" s="1214">
        <v>0.1</v>
      </c>
      <c r="W47" s="1215">
        <f>IF(OR(U48=0,V47=0),0,(U48/U47*V47))</f>
        <v>0.1</v>
      </c>
      <c r="X47" s="1020"/>
      <c r="Y47" s="1211" t="s">
        <v>1621</v>
      </c>
      <c r="Z47" s="1211"/>
      <c r="AA47" s="1211"/>
      <c r="AB47" s="1211"/>
      <c r="AC47" s="1211"/>
      <c r="AD47" s="1211"/>
      <c r="AE47" s="1211"/>
      <c r="AF47" s="1211"/>
      <c r="AG47" s="1211"/>
      <c r="AH47" s="1211"/>
      <c r="AI47" s="1211"/>
      <c r="AJ47" s="1211"/>
    </row>
    <row r="48" spans="1:36" ht="42.75" customHeight="1">
      <c r="A48" s="1018"/>
      <c r="B48" s="1008"/>
      <c r="C48" s="1008"/>
      <c r="D48" s="1103"/>
      <c r="E48" s="1104"/>
      <c r="F48" s="1104"/>
      <c r="G48" s="1105"/>
      <c r="H48" s="444" t="s">
        <v>69</v>
      </c>
      <c r="I48" s="446">
        <v>1</v>
      </c>
      <c r="J48" s="446"/>
      <c r="K48" s="446"/>
      <c r="L48" s="446"/>
      <c r="M48" s="446"/>
      <c r="N48" s="446"/>
      <c r="O48" s="446"/>
      <c r="P48" s="446"/>
      <c r="Q48" s="446"/>
      <c r="R48" s="446"/>
      <c r="S48" s="446"/>
      <c r="T48" s="446"/>
      <c r="U48" s="437">
        <f t="shared" si="7"/>
        <v>1</v>
      </c>
      <c r="V48" s="1079"/>
      <c r="W48" s="1008"/>
      <c r="X48" s="1020"/>
      <c r="Y48" s="1008"/>
      <c r="Z48" s="1008"/>
      <c r="AA48" s="1008"/>
      <c r="AB48" s="1008"/>
      <c r="AC48" s="1008"/>
      <c r="AD48" s="1008"/>
      <c r="AE48" s="1008"/>
      <c r="AF48" s="1008"/>
      <c r="AG48" s="1008"/>
      <c r="AH48" s="1008"/>
      <c r="AI48" s="1008"/>
      <c r="AJ48" s="1008"/>
    </row>
    <row r="49" spans="1:36" ht="15.75" customHeight="1">
      <c r="A49" s="1018"/>
      <c r="B49" s="1237" t="s">
        <v>1538</v>
      </c>
      <c r="C49" s="1237" t="s">
        <v>143</v>
      </c>
      <c r="D49" s="1268" t="s">
        <v>1624</v>
      </c>
      <c r="E49" s="1013"/>
      <c r="F49" s="1013"/>
      <c r="G49" s="1014"/>
      <c r="H49" s="417" t="s">
        <v>68</v>
      </c>
      <c r="I49" s="418">
        <v>7.4999999999999997E-2</v>
      </c>
      <c r="J49" s="418">
        <v>0</v>
      </c>
      <c r="K49" s="418">
        <v>6.7299999999999999E-2</v>
      </c>
      <c r="L49" s="418">
        <v>9.7000000000000003E-2</v>
      </c>
      <c r="M49" s="418">
        <v>0.11360000000000001</v>
      </c>
      <c r="N49" s="449">
        <v>0</v>
      </c>
      <c r="O49" s="449">
        <v>0.55000000000000004</v>
      </c>
      <c r="P49" s="449">
        <v>0</v>
      </c>
      <c r="Q49" s="449">
        <v>0.1</v>
      </c>
      <c r="R49" s="449">
        <v>0</v>
      </c>
      <c r="S49" s="449">
        <v>0</v>
      </c>
      <c r="T49" s="449">
        <v>0</v>
      </c>
      <c r="U49" s="420">
        <f t="shared" si="7"/>
        <v>1.0029000000000001</v>
      </c>
      <c r="V49" s="1214">
        <v>0.1</v>
      </c>
      <c r="W49" s="1215">
        <f>IF(OR(U50=0,V49=0),0,(U50/U49*V49))</f>
        <v>0.1</v>
      </c>
      <c r="X49" s="1020"/>
      <c r="Y49" s="1211" t="s">
        <v>1625</v>
      </c>
      <c r="Z49" s="1211"/>
      <c r="AA49" s="1211"/>
      <c r="AB49" s="1211"/>
      <c r="AC49" s="1211"/>
      <c r="AD49" s="1211"/>
      <c r="AE49" s="1211" t="s">
        <v>1626</v>
      </c>
      <c r="AF49" s="1211" t="s">
        <v>1478</v>
      </c>
      <c r="AG49" s="1211" t="s">
        <v>1627</v>
      </c>
      <c r="AH49" s="1211"/>
      <c r="AI49" s="1211"/>
      <c r="AJ49" s="1211"/>
    </row>
    <row r="50" spans="1:36" ht="78.75" customHeight="1">
      <c r="A50" s="1018"/>
      <c r="B50" s="1008"/>
      <c r="C50" s="1008"/>
      <c r="D50" s="1015"/>
      <c r="E50" s="1016"/>
      <c r="F50" s="1016"/>
      <c r="G50" s="1017"/>
      <c r="H50" s="417" t="s">
        <v>69</v>
      </c>
      <c r="I50" s="418">
        <v>7.4999999999999997E-2</v>
      </c>
      <c r="J50" s="418">
        <v>0</v>
      </c>
      <c r="K50" s="418">
        <v>6.7299999999999999E-2</v>
      </c>
      <c r="L50" s="418">
        <v>9.7000000000000003E-2</v>
      </c>
      <c r="M50" s="418">
        <v>0.11360000000000001</v>
      </c>
      <c r="N50" s="418">
        <v>0</v>
      </c>
      <c r="O50" s="418">
        <v>0.55000000000000004</v>
      </c>
      <c r="P50" s="418">
        <v>0</v>
      </c>
      <c r="Q50" s="418">
        <v>0.1</v>
      </c>
      <c r="R50" s="418">
        <v>0</v>
      </c>
      <c r="S50" s="418"/>
      <c r="T50" s="418"/>
      <c r="U50" s="437">
        <f t="shared" si="7"/>
        <v>1.0029000000000001</v>
      </c>
      <c r="V50" s="1008"/>
      <c r="W50" s="1008"/>
      <c r="X50" s="1020"/>
      <c r="Y50" s="1008"/>
      <c r="Z50" s="1008"/>
      <c r="AA50" s="1008"/>
      <c r="AB50" s="1008"/>
      <c r="AC50" s="1008"/>
      <c r="AD50" s="1008"/>
      <c r="AE50" s="1008"/>
      <c r="AF50" s="1008"/>
      <c r="AG50" s="1008"/>
      <c r="AH50" s="1008"/>
      <c r="AI50" s="1008"/>
      <c r="AJ50" s="1008"/>
    </row>
    <row r="51" spans="1:36" ht="51" customHeight="1">
      <c r="A51" s="1018"/>
      <c r="B51" s="1237" t="s">
        <v>1538</v>
      </c>
      <c r="C51" s="1237" t="s">
        <v>1628</v>
      </c>
      <c r="D51" s="1228" t="s">
        <v>1629</v>
      </c>
      <c r="E51" s="1013"/>
      <c r="F51" s="1013"/>
      <c r="G51" s="1014"/>
      <c r="H51" s="417" t="s">
        <v>68</v>
      </c>
      <c r="I51" s="418">
        <v>0</v>
      </c>
      <c r="J51" s="418">
        <v>0</v>
      </c>
      <c r="K51" s="418">
        <v>0</v>
      </c>
      <c r="L51" s="418">
        <v>0</v>
      </c>
      <c r="M51" s="418">
        <v>0</v>
      </c>
      <c r="N51" s="418">
        <v>0.5</v>
      </c>
      <c r="O51" s="418">
        <v>0.5</v>
      </c>
      <c r="P51" s="418">
        <v>0</v>
      </c>
      <c r="Q51" s="418">
        <v>0</v>
      </c>
      <c r="R51" s="418">
        <v>0</v>
      </c>
      <c r="S51" s="418"/>
      <c r="T51" s="418">
        <v>0</v>
      </c>
      <c r="U51" s="420">
        <f t="shared" si="7"/>
        <v>1</v>
      </c>
      <c r="V51" s="1216">
        <v>0.3</v>
      </c>
      <c r="W51" s="1215">
        <f>IF(OR(U52=0,V51=0),0,(U52/U51*V51))</f>
        <v>0.3</v>
      </c>
      <c r="X51" s="1020"/>
      <c r="Y51" s="1211" t="s">
        <v>1478</v>
      </c>
      <c r="Z51" s="1211" t="s">
        <v>1478</v>
      </c>
      <c r="AA51" s="1211" t="s">
        <v>1478</v>
      </c>
      <c r="AB51" s="1211" t="s">
        <v>1478</v>
      </c>
      <c r="AC51" s="1211" t="s">
        <v>1478</v>
      </c>
      <c r="AD51" s="1211" t="s">
        <v>1630</v>
      </c>
      <c r="AE51" s="1211" t="s">
        <v>1631</v>
      </c>
      <c r="AF51" s="1211"/>
      <c r="AG51" s="1211"/>
      <c r="AH51" s="1211"/>
      <c r="AI51" s="1211"/>
      <c r="AJ51" s="1211"/>
    </row>
    <row r="52" spans="1:36" ht="51" customHeight="1">
      <c r="A52" s="1018"/>
      <c r="B52" s="1008"/>
      <c r="C52" s="1008"/>
      <c r="D52" s="1015"/>
      <c r="E52" s="1016"/>
      <c r="F52" s="1016"/>
      <c r="G52" s="1017"/>
      <c r="H52" s="417" t="s">
        <v>69</v>
      </c>
      <c r="I52" s="418">
        <v>0</v>
      </c>
      <c r="J52" s="418">
        <v>0</v>
      </c>
      <c r="K52" s="418">
        <v>0</v>
      </c>
      <c r="L52" s="418">
        <v>0</v>
      </c>
      <c r="M52" s="418">
        <v>0</v>
      </c>
      <c r="N52" s="418">
        <v>0.5</v>
      </c>
      <c r="O52" s="418">
        <v>0.5</v>
      </c>
      <c r="P52" s="418">
        <v>0</v>
      </c>
      <c r="Q52" s="418">
        <v>0</v>
      </c>
      <c r="R52" s="418">
        <v>0</v>
      </c>
      <c r="S52" s="418"/>
      <c r="T52" s="418"/>
      <c r="U52" s="437">
        <f t="shared" si="7"/>
        <v>1</v>
      </c>
      <c r="V52" s="1008"/>
      <c r="W52" s="1008"/>
      <c r="X52" s="1020"/>
      <c r="Y52" s="1008"/>
      <c r="Z52" s="1008"/>
      <c r="AA52" s="1008"/>
      <c r="AB52" s="1008"/>
      <c r="AC52" s="1008"/>
      <c r="AD52" s="1008"/>
      <c r="AE52" s="1008"/>
      <c r="AF52" s="1008"/>
      <c r="AG52" s="1008"/>
      <c r="AH52" s="1008"/>
      <c r="AI52" s="1008"/>
      <c r="AJ52" s="1008"/>
    </row>
    <row r="53" spans="1:36" ht="15.75" customHeight="1">
      <c r="A53" s="1018"/>
      <c r="B53" s="1237" t="s">
        <v>1538</v>
      </c>
      <c r="C53" s="1237" t="s">
        <v>1628</v>
      </c>
      <c r="D53" s="1228" t="s">
        <v>1633</v>
      </c>
      <c r="E53" s="1013"/>
      <c r="F53" s="1013"/>
      <c r="G53" s="1014"/>
      <c r="H53" s="417" t="s">
        <v>68</v>
      </c>
      <c r="I53" s="418">
        <v>0</v>
      </c>
      <c r="J53" s="418">
        <v>1</v>
      </c>
      <c r="K53" s="418">
        <v>0</v>
      </c>
      <c r="L53" s="418">
        <v>0</v>
      </c>
      <c r="M53" s="418">
        <v>0</v>
      </c>
      <c r="N53" s="418">
        <v>0</v>
      </c>
      <c r="O53" s="418">
        <v>0</v>
      </c>
      <c r="P53" s="418">
        <v>0</v>
      </c>
      <c r="Q53" s="418">
        <v>0</v>
      </c>
      <c r="R53" s="418">
        <v>0</v>
      </c>
      <c r="S53" s="418">
        <v>0</v>
      </c>
      <c r="T53" s="418">
        <v>0</v>
      </c>
      <c r="U53" s="420">
        <f t="shared" si="7"/>
        <v>1</v>
      </c>
      <c r="V53" s="1216">
        <v>0.2</v>
      </c>
      <c r="W53" s="1215">
        <f>IF(OR(U54=0,V53=0),0,(U54/U53*V53))</f>
        <v>0.2</v>
      </c>
      <c r="X53" s="1020"/>
      <c r="Y53" s="1211" t="s">
        <v>1478</v>
      </c>
      <c r="Z53" s="1211" t="s">
        <v>1635</v>
      </c>
      <c r="AA53" s="1211" t="s">
        <v>1478</v>
      </c>
      <c r="AB53" s="1211" t="s">
        <v>1478</v>
      </c>
      <c r="AC53" s="1211" t="s">
        <v>1478</v>
      </c>
      <c r="AD53" s="1211"/>
      <c r="AE53" s="1211"/>
      <c r="AF53" s="1211"/>
      <c r="AG53" s="1211"/>
      <c r="AH53" s="1211"/>
      <c r="AI53" s="1211"/>
      <c r="AJ53" s="1211"/>
    </row>
    <row r="54" spans="1:36" ht="30" customHeight="1">
      <c r="A54" s="1008"/>
      <c r="B54" s="1008"/>
      <c r="C54" s="1008"/>
      <c r="D54" s="1015"/>
      <c r="E54" s="1016"/>
      <c r="F54" s="1016"/>
      <c r="G54" s="1017"/>
      <c r="H54" s="417" t="s">
        <v>69</v>
      </c>
      <c r="I54" s="418">
        <v>0</v>
      </c>
      <c r="J54" s="418">
        <v>1</v>
      </c>
      <c r="K54" s="418">
        <v>0</v>
      </c>
      <c r="L54" s="418">
        <v>0</v>
      </c>
      <c r="M54" s="418">
        <v>0</v>
      </c>
      <c r="N54" s="418">
        <v>0</v>
      </c>
      <c r="O54" s="418">
        <v>0</v>
      </c>
      <c r="P54" s="418">
        <v>0</v>
      </c>
      <c r="Q54" s="418">
        <v>0</v>
      </c>
      <c r="R54" s="418">
        <v>0</v>
      </c>
      <c r="S54" s="418"/>
      <c r="T54" s="418"/>
      <c r="U54" s="437">
        <f t="shared" si="7"/>
        <v>1</v>
      </c>
      <c r="V54" s="1008"/>
      <c r="W54" s="1008"/>
      <c r="X54" s="1020"/>
      <c r="Y54" s="1008"/>
      <c r="Z54" s="1008"/>
      <c r="AA54" s="1008"/>
      <c r="AB54" s="1008"/>
      <c r="AC54" s="1008"/>
      <c r="AD54" s="1008"/>
      <c r="AE54" s="1008"/>
      <c r="AF54" s="1008"/>
      <c r="AG54" s="1008"/>
      <c r="AH54" s="1008"/>
      <c r="AI54" s="1008"/>
      <c r="AJ54" s="1008"/>
    </row>
    <row r="55" spans="1:36" ht="75.75" customHeight="1">
      <c r="A55" s="370" t="s">
        <v>2</v>
      </c>
      <c r="B55" s="370" t="s">
        <v>161</v>
      </c>
      <c r="C55" s="370" t="s">
        <v>7</v>
      </c>
      <c r="D55" s="370" t="s">
        <v>825</v>
      </c>
      <c r="E55" s="370" t="s">
        <v>4</v>
      </c>
      <c r="F55" s="370" t="s">
        <v>5</v>
      </c>
      <c r="G55" s="370" t="s">
        <v>6</v>
      </c>
      <c r="H55" s="370" t="s">
        <v>53</v>
      </c>
      <c r="I55" s="370" t="s">
        <v>54</v>
      </c>
      <c r="J55" s="370" t="s">
        <v>55</v>
      </c>
      <c r="K55" s="370" t="s">
        <v>56</v>
      </c>
      <c r="L55" s="370" t="s">
        <v>57</v>
      </c>
      <c r="M55" s="370" t="s">
        <v>58</v>
      </c>
      <c r="N55" s="370" t="s">
        <v>59</v>
      </c>
      <c r="O55" s="370" t="s">
        <v>60</v>
      </c>
      <c r="P55" s="370" t="s">
        <v>61</v>
      </c>
      <c r="Q55" s="370" t="s">
        <v>62</v>
      </c>
      <c r="R55" s="370" t="s">
        <v>63</v>
      </c>
      <c r="S55" s="370" t="s">
        <v>64</v>
      </c>
      <c r="T55" s="370" t="s">
        <v>65</v>
      </c>
      <c r="U55" s="370" t="s">
        <v>66</v>
      </c>
      <c r="V55" s="370" t="s">
        <v>52</v>
      </c>
      <c r="W55" s="370" t="s">
        <v>162</v>
      </c>
      <c r="X55" s="395" t="s">
        <v>1422</v>
      </c>
      <c r="Y55" s="426" t="s">
        <v>163</v>
      </c>
      <c r="Z55" s="426" t="s">
        <v>164</v>
      </c>
      <c r="AA55" s="426" t="s">
        <v>165</v>
      </c>
      <c r="AB55" s="426" t="s">
        <v>166</v>
      </c>
      <c r="AC55" s="426" t="s">
        <v>167</v>
      </c>
      <c r="AD55" s="426" t="s">
        <v>168</v>
      </c>
      <c r="AE55" s="426" t="s">
        <v>169</v>
      </c>
      <c r="AF55" s="426" t="s">
        <v>170</v>
      </c>
      <c r="AG55" s="426" t="s">
        <v>171</v>
      </c>
      <c r="AH55" s="426" t="s">
        <v>172</v>
      </c>
      <c r="AI55" s="426" t="s">
        <v>173</v>
      </c>
      <c r="AJ55" s="426" t="s">
        <v>174</v>
      </c>
    </row>
    <row r="56" spans="1:36" ht="66.75" customHeight="1">
      <c r="A56" s="1226" t="s">
        <v>1638</v>
      </c>
      <c r="B56" s="1230" t="s">
        <v>1639</v>
      </c>
      <c r="C56" s="1231" t="s">
        <v>1640</v>
      </c>
      <c r="D56" s="1251" t="s">
        <v>137</v>
      </c>
      <c r="E56" s="1277">
        <v>1</v>
      </c>
      <c r="F56" s="1251" t="s">
        <v>1641</v>
      </c>
      <c r="G56" s="1269" t="s">
        <v>179</v>
      </c>
      <c r="H56" s="375" t="s">
        <v>68</v>
      </c>
      <c r="I56" s="210">
        <f t="shared" ref="I56:T56" si="8">+(I59*$V$59)+(I61*$V$61)+(I63*$V$63)+(I65*$V$65)+(I67*$V$67)</f>
        <v>0</v>
      </c>
      <c r="J56" s="210">
        <f t="shared" si="8"/>
        <v>0</v>
      </c>
      <c r="K56" s="210">
        <f t="shared" si="8"/>
        <v>0</v>
      </c>
      <c r="L56" s="210">
        <f t="shared" si="8"/>
        <v>0</v>
      </c>
      <c r="M56" s="210">
        <f t="shared" si="8"/>
        <v>0.05</v>
      </c>
      <c r="N56" s="210">
        <f t="shared" si="8"/>
        <v>0.17000000000000004</v>
      </c>
      <c r="O56" s="210">
        <f t="shared" si="8"/>
        <v>7.0000000000000007E-2</v>
      </c>
      <c r="P56" s="210">
        <f t="shared" si="8"/>
        <v>0.17000000000000004</v>
      </c>
      <c r="Q56" s="210">
        <f t="shared" si="8"/>
        <v>9.0000000000000024E-2</v>
      </c>
      <c r="R56" s="210">
        <f t="shared" si="8"/>
        <v>0.03</v>
      </c>
      <c r="S56" s="210">
        <f t="shared" si="8"/>
        <v>0.18</v>
      </c>
      <c r="T56" s="210">
        <f t="shared" si="8"/>
        <v>0.24000000000000005</v>
      </c>
      <c r="U56" s="411">
        <f t="shared" ref="U56:U57" si="9">SUM(I56:T56)</f>
        <v>1</v>
      </c>
      <c r="V56" s="1234">
        <v>0.17</v>
      </c>
      <c r="W56" s="1235">
        <f>IF(OR(U57=0,V56=0),0,(U57/U56*V56))</f>
        <v>0.15300000000000005</v>
      </c>
      <c r="X56" s="1222" t="s">
        <v>1644</v>
      </c>
      <c r="Y56" s="1211"/>
      <c r="Z56" s="1211"/>
      <c r="AA56" s="1211"/>
      <c r="AB56" s="1211"/>
      <c r="AC56" s="1211"/>
      <c r="AD56" s="1211"/>
      <c r="AE56" s="1211"/>
      <c r="AF56" s="1211"/>
      <c r="AG56" s="1211"/>
      <c r="AH56" s="1211"/>
      <c r="AI56" s="1211"/>
      <c r="AJ56" s="1211" t="s">
        <v>1645</v>
      </c>
    </row>
    <row r="57" spans="1:36" ht="66.75" customHeight="1">
      <c r="A57" s="1018"/>
      <c r="B57" s="1008"/>
      <c r="C57" s="1008"/>
      <c r="D57" s="1008"/>
      <c r="E57" s="1008"/>
      <c r="F57" s="1008"/>
      <c r="G57" s="1008"/>
      <c r="H57" s="461" t="s">
        <v>69</v>
      </c>
      <c r="I57" s="210">
        <f t="shared" ref="I57:T57" si="10">+(I60*$V$59)+(I62*$V$61)+(I64*$V$63)+(I66*$V$65)+(I68*$V$67)</f>
        <v>0</v>
      </c>
      <c r="J57" s="210">
        <f t="shared" si="10"/>
        <v>0</v>
      </c>
      <c r="K57" s="210">
        <f t="shared" si="10"/>
        <v>0</v>
      </c>
      <c r="L57" s="210">
        <f t="shared" si="10"/>
        <v>0</v>
      </c>
      <c r="M57" s="210">
        <f t="shared" si="10"/>
        <v>0.05</v>
      </c>
      <c r="N57" s="210">
        <f t="shared" si="10"/>
        <v>0.17000000000000004</v>
      </c>
      <c r="O57" s="210">
        <f t="shared" si="10"/>
        <v>7.0000000000000007E-2</v>
      </c>
      <c r="P57" s="210">
        <f t="shared" si="10"/>
        <v>0.17000000000000004</v>
      </c>
      <c r="Q57" s="210">
        <f t="shared" si="10"/>
        <v>5.000000000000001E-2</v>
      </c>
      <c r="R57" s="210">
        <f t="shared" si="10"/>
        <v>0.03</v>
      </c>
      <c r="S57" s="210">
        <f t="shared" si="10"/>
        <v>0.18</v>
      </c>
      <c r="T57" s="210">
        <f t="shared" si="10"/>
        <v>0.18000000000000002</v>
      </c>
      <c r="U57" s="463">
        <f t="shared" si="9"/>
        <v>0.90000000000000024</v>
      </c>
      <c r="V57" s="1008"/>
      <c r="W57" s="1008"/>
      <c r="X57" s="1008"/>
      <c r="Y57" s="1008"/>
      <c r="Z57" s="1008"/>
      <c r="AA57" s="1008"/>
      <c r="AB57" s="1008"/>
      <c r="AC57" s="1008"/>
      <c r="AD57" s="1008"/>
      <c r="AE57" s="1008"/>
      <c r="AF57" s="1008"/>
      <c r="AG57" s="1008"/>
      <c r="AH57" s="1008"/>
      <c r="AI57" s="1008"/>
      <c r="AJ57" s="1008"/>
    </row>
    <row r="58" spans="1:36" ht="15" customHeight="1">
      <c r="A58" s="1018"/>
      <c r="B58" s="1233" t="s">
        <v>30</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385"/>
      <c r="Y58" s="465"/>
      <c r="Z58" s="466"/>
      <c r="AA58" s="468"/>
      <c r="AB58" s="468"/>
      <c r="AC58" s="468"/>
      <c r="AD58" s="468"/>
      <c r="AE58" s="468"/>
      <c r="AF58" s="468"/>
      <c r="AG58" s="468"/>
      <c r="AH58" s="468"/>
      <c r="AI58" s="468"/>
      <c r="AJ58" s="468"/>
    </row>
    <row r="59" spans="1:36" ht="60.75" customHeight="1">
      <c r="A59" s="1018"/>
      <c r="B59" s="1230" t="s">
        <v>1648</v>
      </c>
      <c r="C59" s="1231" t="s">
        <v>1649</v>
      </c>
      <c r="D59" s="1228" t="s">
        <v>1650</v>
      </c>
      <c r="E59" s="1013"/>
      <c r="F59" s="1013"/>
      <c r="G59" s="1014"/>
      <c r="H59" s="375" t="s">
        <v>68</v>
      </c>
      <c r="I59" s="210">
        <v>0</v>
      </c>
      <c r="J59" s="210">
        <v>0</v>
      </c>
      <c r="K59" s="210">
        <v>0</v>
      </c>
      <c r="L59" s="210">
        <v>0</v>
      </c>
      <c r="M59" s="210">
        <v>0.25</v>
      </c>
      <c r="N59" s="210">
        <v>0.75</v>
      </c>
      <c r="O59" s="210">
        <v>0</v>
      </c>
      <c r="P59" s="210">
        <v>0</v>
      </c>
      <c r="Q59" s="210">
        <v>0</v>
      </c>
      <c r="R59" s="210">
        <v>0</v>
      </c>
      <c r="S59" s="210">
        <v>0</v>
      </c>
      <c r="T59" s="210">
        <v>0</v>
      </c>
      <c r="U59" s="411">
        <f t="shared" ref="U59:U68" si="11">SUM(I59:T59)</f>
        <v>1</v>
      </c>
      <c r="V59" s="1223">
        <v>0.2</v>
      </c>
      <c r="W59" s="1213">
        <f>IF(OR(U60=0,V59=0),0,(U60/U59*V59))</f>
        <v>0.2</v>
      </c>
      <c r="X59" s="1222" t="s">
        <v>1656</v>
      </c>
      <c r="Y59" s="1211" t="s">
        <v>1478</v>
      </c>
      <c r="Z59" s="1211" t="s">
        <v>1478</v>
      </c>
      <c r="AA59" s="1211" t="s">
        <v>1478</v>
      </c>
      <c r="AB59" s="1211" t="s">
        <v>1478</v>
      </c>
      <c r="AC59" s="1211" t="s">
        <v>1657</v>
      </c>
      <c r="AD59" s="1211" t="s">
        <v>1658</v>
      </c>
      <c r="AE59" s="1211" t="s">
        <v>1478</v>
      </c>
      <c r="AF59" s="1211" t="s">
        <v>1478</v>
      </c>
      <c r="AG59" s="1211" t="s">
        <v>1478</v>
      </c>
      <c r="AH59" s="1211"/>
      <c r="AI59" s="1211"/>
      <c r="AJ59" s="1211"/>
    </row>
    <row r="60" spans="1:36" ht="60.75" customHeight="1">
      <c r="A60" s="1018"/>
      <c r="B60" s="1008"/>
      <c r="C60" s="1008"/>
      <c r="D60" s="1015"/>
      <c r="E60" s="1016"/>
      <c r="F60" s="1016"/>
      <c r="G60" s="1017"/>
      <c r="H60" s="461" t="s">
        <v>69</v>
      </c>
      <c r="I60" s="470">
        <v>0</v>
      </c>
      <c r="J60" s="470">
        <v>0</v>
      </c>
      <c r="K60" s="470">
        <v>0</v>
      </c>
      <c r="L60" s="470">
        <v>0</v>
      </c>
      <c r="M60" s="470">
        <v>0.25</v>
      </c>
      <c r="N60" s="470">
        <v>0.75</v>
      </c>
      <c r="O60" s="470">
        <v>0</v>
      </c>
      <c r="P60" s="470">
        <v>0</v>
      </c>
      <c r="Q60" s="470">
        <v>0</v>
      </c>
      <c r="R60" s="470">
        <v>0</v>
      </c>
      <c r="S60" s="470"/>
      <c r="T60" s="470"/>
      <c r="U60" s="463">
        <f t="shared" si="11"/>
        <v>1</v>
      </c>
      <c r="V60" s="1008"/>
      <c r="W60" s="1008"/>
      <c r="X60" s="1018"/>
      <c r="Y60" s="1008"/>
      <c r="Z60" s="1008"/>
      <c r="AA60" s="1008"/>
      <c r="AB60" s="1008"/>
      <c r="AC60" s="1008"/>
      <c r="AD60" s="1008"/>
      <c r="AE60" s="1008"/>
      <c r="AF60" s="1008"/>
      <c r="AG60" s="1008"/>
      <c r="AH60" s="1008"/>
      <c r="AI60" s="1008"/>
      <c r="AJ60" s="1008"/>
    </row>
    <row r="61" spans="1:36" ht="40.5" customHeight="1">
      <c r="A61" s="1018"/>
      <c r="B61" s="1226" t="s">
        <v>1659</v>
      </c>
      <c r="C61" s="1227" t="s">
        <v>1660</v>
      </c>
      <c r="D61" s="1228" t="s">
        <v>1661</v>
      </c>
      <c r="E61" s="1013"/>
      <c r="F61" s="1013"/>
      <c r="G61" s="1014"/>
      <c r="H61" s="375" t="s">
        <v>68</v>
      </c>
      <c r="I61" s="210">
        <v>0</v>
      </c>
      <c r="J61" s="210">
        <v>0</v>
      </c>
      <c r="K61" s="210">
        <v>0</v>
      </c>
      <c r="L61" s="210">
        <v>0</v>
      </c>
      <c r="M61" s="210">
        <v>0</v>
      </c>
      <c r="N61" s="210">
        <v>0</v>
      </c>
      <c r="O61" s="210">
        <v>0</v>
      </c>
      <c r="P61" s="210">
        <v>0.4</v>
      </c>
      <c r="Q61" s="210">
        <v>0</v>
      </c>
      <c r="R61" s="210">
        <v>0</v>
      </c>
      <c r="S61" s="210">
        <v>0.6</v>
      </c>
      <c r="T61" s="210">
        <v>0</v>
      </c>
      <c r="U61" s="411">
        <f t="shared" si="11"/>
        <v>1</v>
      </c>
      <c r="V61" s="1223">
        <v>0.2</v>
      </c>
      <c r="W61" s="1213">
        <f>IF(OR(U62=0,V61=0),0,(U62/U61*V61))</f>
        <v>0.2</v>
      </c>
      <c r="X61" s="1018"/>
      <c r="Y61" s="1211" t="s">
        <v>1478</v>
      </c>
      <c r="Z61" s="1211" t="s">
        <v>1478</v>
      </c>
      <c r="AA61" s="1211" t="s">
        <v>1478</v>
      </c>
      <c r="AB61" s="1211" t="s">
        <v>1478</v>
      </c>
      <c r="AC61" s="1211" t="s">
        <v>1478</v>
      </c>
      <c r="AD61" s="1211"/>
      <c r="AE61" s="1211"/>
      <c r="AF61" s="1211"/>
      <c r="AG61" s="1211"/>
      <c r="AH61" s="1211"/>
      <c r="AI61" s="1211" t="s">
        <v>1663</v>
      </c>
      <c r="AJ61" s="1211"/>
    </row>
    <row r="62" spans="1:36" ht="40.5" customHeight="1">
      <c r="A62" s="1018"/>
      <c r="B62" s="1008"/>
      <c r="C62" s="1008"/>
      <c r="D62" s="1015"/>
      <c r="E62" s="1016"/>
      <c r="F62" s="1016"/>
      <c r="G62" s="1017"/>
      <c r="H62" s="461" t="s">
        <v>69</v>
      </c>
      <c r="I62" s="470">
        <v>0</v>
      </c>
      <c r="J62" s="470">
        <v>0</v>
      </c>
      <c r="K62" s="470">
        <v>0</v>
      </c>
      <c r="L62" s="470">
        <v>0</v>
      </c>
      <c r="M62" s="470">
        <v>0</v>
      </c>
      <c r="N62" s="470">
        <v>0</v>
      </c>
      <c r="O62" s="470">
        <v>0</v>
      </c>
      <c r="P62" s="470">
        <v>0.4</v>
      </c>
      <c r="Q62" s="470">
        <v>0</v>
      </c>
      <c r="R62" s="470">
        <v>0</v>
      </c>
      <c r="S62" s="470">
        <v>0.6</v>
      </c>
      <c r="T62" s="470"/>
      <c r="U62" s="463">
        <f t="shared" si="11"/>
        <v>1</v>
      </c>
      <c r="V62" s="1018"/>
      <c r="W62" s="1008"/>
      <c r="X62" s="1018"/>
      <c r="Y62" s="1008"/>
      <c r="Z62" s="1008"/>
      <c r="AA62" s="1008"/>
      <c r="AB62" s="1008"/>
      <c r="AC62" s="1008"/>
      <c r="AD62" s="1008"/>
      <c r="AE62" s="1008"/>
      <c r="AF62" s="1008"/>
      <c r="AG62" s="1008"/>
      <c r="AH62" s="1008"/>
      <c r="AI62" s="1008"/>
      <c r="AJ62" s="1008"/>
    </row>
    <row r="63" spans="1:36" ht="54.75" customHeight="1">
      <c r="A63" s="1018"/>
      <c r="B63" s="1226" t="s">
        <v>1664</v>
      </c>
      <c r="C63" s="1227" t="s">
        <v>1665</v>
      </c>
      <c r="D63" s="1228" t="s">
        <v>1666</v>
      </c>
      <c r="E63" s="1013"/>
      <c r="F63" s="1013"/>
      <c r="G63" s="1014"/>
      <c r="H63" s="375" t="s">
        <v>68</v>
      </c>
      <c r="I63" s="210">
        <v>0</v>
      </c>
      <c r="J63" s="210">
        <v>0</v>
      </c>
      <c r="K63" s="210">
        <v>0</v>
      </c>
      <c r="L63" s="210">
        <v>0</v>
      </c>
      <c r="M63" s="210">
        <v>0</v>
      </c>
      <c r="N63" s="210">
        <v>0.1</v>
      </c>
      <c r="O63" s="472">
        <v>0.15</v>
      </c>
      <c r="P63" s="472">
        <v>0.35</v>
      </c>
      <c r="Q63" s="472">
        <v>0.4</v>
      </c>
      <c r="R63" s="210">
        <v>0</v>
      </c>
      <c r="S63" s="472">
        <v>0</v>
      </c>
      <c r="T63" s="472">
        <v>0</v>
      </c>
      <c r="U63" s="411">
        <f t="shared" si="11"/>
        <v>1</v>
      </c>
      <c r="V63" s="1223">
        <v>0.2</v>
      </c>
      <c r="W63" s="1213">
        <f>IF(OR(U64=0,V63=0),0,(U64/U63*V63))</f>
        <v>0.2</v>
      </c>
      <c r="X63" s="1018"/>
      <c r="Y63" s="1211" t="s">
        <v>1478</v>
      </c>
      <c r="Z63" s="1211" t="s">
        <v>1478</v>
      </c>
      <c r="AA63" s="1211" t="s">
        <v>1478</v>
      </c>
      <c r="AB63" s="1211" t="s">
        <v>1478</v>
      </c>
      <c r="AC63" s="1211" t="s">
        <v>1667</v>
      </c>
      <c r="AD63" s="1211" t="s">
        <v>1668</v>
      </c>
      <c r="AE63" s="1224" t="s">
        <v>1669</v>
      </c>
      <c r="AF63" s="1224" t="s">
        <v>1670</v>
      </c>
      <c r="AG63" s="1224" t="s">
        <v>1671</v>
      </c>
      <c r="AH63" s="1225" t="s">
        <v>1672</v>
      </c>
      <c r="AI63" s="1211"/>
      <c r="AJ63" s="1211" t="s">
        <v>1673</v>
      </c>
    </row>
    <row r="64" spans="1:36" ht="54.75" customHeight="1">
      <c r="A64" s="1018"/>
      <c r="B64" s="1008"/>
      <c r="C64" s="1008"/>
      <c r="D64" s="1015"/>
      <c r="E64" s="1016"/>
      <c r="F64" s="1016"/>
      <c r="G64" s="1017"/>
      <c r="H64" s="461" t="s">
        <v>69</v>
      </c>
      <c r="I64" s="470">
        <v>0</v>
      </c>
      <c r="J64" s="470">
        <v>0</v>
      </c>
      <c r="K64" s="470">
        <v>0</v>
      </c>
      <c r="L64" s="470">
        <v>0</v>
      </c>
      <c r="M64" s="470">
        <v>0</v>
      </c>
      <c r="N64" s="470">
        <v>0.1</v>
      </c>
      <c r="O64" s="473">
        <v>0.15</v>
      </c>
      <c r="P64" s="473">
        <v>0.35</v>
      </c>
      <c r="Q64" s="473">
        <v>0.2</v>
      </c>
      <c r="R64" s="470">
        <v>0</v>
      </c>
      <c r="S64" s="473"/>
      <c r="T64" s="473">
        <v>0.2</v>
      </c>
      <c r="U64" s="463">
        <f t="shared" si="11"/>
        <v>1</v>
      </c>
      <c r="V64" s="1008"/>
      <c r="W64" s="1008"/>
      <c r="X64" s="1018"/>
      <c r="Y64" s="1008"/>
      <c r="Z64" s="1008"/>
      <c r="AA64" s="1008"/>
      <c r="AB64" s="1008"/>
      <c r="AC64" s="1008"/>
      <c r="AD64" s="1008"/>
      <c r="AE64" s="1017"/>
      <c r="AF64" s="1017"/>
      <c r="AG64" s="1017"/>
      <c r="AH64" s="1008"/>
      <c r="AI64" s="1008"/>
      <c r="AJ64" s="1008"/>
    </row>
    <row r="65" spans="1:36" ht="131.25" customHeight="1">
      <c r="A65" s="1018"/>
      <c r="B65" s="1230" t="s">
        <v>1674</v>
      </c>
      <c r="C65" s="1231" t="s">
        <v>1675</v>
      </c>
      <c r="D65" s="1228" t="s">
        <v>1676</v>
      </c>
      <c r="E65" s="1013"/>
      <c r="F65" s="1013"/>
      <c r="G65" s="1014"/>
      <c r="H65" s="375" t="s">
        <v>68</v>
      </c>
      <c r="I65" s="210">
        <v>0</v>
      </c>
      <c r="J65" s="210">
        <v>0</v>
      </c>
      <c r="K65" s="210">
        <v>0</v>
      </c>
      <c r="L65" s="210">
        <v>0</v>
      </c>
      <c r="M65" s="210">
        <v>0</v>
      </c>
      <c r="N65" s="210">
        <v>0</v>
      </c>
      <c r="O65" s="210">
        <v>0</v>
      </c>
      <c r="P65" s="210">
        <v>0.1</v>
      </c>
      <c r="Q65" s="210">
        <v>0.05</v>
      </c>
      <c r="R65" s="210">
        <v>0.15</v>
      </c>
      <c r="S65" s="210">
        <v>0.3</v>
      </c>
      <c r="T65" s="210">
        <v>0.4</v>
      </c>
      <c r="U65" s="411">
        <f t="shared" si="11"/>
        <v>1</v>
      </c>
      <c r="V65" s="1229">
        <v>0.2</v>
      </c>
      <c r="W65" s="1213">
        <f>IF(OR(U66=0,V65=0),0,(U66/U65*V65))</f>
        <v>0.2</v>
      </c>
      <c r="X65" s="1018"/>
      <c r="Y65" s="1211" t="s">
        <v>1478</v>
      </c>
      <c r="Z65" s="1211" t="s">
        <v>1478</v>
      </c>
      <c r="AA65" s="1211" t="s">
        <v>1478</v>
      </c>
      <c r="AB65" s="1211" t="s">
        <v>1478</v>
      </c>
      <c r="AC65" s="1211" t="s">
        <v>1478</v>
      </c>
      <c r="AD65" s="1211" t="s">
        <v>1478</v>
      </c>
      <c r="AE65" s="1211" t="s">
        <v>1478</v>
      </c>
      <c r="AF65" s="1224" t="s">
        <v>1678</v>
      </c>
      <c r="AG65" s="1224" t="s">
        <v>1678</v>
      </c>
      <c r="AH65" s="1211" t="s">
        <v>1679</v>
      </c>
      <c r="AI65" s="1211" t="s">
        <v>1680</v>
      </c>
      <c r="AJ65" s="1211" t="s">
        <v>1681</v>
      </c>
    </row>
    <row r="66" spans="1:36" ht="131.25" customHeight="1">
      <c r="A66" s="1018"/>
      <c r="B66" s="1008"/>
      <c r="C66" s="1008"/>
      <c r="D66" s="1015"/>
      <c r="E66" s="1016"/>
      <c r="F66" s="1016"/>
      <c r="G66" s="1017"/>
      <c r="H66" s="461" t="s">
        <v>69</v>
      </c>
      <c r="I66" s="470">
        <v>0</v>
      </c>
      <c r="J66" s="470">
        <v>0</v>
      </c>
      <c r="K66" s="470">
        <v>0</v>
      </c>
      <c r="L66" s="470">
        <v>0</v>
      </c>
      <c r="M66" s="470">
        <v>0</v>
      </c>
      <c r="N66" s="470">
        <v>0</v>
      </c>
      <c r="O66" s="470">
        <v>0</v>
      </c>
      <c r="P66" s="470">
        <v>0.1</v>
      </c>
      <c r="Q66" s="470">
        <v>0.05</v>
      </c>
      <c r="R66" s="470">
        <v>0.15</v>
      </c>
      <c r="S66" s="470">
        <v>0.3</v>
      </c>
      <c r="T66" s="470">
        <v>0.4</v>
      </c>
      <c r="U66" s="463">
        <f t="shared" si="11"/>
        <v>1</v>
      </c>
      <c r="V66" s="1008"/>
      <c r="W66" s="1008"/>
      <c r="X66" s="1018"/>
      <c r="Y66" s="1008"/>
      <c r="Z66" s="1008"/>
      <c r="AA66" s="1008"/>
      <c r="AB66" s="1008"/>
      <c r="AC66" s="1008"/>
      <c r="AD66" s="1008"/>
      <c r="AE66" s="1008"/>
      <c r="AF66" s="1017"/>
      <c r="AG66" s="1017"/>
      <c r="AH66" s="1008"/>
      <c r="AI66" s="1008"/>
      <c r="AJ66" s="1008"/>
    </row>
    <row r="67" spans="1:36" ht="67.5" customHeight="1">
      <c r="A67" s="1018"/>
      <c r="B67" s="1231" t="s">
        <v>839</v>
      </c>
      <c r="C67" s="1231" t="s">
        <v>1640</v>
      </c>
      <c r="D67" s="1228" t="s">
        <v>1682</v>
      </c>
      <c r="E67" s="1013"/>
      <c r="F67" s="1013"/>
      <c r="G67" s="1014"/>
      <c r="H67" s="375" t="s">
        <v>68</v>
      </c>
      <c r="I67" s="210">
        <v>0</v>
      </c>
      <c r="J67" s="210">
        <v>0</v>
      </c>
      <c r="K67" s="210">
        <v>0</v>
      </c>
      <c r="L67" s="210">
        <v>0</v>
      </c>
      <c r="M67" s="210">
        <v>0</v>
      </c>
      <c r="N67" s="210">
        <v>0</v>
      </c>
      <c r="O67" s="210">
        <v>0.2</v>
      </c>
      <c r="P67" s="210">
        <v>0</v>
      </c>
      <c r="Q67" s="210">
        <v>0</v>
      </c>
      <c r="R67" s="210">
        <v>0</v>
      </c>
      <c r="S67" s="210">
        <v>0</v>
      </c>
      <c r="T67" s="210">
        <v>0.8</v>
      </c>
      <c r="U67" s="411">
        <f t="shared" si="11"/>
        <v>1</v>
      </c>
      <c r="V67" s="1223">
        <v>0.2</v>
      </c>
      <c r="W67" s="1213">
        <f>IF(OR(U68=0,V67=0),0,(U68/U67*V67))</f>
        <v>0.1</v>
      </c>
      <c r="X67" s="1018"/>
      <c r="Y67" s="1211" t="s">
        <v>1478</v>
      </c>
      <c r="Z67" s="1211" t="s">
        <v>1478</v>
      </c>
      <c r="AA67" s="1211" t="s">
        <v>1478</v>
      </c>
      <c r="AB67" s="1211" t="s">
        <v>1478</v>
      </c>
      <c r="AC67" s="1211" t="s">
        <v>1478</v>
      </c>
      <c r="AD67" s="1211" t="s">
        <v>1478</v>
      </c>
      <c r="AE67" s="1211" t="s">
        <v>1684</v>
      </c>
      <c r="AF67" s="1236" t="s">
        <v>1685</v>
      </c>
      <c r="AG67" s="1211"/>
      <c r="AH67" s="1211"/>
      <c r="AI67" s="1211"/>
      <c r="AJ67" s="1211" t="s">
        <v>1686</v>
      </c>
    </row>
    <row r="68" spans="1:36" ht="67.5" customHeight="1">
      <c r="A68" s="1018"/>
      <c r="B68" s="1008"/>
      <c r="C68" s="1008"/>
      <c r="D68" s="1015"/>
      <c r="E68" s="1016"/>
      <c r="F68" s="1016"/>
      <c r="G68" s="1017"/>
      <c r="H68" s="461" t="s">
        <v>69</v>
      </c>
      <c r="I68" s="470">
        <v>0</v>
      </c>
      <c r="J68" s="470">
        <v>0</v>
      </c>
      <c r="K68" s="470">
        <v>0</v>
      </c>
      <c r="L68" s="470">
        <v>0</v>
      </c>
      <c r="M68" s="470">
        <v>0</v>
      </c>
      <c r="N68" s="470">
        <v>0</v>
      </c>
      <c r="O68" s="470">
        <v>0.2</v>
      </c>
      <c r="P68" s="470">
        <v>0</v>
      </c>
      <c r="Q68" s="470">
        <v>0</v>
      </c>
      <c r="R68" s="470">
        <v>0</v>
      </c>
      <c r="S68" s="470">
        <v>0</v>
      </c>
      <c r="T68" s="470">
        <v>0.3</v>
      </c>
      <c r="U68" s="463">
        <f t="shared" si="11"/>
        <v>0.5</v>
      </c>
      <c r="V68" s="1008"/>
      <c r="W68" s="1008"/>
      <c r="X68" s="1008"/>
      <c r="Y68" s="1008"/>
      <c r="Z68" s="1008"/>
      <c r="AA68" s="1008"/>
      <c r="AB68" s="1008"/>
      <c r="AC68" s="1008"/>
      <c r="AD68" s="1008"/>
      <c r="AE68" s="1008"/>
      <c r="AF68" s="1008"/>
      <c r="AG68" s="1008"/>
      <c r="AH68" s="1008"/>
      <c r="AI68" s="1008"/>
      <c r="AJ68" s="1008"/>
    </row>
    <row r="69" spans="1:36" ht="67.5" customHeight="1">
      <c r="A69" s="370" t="s">
        <v>2</v>
      </c>
      <c r="B69" s="370" t="s">
        <v>161</v>
      </c>
      <c r="C69" s="370" t="s">
        <v>7</v>
      </c>
      <c r="D69" s="370" t="s">
        <v>825</v>
      </c>
      <c r="E69" s="370" t="s">
        <v>4</v>
      </c>
      <c r="F69" s="370" t="s">
        <v>5</v>
      </c>
      <c r="G69" s="370" t="s">
        <v>6</v>
      </c>
      <c r="H69" s="370" t="s">
        <v>53</v>
      </c>
      <c r="I69" s="370" t="s">
        <v>54</v>
      </c>
      <c r="J69" s="370" t="s">
        <v>55</v>
      </c>
      <c r="K69" s="370" t="s">
        <v>56</v>
      </c>
      <c r="L69" s="370" t="s">
        <v>57</v>
      </c>
      <c r="M69" s="370" t="s">
        <v>58</v>
      </c>
      <c r="N69" s="370" t="s">
        <v>59</v>
      </c>
      <c r="O69" s="370" t="s">
        <v>60</v>
      </c>
      <c r="P69" s="370" t="s">
        <v>61</v>
      </c>
      <c r="Q69" s="370" t="s">
        <v>62</v>
      </c>
      <c r="R69" s="370" t="s">
        <v>63</v>
      </c>
      <c r="S69" s="370" t="s">
        <v>64</v>
      </c>
      <c r="T69" s="370" t="s">
        <v>65</v>
      </c>
      <c r="U69" s="370" t="s">
        <v>66</v>
      </c>
      <c r="V69" s="370" t="s">
        <v>52</v>
      </c>
      <c r="W69" s="370" t="s">
        <v>162</v>
      </c>
      <c r="X69" s="395" t="s">
        <v>1422</v>
      </c>
      <c r="Y69" s="426" t="s">
        <v>163</v>
      </c>
      <c r="Z69" s="426" t="s">
        <v>164</v>
      </c>
      <c r="AA69" s="426" t="s">
        <v>165</v>
      </c>
      <c r="AB69" s="426" t="s">
        <v>166</v>
      </c>
      <c r="AC69" s="426" t="s">
        <v>167</v>
      </c>
      <c r="AD69" s="426" t="s">
        <v>168</v>
      </c>
      <c r="AE69" s="426" t="s">
        <v>169</v>
      </c>
      <c r="AF69" s="426" t="s">
        <v>170</v>
      </c>
      <c r="AG69" s="426" t="s">
        <v>171</v>
      </c>
      <c r="AH69" s="426" t="s">
        <v>172</v>
      </c>
      <c r="AI69" s="426" t="s">
        <v>173</v>
      </c>
      <c r="AJ69" s="426" t="s">
        <v>174</v>
      </c>
    </row>
    <row r="70" spans="1:36" ht="27" customHeight="1">
      <c r="A70" s="1231" t="s">
        <v>1687</v>
      </c>
      <c r="B70" s="1231" t="s">
        <v>1538</v>
      </c>
      <c r="C70" s="1231" t="s">
        <v>1688</v>
      </c>
      <c r="D70" s="1231" t="s">
        <v>1689</v>
      </c>
      <c r="E70" s="1237">
        <v>1</v>
      </c>
      <c r="F70" s="1231" t="s">
        <v>1690</v>
      </c>
      <c r="G70" s="1231" t="s">
        <v>179</v>
      </c>
      <c r="H70" s="375" t="s">
        <v>68</v>
      </c>
      <c r="I70" s="210">
        <f t="shared" ref="I70:T70" si="12">+(I73*$V$73)+(I75*$V$75)+(I77*$V$77)+(I79*$V$79)</f>
        <v>0.105</v>
      </c>
      <c r="J70" s="210">
        <f t="shared" si="12"/>
        <v>0.44499999999999995</v>
      </c>
      <c r="K70" s="210">
        <f t="shared" si="12"/>
        <v>7.4999999999999997E-2</v>
      </c>
      <c r="L70" s="210">
        <f t="shared" si="12"/>
        <v>0</v>
      </c>
      <c r="M70" s="210">
        <f t="shared" si="12"/>
        <v>0</v>
      </c>
      <c r="N70" s="210">
        <f t="shared" si="12"/>
        <v>0</v>
      </c>
      <c r="O70" s="210">
        <f t="shared" si="12"/>
        <v>0.15</v>
      </c>
      <c r="P70" s="210">
        <f t="shared" si="12"/>
        <v>0.15</v>
      </c>
      <c r="Q70" s="210">
        <f t="shared" si="12"/>
        <v>0</v>
      </c>
      <c r="R70" s="210">
        <f t="shared" si="12"/>
        <v>0</v>
      </c>
      <c r="S70" s="210">
        <f t="shared" si="12"/>
        <v>0</v>
      </c>
      <c r="T70" s="210">
        <f t="shared" si="12"/>
        <v>7.4999999999999997E-2</v>
      </c>
      <c r="U70" s="411">
        <f t="shared" ref="U70:U71" si="13">SUM(I70:T70)</f>
        <v>0.99999999999999989</v>
      </c>
      <c r="V70" s="1232">
        <v>0.15</v>
      </c>
      <c r="W70" s="1235">
        <f>IF(OR(U71=0,V70=0),0,(U71/U70*V70))</f>
        <v>0.14550000000000002</v>
      </c>
      <c r="X70" s="1222"/>
      <c r="Y70" s="1211"/>
      <c r="Z70" s="1211"/>
      <c r="AA70" s="1211"/>
      <c r="AB70" s="1211"/>
      <c r="AC70" s="1211"/>
      <c r="AD70" s="1211"/>
      <c r="AE70" s="1211"/>
      <c r="AF70" s="1211"/>
      <c r="AG70" s="1211"/>
      <c r="AH70" s="1211"/>
      <c r="AI70" s="1211"/>
      <c r="AJ70" s="1211"/>
    </row>
    <row r="71" spans="1:36" ht="24.75" customHeight="1">
      <c r="A71" s="1018"/>
      <c r="B71" s="1008"/>
      <c r="C71" s="1008"/>
      <c r="D71" s="1008"/>
      <c r="E71" s="1008"/>
      <c r="F71" s="1008"/>
      <c r="G71" s="1008"/>
      <c r="H71" s="461" t="s">
        <v>69</v>
      </c>
      <c r="I71" s="210">
        <f t="shared" ref="I71:T71" si="14">+(I74*$V$73)+(I76*$V$75)+(I78*$V$77)+(I80*$V$79)</f>
        <v>0.105</v>
      </c>
      <c r="J71" s="210">
        <f t="shared" si="14"/>
        <v>0.44499999999999995</v>
      </c>
      <c r="K71" s="210">
        <f t="shared" si="14"/>
        <v>7.4999999999999997E-2</v>
      </c>
      <c r="L71" s="210">
        <f t="shared" si="14"/>
        <v>0</v>
      </c>
      <c r="M71" s="210">
        <f t="shared" si="14"/>
        <v>0</v>
      </c>
      <c r="N71" s="210">
        <f t="shared" si="14"/>
        <v>0</v>
      </c>
      <c r="O71" s="210">
        <f t="shared" si="14"/>
        <v>0.15</v>
      </c>
      <c r="P71" s="210">
        <f t="shared" si="14"/>
        <v>0.15</v>
      </c>
      <c r="Q71" s="210">
        <f t="shared" si="14"/>
        <v>0</v>
      </c>
      <c r="R71" s="210">
        <f t="shared" si="14"/>
        <v>0</v>
      </c>
      <c r="S71" s="210">
        <f t="shared" si="14"/>
        <v>0</v>
      </c>
      <c r="T71" s="210">
        <f t="shared" si="14"/>
        <v>4.4999999999999998E-2</v>
      </c>
      <c r="U71" s="463">
        <f t="shared" si="13"/>
        <v>0.97</v>
      </c>
      <c r="V71" s="1008"/>
      <c r="W71" s="1008"/>
      <c r="X71" s="1008"/>
      <c r="Y71" s="1008"/>
      <c r="Z71" s="1008"/>
      <c r="AA71" s="1008"/>
      <c r="AB71" s="1008"/>
      <c r="AC71" s="1008"/>
      <c r="AD71" s="1008"/>
      <c r="AE71" s="1008"/>
      <c r="AF71" s="1008"/>
      <c r="AG71" s="1008"/>
      <c r="AH71" s="1008"/>
      <c r="AI71" s="1008"/>
      <c r="AJ71" s="1008"/>
    </row>
    <row r="72" spans="1:36" ht="18.75" customHeight="1">
      <c r="A72" s="1018"/>
      <c r="B72" s="1233" t="s">
        <v>30</v>
      </c>
      <c r="C72" s="1010"/>
      <c r="D72" s="1010"/>
      <c r="E72" s="1010"/>
      <c r="F72" s="1010"/>
      <c r="G72" s="1010"/>
      <c r="H72" s="1010"/>
      <c r="I72" s="1010"/>
      <c r="J72" s="1010"/>
      <c r="K72" s="1010"/>
      <c r="L72" s="1010"/>
      <c r="M72" s="1010"/>
      <c r="N72" s="1010"/>
      <c r="O72" s="1010"/>
      <c r="P72" s="1010"/>
      <c r="Q72" s="1010"/>
      <c r="R72" s="1010"/>
      <c r="S72" s="1010"/>
      <c r="T72" s="1010"/>
      <c r="U72" s="1010"/>
      <c r="V72" s="1010"/>
      <c r="W72" s="1010"/>
      <c r="X72" s="474"/>
      <c r="Y72" s="475"/>
      <c r="Z72" s="476"/>
      <c r="AA72" s="477"/>
      <c r="AB72" s="477"/>
      <c r="AC72" s="477"/>
      <c r="AD72" s="477"/>
      <c r="AE72" s="477"/>
      <c r="AF72" s="477"/>
      <c r="AG72" s="477"/>
      <c r="AH72" s="477"/>
      <c r="AI72" s="477"/>
      <c r="AJ72" s="478"/>
    </row>
    <row r="73" spans="1:36" ht="32.25" customHeight="1">
      <c r="A73" s="1018"/>
      <c r="B73" s="1231" t="s">
        <v>1538</v>
      </c>
      <c r="C73" s="1231" t="s">
        <v>1688</v>
      </c>
      <c r="D73" s="1239" t="s">
        <v>1694</v>
      </c>
      <c r="E73" s="1013"/>
      <c r="F73" s="1013"/>
      <c r="G73" s="1014"/>
      <c r="H73" s="375" t="s">
        <v>68</v>
      </c>
      <c r="I73" s="472">
        <v>0.3</v>
      </c>
      <c r="J73" s="472">
        <v>0.7</v>
      </c>
      <c r="K73" s="210">
        <v>0</v>
      </c>
      <c r="L73" s="210">
        <v>0</v>
      </c>
      <c r="M73" s="210">
        <v>0</v>
      </c>
      <c r="N73" s="210">
        <v>0</v>
      </c>
      <c r="O73" s="210">
        <v>0</v>
      </c>
      <c r="P73" s="210">
        <v>0</v>
      </c>
      <c r="Q73" s="210">
        <v>0</v>
      </c>
      <c r="R73" s="210">
        <v>0</v>
      </c>
      <c r="S73" s="210">
        <v>0</v>
      </c>
      <c r="T73" s="210">
        <v>0</v>
      </c>
      <c r="U73" s="411">
        <f t="shared" ref="U73:U80" si="15">SUM(I73:T73)</f>
        <v>1</v>
      </c>
      <c r="V73" s="1232">
        <v>0.35</v>
      </c>
      <c r="W73" s="1213">
        <f>IF(OR(U74=0,V73=0),0,(U74/U73*V73))</f>
        <v>0.35</v>
      </c>
      <c r="X73" s="1222"/>
      <c r="Y73" s="1266" t="s">
        <v>1696</v>
      </c>
      <c r="Z73" s="1266" t="s">
        <v>1697</v>
      </c>
      <c r="AA73" s="1266"/>
      <c r="AB73" s="1266"/>
      <c r="AC73" s="1266"/>
      <c r="AD73" s="1266"/>
      <c r="AE73" s="1266"/>
      <c r="AF73" s="1266"/>
      <c r="AG73" s="1266"/>
      <c r="AH73" s="1266"/>
      <c r="AI73" s="1266"/>
      <c r="AJ73" s="1266"/>
    </row>
    <row r="74" spans="1:36" ht="47.25" customHeight="1">
      <c r="A74" s="1018"/>
      <c r="B74" s="1008"/>
      <c r="C74" s="1008"/>
      <c r="D74" s="1015"/>
      <c r="E74" s="1016"/>
      <c r="F74" s="1016"/>
      <c r="G74" s="1017"/>
      <c r="H74" s="461" t="s">
        <v>69</v>
      </c>
      <c r="I74" s="470">
        <v>0.3</v>
      </c>
      <c r="J74" s="470">
        <v>0.7</v>
      </c>
      <c r="K74" s="470">
        <v>0</v>
      </c>
      <c r="L74" s="470">
        <v>0</v>
      </c>
      <c r="M74" s="470">
        <v>0</v>
      </c>
      <c r="N74" s="470">
        <v>0</v>
      </c>
      <c r="O74" s="470">
        <v>0</v>
      </c>
      <c r="P74" s="470">
        <v>0</v>
      </c>
      <c r="Q74" s="470">
        <v>0</v>
      </c>
      <c r="R74" s="470">
        <v>0</v>
      </c>
      <c r="S74" s="470">
        <v>0</v>
      </c>
      <c r="T74" s="470"/>
      <c r="U74" s="463">
        <f t="shared" si="15"/>
        <v>1</v>
      </c>
      <c r="V74" s="1008"/>
      <c r="W74" s="1008"/>
      <c r="X74" s="1008"/>
      <c r="Y74" s="1008"/>
      <c r="Z74" s="1008"/>
      <c r="AA74" s="1008"/>
      <c r="AB74" s="1008"/>
      <c r="AC74" s="1008"/>
      <c r="AD74" s="1008"/>
      <c r="AE74" s="1008"/>
      <c r="AF74" s="1008"/>
      <c r="AG74" s="1008"/>
      <c r="AH74" s="1008"/>
      <c r="AI74" s="1008"/>
      <c r="AJ74" s="1008"/>
    </row>
    <row r="75" spans="1:36" ht="24" customHeight="1">
      <c r="A75" s="1018"/>
      <c r="B75" s="1231" t="s">
        <v>1538</v>
      </c>
      <c r="C75" s="1231" t="s">
        <v>1688</v>
      </c>
      <c r="D75" s="1239" t="s">
        <v>1701</v>
      </c>
      <c r="E75" s="1013"/>
      <c r="F75" s="1013"/>
      <c r="G75" s="1014"/>
      <c r="H75" s="375" t="s">
        <v>68</v>
      </c>
      <c r="I75" s="210">
        <v>0</v>
      </c>
      <c r="J75" s="210">
        <v>1</v>
      </c>
      <c r="K75" s="210">
        <v>0</v>
      </c>
      <c r="L75" s="210">
        <v>0</v>
      </c>
      <c r="M75" s="210">
        <v>0</v>
      </c>
      <c r="N75" s="210">
        <v>0</v>
      </c>
      <c r="O75" s="210">
        <v>0</v>
      </c>
      <c r="P75" s="210">
        <v>0</v>
      </c>
      <c r="Q75" s="210">
        <v>0</v>
      </c>
      <c r="R75" s="210">
        <v>0</v>
      </c>
      <c r="S75" s="210">
        <v>0</v>
      </c>
      <c r="T75" s="210">
        <v>0</v>
      </c>
      <c r="U75" s="411">
        <f t="shared" si="15"/>
        <v>1</v>
      </c>
      <c r="V75" s="1221">
        <v>0.2</v>
      </c>
      <c r="W75" s="1213">
        <f>IF(OR(U76=0,V75=0),0,(U76/U75*V75))</f>
        <v>0.2</v>
      </c>
      <c r="X75" s="1222"/>
      <c r="Y75" s="1211"/>
      <c r="Z75" s="1211" t="s">
        <v>1705</v>
      </c>
      <c r="AA75" s="1211"/>
      <c r="AB75" s="1211"/>
      <c r="AC75" s="1211"/>
      <c r="AD75" s="1211"/>
      <c r="AE75" s="1211"/>
      <c r="AF75" s="1211"/>
      <c r="AG75" s="1211"/>
      <c r="AH75" s="1211"/>
      <c r="AI75" s="1211"/>
      <c r="AJ75" s="1211"/>
    </row>
    <row r="76" spans="1:36" ht="24" customHeight="1">
      <c r="A76" s="1018"/>
      <c r="B76" s="1008"/>
      <c r="C76" s="1008"/>
      <c r="D76" s="1015"/>
      <c r="E76" s="1016"/>
      <c r="F76" s="1016"/>
      <c r="G76" s="1017"/>
      <c r="H76" s="461" t="s">
        <v>69</v>
      </c>
      <c r="I76" s="470">
        <v>0</v>
      </c>
      <c r="J76" s="470">
        <v>1</v>
      </c>
      <c r="K76" s="470">
        <v>0</v>
      </c>
      <c r="L76" s="470">
        <v>0</v>
      </c>
      <c r="M76" s="470">
        <v>0</v>
      </c>
      <c r="N76" s="470">
        <v>0</v>
      </c>
      <c r="O76" s="470">
        <v>0</v>
      </c>
      <c r="P76" s="470">
        <v>0</v>
      </c>
      <c r="Q76" s="470">
        <v>0</v>
      </c>
      <c r="R76" s="470">
        <v>0</v>
      </c>
      <c r="S76" s="470">
        <v>0</v>
      </c>
      <c r="T76" s="470"/>
      <c r="U76" s="463">
        <f t="shared" si="15"/>
        <v>1</v>
      </c>
      <c r="V76" s="1008"/>
      <c r="W76" s="1008"/>
      <c r="X76" s="1008"/>
      <c r="Y76" s="1008"/>
      <c r="Z76" s="1008"/>
      <c r="AA76" s="1008"/>
      <c r="AB76" s="1008"/>
      <c r="AC76" s="1008"/>
      <c r="AD76" s="1008"/>
      <c r="AE76" s="1008"/>
      <c r="AF76" s="1008"/>
      <c r="AG76" s="1008"/>
      <c r="AH76" s="1008"/>
      <c r="AI76" s="1008"/>
      <c r="AJ76" s="1008"/>
    </row>
    <row r="77" spans="1:36" ht="51" customHeight="1">
      <c r="A77" s="1018"/>
      <c r="B77" s="1237" t="s">
        <v>1538</v>
      </c>
      <c r="C77" s="1237" t="s">
        <v>1688</v>
      </c>
      <c r="D77" s="1268" t="s">
        <v>1706</v>
      </c>
      <c r="E77" s="1013"/>
      <c r="F77" s="1013"/>
      <c r="G77" s="1014"/>
      <c r="H77" s="417" t="s">
        <v>68</v>
      </c>
      <c r="I77" s="418">
        <v>0</v>
      </c>
      <c r="J77" s="418">
        <v>0</v>
      </c>
      <c r="K77" s="418">
        <v>0</v>
      </c>
      <c r="L77" s="418">
        <v>0</v>
      </c>
      <c r="M77" s="418">
        <v>0</v>
      </c>
      <c r="N77" s="418">
        <v>0</v>
      </c>
      <c r="O77" s="418">
        <v>0.5</v>
      </c>
      <c r="P77" s="418">
        <v>0.5</v>
      </c>
      <c r="Q77" s="418">
        <v>0</v>
      </c>
      <c r="R77" s="418">
        <v>0</v>
      </c>
      <c r="S77" s="418">
        <v>0</v>
      </c>
      <c r="T77" s="418">
        <v>0</v>
      </c>
      <c r="U77" s="420">
        <f t="shared" si="15"/>
        <v>1</v>
      </c>
      <c r="V77" s="1282">
        <v>0.3</v>
      </c>
      <c r="W77" s="1213">
        <f>IF(OR(U78=0,V77=0),0,(U78/U77*V77))</f>
        <v>0.3</v>
      </c>
      <c r="X77" s="1222" t="s">
        <v>1707</v>
      </c>
      <c r="Y77" s="1211" t="s">
        <v>1478</v>
      </c>
      <c r="Z77" s="1211" t="s">
        <v>1478</v>
      </c>
      <c r="AA77" s="1211" t="s">
        <v>1478</v>
      </c>
      <c r="AB77" s="1211" t="s">
        <v>1478</v>
      </c>
      <c r="AC77" s="1211" t="s">
        <v>1478</v>
      </c>
      <c r="AD77" s="1211" t="s">
        <v>1708</v>
      </c>
      <c r="AE77" s="1211"/>
      <c r="AF77" s="1211" t="s">
        <v>1709</v>
      </c>
      <c r="AG77" s="1211"/>
      <c r="AH77" s="1211"/>
      <c r="AI77" s="1211"/>
      <c r="AJ77" s="1211"/>
    </row>
    <row r="78" spans="1:36" ht="51" customHeight="1">
      <c r="A78" s="1018"/>
      <c r="B78" s="1008"/>
      <c r="C78" s="1008"/>
      <c r="D78" s="1015"/>
      <c r="E78" s="1016"/>
      <c r="F78" s="1016"/>
      <c r="G78" s="1017"/>
      <c r="H78" s="417" t="s">
        <v>69</v>
      </c>
      <c r="I78" s="418">
        <v>0</v>
      </c>
      <c r="J78" s="418">
        <v>0</v>
      </c>
      <c r="K78" s="418">
        <v>0</v>
      </c>
      <c r="L78" s="418">
        <v>0</v>
      </c>
      <c r="M78" s="418">
        <v>0</v>
      </c>
      <c r="N78" s="418">
        <v>0</v>
      </c>
      <c r="O78" s="418">
        <v>0.5</v>
      </c>
      <c r="P78" s="418">
        <v>0.5</v>
      </c>
      <c r="Q78" s="418">
        <v>0</v>
      </c>
      <c r="R78" s="418">
        <v>0</v>
      </c>
      <c r="S78" s="418">
        <v>0</v>
      </c>
      <c r="T78" s="418">
        <v>0</v>
      </c>
      <c r="U78" s="437">
        <f t="shared" si="15"/>
        <v>1</v>
      </c>
      <c r="V78" s="1008"/>
      <c r="W78" s="1008"/>
      <c r="X78" s="1008"/>
      <c r="Y78" s="1008"/>
      <c r="Z78" s="1008"/>
      <c r="AA78" s="1008"/>
      <c r="AB78" s="1008"/>
      <c r="AC78" s="1008"/>
      <c r="AD78" s="1008"/>
      <c r="AE78" s="1008"/>
      <c r="AF78" s="1008"/>
      <c r="AG78" s="1008"/>
      <c r="AH78" s="1008"/>
      <c r="AI78" s="1008"/>
      <c r="AJ78" s="1008"/>
    </row>
    <row r="79" spans="1:36" ht="151.5" customHeight="1">
      <c r="A79" s="1018"/>
      <c r="B79" s="1231" t="s">
        <v>1538</v>
      </c>
      <c r="C79" s="1231" t="s">
        <v>143</v>
      </c>
      <c r="D79" s="1239" t="s">
        <v>1710</v>
      </c>
      <c r="E79" s="1013"/>
      <c r="F79" s="1013"/>
      <c r="G79" s="1014"/>
      <c r="H79" s="375" t="s">
        <v>68</v>
      </c>
      <c r="I79" s="210">
        <v>0</v>
      </c>
      <c r="J79" s="210">
        <v>0</v>
      </c>
      <c r="K79" s="418">
        <v>0.5</v>
      </c>
      <c r="L79" s="210">
        <v>0</v>
      </c>
      <c r="M79" s="210">
        <v>0</v>
      </c>
      <c r="N79" s="210">
        <v>0</v>
      </c>
      <c r="O79" s="210">
        <v>0</v>
      </c>
      <c r="P79" s="418">
        <v>0</v>
      </c>
      <c r="Q79" s="210">
        <v>0</v>
      </c>
      <c r="R79" s="210">
        <v>0</v>
      </c>
      <c r="S79" s="210">
        <v>0</v>
      </c>
      <c r="T79" s="210">
        <v>0.5</v>
      </c>
      <c r="U79" s="411">
        <f t="shared" si="15"/>
        <v>1</v>
      </c>
      <c r="V79" s="1221">
        <v>0.15</v>
      </c>
      <c r="W79" s="1213">
        <f>IF(OR(U80=0,V79=0),0,(U80/U79*V79))</f>
        <v>0.12</v>
      </c>
      <c r="X79" s="1219" t="s">
        <v>1711</v>
      </c>
      <c r="Y79" s="1211" t="s">
        <v>1478</v>
      </c>
      <c r="Z79" s="1211" t="s">
        <v>1712</v>
      </c>
      <c r="AA79" s="1211" t="s">
        <v>1478</v>
      </c>
      <c r="AB79" s="1211" t="s">
        <v>1478</v>
      </c>
      <c r="AC79" s="1211" t="s">
        <v>1478</v>
      </c>
      <c r="AD79" s="1211" t="s">
        <v>1478</v>
      </c>
      <c r="AE79" s="1211"/>
      <c r="AF79" s="1211">
        <v>0</v>
      </c>
      <c r="AG79" s="1211"/>
      <c r="AH79" s="1236" t="s">
        <v>1713</v>
      </c>
      <c r="AI79" s="1211"/>
      <c r="AJ79" s="1211" t="s">
        <v>1714</v>
      </c>
    </row>
    <row r="80" spans="1:36" ht="151.5" customHeight="1">
      <c r="A80" s="1018"/>
      <c r="B80" s="1008"/>
      <c r="C80" s="1008"/>
      <c r="D80" s="1015"/>
      <c r="E80" s="1016"/>
      <c r="F80" s="1016"/>
      <c r="G80" s="1017"/>
      <c r="H80" s="461" t="s">
        <v>69</v>
      </c>
      <c r="I80" s="470">
        <v>0</v>
      </c>
      <c r="J80" s="470">
        <v>0</v>
      </c>
      <c r="K80" s="470">
        <v>0.5</v>
      </c>
      <c r="L80" s="470">
        <v>0</v>
      </c>
      <c r="M80" s="470">
        <v>0</v>
      </c>
      <c r="N80" s="470">
        <v>0</v>
      </c>
      <c r="O80" s="470">
        <v>0</v>
      </c>
      <c r="P80" s="470">
        <v>0</v>
      </c>
      <c r="Q80" s="470">
        <v>0</v>
      </c>
      <c r="R80" s="470">
        <v>0</v>
      </c>
      <c r="S80" s="470">
        <v>0</v>
      </c>
      <c r="T80" s="470">
        <v>0.3</v>
      </c>
      <c r="U80" s="463">
        <f t="shared" si="15"/>
        <v>0.8</v>
      </c>
      <c r="V80" s="1008"/>
      <c r="W80" s="1008"/>
      <c r="X80" s="1020"/>
      <c r="Y80" s="1008"/>
      <c r="Z80" s="1008"/>
      <c r="AA80" s="1008"/>
      <c r="AB80" s="1008"/>
      <c r="AC80" s="1008"/>
      <c r="AD80" s="1008"/>
      <c r="AE80" s="1008"/>
      <c r="AF80" s="1008"/>
      <c r="AG80" s="1008"/>
      <c r="AH80" s="1008"/>
      <c r="AI80" s="1008"/>
      <c r="AJ80" s="1008"/>
    </row>
    <row r="81" spans="1:36" ht="88.5" customHeight="1">
      <c r="A81" s="1018"/>
      <c r="B81" s="1238" t="s">
        <v>1538</v>
      </c>
      <c r="C81" s="1238" t="s">
        <v>143</v>
      </c>
      <c r="D81" s="1240" t="s">
        <v>1715</v>
      </c>
      <c r="E81" s="1013"/>
      <c r="F81" s="1013"/>
      <c r="G81" s="1014"/>
      <c r="H81" s="377" t="s">
        <v>68</v>
      </c>
      <c r="I81" s="487">
        <v>0</v>
      </c>
      <c r="J81" s="487">
        <v>0</v>
      </c>
      <c r="K81" s="487">
        <v>0</v>
      </c>
      <c r="L81" s="487">
        <v>0</v>
      </c>
      <c r="M81" s="487">
        <v>0</v>
      </c>
      <c r="N81" s="487">
        <v>0</v>
      </c>
      <c r="O81" s="487">
        <v>0.5</v>
      </c>
      <c r="P81" s="487">
        <v>0</v>
      </c>
      <c r="Q81" s="487">
        <v>0</v>
      </c>
      <c r="R81" s="487">
        <v>0</v>
      </c>
      <c r="S81" s="487">
        <v>0</v>
      </c>
      <c r="T81" s="487">
        <v>0</v>
      </c>
      <c r="U81" s="489">
        <v>1</v>
      </c>
      <c r="V81" s="472">
        <v>0</v>
      </c>
      <c r="W81" s="1213">
        <f>IF(OR(U82=0,V81=0),0,(U82/U81*V81))</f>
        <v>0</v>
      </c>
      <c r="X81" s="1222" t="s">
        <v>1716</v>
      </c>
      <c r="Y81" s="1278"/>
      <c r="Z81" s="1278"/>
      <c r="AA81" s="1278"/>
      <c r="AB81" s="1278"/>
      <c r="AC81" s="1278"/>
      <c r="AD81" s="1278"/>
      <c r="AE81" s="1278"/>
      <c r="AF81" s="1278"/>
      <c r="AG81" s="1278"/>
      <c r="AH81" s="1278"/>
      <c r="AI81" s="1278"/>
      <c r="AJ81" s="1278"/>
    </row>
    <row r="82" spans="1:36" ht="28.5" customHeight="1">
      <c r="A82" s="1079"/>
      <c r="B82" s="1008"/>
      <c r="C82" s="1008"/>
      <c r="D82" s="1015"/>
      <c r="E82" s="1016"/>
      <c r="F82" s="1016"/>
      <c r="G82" s="1017"/>
      <c r="H82" s="377" t="s">
        <v>69</v>
      </c>
      <c r="I82" s="487">
        <v>0</v>
      </c>
      <c r="J82" s="487">
        <v>0</v>
      </c>
      <c r="K82" s="487">
        <v>0</v>
      </c>
      <c r="L82" s="487">
        <v>0</v>
      </c>
      <c r="M82" s="487">
        <v>0</v>
      </c>
      <c r="N82" s="487">
        <v>0</v>
      </c>
      <c r="O82" s="487">
        <v>0</v>
      </c>
      <c r="P82" s="487">
        <v>0</v>
      </c>
      <c r="Q82" s="487">
        <v>0</v>
      </c>
      <c r="R82" s="487">
        <v>0</v>
      </c>
      <c r="S82" s="487">
        <v>0</v>
      </c>
      <c r="T82" s="487">
        <v>0</v>
      </c>
      <c r="U82" s="489">
        <v>1</v>
      </c>
      <c r="V82" s="492">
        <v>0</v>
      </c>
      <c r="W82" s="1008"/>
      <c r="X82" s="1008"/>
      <c r="Y82" s="1008"/>
      <c r="Z82" s="1008"/>
      <c r="AA82" s="1008"/>
      <c r="AB82" s="1008"/>
      <c r="AC82" s="1008"/>
      <c r="AD82" s="1008"/>
      <c r="AE82" s="1008"/>
      <c r="AF82" s="1008"/>
      <c r="AG82" s="1008"/>
      <c r="AH82" s="1008"/>
      <c r="AI82" s="1008"/>
      <c r="AJ82" s="1008"/>
    </row>
    <row r="83" spans="1:36" ht="28.5" customHeight="1">
      <c r="A83" s="370" t="s">
        <v>2</v>
      </c>
      <c r="B83" s="370" t="s">
        <v>161</v>
      </c>
      <c r="C83" s="370" t="s">
        <v>7</v>
      </c>
      <c r="D83" s="370" t="s">
        <v>825</v>
      </c>
      <c r="E83" s="370" t="s">
        <v>4</v>
      </c>
      <c r="F83" s="370" t="s">
        <v>5</v>
      </c>
      <c r="G83" s="370" t="s">
        <v>6</v>
      </c>
      <c r="H83" s="370" t="s">
        <v>53</v>
      </c>
      <c r="I83" s="370" t="s">
        <v>54</v>
      </c>
      <c r="J83" s="370" t="s">
        <v>55</v>
      </c>
      <c r="K83" s="370" t="s">
        <v>56</v>
      </c>
      <c r="L83" s="370" t="s">
        <v>57</v>
      </c>
      <c r="M83" s="370" t="s">
        <v>58</v>
      </c>
      <c r="N83" s="370" t="s">
        <v>59</v>
      </c>
      <c r="O83" s="370" t="s">
        <v>60</v>
      </c>
      <c r="P83" s="370" t="s">
        <v>61</v>
      </c>
      <c r="Q83" s="370" t="s">
        <v>62</v>
      </c>
      <c r="R83" s="370" t="s">
        <v>63</v>
      </c>
      <c r="S83" s="370" t="s">
        <v>64</v>
      </c>
      <c r="T83" s="370" t="s">
        <v>65</v>
      </c>
      <c r="U83" s="370" t="s">
        <v>66</v>
      </c>
      <c r="V83" s="370" t="s">
        <v>52</v>
      </c>
      <c r="W83" s="370" t="s">
        <v>162</v>
      </c>
      <c r="X83" s="395" t="s">
        <v>1422</v>
      </c>
      <c r="Y83" s="426" t="s">
        <v>163</v>
      </c>
      <c r="Z83" s="426" t="s">
        <v>164</v>
      </c>
      <c r="AA83" s="426" t="s">
        <v>165</v>
      </c>
      <c r="AB83" s="426" t="s">
        <v>166</v>
      </c>
      <c r="AC83" s="426" t="s">
        <v>167</v>
      </c>
      <c r="AD83" s="426" t="s">
        <v>168</v>
      </c>
      <c r="AE83" s="426" t="s">
        <v>169</v>
      </c>
      <c r="AF83" s="426" t="s">
        <v>170</v>
      </c>
      <c r="AG83" s="426" t="s">
        <v>171</v>
      </c>
      <c r="AH83" s="426" t="s">
        <v>172</v>
      </c>
      <c r="AI83" s="426" t="s">
        <v>173</v>
      </c>
      <c r="AJ83" s="426" t="s">
        <v>174</v>
      </c>
    </row>
    <row r="84" spans="1:36" ht="45.75" customHeight="1">
      <c r="A84" s="1231" t="s">
        <v>1717</v>
      </c>
      <c r="B84" s="1231"/>
      <c r="C84" s="1231" t="s">
        <v>143</v>
      </c>
      <c r="D84" s="1231" t="s">
        <v>1540</v>
      </c>
      <c r="E84" s="1231">
        <v>1</v>
      </c>
      <c r="F84" s="1231" t="s">
        <v>1718</v>
      </c>
      <c r="G84" s="1231" t="s">
        <v>179</v>
      </c>
      <c r="H84" s="375" t="s">
        <v>68</v>
      </c>
      <c r="I84" s="210">
        <f t="shared" ref="I84:T84" si="16">+(I87*$V$87)+(I89*$V$89)+(I93*$V$93)</f>
        <v>0</v>
      </c>
      <c r="J84" s="210">
        <f t="shared" si="16"/>
        <v>0</v>
      </c>
      <c r="K84" s="210">
        <f t="shared" si="16"/>
        <v>0.5</v>
      </c>
      <c r="L84" s="210">
        <f t="shared" si="16"/>
        <v>0.24</v>
      </c>
      <c r="M84" s="210">
        <f t="shared" si="16"/>
        <v>0.13</v>
      </c>
      <c r="N84" s="210">
        <f t="shared" si="16"/>
        <v>0.115</v>
      </c>
      <c r="O84" s="210">
        <f t="shared" si="16"/>
        <v>1.4999999999999999E-2</v>
      </c>
      <c r="P84" s="210">
        <f t="shared" si="16"/>
        <v>0</v>
      </c>
      <c r="Q84" s="210">
        <f t="shared" si="16"/>
        <v>0</v>
      </c>
      <c r="R84" s="210">
        <f t="shared" si="16"/>
        <v>0</v>
      </c>
      <c r="S84" s="210">
        <f t="shared" si="16"/>
        <v>0</v>
      </c>
      <c r="T84" s="210">
        <f t="shared" si="16"/>
        <v>0</v>
      </c>
      <c r="U84" s="411">
        <f t="shared" ref="U84:U85" si="17">SUM(I84:T84)</f>
        <v>1</v>
      </c>
      <c r="V84" s="1232">
        <v>0.05</v>
      </c>
      <c r="W84" s="1235">
        <f>IF(OR(U85=0,V84=0),0,(U85/U84*V84))</f>
        <v>0.05</v>
      </c>
      <c r="X84" s="1279"/>
      <c r="Y84" s="1211">
        <v>0</v>
      </c>
      <c r="Z84" s="1211">
        <v>0</v>
      </c>
      <c r="AA84" s="1211">
        <v>0</v>
      </c>
      <c r="AB84" s="1211">
        <v>0</v>
      </c>
      <c r="AC84" s="1211">
        <v>0</v>
      </c>
      <c r="AD84" s="1211">
        <v>0</v>
      </c>
      <c r="AE84" s="1211">
        <v>0</v>
      </c>
      <c r="AF84" s="1211">
        <v>0</v>
      </c>
      <c r="AG84" s="1211">
        <v>0</v>
      </c>
      <c r="AH84" s="1211">
        <v>0</v>
      </c>
      <c r="AI84" s="1211">
        <v>0</v>
      </c>
      <c r="AJ84" s="1211">
        <v>0</v>
      </c>
    </row>
    <row r="85" spans="1:36" ht="45.75" customHeight="1">
      <c r="A85" s="1018"/>
      <c r="B85" s="1008"/>
      <c r="C85" s="1008"/>
      <c r="D85" s="1008"/>
      <c r="E85" s="1008"/>
      <c r="F85" s="1008"/>
      <c r="G85" s="1008"/>
      <c r="H85" s="461" t="s">
        <v>69</v>
      </c>
      <c r="I85" s="210">
        <f t="shared" ref="I85:L85" si="18">+(I88*$V$87)+(I90*$V$89)+(I94*$V$93)</f>
        <v>0</v>
      </c>
      <c r="J85" s="210">
        <f t="shared" si="18"/>
        <v>0</v>
      </c>
      <c r="K85" s="210">
        <f t="shared" si="18"/>
        <v>0.5</v>
      </c>
      <c r="L85" s="210">
        <f t="shared" si="18"/>
        <v>0.24</v>
      </c>
      <c r="M85" s="210">
        <v>0.13</v>
      </c>
      <c r="N85" s="210">
        <f t="shared" ref="N85:R85" si="19">+(N88*$V$87)+(N90*$V$89)+(N94*$V$93)</f>
        <v>0.115</v>
      </c>
      <c r="O85" s="210">
        <f t="shared" si="19"/>
        <v>1.4999999999999999E-2</v>
      </c>
      <c r="P85" s="210">
        <f t="shared" si="19"/>
        <v>0</v>
      </c>
      <c r="Q85" s="210">
        <f t="shared" si="19"/>
        <v>0</v>
      </c>
      <c r="R85" s="210">
        <f t="shared" si="19"/>
        <v>0</v>
      </c>
      <c r="S85" s="210"/>
      <c r="T85" s="210"/>
      <c r="U85" s="463">
        <f t="shared" si="17"/>
        <v>1</v>
      </c>
      <c r="V85" s="1008"/>
      <c r="W85" s="1008"/>
      <c r="X85" s="1008"/>
      <c r="Y85" s="1008"/>
      <c r="Z85" s="1008"/>
      <c r="AA85" s="1008"/>
      <c r="AB85" s="1008"/>
      <c r="AC85" s="1008"/>
      <c r="AD85" s="1008"/>
      <c r="AE85" s="1008"/>
      <c r="AF85" s="1008"/>
      <c r="AG85" s="1008"/>
      <c r="AH85" s="1008"/>
      <c r="AI85" s="1008"/>
      <c r="AJ85" s="1008"/>
    </row>
    <row r="86" spans="1:36" ht="24" customHeight="1">
      <c r="A86" s="1018"/>
      <c r="B86" s="1233" t="s">
        <v>30</v>
      </c>
      <c r="C86" s="1010"/>
      <c r="D86" s="1010"/>
      <c r="E86" s="1010"/>
      <c r="F86" s="1010"/>
      <c r="G86" s="1010"/>
      <c r="H86" s="1010"/>
      <c r="I86" s="1010"/>
      <c r="J86" s="1010"/>
      <c r="K86" s="1010"/>
      <c r="L86" s="1010"/>
      <c r="M86" s="1010"/>
      <c r="N86" s="1010"/>
      <c r="O86" s="1010"/>
      <c r="P86" s="1010"/>
      <c r="Q86" s="1010"/>
      <c r="R86" s="1010"/>
      <c r="S86" s="1010"/>
      <c r="T86" s="1010"/>
      <c r="U86" s="1010"/>
      <c r="V86" s="1010"/>
      <c r="W86" s="1010"/>
      <c r="X86" s="493"/>
      <c r="Y86" s="494"/>
      <c r="Z86" s="495"/>
      <c r="AA86" s="498"/>
      <c r="AB86" s="499"/>
      <c r="AC86" s="499"/>
      <c r="AD86" s="499"/>
      <c r="AE86" s="499"/>
      <c r="AF86" s="499"/>
      <c r="AG86" s="499"/>
      <c r="AH86" s="499"/>
      <c r="AI86" s="499"/>
      <c r="AJ86" s="503"/>
    </row>
    <row r="87" spans="1:36" ht="57" customHeight="1">
      <c r="A87" s="1018"/>
      <c r="B87" s="1231" t="s">
        <v>839</v>
      </c>
      <c r="C87" s="1231" t="s">
        <v>143</v>
      </c>
      <c r="D87" s="1239" t="s">
        <v>1719</v>
      </c>
      <c r="E87" s="1013"/>
      <c r="F87" s="1013"/>
      <c r="G87" s="1014"/>
      <c r="H87" s="375" t="s">
        <v>68</v>
      </c>
      <c r="I87" s="210">
        <v>0</v>
      </c>
      <c r="J87" s="210">
        <v>0</v>
      </c>
      <c r="K87" s="210">
        <v>1</v>
      </c>
      <c r="L87" s="210">
        <v>0</v>
      </c>
      <c r="M87" s="210">
        <v>0</v>
      </c>
      <c r="N87" s="210">
        <v>0</v>
      </c>
      <c r="O87" s="210">
        <v>0</v>
      </c>
      <c r="P87" s="210">
        <v>0</v>
      </c>
      <c r="Q87" s="210">
        <v>0</v>
      </c>
      <c r="R87" s="210">
        <v>0</v>
      </c>
      <c r="S87" s="210">
        <v>0</v>
      </c>
      <c r="T87" s="210">
        <v>0</v>
      </c>
      <c r="U87" s="411">
        <f t="shared" ref="U87:U90" si="20">SUM(I87:T87)</f>
        <v>1</v>
      </c>
      <c r="V87" s="1221">
        <v>0.3</v>
      </c>
      <c r="W87" s="1213">
        <f>IF(OR(U88=0,V87=0),0,(U88/U87*V87))</f>
        <v>0.3</v>
      </c>
      <c r="X87" s="1222" t="s">
        <v>1722</v>
      </c>
      <c r="Y87" s="1211" t="s">
        <v>1478</v>
      </c>
      <c r="Z87" s="1211" t="s">
        <v>1478</v>
      </c>
      <c r="AA87" s="1266" t="s">
        <v>1723</v>
      </c>
      <c r="AB87" s="1266"/>
      <c r="AC87" s="1266"/>
      <c r="AD87" s="1266"/>
      <c r="AE87" s="1266"/>
      <c r="AF87" s="1266"/>
      <c r="AG87" s="1266"/>
      <c r="AH87" s="1266"/>
      <c r="AI87" s="1266"/>
      <c r="AJ87" s="1266"/>
    </row>
    <row r="88" spans="1:36" ht="74.25" customHeight="1">
      <c r="A88" s="1018"/>
      <c r="B88" s="1008"/>
      <c r="C88" s="1008"/>
      <c r="D88" s="1015"/>
      <c r="E88" s="1016"/>
      <c r="F88" s="1016"/>
      <c r="G88" s="1017"/>
      <c r="H88" s="461" t="s">
        <v>69</v>
      </c>
      <c r="I88" s="470">
        <v>0</v>
      </c>
      <c r="J88" s="470">
        <v>0</v>
      </c>
      <c r="K88" s="470">
        <v>1</v>
      </c>
      <c r="L88" s="470">
        <v>0</v>
      </c>
      <c r="M88" s="470">
        <v>0</v>
      </c>
      <c r="N88" s="470">
        <v>0</v>
      </c>
      <c r="O88" s="470">
        <v>0</v>
      </c>
      <c r="P88" s="470">
        <v>0</v>
      </c>
      <c r="Q88" s="470">
        <v>0</v>
      </c>
      <c r="R88" s="470">
        <v>0</v>
      </c>
      <c r="S88" s="470">
        <v>0</v>
      </c>
      <c r="T88" s="470">
        <v>0</v>
      </c>
      <c r="U88" s="463">
        <f t="shared" si="20"/>
        <v>1</v>
      </c>
      <c r="V88" s="1008"/>
      <c r="W88" s="1008"/>
      <c r="X88" s="1008"/>
      <c r="Y88" s="1008"/>
      <c r="Z88" s="1008"/>
      <c r="AA88" s="1008"/>
      <c r="AB88" s="1008"/>
      <c r="AC88" s="1008"/>
      <c r="AD88" s="1008"/>
      <c r="AE88" s="1008"/>
      <c r="AF88" s="1008"/>
      <c r="AG88" s="1008"/>
      <c r="AH88" s="1008"/>
      <c r="AI88" s="1008"/>
      <c r="AJ88" s="1008"/>
    </row>
    <row r="89" spans="1:36" ht="23.25" customHeight="1">
      <c r="A89" s="1018"/>
      <c r="B89" s="1231" t="s">
        <v>839</v>
      </c>
      <c r="C89" s="1231" t="s">
        <v>143</v>
      </c>
      <c r="D89" s="1239" t="s">
        <v>1727</v>
      </c>
      <c r="E89" s="1013"/>
      <c r="F89" s="1013"/>
      <c r="G89" s="1014"/>
      <c r="H89" s="375" t="s">
        <v>68</v>
      </c>
      <c r="I89" s="210">
        <v>0</v>
      </c>
      <c r="J89" s="210">
        <v>0</v>
      </c>
      <c r="K89" s="210">
        <v>0.5</v>
      </c>
      <c r="L89" s="210">
        <v>0</v>
      </c>
      <c r="M89" s="210">
        <v>0.25</v>
      </c>
      <c r="N89" s="210">
        <v>0.25</v>
      </c>
      <c r="O89" s="210">
        <v>0</v>
      </c>
      <c r="P89" s="210">
        <v>0</v>
      </c>
      <c r="Q89" s="210">
        <v>0</v>
      </c>
      <c r="R89" s="210">
        <v>0</v>
      </c>
      <c r="S89" s="210">
        <v>0</v>
      </c>
      <c r="T89" s="210">
        <v>0</v>
      </c>
      <c r="U89" s="411">
        <f t="shared" si="20"/>
        <v>1</v>
      </c>
      <c r="V89" s="1232">
        <v>0.4</v>
      </c>
      <c r="W89" s="1213">
        <f>IF(OR(U90=0,V89=0),0,(U90/U89*V89))</f>
        <v>0.4</v>
      </c>
      <c r="X89" s="1222"/>
      <c r="Y89" s="1211" t="s">
        <v>1478</v>
      </c>
      <c r="Z89" s="1211" t="s">
        <v>1478</v>
      </c>
      <c r="AA89" s="1211" t="s">
        <v>1730</v>
      </c>
      <c r="AB89" s="1211"/>
      <c r="AC89" s="1211"/>
      <c r="AD89" s="1211"/>
      <c r="AE89" s="1211"/>
      <c r="AF89" s="1211"/>
      <c r="AG89" s="1211"/>
      <c r="AH89" s="1211"/>
      <c r="AI89" s="1211"/>
      <c r="AJ89" s="1211"/>
    </row>
    <row r="90" spans="1:36" ht="25.5" customHeight="1">
      <c r="A90" s="1018"/>
      <c r="B90" s="1008"/>
      <c r="C90" s="1008"/>
      <c r="D90" s="1015"/>
      <c r="E90" s="1016"/>
      <c r="F90" s="1016"/>
      <c r="G90" s="1017"/>
      <c r="H90" s="461" t="s">
        <v>69</v>
      </c>
      <c r="I90" s="470">
        <v>0</v>
      </c>
      <c r="J90" s="470">
        <v>0</v>
      </c>
      <c r="K90" s="470">
        <v>0.5</v>
      </c>
      <c r="L90" s="470">
        <v>0</v>
      </c>
      <c r="M90" s="470">
        <v>0.25</v>
      </c>
      <c r="N90" s="470">
        <v>0.25</v>
      </c>
      <c r="O90" s="470">
        <v>0</v>
      </c>
      <c r="P90" s="470">
        <v>0</v>
      </c>
      <c r="Q90" s="470">
        <v>0</v>
      </c>
      <c r="R90" s="470">
        <v>0</v>
      </c>
      <c r="S90" s="470">
        <v>0</v>
      </c>
      <c r="T90" s="470"/>
      <c r="U90" s="463">
        <f t="shared" si="20"/>
        <v>1</v>
      </c>
      <c r="V90" s="1008"/>
      <c r="W90" s="1008"/>
      <c r="X90" s="1008"/>
      <c r="Y90" s="1008"/>
      <c r="Z90" s="1008"/>
      <c r="AA90" s="1008"/>
      <c r="AB90" s="1008"/>
      <c r="AC90" s="1008"/>
      <c r="AD90" s="1008"/>
      <c r="AE90" s="1008"/>
      <c r="AF90" s="1008"/>
      <c r="AG90" s="1008"/>
      <c r="AH90" s="1008"/>
      <c r="AI90" s="1008"/>
      <c r="AJ90" s="1008"/>
    </row>
    <row r="91" spans="1:36" ht="30.75" customHeight="1">
      <c r="A91" s="1018"/>
      <c r="B91" s="1231" t="s">
        <v>839</v>
      </c>
      <c r="C91" s="1231" t="s">
        <v>143</v>
      </c>
      <c r="D91" s="1240" t="s">
        <v>1731</v>
      </c>
      <c r="E91" s="1013"/>
      <c r="F91" s="1013"/>
      <c r="G91" s="1014"/>
      <c r="H91" s="377" t="s">
        <v>68</v>
      </c>
      <c r="I91" s="381">
        <v>0</v>
      </c>
      <c r="J91" s="381">
        <v>0</v>
      </c>
      <c r="K91" s="381">
        <v>0</v>
      </c>
      <c r="L91" s="487">
        <v>0.8</v>
      </c>
      <c r="M91" s="487">
        <v>0.15</v>
      </c>
      <c r="N91" s="487">
        <v>0.05</v>
      </c>
      <c r="O91" s="487">
        <v>0</v>
      </c>
      <c r="P91" s="381">
        <v>0</v>
      </c>
      <c r="Q91" s="381">
        <v>0</v>
      </c>
      <c r="R91" s="381">
        <v>0</v>
      </c>
      <c r="S91" s="381">
        <v>0</v>
      </c>
      <c r="T91" s="381">
        <v>0</v>
      </c>
      <c r="U91" s="506">
        <v>1</v>
      </c>
      <c r="V91" s="1280">
        <v>0</v>
      </c>
      <c r="W91" s="1213">
        <f>IF(OR(U92=0,V91=0),0,(U92/U91*V91))</f>
        <v>0</v>
      </c>
      <c r="X91" s="1222" t="s">
        <v>1733</v>
      </c>
      <c r="Y91" s="1211" t="s">
        <v>1478</v>
      </c>
      <c r="Z91" s="1211" t="s">
        <v>1478</v>
      </c>
      <c r="AA91" s="1211" t="s">
        <v>1734</v>
      </c>
      <c r="AB91" s="1211" t="s">
        <v>1735</v>
      </c>
      <c r="AC91" s="1211"/>
      <c r="AD91" s="1211"/>
      <c r="AE91" s="1211"/>
      <c r="AF91" s="1211"/>
      <c r="AG91" s="1211"/>
      <c r="AH91" s="1211"/>
      <c r="AI91" s="1211"/>
      <c r="AJ91" s="1211"/>
    </row>
    <row r="92" spans="1:36" ht="30.75" customHeight="1">
      <c r="A92" s="1018"/>
      <c r="B92" s="1018"/>
      <c r="C92" s="1008"/>
      <c r="D92" s="1019"/>
      <c r="E92" s="1020"/>
      <c r="F92" s="1020"/>
      <c r="G92" s="1021"/>
      <c r="H92" s="377" t="s">
        <v>69</v>
      </c>
      <c r="I92" s="381">
        <v>0</v>
      </c>
      <c r="J92" s="381">
        <v>0</v>
      </c>
      <c r="K92" s="381">
        <v>0</v>
      </c>
      <c r="L92" s="487">
        <v>0.8</v>
      </c>
      <c r="M92" s="487">
        <v>0.15</v>
      </c>
      <c r="N92" s="487">
        <v>0.05</v>
      </c>
      <c r="O92" s="487">
        <v>0</v>
      </c>
      <c r="P92" s="381">
        <v>0</v>
      </c>
      <c r="Q92" s="381">
        <v>0</v>
      </c>
      <c r="R92" s="381">
        <v>0</v>
      </c>
      <c r="S92" s="381">
        <v>0</v>
      </c>
      <c r="T92" s="381">
        <v>0</v>
      </c>
      <c r="U92" s="506">
        <v>1</v>
      </c>
      <c r="V92" s="1018"/>
      <c r="W92" s="1008"/>
      <c r="X92" s="1008"/>
      <c r="Y92" s="1008"/>
      <c r="Z92" s="1008"/>
      <c r="AA92" s="1008"/>
      <c r="AB92" s="1008"/>
      <c r="AC92" s="1008"/>
      <c r="AD92" s="1008"/>
      <c r="AE92" s="1008"/>
      <c r="AF92" s="1008"/>
      <c r="AG92" s="1008"/>
      <c r="AH92" s="1008"/>
      <c r="AI92" s="1008"/>
      <c r="AJ92" s="1008"/>
    </row>
    <row r="93" spans="1:36" ht="97.5" customHeight="1">
      <c r="A93" s="1018"/>
      <c r="B93" s="1231" t="s">
        <v>839</v>
      </c>
      <c r="C93" s="1231" t="s">
        <v>1688</v>
      </c>
      <c r="D93" s="1228" t="s">
        <v>1736</v>
      </c>
      <c r="E93" s="1013"/>
      <c r="F93" s="1013"/>
      <c r="G93" s="1014"/>
      <c r="H93" s="375" t="s">
        <v>68</v>
      </c>
      <c r="I93" s="210">
        <v>0</v>
      </c>
      <c r="J93" s="210">
        <v>0</v>
      </c>
      <c r="K93" s="210">
        <v>0</v>
      </c>
      <c r="L93" s="472">
        <v>0.8</v>
      </c>
      <c r="M93" s="472">
        <v>0.1</v>
      </c>
      <c r="N93" s="472">
        <v>0.05</v>
      </c>
      <c r="O93" s="472">
        <v>0.05</v>
      </c>
      <c r="P93" s="210">
        <v>0</v>
      </c>
      <c r="Q93" s="210">
        <v>0</v>
      </c>
      <c r="R93" s="210">
        <v>0</v>
      </c>
      <c r="S93" s="210">
        <v>0</v>
      </c>
      <c r="T93" s="210">
        <v>0</v>
      </c>
      <c r="U93" s="411">
        <f t="shared" ref="U93:U94" si="21">SUM(I93:T93)</f>
        <v>1</v>
      </c>
      <c r="V93" s="1221">
        <v>0.3</v>
      </c>
      <c r="W93" s="1213">
        <f>IF(OR(U94=0,V93=0),0,(U94/U93*V93))</f>
        <v>0.315</v>
      </c>
      <c r="X93" s="1222" t="s">
        <v>1737</v>
      </c>
      <c r="Y93" s="1211" t="s">
        <v>1478</v>
      </c>
      <c r="Z93" s="1211" t="s">
        <v>1478</v>
      </c>
      <c r="AA93" s="1211" t="s">
        <v>1478</v>
      </c>
      <c r="AB93" s="1211" t="s">
        <v>1478</v>
      </c>
      <c r="AC93" s="1211" t="s">
        <v>1738</v>
      </c>
      <c r="AD93" s="1281" t="s">
        <v>1739</v>
      </c>
      <c r="AE93" s="1021"/>
      <c r="AF93" s="1211"/>
      <c r="AG93" s="1211"/>
      <c r="AH93" s="1211"/>
      <c r="AI93" s="1211"/>
      <c r="AJ93" s="1211"/>
    </row>
    <row r="94" spans="1:36" ht="97.5" customHeight="1">
      <c r="A94" s="1079"/>
      <c r="B94" s="1079"/>
      <c r="C94" s="1079"/>
      <c r="D94" s="1103"/>
      <c r="E94" s="1104"/>
      <c r="F94" s="1104"/>
      <c r="G94" s="1105"/>
      <c r="H94" s="512" t="s">
        <v>69</v>
      </c>
      <c r="I94" s="513">
        <v>0</v>
      </c>
      <c r="J94" s="513">
        <v>0</v>
      </c>
      <c r="K94" s="513">
        <v>0</v>
      </c>
      <c r="L94" s="514">
        <v>0.8</v>
      </c>
      <c r="M94" s="514">
        <v>0.15</v>
      </c>
      <c r="N94" s="513">
        <v>0.05</v>
      </c>
      <c r="O94" s="513">
        <v>0.05</v>
      </c>
      <c r="P94" s="513">
        <v>0</v>
      </c>
      <c r="Q94" s="513">
        <v>0</v>
      </c>
      <c r="R94" s="513">
        <v>0</v>
      </c>
      <c r="S94" s="513">
        <v>0</v>
      </c>
      <c r="T94" s="513">
        <v>0</v>
      </c>
      <c r="U94" s="463">
        <f t="shared" si="21"/>
        <v>1.05</v>
      </c>
      <c r="V94" s="1079"/>
      <c r="W94" s="1008"/>
      <c r="X94" s="1008"/>
      <c r="Y94" s="1008"/>
      <c r="Z94" s="1008"/>
      <c r="AA94" s="1008"/>
      <c r="AB94" s="1008"/>
      <c r="AC94" s="1008"/>
      <c r="AD94" s="1015"/>
      <c r="AE94" s="1017"/>
      <c r="AF94" s="1008"/>
      <c r="AG94" s="1008"/>
      <c r="AH94" s="1008"/>
      <c r="AI94" s="1008"/>
      <c r="AJ94" s="1008"/>
    </row>
    <row r="95" spans="1:36" ht="54" customHeight="1">
      <c r="A95" s="370" t="s">
        <v>2</v>
      </c>
      <c r="B95" s="370" t="s">
        <v>161</v>
      </c>
      <c r="C95" s="370" t="s">
        <v>7</v>
      </c>
      <c r="D95" s="370" t="s">
        <v>825</v>
      </c>
      <c r="E95" s="370" t="s">
        <v>4</v>
      </c>
      <c r="F95" s="370" t="s">
        <v>5</v>
      </c>
      <c r="G95" s="370" t="s">
        <v>6</v>
      </c>
      <c r="H95" s="370" t="s">
        <v>53</v>
      </c>
      <c r="I95" s="370" t="s">
        <v>54</v>
      </c>
      <c r="J95" s="370" t="s">
        <v>55</v>
      </c>
      <c r="K95" s="370" t="s">
        <v>56</v>
      </c>
      <c r="L95" s="370" t="s">
        <v>57</v>
      </c>
      <c r="M95" s="370" t="s">
        <v>58</v>
      </c>
      <c r="N95" s="370" t="s">
        <v>59</v>
      </c>
      <c r="O95" s="370" t="s">
        <v>60</v>
      </c>
      <c r="P95" s="370" t="s">
        <v>61</v>
      </c>
      <c r="Q95" s="370" t="s">
        <v>62</v>
      </c>
      <c r="R95" s="370" t="s">
        <v>63</v>
      </c>
      <c r="S95" s="370" t="s">
        <v>64</v>
      </c>
      <c r="T95" s="370" t="s">
        <v>65</v>
      </c>
      <c r="U95" s="370" t="s">
        <v>66</v>
      </c>
      <c r="V95" s="370" t="s">
        <v>52</v>
      </c>
      <c r="W95" s="370" t="s">
        <v>162</v>
      </c>
      <c r="X95" s="395" t="s">
        <v>1422</v>
      </c>
      <c r="Y95" s="426" t="s">
        <v>163</v>
      </c>
      <c r="Z95" s="426" t="s">
        <v>164</v>
      </c>
      <c r="AA95" s="426" t="s">
        <v>165</v>
      </c>
      <c r="AB95" s="426" t="s">
        <v>166</v>
      </c>
      <c r="AC95" s="426" t="s">
        <v>167</v>
      </c>
      <c r="AD95" s="426" t="s">
        <v>168</v>
      </c>
      <c r="AE95" s="426" t="s">
        <v>169</v>
      </c>
      <c r="AF95" s="426" t="s">
        <v>170</v>
      </c>
      <c r="AG95" s="426" t="s">
        <v>171</v>
      </c>
      <c r="AH95" s="426" t="s">
        <v>172</v>
      </c>
      <c r="AI95" s="426" t="s">
        <v>173</v>
      </c>
      <c r="AJ95" s="426" t="s">
        <v>174</v>
      </c>
    </row>
    <row r="96" spans="1:36" ht="25.5" customHeight="1">
      <c r="A96" s="1230" t="s">
        <v>1742</v>
      </c>
      <c r="B96" s="1231" t="s">
        <v>1538</v>
      </c>
      <c r="C96" s="1226" t="s">
        <v>1628</v>
      </c>
      <c r="D96" s="1231" t="s">
        <v>137</v>
      </c>
      <c r="E96" s="1232">
        <v>1</v>
      </c>
      <c r="F96" s="1230" t="s">
        <v>1743</v>
      </c>
      <c r="G96" s="1230" t="s">
        <v>179</v>
      </c>
      <c r="H96" s="516" t="s">
        <v>68</v>
      </c>
      <c r="I96" s="472">
        <f t="shared" ref="I96:T96" si="22">+(I101*$V$101)+(I105*$V$105)+(I113*$V$113)</f>
        <v>0</v>
      </c>
      <c r="J96" s="472">
        <f t="shared" si="22"/>
        <v>0</v>
      </c>
      <c r="K96" s="472">
        <f t="shared" si="22"/>
        <v>0</v>
      </c>
      <c r="L96" s="472">
        <f t="shared" si="22"/>
        <v>4.0000000000000008E-2</v>
      </c>
      <c r="M96" s="472">
        <f t="shared" si="22"/>
        <v>0.06</v>
      </c>
      <c r="N96" s="472">
        <f t="shared" si="22"/>
        <v>0.08</v>
      </c>
      <c r="O96" s="472">
        <f t="shared" si="22"/>
        <v>0.21</v>
      </c>
      <c r="P96" s="472">
        <f t="shared" si="22"/>
        <v>0.09</v>
      </c>
      <c r="Q96" s="472">
        <f t="shared" si="22"/>
        <v>0.09</v>
      </c>
      <c r="R96" s="472">
        <f t="shared" si="22"/>
        <v>0.21</v>
      </c>
      <c r="S96" s="472">
        <f t="shared" si="22"/>
        <v>0.09</v>
      </c>
      <c r="T96" s="472">
        <f t="shared" si="22"/>
        <v>0.13</v>
      </c>
      <c r="U96" s="411">
        <f t="shared" ref="U96:U99" si="23">SUM(I96:T96)</f>
        <v>0.99999999999999989</v>
      </c>
      <c r="V96" s="1223">
        <v>0.1</v>
      </c>
      <c r="W96" s="1295">
        <f>IF(OR(U97=0,V96=0),0,(U97/U96*V96))</f>
        <v>0.1</v>
      </c>
      <c r="X96" s="1222" t="s">
        <v>1746</v>
      </c>
      <c r="Y96" s="1283" t="s">
        <v>1747</v>
      </c>
      <c r="Z96" s="1283" t="s">
        <v>1748</v>
      </c>
      <c r="AA96" s="1283" t="s">
        <v>1749</v>
      </c>
      <c r="AB96" s="1283" t="s">
        <v>1750</v>
      </c>
      <c r="AC96" s="1283" t="s">
        <v>1749</v>
      </c>
      <c r="AD96" s="1211" t="s">
        <v>1751</v>
      </c>
      <c r="AE96" s="1211" t="s">
        <v>1752</v>
      </c>
      <c r="AF96" s="1211" t="s">
        <v>1753</v>
      </c>
      <c r="AG96" s="1211" t="s">
        <v>1753</v>
      </c>
      <c r="AH96" s="1211" t="s">
        <v>1755</v>
      </c>
      <c r="AI96" s="1211" t="s">
        <v>1755</v>
      </c>
      <c r="AJ96" s="1211" t="s">
        <v>1755</v>
      </c>
    </row>
    <row r="97" spans="1:36" ht="69.75" customHeight="1">
      <c r="A97" s="1018"/>
      <c r="B97" s="1008"/>
      <c r="C97" s="1008"/>
      <c r="D97" s="1008"/>
      <c r="E97" s="1008"/>
      <c r="F97" s="1008"/>
      <c r="G97" s="1008"/>
      <c r="H97" s="517" t="s">
        <v>69</v>
      </c>
      <c r="I97" s="472">
        <f t="shared" ref="I97:P97" si="24">+(I102*$V$101)+(I106*$V$105)+(I114*$V$113)</f>
        <v>0</v>
      </c>
      <c r="J97" s="472">
        <f t="shared" si="24"/>
        <v>0</v>
      </c>
      <c r="K97" s="472">
        <f t="shared" si="24"/>
        <v>0</v>
      </c>
      <c r="L97" s="472">
        <f t="shared" si="24"/>
        <v>0</v>
      </c>
      <c r="M97" s="472">
        <f t="shared" si="24"/>
        <v>0</v>
      </c>
      <c r="N97" s="472">
        <f t="shared" si="24"/>
        <v>0.08</v>
      </c>
      <c r="O97" s="472">
        <f t="shared" si="24"/>
        <v>0.21</v>
      </c>
      <c r="P97" s="472">
        <f t="shared" si="24"/>
        <v>0.09</v>
      </c>
      <c r="Q97" s="472">
        <v>0.09</v>
      </c>
      <c r="R97" s="472">
        <v>0.21</v>
      </c>
      <c r="S97" s="472">
        <v>0.12</v>
      </c>
      <c r="T97" s="472">
        <v>0.2</v>
      </c>
      <c r="U97" s="411">
        <f t="shared" si="23"/>
        <v>1</v>
      </c>
      <c r="V97" s="1008"/>
      <c r="W97" s="1008"/>
      <c r="X97" s="1008"/>
      <c r="Y97" s="1008"/>
      <c r="Z97" s="1008"/>
      <c r="AA97" s="1008"/>
      <c r="AB97" s="1008"/>
      <c r="AC97" s="1008"/>
      <c r="AD97" s="1018"/>
      <c r="AE97" s="1018"/>
      <c r="AF97" s="1018"/>
      <c r="AG97" s="1018"/>
      <c r="AH97" s="1018"/>
      <c r="AI97" s="1018"/>
      <c r="AJ97" s="1018"/>
    </row>
    <row r="98" spans="1:36" ht="51.75" customHeight="1">
      <c r="A98" s="1018"/>
      <c r="B98" s="1238" t="s">
        <v>1538</v>
      </c>
      <c r="C98" s="1250" t="s">
        <v>1628</v>
      </c>
      <c r="D98" s="1241" t="s">
        <v>11</v>
      </c>
      <c r="E98" s="1241" t="s">
        <v>1757</v>
      </c>
      <c r="F98" s="1241" t="s">
        <v>1758</v>
      </c>
      <c r="G98" s="1241" t="s">
        <v>1293</v>
      </c>
      <c r="H98" s="379" t="s">
        <v>68</v>
      </c>
      <c r="I98" s="487" t="s">
        <v>1759</v>
      </c>
      <c r="J98" s="487">
        <v>0.11</v>
      </c>
      <c r="K98" s="487">
        <v>0.11</v>
      </c>
      <c r="L98" s="487">
        <v>0</v>
      </c>
      <c r="M98" s="487">
        <v>0.11</v>
      </c>
      <c r="N98" s="487">
        <v>0</v>
      </c>
      <c r="O98" s="487">
        <v>0</v>
      </c>
      <c r="P98" s="487">
        <v>0</v>
      </c>
      <c r="Q98" s="487">
        <v>0</v>
      </c>
      <c r="R98" s="487">
        <v>0</v>
      </c>
      <c r="S98" s="487">
        <v>0</v>
      </c>
      <c r="T98" s="487">
        <v>0</v>
      </c>
      <c r="U98" s="506">
        <f t="shared" si="23"/>
        <v>0.33</v>
      </c>
      <c r="V98" s="1223">
        <v>0</v>
      </c>
      <c r="W98" s="1295">
        <f>IF(OR(U99=0,V98=0),0,(U99/U98*V98))</f>
        <v>0</v>
      </c>
      <c r="X98" s="1283"/>
      <c r="Y98" s="1284"/>
      <c r="Z98" s="1284"/>
      <c r="AA98" s="1284"/>
      <c r="AB98" s="1284"/>
      <c r="AC98" s="1284"/>
      <c r="AD98" s="1018"/>
      <c r="AE98" s="1018"/>
      <c r="AF98" s="1018"/>
      <c r="AG98" s="1018"/>
      <c r="AH98" s="1018"/>
      <c r="AI98" s="1018"/>
      <c r="AJ98" s="1018"/>
    </row>
    <row r="99" spans="1:36" ht="102.75" customHeight="1">
      <c r="A99" s="1018"/>
      <c r="B99" s="1008"/>
      <c r="C99" s="1008"/>
      <c r="D99" s="1008"/>
      <c r="E99" s="1008"/>
      <c r="F99" s="1008"/>
      <c r="G99" s="1008"/>
      <c r="H99" s="379" t="s">
        <v>69</v>
      </c>
      <c r="I99" s="487">
        <v>0</v>
      </c>
      <c r="J99" s="487">
        <v>0</v>
      </c>
      <c r="K99" s="487">
        <v>0</v>
      </c>
      <c r="L99" s="487">
        <v>0</v>
      </c>
      <c r="M99" s="487">
        <v>0</v>
      </c>
      <c r="N99" s="487">
        <v>0</v>
      </c>
      <c r="O99" s="487">
        <v>0</v>
      </c>
      <c r="P99" s="487">
        <v>0</v>
      </c>
      <c r="Q99" s="487">
        <v>0</v>
      </c>
      <c r="R99" s="487">
        <v>0</v>
      </c>
      <c r="S99" s="487">
        <v>0</v>
      </c>
      <c r="T99" s="487">
        <v>0</v>
      </c>
      <c r="U99" s="489">
        <f t="shared" si="23"/>
        <v>0</v>
      </c>
      <c r="V99" s="1008"/>
      <c r="W99" s="1008"/>
      <c r="X99" s="1008"/>
      <c r="Y99" s="1008"/>
      <c r="Z99" s="1008"/>
      <c r="AA99" s="1008"/>
      <c r="AB99" s="1008"/>
      <c r="AC99" s="1008"/>
      <c r="AD99" s="1008"/>
      <c r="AE99" s="1008"/>
      <c r="AF99" s="1008"/>
      <c r="AG99" s="1008"/>
      <c r="AH99" s="1008"/>
      <c r="AI99" s="1008"/>
      <c r="AJ99" s="1008"/>
    </row>
    <row r="100" spans="1:36" ht="15.75" customHeight="1">
      <c r="A100" s="1018"/>
      <c r="B100" s="1233" t="s">
        <v>30</v>
      </c>
      <c r="C100" s="1010"/>
      <c r="D100" s="1010"/>
      <c r="E100" s="1010"/>
      <c r="F100" s="1010"/>
      <c r="G100" s="1010"/>
      <c r="H100" s="1010"/>
      <c r="I100" s="1010"/>
      <c r="J100" s="1010"/>
      <c r="K100" s="1010"/>
      <c r="L100" s="1010"/>
      <c r="M100" s="1010"/>
      <c r="N100" s="1010"/>
      <c r="O100" s="1010"/>
      <c r="P100" s="1010"/>
      <c r="Q100" s="1010"/>
      <c r="R100" s="1010"/>
      <c r="S100" s="1010"/>
      <c r="T100" s="1010"/>
      <c r="U100" s="1010"/>
      <c r="V100" s="1010"/>
      <c r="W100" s="1011"/>
      <c r="X100" s="493"/>
      <c r="Y100" s="385"/>
      <c r="Z100" s="520"/>
      <c r="AA100" s="520"/>
      <c r="AB100" s="520"/>
      <c r="AC100" s="520"/>
      <c r="AD100" s="520"/>
      <c r="AE100" s="520"/>
      <c r="AF100" s="520"/>
      <c r="AG100" s="520"/>
      <c r="AH100" s="520"/>
      <c r="AI100" s="520"/>
      <c r="AJ100" s="520"/>
    </row>
    <row r="101" spans="1:36" ht="80.25" customHeight="1">
      <c r="A101" s="1018"/>
      <c r="B101" s="1231" t="s">
        <v>1538</v>
      </c>
      <c r="C101" s="1226" t="s">
        <v>1628</v>
      </c>
      <c r="D101" s="1242" t="s">
        <v>1762</v>
      </c>
      <c r="E101" s="1013"/>
      <c r="F101" s="1013"/>
      <c r="G101" s="1014"/>
      <c r="H101" s="375" t="s">
        <v>68</v>
      </c>
      <c r="I101" s="472">
        <v>0</v>
      </c>
      <c r="J101" s="472">
        <v>0</v>
      </c>
      <c r="K101" s="472">
        <v>0</v>
      </c>
      <c r="L101" s="472">
        <v>0.1</v>
      </c>
      <c r="M101" s="472">
        <v>0.15</v>
      </c>
      <c r="N101" s="472">
        <v>0</v>
      </c>
      <c r="O101" s="472">
        <v>0.3</v>
      </c>
      <c r="P101" s="472">
        <v>0</v>
      </c>
      <c r="Q101" s="472">
        <v>0</v>
      </c>
      <c r="R101" s="472">
        <v>0.3</v>
      </c>
      <c r="S101" s="472">
        <v>0</v>
      </c>
      <c r="T101" s="472">
        <v>0.15</v>
      </c>
      <c r="U101" s="411">
        <f t="shared" ref="U101:U114" si="25">SUM(I101:T101)</f>
        <v>1</v>
      </c>
      <c r="V101" s="1221">
        <v>0.4</v>
      </c>
      <c r="W101" s="1213">
        <f>IF(OR(U102=0,V101=0),0,(U102/U101*V101))</f>
        <v>0.4</v>
      </c>
      <c r="X101" s="1222" t="s">
        <v>1763</v>
      </c>
      <c r="Y101" s="1222" t="s">
        <v>1764</v>
      </c>
      <c r="Z101" s="1222" t="s">
        <v>1766</v>
      </c>
      <c r="AA101" s="1222" t="s">
        <v>1768</v>
      </c>
      <c r="AB101" s="1222" t="s">
        <v>1771</v>
      </c>
      <c r="AC101" s="1222" t="s">
        <v>1773</v>
      </c>
      <c r="AD101" s="1222" t="s">
        <v>1776</v>
      </c>
      <c r="AE101" s="1222" t="s">
        <v>1777</v>
      </c>
      <c r="AF101" s="1222" t="s">
        <v>1778</v>
      </c>
      <c r="AG101" s="1222" t="s">
        <v>1779</v>
      </c>
      <c r="AH101" s="1222" t="s">
        <v>1780</v>
      </c>
      <c r="AI101" s="1222" t="s">
        <v>1781</v>
      </c>
      <c r="AJ101" s="1222" t="s">
        <v>1782</v>
      </c>
    </row>
    <row r="102" spans="1:36" ht="80.25" customHeight="1">
      <c r="A102" s="1018"/>
      <c r="B102" s="1008"/>
      <c r="C102" s="1008"/>
      <c r="D102" s="1015"/>
      <c r="E102" s="1016"/>
      <c r="F102" s="1016"/>
      <c r="G102" s="1017"/>
      <c r="H102" s="461" t="s">
        <v>69</v>
      </c>
      <c r="I102" s="473">
        <v>0</v>
      </c>
      <c r="J102" s="473">
        <v>0</v>
      </c>
      <c r="K102" s="473">
        <v>0</v>
      </c>
      <c r="L102" s="473">
        <v>0</v>
      </c>
      <c r="M102" s="473">
        <v>0</v>
      </c>
      <c r="N102" s="473">
        <v>0</v>
      </c>
      <c r="O102" s="473">
        <v>0.3</v>
      </c>
      <c r="P102" s="473">
        <v>0</v>
      </c>
      <c r="Q102" s="473">
        <v>0</v>
      </c>
      <c r="R102" s="473">
        <v>0.3</v>
      </c>
      <c r="S102" s="473">
        <v>0.15</v>
      </c>
      <c r="T102" s="473">
        <v>0.25</v>
      </c>
      <c r="U102" s="463">
        <f t="shared" si="25"/>
        <v>1</v>
      </c>
      <c r="V102" s="1008"/>
      <c r="W102" s="1008"/>
      <c r="X102" s="1018"/>
      <c r="Y102" s="1018"/>
      <c r="Z102" s="1008"/>
      <c r="AA102" s="1008"/>
      <c r="AB102" s="1008"/>
      <c r="AC102" s="1008"/>
      <c r="AD102" s="1008"/>
      <c r="AE102" s="1008"/>
      <c r="AF102" s="1008"/>
      <c r="AG102" s="1008"/>
      <c r="AH102" s="1008"/>
      <c r="AI102" s="1008"/>
      <c r="AJ102" s="1008"/>
    </row>
    <row r="103" spans="1:36" ht="18.75" customHeight="1">
      <c r="A103" s="1018"/>
      <c r="B103" s="1241" t="s">
        <v>1538</v>
      </c>
      <c r="C103" s="1250" t="s">
        <v>1628</v>
      </c>
      <c r="D103" s="1243" t="s">
        <v>1783</v>
      </c>
      <c r="E103" s="1013"/>
      <c r="F103" s="1013"/>
      <c r="G103" s="1014"/>
      <c r="H103" s="379" t="s">
        <v>68</v>
      </c>
      <c r="I103" s="472">
        <v>0</v>
      </c>
      <c r="J103" s="472">
        <v>0.1</v>
      </c>
      <c r="K103" s="472">
        <v>0.05</v>
      </c>
      <c r="L103" s="472">
        <v>0.05</v>
      </c>
      <c r="M103" s="472">
        <v>0.06</v>
      </c>
      <c r="N103" s="487">
        <v>0.08</v>
      </c>
      <c r="O103" s="487">
        <v>0.08</v>
      </c>
      <c r="P103" s="487">
        <v>0.08</v>
      </c>
      <c r="Q103" s="487">
        <v>0.1</v>
      </c>
      <c r="R103" s="487">
        <v>0.05</v>
      </c>
      <c r="S103" s="487">
        <v>0.05</v>
      </c>
      <c r="T103" s="487">
        <v>0.3</v>
      </c>
      <c r="U103" s="506">
        <f t="shared" si="25"/>
        <v>1</v>
      </c>
      <c r="V103" s="1280">
        <v>0</v>
      </c>
      <c r="W103" s="1213"/>
      <c r="X103" s="1222" t="s">
        <v>1785</v>
      </c>
      <c r="Y103" s="1222" t="s">
        <v>1786</v>
      </c>
      <c r="Z103" s="1222" t="s">
        <v>1787</v>
      </c>
      <c r="AA103" s="1222" t="s">
        <v>1788</v>
      </c>
      <c r="AB103" s="1222" t="s">
        <v>1789</v>
      </c>
      <c r="AC103" s="1222" t="s">
        <v>1790</v>
      </c>
      <c r="AD103" s="1285"/>
      <c r="AE103" s="1286"/>
      <c r="AF103" s="1286"/>
      <c r="AG103" s="1286"/>
      <c r="AH103" s="1286"/>
      <c r="AI103" s="1266"/>
      <c r="AJ103" s="1266"/>
    </row>
    <row r="104" spans="1:36" ht="49.5" customHeight="1">
      <c r="A104" s="1018"/>
      <c r="B104" s="1008"/>
      <c r="C104" s="1008"/>
      <c r="D104" s="1015"/>
      <c r="E104" s="1016"/>
      <c r="F104" s="1016"/>
      <c r="G104" s="1017"/>
      <c r="H104" s="379" t="s">
        <v>69</v>
      </c>
      <c r="I104" s="472">
        <v>0</v>
      </c>
      <c r="J104" s="472">
        <v>0.1</v>
      </c>
      <c r="K104" s="472">
        <v>0.05</v>
      </c>
      <c r="L104" s="472">
        <v>0.05</v>
      </c>
      <c r="M104" s="472">
        <v>0.06</v>
      </c>
      <c r="N104" s="487">
        <v>0</v>
      </c>
      <c r="O104" s="487">
        <v>0</v>
      </c>
      <c r="P104" s="487">
        <v>0</v>
      </c>
      <c r="Q104" s="487">
        <v>0</v>
      </c>
      <c r="R104" s="487">
        <v>0</v>
      </c>
      <c r="S104" s="487">
        <v>0</v>
      </c>
      <c r="T104" s="487">
        <v>0</v>
      </c>
      <c r="U104" s="489">
        <f t="shared" si="25"/>
        <v>0.26</v>
      </c>
      <c r="V104" s="1008"/>
      <c r="W104" s="1008"/>
      <c r="X104" s="1018"/>
      <c r="Y104" s="1018"/>
      <c r="Z104" s="1008"/>
      <c r="AA104" s="1008"/>
      <c r="AB104" s="1008"/>
      <c r="AC104" s="1008"/>
      <c r="AD104" s="1008"/>
      <c r="AE104" s="1008"/>
      <c r="AF104" s="1008"/>
      <c r="AG104" s="1008"/>
      <c r="AH104" s="1008"/>
      <c r="AI104" s="1008"/>
      <c r="AJ104" s="1008"/>
    </row>
    <row r="105" spans="1:36" ht="66.75" customHeight="1">
      <c r="A105" s="1018"/>
      <c r="B105" s="1231" t="s">
        <v>1538</v>
      </c>
      <c r="C105" s="1226" t="s">
        <v>1628</v>
      </c>
      <c r="D105" s="1244" t="s">
        <v>1792</v>
      </c>
      <c r="E105" s="1013"/>
      <c r="F105" s="1013"/>
      <c r="G105" s="1014"/>
      <c r="H105" s="375" t="s">
        <v>68</v>
      </c>
      <c r="I105" s="472">
        <v>0</v>
      </c>
      <c r="J105" s="472">
        <v>0</v>
      </c>
      <c r="K105" s="472">
        <v>0</v>
      </c>
      <c r="L105" s="472">
        <v>0</v>
      </c>
      <c r="M105" s="472">
        <v>0</v>
      </c>
      <c r="N105" s="472">
        <v>0.15</v>
      </c>
      <c r="O105" s="472">
        <v>0.15</v>
      </c>
      <c r="P105" s="472">
        <v>0.15</v>
      </c>
      <c r="Q105" s="472">
        <v>0.15</v>
      </c>
      <c r="R105" s="472">
        <v>0.15</v>
      </c>
      <c r="S105" s="472">
        <v>0.15</v>
      </c>
      <c r="T105" s="472">
        <v>0.1</v>
      </c>
      <c r="U105" s="411">
        <f t="shared" si="25"/>
        <v>1</v>
      </c>
      <c r="V105" s="1221">
        <v>0.4</v>
      </c>
      <c r="W105" s="1213">
        <f>IF(OR(U106=0,V105=0),0,(U106/U105*V105))</f>
        <v>0.4</v>
      </c>
      <c r="X105" s="1018"/>
      <c r="Y105" s="1285"/>
      <c r="Z105" s="1285"/>
      <c r="AA105" s="1286"/>
      <c r="AB105" s="1286"/>
      <c r="AC105" s="1286"/>
      <c r="AD105" s="1222" t="s">
        <v>1794</v>
      </c>
      <c r="AE105" s="1222" t="s">
        <v>1795</v>
      </c>
      <c r="AF105" s="1222" t="s">
        <v>1796</v>
      </c>
      <c r="AG105" s="1222" t="s">
        <v>1797</v>
      </c>
      <c r="AH105" s="1296" t="s">
        <v>1798</v>
      </c>
      <c r="AI105" s="1222" t="s">
        <v>1799</v>
      </c>
      <c r="AJ105" s="1222" t="s">
        <v>1800</v>
      </c>
    </row>
    <row r="106" spans="1:36" ht="66.75" customHeight="1">
      <c r="A106" s="1018"/>
      <c r="B106" s="1008"/>
      <c r="C106" s="1008"/>
      <c r="D106" s="1015"/>
      <c r="E106" s="1016"/>
      <c r="F106" s="1016"/>
      <c r="G106" s="1017"/>
      <c r="H106" s="461" t="s">
        <v>69</v>
      </c>
      <c r="I106" s="473">
        <v>0</v>
      </c>
      <c r="J106" s="473">
        <v>0</v>
      </c>
      <c r="K106" s="473">
        <v>0</v>
      </c>
      <c r="L106" s="473">
        <v>0</v>
      </c>
      <c r="M106" s="473">
        <v>0</v>
      </c>
      <c r="N106" s="473">
        <v>0.15</v>
      </c>
      <c r="O106" s="473">
        <v>0.15</v>
      </c>
      <c r="P106" s="473">
        <v>0.15</v>
      </c>
      <c r="Q106" s="473">
        <v>0.15</v>
      </c>
      <c r="R106" s="473">
        <v>0.15</v>
      </c>
      <c r="S106" s="473">
        <v>0.15</v>
      </c>
      <c r="T106" s="473">
        <v>0.1</v>
      </c>
      <c r="U106" s="463">
        <f t="shared" si="25"/>
        <v>1</v>
      </c>
      <c r="V106" s="1008"/>
      <c r="W106" s="1008"/>
      <c r="X106" s="1008"/>
      <c r="Y106" s="1018"/>
      <c r="Z106" s="1008"/>
      <c r="AA106" s="1008"/>
      <c r="AB106" s="1008"/>
      <c r="AC106" s="1008"/>
      <c r="AD106" s="1008"/>
      <c r="AE106" s="1008"/>
      <c r="AF106" s="1008"/>
      <c r="AG106" s="1008"/>
      <c r="AH106" s="1008"/>
      <c r="AI106" s="1008"/>
      <c r="AJ106" s="1008"/>
    </row>
    <row r="107" spans="1:36" ht="40.5" customHeight="1">
      <c r="A107" s="1018"/>
      <c r="B107" s="1241" t="s">
        <v>1538</v>
      </c>
      <c r="C107" s="1250" t="s">
        <v>1628</v>
      </c>
      <c r="D107" s="1243" t="s">
        <v>1802</v>
      </c>
      <c r="E107" s="1013"/>
      <c r="F107" s="1013"/>
      <c r="G107" s="1014"/>
      <c r="H107" s="379" t="s">
        <v>68</v>
      </c>
      <c r="I107" s="472">
        <v>0</v>
      </c>
      <c r="J107" s="472">
        <v>7.0000000000000007E-2</v>
      </c>
      <c r="K107" s="472">
        <v>7.0000000000000007E-2</v>
      </c>
      <c r="L107" s="472">
        <v>7.0000000000000007E-2</v>
      </c>
      <c r="M107" s="472">
        <v>0.2</v>
      </c>
      <c r="N107" s="381">
        <v>7.0000000000000007E-2</v>
      </c>
      <c r="O107" s="381">
        <v>7.0000000000000007E-2</v>
      </c>
      <c r="P107" s="487">
        <v>0.2</v>
      </c>
      <c r="Q107" s="487">
        <v>7.0000000000000007E-2</v>
      </c>
      <c r="R107" s="487">
        <v>7.0000000000000007E-2</v>
      </c>
      <c r="S107" s="487">
        <v>0.06</v>
      </c>
      <c r="T107" s="487">
        <v>0.05</v>
      </c>
      <c r="U107" s="411">
        <f t="shared" si="25"/>
        <v>1.0000000000000002</v>
      </c>
      <c r="V107" s="1280">
        <v>0</v>
      </c>
      <c r="W107" s="1213"/>
      <c r="X107" s="1222" t="s">
        <v>1803</v>
      </c>
      <c r="Y107" s="1222" t="s">
        <v>1804</v>
      </c>
      <c r="Z107" s="1222" t="s">
        <v>1805</v>
      </c>
      <c r="AA107" s="1222" t="s">
        <v>1806</v>
      </c>
      <c r="AB107" s="1222" t="s">
        <v>1807</v>
      </c>
      <c r="AC107" s="1222" t="s">
        <v>1808</v>
      </c>
      <c r="AD107" s="1285"/>
      <c r="AE107" s="1286"/>
      <c r="AF107" s="1286"/>
      <c r="AG107" s="1286"/>
      <c r="AH107" s="1286"/>
      <c r="AI107" s="1266"/>
      <c r="AJ107" s="1266"/>
    </row>
    <row r="108" spans="1:36" ht="107.25" customHeight="1">
      <c r="A108" s="1018"/>
      <c r="B108" s="1008"/>
      <c r="C108" s="1008"/>
      <c r="D108" s="1015"/>
      <c r="E108" s="1016"/>
      <c r="F108" s="1016"/>
      <c r="G108" s="1017"/>
      <c r="H108" s="379" t="s">
        <v>69</v>
      </c>
      <c r="I108" s="472">
        <v>0</v>
      </c>
      <c r="J108" s="472">
        <v>7.0000000000000007E-2</v>
      </c>
      <c r="K108" s="472">
        <v>7.0000000000000007E-2</v>
      </c>
      <c r="L108" s="472">
        <v>7.0000000000000007E-2</v>
      </c>
      <c r="M108" s="472">
        <v>0.2</v>
      </c>
      <c r="N108" s="381">
        <v>0</v>
      </c>
      <c r="O108" s="381">
        <v>0</v>
      </c>
      <c r="P108" s="487">
        <v>0</v>
      </c>
      <c r="Q108" s="487">
        <v>0</v>
      </c>
      <c r="R108" s="487">
        <v>0</v>
      </c>
      <c r="S108" s="487">
        <v>0</v>
      </c>
      <c r="T108" s="487">
        <v>0</v>
      </c>
      <c r="U108" s="489">
        <f t="shared" si="25"/>
        <v>0.41000000000000003</v>
      </c>
      <c r="V108" s="1008"/>
      <c r="W108" s="1008"/>
      <c r="X108" s="1018"/>
      <c r="Y108" s="1018"/>
      <c r="Z108" s="1008"/>
      <c r="AA108" s="1008"/>
      <c r="AB108" s="1008"/>
      <c r="AC108" s="1008"/>
      <c r="AD108" s="1008"/>
      <c r="AE108" s="1008"/>
      <c r="AF108" s="1008"/>
      <c r="AG108" s="1008"/>
      <c r="AH108" s="1008"/>
      <c r="AI108" s="1008"/>
      <c r="AJ108" s="1008"/>
    </row>
    <row r="109" spans="1:36" ht="40.5" customHeight="1">
      <c r="A109" s="1018"/>
      <c r="B109" s="1241" t="s">
        <v>1538</v>
      </c>
      <c r="C109" s="1250" t="s">
        <v>1628</v>
      </c>
      <c r="D109" s="1243" t="s">
        <v>1809</v>
      </c>
      <c r="E109" s="1013"/>
      <c r="F109" s="1013"/>
      <c r="G109" s="1014"/>
      <c r="H109" s="379" t="s">
        <v>68</v>
      </c>
      <c r="I109" s="472">
        <v>0</v>
      </c>
      <c r="J109" s="472">
        <v>0</v>
      </c>
      <c r="K109" s="472">
        <v>0</v>
      </c>
      <c r="L109" s="472">
        <v>0</v>
      </c>
      <c r="M109" s="472">
        <v>0</v>
      </c>
      <c r="N109" s="487">
        <v>0</v>
      </c>
      <c r="O109" s="381">
        <v>0.2</v>
      </c>
      <c r="P109" s="487">
        <v>0.4</v>
      </c>
      <c r="Q109" s="487">
        <v>0.4</v>
      </c>
      <c r="R109" s="487">
        <v>0</v>
      </c>
      <c r="S109" s="487">
        <v>0</v>
      </c>
      <c r="T109" s="487">
        <v>0</v>
      </c>
      <c r="U109" s="411">
        <f t="shared" si="25"/>
        <v>1</v>
      </c>
      <c r="V109" s="1280">
        <v>0</v>
      </c>
      <c r="W109" s="1213"/>
      <c r="X109" s="1222" t="s">
        <v>1810</v>
      </c>
      <c r="Y109" s="1222" t="s">
        <v>1749</v>
      </c>
      <c r="Z109" s="1222" t="s">
        <v>1749</v>
      </c>
      <c r="AA109" s="1222" t="s">
        <v>1811</v>
      </c>
      <c r="AB109" s="1222" t="s">
        <v>1812</v>
      </c>
      <c r="AC109" s="1222" t="s">
        <v>1813</v>
      </c>
      <c r="AD109" s="1285"/>
      <c r="AE109" s="1286"/>
      <c r="AF109" s="1286"/>
      <c r="AG109" s="1286"/>
      <c r="AH109" s="1286"/>
      <c r="AI109" s="1266"/>
      <c r="AJ109" s="1266"/>
    </row>
    <row r="110" spans="1:36" ht="85.5" customHeight="1">
      <c r="A110" s="1018"/>
      <c r="B110" s="1008"/>
      <c r="C110" s="1008"/>
      <c r="D110" s="1015"/>
      <c r="E110" s="1016"/>
      <c r="F110" s="1016"/>
      <c r="G110" s="1017"/>
      <c r="H110" s="379" t="s">
        <v>69</v>
      </c>
      <c r="I110" s="472">
        <v>0</v>
      </c>
      <c r="J110" s="472">
        <v>0</v>
      </c>
      <c r="K110" s="472">
        <v>0</v>
      </c>
      <c r="L110" s="472">
        <v>0</v>
      </c>
      <c r="M110" s="472">
        <v>0</v>
      </c>
      <c r="N110" s="487">
        <v>0</v>
      </c>
      <c r="O110" s="487">
        <v>0</v>
      </c>
      <c r="P110" s="487">
        <v>0</v>
      </c>
      <c r="Q110" s="487">
        <v>0</v>
      </c>
      <c r="R110" s="487">
        <v>0</v>
      </c>
      <c r="S110" s="487">
        <v>0</v>
      </c>
      <c r="T110" s="487">
        <v>0</v>
      </c>
      <c r="U110" s="489">
        <f t="shared" si="25"/>
        <v>0</v>
      </c>
      <c r="V110" s="1008"/>
      <c r="W110" s="1008"/>
      <c r="X110" s="1018"/>
      <c r="Y110" s="1018"/>
      <c r="Z110" s="1008"/>
      <c r="AA110" s="1008"/>
      <c r="AB110" s="1008"/>
      <c r="AC110" s="1008"/>
      <c r="AD110" s="1008"/>
      <c r="AE110" s="1008"/>
      <c r="AF110" s="1008"/>
      <c r="AG110" s="1008"/>
      <c r="AH110" s="1008"/>
      <c r="AI110" s="1008"/>
      <c r="AJ110" s="1008"/>
    </row>
    <row r="111" spans="1:36" ht="40.5" customHeight="1">
      <c r="A111" s="1018"/>
      <c r="B111" s="1241" t="s">
        <v>1538</v>
      </c>
      <c r="C111" s="1250" t="s">
        <v>1628</v>
      </c>
      <c r="D111" s="1243" t="s">
        <v>1816</v>
      </c>
      <c r="E111" s="1013"/>
      <c r="F111" s="1013"/>
      <c r="G111" s="1014"/>
      <c r="H111" s="379" t="s">
        <v>68</v>
      </c>
      <c r="I111" s="472">
        <v>0</v>
      </c>
      <c r="J111" s="472">
        <v>0.1</v>
      </c>
      <c r="K111" s="472">
        <v>0.1</v>
      </c>
      <c r="L111" s="472">
        <v>0.12</v>
      </c>
      <c r="M111" s="472">
        <v>0.15</v>
      </c>
      <c r="N111" s="381">
        <v>0.17</v>
      </c>
      <c r="O111" s="381">
        <v>0.04</v>
      </c>
      <c r="P111" s="487">
        <v>0.05</v>
      </c>
      <c r="Q111" s="487">
        <v>0.14000000000000001</v>
      </c>
      <c r="R111" s="487">
        <v>0.04</v>
      </c>
      <c r="S111" s="487">
        <v>0.05</v>
      </c>
      <c r="T111" s="487">
        <v>0.04</v>
      </c>
      <c r="U111" s="411">
        <f t="shared" si="25"/>
        <v>1.0000000000000002</v>
      </c>
      <c r="V111" s="1280">
        <v>0</v>
      </c>
      <c r="W111" s="1213"/>
      <c r="X111" s="1222" t="s">
        <v>1803</v>
      </c>
      <c r="Y111" s="1222" t="s">
        <v>1819</v>
      </c>
      <c r="Z111" s="1222" t="s">
        <v>1823</v>
      </c>
      <c r="AA111" s="1222" t="s">
        <v>1824</v>
      </c>
      <c r="AB111" s="1222" t="s">
        <v>1825</v>
      </c>
      <c r="AC111" s="1222" t="s">
        <v>1826</v>
      </c>
      <c r="AD111" s="1285"/>
      <c r="AE111" s="1286"/>
      <c r="AF111" s="1286"/>
      <c r="AG111" s="1286"/>
      <c r="AH111" s="1286"/>
      <c r="AI111" s="1266"/>
      <c r="AJ111" s="1266"/>
    </row>
    <row r="112" spans="1:36" ht="291" customHeight="1">
      <c r="A112" s="1018"/>
      <c r="B112" s="1008"/>
      <c r="C112" s="1008"/>
      <c r="D112" s="1015"/>
      <c r="E112" s="1016"/>
      <c r="F112" s="1016"/>
      <c r="G112" s="1017"/>
      <c r="H112" s="379" t="s">
        <v>69</v>
      </c>
      <c r="I112" s="472">
        <v>0</v>
      </c>
      <c r="J112" s="472">
        <v>0.1</v>
      </c>
      <c r="K112" s="472">
        <v>0.1</v>
      </c>
      <c r="L112" s="472">
        <v>0.12</v>
      </c>
      <c r="M112" s="472">
        <v>0.15</v>
      </c>
      <c r="N112" s="381">
        <v>0.17</v>
      </c>
      <c r="O112" s="381">
        <v>0.04</v>
      </c>
      <c r="P112" s="487">
        <v>0</v>
      </c>
      <c r="Q112" s="487">
        <v>0</v>
      </c>
      <c r="R112" s="487">
        <v>0</v>
      </c>
      <c r="S112" s="487">
        <v>0</v>
      </c>
      <c r="T112" s="487">
        <v>0</v>
      </c>
      <c r="U112" s="489">
        <f t="shared" si="25"/>
        <v>0.68</v>
      </c>
      <c r="V112" s="1008"/>
      <c r="W112" s="1008"/>
      <c r="X112" s="1018"/>
      <c r="Y112" s="1018"/>
      <c r="Z112" s="1008"/>
      <c r="AA112" s="1008"/>
      <c r="AB112" s="1008"/>
      <c r="AC112" s="1008"/>
      <c r="AD112" s="1008"/>
      <c r="AE112" s="1008"/>
      <c r="AF112" s="1008"/>
      <c r="AG112" s="1008"/>
      <c r="AH112" s="1008"/>
      <c r="AI112" s="1008"/>
      <c r="AJ112" s="1008"/>
    </row>
    <row r="113" spans="1:36" ht="120" customHeight="1">
      <c r="A113" s="1018"/>
      <c r="B113" s="1231" t="s">
        <v>1538</v>
      </c>
      <c r="C113" s="1226" t="s">
        <v>1628</v>
      </c>
      <c r="D113" s="1244" t="s">
        <v>1827</v>
      </c>
      <c r="E113" s="1013"/>
      <c r="F113" s="1013"/>
      <c r="G113" s="1014"/>
      <c r="H113" s="516" t="s">
        <v>68</v>
      </c>
      <c r="I113" s="472">
        <v>0</v>
      </c>
      <c r="J113" s="472">
        <v>0</v>
      </c>
      <c r="K113" s="472">
        <v>0</v>
      </c>
      <c r="L113" s="472">
        <v>0</v>
      </c>
      <c r="M113" s="472">
        <v>0</v>
      </c>
      <c r="N113" s="210">
        <v>0.1</v>
      </c>
      <c r="O113" s="210">
        <v>0.15</v>
      </c>
      <c r="P113" s="210">
        <v>0.15</v>
      </c>
      <c r="Q113" s="210">
        <v>0.15</v>
      </c>
      <c r="R113" s="210">
        <v>0.15</v>
      </c>
      <c r="S113" s="210">
        <v>0.15</v>
      </c>
      <c r="T113" s="210">
        <v>0.15</v>
      </c>
      <c r="U113" s="411">
        <f t="shared" si="25"/>
        <v>1</v>
      </c>
      <c r="V113" s="1221">
        <v>0.2</v>
      </c>
      <c r="W113" s="1213">
        <f>IF(OR(U114=0,V113=0),0,(U114/U113*V113))</f>
        <v>0.2</v>
      </c>
      <c r="X113" s="1222" t="s">
        <v>1829</v>
      </c>
      <c r="Y113" s="1285"/>
      <c r="Z113" s="1285"/>
      <c r="AA113" s="1285"/>
      <c r="AB113" s="1285"/>
      <c r="AC113" s="1285"/>
      <c r="AD113" s="1222" t="s">
        <v>1830</v>
      </c>
      <c r="AE113" s="1222" t="s">
        <v>1831</v>
      </c>
      <c r="AF113" s="1222" t="s">
        <v>1832</v>
      </c>
      <c r="AG113" s="1222" t="s">
        <v>1833</v>
      </c>
      <c r="AH113" s="1222" t="s">
        <v>1835</v>
      </c>
      <c r="AI113" s="1222" t="s">
        <v>1836</v>
      </c>
      <c r="AJ113" s="1222" t="s">
        <v>1837</v>
      </c>
    </row>
    <row r="114" spans="1:36" ht="120" customHeight="1">
      <c r="A114" s="1008"/>
      <c r="B114" s="1008"/>
      <c r="C114" s="1008"/>
      <c r="D114" s="1015"/>
      <c r="E114" s="1016"/>
      <c r="F114" s="1016"/>
      <c r="G114" s="1017"/>
      <c r="H114" s="461" t="s">
        <v>69</v>
      </c>
      <c r="I114" s="473">
        <v>0</v>
      </c>
      <c r="J114" s="473">
        <v>0</v>
      </c>
      <c r="K114" s="473">
        <v>0</v>
      </c>
      <c r="L114" s="473">
        <v>0</v>
      </c>
      <c r="M114" s="473">
        <v>0</v>
      </c>
      <c r="N114" s="473">
        <v>0.1</v>
      </c>
      <c r="O114" s="473">
        <v>0.15</v>
      </c>
      <c r="P114" s="473">
        <v>0.15</v>
      </c>
      <c r="Q114" s="473">
        <v>0.15</v>
      </c>
      <c r="R114" s="473">
        <v>0.15</v>
      </c>
      <c r="S114" s="473">
        <v>0.15</v>
      </c>
      <c r="T114" s="473">
        <v>0.15</v>
      </c>
      <c r="U114" s="463">
        <f t="shared" si="25"/>
        <v>1</v>
      </c>
      <c r="V114" s="1008"/>
      <c r="W114" s="1008"/>
      <c r="X114" s="1018"/>
      <c r="Y114" s="1018"/>
      <c r="Z114" s="1008"/>
      <c r="AA114" s="1008"/>
      <c r="AB114" s="1008"/>
      <c r="AC114" s="1008"/>
      <c r="AD114" s="1008"/>
      <c r="AE114" s="1008"/>
      <c r="AF114" s="1008"/>
      <c r="AG114" s="1008"/>
      <c r="AH114" s="1008"/>
      <c r="AI114" s="1008"/>
      <c r="AJ114" s="1008"/>
    </row>
    <row r="115" spans="1:36" ht="33.75" customHeight="1">
      <c r="A115" s="370" t="s">
        <v>2</v>
      </c>
      <c r="B115" s="524" t="s">
        <v>161</v>
      </c>
      <c r="C115" s="524" t="s">
        <v>7</v>
      </c>
      <c r="D115" s="524" t="s">
        <v>825</v>
      </c>
      <c r="E115" s="524" t="s">
        <v>4</v>
      </c>
      <c r="F115" s="524" t="s">
        <v>5</v>
      </c>
      <c r="G115" s="524" t="s">
        <v>6</v>
      </c>
      <c r="H115" s="524" t="s">
        <v>53</v>
      </c>
      <c r="I115" s="524" t="s">
        <v>54</v>
      </c>
      <c r="J115" s="524" t="s">
        <v>55</v>
      </c>
      <c r="K115" s="524" t="s">
        <v>56</v>
      </c>
      <c r="L115" s="524" t="s">
        <v>57</v>
      </c>
      <c r="M115" s="524" t="s">
        <v>58</v>
      </c>
      <c r="N115" s="524" t="s">
        <v>59</v>
      </c>
      <c r="O115" s="524" t="s">
        <v>60</v>
      </c>
      <c r="P115" s="524" t="s">
        <v>61</v>
      </c>
      <c r="Q115" s="524" t="s">
        <v>62</v>
      </c>
      <c r="R115" s="524" t="s">
        <v>63</v>
      </c>
      <c r="S115" s="524" t="s">
        <v>64</v>
      </c>
      <c r="T115" s="524" t="s">
        <v>65</v>
      </c>
      <c r="U115" s="524" t="s">
        <v>66</v>
      </c>
      <c r="V115" s="524" t="s">
        <v>52</v>
      </c>
      <c r="W115" s="524" t="s">
        <v>162</v>
      </c>
      <c r="X115" s="395" t="s">
        <v>1422</v>
      </c>
      <c r="Y115" s="525" t="s">
        <v>163</v>
      </c>
      <c r="Z115" s="525" t="s">
        <v>164</v>
      </c>
      <c r="AA115" s="525" t="s">
        <v>165</v>
      </c>
      <c r="AB115" s="525" t="s">
        <v>166</v>
      </c>
      <c r="AC115" s="525" t="s">
        <v>167</v>
      </c>
      <c r="AD115" s="525" t="s">
        <v>168</v>
      </c>
      <c r="AE115" s="525" t="s">
        <v>169</v>
      </c>
      <c r="AF115" s="525" t="s">
        <v>170</v>
      </c>
      <c r="AG115" s="525" t="s">
        <v>171</v>
      </c>
      <c r="AH115" s="525" t="s">
        <v>172</v>
      </c>
      <c r="AI115" s="525" t="s">
        <v>173</v>
      </c>
      <c r="AJ115" s="525" t="s">
        <v>174</v>
      </c>
    </row>
    <row r="116" spans="1:36" ht="140.25" customHeight="1">
      <c r="A116" s="1252" t="s">
        <v>1839</v>
      </c>
      <c r="B116" s="1231" t="s">
        <v>1538</v>
      </c>
      <c r="C116" s="1231" t="s">
        <v>143</v>
      </c>
      <c r="D116" s="1231" t="s">
        <v>137</v>
      </c>
      <c r="E116" s="1232">
        <v>1</v>
      </c>
      <c r="F116" s="1231" t="s">
        <v>1842</v>
      </c>
      <c r="G116" s="1245"/>
      <c r="H116" s="516" t="s">
        <v>68</v>
      </c>
      <c r="I116" s="472">
        <v>0</v>
      </c>
      <c r="J116" s="472">
        <v>0</v>
      </c>
      <c r="K116" s="472">
        <v>0</v>
      </c>
      <c r="L116" s="472">
        <v>0</v>
      </c>
      <c r="M116" s="472">
        <v>0</v>
      </c>
      <c r="N116" s="472">
        <v>0</v>
      </c>
      <c r="O116" s="472">
        <v>0.1275</v>
      </c>
      <c r="P116" s="472">
        <v>0.14449999999999999</v>
      </c>
      <c r="Q116" s="472">
        <v>0.14449999999999999</v>
      </c>
      <c r="R116" s="472">
        <v>0.14449999999999999</v>
      </c>
      <c r="S116" s="472">
        <v>0.29449999999999998</v>
      </c>
      <c r="T116" s="472">
        <v>0.14449999999999999</v>
      </c>
      <c r="U116" s="411">
        <f t="shared" ref="U116:U119" si="26">SUM(I116:T116)</f>
        <v>0.99999999999999989</v>
      </c>
      <c r="V116" s="1290">
        <v>0.04</v>
      </c>
      <c r="W116" s="1235">
        <f>IF(OR(U117=0,V116=0),0,(U117/U116*V116))</f>
        <v>3.9980000000000002E-2</v>
      </c>
      <c r="X116" s="1222" t="s">
        <v>1844</v>
      </c>
      <c r="Y116" s="1211"/>
      <c r="Z116" s="1211"/>
      <c r="AA116" s="1211"/>
      <c r="AB116" s="1211"/>
      <c r="AC116" s="1211"/>
      <c r="AD116" s="1211"/>
      <c r="AE116" s="1222" t="s">
        <v>1846</v>
      </c>
      <c r="AF116" s="1211"/>
      <c r="AG116" s="1211"/>
      <c r="AH116" s="1298" t="s">
        <v>1847</v>
      </c>
      <c r="AI116" s="1211"/>
      <c r="AJ116" s="1211" t="s">
        <v>1848</v>
      </c>
    </row>
    <row r="117" spans="1:36" ht="140.25" customHeight="1">
      <c r="A117" s="1018"/>
      <c r="B117" s="1008"/>
      <c r="C117" s="1008"/>
      <c r="D117" s="1008"/>
      <c r="E117" s="1008"/>
      <c r="F117" s="1008"/>
      <c r="G117" s="1008"/>
      <c r="H117" s="517" t="s">
        <v>69</v>
      </c>
      <c r="I117" s="473">
        <v>0</v>
      </c>
      <c r="J117" s="473">
        <v>0</v>
      </c>
      <c r="K117" s="473">
        <v>0</v>
      </c>
      <c r="L117" s="473">
        <v>0</v>
      </c>
      <c r="M117" s="473">
        <v>0</v>
      </c>
      <c r="N117" s="473">
        <v>0</v>
      </c>
      <c r="O117" s="473">
        <v>0.127</v>
      </c>
      <c r="P117" s="473">
        <v>0.14449999999999999</v>
      </c>
      <c r="Q117" s="473">
        <v>0.14449999999999999</v>
      </c>
      <c r="R117" s="473">
        <v>0.14449999999999999</v>
      </c>
      <c r="S117" s="473">
        <v>0.29449999999999998</v>
      </c>
      <c r="T117" s="473">
        <v>0.14449999999999999</v>
      </c>
      <c r="U117" s="463">
        <f t="shared" si="26"/>
        <v>0.99949999999999983</v>
      </c>
      <c r="V117" s="1008"/>
      <c r="W117" s="1008"/>
      <c r="X117" s="1018"/>
      <c r="Y117" s="1008"/>
      <c r="Z117" s="1008"/>
      <c r="AA117" s="1008"/>
      <c r="AB117" s="1008"/>
      <c r="AC117" s="1008"/>
      <c r="AD117" s="1008"/>
      <c r="AE117" s="1008"/>
      <c r="AF117" s="1008"/>
      <c r="AG117" s="1008"/>
      <c r="AH117" s="1008"/>
      <c r="AI117" s="1008"/>
      <c r="AJ117" s="1008"/>
    </row>
    <row r="118" spans="1:36" ht="36" customHeight="1">
      <c r="A118" s="1018"/>
      <c r="B118" s="1231" t="s">
        <v>1538</v>
      </c>
      <c r="C118" s="1230" t="s">
        <v>143</v>
      </c>
      <c r="D118" s="1230" t="s">
        <v>137</v>
      </c>
      <c r="E118" s="1234">
        <v>1</v>
      </c>
      <c r="F118" s="1230" t="s">
        <v>1850</v>
      </c>
      <c r="G118" s="1246"/>
      <c r="H118" s="516" t="s">
        <v>68</v>
      </c>
      <c r="I118" s="472">
        <v>0</v>
      </c>
      <c r="J118" s="472">
        <v>0</v>
      </c>
      <c r="K118" s="472">
        <v>0</v>
      </c>
      <c r="L118" s="472">
        <v>0</v>
      </c>
      <c r="M118" s="472">
        <v>0</v>
      </c>
      <c r="N118" s="472">
        <v>0.5</v>
      </c>
      <c r="O118" s="472">
        <v>0</v>
      </c>
      <c r="P118" s="472">
        <v>0</v>
      </c>
      <c r="Q118" s="472">
        <v>0</v>
      </c>
      <c r="R118" s="472">
        <v>0</v>
      </c>
      <c r="S118" s="472">
        <v>0</v>
      </c>
      <c r="T118" s="472">
        <v>0.5</v>
      </c>
      <c r="U118" s="472">
        <f t="shared" si="26"/>
        <v>1</v>
      </c>
      <c r="V118" s="1287">
        <v>0.04</v>
      </c>
      <c r="W118" s="1235">
        <f>IF(OR(U119=0,V118=0),0,(U119/U118*V118))</f>
        <v>0</v>
      </c>
      <c r="X118" s="1018"/>
      <c r="Y118" s="399"/>
      <c r="Z118" s="526"/>
      <c r="AA118" s="526"/>
      <c r="AB118" s="526"/>
      <c r="AC118" s="526"/>
      <c r="AD118" s="526"/>
      <c r="AE118" s="526"/>
      <c r="AF118" s="526"/>
      <c r="AG118" s="526"/>
      <c r="AH118" s="526"/>
      <c r="AI118" s="526"/>
      <c r="AJ118" s="526"/>
    </row>
    <row r="119" spans="1:36" ht="36" customHeight="1">
      <c r="A119" s="1018"/>
      <c r="B119" s="1008"/>
      <c r="C119" s="1008"/>
      <c r="D119" s="1008"/>
      <c r="E119" s="1008"/>
      <c r="F119" s="1008"/>
      <c r="G119" s="1016"/>
      <c r="H119" s="517" t="s">
        <v>69</v>
      </c>
      <c r="I119" s="473">
        <v>0</v>
      </c>
      <c r="J119" s="473">
        <v>0</v>
      </c>
      <c r="K119" s="473">
        <v>0</v>
      </c>
      <c r="L119" s="473">
        <v>0</v>
      </c>
      <c r="M119" s="473">
        <v>0</v>
      </c>
      <c r="N119" s="473">
        <v>0</v>
      </c>
      <c r="O119" s="473">
        <v>0</v>
      </c>
      <c r="P119" s="473">
        <v>0</v>
      </c>
      <c r="Q119" s="473">
        <v>0</v>
      </c>
      <c r="R119" s="473">
        <v>0</v>
      </c>
      <c r="S119" s="473">
        <v>0</v>
      </c>
      <c r="T119" s="473">
        <v>0</v>
      </c>
      <c r="U119" s="473">
        <f t="shared" si="26"/>
        <v>0</v>
      </c>
      <c r="V119" s="1016"/>
      <c r="W119" s="1008"/>
      <c r="X119" s="1018"/>
      <c r="Y119" s="399"/>
      <c r="Z119" s="526"/>
      <c r="AA119" s="526"/>
      <c r="AB119" s="526"/>
      <c r="AC119" s="526"/>
      <c r="AD119" s="526"/>
      <c r="AE119" s="526"/>
      <c r="AF119" s="526"/>
      <c r="AG119" s="526"/>
      <c r="AH119" s="526"/>
      <c r="AI119" s="526"/>
      <c r="AJ119" s="526"/>
    </row>
    <row r="120" spans="1:36" ht="15" customHeight="1">
      <c r="A120" s="1018"/>
      <c r="B120" s="1297" t="s">
        <v>30</v>
      </c>
      <c r="C120" s="1010"/>
      <c r="D120" s="1010"/>
      <c r="E120" s="1010"/>
      <c r="F120" s="1010"/>
      <c r="G120" s="1010"/>
      <c r="H120" s="1010"/>
      <c r="I120" s="1010"/>
      <c r="J120" s="1010"/>
      <c r="K120" s="1010"/>
      <c r="L120" s="1010"/>
      <c r="M120" s="1010"/>
      <c r="N120" s="1010"/>
      <c r="O120" s="1010"/>
      <c r="P120" s="1010"/>
      <c r="Q120" s="1010"/>
      <c r="R120" s="1010"/>
      <c r="S120" s="1010"/>
      <c r="T120" s="1010"/>
      <c r="U120" s="1010"/>
      <c r="V120" s="1010"/>
      <c r="W120" s="1010"/>
      <c r="X120" s="1018"/>
      <c r="Y120" s="399"/>
      <c r="Z120" s="526"/>
      <c r="AA120" s="526"/>
      <c r="AB120" s="526"/>
      <c r="AC120" s="526"/>
      <c r="AD120" s="526"/>
      <c r="AE120" s="526"/>
      <c r="AF120" s="526"/>
      <c r="AG120" s="526"/>
      <c r="AH120" s="526"/>
      <c r="AI120" s="526"/>
      <c r="AJ120" s="526"/>
    </row>
    <row r="121" spans="1:36" ht="183" customHeight="1">
      <c r="A121" s="1018"/>
      <c r="B121" s="1231" t="s">
        <v>1538</v>
      </c>
      <c r="C121" s="1231" t="s">
        <v>143</v>
      </c>
      <c r="D121" s="1247" t="s">
        <v>1852</v>
      </c>
      <c r="E121" s="1013"/>
      <c r="F121" s="1013"/>
      <c r="G121" s="1013"/>
      <c r="H121" s="375" t="s">
        <v>68</v>
      </c>
      <c r="I121" s="472">
        <v>0</v>
      </c>
      <c r="J121" s="472">
        <v>0</v>
      </c>
      <c r="K121" s="472">
        <v>0</v>
      </c>
      <c r="L121" s="472">
        <v>0</v>
      </c>
      <c r="M121" s="472">
        <v>0</v>
      </c>
      <c r="N121" s="472">
        <v>0</v>
      </c>
      <c r="O121" s="472">
        <v>0.15</v>
      </c>
      <c r="P121" s="472">
        <v>0.17</v>
      </c>
      <c r="Q121" s="472">
        <v>0.17</v>
      </c>
      <c r="R121" s="472">
        <v>0.17</v>
      </c>
      <c r="S121" s="472">
        <v>0.17</v>
      </c>
      <c r="T121" s="472">
        <v>0.17</v>
      </c>
      <c r="U121" s="411">
        <f t="shared" ref="U121:U126" si="27">SUM(I121:T121)</f>
        <v>1</v>
      </c>
      <c r="V121" s="1288">
        <v>0.4</v>
      </c>
      <c r="W121" s="1213">
        <f>IF(OR(U122=0,V121=0),0,(U122/U121*V121))</f>
        <v>0.4</v>
      </c>
      <c r="X121" s="1018"/>
      <c r="Y121" s="1266"/>
      <c r="Z121" s="1266"/>
      <c r="AA121" s="1266"/>
      <c r="AB121" s="1266"/>
      <c r="AC121" s="1266"/>
      <c r="AD121" s="1266"/>
      <c r="AE121" s="1266" t="s">
        <v>1855</v>
      </c>
      <c r="AF121" s="1266"/>
      <c r="AG121" s="1266" t="s">
        <v>1856</v>
      </c>
      <c r="AH121" s="1289" t="s">
        <v>1857</v>
      </c>
      <c r="AI121" s="1266" t="s">
        <v>1858</v>
      </c>
      <c r="AJ121" s="1211" t="s">
        <v>1859</v>
      </c>
    </row>
    <row r="122" spans="1:36" ht="183" customHeight="1">
      <c r="A122" s="1018"/>
      <c r="B122" s="1008"/>
      <c r="C122" s="1008"/>
      <c r="D122" s="1015"/>
      <c r="E122" s="1016"/>
      <c r="F122" s="1016"/>
      <c r="G122" s="1016"/>
      <c r="H122" s="461" t="s">
        <v>69</v>
      </c>
      <c r="I122" s="473">
        <v>0</v>
      </c>
      <c r="J122" s="473">
        <v>0</v>
      </c>
      <c r="K122" s="473">
        <v>0</v>
      </c>
      <c r="L122" s="473">
        <v>0</v>
      </c>
      <c r="M122" s="473">
        <v>0</v>
      </c>
      <c r="N122" s="473">
        <v>0</v>
      </c>
      <c r="O122" s="473">
        <v>0.15</v>
      </c>
      <c r="P122" s="473">
        <v>0.17</v>
      </c>
      <c r="Q122" s="473">
        <v>0.17</v>
      </c>
      <c r="R122" s="473">
        <v>0.17</v>
      </c>
      <c r="S122" s="473">
        <v>0.17</v>
      </c>
      <c r="T122" s="473">
        <v>0.17</v>
      </c>
      <c r="U122" s="463">
        <f t="shared" si="27"/>
        <v>1</v>
      </c>
      <c r="V122" s="1008"/>
      <c r="W122" s="1008"/>
      <c r="X122" s="1018"/>
      <c r="Y122" s="1008"/>
      <c r="Z122" s="1008"/>
      <c r="AA122" s="1008"/>
      <c r="AB122" s="1008"/>
      <c r="AC122" s="1008"/>
      <c r="AD122" s="1008"/>
      <c r="AE122" s="1008"/>
      <c r="AF122" s="1008"/>
      <c r="AG122" s="1008"/>
      <c r="AH122" s="1008"/>
      <c r="AI122" s="1008"/>
      <c r="AJ122" s="1008"/>
    </row>
    <row r="123" spans="1:36" ht="49.5" customHeight="1">
      <c r="A123" s="1018"/>
      <c r="B123" s="1231" t="s">
        <v>1538</v>
      </c>
      <c r="C123" s="1231" t="s">
        <v>143</v>
      </c>
      <c r="D123" s="1247" t="s">
        <v>1862</v>
      </c>
      <c r="E123" s="1013"/>
      <c r="F123" s="1013"/>
      <c r="G123" s="1014"/>
      <c r="H123" s="375" t="s">
        <v>68</v>
      </c>
      <c r="I123" s="472">
        <v>0</v>
      </c>
      <c r="J123" s="472">
        <v>0</v>
      </c>
      <c r="K123" s="472">
        <v>0</v>
      </c>
      <c r="L123" s="472">
        <v>0</v>
      </c>
      <c r="M123" s="472">
        <v>0</v>
      </c>
      <c r="N123" s="472">
        <v>0</v>
      </c>
      <c r="O123" s="472">
        <v>0.15</v>
      </c>
      <c r="P123" s="472">
        <v>0</v>
      </c>
      <c r="Q123" s="472">
        <v>0</v>
      </c>
      <c r="R123" s="472">
        <v>0</v>
      </c>
      <c r="S123" s="472">
        <v>0.25</v>
      </c>
      <c r="T123" s="472">
        <v>0.6</v>
      </c>
      <c r="U123" s="411">
        <f t="shared" si="27"/>
        <v>1</v>
      </c>
      <c r="V123" s="1288">
        <v>0.2</v>
      </c>
      <c r="W123" s="1213">
        <f>IF(OR(U124=0,V123=0),0,(U124/U123*V123))</f>
        <v>0.2</v>
      </c>
      <c r="X123" s="1018"/>
      <c r="Y123" s="1211"/>
      <c r="Z123" s="1211"/>
      <c r="AA123" s="1211"/>
      <c r="AB123" s="1211"/>
      <c r="AC123" s="1211"/>
      <c r="AD123" s="1211"/>
      <c r="AE123" s="1266" t="s">
        <v>1855</v>
      </c>
      <c r="AF123" s="1211"/>
      <c r="AG123" s="1211"/>
      <c r="AH123" s="1211"/>
      <c r="AI123" s="1211" t="s">
        <v>1864</v>
      </c>
      <c r="AJ123" s="1211" t="s">
        <v>1865</v>
      </c>
    </row>
    <row r="124" spans="1:36" ht="49.5" customHeight="1">
      <c r="A124" s="1018"/>
      <c r="B124" s="1008"/>
      <c r="C124" s="1008"/>
      <c r="D124" s="1015"/>
      <c r="E124" s="1016"/>
      <c r="F124" s="1016"/>
      <c r="G124" s="1017"/>
      <c r="H124" s="461" t="s">
        <v>69</v>
      </c>
      <c r="I124" s="473">
        <v>0</v>
      </c>
      <c r="J124" s="473">
        <v>0</v>
      </c>
      <c r="K124" s="473">
        <v>0</v>
      </c>
      <c r="L124" s="473">
        <v>0</v>
      </c>
      <c r="M124" s="473">
        <v>0</v>
      </c>
      <c r="N124" s="473">
        <v>0</v>
      </c>
      <c r="O124" s="473">
        <v>0.15</v>
      </c>
      <c r="P124" s="473">
        <v>0</v>
      </c>
      <c r="Q124" s="473">
        <v>0</v>
      </c>
      <c r="R124" s="473">
        <v>0</v>
      </c>
      <c r="S124" s="473">
        <v>0.25</v>
      </c>
      <c r="T124" s="473">
        <v>0.6</v>
      </c>
      <c r="U124" s="463">
        <f t="shared" si="27"/>
        <v>1</v>
      </c>
      <c r="V124" s="1008"/>
      <c r="W124" s="1008"/>
      <c r="X124" s="1018"/>
      <c r="Y124" s="1008"/>
      <c r="Z124" s="1008"/>
      <c r="AA124" s="1008"/>
      <c r="AB124" s="1008"/>
      <c r="AC124" s="1008"/>
      <c r="AD124" s="1008"/>
      <c r="AE124" s="1008"/>
      <c r="AF124" s="1008"/>
      <c r="AG124" s="1008"/>
      <c r="AH124" s="1008"/>
      <c r="AI124" s="1008"/>
      <c r="AJ124" s="1008"/>
    </row>
    <row r="125" spans="1:36" ht="75" customHeight="1">
      <c r="A125" s="1018"/>
      <c r="B125" s="1231" t="s">
        <v>1538</v>
      </c>
      <c r="C125" s="1231" t="s">
        <v>143</v>
      </c>
      <c r="D125" s="1247" t="s">
        <v>1866</v>
      </c>
      <c r="E125" s="1013"/>
      <c r="F125" s="1013"/>
      <c r="G125" s="1014"/>
      <c r="H125" s="375" t="s">
        <v>68</v>
      </c>
      <c r="I125" s="472">
        <v>0</v>
      </c>
      <c r="J125" s="472">
        <v>0</v>
      </c>
      <c r="K125" s="472">
        <v>0</v>
      </c>
      <c r="L125" s="472">
        <v>0</v>
      </c>
      <c r="M125" s="472">
        <v>0</v>
      </c>
      <c r="N125" s="472">
        <v>0</v>
      </c>
      <c r="O125" s="472">
        <v>0.15</v>
      </c>
      <c r="P125" s="472">
        <v>0</v>
      </c>
      <c r="Q125" s="472">
        <v>0</v>
      </c>
      <c r="R125" s="472">
        <v>0</v>
      </c>
      <c r="S125" s="472">
        <v>0.15</v>
      </c>
      <c r="T125" s="472">
        <v>0.7</v>
      </c>
      <c r="U125" s="411">
        <f t="shared" si="27"/>
        <v>1</v>
      </c>
      <c r="V125" s="1288">
        <v>0.25</v>
      </c>
      <c r="W125" s="1213">
        <f>IF(OR(U126=0,V125=0),0,(U126/U125*V125))</f>
        <v>0.25</v>
      </c>
      <c r="X125" s="1018"/>
      <c r="Y125" s="1211"/>
      <c r="Z125" s="1211"/>
      <c r="AA125" s="1211"/>
      <c r="AB125" s="1211"/>
      <c r="AC125" s="1211"/>
      <c r="AD125" s="1211"/>
      <c r="AE125" s="1266" t="s">
        <v>1855</v>
      </c>
      <c r="AF125" s="1211"/>
      <c r="AG125" s="1211"/>
      <c r="AH125" s="1211"/>
      <c r="AI125" s="1236" t="s">
        <v>1868</v>
      </c>
      <c r="AJ125" s="1236" t="s">
        <v>1869</v>
      </c>
    </row>
    <row r="126" spans="1:36" ht="75" customHeight="1">
      <c r="A126" s="1018"/>
      <c r="B126" s="1008"/>
      <c r="C126" s="1008"/>
      <c r="D126" s="1015"/>
      <c r="E126" s="1016"/>
      <c r="F126" s="1016"/>
      <c r="G126" s="1017"/>
      <c r="H126" s="461" t="s">
        <v>69</v>
      </c>
      <c r="I126" s="473">
        <v>0</v>
      </c>
      <c r="J126" s="473">
        <v>0</v>
      </c>
      <c r="K126" s="473">
        <v>0</v>
      </c>
      <c r="L126" s="473">
        <v>0</v>
      </c>
      <c r="M126" s="473">
        <v>0</v>
      </c>
      <c r="N126" s="473">
        <v>0</v>
      </c>
      <c r="O126" s="473">
        <v>0.15</v>
      </c>
      <c r="P126" s="473">
        <v>0</v>
      </c>
      <c r="Q126" s="473">
        <v>0</v>
      </c>
      <c r="R126" s="473">
        <v>0</v>
      </c>
      <c r="S126" s="473">
        <v>0.15</v>
      </c>
      <c r="T126" s="473">
        <v>0.7</v>
      </c>
      <c r="U126" s="463">
        <f t="shared" si="27"/>
        <v>1</v>
      </c>
      <c r="V126" s="1008"/>
      <c r="W126" s="1008"/>
      <c r="X126" s="1018"/>
      <c r="Y126" s="1008"/>
      <c r="Z126" s="1008"/>
      <c r="AA126" s="1008"/>
      <c r="AB126" s="1008"/>
      <c r="AC126" s="1008"/>
      <c r="AD126" s="1008"/>
      <c r="AE126" s="1008"/>
      <c r="AF126" s="1008"/>
      <c r="AG126" s="1008"/>
      <c r="AH126" s="1008"/>
      <c r="AI126" s="1008"/>
      <c r="AJ126" s="1008"/>
    </row>
    <row r="127" spans="1:36" ht="28.5" customHeight="1">
      <c r="A127" s="1018"/>
      <c r="B127" s="1231" t="s">
        <v>1538</v>
      </c>
      <c r="C127" s="1231" t="s">
        <v>143</v>
      </c>
      <c r="D127" s="1244" t="s">
        <v>1870</v>
      </c>
      <c r="E127" s="1013"/>
      <c r="F127" s="1013"/>
      <c r="G127" s="1014"/>
      <c r="H127" s="375" t="s">
        <v>68</v>
      </c>
      <c r="I127" s="472">
        <v>0</v>
      </c>
      <c r="J127" s="472">
        <v>0</v>
      </c>
      <c r="K127" s="472">
        <v>0</v>
      </c>
      <c r="L127" s="472">
        <v>0</v>
      </c>
      <c r="M127" s="472">
        <v>0</v>
      </c>
      <c r="N127" s="472">
        <v>0.5</v>
      </c>
      <c r="O127" s="472">
        <v>0</v>
      </c>
      <c r="P127" s="472">
        <v>0</v>
      </c>
      <c r="Q127" s="472">
        <v>0</v>
      </c>
      <c r="R127" s="472">
        <v>0</v>
      </c>
      <c r="S127" s="472">
        <v>0</v>
      </c>
      <c r="T127" s="472">
        <v>0.5</v>
      </c>
      <c r="U127" s="411">
        <v>1</v>
      </c>
      <c r="V127" s="1221">
        <v>0.15</v>
      </c>
      <c r="W127" s="1213">
        <f>IF(OR(U128=0,V127=0),0,(U128/U127*V127))</f>
        <v>0.15</v>
      </c>
      <c r="X127" s="1018"/>
      <c r="Y127" s="1222"/>
      <c r="Z127" s="1222"/>
      <c r="AA127" s="1222"/>
      <c r="AB127" s="1222"/>
      <c r="AC127" s="1222"/>
      <c r="AD127" s="1222" t="s">
        <v>1872</v>
      </c>
      <c r="AE127" s="1222"/>
      <c r="AF127" s="1222"/>
      <c r="AG127" s="1222"/>
      <c r="AH127" s="1222"/>
      <c r="AI127" s="1222"/>
      <c r="AJ127" s="1222" t="s">
        <v>1873</v>
      </c>
    </row>
    <row r="128" spans="1:36" ht="28.5" customHeight="1">
      <c r="A128" s="1008"/>
      <c r="B128" s="1008"/>
      <c r="C128" s="1008"/>
      <c r="D128" s="1015"/>
      <c r="E128" s="1016"/>
      <c r="F128" s="1016"/>
      <c r="G128" s="1017"/>
      <c r="H128" s="461" t="s">
        <v>69</v>
      </c>
      <c r="I128" s="472">
        <v>0</v>
      </c>
      <c r="J128" s="472">
        <v>0</v>
      </c>
      <c r="K128" s="472">
        <v>0</v>
      </c>
      <c r="L128" s="472">
        <v>0</v>
      </c>
      <c r="M128" s="472">
        <v>0</v>
      </c>
      <c r="N128" s="472">
        <v>0.5</v>
      </c>
      <c r="O128" s="472">
        <v>0</v>
      </c>
      <c r="P128" s="472">
        <v>0</v>
      </c>
      <c r="Q128" s="472">
        <v>0</v>
      </c>
      <c r="R128" s="472">
        <v>0</v>
      </c>
      <c r="S128" s="472">
        <v>0</v>
      </c>
      <c r="T128" s="472">
        <v>0.5</v>
      </c>
      <c r="U128" s="530">
        <v>1</v>
      </c>
      <c r="V128" s="1008"/>
      <c r="W128" s="1008"/>
      <c r="X128" s="1008"/>
      <c r="Y128" s="1008"/>
      <c r="Z128" s="1008"/>
      <c r="AA128" s="1008"/>
      <c r="AB128" s="1008"/>
      <c r="AC128" s="1008"/>
      <c r="AD128" s="1008"/>
      <c r="AE128" s="1008"/>
      <c r="AF128" s="1008"/>
      <c r="AG128" s="1008"/>
      <c r="AH128" s="1008"/>
      <c r="AI128" s="1008"/>
      <c r="AJ128" s="1008"/>
    </row>
    <row r="129" spans="1:36" ht="64.5" customHeight="1">
      <c r="A129" s="370" t="s">
        <v>2</v>
      </c>
      <c r="B129" s="370" t="s">
        <v>161</v>
      </c>
      <c r="C129" s="370" t="s">
        <v>7</v>
      </c>
      <c r="D129" s="370" t="s">
        <v>825</v>
      </c>
      <c r="E129" s="370" t="s">
        <v>4</v>
      </c>
      <c r="F129" s="370" t="s">
        <v>5</v>
      </c>
      <c r="G129" s="370" t="s">
        <v>6</v>
      </c>
      <c r="H129" s="370" t="s">
        <v>53</v>
      </c>
      <c r="I129" s="370" t="s">
        <v>54</v>
      </c>
      <c r="J129" s="370" t="s">
        <v>55</v>
      </c>
      <c r="K129" s="370" t="s">
        <v>56</v>
      </c>
      <c r="L129" s="370" t="s">
        <v>57</v>
      </c>
      <c r="M129" s="370" t="s">
        <v>58</v>
      </c>
      <c r="N129" s="370" t="s">
        <v>59</v>
      </c>
      <c r="O129" s="370" t="s">
        <v>60</v>
      </c>
      <c r="P129" s="370" t="s">
        <v>61</v>
      </c>
      <c r="Q129" s="370" t="s">
        <v>62</v>
      </c>
      <c r="R129" s="370" t="s">
        <v>63</v>
      </c>
      <c r="S129" s="370" t="s">
        <v>64</v>
      </c>
      <c r="T129" s="370" t="s">
        <v>65</v>
      </c>
      <c r="U129" s="370" t="s">
        <v>66</v>
      </c>
      <c r="V129" s="370" t="s">
        <v>52</v>
      </c>
      <c r="W129" s="370" t="s">
        <v>162</v>
      </c>
      <c r="X129" s="531"/>
      <c r="Y129" s="532" t="s">
        <v>826</v>
      </c>
      <c r="Z129" s="532" t="s">
        <v>827</v>
      </c>
      <c r="AA129" s="532" t="s">
        <v>828</v>
      </c>
      <c r="AB129" s="532" t="s">
        <v>829</v>
      </c>
      <c r="AC129" s="532" t="s">
        <v>830</v>
      </c>
      <c r="AD129" s="532" t="s">
        <v>831</v>
      </c>
      <c r="AE129" s="532" t="s">
        <v>832</v>
      </c>
      <c r="AF129" s="532" t="s">
        <v>833</v>
      </c>
      <c r="AG129" s="532" t="s">
        <v>834</v>
      </c>
      <c r="AH129" s="532" t="s">
        <v>835</v>
      </c>
      <c r="AI129" s="532" t="s">
        <v>836</v>
      </c>
      <c r="AJ129" s="532" t="s">
        <v>837</v>
      </c>
    </row>
    <row r="130" spans="1:36" ht="27" customHeight="1">
      <c r="A130" s="1231" t="s">
        <v>1875</v>
      </c>
      <c r="B130" s="1231" t="s">
        <v>1876</v>
      </c>
      <c r="C130" s="1231" t="s">
        <v>1877</v>
      </c>
      <c r="D130" s="1231" t="s">
        <v>137</v>
      </c>
      <c r="E130" s="1232">
        <v>1</v>
      </c>
      <c r="F130" s="1248" t="s">
        <v>1878</v>
      </c>
      <c r="G130" s="1231" t="s">
        <v>179</v>
      </c>
      <c r="H130" s="375" t="s">
        <v>68</v>
      </c>
      <c r="I130" s="533">
        <f t="shared" ref="I130:T130" si="28">I133*$V$133+I135*$V$135</f>
        <v>0</v>
      </c>
      <c r="J130" s="533">
        <f t="shared" si="28"/>
        <v>8.3299999999999999E-2</v>
      </c>
      <c r="K130" s="533">
        <f t="shared" si="28"/>
        <v>8.7099999999999997E-2</v>
      </c>
      <c r="L130" s="533">
        <f t="shared" si="28"/>
        <v>8.3400000000000002E-2</v>
      </c>
      <c r="M130" s="533">
        <f t="shared" si="28"/>
        <v>8.3299999999999999E-2</v>
      </c>
      <c r="N130" s="533">
        <f t="shared" si="28"/>
        <v>9.4650000000000012E-2</v>
      </c>
      <c r="O130" s="533">
        <f t="shared" si="28"/>
        <v>9.4650000000000012E-2</v>
      </c>
      <c r="P130" s="533">
        <f t="shared" si="28"/>
        <v>9.4650000000000012E-2</v>
      </c>
      <c r="Q130" s="533">
        <f t="shared" si="28"/>
        <v>9.4650000000000012E-2</v>
      </c>
      <c r="R130" s="533">
        <f t="shared" si="28"/>
        <v>9.4650000000000012E-2</v>
      </c>
      <c r="S130" s="533">
        <f t="shared" si="28"/>
        <v>9.4650000000000012E-2</v>
      </c>
      <c r="T130" s="533">
        <f t="shared" si="28"/>
        <v>9.5000000000000001E-2</v>
      </c>
      <c r="U130" s="534">
        <f t="shared" ref="U130:U131" si="29">SUM(I130:T130)</f>
        <v>1</v>
      </c>
      <c r="V130" s="1232">
        <v>7.0000000000000007E-2</v>
      </c>
      <c r="W130" s="1292">
        <f>IF(OR(U131=0,V130=0),0,(U131/U130*V130))</f>
        <v>7.0000000000000021E-2</v>
      </c>
      <c r="X130" s="535"/>
      <c r="Y130" s="1227"/>
      <c r="Z130" s="1227"/>
      <c r="AA130" s="1227"/>
      <c r="AB130" s="1227"/>
      <c r="AC130" s="1227"/>
      <c r="AD130" s="1291" t="s">
        <v>1881</v>
      </c>
      <c r="AE130" s="1227" t="s">
        <v>1882</v>
      </c>
      <c r="AF130" s="1227"/>
      <c r="AG130" s="1227"/>
      <c r="AH130" s="1227"/>
      <c r="AI130" s="1227"/>
      <c r="AJ130" s="1227"/>
    </row>
    <row r="131" spans="1:36" ht="27" customHeight="1">
      <c r="A131" s="1018"/>
      <c r="B131" s="1008"/>
      <c r="C131" s="1008"/>
      <c r="D131" s="1008"/>
      <c r="E131" s="1008"/>
      <c r="F131" s="1008"/>
      <c r="G131" s="1008"/>
      <c r="H131" s="413" t="s">
        <v>69</v>
      </c>
      <c r="I131" s="536">
        <f t="shared" ref="I131:T131" si="30">I134*$V$133+I136*$V$135</f>
        <v>0</v>
      </c>
      <c r="J131" s="536">
        <f t="shared" si="30"/>
        <v>8.3299999999999999E-2</v>
      </c>
      <c r="K131" s="536">
        <f t="shared" si="30"/>
        <v>8.7099999999999997E-2</v>
      </c>
      <c r="L131" s="536">
        <f t="shared" si="30"/>
        <v>8.3400000000000002E-2</v>
      </c>
      <c r="M131" s="536">
        <f t="shared" si="30"/>
        <v>4.165E-2</v>
      </c>
      <c r="N131" s="536">
        <f t="shared" si="30"/>
        <v>0.1363</v>
      </c>
      <c r="O131" s="536">
        <f t="shared" si="30"/>
        <v>9.4650000000000012E-2</v>
      </c>
      <c r="P131" s="536">
        <f t="shared" si="30"/>
        <v>9.4650000000000012E-2</v>
      </c>
      <c r="Q131" s="536">
        <f t="shared" si="30"/>
        <v>9.4650000000000012E-2</v>
      </c>
      <c r="R131" s="536">
        <f t="shared" si="30"/>
        <v>9.4650000000000012E-2</v>
      </c>
      <c r="S131" s="536">
        <f t="shared" si="30"/>
        <v>9.4650000000000012E-2</v>
      </c>
      <c r="T131" s="536">
        <f t="shared" si="30"/>
        <v>9.5000000000000001E-2</v>
      </c>
      <c r="U131" s="537">
        <f t="shared" si="29"/>
        <v>1.0000000000000002</v>
      </c>
      <c r="V131" s="1008"/>
      <c r="W131" s="1008"/>
      <c r="X131" s="535"/>
      <c r="Y131" s="1008"/>
      <c r="Z131" s="1008"/>
      <c r="AA131" s="1008"/>
      <c r="AB131" s="1008"/>
      <c r="AC131" s="1008"/>
      <c r="AD131" s="1008"/>
      <c r="AE131" s="1008"/>
      <c r="AF131" s="1008"/>
      <c r="AG131" s="1008"/>
      <c r="AH131" s="1008"/>
      <c r="AI131" s="1008"/>
      <c r="AJ131" s="1008"/>
    </row>
    <row r="132" spans="1:36" ht="15.75" customHeight="1">
      <c r="A132" s="1018"/>
      <c r="B132" s="538"/>
      <c r="C132" s="538"/>
      <c r="D132" s="1297" t="s">
        <v>30</v>
      </c>
      <c r="E132" s="1010"/>
      <c r="F132" s="1010"/>
      <c r="G132" s="1010"/>
      <c r="H132" s="1010"/>
      <c r="I132" s="1010"/>
      <c r="J132" s="1010"/>
      <c r="K132" s="1010"/>
      <c r="L132" s="1010"/>
      <c r="M132" s="1010"/>
      <c r="N132" s="1010"/>
      <c r="O132" s="1010"/>
      <c r="P132" s="1010"/>
      <c r="Q132" s="1010"/>
      <c r="R132" s="1010"/>
      <c r="S132" s="1010"/>
      <c r="T132" s="1010"/>
      <c r="U132" s="1010"/>
      <c r="V132" s="1010"/>
      <c r="W132" s="1011"/>
      <c r="X132" s="540"/>
      <c r="Y132" s="535"/>
      <c r="Z132" s="535"/>
      <c r="AA132" s="535"/>
      <c r="AB132" s="535"/>
      <c r="AC132" s="535"/>
      <c r="AD132" s="535"/>
      <c r="AE132" s="535"/>
      <c r="AF132" s="535"/>
      <c r="AG132" s="535"/>
      <c r="AH132" s="535"/>
      <c r="AI132" s="535"/>
      <c r="AJ132" s="541"/>
    </row>
    <row r="133" spans="1:36" ht="87.75" customHeight="1">
      <c r="A133" s="1018"/>
      <c r="B133" s="1231" t="s">
        <v>1876</v>
      </c>
      <c r="C133" s="1231" t="s">
        <v>1877</v>
      </c>
      <c r="D133" s="1239" t="s">
        <v>1889</v>
      </c>
      <c r="E133" s="1013"/>
      <c r="F133" s="1013"/>
      <c r="G133" s="1014"/>
      <c r="H133" s="375" t="s">
        <v>68</v>
      </c>
      <c r="I133" s="533">
        <v>0</v>
      </c>
      <c r="J133" s="533">
        <v>8.3299999999999999E-2</v>
      </c>
      <c r="K133" s="533">
        <v>8.3299999999999999E-2</v>
      </c>
      <c r="L133" s="533">
        <v>8.3400000000000002E-2</v>
      </c>
      <c r="M133" s="533">
        <v>8.3299999999999999E-2</v>
      </c>
      <c r="N133" s="533">
        <v>9.5200000000000007E-2</v>
      </c>
      <c r="O133" s="533">
        <v>9.5200000000000007E-2</v>
      </c>
      <c r="P133" s="533">
        <v>9.5200000000000007E-2</v>
      </c>
      <c r="Q133" s="533">
        <v>9.5200000000000007E-2</v>
      </c>
      <c r="R133" s="533">
        <v>9.5200000000000007E-2</v>
      </c>
      <c r="S133" s="533">
        <v>9.5200000000000007E-2</v>
      </c>
      <c r="T133" s="533">
        <v>9.5500000000000002E-2</v>
      </c>
      <c r="U133" s="534">
        <f t="shared" ref="U133:U136" si="31">SUM(I133:T133)</f>
        <v>0.99999999999999989</v>
      </c>
      <c r="V133" s="1232">
        <v>0.5</v>
      </c>
      <c r="W133" s="1293">
        <f>IF(OR(U134=0,V133=0),0,(U134/U133*V133))</f>
        <v>0.5</v>
      </c>
      <c r="X133" s="540"/>
      <c r="Y133" s="1231"/>
      <c r="Z133" s="1291" t="s">
        <v>1890</v>
      </c>
      <c r="AA133" s="1291" t="s">
        <v>1891</v>
      </c>
      <c r="AB133" s="1291" t="s">
        <v>1892</v>
      </c>
      <c r="AC133" s="1231"/>
      <c r="AD133" s="1231" t="s">
        <v>1893</v>
      </c>
      <c r="AE133" s="1231" t="s">
        <v>1894</v>
      </c>
      <c r="AF133" s="1231" t="s">
        <v>1895</v>
      </c>
      <c r="AG133" s="1231" t="s">
        <v>1896</v>
      </c>
      <c r="AH133" s="1231" t="s">
        <v>1897</v>
      </c>
      <c r="AI133" s="1231" t="s">
        <v>1898</v>
      </c>
      <c r="AJ133" s="1231" t="s">
        <v>1899</v>
      </c>
    </row>
    <row r="134" spans="1:36" ht="87.75" customHeight="1">
      <c r="A134" s="1018"/>
      <c r="B134" s="1008"/>
      <c r="C134" s="1008"/>
      <c r="D134" s="1015"/>
      <c r="E134" s="1016"/>
      <c r="F134" s="1016"/>
      <c r="G134" s="1017"/>
      <c r="H134" s="413" t="s">
        <v>69</v>
      </c>
      <c r="I134" s="542">
        <v>0</v>
      </c>
      <c r="J134" s="542">
        <v>8.3299999999999999E-2</v>
      </c>
      <c r="K134" s="542">
        <v>8.3299999999999999E-2</v>
      </c>
      <c r="L134" s="542">
        <v>8.3400000000000002E-2</v>
      </c>
      <c r="M134" s="542">
        <v>0</v>
      </c>
      <c r="N134" s="414">
        <v>0.17849999999999999</v>
      </c>
      <c r="O134" s="414">
        <v>9.5200000000000007E-2</v>
      </c>
      <c r="P134" s="414">
        <v>9.5200000000000007E-2</v>
      </c>
      <c r="Q134" s="414">
        <v>9.5200000000000007E-2</v>
      </c>
      <c r="R134" s="414">
        <v>9.5200000000000007E-2</v>
      </c>
      <c r="S134" s="414">
        <v>9.5200000000000007E-2</v>
      </c>
      <c r="T134" s="414">
        <v>9.5500000000000002E-2</v>
      </c>
      <c r="U134" s="537">
        <f t="shared" si="31"/>
        <v>0.99999999999999989</v>
      </c>
      <c r="V134" s="1008"/>
      <c r="W134" s="1008"/>
      <c r="X134" s="540"/>
      <c r="Y134" s="1008"/>
      <c r="Z134" s="1008"/>
      <c r="AA134" s="1008"/>
      <c r="AB134" s="1008"/>
      <c r="AC134" s="1008"/>
      <c r="AD134" s="1008"/>
      <c r="AE134" s="1008"/>
      <c r="AF134" s="1008"/>
      <c r="AG134" s="1008"/>
      <c r="AH134" s="1008"/>
      <c r="AI134" s="1008"/>
      <c r="AJ134" s="1008"/>
    </row>
    <row r="135" spans="1:36" ht="57.75" customHeight="1">
      <c r="A135" s="1018"/>
      <c r="B135" s="1231" t="s">
        <v>1876</v>
      </c>
      <c r="C135" s="1231" t="s">
        <v>1877</v>
      </c>
      <c r="D135" s="1239" t="s">
        <v>1901</v>
      </c>
      <c r="E135" s="1013"/>
      <c r="F135" s="1013"/>
      <c r="G135" s="1014"/>
      <c r="H135" s="375" t="s">
        <v>68</v>
      </c>
      <c r="I135" s="533">
        <v>0</v>
      </c>
      <c r="J135" s="533">
        <v>8.3299999999999999E-2</v>
      </c>
      <c r="K135" s="533">
        <v>9.0899999999999995E-2</v>
      </c>
      <c r="L135" s="533">
        <v>8.3400000000000002E-2</v>
      </c>
      <c r="M135" s="533">
        <v>8.3299999999999999E-2</v>
      </c>
      <c r="N135" s="533">
        <v>9.4100000000000003E-2</v>
      </c>
      <c r="O135" s="533">
        <v>9.4100000000000003E-2</v>
      </c>
      <c r="P135" s="533">
        <v>9.4100000000000003E-2</v>
      </c>
      <c r="Q135" s="533">
        <v>9.4100000000000003E-2</v>
      </c>
      <c r="R135" s="533">
        <v>9.4100000000000003E-2</v>
      </c>
      <c r="S135" s="533">
        <v>9.4100000000000003E-2</v>
      </c>
      <c r="T135" s="533">
        <v>9.4500000000000001E-2</v>
      </c>
      <c r="U135" s="534">
        <f t="shared" si="31"/>
        <v>0.99999999999999989</v>
      </c>
      <c r="V135" s="1232">
        <v>0.5</v>
      </c>
      <c r="W135" s="1293">
        <f>IF(OR(U136=0,V135=0),0,(U136/U135*V135))</f>
        <v>0.5</v>
      </c>
      <c r="X135" s="540"/>
      <c r="Y135" s="1227"/>
      <c r="Z135" s="1291" t="s">
        <v>1903</v>
      </c>
      <c r="AA135" s="1291" t="s">
        <v>1904</v>
      </c>
      <c r="AB135" s="1291" t="s">
        <v>1905</v>
      </c>
      <c r="AC135" s="1291" t="s">
        <v>1906</v>
      </c>
      <c r="AD135" s="1291" t="s">
        <v>1907</v>
      </c>
      <c r="AE135" s="1231" t="s">
        <v>1908</v>
      </c>
      <c r="AF135" s="1231" t="s">
        <v>1909</v>
      </c>
      <c r="AG135" s="1227" t="s">
        <v>1910</v>
      </c>
      <c r="AH135" s="1227" t="s">
        <v>1911</v>
      </c>
      <c r="AI135" s="1227" t="s">
        <v>1912</v>
      </c>
      <c r="AJ135" s="1227" t="s">
        <v>1913</v>
      </c>
    </row>
    <row r="136" spans="1:36" ht="57.75" customHeight="1">
      <c r="A136" s="1079"/>
      <c r="B136" s="1008"/>
      <c r="C136" s="1008"/>
      <c r="D136" s="1015"/>
      <c r="E136" s="1016"/>
      <c r="F136" s="1016"/>
      <c r="G136" s="1017"/>
      <c r="H136" s="413" t="s">
        <v>69</v>
      </c>
      <c r="I136" s="544">
        <v>0</v>
      </c>
      <c r="J136" s="545">
        <v>8.3299999999999999E-2</v>
      </c>
      <c r="K136" s="545">
        <v>9.0899999999999995E-2</v>
      </c>
      <c r="L136" s="545">
        <v>8.3400000000000002E-2</v>
      </c>
      <c r="M136" s="545">
        <v>8.3299999999999999E-2</v>
      </c>
      <c r="N136" s="414">
        <v>9.4100000000000003E-2</v>
      </c>
      <c r="O136" s="414">
        <v>9.4100000000000003E-2</v>
      </c>
      <c r="P136" s="414">
        <v>9.4100000000000003E-2</v>
      </c>
      <c r="Q136" s="414">
        <v>9.4100000000000003E-2</v>
      </c>
      <c r="R136" s="414">
        <v>9.4100000000000003E-2</v>
      </c>
      <c r="S136" s="414">
        <v>9.4100000000000003E-2</v>
      </c>
      <c r="T136" s="414">
        <v>9.4500000000000001E-2</v>
      </c>
      <c r="U136" s="537">
        <f t="shared" si="31"/>
        <v>0.99999999999999989</v>
      </c>
      <c r="V136" s="1008"/>
      <c r="W136" s="1008"/>
      <c r="X136" s="540"/>
      <c r="Y136" s="1008"/>
      <c r="Z136" s="1008"/>
      <c r="AA136" s="1008"/>
      <c r="AB136" s="1008"/>
      <c r="AC136" s="1008"/>
      <c r="AD136" s="1008"/>
      <c r="AE136" s="1008"/>
      <c r="AF136" s="1008"/>
      <c r="AG136" s="1008"/>
      <c r="AH136" s="1008"/>
      <c r="AI136" s="1008"/>
      <c r="AJ136" s="1008"/>
    </row>
    <row r="137" spans="1:36" ht="48.75" customHeight="1">
      <c r="A137" s="370" t="s">
        <v>2</v>
      </c>
      <c r="B137" s="370" t="s">
        <v>161</v>
      </c>
      <c r="C137" s="370" t="s">
        <v>7</v>
      </c>
      <c r="D137" s="370" t="s">
        <v>825</v>
      </c>
      <c r="E137" s="370" t="s">
        <v>4</v>
      </c>
      <c r="F137" s="370" t="s">
        <v>5</v>
      </c>
      <c r="G137" s="370" t="s">
        <v>6</v>
      </c>
      <c r="H137" s="370" t="s">
        <v>53</v>
      </c>
      <c r="I137" s="370" t="s">
        <v>54</v>
      </c>
      <c r="J137" s="370" t="s">
        <v>55</v>
      </c>
      <c r="K137" s="370" t="s">
        <v>56</v>
      </c>
      <c r="L137" s="370" t="s">
        <v>57</v>
      </c>
      <c r="M137" s="370" t="s">
        <v>58</v>
      </c>
      <c r="N137" s="370" t="s">
        <v>59</v>
      </c>
      <c r="O137" s="370" t="s">
        <v>60</v>
      </c>
      <c r="P137" s="370" t="s">
        <v>61</v>
      </c>
      <c r="Q137" s="370" t="s">
        <v>62</v>
      </c>
      <c r="R137" s="370" t="s">
        <v>63</v>
      </c>
      <c r="S137" s="370" t="s">
        <v>64</v>
      </c>
      <c r="T137" s="370" t="s">
        <v>65</v>
      </c>
      <c r="U137" s="370" t="s">
        <v>66</v>
      </c>
      <c r="V137" s="370" t="s">
        <v>52</v>
      </c>
      <c r="W137" s="370" t="s">
        <v>162</v>
      </c>
      <c r="X137" s="546"/>
      <c r="Y137" s="532" t="s">
        <v>826</v>
      </c>
      <c r="Z137" s="532" t="s">
        <v>827</v>
      </c>
      <c r="AA137" s="532" t="s">
        <v>828</v>
      </c>
      <c r="AB137" s="532" t="s">
        <v>829</v>
      </c>
      <c r="AC137" s="532" t="s">
        <v>830</v>
      </c>
      <c r="AD137" s="532" t="s">
        <v>831</v>
      </c>
      <c r="AE137" s="532" t="s">
        <v>832</v>
      </c>
      <c r="AF137" s="532" t="s">
        <v>833</v>
      </c>
      <c r="AG137" s="532" t="s">
        <v>834</v>
      </c>
      <c r="AH137" s="532" t="s">
        <v>835</v>
      </c>
      <c r="AI137" s="532" t="s">
        <v>836</v>
      </c>
      <c r="AJ137" s="532" t="s">
        <v>837</v>
      </c>
    </row>
    <row r="138" spans="1:36" ht="52.5" customHeight="1">
      <c r="A138" s="1231" t="s">
        <v>1915</v>
      </c>
      <c r="B138" s="1231" t="s">
        <v>1916</v>
      </c>
      <c r="C138" s="1231" t="s">
        <v>1917</v>
      </c>
      <c r="D138" s="1231" t="s">
        <v>137</v>
      </c>
      <c r="E138" s="1232">
        <v>1</v>
      </c>
      <c r="F138" s="1248" t="s">
        <v>1919</v>
      </c>
      <c r="G138" s="1231" t="s">
        <v>179</v>
      </c>
      <c r="H138" s="375" t="s">
        <v>68</v>
      </c>
      <c r="I138" s="533">
        <f t="shared" ref="I138:T138" si="32">I141*$V$141+I143*$V$143</f>
        <v>0</v>
      </c>
      <c r="J138" s="533">
        <f t="shared" si="32"/>
        <v>0</v>
      </c>
      <c r="K138" s="533">
        <f t="shared" si="32"/>
        <v>0</v>
      </c>
      <c r="L138" s="533">
        <f t="shared" si="32"/>
        <v>0.16664999999999999</v>
      </c>
      <c r="M138" s="533">
        <f t="shared" si="32"/>
        <v>0</v>
      </c>
      <c r="N138" s="533">
        <f t="shared" si="32"/>
        <v>0</v>
      </c>
      <c r="O138" s="533">
        <f t="shared" si="32"/>
        <v>0.16664999999999999</v>
      </c>
      <c r="P138" s="533">
        <f t="shared" si="32"/>
        <v>0.5</v>
      </c>
      <c r="Q138" s="533">
        <f t="shared" si="32"/>
        <v>0</v>
      </c>
      <c r="R138" s="533">
        <f t="shared" si="32"/>
        <v>0.16669999999999999</v>
      </c>
      <c r="S138" s="533">
        <f t="shared" si="32"/>
        <v>0</v>
      </c>
      <c r="T138" s="533">
        <f t="shared" si="32"/>
        <v>0</v>
      </c>
      <c r="U138" s="534">
        <f t="shared" ref="U138:U139" si="33">SUM(I138:T138)</f>
        <v>0.99999999999999989</v>
      </c>
      <c r="V138" s="1232">
        <v>0.06</v>
      </c>
      <c r="W138" s="1292">
        <f>IF(OR(U139=0,V138=0),0,(U139/U138*V138))</f>
        <v>0.06</v>
      </c>
      <c r="X138" s="547"/>
      <c r="Y138" s="1227"/>
      <c r="Z138" s="1227"/>
      <c r="AA138" s="1227"/>
      <c r="AB138" s="1227"/>
      <c r="AC138" s="1227"/>
      <c r="AD138" s="1227"/>
      <c r="AE138" s="1227" t="s">
        <v>1921</v>
      </c>
      <c r="AF138" s="1227"/>
      <c r="AG138" s="1227"/>
      <c r="AH138" s="1227"/>
      <c r="AI138" s="1227"/>
      <c r="AJ138" s="1227"/>
    </row>
    <row r="139" spans="1:36" ht="52.5" customHeight="1">
      <c r="A139" s="1018"/>
      <c r="B139" s="1008"/>
      <c r="C139" s="1008"/>
      <c r="D139" s="1008"/>
      <c r="E139" s="1008"/>
      <c r="F139" s="1008"/>
      <c r="G139" s="1008"/>
      <c r="H139" s="413" t="s">
        <v>69</v>
      </c>
      <c r="I139" s="536">
        <f t="shared" ref="I139:Q139" si="34">I142*$V$141+I144*$V$143</f>
        <v>0</v>
      </c>
      <c r="J139" s="536">
        <f t="shared" si="34"/>
        <v>0</v>
      </c>
      <c r="K139" s="536">
        <f t="shared" si="34"/>
        <v>0</v>
      </c>
      <c r="L139" s="536">
        <f t="shared" si="34"/>
        <v>0.16664999999999999</v>
      </c>
      <c r="M139" s="536">
        <f t="shared" si="34"/>
        <v>0</v>
      </c>
      <c r="N139" s="536">
        <f t="shared" si="34"/>
        <v>0</v>
      </c>
      <c r="O139" s="536">
        <f t="shared" si="34"/>
        <v>0.16664999999999999</v>
      </c>
      <c r="P139" s="536">
        <f t="shared" si="34"/>
        <v>0.5</v>
      </c>
      <c r="Q139" s="536">
        <f t="shared" si="34"/>
        <v>0</v>
      </c>
      <c r="R139" s="536">
        <v>0.16669999999999999</v>
      </c>
      <c r="S139" s="536">
        <f t="shared" ref="S139:T139" si="35">S142*$V$141+S144*$V$143</f>
        <v>0</v>
      </c>
      <c r="T139" s="536">
        <f t="shared" si="35"/>
        <v>0</v>
      </c>
      <c r="U139" s="537">
        <f t="shared" si="33"/>
        <v>0.99999999999999989</v>
      </c>
      <c r="V139" s="1008"/>
      <c r="W139" s="1008"/>
      <c r="X139" s="546"/>
      <c r="Y139" s="1008"/>
      <c r="Z139" s="1008"/>
      <c r="AA139" s="1008"/>
      <c r="AB139" s="1008"/>
      <c r="AC139" s="1008"/>
      <c r="AD139" s="1008"/>
      <c r="AE139" s="1008"/>
      <c r="AF139" s="1008"/>
      <c r="AG139" s="1008"/>
      <c r="AH139" s="1008"/>
      <c r="AI139" s="1008"/>
      <c r="AJ139" s="1008"/>
    </row>
    <row r="140" spans="1:36" ht="15.75" customHeight="1">
      <c r="A140" s="1018"/>
      <c r="B140" s="538"/>
      <c r="C140" s="538"/>
      <c r="D140" s="1297" t="s">
        <v>30</v>
      </c>
      <c r="E140" s="1010"/>
      <c r="F140" s="1010"/>
      <c r="G140" s="1010"/>
      <c r="H140" s="1010"/>
      <c r="I140" s="1010"/>
      <c r="J140" s="1010"/>
      <c r="K140" s="1010"/>
      <c r="L140" s="1010"/>
      <c r="M140" s="1010"/>
      <c r="N140" s="1010"/>
      <c r="O140" s="1010"/>
      <c r="P140" s="1010"/>
      <c r="Q140" s="1010"/>
      <c r="R140" s="1010"/>
      <c r="S140" s="1010"/>
      <c r="T140" s="1010"/>
      <c r="U140" s="1010"/>
      <c r="V140" s="1010"/>
      <c r="W140" s="1011"/>
      <c r="X140" s="546"/>
      <c r="Y140" s="546"/>
      <c r="Z140" s="546"/>
      <c r="AA140" s="546"/>
      <c r="AB140" s="546"/>
      <c r="AC140" s="546"/>
      <c r="AD140" s="546"/>
      <c r="AE140" s="546"/>
      <c r="AF140" s="546"/>
      <c r="AG140" s="546"/>
      <c r="AH140" s="546"/>
      <c r="AI140" s="546"/>
      <c r="AJ140" s="546"/>
    </row>
    <row r="141" spans="1:36" ht="39.75" customHeight="1">
      <c r="A141" s="1018"/>
      <c r="B141" s="1231" t="s">
        <v>1916</v>
      </c>
      <c r="C141" s="1231" t="s">
        <v>1922</v>
      </c>
      <c r="D141" s="1239" t="s">
        <v>1923</v>
      </c>
      <c r="E141" s="1013"/>
      <c r="F141" s="1013"/>
      <c r="G141" s="1014"/>
      <c r="H141" s="375" t="s">
        <v>68</v>
      </c>
      <c r="I141" s="548">
        <v>0</v>
      </c>
      <c r="J141" s="548">
        <v>0</v>
      </c>
      <c r="K141" s="548">
        <v>0</v>
      </c>
      <c r="L141" s="548">
        <v>0.33329999999999999</v>
      </c>
      <c r="M141" s="548">
        <v>0</v>
      </c>
      <c r="N141" s="548">
        <v>0</v>
      </c>
      <c r="O141" s="548">
        <v>0.33329999999999999</v>
      </c>
      <c r="P141" s="548">
        <v>0</v>
      </c>
      <c r="Q141" s="548">
        <v>0</v>
      </c>
      <c r="R141" s="548">
        <v>0.33339999999999997</v>
      </c>
      <c r="S141" s="548">
        <v>0</v>
      </c>
      <c r="T141" s="548">
        <v>0</v>
      </c>
      <c r="U141" s="534">
        <f t="shared" ref="U141:U144" si="36">SUM(I141:T141)</f>
        <v>1</v>
      </c>
      <c r="V141" s="1232">
        <v>0.5</v>
      </c>
      <c r="W141" s="1293">
        <f>IF(OR(U142=0,V141=0),0,(U142/U141*V141))</f>
        <v>0.5</v>
      </c>
      <c r="X141" s="546"/>
      <c r="Y141" s="1231"/>
      <c r="Z141" s="1231"/>
      <c r="AA141" s="1231"/>
      <c r="AB141" s="1291" t="s">
        <v>1924</v>
      </c>
      <c r="AC141" s="1231"/>
      <c r="AD141" s="1231"/>
      <c r="AE141" s="1231" t="s">
        <v>1926</v>
      </c>
      <c r="AF141" s="1231"/>
      <c r="AG141" s="1231" t="s">
        <v>1927</v>
      </c>
      <c r="AH141" s="1299" t="s">
        <v>1928</v>
      </c>
      <c r="AI141" s="1231"/>
      <c r="AJ141" s="1231"/>
    </row>
    <row r="142" spans="1:36" ht="60.75" customHeight="1">
      <c r="A142" s="1018"/>
      <c r="B142" s="1008"/>
      <c r="C142" s="1008"/>
      <c r="D142" s="1015"/>
      <c r="E142" s="1016"/>
      <c r="F142" s="1016"/>
      <c r="G142" s="1017"/>
      <c r="H142" s="413" t="s">
        <v>69</v>
      </c>
      <c r="I142" s="414">
        <v>0</v>
      </c>
      <c r="J142" s="414">
        <v>0</v>
      </c>
      <c r="K142" s="414">
        <v>0</v>
      </c>
      <c r="L142" s="414">
        <v>0.33329999999999999</v>
      </c>
      <c r="M142" s="414">
        <v>0</v>
      </c>
      <c r="N142" s="414">
        <v>0</v>
      </c>
      <c r="O142" s="414">
        <v>0.33329999999999999</v>
      </c>
      <c r="P142" s="414">
        <v>0</v>
      </c>
      <c r="Q142" s="414">
        <v>0</v>
      </c>
      <c r="R142" s="414">
        <v>0.33339999999999997</v>
      </c>
      <c r="S142" s="414"/>
      <c r="T142" s="414"/>
      <c r="U142" s="537">
        <f t="shared" si="36"/>
        <v>1</v>
      </c>
      <c r="V142" s="1008"/>
      <c r="W142" s="1008"/>
      <c r="X142" s="546"/>
      <c r="Y142" s="1008"/>
      <c r="Z142" s="1008"/>
      <c r="AA142" s="1008"/>
      <c r="AB142" s="1008"/>
      <c r="AC142" s="1008"/>
      <c r="AD142" s="1008"/>
      <c r="AE142" s="1008"/>
      <c r="AF142" s="1008"/>
      <c r="AG142" s="1008"/>
      <c r="AH142" s="1008"/>
      <c r="AI142" s="1008"/>
      <c r="AJ142" s="1008"/>
    </row>
    <row r="143" spans="1:36" ht="39.75" customHeight="1">
      <c r="A143" s="1018"/>
      <c r="B143" s="1231" t="s">
        <v>1916</v>
      </c>
      <c r="C143" s="1231" t="s">
        <v>1922</v>
      </c>
      <c r="D143" s="1249" t="s">
        <v>1929</v>
      </c>
      <c r="E143" s="1013"/>
      <c r="F143" s="1013"/>
      <c r="G143" s="1014"/>
      <c r="H143" s="375" t="s">
        <v>68</v>
      </c>
      <c r="I143" s="548">
        <v>0</v>
      </c>
      <c r="J143" s="548">
        <v>0</v>
      </c>
      <c r="K143" s="548">
        <v>0</v>
      </c>
      <c r="L143" s="548">
        <v>0</v>
      </c>
      <c r="M143" s="548">
        <v>0</v>
      </c>
      <c r="N143" s="548">
        <v>0</v>
      </c>
      <c r="O143" s="548">
        <v>0</v>
      </c>
      <c r="P143" s="552">
        <v>1</v>
      </c>
      <c r="Q143" s="548">
        <v>0</v>
      </c>
      <c r="R143" s="548">
        <v>0</v>
      </c>
      <c r="S143" s="548">
        <v>0</v>
      </c>
      <c r="T143" s="548">
        <v>0</v>
      </c>
      <c r="U143" s="534">
        <f t="shared" si="36"/>
        <v>1</v>
      </c>
      <c r="V143" s="1232">
        <v>0.5</v>
      </c>
      <c r="W143" s="1293">
        <f>IF(OR(U144=0,V143=0),0,(U144/U143*V143))</f>
        <v>0.5</v>
      </c>
      <c r="X143" s="546"/>
      <c r="Y143" s="1227"/>
      <c r="Z143" s="1227"/>
      <c r="AA143" s="1227"/>
      <c r="AB143" s="1227"/>
      <c r="AC143" s="1227"/>
      <c r="AD143" s="1227"/>
      <c r="AE143" s="1227"/>
      <c r="AF143" s="1294" t="s">
        <v>1930</v>
      </c>
      <c r="AG143" s="1231" t="s">
        <v>1927</v>
      </c>
      <c r="AH143" s="1227"/>
      <c r="AI143" s="1227"/>
      <c r="AJ143" s="1227"/>
    </row>
    <row r="144" spans="1:36" ht="60" customHeight="1">
      <c r="A144" s="1079"/>
      <c r="B144" s="1008"/>
      <c r="C144" s="1008"/>
      <c r="D144" s="1015"/>
      <c r="E144" s="1016"/>
      <c r="F144" s="1016"/>
      <c r="G144" s="1017"/>
      <c r="H144" s="413" t="s">
        <v>69</v>
      </c>
      <c r="I144" s="414">
        <v>0</v>
      </c>
      <c r="J144" s="414">
        <v>0</v>
      </c>
      <c r="K144" s="414">
        <v>0</v>
      </c>
      <c r="L144" s="414">
        <v>0</v>
      </c>
      <c r="M144" s="414">
        <v>0</v>
      </c>
      <c r="N144" s="414">
        <v>0</v>
      </c>
      <c r="O144" s="414">
        <v>0</v>
      </c>
      <c r="P144" s="414">
        <v>1</v>
      </c>
      <c r="Q144" s="414">
        <v>0</v>
      </c>
      <c r="R144" s="414">
        <v>0</v>
      </c>
      <c r="S144" s="414"/>
      <c r="T144" s="414"/>
      <c r="U144" s="537">
        <f t="shared" si="36"/>
        <v>1</v>
      </c>
      <c r="V144" s="1008"/>
      <c r="W144" s="1008"/>
      <c r="X144" s="546"/>
      <c r="Y144" s="1008"/>
      <c r="Z144" s="1008"/>
      <c r="AA144" s="1008"/>
      <c r="AB144" s="1008"/>
      <c r="AC144" s="1008"/>
      <c r="AD144" s="1008"/>
      <c r="AE144" s="1008"/>
      <c r="AF144" s="1008"/>
      <c r="AG144" s="1008"/>
      <c r="AH144" s="1008"/>
      <c r="AI144" s="1008"/>
      <c r="AJ144" s="1008"/>
    </row>
    <row r="145" spans="1:36" ht="15.75" customHeight="1">
      <c r="A145" s="546"/>
      <c r="B145" s="546"/>
      <c r="C145" s="546"/>
      <c r="D145" s="546"/>
      <c r="E145" s="546"/>
      <c r="F145" s="546"/>
      <c r="G145" s="546"/>
      <c r="H145" s="546"/>
      <c r="I145" s="546"/>
      <c r="J145" s="546"/>
      <c r="K145" s="546"/>
      <c r="L145" s="546"/>
      <c r="M145" s="546"/>
      <c r="N145" s="546"/>
      <c r="O145" s="546"/>
      <c r="P145" s="546"/>
      <c r="Q145" s="546"/>
      <c r="R145" s="546"/>
      <c r="S145" s="546"/>
      <c r="T145" s="546"/>
      <c r="U145" s="546"/>
      <c r="V145" s="553">
        <f>+V138+V130+V116+V118+V96+V84+V70+V56+V42+V30</f>
        <v>1</v>
      </c>
      <c r="W145" s="546"/>
      <c r="X145" s="554"/>
      <c r="Y145" s="554"/>
      <c r="Z145" s="546"/>
      <c r="AA145" s="546"/>
      <c r="AB145" s="546"/>
      <c r="AC145" s="546"/>
      <c r="AD145" s="546"/>
      <c r="AE145" s="546"/>
      <c r="AF145" s="546"/>
      <c r="AG145" s="546"/>
      <c r="AH145" s="546"/>
      <c r="AI145" s="546"/>
      <c r="AJ145" s="546"/>
    </row>
    <row r="146" spans="1:36" ht="15.75" customHeight="1">
      <c r="A146" s="546"/>
      <c r="B146" s="546"/>
      <c r="C146" s="546"/>
      <c r="D146" s="546"/>
      <c r="E146" s="546"/>
      <c r="F146" s="546"/>
      <c r="G146" s="546"/>
      <c r="H146" s="546"/>
      <c r="I146" s="546"/>
      <c r="J146" s="546"/>
      <c r="K146" s="546"/>
      <c r="L146" s="546"/>
      <c r="M146" s="546"/>
      <c r="N146" s="546"/>
      <c r="O146" s="546"/>
      <c r="P146" s="546"/>
      <c r="Q146" s="546"/>
      <c r="R146" s="546"/>
      <c r="S146" s="546"/>
      <c r="T146" s="546"/>
      <c r="U146" s="546"/>
      <c r="V146" s="546"/>
      <c r="W146" s="546"/>
      <c r="X146" s="554"/>
      <c r="Y146" s="554"/>
      <c r="Z146" s="546"/>
      <c r="AA146" s="546"/>
      <c r="AB146" s="546"/>
      <c r="AC146" s="546"/>
      <c r="AD146" s="546"/>
      <c r="AE146" s="546"/>
      <c r="AF146" s="546"/>
      <c r="AG146" s="546"/>
      <c r="AH146" s="546"/>
      <c r="AI146" s="546"/>
      <c r="AJ146" s="546"/>
    </row>
    <row r="147" spans="1:36" ht="15.75" customHeight="1">
      <c r="A147" s="546"/>
      <c r="B147" s="546"/>
      <c r="C147" s="546"/>
      <c r="D147" s="546"/>
      <c r="E147" s="546"/>
      <c r="F147" s="546"/>
      <c r="G147" s="546"/>
      <c r="H147" s="546"/>
      <c r="I147" s="546"/>
      <c r="J147" s="546"/>
      <c r="K147" s="546"/>
      <c r="L147" s="546"/>
      <c r="M147" s="546"/>
      <c r="N147" s="546"/>
      <c r="O147" s="546"/>
      <c r="P147" s="546"/>
      <c r="Q147" s="546"/>
      <c r="R147" s="546"/>
      <c r="S147" s="546"/>
      <c r="T147" s="546"/>
      <c r="U147" s="546"/>
      <c r="V147" s="546"/>
      <c r="W147" s="546"/>
      <c r="X147" s="554"/>
      <c r="Y147" s="554"/>
      <c r="Z147" s="546"/>
      <c r="AA147" s="546"/>
      <c r="AB147" s="546"/>
      <c r="AC147" s="546"/>
      <c r="AD147" s="546"/>
      <c r="AE147" s="546"/>
      <c r="AF147" s="546"/>
      <c r="AG147" s="546"/>
      <c r="AH147" s="546"/>
      <c r="AI147" s="546"/>
      <c r="AJ147" s="546"/>
    </row>
    <row r="148" spans="1:36" ht="15.75" customHeight="1">
      <c r="A148" s="546"/>
      <c r="B148" s="546"/>
      <c r="C148" s="546"/>
      <c r="D148" s="546"/>
      <c r="E148" s="546"/>
      <c r="F148" s="546"/>
      <c r="G148" s="546"/>
      <c r="H148" s="546"/>
      <c r="I148" s="546"/>
      <c r="J148" s="546"/>
      <c r="K148" s="546"/>
      <c r="L148" s="546"/>
      <c r="M148" s="546"/>
      <c r="N148" s="546"/>
      <c r="O148" s="546"/>
      <c r="P148" s="546"/>
      <c r="Q148" s="546"/>
      <c r="R148" s="546"/>
      <c r="S148" s="546"/>
      <c r="T148" s="546"/>
      <c r="U148" s="546"/>
      <c r="V148" s="546"/>
      <c r="W148" s="546"/>
      <c r="X148" s="554"/>
      <c r="Y148" s="554"/>
      <c r="Z148" s="546"/>
      <c r="AA148" s="546"/>
      <c r="AB148" s="546"/>
      <c r="AC148" s="546"/>
      <c r="AD148" s="546"/>
      <c r="AE148" s="546"/>
      <c r="AF148" s="546"/>
      <c r="AG148" s="546"/>
      <c r="AH148" s="546"/>
      <c r="AI148" s="546"/>
      <c r="AJ148" s="546"/>
    </row>
    <row r="149" spans="1:36" ht="15.75" customHeight="1">
      <c r="A149" s="546"/>
      <c r="B149" s="546"/>
      <c r="C149" s="546"/>
      <c r="D149" s="546"/>
      <c r="E149" s="546"/>
      <c r="F149" s="546"/>
      <c r="G149" s="546"/>
      <c r="H149" s="546"/>
      <c r="I149" s="546"/>
      <c r="J149" s="546"/>
      <c r="K149" s="546"/>
      <c r="L149" s="546"/>
      <c r="M149" s="546"/>
      <c r="N149" s="546"/>
      <c r="O149" s="546"/>
      <c r="P149" s="546"/>
      <c r="Q149" s="546"/>
      <c r="R149" s="546"/>
      <c r="S149" s="546"/>
      <c r="T149" s="546"/>
      <c r="U149" s="546"/>
      <c r="V149" s="546"/>
      <c r="W149" s="546"/>
      <c r="X149" s="554"/>
      <c r="Y149" s="554"/>
      <c r="Z149" s="546"/>
      <c r="AA149" s="546"/>
      <c r="AB149" s="546"/>
      <c r="AC149" s="546"/>
      <c r="AD149" s="546"/>
      <c r="AE149" s="546"/>
      <c r="AF149" s="546"/>
      <c r="AG149" s="546"/>
      <c r="AH149" s="546"/>
      <c r="AI149" s="546"/>
      <c r="AJ149" s="546"/>
    </row>
    <row r="150" spans="1:36" ht="15.75" customHeight="1">
      <c r="A150" s="546"/>
      <c r="B150" s="546"/>
      <c r="C150" s="546"/>
      <c r="D150" s="546"/>
      <c r="E150" s="546"/>
      <c r="F150" s="546"/>
      <c r="G150" s="546"/>
      <c r="H150" s="546"/>
      <c r="I150" s="546"/>
      <c r="J150" s="546"/>
      <c r="K150" s="546"/>
      <c r="L150" s="546"/>
      <c r="M150" s="546"/>
      <c r="N150" s="546"/>
      <c r="O150" s="546"/>
      <c r="P150" s="546"/>
      <c r="Q150" s="546"/>
      <c r="R150" s="546"/>
      <c r="S150" s="546"/>
      <c r="T150" s="546"/>
      <c r="U150" s="546"/>
      <c r="V150" s="546"/>
      <c r="W150" s="546"/>
      <c r="X150" s="554"/>
      <c r="Y150" s="554"/>
      <c r="Z150" s="546"/>
      <c r="AA150" s="546"/>
      <c r="AB150" s="546"/>
      <c r="AC150" s="546"/>
      <c r="AD150" s="546"/>
      <c r="AE150" s="546"/>
      <c r="AF150" s="546"/>
      <c r="AG150" s="546"/>
      <c r="AH150" s="546"/>
      <c r="AI150" s="546"/>
      <c r="AJ150" s="546"/>
    </row>
    <row r="151" spans="1:36" ht="15.75" customHeight="1">
      <c r="A151" s="546"/>
      <c r="B151" s="546"/>
      <c r="C151" s="546"/>
      <c r="D151" s="546"/>
      <c r="E151" s="546"/>
      <c r="F151" s="546"/>
      <c r="G151" s="546"/>
      <c r="H151" s="546"/>
      <c r="I151" s="546"/>
      <c r="J151" s="546"/>
      <c r="K151" s="546"/>
      <c r="L151" s="546"/>
      <c r="M151" s="546"/>
      <c r="N151" s="546"/>
      <c r="O151" s="546"/>
      <c r="P151" s="546"/>
      <c r="Q151" s="546"/>
      <c r="R151" s="546"/>
      <c r="S151" s="546"/>
      <c r="T151" s="546"/>
      <c r="U151" s="546"/>
      <c r="V151" s="546"/>
      <c r="W151" s="546"/>
      <c r="X151" s="554"/>
      <c r="Y151" s="554"/>
      <c r="Z151" s="546"/>
      <c r="AA151" s="546"/>
      <c r="AB151" s="546"/>
      <c r="AC151" s="546"/>
      <c r="AD151" s="546"/>
      <c r="AE151" s="546"/>
      <c r="AF151" s="546"/>
      <c r="AG151" s="546"/>
      <c r="AH151" s="546"/>
      <c r="AI151" s="546"/>
      <c r="AJ151" s="546"/>
    </row>
    <row r="152" spans="1:36" ht="15.75" customHeight="1">
      <c r="A152" s="546"/>
      <c r="B152" s="546"/>
      <c r="C152" s="546"/>
      <c r="D152" s="546"/>
      <c r="E152" s="546"/>
      <c r="F152" s="546"/>
      <c r="G152" s="546"/>
      <c r="H152" s="546"/>
      <c r="I152" s="546"/>
      <c r="J152" s="546"/>
      <c r="K152" s="546"/>
      <c r="L152" s="546"/>
      <c r="M152" s="546"/>
      <c r="N152" s="546"/>
      <c r="O152" s="546"/>
      <c r="P152" s="546"/>
      <c r="Q152" s="546"/>
      <c r="R152" s="546"/>
      <c r="S152" s="546"/>
      <c r="T152" s="546"/>
      <c r="U152" s="546"/>
      <c r="V152" s="546"/>
      <c r="W152" s="546"/>
      <c r="X152" s="554"/>
      <c r="Y152" s="554"/>
      <c r="Z152" s="546"/>
      <c r="AA152" s="546"/>
      <c r="AB152" s="546"/>
      <c r="AC152" s="546"/>
      <c r="AD152" s="546"/>
      <c r="AE152" s="546"/>
      <c r="AF152" s="546"/>
      <c r="AG152" s="546"/>
      <c r="AH152" s="546"/>
      <c r="AI152" s="546"/>
      <c r="AJ152" s="546"/>
    </row>
    <row r="153" spans="1:36" ht="15.75" customHeight="1">
      <c r="A153" s="546"/>
      <c r="B153" s="546"/>
      <c r="C153" s="546"/>
      <c r="D153" s="546"/>
      <c r="E153" s="546"/>
      <c r="F153" s="546"/>
      <c r="G153" s="546"/>
      <c r="H153" s="546"/>
      <c r="I153" s="546"/>
      <c r="J153" s="546"/>
      <c r="K153" s="546"/>
      <c r="L153" s="546"/>
      <c r="M153" s="546"/>
      <c r="N153" s="546"/>
      <c r="O153" s="546"/>
      <c r="P153" s="546"/>
      <c r="Q153" s="546"/>
      <c r="R153" s="546"/>
      <c r="S153" s="546"/>
      <c r="T153" s="546"/>
      <c r="U153" s="546"/>
      <c r="V153" s="546"/>
      <c r="W153" s="546"/>
      <c r="X153" s="554"/>
      <c r="Y153" s="554"/>
      <c r="Z153" s="546"/>
      <c r="AA153" s="546"/>
      <c r="AB153" s="546"/>
      <c r="AC153" s="546"/>
      <c r="AD153" s="546"/>
      <c r="AE153" s="546"/>
      <c r="AF153" s="546"/>
      <c r="AG153" s="546"/>
      <c r="AH153" s="546"/>
      <c r="AI153" s="546"/>
      <c r="AJ153" s="546"/>
    </row>
    <row r="154" spans="1:36" ht="15.75" customHeight="1">
      <c r="A154" s="546"/>
      <c r="B154" s="546"/>
      <c r="C154" s="546"/>
      <c r="D154" s="546"/>
      <c r="E154" s="546"/>
      <c r="F154" s="546"/>
      <c r="G154" s="546"/>
      <c r="H154" s="546"/>
      <c r="I154" s="546"/>
      <c r="J154" s="546"/>
      <c r="K154" s="546"/>
      <c r="L154" s="546"/>
      <c r="M154" s="546"/>
      <c r="N154" s="546"/>
      <c r="O154" s="546"/>
      <c r="P154" s="546"/>
      <c r="Q154" s="546"/>
      <c r="R154" s="546"/>
      <c r="S154" s="546"/>
      <c r="T154" s="546"/>
      <c r="U154" s="546"/>
      <c r="V154" s="546"/>
      <c r="W154" s="546"/>
      <c r="X154" s="554"/>
      <c r="Y154" s="554"/>
      <c r="Z154" s="546"/>
      <c r="AA154" s="546"/>
      <c r="AB154" s="546"/>
      <c r="AC154" s="546"/>
      <c r="AD154" s="546"/>
      <c r="AE154" s="546"/>
      <c r="AF154" s="546"/>
      <c r="AG154" s="546"/>
      <c r="AH154" s="546"/>
      <c r="AI154" s="546"/>
      <c r="AJ154" s="546"/>
    </row>
    <row r="155" spans="1:36" ht="15.75" customHeight="1">
      <c r="A155" s="546"/>
      <c r="B155" s="546"/>
      <c r="C155" s="546"/>
      <c r="D155" s="546"/>
      <c r="E155" s="546"/>
      <c r="F155" s="546"/>
      <c r="G155" s="546"/>
      <c r="H155" s="546"/>
      <c r="I155" s="546"/>
      <c r="J155" s="546"/>
      <c r="K155" s="546"/>
      <c r="L155" s="546"/>
      <c r="M155" s="546"/>
      <c r="N155" s="546"/>
      <c r="O155" s="546"/>
      <c r="P155" s="546"/>
      <c r="Q155" s="546"/>
      <c r="R155" s="546"/>
      <c r="S155" s="546"/>
      <c r="T155" s="546"/>
      <c r="U155" s="546"/>
      <c r="V155" s="546"/>
      <c r="W155" s="546"/>
      <c r="X155" s="554"/>
      <c r="Y155" s="554"/>
      <c r="Z155" s="546"/>
      <c r="AA155" s="546"/>
      <c r="AB155" s="546"/>
      <c r="AC155" s="546"/>
      <c r="AD155" s="546"/>
      <c r="AE155" s="546"/>
      <c r="AF155" s="546"/>
      <c r="AG155" s="546"/>
      <c r="AH155" s="546"/>
      <c r="AI155" s="546"/>
      <c r="AJ155" s="546"/>
    </row>
    <row r="156" spans="1:36" ht="15.75" customHeight="1">
      <c r="A156" s="546"/>
      <c r="B156" s="546"/>
      <c r="C156" s="546"/>
      <c r="D156" s="546"/>
      <c r="E156" s="546"/>
      <c r="F156" s="546"/>
      <c r="G156" s="546"/>
      <c r="H156" s="546"/>
      <c r="I156" s="546"/>
      <c r="J156" s="546"/>
      <c r="K156" s="546"/>
      <c r="L156" s="546"/>
      <c r="M156" s="546"/>
      <c r="N156" s="546"/>
      <c r="O156" s="546"/>
      <c r="P156" s="546"/>
      <c r="Q156" s="546"/>
      <c r="R156" s="546"/>
      <c r="S156" s="546"/>
      <c r="T156" s="546"/>
      <c r="U156" s="546"/>
      <c r="V156" s="546"/>
      <c r="W156" s="546"/>
      <c r="X156" s="554"/>
      <c r="Y156" s="554"/>
      <c r="Z156" s="546"/>
      <c r="AA156" s="546"/>
      <c r="AB156" s="546"/>
      <c r="AC156" s="546"/>
      <c r="AD156" s="546"/>
      <c r="AE156" s="546"/>
      <c r="AF156" s="546"/>
      <c r="AG156" s="546"/>
      <c r="AH156" s="546"/>
      <c r="AI156" s="546"/>
      <c r="AJ156" s="546"/>
    </row>
    <row r="157" spans="1:36" ht="15.75" customHeight="1">
      <c r="A157" s="546"/>
      <c r="B157" s="546"/>
      <c r="C157" s="546"/>
      <c r="D157" s="546"/>
      <c r="E157" s="546"/>
      <c r="F157" s="546"/>
      <c r="G157" s="546"/>
      <c r="H157" s="546"/>
      <c r="I157" s="546"/>
      <c r="J157" s="546"/>
      <c r="K157" s="546"/>
      <c r="L157" s="546"/>
      <c r="M157" s="546"/>
      <c r="N157" s="546"/>
      <c r="O157" s="546"/>
      <c r="P157" s="546"/>
      <c r="Q157" s="546"/>
      <c r="R157" s="546"/>
      <c r="S157" s="546"/>
      <c r="T157" s="546"/>
      <c r="U157" s="546"/>
      <c r="V157" s="546"/>
      <c r="W157" s="546"/>
      <c r="X157" s="554"/>
      <c r="Y157" s="554"/>
      <c r="Z157" s="546"/>
      <c r="AA157" s="546"/>
      <c r="AB157" s="546"/>
      <c r="AC157" s="546"/>
      <c r="AD157" s="546"/>
      <c r="AE157" s="546"/>
      <c r="AF157" s="546"/>
      <c r="AG157" s="546"/>
      <c r="AH157" s="546"/>
      <c r="AI157" s="546"/>
      <c r="AJ157" s="546"/>
    </row>
    <row r="158" spans="1:36" ht="15.75" customHeight="1">
      <c r="A158" s="546"/>
      <c r="B158" s="546"/>
      <c r="C158" s="546"/>
      <c r="D158" s="546"/>
      <c r="E158" s="546"/>
      <c r="F158" s="546"/>
      <c r="G158" s="546"/>
      <c r="H158" s="546"/>
      <c r="I158" s="546"/>
      <c r="J158" s="546"/>
      <c r="K158" s="546"/>
      <c r="L158" s="546"/>
      <c r="M158" s="546"/>
      <c r="N158" s="546"/>
      <c r="O158" s="546"/>
      <c r="P158" s="546"/>
      <c r="Q158" s="546"/>
      <c r="R158" s="546"/>
      <c r="S158" s="546"/>
      <c r="T158" s="546"/>
      <c r="U158" s="546"/>
      <c r="V158" s="546"/>
      <c r="W158" s="546"/>
      <c r="X158" s="554"/>
      <c r="Y158" s="554"/>
      <c r="Z158" s="546"/>
      <c r="AA158" s="546"/>
      <c r="AB158" s="546"/>
      <c r="AC158" s="546"/>
      <c r="AD158" s="546"/>
      <c r="AE158" s="546"/>
      <c r="AF158" s="546"/>
      <c r="AG158" s="546"/>
      <c r="AH158" s="546"/>
      <c r="AI158" s="546"/>
      <c r="AJ158" s="546"/>
    </row>
    <row r="159" spans="1:36" ht="15.75" customHeight="1">
      <c r="A159" s="546"/>
      <c r="B159" s="546"/>
      <c r="C159" s="546"/>
      <c r="D159" s="546"/>
      <c r="E159" s="546"/>
      <c r="F159" s="546"/>
      <c r="G159" s="546"/>
      <c r="H159" s="546"/>
      <c r="I159" s="546"/>
      <c r="J159" s="546"/>
      <c r="K159" s="546"/>
      <c r="L159" s="546"/>
      <c r="M159" s="546"/>
      <c r="N159" s="546"/>
      <c r="O159" s="546"/>
      <c r="P159" s="546"/>
      <c r="Q159" s="546"/>
      <c r="R159" s="546"/>
      <c r="S159" s="546"/>
      <c r="T159" s="546"/>
      <c r="U159" s="546"/>
      <c r="V159" s="546"/>
      <c r="W159" s="546"/>
      <c r="X159" s="554"/>
      <c r="Y159" s="554"/>
      <c r="Z159" s="546"/>
      <c r="AA159" s="546"/>
      <c r="AB159" s="546"/>
      <c r="AC159" s="546"/>
      <c r="AD159" s="546"/>
      <c r="AE159" s="546"/>
      <c r="AF159" s="546"/>
      <c r="AG159" s="546"/>
      <c r="AH159" s="546"/>
      <c r="AI159" s="546"/>
      <c r="AJ159" s="546"/>
    </row>
    <row r="160" spans="1:36" ht="15.75" customHeight="1">
      <c r="A160" s="546"/>
      <c r="B160" s="546"/>
      <c r="C160" s="546"/>
      <c r="D160" s="546"/>
      <c r="E160" s="546"/>
      <c r="F160" s="546"/>
      <c r="G160" s="546"/>
      <c r="H160" s="546"/>
      <c r="I160" s="546"/>
      <c r="J160" s="546"/>
      <c r="K160" s="546"/>
      <c r="L160" s="546"/>
      <c r="M160" s="546"/>
      <c r="N160" s="546"/>
      <c r="O160" s="546"/>
      <c r="P160" s="546"/>
      <c r="Q160" s="546"/>
      <c r="R160" s="546"/>
      <c r="S160" s="546"/>
      <c r="T160" s="546"/>
      <c r="U160" s="546"/>
      <c r="V160" s="546"/>
      <c r="W160" s="546"/>
      <c r="X160" s="554"/>
      <c r="Y160" s="554"/>
      <c r="Z160" s="546"/>
      <c r="AA160" s="546"/>
      <c r="AB160" s="546"/>
      <c r="AC160" s="546"/>
      <c r="AD160" s="546"/>
      <c r="AE160" s="546"/>
      <c r="AF160" s="546"/>
      <c r="AG160" s="546"/>
      <c r="AH160" s="546"/>
      <c r="AI160" s="546"/>
      <c r="AJ160" s="546"/>
    </row>
    <row r="161" spans="1:36" ht="15.75" customHeight="1">
      <c r="A161" s="546"/>
      <c r="B161" s="546"/>
      <c r="C161" s="546"/>
      <c r="D161" s="546"/>
      <c r="E161" s="546"/>
      <c r="F161" s="546"/>
      <c r="G161" s="546"/>
      <c r="H161" s="546"/>
      <c r="I161" s="546"/>
      <c r="J161" s="546"/>
      <c r="K161" s="546"/>
      <c r="L161" s="546"/>
      <c r="M161" s="546"/>
      <c r="N161" s="546"/>
      <c r="O161" s="546"/>
      <c r="P161" s="546"/>
      <c r="Q161" s="546"/>
      <c r="R161" s="546"/>
      <c r="S161" s="546"/>
      <c r="T161" s="546"/>
      <c r="U161" s="546"/>
      <c r="V161" s="546"/>
      <c r="W161" s="546"/>
      <c r="X161" s="554"/>
      <c r="Y161" s="554"/>
      <c r="Z161" s="546"/>
      <c r="AA161" s="546"/>
      <c r="AB161" s="546"/>
      <c r="AC161" s="546"/>
      <c r="AD161" s="546"/>
      <c r="AE161" s="546"/>
      <c r="AF161" s="546"/>
      <c r="AG161" s="546"/>
      <c r="AH161" s="546"/>
      <c r="AI161" s="546"/>
      <c r="AJ161" s="546"/>
    </row>
    <row r="162" spans="1:36" ht="15.75" customHeight="1">
      <c r="A162" s="546"/>
      <c r="B162" s="546"/>
      <c r="C162" s="546"/>
      <c r="D162" s="546"/>
      <c r="E162" s="546"/>
      <c r="F162" s="546"/>
      <c r="G162" s="546"/>
      <c r="H162" s="546"/>
      <c r="I162" s="546"/>
      <c r="J162" s="546"/>
      <c r="K162" s="546"/>
      <c r="L162" s="546"/>
      <c r="M162" s="546"/>
      <c r="N162" s="546"/>
      <c r="O162" s="546"/>
      <c r="P162" s="546"/>
      <c r="Q162" s="546"/>
      <c r="R162" s="546"/>
      <c r="S162" s="546"/>
      <c r="T162" s="546"/>
      <c r="U162" s="546"/>
      <c r="V162" s="546"/>
      <c r="W162" s="546"/>
      <c r="X162" s="554"/>
      <c r="Y162" s="554"/>
      <c r="Z162" s="546"/>
      <c r="AA162" s="546"/>
      <c r="AB162" s="546"/>
      <c r="AC162" s="546"/>
      <c r="AD162" s="546"/>
      <c r="AE162" s="546"/>
      <c r="AF162" s="546"/>
      <c r="AG162" s="546"/>
      <c r="AH162" s="546"/>
      <c r="AI162" s="546"/>
      <c r="AJ162" s="546"/>
    </row>
    <row r="163" spans="1:36" ht="15.75" customHeight="1">
      <c r="A163" s="546"/>
      <c r="B163" s="546"/>
      <c r="C163" s="546"/>
      <c r="D163" s="546"/>
      <c r="E163" s="546"/>
      <c r="F163" s="546"/>
      <c r="G163" s="546"/>
      <c r="H163" s="546"/>
      <c r="I163" s="546"/>
      <c r="J163" s="546"/>
      <c r="K163" s="546"/>
      <c r="L163" s="546"/>
      <c r="M163" s="546"/>
      <c r="N163" s="546"/>
      <c r="O163" s="546"/>
      <c r="P163" s="546"/>
      <c r="Q163" s="546"/>
      <c r="R163" s="546"/>
      <c r="S163" s="546"/>
      <c r="T163" s="546"/>
      <c r="U163" s="546"/>
      <c r="V163" s="546"/>
      <c r="W163" s="546"/>
      <c r="X163" s="554"/>
      <c r="Y163" s="554"/>
      <c r="Z163" s="546"/>
      <c r="AA163" s="546"/>
      <c r="AB163" s="546"/>
      <c r="AC163" s="546"/>
      <c r="AD163" s="546"/>
      <c r="AE163" s="546"/>
      <c r="AF163" s="546"/>
      <c r="AG163" s="546"/>
      <c r="AH163" s="546"/>
      <c r="AI163" s="546"/>
      <c r="AJ163" s="546"/>
    </row>
    <row r="164" spans="1:36" ht="15.75" customHeight="1">
      <c r="A164" s="546"/>
      <c r="B164" s="546"/>
      <c r="C164" s="546"/>
      <c r="D164" s="546"/>
      <c r="E164" s="546"/>
      <c r="F164" s="546"/>
      <c r="G164" s="546"/>
      <c r="H164" s="546"/>
      <c r="I164" s="546"/>
      <c r="J164" s="546"/>
      <c r="K164" s="546"/>
      <c r="L164" s="546"/>
      <c r="M164" s="546"/>
      <c r="N164" s="546"/>
      <c r="O164" s="546"/>
      <c r="P164" s="546"/>
      <c r="Q164" s="546"/>
      <c r="R164" s="546"/>
      <c r="S164" s="546"/>
      <c r="T164" s="546"/>
      <c r="U164" s="546"/>
      <c r="V164" s="546"/>
      <c r="W164" s="546"/>
      <c r="X164" s="554"/>
      <c r="Y164" s="554"/>
      <c r="Z164" s="546"/>
      <c r="AA164" s="546"/>
      <c r="AB164" s="546"/>
      <c r="AC164" s="546"/>
      <c r="AD164" s="546"/>
      <c r="AE164" s="546"/>
      <c r="AF164" s="546"/>
      <c r="AG164" s="546"/>
      <c r="AH164" s="546"/>
      <c r="AI164" s="546"/>
      <c r="AJ164" s="546"/>
    </row>
    <row r="165" spans="1:36" ht="15.75" customHeight="1">
      <c r="A165" s="546"/>
      <c r="B165" s="546"/>
      <c r="C165" s="546"/>
      <c r="D165" s="546"/>
      <c r="E165" s="546"/>
      <c r="F165" s="546"/>
      <c r="G165" s="546"/>
      <c r="H165" s="546"/>
      <c r="I165" s="546"/>
      <c r="J165" s="546"/>
      <c r="K165" s="546"/>
      <c r="L165" s="546"/>
      <c r="M165" s="546"/>
      <c r="N165" s="546"/>
      <c r="O165" s="546"/>
      <c r="P165" s="546"/>
      <c r="Q165" s="546"/>
      <c r="R165" s="546"/>
      <c r="S165" s="546"/>
      <c r="T165" s="546"/>
      <c r="U165" s="546"/>
      <c r="V165" s="546"/>
      <c r="W165" s="546"/>
      <c r="X165" s="554"/>
      <c r="Y165" s="554"/>
      <c r="Z165" s="546"/>
      <c r="AA165" s="546"/>
      <c r="AB165" s="546"/>
      <c r="AC165" s="546"/>
      <c r="AD165" s="546"/>
      <c r="AE165" s="546"/>
      <c r="AF165" s="546"/>
      <c r="AG165" s="546"/>
      <c r="AH165" s="546"/>
      <c r="AI165" s="546"/>
      <c r="AJ165" s="546"/>
    </row>
    <row r="166" spans="1:36" ht="15.75" customHeight="1">
      <c r="A166" s="546"/>
      <c r="B166" s="546"/>
      <c r="C166" s="546"/>
      <c r="D166" s="546"/>
      <c r="E166" s="546"/>
      <c r="F166" s="546"/>
      <c r="G166" s="546"/>
      <c r="H166" s="546"/>
      <c r="I166" s="546"/>
      <c r="J166" s="546"/>
      <c r="K166" s="546"/>
      <c r="L166" s="546"/>
      <c r="M166" s="546"/>
      <c r="N166" s="546"/>
      <c r="O166" s="546"/>
      <c r="P166" s="546"/>
      <c r="Q166" s="546"/>
      <c r="R166" s="546"/>
      <c r="S166" s="546"/>
      <c r="T166" s="546"/>
      <c r="U166" s="546"/>
      <c r="V166" s="546"/>
      <c r="W166" s="546"/>
      <c r="X166" s="554"/>
      <c r="Y166" s="554"/>
      <c r="Z166" s="546"/>
      <c r="AA166" s="546"/>
      <c r="AB166" s="546"/>
      <c r="AC166" s="546"/>
      <c r="AD166" s="546"/>
      <c r="AE166" s="546"/>
      <c r="AF166" s="546"/>
      <c r="AG166" s="546"/>
      <c r="AH166" s="546"/>
      <c r="AI166" s="546"/>
      <c r="AJ166" s="546"/>
    </row>
    <row r="167" spans="1:36" ht="15.75" customHeight="1">
      <c r="A167" s="546"/>
      <c r="B167" s="546"/>
      <c r="C167" s="546"/>
      <c r="D167" s="546"/>
      <c r="E167" s="546"/>
      <c r="F167" s="546"/>
      <c r="G167" s="546"/>
      <c r="H167" s="546"/>
      <c r="I167" s="546"/>
      <c r="J167" s="546"/>
      <c r="K167" s="546"/>
      <c r="L167" s="546"/>
      <c r="M167" s="546"/>
      <c r="N167" s="546"/>
      <c r="O167" s="546"/>
      <c r="P167" s="546"/>
      <c r="Q167" s="546"/>
      <c r="R167" s="546"/>
      <c r="S167" s="546"/>
      <c r="T167" s="546"/>
      <c r="U167" s="546"/>
      <c r="V167" s="546"/>
      <c r="W167" s="546"/>
      <c r="X167" s="554"/>
      <c r="Y167" s="554"/>
      <c r="Z167" s="546"/>
      <c r="AA167" s="546"/>
      <c r="AB167" s="546"/>
      <c r="AC167" s="546"/>
      <c r="AD167" s="546"/>
      <c r="AE167" s="546"/>
      <c r="AF167" s="546"/>
      <c r="AG167" s="546"/>
      <c r="AH167" s="546"/>
      <c r="AI167" s="546"/>
      <c r="AJ167" s="546"/>
    </row>
    <row r="168" spans="1:36" ht="15.75" customHeight="1">
      <c r="A168" s="546"/>
      <c r="B168" s="546"/>
      <c r="C168" s="546"/>
      <c r="D168" s="546"/>
      <c r="E168" s="546"/>
      <c r="F168" s="546"/>
      <c r="G168" s="546"/>
      <c r="H168" s="546"/>
      <c r="I168" s="546"/>
      <c r="J168" s="546"/>
      <c r="K168" s="546"/>
      <c r="L168" s="546"/>
      <c r="M168" s="546"/>
      <c r="N168" s="546"/>
      <c r="O168" s="546"/>
      <c r="P168" s="546"/>
      <c r="Q168" s="546"/>
      <c r="R168" s="546"/>
      <c r="S168" s="546"/>
      <c r="T168" s="546"/>
      <c r="U168" s="546"/>
      <c r="V168" s="546"/>
      <c r="W168" s="546"/>
      <c r="X168" s="554"/>
      <c r="Y168" s="554"/>
      <c r="Z168" s="546"/>
      <c r="AA168" s="546"/>
      <c r="AB168" s="546"/>
      <c r="AC168" s="546"/>
      <c r="AD168" s="546"/>
      <c r="AE168" s="546"/>
      <c r="AF168" s="546"/>
      <c r="AG168" s="546"/>
      <c r="AH168" s="546"/>
      <c r="AI168" s="546"/>
      <c r="AJ168" s="546"/>
    </row>
    <row r="169" spans="1:36" ht="15.75" customHeight="1">
      <c r="A169" s="546"/>
      <c r="B169" s="546"/>
      <c r="C169" s="546"/>
      <c r="D169" s="546"/>
      <c r="E169" s="546"/>
      <c r="F169" s="546"/>
      <c r="G169" s="546"/>
      <c r="H169" s="546"/>
      <c r="I169" s="546"/>
      <c r="J169" s="546"/>
      <c r="K169" s="546"/>
      <c r="L169" s="546"/>
      <c r="M169" s="546"/>
      <c r="N169" s="546"/>
      <c r="O169" s="546"/>
      <c r="P169" s="546"/>
      <c r="Q169" s="546"/>
      <c r="R169" s="546"/>
      <c r="S169" s="546"/>
      <c r="T169" s="546"/>
      <c r="U169" s="546"/>
      <c r="V169" s="546"/>
      <c r="W169" s="546"/>
      <c r="X169" s="554"/>
      <c r="Y169" s="554"/>
      <c r="Z169" s="546"/>
      <c r="AA169" s="546"/>
      <c r="AB169" s="546"/>
      <c r="AC169" s="546"/>
      <c r="AD169" s="546"/>
      <c r="AE169" s="546"/>
      <c r="AF169" s="546"/>
      <c r="AG169" s="546"/>
      <c r="AH169" s="546"/>
      <c r="AI169" s="546"/>
      <c r="AJ169" s="546"/>
    </row>
    <row r="170" spans="1:36" ht="15.75" customHeight="1">
      <c r="A170" s="546"/>
      <c r="B170" s="546"/>
      <c r="C170" s="546"/>
      <c r="D170" s="546"/>
      <c r="E170" s="546"/>
      <c r="F170" s="546"/>
      <c r="G170" s="546"/>
      <c r="H170" s="546"/>
      <c r="I170" s="546"/>
      <c r="J170" s="546"/>
      <c r="K170" s="546"/>
      <c r="L170" s="546"/>
      <c r="M170" s="546"/>
      <c r="N170" s="546"/>
      <c r="O170" s="546"/>
      <c r="P170" s="546"/>
      <c r="Q170" s="546"/>
      <c r="R170" s="546"/>
      <c r="S170" s="546"/>
      <c r="T170" s="546"/>
      <c r="U170" s="546"/>
      <c r="V170" s="546"/>
      <c r="W170" s="546"/>
      <c r="X170" s="554"/>
      <c r="Y170" s="554"/>
      <c r="Z170" s="546"/>
      <c r="AA170" s="546"/>
      <c r="AB170" s="546"/>
      <c r="AC170" s="546"/>
      <c r="AD170" s="546"/>
      <c r="AE170" s="546"/>
      <c r="AF170" s="546"/>
      <c r="AG170" s="546"/>
      <c r="AH170" s="546"/>
      <c r="AI170" s="546"/>
      <c r="AJ170" s="546"/>
    </row>
    <row r="171" spans="1:36" ht="15.75" customHeight="1">
      <c r="A171" s="546"/>
      <c r="B171" s="546"/>
      <c r="C171" s="546"/>
      <c r="D171" s="546"/>
      <c r="E171" s="546"/>
      <c r="F171" s="546"/>
      <c r="G171" s="546"/>
      <c r="H171" s="546"/>
      <c r="I171" s="546"/>
      <c r="J171" s="546"/>
      <c r="K171" s="546"/>
      <c r="L171" s="546"/>
      <c r="M171" s="546"/>
      <c r="N171" s="546"/>
      <c r="O171" s="546"/>
      <c r="P171" s="546"/>
      <c r="Q171" s="546"/>
      <c r="R171" s="546"/>
      <c r="S171" s="546"/>
      <c r="T171" s="546"/>
      <c r="U171" s="546"/>
      <c r="V171" s="546"/>
      <c r="W171" s="546"/>
      <c r="X171" s="554"/>
      <c r="Y171" s="554"/>
      <c r="Z171" s="546"/>
      <c r="AA171" s="546"/>
      <c r="AB171" s="546"/>
      <c r="AC171" s="546"/>
      <c r="AD171" s="546"/>
      <c r="AE171" s="546"/>
      <c r="AF171" s="546"/>
      <c r="AG171" s="546"/>
      <c r="AH171" s="546"/>
      <c r="AI171" s="546"/>
      <c r="AJ171" s="546"/>
    </row>
    <row r="172" spans="1:36" ht="15.75" customHeight="1">
      <c r="A172" s="546"/>
      <c r="B172" s="546"/>
      <c r="C172" s="546"/>
      <c r="D172" s="546"/>
      <c r="E172" s="546"/>
      <c r="F172" s="546"/>
      <c r="G172" s="546"/>
      <c r="H172" s="546"/>
      <c r="I172" s="546"/>
      <c r="J172" s="546"/>
      <c r="K172" s="546"/>
      <c r="L172" s="546"/>
      <c r="M172" s="546"/>
      <c r="N172" s="546"/>
      <c r="O172" s="546"/>
      <c r="P172" s="546"/>
      <c r="Q172" s="546"/>
      <c r="R172" s="546"/>
      <c r="S172" s="546"/>
      <c r="T172" s="546"/>
      <c r="U172" s="546"/>
      <c r="V172" s="546"/>
      <c r="W172" s="546"/>
      <c r="X172" s="554"/>
      <c r="Y172" s="554"/>
      <c r="Z172" s="546"/>
      <c r="AA172" s="546"/>
      <c r="AB172" s="546"/>
      <c r="AC172" s="546"/>
      <c r="AD172" s="546"/>
      <c r="AE172" s="546"/>
      <c r="AF172" s="546"/>
      <c r="AG172" s="546"/>
      <c r="AH172" s="546"/>
      <c r="AI172" s="546"/>
      <c r="AJ172" s="546"/>
    </row>
    <row r="173" spans="1:36" ht="15.75" customHeight="1">
      <c r="A173" s="546"/>
      <c r="B173" s="546"/>
      <c r="C173" s="546"/>
      <c r="D173" s="546"/>
      <c r="E173" s="546"/>
      <c r="F173" s="546"/>
      <c r="G173" s="546"/>
      <c r="H173" s="546"/>
      <c r="I173" s="546"/>
      <c r="J173" s="546"/>
      <c r="K173" s="546"/>
      <c r="L173" s="546"/>
      <c r="M173" s="546"/>
      <c r="N173" s="546"/>
      <c r="O173" s="546"/>
      <c r="P173" s="546"/>
      <c r="Q173" s="546"/>
      <c r="R173" s="546"/>
      <c r="S173" s="546"/>
      <c r="T173" s="546"/>
      <c r="U173" s="546"/>
      <c r="V173" s="546"/>
      <c r="W173" s="546"/>
      <c r="X173" s="554"/>
      <c r="Y173" s="554"/>
      <c r="Z173" s="546"/>
      <c r="AA173" s="546"/>
      <c r="AB173" s="546"/>
      <c r="AC173" s="546"/>
      <c r="AD173" s="546"/>
      <c r="AE173" s="546"/>
      <c r="AF173" s="546"/>
      <c r="AG173" s="546"/>
      <c r="AH173" s="546"/>
      <c r="AI173" s="546"/>
      <c r="AJ173" s="546"/>
    </row>
    <row r="174" spans="1:36" ht="15.75" customHeight="1">
      <c r="A174" s="546"/>
      <c r="B174" s="546"/>
      <c r="C174" s="546"/>
      <c r="D174" s="546"/>
      <c r="E174" s="546"/>
      <c r="F174" s="546"/>
      <c r="G174" s="546"/>
      <c r="H174" s="546"/>
      <c r="I174" s="546"/>
      <c r="J174" s="546"/>
      <c r="K174" s="546"/>
      <c r="L174" s="546"/>
      <c r="M174" s="546"/>
      <c r="N174" s="546"/>
      <c r="O174" s="546"/>
      <c r="P174" s="546"/>
      <c r="Q174" s="546"/>
      <c r="R174" s="546"/>
      <c r="S174" s="546"/>
      <c r="T174" s="546"/>
      <c r="U174" s="546"/>
      <c r="V174" s="546"/>
      <c r="W174" s="546"/>
      <c r="X174" s="554"/>
      <c r="Y174" s="554"/>
      <c r="Z174" s="546"/>
      <c r="AA174" s="546"/>
      <c r="AB174" s="546"/>
      <c r="AC174" s="546"/>
      <c r="AD174" s="546"/>
      <c r="AE174" s="546"/>
      <c r="AF174" s="546"/>
      <c r="AG174" s="546"/>
      <c r="AH174" s="546"/>
      <c r="AI174" s="546"/>
      <c r="AJ174" s="546"/>
    </row>
    <row r="175" spans="1:36" ht="15.75" customHeight="1">
      <c r="A175" s="546"/>
      <c r="B175" s="546"/>
      <c r="C175" s="546"/>
      <c r="D175" s="546"/>
      <c r="E175" s="546"/>
      <c r="F175" s="546"/>
      <c r="G175" s="546"/>
      <c r="H175" s="546"/>
      <c r="I175" s="546"/>
      <c r="J175" s="546"/>
      <c r="K175" s="546"/>
      <c r="L175" s="546"/>
      <c r="M175" s="546"/>
      <c r="N175" s="546"/>
      <c r="O175" s="546"/>
      <c r="P175" s="546"/>
      <c r="Q175" s="546"/>
      <c r="R175" s="546"/>
      <c r="S175" s="546"/>
      <c r="T175" s="546"/>
      <c r="U175" s="546"/>
      <c r="V175" s="546"/>
      <c r="W175" s="546"/>
      <c r="X175" s="554"/>
      <c r="Y175" s="554"/>
      <c r="Z175" s="546"/>
      <c r="AA175" s="546"/>
      <c r="AB175" s="546"/>
      <c r="AC175" s="546"/>
      <c r="AD175" s="546"/>
      <c r="AE175" s="546"/>
      <c r="AF175" s="546"/>
      <c r="AG175" s="546"/>
      <c r="AH175" s="546"/>
      <c r="AI175" s="546"/>
      <c r="AJ175" s="546"/>
    </row>
    <row r="176" spans="1:36" ht="15.75" customHeight="1">
      <c r="A176" s="546"/>
      <c r="B176" s="546"/>
      <c r="C176" s="546"/>
      <c r="D176" s="546"/>
      <c r="E176" s="546"/>
      <c r="F176" s="546"/>
      <c r="G176" s="546"/>
      <c r="H176" s="546"/>
      <c r="I176" s="546"/>
      <c r="J176" s="546"/>
      <c r="K176" s="546"/>
      <c r="L176" s="546"/>
      <c r="M176" s="546"/>
      <c r="N176" s="546"/>
      <c r="O176" s="546"/>
      <c r="P176" s="546"/>
      <c r="Q176" s="546"/>
      <c r="R176" s="546"/>
      <c r="S176" s="546"/>
      <c r="T176" s="546"/>
      <c r="U176" s="546"/>
      <c r="V176" s="546"/>
      <c r="W176" s="546"/>
      <c r="X176" s="554"/>
      <c r="Y176" s="554"/>
      <c r="Z176" s="546"/>
      <c r="AA176" s="546"/>
      <c r="AB176" s="546"/>
      <c r="AC176" s="546"/>
      <c r="AD176" s="546"/>
      <c r="AE176" s="546"/>
      <c r="AF176" s="546"/>
      <c r="AG176" s="546"/>
      <c r="AH176" s="546"/>
      <c r="AI176" s="546"/>
      <c r="AJ176" s="546"/>
    </row>
    <row r="177" spans="1:36" ht="15.75" customHeight="1">
      <c r="A177" s="546"/>
      <c r="B177" s="546"/>
      <c r="C177" s="546"/>
      <c r="D177" s="546"/>
      <c r="E177" s="546"/>
      <c r="F177" s="546"/>
      <c r="G177" s="546"/>
      <c r="H177" s="546"/>
      <c r="I177" s="546"/>
      <c r="J177" s="546"/>
      <c r="K177" s="546"/>
      <c r="L177" s="546"/>
      <c r="M177" s="546"/>
      <c r="N177" s="546"/>
      <c r="O177" s="546"/>
      <c r="P177" s="546"/>
      <c r="Q177" s="546"/>
      <c r="R177" s="546"/>
      <c r="S177" s="546"/>
      <c r="T177" s="546"/>
      <c r="U177" s="546"/>
      <c r="V177" s="546"/>
      <c r="W177" s="546"/>
      <c r="X177" s="554"/>
      <c r="Y177" s="554"/>
      <c r="Z177" s="546"/>
      <c r="AA177" s="546"/>
      <c r="AB177" s="546"/>
      <c r="AC177" s="546"/>
      <c r="AD177" s="546"/>
      <c r="AE177" s="546"/>
      <c r="AF177" s="546"/>
      <c r="AG177" s="546"/>
      <c r="AH177" s="546"/>
      <c r="AI177" s="546"/>
      <c r="AJ177" s="546"/>
    </row>
    <row r="178" spans="1:36" ht="15.75" customHeight="1">
      <c r="A178" s="546"/>
      <c r="B178" s="546"/>
      <c r="C178" s="546"/>
      <c r="D178" s="546"/>
      <c r="E178" s="546"/>
      <c r="F178" s="546"/>
      <c r="G178" s="546"/>
      <c r="H178" s="546"/>
      <c r="I178" s="546"/>
      <c r="J178" s="546"/>
      <c r="K178" s="546"/>
      <c r="L178" s="546"/>
      <c r="M178" s="546"/>
      <c r="N178" s="546"/>
      <c r="O178" s="546"/>
      <c r="P178" s="546"/>
      <c r="Q178" s="546"/>
      <c r="R178" s="546"/>
      <c r="S178" s="546"/>
      <c r="T178" s="546"/>
      <c r="U178" s="546"/>
      <c r="V178" s="546"/>
      <c r="W178" s="546"/>
      <c r="X178" s="554"/>
      <c r="Y178" s="554"/>
      <c r="Z178" s="546"/>
      <c r="AA178" s="546"/>
      <c r="AB178" s="546"/>
      <c r="AC178" s="546"/>
      <c r="AD178" s="546"/>
      <c r="AE178" s="546"/>
      <c r="AF178" s="546"/>
      <c r="AG178" s="546"/>
      <c r="AH178" s="546"/>
      <c r="AI178" s="546"/>
      <c r="AJ178" s="546"/>
    </row>
    <row r="179" spans="1:36" ht="15.75" customHeight="1">
      <c r="A179" s="546"/>
      <c r="B179" s="546"/>
      <c r="C179" s="546"/>
      <c r="D179" s="546"/>
      <c r="E179" s="546"/>
      <c r="F179" s="546"/>
      <c r="G179" s="546"/>
      <c r="H179" s="546"/>
      <c r="I179" s="546"/>
      <c r="J179" s="546"/>
      <c r="K179" s="546"/>
      <c r="L179" s="546"/>
      <c r="M179" s="546"/>
      <c r="N179" s="546"/>
      <c r="O179" s="546"/>
      <c r="P179" s="546"/>
      <c r="Q179" s="546"/>
      <c r="R179" s="546"/>
      <c r="S179" s="546"/>
      <c r="T179" s="546"/>
      <c r="U179" s="546"/>
      <c r="V179" s="546"/>
      <c r="W179" s="546"/>
      <c r="X179" s="554"/>
      <c r="Y179" s="554"/>
      <c r="Z179" s="546"/>
      <c r="AA179" s="546"/>
      <c r="AB179" s="546"/>
      <c r="AC179" s="546"/>
      <c r="AD179" s="546"/>
      <c r="AE179" s="546"/>
      <c r="AF179" s="546"/>
      <c r="AG179" s="546"/>
      <c r="AH179" s="546"/>
      <c r="AI179" s="546"/>
      <c r="AJ179" s="546"/>
    </row>
    <row r="180" spans="1:36" ht="15.75" customHeight="1">
      <c r="A180" s="546"/>
      <c r="B180" s="546"/>
      <c r="C180" s="546"/>
      <c r="D180" s="546"/>
      <c r="E180" s="546"/>
      <c r="F180" s="546"/>
      <c r="G180" s="546"/>
      <c r="H180" s="546"/>
      <c r="I180" s="546"/>
      <c r="J180" s="546"/>
      <c r="K180" s="546"/>
      <c r="L180" s="546"/>
      <c r="M180" s="546"/>
      <c r="N180" s="546"/>
      <c r="O180" s="546"/>
      <c r="P180" s="546"/>
      <c r="Q180" s="546"/>
      <c r="R180" s="546"/>
      <c r="S180" s="546"/>
      <c r="T180" s="546"/>
      <c r="U180" s="546"/>
      <c r="V180" s="546"/>
      <c r="W180" s="546"/>
      <c r="X180" s="554"/>
      <c r="Y180" s="554"/>
      <c r="Z180" s="546"/>
      <c r="AA180" s="546"/>
      <c r="AB180" s="546"/>
      <c r="AC180" s="546"/>
      <c r="AD180" s="546"/>
      <c r="AE180" s="546"/>
      <c r="AF180" s="546"/>
      <c r="AG180" s="546"/>
      <c r="AH180" s="546"/>
      <c r="AI180" s="546"/>
      <c r="AJ180" s="546"/>
    </row>
    <row r="181" spans="1:36" ht="15.75" customHeight="1">
      <c r="A181" s="546"/>
      <c r="B181" s="546"/>
      <c r="C181" s="546"/>
      <c r="D181" s="546"/>
      <c r="E181" s="546"/>
      <c r="F181" s="546"/>
      <c r="G181" s="546"/>
      <c r="H181" s="546"/>
      <c r="I181" s="546"/>
      <c r="J181" s="546"/>
      <c r="K181" s="546"/>
      <c r="L181" s="546"/>
      <c r="M181" s="546"/>
      <c r="N181" s="546"/>
      <c r="O181" s="546"/>
      <c r="P181" s="546"/>
      <c r="Q181" s="546"/>
      <c r="R181" s="546"/>
      <c r="S181" s="546"/>
      <c r="T181" s="546"/>
      <c r="U181" s="546"/>
      <c r="V181" s="546"/>
      <c r="W181" s="546"/>
      <c r="X181" s="554"/>
      <c r="Y181" s="554"/>
      <c r="Z181" s="546"/>
      <c r="AA181" s="546"/>
      <c r="AB181" s="546"/>
      <c r="AC181" s="546"/>
      <c r="AD181" s="546"/>
      <c r="AE181" s="546"/>
      <c r="AF181" s="546"/>
      <c r="AG181" s="546"/>
      <c r="AH181" s="546"/>
      <c r="AI181" s="546"/>
      <c r="AJ181" s="546"/>
    </row>
    <row r="182" spans="1:36" ht="15.75" customHeight="1">
      <c r="A182" s="546"/>
      <c r="B182" s="546"/>
      <c r="C182" s="546"/>
      <c r="D182" s="546"/>
      <c r="E182" s="546"/>
      <c r="F182" s="546"/>
      <c r="G182" s="546"/>
      <c r="H182" s="546"/>
      <c r="I182" s="546"/>
      <c r="J182" s="546"/>
      <c r="K182" s="546"/>
      <c r="L182" s="546"/>
      <c r="M182" s="546"/>
      <c r="N182" s="546"/>
      <c r="O182" s="546"/>
      <c r="P182" s="546"/>
      <c r="Q182" s="546"/>
      <c r="R182" s="546"/>
      <c r="S182" s="546"/>
      <c r="T182" s="546"/>
      <c r="U182" s="546"/>
      <c r="V182" s="546"/>
      <c r="W182" s="546"/>
      <c r="X182" s="554"/>
      <c r="Y182" s="554"/>
      <c r="Z182" s="546"/>
      <c r="AA182" s="546"/>
      <c r="AB182" s="546"/>
      <c r="AC182" s="546"/>
      <c r="AD182" s="546"/>
      <c r="AE182" s="546"/>
      <c r="AF182" s="546"/>
      <c r="AG182" s="546"/>
      <c r="AH182" s="546"/>
      <c r="AI182" s="546"/>
      <c r="AJ182" s="546"/>
    </row>
    <row r="183" spans="1:36" ht="15.75" customHeight="1">
      <c r="A183" s="546"/>
      <c r="B183" s="546"/>
      <c r="C183" s="546"/>
      <c r="D183" s="546"/>
      <c r="E183" s="546"/>
      <c r="F183" s="546"/>
      <c r="G183" s="546"/>
      <c r="H183" s="546"/>
      <c r="I183" s="546"/>
      <c r="J183" s="546"/>
      <c r="K183" s="546"/>
      <c r="L183" s="546"/>
      <c r="M183" s="546"/>
      <c r="N183" s="546"/>
      <c r="O183" s="546"/>
      <c r="P183" s="546"/>
      <c r="Q183" s="546"/>
      <c r="R183" s="546"/>
      <c r="S183" s="546"/>
      <c r="T183" s="546"/>
      <c r="U183" s="546"/>
      <c r="V183" s="546"/>
      <c r="W183" s="546"/>
      <c r="X183" s="554"/>
      <c r="Y183" s="554"/>
      <c r="Z183" s="546"/>
      <c r="AA183" s="546"/>
      <c r="AB183" s="546"/>
      <c r="AC183" s="546"/>
      <c r="AD183" s="546"/>
      <c r="AE183" s="546"/>
      <c r="AF183" s="546"/>
      <c r="AG183" s="546"/>
      <c r="AH183" s="546"/>
      <c r="AI183" s="546"/>
      <c r="AJ183" s="546"/>
    </row>
    <row r="184" spans="1:36" ht="15.75" customHeight="1">
      <c r="A184" s="546"/>
      <c r="B184" s="546"/>
      <c r="C184" s="546"/>
      <c r="D184" s="546"/>
      <c r="E184" s="546"/>
      <c r="F184" s="546"/>
      <c r="G184" s="546"/>
      <c r="H184" s="546"/>
      <c r="I184" s="546"/>
      <c r="J184" s="546"/>
      <c r="K184" s="546"/>
      <c r="L184" s="546"/>
      <c r="M184" s="546"/>
      <c r="N184" s="546"/>
      <c r="O184" s="546"/>
      <c r="P184" s="546"/>
      <c r="Q184" s="546"/>
      <c r="R184" s="546"/>
      <c r="S184" s="546"/>
      <c r="T184" s="546"/>
      <c r="U184" s="546"/>
      <c r="V184" s="546"/>
      <c r="W184" s="546"/>
      <c r="X184" s="554"/>
      <c r="Y184" s="554"/>
      <c r="Z184" s="546"/>
      <c r="AA184" s="546"/>
      <c r="AB184" s="546"/>
      <c r="AC184" s="546"/>
      <c r="AD184" s="546"/>
      <c r="AE184" s="546"/>
      <c r="AF184" s="546"/>
      <c r="AG184" s="546"/>
      <c r="AH184" s="546"/>
      <c r="AI184" s="546"/>
      <c r="AJ184" s="546"/>
    </row>
    <row r="185" spans="1:36" ht="15.75" customHeight="1">
      <c r="A185" s="546"/>
      <c r="B185" s="546"/>
      <c r="C185" s="546"/>
      <c r="D185" s="546"/>
      <c r="E185" s="546"/>
      <c r="F185" s="546"/>
      <c r="G185" s="546"/>
      <c r="H185" s="546"/>
      <c r="I185" s="546"/>
      <c r="J185" s="546"/>
      <c r="K185" s="546"/>
      <c r="L185" s="546"/>
      <c r="M185" s="546"/>
      <c r="N185" s="546"/>
      <c r="O185" s="546"/>
      <c r="P185" s="546"/>
      <c r="Q185" s="546"/>
      <c r="R185" s="546"/>
      <c r="S185" s="546"/>
      <c r="T185" s="546"/>
      <c r="U185" s="546"/>
      <c r="V185" s="546"/>
      <c r="W185" s="546"/>
      <c r="X185" s="554"/>
      <c r="Y185" s="554"/>
      <c r="Z185" s="546"/>
      <c r="AA185" s="546"/>
      <c r="AB185" s="546"/>
      <c r="AC185" s="546"/>
      <c r="AD185" s="546"/>
      <c r="AE185" s="546"/>
      <c r="AF185" s="546"/>
      <c r="AG185" s="546"/>
      <c r="AH185" s="546"/>
      <c r="AI185" s="546"/>
      <c r="AJ185" s="546"/>
    </row>
    <row r="186" spans="1:36" ht="15.75" customHeight="1">
      <c r="A186" s="546"/>
      <c r="B186" s="546"/>
      <c r="C186" s="546"/>
      <c r="D186" s="546"/>
      <c r="E186" s="546"/>
      <c r="F186" s="546"/>
      <c r="G186" s="546"/>
      <c r="H186" s="546"/>
      <c r="I186" s="546"/>
      <c r="J186" s="546"/>
      <c r="K186" s="546"/>
      <c r="L186" s="546"/>
      <c r="M186" s="546"/>
      <c r="N186" s="546"/>
      <c r="O186" s="546"/>
      <c r="P186" s="546"/>
      <c r="Q186" s="546"/>
      <c r="R186" s="546"/>
      <c r="S186" s="546"/>
      <c r="T186" s="546"/>
      <c r="U186" s="546"/>
      <c r="V186" s="546"/>
      <c r="W186" s="546"/>
      <c r="X186" s="554"/>
      <c r="Y186" s="554"/>
      <c r="Z186" s="546"/>
      <c r="AA186" s="546"/>
      <c r="AB186" s="546"/>
      <c r="AC186" s="546"/>
      <c r="AD186" s="546"/>
      <c r="AE186" s="546"/>
      <c r="AF186" s="546"/>
      <c r="AG186" s="546"/>
      <c r="AH186" s="546"/>
      <c r="AI186" s="546"/>
      <c r="AJ186" s="546"/>
    </row>
    <row r="187" spans="1:36" ht="15.75" customHeight="1">
      <c r="A187" s="546"/>
      <c r="B187" s="546"/>
      <c r="C187" s="546"/>
      <c r="D187" s="546"/>
      <c r="E187" s="546"/>
      <c r="F187" s="546"/>
      <c r="G187" s="546"/>
      <c r="H187" s="546"/>
      <c r="I187" s="546"/>
      <c r="J187" s="546"/>
      <c r="K187" s="546"/>
      <c r="L187" s="546"/>
      <c r="M187" s="546"/>
      <c r="N187" s="546"/>
      <c r="O187" s="546"/>
      <c r="P187" s="546"/>
      <c r="Q187" s="546"/>
      <c r="R187" s="546"/>
      <c r="S187" s="546"/>
      <c r="T187" s="546"/>
      <c r="U187" s="546"/>
      <c r="V187" s="546"/>
      <c r="W187" s="546"/>
      <c r="X187" s="554"/>
      <c r="Y187" s="554"/>
      <c r="Z187" s="546"/>
      <c r="AA187" s="546"/>
      <c r="AB187" s="546"/>
      <c r="AC187" s="546"/>
      <c r="AD187" s="546"/>
      <c r="AE187" s="546"/>
      <c r="AF187" s="546"/>
      <c r="AG187" s="546"/>
      <c r="AH187" s="546"/>
      <c r="AI187" s="546"/>
      <c r="AJ187" s="546"/>
    </row>
    <row r="188" spans="1:36" ht="15.75" customHeight="1">
      <c r="A188" s="546"/>
      <c r="B188" s="546"/>
      <c r="C188" s="546"/>
      <c r="D188" s="546"/>
      <c r="E188" s="546"/>
      <c r="F188" s="546"/>
      <c r="G188" s="546"/>
      <c r="H188" s="546"/>
      <c r="I188" s="546"/>
      <c r="J188" s="546"/>
      <c r="K188" s="546"/>
      <c r="L188" s="546"/>
      <c r="M188" s="546"/>
      <c r="N188" s="546"/>
      <c r="O188" s="546"/>
      <c r="P188" s="546"/>
      <c r="Q188" s="546"/>
      <c r="R188" s="546"/>
      <c r="S188" s="546"/>
      <c r="T188" s="546"/>
      <c r="U188" s="546"/>
      <c r="V188" s="546"/>
      <c r="W188" s="546"/>
      <c r="X188" s="554"/>
      <c r="Y188" s="554"/>
      <c r="Z188" s="546"/>
      <c r="AA188" s="546"/>
      <c r="AB188" s="546"/>
      <c r="AC188" s="546"/>
      <c r="AD188" s="546"/>
      <c r="AE188" s="546"/>
      <c r="AF188" s="546"/>
      <c r="AG188" s="546"/>
      <c r="AH188" s="546"/>
      <c r="AI188" s="546"/>
      <c r="AJ188" s="546"/>
    </row>
    <row r="189" spans="1:36" ht="15.75" customHeight="1">
      <c r="A189" s="546"/>
      <c r="B189" s="546"/>
      <c r="C189" s="546"/>
      <c r="D189" s="546"/>
      <c r="E189" s="546"/>
      <c r="F189" s="546"/>
      <c r="G189" s="546"/>
      <c r="H189" s="546"/>
      <c r="I189" s="546"/>
      <c r="J189" s="546"/>
      <c r="K189" s="546"/>
      <c r="L189" s="546"/>
      <c r="M189" s="546"/>
      <c r="N189" s="546"/>
      <c r="O189" s="546"/>
      <c r="P189" s="546"/>
      <c r="Q189" s="546"/>
      <c r="R189" s="546"/>
      <c r="S189" s="546"/>
      <c r="T189" s="546"/>
      <c r="U189" s="546"/>
      <c r="V189" s="546"/>
      <c r="W189" s="546"/>
      <c r="X189" s="554"/>
      <c r="Y189" s="554"/>
      <c r="Z189" s="546"/>
      <c r="AA189" s="546"/>
      <c r="AB189" s="546"/>
      <c r="AC189" s="546"/>
      <c r="AD189" s="546"/>
      <c r="AE189" s="546"/>
      <c r="AF189" s="546"/>
      <c r="AG189" s="546"/>
      <c r="AH189" s="546"/>
      <c r="AI189" s="546"/>
      <c r="AJ189" s="546"/>
    </row>
    <row r="190" spans="1:36" ht="15.75" customHeight="1">
      <c r="A190" s="546"/>
      <c r="B190" s="546"/>
      <c r="C190" s="546"/>
      <c r="D190" s="546"/>
      <c r="E190" s="546"/>
      <c r="F190" s="546"/>
      <c r="G190" s="546"/>
      <c r="H190" s="546"/>
      <c r="I190" s="546"/>
      <c r="J190" s="546"/>
      <c r="K190" s="546"/>
      <c r="L190" s="546"/>
      <c r="M190" s="546"/>
      <c r="N190" s="546"/>
      <c r="O190" s="546"/>
      <c r="P190" s="546"/>
      <c r="Q190" s="546"/>
      <c r="R190" s="546"/>
      <c r="S190" s="546"/>
      <c r="T190" s="546"/>
      <c r="U190" s="546"/>
      <c r="V190" s="546"/>
      <c r="W190" s="546"/>
      <c r="X190" s="554"/>
      <c r="Y190" s="554"/>
      <c r="Z190" s="546"/>
      <c r="AA190" s="546"/>
      <c r="AB190" s="546"/>
      <c r="AC190" s="546"/>
      <c r="AD190" s="546"/>
      <c r="AE190" s="546"/>
      <c r="AF190" s="546"/>
      <c r="AG190" s="546"/>
      <c r="AH190" s="546"/>
      <c r="AI190" s="546"/>
      <c r="AJ190" s="546"/>
    </row>
    <row r="191" spans="1:36" ht="15.75" customHeight="1">
      <c r="A191" s="546"/>
      <c r="B191" s="546"/>
      <c r="C191" s="546"/>
      <c r="D191" s="546"/>
      <c r="E191" s="546"/>
      <c r="F191" s="546"/>
      <c r="G191" s="546"/>
      <c r="H191" s="546"/>
      <c r="I191" s="546"/>
      <c r="J191" s="546"/>
      <c r="K191" s="546"/>
      <c r="L191" s="546"/>
      <c r="M191" s="546"/>
      <c r="N191" s="546"/>
      <c r="O191" s="546"/>
      <c r="P191" s="546"/>
      <c r="Q191" s="546"/>
      <c r="R191" s="546"/>
      <c r="S191" s="546"/>
      <c r="T191" s="546"/>
      <c r="U191" s="546"/>
      <c r="V191" s="546"/>
      <c r="W191" s="546"/>
      <c r="X191" s="554"/>
      <c r="Y191" s="554"/>
      <c r="Z191" s="546"/>
      <c r="AA191" s="546"/>
      <c r="AB191" s="546"/>
      <c r="AC191" s="546"/>
      <c r="AD191" s="546"/>
      <c r="AE191" s="546"/>
      <c r="AF191" s="546"/>
      <c r="AG191" s="546"/>
      <c r="AH191" s="546"/>
      <c r="AI191" s="546"/>
      <c r="AJ191" s="546"/>
    </row>
    <row r="192" spans="1:36" ht="15.75" customHeight="1">
      <c r="A192" s="546"/>
      <c r="B192" s="546"/>
      <c r="C192" s="546"/>
      <c r="D192" s="546"/>
      <c r="E192" s="546"/>
      <c r="F192" s="546"/>
      <c r="G192" s="546"/>
      <c r="H192" s="546"/>
      <c r="I192" s="546"/>
      <c r="J192" s="546"/>
      <c r="K192" s="546"/>
      <c r="L192" s="546"/>
      <c r="M192" s="546"/>
      <c r="N192" s="546"/>
      <c r="O192" s="546"/>
      <c r="P192" s="546"/>
      <c r="Q192" s="546"/>
      <c r="R192" s="546"/>
      <c r="S192" s="546"/>
      <c r="T192" s="546"/>
      <c r="U192" s="546"/>
      <c r="V192" s="546"/>
      <c r="W192" s="546"/>
      <c r="X192" s="554"/>
      <c r="Y192" s="554"/>
      <c r="Z192" s="546"/>
      <c r="AA192" s="546"/>
      <c r="AB192" s="546"/>
      <c r="AC192" s="546"/>
      <c r="AD192" s="546"/>
      <c r="AE192" s="546"/>
      <c r="AF192" s="546"/>
      <c r="AG192" s="546"/>
      <c r="AH192" s="546"/>
      <c r="AI192" s="546"/>
      <c r="AJ192" s="546"/>
    </row>
    <row r="193" spans="1:36" ht="15.75" customHeight="1">
      <c r="A193" s="546"/>
      <c r="B193" s="546"/>
      <c r="C193" s="546"/>
      <c r="D193" s="546"/>
      <c r="E193" s="546"/>
      <c r="F193" s="546"/>
      <c r="G193" s="546"/>
      <c r="H193" s="546"/>
      <c r="I193" s="546"/>
      <c r="J193" s="546"/>
      <c r="K193" s="546"/>
      <c r="L193" s="546"/>
      <c r="M193" s="546"/>
      <c r="N193" s="546"/>
      <c r="O193" s="546"/>
      <c r="P193" s="546"/>
      <c r="Q193" s="546"/>
      <c r="R193" s="546"/>
      <c r="S193" s="546"/>
      <c r="T193" s="546"/>
      <c r="U193" s="546"/>
      <c r="V193" s="546"/>
      <c r="W193" s="546"/>
      <c r="X193" s="554"/>
      <c r="Y193" s="554"/>
      <c r="Z193" s="546"/>
      <c r="AA193" s="546"/>
      <c r="AB193" s="546"/>
      <c r="AC193" s="546"/>
      <c r="AD193" s="546"/>
      <c r="AE193" s="546"/>
      <c r="AF193" s="546"/>
      <c r="AG193" s="546"/>
      <c r="AH193" s="546"/>
      <c r="AI193" s="546"/>
      <c r="AJ193" s="546"/>
    </row>
    <row r="194" spans="1:36" ht="15.75" customHeight="1">
      <c r="A194" s="546"/>
      <c r="B194" s="546"/>
      <c r="C194" s="546"/>
      <c r="D194" s="546"/>
      <c r="E194" s="546"/>
      <c r="F194" s="546"/>
      <c r="G194" s="546"/>
      <c r="H194" s="546"/>
      <c r="I194" s="546"/>
      <c r="J194" s="546"/>
      <c r="K194" s="546"/>
      <c r="L194" s="546"/>
      <c r="M194" s="546"/>
      <c r="N194" s="546"/>
      <c r="O194" s="546"/>
      <c r="P194" s="546"/>
      <c r="Q194" s="546"/>
      <c r="R194" s="546"/>
      <c r="S194" s="546"/>
      <c r="T194" s="546"/>
      <c r="U194" s="546"/>
      <c r="V194" s="546"/>
      <c r="W194" s="546"/>
      <c r="X194" s="554"/>
      <c r="Y194" s="554"/>
      <c r="Z194" s="546"/>
      <c r="AA194" s="546"/>
      <c r="AB194" s="546"/>
      <c r="AC194" s="546"/>
      <c r="AD194" s="546"/>
      <c r="AE194" s="546"/>
      <c r="AF194" s="546"/>
      <c r="AG194" s="546"/>
      <c r="AH194" s="546"/>
      <c r="AI194" s="546"/>
      <c r="AJ194" s="546"/>
    </row>
    <row r="195" spans="1:36" ht="15.75" customHeight="1">
      <c r="A195" s="546"/>
      <c r="B195" s="546"/>
      <c r="C195" s="546"/>
      <c r="D195" s="546"/>
      <c r="E195" s="546"/>
      <c r="F195" s="546"/>
      <c r="G195" s="546"/>
      <c r="H195" s="546"/>
      <c r="I195" s="546"/>
      <c r="J195" s="546"/>
      <c r="K195" s="546"/>
      <c r="L195" s="546"/>
      <c r="M195" s="546"/>
      <c r="N195" s="546"/>
      <c r="O195" s="546"/>
      <c r="P195" s="546"/>
      <c r="Q195" s="546"/>
      <c r="R195" s="546"/>
      <c r="S195" s="546"/>
      <c r="T195" s="546"/>
      <c r="U195" s="546"/>
      <c r="V195" s="546"/>
      <c r="W195" s="546"/>
      <c r="X195" s="554"/>
      <c r="Y195" s="554"/>
      <c r="Z195" s="546"/>
      <c r="AA195" s="546"/>
      <c r="AB195" s="546"/>
      <c r="AC195" s="546"/>
      <c r="AD195" s="546"/>
      <c r="AE195" s="546"/>
      <c r="AF195" s="546"/>
      <c r="AG195" s="546"/>
      <c r="AH195" s="546"/>
      <c r="AI195" s="546"/>
      <c r="AJ195" s="546"/>
    </row>
    <row r="196" spans="1:36" ht="15.75" customHeight="1">
      <c r="A196" s="546"/>
      <c r="B196" s="546"/>
      <c r="C196" s="546"/>
      <c r="D196" s="546"/>
      <c r="E196" s="546"/>
      <c r="F196" s="546"/>
      <c r="G196" s="546"/>
      <c r="H196" s="546"/>
      <c r="I196" s="546"/>
      <c r="J196" s="546"/>
      <c r="K196" s="546"/>
      <c r="L196" s="546"/>
      <c r="M196" s="546"/>
      <c r="N196" s="546"/>
      <c r="O196" s="546"/>
      <c r="P196" s="546"/>
      <c r="Q196" s="546"/>
      <c r="R196" s="546"/>
      <c r="S196" s="546"/>
      <c r="T196" s="546"/>
      <c r="U196" s="546"/>
      <c r="V196" s="546"/>
      <c r="W196" s="546"/>
      <c r="X196" s="554"/>
      <c r="Y196" s="554"/>
      <c r="Z196" s="546"/>
      <c r="AA196" s="546"/>
      <c r="AB196" s="546"/>
      <c r="AC196" s="546"/>
      <c r="AD196" s="546"/>
      <c r="AE196" s="546"/>
      <c r="AF196" s="546"/>
      <c r="AG196" s="546"/>
      <c r="AH196" s="546"/>
      <c r="AI196" s="546"/>
      <c r="AJ196" s="546"/>
    </row>
    <row r="197" spans="1:36" ht="15.75" customHeight="1">
      <c r="A197" s="546"/>
      <c r="B197" s="546"/>
      <c r="C197" s="546"/>
      <c r="D197" s="546"/>
      <c r="E197" s="546"/>
      <c r="F197" s="546"/>
      <c r="G197" s="546"/>
      <c r="H197" s="546"/>
      <c r="I197" s="546"/>
      <c r="J197" s="546"/>
      <c r="K197" s="546"/>
      <c r="L197" s="546"/>
      <c r="M197" s="546"/>
      <c r="N197" s="546"/>
      <c r="O197" s="546"/>
      <c r="P197" s="546"/>
      <c r="Q197" s="546"/>
      <c r="R197" s="546"/>
      <c r="S197" s="546"/>
      <c r="T197" s="546"/>
      <c r="U197" s="546"/>
      <c r="V197" s="546"/>
      <c r="W197" s="546"/>
      <c r="X197" s="554"/>
      <c r="Y197" s="554"/>
      <c r="Z197" s="546"/>
      <c r="AA197" s="546"/>
      <c r="AB197" s="546"/>
      <c r="AC197" s="546"/>
      <c r="AD197" s="546"/>
      <c r="AE197" s="546"/>
      <c r="AF197" s="546"/>
      <c r="AG197" s="546"/>
      <c r="AH197" s="546"/>
      <c r="AI197" s="546"/>
      <c r="AJ197" s="546"/>
    </row>
    <row r="198" spans="1:36" ht="15.75" customHeight="1">
      <c r="A198" s="546"/>
      <c r="B198" s="546"/>
      <c r="C198" s="546"/>
      <c r="D198" s="546"/>
      <c r="E198" s="546"/>
      <c r="F198" s="546"/>
      <c r="G198" s="546"/>
      <c r="H198" s="546"/>
      <c r="I198" s="546"/>
      <c r="J198" s="546"/>
      <c r="K198" s="546"/>
      <c r="L198" s="546"/>
      <c r="M198" s="546"/>
      <c r="N198" s="546"/>
      <c r="O198" s="546"/>
      <c r="P198" s="546"/>
      <c r="Q198" s="546"/>
      <c r="R198" s="546"/>
      <c r="S198" s="546"/>
      <c r="T198" s="546"/>
      <c r="U198" s="546"/>
      <c r="V198" s="546"/>
      <c r="W198" s="546"/>
      <c r="X198" s="554"/>
      <c r="Y198" s="554"/>
      <c r="Z198" s="546"/>
      <c r="AA198" s="546"/>
      <c r="AB198" s="546"/>
      <c r="AC198" s="546"/>
      <c r="AD198" s="546"/>
      <c r="AE198" s="546"/>
      <c r="AF198" s="546"/>
      <c r="AG198" s="546"/>
      <c r="AH198" s="546"/>
      <c r="AI198" s="546"/>
      <c r="AJ198" s="546"/>
    </row>
    <row r="199" spans="1:36" ht="15.75" customHeight="1">
      <c r="A199" s="546"/>
      <c r="B199" s="546"/>
      <c r="C199" s="546"/>
      <c r="D199" s="546"/>
      <c r="E199" s="546"/>
      <c r="F199" s="546"/>
      <c r="G199" s="546"/>
      <c r="H199" s="546"/>
      <c r="I199" s="546"/>
      <c r="J199" s="546"/>
      <c r="K199" s="546"/>
      <c r="L199" s="546"/>
      <c r="M199" s="546"/>
      <c r="N199" s="546"/>
      <c r="O199" s="546"/>
      <c r="P199" s="546"/>
      <c r="Q199" s="546"/>
      <c r="R199" s="546"/>
      <c r="S199" s="546"/>
      <c r="T199" s="546"/>
      <c r="U199" s="546"/>
      <c r="V199" s="546"/>
      <c r="W199" s="546"/>
      <c r="X199" s="554"/>
      <c r="Y199" s="554"/>
      <c r="Z199" s="546"/>
      <c r="AA199" s="546"/>
      <c r="AB199" s="546"/>
      <c r="AC199" s="546"/>
      <c r="AD199" s="546"/>
      <c r="AE199" s="546"/>
      <c r="AF199" s="546"/>
      <c r="AG199" s="546"/>
      <c r="AH199" s="546"/>
      <c r="AI199" s="546"/>
      <c r="AJ199" s="546"/>
    </row>
    <row r="200" spans="1:36" ht="15.75" customHeight="1">
      <c r="A200" s="546"/>
      <c r="B200" s="546"/>
      <c r="C200" s="546"/>
      <c r="D200" s="546"/>
      <c r="E200" s="546"/>
      <c r="F200" s="546"/>
      <c r="G200" s="546"/>
      <c r="H200" s="546"/>
      <c r="I200" s="546"/>
      <c r="J200" s="546"/>
      <c r="K200" s="546"/>
      <c r="L200" s="546"/>
      <c r="M200" s="546"/>
      <c r="N200" s="546"/>
      <c r="O200" s="546"/>
      <c r="P200" s="546"/>
      <c r="Q200" s="546"/>
      <c r="R200" s="546"/>
      <c r="S200" s="546"/>
      <c r="T200" s="546"/>
      <c r="U200" s="546"/>
      <c r="V200" s="546"/>
      <c r="W200" s="546"/>
      <c r="X200" s="554"/>
      <c r="Y200" s="554"/>
      <c r="Z200" s="546"/>
      <c r="AA200" s="546"/>
      <c r="AB200" s="546"/>
      <c r="AC200" s="546"/>
      <c r="AD200" s="546"/>
      <c r="AE200" s="546"/>
      <c r="AF200" s="546"/>
      <c r="AG200" s="546"/>
      <c r="AH200" s="546"/>
      <c r="AI200" s="546"/>
      <c r="AJ200" s="546"/>
    </row>
    <row r="201" spans="1:36" ht="15.75" customHeight="1">
      <c r="A201" s="546"/>
      <c r="B201" s="546"/>
      <c r="C201" s="546"/>
      <c r="D201" s="546"/>
      <c r="E201" s="546"/>
      <c r="F201" s="546"/>
      <c r="G201" s="546"/>
      <c r="H201" s="546"/>
      <c r="I201" s="546"/>
      <c r="J201" s="546"/>
      <c r="K201" s="546"/>
      <c r="L201" s="546"/>
      <c r="M201" s="546"/>
      <c r="N201" s="546"/>
      <c r="O201" s="546"/>
      <c r="P201" s="546"/>
      <c r="Q201" s="546"/>
      <c r="R201" s="546"/>
      <c r="S201" s="546"/>
      <c r="T201" s="546"/>
      <c r="U201" s="546"/>
      <c r="V201" s="546"/>
      <c r="W201" s="546"/>
      <c r="X201" s="554"/>
      <c r="Y201" s="554"/>
      <c r="Z201" s="546"/>
      <c r="AA201" s="546"/>
      <c r="AB201" s="546"/>
      <c r="AC201" s="546"/>
      <c r="AD201" s="546"/>
      <c r="AE201" s="546"/>
      <c r="AF201" s="546"/>
      <c r="AG201" s="546"/>
      <c r="AH201" s="546"/>
      <c r="AI201" s="546"/>
      <c r="AJ201" s="546"/>
    </row>
    <row r="202" spans="1:36" ht="15.75" customHeight="1">
      <c r="A202" s="546"/>
      <c r="B202" s="546"/>
      <c r="C202" s="546"/>
      <c r="D202" s="546"/>
      <c r="E202" s="546"/>
      <c r="F202" s="546"/>
      <c r="G202" s="546"/>
      <c r="H202" s="546"/>
      <c r="I202" s="546"/>
      <c r="J202" s="546"/>
      <c r="K202" s="546"/>
      <c r="L202" s="546"/>
      <c r="M202" s="546"/>
      <c r="N202" s="546"/>
      <c r="O202" s="546"/>
      <c r="P202" s="546"/>
      <c r="Q202" s="546"/>
      <c r="R202" s="546"/>
      <c r="S202" s="546"/>
      <c r="T202" s="546"/>
      <c r="U202" s="546"/>
      <c r="V202" s="546"/>
      <c r="W202" s="546"/>
      <c r="X202" s="554"/>
      <c r="Y202" s="554"/>
      <c r="Z202" s="546"/>
      <c r="AA202" s="546"/>
      <c r="AB202" s="546"/>
      <c r="AC202" s="546"/>
      <c r="AD202" s="546"/>
      <c r="AE202" s="546"/>
      <c r="AF202" s="546"/>
      <c r="AG202" s="546"/>
      <c r="AH202" s="546"/>
      <c r="AI202" s="546"/>
      <c r="AJ202" s="546"/>
    </row>
    <row r="203" spans="1:36" ht="15.75" customHeight="1">
      <c r="A203" s="546"/>
      <c r="B203" s="546"/>
      <c r="C203" s="546"/>
      <c r="D203" s="546"/>
      <c r="E203" s="546"/>
      <c r="F203" s="546"/>
      <c r="G203" s="546"/>
      <c r="H203" s="546"/>
      <c r="I203" s="546"/>
      <c r="J203" s="546"/>
      <c r="K203" s="546"/>
      <c r="L203" s="546"/>
      <c r="M203" s="546"/>
      <c r="N203" s="546"/>
      <c r="O203" s="546"/>
      <c r="P203" s="546"/>
      <c r="Q203" s="546"/>
      <c r="R203" s="546"/>
      <c r="S203" s="546"/>
      <c r="T203" s="546"/>
      <c r="U203" s="546"/>
      <c r="V203" s="546"/>
      <c r="W203" s="546"/>
      <c r="X203" s="554"/>
      <c r="Y203" s="554"/>
      <c r="Z203" s="546"/>
      <c r="AA203" s="546"/>
      <c r="AB203" s="546"/>
      <c r="AC203" s="546"/>
      <c r="AD203" s="546"/>
      <c r="AE203" s="546"/>
      <c r="AF203" s="546"/>
      <c r="AG203" s="546"/>
      <c r="AH203" s="546"/>
      <c r="AI203" s="546"/>
      <c r="AJ203" s="546"/>
    </row>
    <row r="204" spans="1:36" ht="15.75" customHeight="1">
      <c r="A204" s="546"/>
      <c r="B204" s="546"/>
      <c r="C204" s="546"/>
      <c r="D204" s="546"/>
      <c r="E204" s="546"/>
      <c r="F204" s="546"/>
      <c r="G204" s="546"/>
      <c r="H204" s="546"/>
      <c r="I204" s="546"/>
      <c r="J204" s="546"/>
      <c r="K204" s="546"/>
      <c r="L204" s="546"/>
      <c r="M204" s="546"/>
      <c r="N204" s="546"/>
      <c r="O204" s="546"/>
      <c r="P204" s="546"/>
      <c r="Q204" s="546"/>
      <c r="R204" s="546"/>
      <c r="S204" s="546"/>
      <c r="T204" s="546"/>
      <c r="U204" s="546"/>
      <c r="V204" s="546"/>
      <c r="W204" s="546"/>
      <c r="X204" s="554"/>
      <c r="Y204" s="554"/>
      <c r="Z204" s="546"/>
      <c r="AA204" s="546"/>
      <c r="AB204" s="546"/>
      <c r="AC204" s="546"/>
      <c r="AD204" s="546"/>
      <c r="AE204" s="546"/>
      <c r="AF204" s="546"/>
      <c r="AG204" s="546"/>
      <c r="AH204" s="546"/>
      <c r="AI204" s="546"/>
      <c r="AJ204" s="546"/>
    </row>
    <row r="205" spans="1:36" ht="15.75" customHeight="1">
      <c r="A205" s="546"/>
      <c r="B205" s="546"/>
      <c r="C205" s="546"/>
      <c r="D205" s="546"/>
      <c r="E205" s="546"/>
      <c r="F205" s="546"/>
      <c r="G205" s="546"/>
      <c r="H205" s="546"/>
      <c r="I205" s="546"/>
      <c r="J205" s="546"/>
      <c r="K205" s="546"/>
      <c r="L205" s="546"/>
      <c r="M205" s="546"/>
      <c r="N205" s="546"/>
      <c r="O205" s="546"/>
      <c r="P205" s="546"/>
      <c r="Q205" s="546"/>
      <c r="R205" s="546"/>
      <c r="S205" s="546"/>
      <c r="T205" s="546"/>
      <c r="U205" s="546"/>
      <c r="V205" s="546"/>
      <c r="W205" s="546"/>
      <c r="X205" s="554"/>
      <c r="Y205" s="554"/>
      <c r="Z205" s="546"/>
      <c r="AA205" s="546"/>
      <c r="AB205" s="546"/>
      <c r="AC205" s="546"/>
      <c r="AD205" s="546"/>
      <c r="AE205" s="546"/>
      <c r="AF205" s="546"/>
      <c r="AG205" s="546"/>
      <c r="AH205" s="546"/>
      <c r="AI205" s="546"/>
      <c r="AJ205" s="546"/>
    </row>
    <row r="206" spans="1:36" ht="15.75" customHeight="1">
      <c r="A206" s="546"/>
      <c r="B206" s="546"/>
      <c r="C206" s="546"/>
      <c r="D206" s="546"/>
      <c r="E206" s="546"/>
      <c r="F206" s="546"/>
      <c r="G206" s="546"/>
      <c r="H206" s="546"/>
      <c r="I206" s="546"/>
      <c r="J206" s="546"/>
      <c r="K206" s="546"/>
      <c r="L206" s="546"/>
      <c r="M206" s="546"/>
      <c r="N206" s="546"/>
      <c r="O206" s="546"/>
      <c r="P206" s="546"/>
      <c r="Q206" s="546"/>
      <c r="R206" s="546"/>
      <c r="S206" s="546"/>
      <c r="T206" s="546"/>
      <c r="U206" s="546"/>
      <c r="V206" s="546"/>
      <c r="W206" s="546"/>
      <c r="X206" s="554"/>
      <c r="Y206" s="554"/>
      <c r="Z206" s="546"/>
      <c r="AA206" s="546"/>
      <c r="AB206" s="546"/>
      <c r="AC206" s="546"/>
      <c r="AD206" s="546"/>
      <c r="AE206" s="546"/>
      <c r="AF206" s="546"/>
      <c r="AG206" s="546"/>
      <c r="AH206" s="546"/>
      <c r="AI206" s="546"/>
      <c r="AJ206" s="546"/>
    </row>
    <row r="207" spans="1:36" ht="15.75" customHeight="1">
      <c r="A207" s="546"/>
      <c r="B207" s="546"/>
      <c r="C207" s="546"/>
      <c r="D207" s="546"/>
      <c r="E207" s="546"/>
      <c r="F207" s="546"/>
      <c r="G207" s="546"/>
      <c r="H207" s="546"/>
      <c r="I207" s="546"/>
      <c r="J207" s="546"/>
      <c r="K207" s="546"/>
      <c r="L207" s="546"/>
      <c r="M207" s="546"/>
      <c r="N207" s="546"/>
      <c r="O207" s="546"/>
      <c r="P207" s="546"/>
      <c r="Q207" s="546"/>
      <c r="R207" s="546"/>
      <c r="S207" s="546"/>
      <c r="T207" s="546"/>
      <c r="U207" s="546"/>
      <c r="V207" s="546"/>
      <c r="W207" s="546"/>
      <c r="X207" s="554"/>
      <c r="Y207" s="554"/>
      <c r="Z207" s="546"/>
      <c r="AA207" s="546"/>
      <c r="AB207" s="546"/>
      <c r="AC207" s="546"/>
      <c r="AD207" s="546"/>
      <c r="AE207" s="546"/>
      <c r="AF207" s="546"/>
      <c r="AG207" s="546"/>
      <c r="AH207" s="546"/>
      <c r="AI207" s="546"/>
      <c r="AJ207" s="546"/>
    </row>
    <row r="208" spans="1:36" ht="15.75" customHeight="1">
      <c r="A208" s="546"/>
      <c r="B208" s="546"/>
      <c r="C208" s="546"/>
      <c r="D208" s="546"/>
      <c r="E208" s="546"/>
      <c r="F208" s="546"/>
      <c r="G208" s="546"/>
      <c r="H208" s="546"/>
      <c r="I208" s="546"/>
      <c r="J208" s="546"/>
      <c r="K208" s="546"/>
      <c r="L208" s="546"/>
      <c r="M208" s="546"/>
      <c r="N208" s="546"/>
      <c r="O208" s="546"/>
      <c r="P208" s="546"/>
      <c r="Q208" s="546"/>
      <c r="R208" s="546"/>
      <c r="S208" s="546"/>
      <c r="T208" s="546"/>
      <c r="U208" s="546"/>
      <c r="V208" s="546"/>
      <c r="W208" s="546"/>
      <c r="X208" s="554"/>
      <c r="Y208" s="554"/>
      <c r="Z208" s="546"/>
      <c r="AA208" s="546"/>
      <c r="AB208" s="546"/>
      <c r="AC208" s="546"/>
      <c r="AD208" s="546"/>
      <c r="AE208" s="546"/>
      <c r="AF208" s="546"/>
      <c r="AG208" s="546"/>
      <c r="AH208" s="546"/>
      <c r="AI208" s="546"/>
      <c r="AJ208" s="546"/>
    </row>
    <row r="209" spans="1:36" ht="15.75" customHeight="1">
      <c r="A209" s="546"/>
      <c r="B209" s="546"/>
      <c r="C209" s="546"/>
      <c r="D209" s="546"/>
      <c r="E209" s="546"/>
      <c r="F209" s="546"/>
      <c r="G209" s="546"/>
      <c r="H209" s="546"/>
      <c r="I209" s="546"/>
      <c r="J209" s="546"/>
      <c r="K209" s="546"/>
      <c r="L209" s="546"/>
      <c r="M209" s="546"/>
      <c r="N209" s="546"/>
      <c r="O209" s="546"/>
      <c r="P209" s="546"/>
      <c r="Q209" s="546"/>
      <c r="R209" s="546"/>
      <c r="S209" s="546"/>
      <c r="T209" s="546"/>
      <c r="U209" s="546"/>
      <c r="V209" s="546"/>
      <c r="W209" s="546"/>
      <c r="X209" s="554"/>
      <c r="Y209" s="554"/>
      <c r="Z209" s="546"/>
      <c r="AA209" s="546"/>
      <c r="AB209" s="546"/>
      <c r="AC209" s="546"/>
      <c r="AD209" s="546"/>
      <c r="AE209" s="546"/>
      <c r="AF209" s="546"/>
      <c r="AG209" s="546"/>
      <c r="AH209" s="546"/>
      <c r="AI209" s="546"/>
      <c r="AJ209" s="546"/>
    </row>
    <row r="210" spans="1:36" ht="15.75" customHeight="1">
      <c r="A210" s="546"/>
      <c r="B210" s="546"/>
      <c r="C210" s="546"/>
      <c r="D210" s="546"/>
      <c r="E210" s="546"/>
      <c r="F210" s="546"/>
      <c r="G210" s="546"/>
      <c r="H210" s="546"/>
      <c r="I210" s="546"/>
      <c r="J210" s="546"/>
      <c r="K210" s="546"/>
      <c r="L210" s="546"/>
      <c r="M210" s="546"/>
      <c r="N210" s="546"/>
      <c r="O210" s="546"/>
      <c r="P210" s="546"/>
      <c r="Q210" s="546"/>
      <c r="R210" s="546"/>
      <c r="S210" s="546"/>
      <c r="T210" s="546"/>
      <c r="U210" s="546"/>
      <c r="V210" s="546"/>
      <c r="W210" s="546"/>
      <c r="X210" s="554"/>
      <c r="Y210" s="554"/>
      <c r="Z210" s="546"/>
      <c r="AA210" s="546"/>
      <c r="AB210" s="546"/>
      <c r="AC210" s="546"/>
      <c r="AD210" s="546"/>
      <c r="AE210" s="546"/>
      <c r="AF210" s="546"/>
      <c r="AG210" s="546"/>
      <c r="AH210" s="546"/>
      <c r="AI210" s="546"/>
      <c r="AJ210" s="546"/>
    </row>
    <row r="211" spans="1:36" ht="15.75" customHeight="1">
      <c r="A211" s="546"/>
      <c r="B211" s="546"/>
      <c r="C211" s="546"/>
      <c r="D211" s="546"/>
      <c r="E211" s="546"/>
      <c r="F211" s="546"/>
      <c r="G211" s="546"/>
      <c r="H211" s="546"/>
      <c r="I211" s="546"/>
      <c r="J211" s="546"/>
      <c r="K211" s="546"/>
      <c r="L211" s="546"/>
      <c r="M211" s="546"/>
      <c r="N211" s="546"/>
      <c r="O211" s="546"/>
      <c r="P211" s="546"/>
      <c r="Q211" s="546"/>
      <c r="R211" s="546"/>
      <c r="S211" s="546"/>
      <c r="T211" s="546"/>
      <c r="U211" s="546"/>
      <c r="V211" s="546"/>
      <c r="W211" s="546"/>
      <c r="X211" s="554"/>
      <c r="Y211" s="554"/>
      <c r="Z211" s="546"/>
      <c r="AA211" s="546"/>
      <c r="AB211" s="546"/>
      <c r="AC211" s="546"/>
      <c r="AD211" s="546"/>
      <c r="AE211" s="546"/>
      <c r="AF211" s="546"/>
      <c r="AG211" s="546"/>
      <c r="AH211" s="546"/>
      <c r="AI211" s="546"/>
      <c r="AJ211" s="546"/>
    </row>
    <row r="212" spans="1:36" ht="15.75" customHeight="1">
      <c r="A212" s="546"/>
      <c r="B212" s="546"/>
      <c r="C212" s="546"/>
      <c r="D212" s="546"/>
      <c r="E212" s="546"/>
      <c r="F212" s="546"/>
      <c r="G212" s="546"/>
      <c r="H212" s="546"/>
      <c r="I212" s="546"/>
      <c r="J212" s="546"/>
      <c r="K212" s="546"/>
      <c r="L212" s="546"/>
      <c r="M212" s="546"/>
      <c r="N212" s="546"/>
      <c r="O212" s="546"/>
      <c r="P212" s="546"/>
      <c r="Q212" s="546"/>
      <c r="R212" s="546"/>
      <c r="S212" s="546"/>
      <c r="T212" s="546"/>
      <c r="U212" s="546"/>
      <c r="V212" s="546"/>
      <c r="W212" s="546"/>
      <c r="X212" s="554"/>
      <c r="Y212" s="554"/>
      <c r="Z212" s="546"/>
      <c r="AA212" s="546"/>
      <c r="AB212" s="546"/>
      <c r="AC212" s="546"/>
      <c r="AD212" s="546"/>
      <c r="AE212" s="546"/>
      <c r="AF212" s="546"/>
      <c r="AG212" s="546"/>
      <c r="AH212" s="546"/>
      <c r="AI212" s="546"/>
      <c r="AJ212" s="546"/>
    </row>
    <row r="213" spans="1:36" ht="15.75" customHeight="1">
      <c r="A213" s="546"/>
      <c r="B213" s="546"/>
      <c r="C213" s="546"/>
      <c r="D213" s="546"/>
      <c r="E213" s="546"/>
      <c r="F213" s="546"/>
      <c r="G213" s="546"/>
      <c r="H213" s="546"/>
      <c r="I213" s="546"/>
      <c r="J213" s="546"/>
      <c r="K213" s="546"/>
      <c r="L213" s="546"/>
      <c r="M213" s="546"/>
      <c r="N213" s="546"/>
      <c r="O213" s="546"/>
      <c r="P213" s="546"/>
      <c r="Q213" s="546"/>
      <c r="R213" s="546"/>
      <c r="S213" s="546"/>
      <c r="T213" s="546"/>
      <c r="U213" s="546"/>
      <c r="V213" s="546"/>
      <c r="W213" s="546"/>
      <c r="X213" s="554"/>
      <c r="Y213" s="554"/>
      <c r="Z213" s="546"/>
      <c r="AA213" s="546"/>
      <c r="AB213" s="546"/>
      <c r="AC213" s="546"/>
      <c r="AD213" s="546"/>
      <c r="AE213" s="546"/>
      <c r="AF213" s="546"/>
      <c r="AG213" s="546"/>
      <c r="AH213" s="546"/>
      <c r="AI213" s="546"/>
      <c r="AJ213" s="546"/>
    </row>
    <row r="214" spans="1:36" ht="15.75" customHeight="1">
      <c r="A214" s="546"/>
      <c r="B214" s="546"/>
      <c r="C214" s="546"/>
      <c r="D214" s="546"/>
      <c r="E214" s="546"/>
      <c r="F214" s="546"/>
      <c r="G214" s="546"/>
      <c r="H214" s="546"/>
      <c r="I214" s="546"/>
      <c r="J214" s="546"/>
      <c r="K214" s="546"/>
      <c r="L214" s="546"/>
      <c r="M214" s="546"/>
      <c r="N214" s="546"/>
      <c r="O214" s="546"/>
      <c r="P214" s="546"/>
      <c r="Q214" s="546"/>
      <c r="R214" s="546"/>
      <c r="S214" s="546"/>
      <c r="T214" s="546"/>
      <c r="U214" s="546"/>
      <c r="V214" s="546"/>
      <c r="W214" s="546"/>
      <c r="X214" s="554"/>
      <c r="Y214" s="554"/>
      <c r="Z214" s="546"/>
      <c r="AA214" s="546"/>
      <c r="AB214" s="546"/>
      <c r="AC214" s="546"/>
      <c r="AD214" s="546"/>
      <c r="AE214" s="546"/>
      <c r="AF214" s="546"/>
      <c r="AG214" s="546"/>
      <c r="AH214" s="546"/>
      <c r="AI214" s="546"/>
      <c r="AJ214" s="546"/>
    </row>
    <row r="215" spans="1:36" ht="15.75" customHeight="1">
      <c r="A215" s="546"/>
      <c r="B215" s="546"/>
      <c r="C215" s="546"/>
      <c r="D215" s="546"/>
      <c r="E215" s="546"/>
      <c r="F215" s="546"/>
      <c r="G215" s="546"/>
      <c r="H215" s="546"/>
      <c r="I215" s="546"/>
      <c r="J215" s="546"/>
      <c r="K215" s="546"/>
      <c r="L215" s="546"/>
      <c r="M215" s="546"/>
      <c r="N215" s="546"/>
      <c r="O215" s="546"/>
      <c r="P215" s="546"/>
      <c r="Q215" s="546"/>
      <c r="R215" s="546"/>
      <c r="S215" s="546"/>
      <c r="T215" s="546"/>
      <c r="U215" s="546"/>
      <c r="V215" s="546"/>
      <c r="W215" s="546"/>
      <c r="X215" s="554"/>
      <c r="Y215" s="554"/>
      <c r="Z215" s="546"/>
      <c r="AA215" s="546"/>
      <c r="AB215" s="546"/>
      <c r="AC215" s="546"/>
      <c r="AD215" s="546"/>
      <c r="AE215" s="546"/>
      <c r="AF215" s="546"/>
      <c r="AG215" s="546"/>
      <c r="AH215" s="546"/>
      <c r="AI215" s="546"/>
      <c r="AJ215" s="546"/>
    </row>
    <row r="216" spans="1:36" ht="15.75" customHeight="1">
      <c r="A216" s="546"/>
      <c r="B216" s="546"/>
      <c r="C216" s="546"/>
      <c r="D216" s="546"/>
      <c r="E216" s="546"/>
      <c r="F216" s="546"/>
      <c r="G216" s="546"/>
      <c r="H216" s="546"/>
      <c r="I216" s="546"/>
      <c r="J216" s="546"/>
      <c r="K216" s="546"/>
      <c r="L216" s="546"/>
      <c r="M216" s="546"/>
      <c r="N216" s="546"/>
      <c r="O216" s="546"/>
      <c r="P216" s="546"/>
      <c r="Q216" s="546"/>
      <c r="R216" s="546"/>
      <c r="S216" s="546"/>
      <c r="T216" s="546"/>
      <c r="U216" s="546"/>
      <c r="V216" s="546"/>
      <c r="W216" s="546"/>
      <c r="X216" s="554"/>
      <c r="Y216" s="554"/>
      <c r="Z216" s="546"/>
      <c r="AA216" s="546"/>
      <c r="AB216" s="546"/>
      <c r="AC216" s="546"/>
      <c r="AD216" s="546"/>
      <c r="AE216" s="546"/>
      <c r="AF216" s="546"/>
      <c r="AG216" s="546"/>
      <c r="AH216" s="546"/>
      <c r="AI216" s="546"/>
      <c r="AJ216" s="546"/>
    </row>
    <row r="217" spans="1:36" ht="15.75" customHeight="1">
      <c r="A217" s="546"/>
      <c r="B217" s="546"/>
      <c r="C217" s="546"/>
      <c r="D217" s="546"/>
      <c r="E217" s="546"/>
      <c r="F217" s="546"/>
      <c r="G217" s="546"/>
      <c r="H217" s="546"/>
      <c r="I217" s="546"/>
      <c r="J217" s="546"/>
      <c r="K217" s="546"/>
      <c r="L217" s="546"/>
      <c r="M217" s="546"/>
      <c r="N217" s="546"/>
      <c r="O217" s="546"/>
      <c r="P217" s="546"/>
      <c r="Q217" s="546"/>
      <c r="R217" s="546"/>
      <c r="S217" s="546"/>
      <c r="T217" s="546"/>
      <c r="U217" s="546"/>
      <c r="V217" s="546"/>
      <c r="W217" s="546"/>
      <c r="X217" s="554"/>
      <c r="Y217" s="554"/>
      <c r="Z217" s="546"/>
      <c r="AA217" s="546"/>
      <c r="AB217" s="546"/>
      <c r="AC217" s="546"/>
      <c r="AD217" s="546"/>
      <c r="AE217" s="546"/>
      <c r="AF217" s="546"/>
      <c r="AG217" s="546"/>
      <c r="AH217" s="546"/>
      <c r="AI217" s="546"/>
      <c r="AJ217" s="546"/>
    </row>
    <row r="218" spans="1:36" ht="15.75" customHeight="1">
      <c r="A218" s="546"/>
      <c r="B218" s="546"/>
      <c r="C218" s="546"/>
      <c r="D218" s="546"/>
      <c r="E218" s="546"/>
      <c r="F218" s="546"/>
      <c r="G218" s="546"/>
      <c r="H218" s="546"/>
      <c r="I218" s="546"/>
      <c r="J218" s="546"/>
      <c r="K218" s="546"/>
      <c r="L218" s="546"/>
      <c r="M218" s="546"/>
      <c r="N218" s="546"/>
      <c r="O218" s="546"/>
      <c r="P218" s="546"/>
      <c r="Q218" s="546"/>
      <c r="R218" s="546"/>
      <c r="S218" s="546"/>
      <c r="T218" s="546"/>
      <c r="U218" s="546"/>
      <c r="V218" s="546"/>
      <c r="W218" s="546"/>
      <c r="X218" s="554"/>
      <c r="Y218" s="554"/>
      <c r="Z218" s="546"/>
      <c r="AA218" s="546"/>
      <c r="AB218" s="546"/>
      <c r="AC218" s="546"/>
      <c r="AD218" s="546"/>
      <c r="AE218" s="546"/>
      <c r="AF218" s="546"/>
      <c r="AG218" s="546"/>
      <c r="AH218" s="546"/>
      <c r="AI218" s="546"/>
      <c r="AJ218" s="546"/>
    </row>
    <row r="219" spans="1:36" ht="15.75" customHeight="1">
      <c r="A219" s="546"/>
      <c r="B219" s="546"/>
      <c r="C219" s="546"/>
      <c r="D219" s="546"/>
      <c r="E219" s="546"/>
      <c r="F219" s="546"/>
      <c r="G219" s="546"/>
      <c r="H219" s="546"/>
      <c r="I219" s="546"/>
      <c r="J219" s="546"/>
      <c r="K219" s="546"/>
      <c r="L219" s="546"/>
      <c r="M219" s="546"/>
      <c r="N219" s="546"/>
      <c r="O219" s="546"/>
      <c r="P219" s="546"/>
      <c r="Q219" s="546"/>
      <c r="R219" s="546"/>
      <c r="S219" s="546"/>
      <c r="T219" s="546"/>
      <c r="U219" s="546"/>
      <c r="V219" s="546"/>
      <c r="W219" s="546"/>
      <c r="X219" s="554"/>
      <c r="Y219" s="554"/>
      <c r="Z219" s="546"/>
      <c r="AA219" s="546"/>
      <c r="AB219" s="546"/>
      <c r="AC219" s="546"/>
      <c r="AD219" s="546"/>
      <c r="AE219" s="546"/>
      <c r="AF219" s="546"/>
      <c r="AG219" s="546"/>
      <c r="AH219" s="546"/>
      <c r="AI219" s="546"/>
      <c r="AJ219" s="546"/>
    </row>
    <row r="220" spans="1:36" ht="15.75" customHeight="1">
      <c r="A220" s="546"/>
      <c r="B220" s="546"/>
      <c r="C220" s="546"/>
      <c r="D220" s="546"/>
      <c r="E220" s="546"/>
      <c r="F220" s="546"/>
      <c r="G220" s="546"/>
      <c r="H220" s="546"/>
      <c r="I220" s="546"/>
      <c r="J220" s="546"/>
      <c r="K220" s="546"/>
      <c r="L220" s="546"/>
      <c r="M220" s="546"/>
      <c r="N220" s="546"/>
      <c r="O220" s="546"/>
      <c r="P220" s="546"/>
      <c r="Q220" s="546"/>
      <c r="R220" s="546"/>
      <c r="S220" s="546"/>
      <c r="T220" s="546"/>
      <c r="U220" s="546"/>
      <c r="V220" s="546"/>
      <c r="W220" s="546"/>
      <c r="X220" s="554"/>
      <c r="Y220" s="554"/>
      <c r="Z220" s="546"/>
      <c r="AA220" s="546"/>
      <c r="AB220" s="546"/>
      <c r="AC220" s="546"/>
      <c r="AD220" s="546"/>
      <c r="AE220" s="546"/>
      <c r="AF220" s="546"/>
      <c r="AG220" s="546"/>
      <c r="AH220" s="546"/>
      <c r="AI220" s="546"/>
      <c r="AJ220" s="546"/>
    </row>
    <row r="221" spans="1:36" ht="15.75" customHeight="1">
      <c r="A221" s="546"/>
      <c r="B221" s="546"/>
      <c r="C221" s="546"/>
      <c r="D221" s="546"/>
      <c r="E221" s="546"/>
      <c r="F221" s="546"/>
      <c r="G221" s="546"/>
      <c r="H221" s="546"/>
      <c r="I221" s="546"/>
      <c r="J221" s="546"/>
      <c r="K221" s="546"/>
      <c r="L221" s="546"/>
      <c r="M221" s="546"/>
      <c r="N221" s="546"/>
      <c r="O221" s="546"/>
      <c r="P221" s="546"/>
      <c r="Q221" s="546"/>
      <c r="R221" s="546"/>
      <c r="S221" s="546"/>
      <c r="T221" s="546"/>
      <c r="U221" s="546"/>
      <c r="V221" s="546"/>
      <c r="W221" s="546"/>
      <c r="X221" s="554"/>
      <c r="Y221" s="554"/>
      <c r="Z221" s="546"/>
      <c r="AA221" s="546"/>
      <c r="AB221" s="546"/>
      <c r="AC221" s="546"/>
      <c r="AD221" s="546"/>
      <c r="AE221" s="546"/>
      <c r="AF221" s="546"/>
      <c r="AG221" s="546"/>
      <c r="AH221" s="546"/>
      <c r="AI221" s="546"/>
      <c r="AJ221" s="546"/>
    </row>
    <row r="222" spans="1:36" ht="15.75" customHeight="1">
      <c r="A222" s="546"/>
      <c r="B222" s="546"/>
      <c r="C222" s="546"/>
      <c r="D222" s="546"/>
      <c r="E222" s="546"/>
      <c r="F222" s="546"/>
      <c r="G222" s="546"/>
      <c r="H222" s="546"/>
      <c r="I222" s="546"/>
      <c r="J222" s="546"/>
      <c r="K222" s="546"/>
      <c r="L222" s="546"/>
      <c r="M222" s="546"/>
      <c r="N222" s="546"/>
      <c r="O222" s="546"/>
      <c r="P222" s="546"/>
      <c r="Q222" s="546"/>
      <c r="R222" s="546"/>
      <c r="S222" s="546"/>
      <c r="T222" s="546"/>
      <c r="U222" s="546"/>
      <c r="V222" s="546"/>
      <c r="W222" s="546"/>
      <c r="X222" s="554"/>
      <c r="Y222" s="554"/>
      <c r="Z222" s="546"/>
      <c r="AA222" s="546"/>
      <c r="AB222" s="546"/>
      <c r="AC222" s="546"/>
      <c r="AD222" s="546"/>
      <c r="AE222" s="546"/>
      <c r="AF222" s="546"/>
      <c r="AG222" s="546"/>
      <c r="AH222" s="546"/>
      <c r="AI222" s="546"/>
      <c r="AJ222" s="546"/>
    </row>
    <row r="223" spans="1:36" ht="15.75" customHeight="1">
      <c r="A223" s="546"/>
      <c r="B223" s="546"/>
      <c r="C223" s="546"/>
      <c r="D223" s="546"/>
      <c r="E223" s="546"/>
      <c r="F223" s="546"/>
      <c r="G223" s="546"/>
      <c r="H223" s="546"/>
      <c r="I223" s="546"/>
      <c r="J223" s="546"/>
      <c r="K223" s="546"/>
      <c r="L223" s="546"/>
      <c r="M223" s="546"/>
      <c r="N223" s="546"/>
      <c r="O223" s="546"/>
      <c r="P223" s="546"/>
      <c r="Q223" s="546"/>
      <c r="R223" s="546"/>
      <c r="S223" s="546"/>
      <c r="T223" s="546"/>
      <c r="U223" s="546"/>
      <c r="V223" s="546"/>
      <c r="W223" s="546"/>
      <c r="X223" s="554"/>
      <c r="Y223" s="554"/>
      <c r="Z223" s="546"/>
      <c r="AA223" s="546"/>
      <c r="AB223" s="546"/>
      <c r="AC223" s="546"/>
      <c r="AD223" s="546"/>
      <c r="AE223" s="546"/>
      <c r="AF223" s="546"/>
      <c r="AG223" s="546"/>
      <c r="AH223" s="546"/>
      <c r="AI223" s="546"/>
      <c r="AJ223" s="546"/>
    </row>
    <row r="224" spans="1:36" ht="15.75" customHeight="1">
      <c r="A224" s="546"/>
      <c r="B224" s="546"/>
      <c r="C224" s="546"/>
      <c r="D224" s="546"/>
      <c r="E224" s="546"/>
      <c r="F224" s="546"/>
      <c r="G224" s="546"/>
      <c r="H224" s="546"/>
      <c r="I224" s="546"/>
      <c r="J224" s="546"/>
      <c r="K224" s="546"/>
      <c r="L224" s="546"/>
      <c r="M224" s="546"/>
      <c r="N224" s="546"/>
      <c r="O224" s="546"/>
      <c r="P224" s="546"/>
      <c r="Q224" s="546"/>
      <c r="R224" s="546"/>
      <c r="S224" s="546"/>
      <c r="T224" s="546"/>
      <c r="U224" s="546"/>
      <c r="V224" s="546"/>
      <c r="W224" s="546"/>
      <c r="X224" s="554"/>
      <c r="Y224" s="554"/>
      <c r="Z224" s="546"/>
      <c r="AA224" s="546"/>
      <c r="AB224" s="546"/>
      <c r="AC224" s="546"/>
      <c r="AD224" s="546"/>
      <c r="AE224" s="546"/>
      <c r="AF224" s="546"/>
      <c r="AG224" s="546"/>
      <c r="AH224" s="546"/>
      <c r="AI224" s="546"/>
      <c r="AJ224" s="546"/>
    </row>
    <row r="225" spans="1:36" ht="15.75" customHeight="1">
      <c r="A225" s="546"/>
      <c r="B225" s="546"/>
      <c r="C225" s="546"/>
      <c r="D225" s="546"/>
      <c r="E225" s="546"/>
      <c r="F225" s="546"/>
      <c r="G225" s="546"/>
      <c r="H225" s="546"/>
      <c r="I225" s="546"/>
      <c r="J225" s="546"/>
      <c r="K225" s="546"/>
      <c r="L225" s="546"/>
      <c r="M225" s="546"/>
      <c r="N225" s="546"/>
      <c r="O225" s="546"/>
      <c r="P225" s="546"/>
      <c r="Q225" s="546"/>
      <c r="R225" s="546"/>
      <c r="S225" s="546"/>
      <c r="T225" s="546"/>
      <c r="U225" s="546"/>
      <c r="V225" s="546"/>
      <c r="W225" s="546"/>
      <c r="X225" s="554"/>
      <c r="Y225" s="554"/>
      <c r="Z225" s="546"/>
      <c r="AA225" s="546"/>
      <c r="AB225" s="546"/>
      <c r="AC225" s="546"/>
      <c r="AD225" s="546"/>
      <c r="AE225" s="546"/>
      <c r="AF225" s="546"/>
      <c r="AG225" s="546"/>
      <c r="AH225" s="546"/>
      <c r="AI225" s="546"/>
      <c r="AJ225" s="546"/>
    </row>
    <row r="226" spans="1:36" ht="15.75" customHeight="1">
      <c r="A226" s="546"/>
      <c r="B226" s="546"/>
      <c r="C226" s="546"/>
      <c r="D226" s="546"/>
      <c r="E226" s="546"/>
      <c r="F226" s="546"/>
      <c r="G226" s="546"/>
      <c r="H226" s="546"/>
      <c r="I226" s="546"/>
      <c r="J226" s="546"/>
      <c r="K226" s="546"/>
      <c r="L226" s="546"/>
      <c r="M226" s="546"/>
      <c r="N226" s="546"/>
      <c r="O226" s="546"/>
      <c r="P226" s="546"/>
      <c r="Q226" s="546"/>
      <c r="R226" s="546"/>
      <c r="S226" s="546"/>
      <c r="T226" s="546"/>
      <c r="U226" s="546"/>
      <c r="V226" s="546"/>
      <c r="W226" s="546"/>
      <c r="X226" s="554"/>
      <c r="Y226" s="554"/>
      <c r="Z226" s="546"/>
      <c r="AA226" s="546"/>
      <c r="AB226" s="546"/>
      <c r="AC226" s="546"/>
      <c r="AD226" s="546"/>
      <c r="AE226" s="546"/>
      <c r="AF226" s="546"/>
      <c r="AG226" s="546"/>
      <c r="AH226" s="546"/>
      <c r="AI226" s="546"/>
      <c r="AJ226" s="546"/>
    </row>
    <row r="227" spans="1:36" ht="15.75" customHeight="1">
      <c r="A227" s="546"/>
      <c r="B227" s="546"/>
      <c r="C227" s="546"/>
      <c r="D227" s="546"/>
      <c r="E227" s="546"/>
      <c r="F227" s="546"/>
      <c r="G227" s="546"/>
      <c r="H227" s="546"/>
      <c r="I227" s="546"/>
      <c r="J227" s="546"/>
      <c r="K227" s="546"/>
      <c r="L227" s="546"/>
      <c r="M227" s="546"/>
      <c r="N227" s="546"/>
      <c r="O227" s="546"/>
      <c r="P227" s="546"/>
      <c r="Q227" s="546"/>
      <c r="R227" s="546"/>
      <c r="S227" s="546"/>
      <c r="T227" s="546"/>
      <c r="U227" s="546"/>
      <c r="V227" s="546"/>
      <c r="W227" s="546"/>
      <c r="X227" s="554"/>
      <c r="Y227" s="554"/>
      <c r="Z227" s="546"/>
      <c r="AA227" s="546"/>
      <c r="AB227" s="546"/>
      <c r="AC227" s="546"/>
      <c r="AD227" s="546"/>
      <c r="AE227" s="546"/>
      <c r="AF227" s="546"/>
      <c r="AG227" s="546"/>
      <c r="AH227" s="546"/>
      <c r="AI227" s="546"/>
      <c r="AJ227" s="546"/>
    </row>
    <row r="228" spans="1:36" ht="15.75" customHeight="1">
      <c r="A228" s="546"/>
      <c r="B228" s="546"/>
      <c r="C228" s="546"/>
      <c r="D228" s="546"/>
      <c r="E228" s="546"/>
      <c r="F228" s="546"/>
      <c r="G228" s="546"/>
      <c r="H228" s="546"/>
      <c r="I228" s="546"/>
      <c r="J228" s="546"/>
      <c r="K228" s="546"/>
      <c r="L228" s="546"/>
      <c r="M228" s="546"/>
      <c r="N228" s="546"/>
      <c r="O228" s="546"/>
      <c r="P228" s="546"/>
      <c r="Q228" s="546"/>
      <c r="R228" s="546"/>
      <c r="S228" s="546"/>
      <c r="T228" s="546"/>
      <c r="U228" s="546"/>
      <c r="V228" s="546"/>
      <c r="W228" s="546"/>
      <c r="X228" s="554"/>
      <c r="Y228" s="554"/>
      <c r="Z228" s="546"/>
      <c r="AA228" s="546"/>
      <c r="AB228" s="546"/>
      <c r="AC228" s="546"/>
      <c r="AD228" s="546"/>
      <c r="AE228" s="546"/>
      <c r="AF228" s="546"/>
      <c r="AG228" s="546"/>
      <c r="AH228" s="546"/>
      <c r="AI228" s="546"/>
      <c r="AJ228" s="546"/>
    </row>
    <row r="229" spans="1:36" ht="15.75" customHeight="1">
      <c r="A229" s="546"/>
      <c r="B229" s="546"/>
      <c r="C229" s="546"/>
      <c r="D229" s="546"/>
      <c r="E229" s="546"/>
      <c r="F229" s="546"/>
      <c r="G229" s="546"/>
      <c r="H229" s="546"/>
      <c r="I229" s="546"/>
      <c r="J229" s="546"/>
      <c r="K229" s="546"/>
      <c r="L229" s="546"/>
      <c r="M229" s="546"/>
      <c r="N229" s="546"/>
      <c r="O229" s="546"/>
      <c r="P229" s="546"/>
      <c r="Q229" s="546"/>
      <c r="R229" s="546"/>
      <c r="S229" s="546"/>
      <c r="T229" s="546"/>
      <c r="U229" s="546"/>
      <c r="V229" s="546"/>
      <c r="W229" s="546"/>
      <c r="X229" s="554"/>
      <c r="Y229" s="554"/>
      <c r="Z229" s="546"/>
      <c r="AA229" s="546"/>
      <c r="AB229" s="546"/>
      <c r="AC229" s="546"/>
      <c r="AD229" s="546"/>
      <c r="AE229" s="546"/>
      <c r="AF229" s="546"/>
      <c r="AG229" s="546"/>
      <c r="AH229" s="546"/>
      <c r="AI229" s="546"/>
      <c r="AJ229" s="546"/>
    </row>
    <row r="230" spans="1:36" ht="15.75" customHeight="1">
      <c r="A230" s="546"/>
      <c r="B230" s="546"/>
      <c r="C230" s="546"/>
      <c r="D230" s="546"/>
      <c r="E230" s="546"/>
      <c r="F230" s="546"/>
      <c r="G230" s="546"/>
      <c r="H230" s="546"/>
      <c r="I230" s="546"/>
      <c r="J230" s="546"/>
      <c r="K230" s="546"/>
      <c r="L230" s="546"/>
      <c r="M230" s="546"/>
      <c r="N230" s="546"/>
      <c r="O230" s="546"/>
      <c r="P230" s="546"/>
      <c r="Q230" s="546"/>
      <c r="R230" s="546"/>
      <c r="S230" s="546"/>
      <c r="T230" s="546"/>
      <c r="U230" s="546"/>
      <c r="V230" s="546"/>
      <c r="W230" s="546"/>
      <c r="X230" s="554"/>
      <c r="Y230" s="554"/>
      <c r="Z230" s="546"/>
      <c r="AA230" s="546"/>
      <c r="AB230" s="546"/>
      <c r="AC230" s="546"/>
      <c r="AD230" s="546"/>
      <c r="AE230" s="546"/>
      <c r="AF230" s="546"/>
      <c r="AG230" s="546"/>
      <c r="AH230" s="546"/>
      <c r="AI230" s="546"/>
      <c r="AJ230" s="546"/>
    </row>
    <row r="231" spans="1:36" ht="15.75" customHeight="1">
      <c r="A231" s="546"/>
      <c r="B231" s="546"/>
      <c r="C231" s="546"/>
      <c r="D231" s="546"/>
      <c r="E231" s="546"/>
      <c r="F231" s="546"/>
      <c r="G231" s="546"/>
      <c r="H231" s="546"/>
      <c r="I231" s="546"/>
      <c r="J231" s="546"/>
      <c r="K231" s="546"/>
      <c r="L231" s="546"/>
      <c r="M231" s="546"/>
      <c r="N231" s="546"/>
      <c r="O231" s="546"/>
      <c r="P231" s="546"/>
      <c r="Q231" s="546"/>
      <c r="R231" s="546"/>
      <c r="S231" s="546"/>
      <c r="T231" s="546"/>
      <c r="U231" s="546"/>
      <c r="V231" s="546"/>
      <c r="W231" s="546"/>
      <c r="X231" s="554"/>
      <c r="Y231" s="554"/>
      <c r="Z231" s="546"/>
      <c r="AA231" s="546"/>
      <c r="AB231" s="546"/>
      <c r="AC231" s="546"/>
      <c r="AD231" s="546"/>
      <c r="AE231" s="546"/>
      <c r="AF231" s="546"/>
      <c r="AG231" s="546"/>
      <c r="AH231" s="546"/>
      <c r="AI231" s="546"/>
      <c r="AJ231" s="546"/>
    </row>
    <row r="232" spans="1:36" ht="15.75" customHeight="1">
      <c r="A232" s="546"/>
      <c r="B232" s="546"/>
      <c r="C232" s="546"/>
      <c r="D232" s="546"/>
      <c r="E232" s="546"/>
      <c r="F232" s="546"/>
      <c r="G232" s="546"/>
      <c r="H232" s="546"/>
      <c r="I232" s="546"/>
      <c r="J232" s="546"/>
      <c r="K232" s="546"/>
      <c r="L232" s="546"/>
      <c r="M232" s="546"/>
      <c r="N232" s="546"/>
      <c r="O232" s="546"/>
      <c r="P232" s="546"/>
      <c r="Q232" s="546"/>
      <c r="R232" s="546"/>
      <c r="S232" s="546"/>
      <c r="T232" s="546"/>
      <c r="U232" s="546"/>
      <c r="V232" s="546"/>
      <c r="W232" s="546"/>
      <c r="X232" s="554"/>
      <c r="Y232" s="554"/>
      <c r="Z232" s="546"/>
      <c r="AA232" s="546"/>
      <c r="AB232" s="546"/>
      <c r="AC232" s="546"/>
      <c r="AD232" s="546"/>
      <c r="AE232" s="546"/>
      <c r="AF232" s="546"/>
      <c r="AG232" s="546"/>
      <c r="AH232" s="546"/>
      <c r="AI232" s="546"/>
      <c r="AJ232" s="546"/>
    </row>
    <row r="233" spans="1:36" ht="15.75" customHeight="1">
      <c r="A233" s="546"/>
      <c r="B233" s="546"/>
      <c r="C233" s="546"/>
      <c r="D233" s="546"/>
      <c r="E233" s="546"/>
      <c r="F233" s="546"/>
      <c r="G233" s="546"/>
      <c r="H233" s="546"/>
      <c r="I233" s="546"/>
      <c r="J233" s="546"/>
      <c r="K233" s="546"/>
      <c r="L233" s="546"/>
      <c r="M233" s="546"/>
      <c r="N233" s="546"/>
      <c r="O233" s="546"/>
      <c r="P233" s="546"/>
      <c r="Q233" s="546"/>
      <c r="R233" s="546"/>
      <c r="S233" s="546"/>
      <c r="T233" s="546"/>
      <c r="U233" s="546"/>
      <c r="V233" s="546"/>
      <c r="W233" s="546"/>
      <c r="X233" s="554"/>
      <c r="Y233" s="554"/>
      <c r="Z233" s="546"/>
      <c r="AA233" s="546"/>
      <c r="AB233" s="546"/>
      <c r="AC233" s="546"/>
      <c r="AD233" s="546"/>
      <c r="AE233" s="546"/>
      <c r="AF233" s="546"/>
      <c r="AG233" s="546"/>
      <c r="AH233" s="546"/>
      <c r="AI233" s="546"/>
      <c r="AJ233" s="546"/>
    </row>
    <row r="234" spans="1:36" ht="15.75" customHeight="1">
      <c r="A234" s="546"/>
      <c r="B234" s="546"/>
      <c r="C234" s="546"/>
      <c r="D234" s="546"/>
      <c r="E234" s="546"/>
      <c r="F234" s="546"/>
      <c r="G234" s="546"/>
      <c r="H234" s="546"/>
      <c r="I234" s="546"/>
      <c r="J234" s="546"/>
      <c r="K234" s="546"/>
      <c r="L234" s="546"/>
      <c r="M234" s="546"/>
      <c r="N234" s="546"/>
      <c r="O234" s="546"/>
      <c r="P234" s="546"/>
      <c r="Q234" s="546"/>
      <c r="R234" s="546"/>
      <c r="S234" s="546"/>
      <c r="T234" s="546"/>
      <c r="U234" s="546"/>
      <c r="V234" s="546"/>
      <c r="W234" s="546"/>
      <c r="X234" s="554"/>
      <c r="Y234" s="554"/>
      <c r="Z234" s="546"/>
      <c r="AA234" s="546"/>
      <c r="AB234" s="546"/>
      <c r="AC234" s="546"/>
      <c r="AD234" s="546"/>
      <c r="AE234" s="546"/>
      <c r="AF234" s="546"/>
      <c r="AG234" s="546"/>
      <c r="AH234" s="546"/>
      <c r="AI234" s="546"/>
      <c r="AJ234" s="546"/>
    </row>
    <row r="235" spans="1:36" ht="15.75" customHeight="1">
      <c r="A235" s="546"/>
      <c r="B235" s="546"/>
      <c r="C235" s="546"/>
      <c r="D235" s="546"/>
      <c r="E235" s="546"/>
      <c r="F235" s="546"/>
      <c r="G235" s="546"/>
      <c r="H235" s="546"/>
      <c r="I235" s="546"/>
      <c r="J235" s="546"/>
      <c r="K235" s="546"/>
      <c r="L235" s="546"/>
      <c r="M235" s="546"/>
      <c r="N235" s="546"/>
      <c r="O235" s="546"/>
      <c r="P235" s="546"/>
      <c r="Q235" s="546"/>
      <c r="R235" s="546"/>
      <c r="S235" s="546"/>
      <c r="T235" s="546"/>
      <c r="U235" s="546"/>
      <c r="V235" s="546"/>
      <c r="W235" s="546"/>
      <c r="X235" s="554"/>
      <c r="Y235" s="554"/>
      <c r="Z235" s="546"/>
      <c r="AA235" s="546"/>
      <c r="AB235" s="546"/>
      <c r="AC235" s="546"/>
      <c r="AD235" s="546"/>
      <c r="AE235" s="546"/>
      <c r="AF235" s="546"/>
      <c r="AG235" s="546"/>
      <c r="AH235" s="546"/>
      <c r="AI235" s="546"/>
      <c r="AJ235" s="546"/>
    </row>
    <row r="236" spans="1:36" ht="15.75" customHeight="1">
      <c r="A236" s="546"/>
      <c r="B236" s="546"/>
      <c r="C236" s="546"/>
      <c r="D236" s="546"/>
      <c r="E236" s="546"/>
      <c r="F236" s="546"/>
      <c r="G236" s="546"/>
      <c r="H236" s="546"/>
      <c r="I236" s="546"/>
      <c r="J236" s="546"/>
      <c r="K236" s="546"/>
      <c r="L236" s="546"/>
      <c r="M236" s="546"/>
      <c r="N236" s="546"/>
      <c r="O236" s="546"/>
      <c r="P236" s="546"/>
      <c r="Q236" s="546"/>
      <c r="R236" s="546"/>
      <c r="S236" s="546"/>
      <c r="T236" s="546"/>
      <c r="U236" s="546"/>
      <c r="V236" s="546"/>
      <c r="W236" s="546"/>
      <c r="X236" s="554"/>
      <c r="Y236" s="554"/>
      <c r="Z236" s="546"/>
      <c r="AA236" s="546"/>
      <c r="AB236" s="546"/>
      <c r="AC236" s="546"/>
      <c r="AD236" s="546"/>
      <c r="AE236" s="546"/>
      <c r="AF236" s="546"/>
      <c r="AG236" s="546"/>
      <c r="AH236" s="546"/>
      <c r="AI236" s="546"/>
      <c r="AJ236" s="546"/>
    </row>
    <row r="237" spans="1:36" ht="15.75" customHeight="1">
      <c r="A237" s="546"/>
      <c r="B237" s="546"/>
      <c r="C237" s="546"/>
      <c r="D237" s="546"/>
      <c r="E237" s="546"/>
      <c r="F237" s="546"/>
      <c r="G237" s="546"/>
      <c r="H237" s="546"/>
      <c r="I237" s="546"/>
      <c r="J237" s="546"/>
      <c r="K237" s="546"/>
      <c r="L237" s="546"/>
      <c r="M237" s="546"/>
      <c r="N237" s="546"/>
      <c r="O237" s="546"/>
      <c r="P237" s="546"/>
      <c r="Q237" s="546"/>
      <c r="R237" s="546"/>
      <c r="S237" s="546"/>
      <c r="T237" s="546"/>
      <c r="U237" s="546"/>
      <c r="V237" s="546"/>
      <c r="W237" s="546"/>
      <c r="X237" s="554"/>
      <c r="Y237" s="554"/>
      <c r="Z237" s="546"/>
      <c r="AA237" s="546"/>
      <c r="AB237" s="546"/>
      <c r="AC237" s="546"/>
      <c r="AD237" s="546"/>
      <c r="AE237" s="546"/>
      <c r="AF237" s="546"/>
      <c r="AG237" s="546"/>
      <c r="AH237" s="546"/>
      <c r="AI237" s="546"/>
      <c r="AJ237" s="546"/>
    </row>
    <row r="238" spans="1:36" ht="15.75" customHeight="1">
      <c r="A238" s="546"/>
      <c r="B238" s="546"/>
      <c r="C238" s="546"/>
      <c r="D238" s="546"/>
      <c r="E238" s="546"/>
      <c r="F238" s="546"/>
      <c r="G238" s="546"/>
      <c r="H238" s="546"/>
      <c r="I238" s="546"/>
      <c r="J238" s="546"/>
      <c r="K238" s="546"/>
      <c r="L238" s="546"/>
      <c r="M238" s="546"/>
      <c r="N238" s="546"/>
      <c r="O238" s="546"/>
      <c r="P238" s="546"/>
      <c r="Q238" s="546"/>
      <c r="R238" s="546"/>
      <c r="S238" s="546"/>
      <c r="T238" s="546"/>
      <c r="U238" s="546"/>
      <c r="V238" s="546"/>
      <c r="W238" s="546"/>
      <c r="X238" s="554"/>
      <c r="Y238" s="554"/>
      <c r="Z238" s="546"/>
      <c r="AA238" s="546"/>
      <c r="AB238" s="546"/>
      <c r="AC238" s="546"/>
      <c r="AD238" s="546"/>
      <c r="AE238" s="546"/>
      <c r="AF238" s="546"/>
      <c r="AG238" s="546"/>
      <c r="AH238" s="546"/>
      <c r="AI238" s="546"/>
      <c r="AJ238" s="546"/>
    </row>
    <row r="239" spans="1:36" ht="15.75" customHeight="1">
      <c r="A239" s="546"/>
      <c r="B239" s="546"/>
      <c r="C239" s="546"/>
      <c r="D239" s="546"/>
      <c r="E239" s="546"/>
      <c r="F239" s="546"/>
      <c r="G239" s="546"/>
      <c r="H239" s="546"/>
      <c r="I239" s="546"/>
      <c r="J239" s="546"/>
      <c r="K239" s="546"/>
      <c r="L239" s="546"/>
      <c r="M239" s="546"/>
      <c r="N239" s="546"/>
      <c r="O239" s="546"/>
      <c r="P239" s="546"/>
      <c r="Q239" s="546"/>
      <c r="R239" s="546"/>
      <c r="S239" s="546"/>
      <c r="T239" s="546"/>
      <c r="U239" s="546"/>
      <c r="V239" s="546"/>
      <c r="W239" s="546"/>
      <c r="X239" s="554"/>
      <c r="Y239" s="554"/>
      <c r="Z239" s="546"/>
      <c r="AA239" s="546"/>
      <c r="AB239" s="546"/>
      <c r="AC239" s="546"/>
      <c r="AD239" s="546"/>
      <c r="AE239" s="546"/>
      <c r="AF239" s="546"/>
      <c r="AG239" s="546"/>
      <c r="AH239" s="546"/>
      <c r="AI239" s="546"/>
      <c r="AJ239" s="546"/>
    </row>
    <row r="240" spans="1:36" ht="15.75" customHeight="1">
      <c r="A240" s="546"/>
      <c r="B240" s="546"/>
      <c r="C240" s="546"/>
      <c r="D240" s="546"/>
      <c r="E240" s="546"/>
      <c r="F240" s="546"/>
      <c r="G240" s="546"/>
      <c r="H240" s="546"/>
      <c r="I240" s="546"/>
      <c r="J240" s="546"/>
      <c r="K240" s="546"/>
      <c r="L240" s="546"/>
      <c r="M240" s="546"/>
      <c r="N240" s="546"/>
      <c r="O240" s="546"/>
      <c r="P240" s="546"/>
      <c r="Q240" s="546"/>
      <c r="R240" s="546"/>
      <c r="S240" s="546"/>
      <c r="T240" s="546"/>
      <c r="U240" s="546"/>
      <c r="V240" s="546"/>
      <c r="W240" s="546"/>
      <c r="X240" s="554"/>
      <c r="Y240" s="554"/>
      <c r="Z240" s="546"/>
      <c r="AA240" s="546"/>
      <c r="AB240" s="546"/>
      <c r="AC240" s="546"/>
      <c r="AD240" s="546"/>
      <c r="AE240" s="546"/>
      <c r="AF240" s="546"/>
      <c r="AG240" s="546"/>
      <c r="AH240" s="546"/>
      <c r="AI240" s="546"/>
      <c r="AJ240" s="546"/>
    </row>
    <row r="241" spans="1:36" ht="15.75" customHeight="1">
      <c r="A241" s="546"/>
      <c r="B241" s="546"/>
      <c r="C241" s="546"/>
      <c r="D241" s="546"/>
      <c r="E241" s="546"/>
      <c r="F241" s="546"/>
      <c r="G241" s="546"/>
      <c r="H241" s="546"/>
      <c r="I241" s="546"/>
      <c r="J241" s="546"/>
      <c r="K241" s="546"/>
      <c r="L241" s="546"/>
      <c r="M241" s="546"/>
      <c r="N241" s="546"/>
      <c r="O241" s="546"/>
      <c r="P241" s="546"/>
      <c r="Q241" s="546"/>
      <c r="R241" s="546"/>
      <c r="S241" s="546"/>
      <c r="T241" s="546"/>
      <c r="U241" s="546"/>
      <c r="V241" s="546"/>
      <c r="W241" s="546"/>
      <c r="X241" s="554"/>
      <c r="Y241" s="554"/>
      <c r="Z241" s="546"/>
      <c r="AA241" s="546"/>
      <c r="AB241" s="546"/>
      <c r="AC241" s="546"/>
      <c r="AD241" s="546"/>
      <c r="AE241" s="546"/>
      <c r="AF241" s="546"/>
      <c r="AG241" s="546"/>
      <c r="AH241" s="546"/>
      <c r="AI241" s="546"/>
      <c r="AJ241" s="546"/>
    </row>
    <row r="242" spans="1:36" ht="15.75" customHeight="1">
      <c r="A242" s="546"/>
      <c r="B242" s="546"/>
      <c r="C242" s="546"/>
      <c r="D242" s="546"/>
      <c r="E242" s="546"/>
      <c r="F242" s="546"/>
      <c r="G242" s="546"/>
      <c r="H242" s="546"/>
      <c r="I242" s="546"/>
      <c r="J242" s="546"/>
      <c r="K242" s="546"/>
      <c r="L242" s="546"/>
      <c r="M242" s="546"/>
      <c r="N242" s="546"/>
      <c r="O242" s="546"/>
      <c r="P242" s="546"/>
      <c r="Q242" s="546"/>
      <c r="R242" s="546"/>
      <c r="S242" s="546"/>
      <c r="T242" s="546"/>
      <c r="U242" s="546"/>
      <c r="V242" s="546"/>
      <c r="W242" s="546"/>
      <c r="X242" s="554"/>
      <c r="Y242" s="554"/>
      <c r="Z242" s="546"/>
      <c r="AA242" s="546"/>
      <c r="AB242" s="546"/>
      <c r="AC242" s="546"/>
      <c r="AD242" s="546"/>
      <c r="AE242" s="546"/>
      <c r="AF242" s="546"/>
      <c r="AG242" s="546"/>
      <c r="AH242" s="546"/>
      <c r="AI242" s="546"/>
      <c r="AJ242" s="546"/>
    </row>
    <row r="243" spans="1:36" ht="15.75" customHeight="1">
      <c r="A243" s="546"/>
      <c r="B243" s="546"/>
      <c r="C243" s="546"/>
      <c r="D243" s="546"/>
      <c r="E243" s="546"/>
      <c r="F243" s="546"/>
      <c r="G243" s="546"/>
      <c r="H243" s="546"/>
      <c r="I243" s="546"/>
      <c r="J243" s="546"/>
      <c r="K243" s="546"/>
      <c r="L243" s="546"/>
      <c r="M243" s="546"/>
      <c r="N243" s="546"/>
      <c r="O243" s="546"/>
      <c r="P243" s="546"/>
      <c r="Q243" s="546"/>
      <c r="R243" s="546"/>
      <c r="S243" s="546"/>
      <c r="T243" s="546"/>
      <c r="U243" s="546"/>
      <c r="V243" s="546"/>
      <c r="W243" s="546"/>
      <c r="X243" s="554"/>
      <c r="Y243" s="554"/>
      <c r="Z243" s="546"/>
      <c r="AA243" s="546"/>
      <c r="AB243" s="546"/>
      <c r="AC243" s="546"/>
      <c r="AD243" s="546"/>
      <c r="AE243" s="546"/>
      <c r="AF243" s="546"/>
      <c r="AG243" s="546"/>
      <c r="AH243" s="546"/>
      <c r="AI243" s="546"/>
      <c r="AJ243" s="546"/>
    </row>
    <row r="244" spans="1:36" ht="15.75" customHeight="1">
      <c r="A244" s="546"/>
      <c r="B244" s="546"/>
      <c r="C244" s="546"/>
      <c r="D244" s="546"/>
      <c r="E244" s="546"/>
      <c r="F244" s="546"/>
      <c r="G244" s="546"/>
      <c r="H244" s="546"/>
      <c r="I244" s="546"/>
      <c r="J244" s="546"/>
      <c r="K244" s="546"/>
      <c r="L244" s="546"/>
      <c r="M244" s="546"/>
      <c r="N244" s="546"/>
      <c r="O244" s="546"/>
      <c r="P244" s="546"/>
      <c r="Q244" s="546"/>
      <c r="R244" s="546"/>
      <c r="S244" s="546"/>
      <c r="T244" s="546"/>
      <c r="U244" s="546"/>
      <c r="V244" s="546"/>
      <c r="W244" s="546"/>
      <c r="X244" s="554"/>
      <c r="Y244" s="554"/>
      <c r="Z244" s="546"/>
      <c r="AA244" s="546"/>
      <c r="AB244" s="546"/>
      <c r="AC244" s="546"/>
      <c r="AD244" s="546"/>
      <c r="AE244" s="546"/>
      <c r="AF244" s="546"/>
      <c r="AG244" s="546"/>
      <c r="AH244" s="546"/>
      <c r="AI244" s="546"/>
      <c r="AJ244" s="546"/>
    </row>
    <row r="245" spans="1:36" ht="15.75" customHeight="1">
      <c r="A245" s="546"/>
      <c r="B245" s="546"/>
      <c r="C245" s="546"/>
      <c r="D245" s="546"/>
      <c r="E245" s="546"/>
      <c r="F245" s="546"/>
      <c r="G245" s="546"/>
      <c r="H245" s="546"/>
      <c r="I245" s="546"/>
      <c r="J245" s="546"/>
      <c r="K245" s="546"/>
      <c r="L245" s="546"/>
      <c r="M245" s="546"/>
      <c r="N245" s="546"/>
      <c r="O245" s="546"/>
      <c r="P245" s="546"/>
      <c r="Q245" s="546"/>
      <c r="R245" s="546"/>
      <c r="S245" s="546"/>
      <c r="T245" s="546"/>
      <c r="U245" s="546"/>
      <c r="V245" s="546"/>
      <c r="W245" s="546"/>
      <c r="X245" s="554"/>
      <c r="Y245" s="554"/>
      <c r="Z245" s="546"/>
      <c r="AA245" s="546"/>
      <c r="AB245" s="546"/>
      <c r="AC245" s="546"/>
      <c r="AD245" s="546"/>
      <c r="AE245" s="546"/>
      <c r="AF245" s="546"/>
      <c r="AG245" s="546"/>
      <c r="AH245" s="546"/>
      <c r="AI245" s="546"/>
      <c r="AJ245" s="546"/>
    </row>
    <row r="246" spans="1:36" ht="15.75" customHeight="1">
      <c r="A246" s="546"/>
      <c r="B246" s="546"/>
      <c r="C246" s="546"/>
      <c r="D246" s="546"/>
      <c r="E246" s="546"/>
      <c r="F246" s="546"/>
      <c r="G246" s="546"/>
      <c r="H246" s="546"/>
      <c r="I246" s="546"/>
      <c r="J246" s="546"/>
      <c r="K246" s="546"/>
      <c r="L246" s="546"/>
      <c r="M246" s="546"/>
      <c r="N246" s="546"/>
      <c r="O246" s="546"/>
      <c r="P246" s="546"/>
      <c r="Q246" s="546"/>
      <c r="R246" s="546"/>
      <c r="S246" s="546"/>
      <c r="T246" s="546"/>
      <c r="U246" s="546"/>
      <c r="V246" s="546"/>
      <c r="W246" s="546"/>
      <c r="X246" s="554"/>
      <c r="Y246" s="554"/>
      <c r="Z246" s="546"/>
      <c r="AA246" s="546"/>
      <c r="AB246" s="546"/>
      <c r="AC246" s="546"/>
      <c r="AD246" s="546"/>
      <c r="AE246" s="546"/>
      <c r="AF246" s="546"/>
      <c r="AG246" s="546"/>
      <c r="AH246" s="546"/>
      <c r="AI246" s="546"/>
      <c r="AJ246" s="546"/>
    </row>
    <row r="247" spans="1:36" ht="15.75" customHeight="1">
      <c r="A247" s="546"/>
      <c r="B247" s="546"/>
      <c r="C247" s="546"/>
      <c r="D247" s="546"/>
      <c r="E247" s="546"/>
      <c r="F247" s="546"/>
      <c r="G247" s="546"/>
      <c r="H247" s="546"/>
      <c r="I247" s="546"/>
      <c r="J247" s="546"/>
      <c r="K247" s="546"/>
      <c r="L247" s="546"/>
      <c r="M247" s="546"/>
      <c r="N247" s="546"/>
      <c r="O247" s="546"/>
      <c r="P247" s="546"/>
      <c r="Q247" s="546"/>
      <c r="R247" s="546"/>
      <c r="S247" s="546"/>
      <c r="T247" s="546"/>
      <c r="U247" s="546"/>
      <c r="V247" s="546"/>
      <c r="W247" s="546"/>
      <c r="X247" s="554"/>
      <c r="Y247" s="554"/>
      <c r="Z247" s="546"/>
      <c r="AA247" s="546"/>
      <c r="AB247" s="546"/>
      <c r="AC247" s="546"/>
      <c r="AD247" s="546"/>
      <c r="AE247" s="546"/>
      <c r="AF247" s="546"/>
      <c r="AG247" s="546"/>
      <c r="AH247" s="546"/>
      <c r="AI247" s="546"/>
      <c r="AJ247" s="546"/>
    </row>
    <row r="248" spans="1:36" ht="15.75" customHeight="1">
      <c r="A248" s="546"/>
      <c r="B248" s="546"/>
      <c r="C248" s="546"/>
      <c r="D248" s="546"/>
      <c r="E248" s="546"/>
      <c r="F248" s="546"/>
      <c r="G248" s="546"/>
      <c r="H248" s="546"/>
      <c r="I248" s="546"/>
      <c r="J248" s="546"/>
      <c r="K248" s="546"/>
      <c r="L248" s="546"/>
      <c r="M248" s="546"/>
      <c r="N248" s="546"/>
      <c r="O248" s="546"/>
      <c r="P248" s="546"/>
      <c r="Q248" s="546"/>
      <c r="R248" s="546"/>
      <c r="S248" s="546"/>
      <c r="T248" s="546"/>
      <c r="U248" s="546"/>
      <c r="V248" s="546"/>
      <c r="W248" s="546"/>
      <c r="X248" s="554"/>
      <c r="Y248" s="554"/>
      <c r="Z248" s="546"/>
      <c r="AA248" s="546"/>
      <c r="AB248" s="546"/>
      <c r="AC248" s="546"/>
      <c r="AD248" s="546"/>
      <c r="AE248" s="546"/>
      <c r="AF248" s="546"/>
      <c r="AG248" s="546"/>
      <c r="AH248" s="546"/>
      <c r="AI248" s="546"/>
      <c r="AJ248" s="546"/>
    </row>
    <row r="249" spans="1:36" ht="15.75" customHeight="1">
      <c r="A249" s="546"/>
      <c r="B249" s="546"/>
      <c r="C249" s="546"/>
      <c r="D249" s="546"/>
      <c r="E249" s="546"/>
      <c r="F249" s="546"/>
      <c r="G249" s="546"/>
      <c r="H249" s="546"/>
      <c r="I249" s="546"/>
      <c r="J249" s="546"/>
      <c r="K249" s="546"/>
      <c r="L249" s="546"/>
      <c r="M249" s="546"/>
      <c r="N249" s="546"/>
      <c r="O249" s="546"/>
      <c r="P249" s="546"/>
      <c r="Q249" s="546"/>
      <c r="R249" s="546"/>
      <c r="S249" s="546"/>
      <c r="T249" s="546"/>
      <c r="U249" s="546"/>
      <c r="V249" s="546"/>
      <c r="W249" s="546"/>
      <c r="X249" s="554"/>
      <c r="Y249" s="554"/>
      <c r="Z249" s="546"/>
      <c r="AA249" s="546"/>
      <c r="AB249" s="546"/>
      <c r="AC249" s="546"/>
      <c r="AD249" s="546"/>
      <c r="AE249" s="546"/>
      <c r="AF249" s="546"/>
      <c r="AG249" s="546"/>
      <c r="AH249" s="546"/>
      <c r="AI249" s="546"/>
      <c r="AJ249" s="546"/>
    </row>
    <row r="250" spans="1:36" ht="15.75" customHeight="1">
      <c r="A250" s="546"/>
      <c r="B250" s="546"/>
      <c r="C250" s="546"/>
      <c r="D250" s="546"/>
      <c r="E250" s="546"/>
      <c r="F250" s="546"/>
      <c r="G250" s="546"/>
      <c r="H250" s="546"/>
      <c r="I250" s="546"/>
      <c r="J250" s="546"/>
      <c r="K250" s="546"/>
      <c r="L250" s="546"/>
      <c r="M250" s="546"/>
      <c r="N250" s="546"/>
      <c r="O250" s="546"/>
      <c r="P250" s="546"/>
      <c r="Q250" s="546"/>
      <c r="R250" s="546"/>
      <c r="S250" s="546"/>
      <c r="T250" s="546"/>
      <c r="U250" s="546"/>
      <c r="V250" s="546"/>
      <c r="W250" s="546"/>
      <c r="X250" s="554"/>
      <c r="Y250" s="554"/>
      <c r="Z250" s="546"/>
      <c r="AA250" s="546"/>
      <c r="AB250" s="546"/>
      <c r="AC250" s="546"/>
      <c r="AD250" s="546"/>
      <c r="AE250" s="546"/>
      <c r="AF250" s="546"/>
      <c r="AG250" s="546"/>
      <c r="AH250" s="546"/>
      <c r="AI250" s="546"/>
      <c r="AJ250" s="546"/>
    </row>
    <row r="251" spans="1:36" ht="15.75" customHeight="1">
      <c r="A251" s="546"/>
      <c r="B251" s="546"/>
      <c r="C251" s="546"/>
      <c r="D251" s="546"/>
      <c r="E251" s="546"/>
      <c r="F251" s="546"/>
      <c r="G251" s="546"/>
      <c r="H251" s="546"/>
      <c r="I251" s="546"/>
      <c r="J251" s="546"/>
      <c r="K251" s="546"/>
      <c r="L251" s="546"/>
      <c r="M251" s="546"/>
      <c r="N251" s="546"/>
      <c r="O251" s="546"/>
      <c r="P251" s="546"/>
      <c r="Q251" s="546"/>
      <c r="R251" s="546"/>
      <c r="S251" s="546"/>
      <c r="T251" s="546"/>
      <c r="U251" s="546"/>
      <c r="V251" s="546"/>
      <c r="W251" s="546"/>
      <c r="X251" s="554"/>
      <c r="Y251" s="554"/>
      <c r="Z251" s="546"/>
      <c r="AA251" s="546"/>
      <c r="AB251" s="546"/>
      <c r="AC251" s="546"/>
      <c r="AD251" s="546"/>
      <c r="AE251" s="546"/>
      <c r="AF251" s="546"/>
      <c r="AG251" s="546"/>
      <c r="AH251" s="546"/>
      <c r="AI251" s="546"/>
      <c r="AJ251" s="546"/>
    </row>
    <row r="252" spans="1:36" ht="15.75" customHeight="1">
      <c r="A252" s="546"/>
      <c r="B252" s="546"/>
      <c r="C252" s="546"/>
      <c r="D252" s="546"/>
      <c r="E252" s="546"/>
      <c r="F252" s="546"/>
      <c r="G252" s="546"/>
      <c r="H252" s="546"/>
      <c r="I252" s="546"/>
      <c r="J252" s="546"/>
      <c r="K252" s="546"/>
      <c r="L252" s="546"/>
      <c r="M252" s="546"/>
      <c r="N252" s="546"/>
      <c r="O252" s="546"/>
      <c r="P252" s="546"/>
      <c r="Q252" s="546"/>
      <c r="R252" s="546"/>
      <c r="S252" s="546"/>
      <c r="T252" s="546"/>
      <c r="U252" s="546"/>
      <c r="V252" s="546"/>
      <c r="W252" s="546"/>
      <c r="X252" s="554"/>
      <c r="Y252" s="554"/>
      <c r="Z252" s="546"/>
      <c r="AA252" s="546"/>
      <c r="AB252" s="546"/>
      <c r="AC252" s="546"/>
      <c r="AD252" s="546"/>
      <c r="AE252" s="546"/>
      <c r="AF252" s="546"/>
      <c r="AG252" s="546"/>
      <c r="AH252" s="546"/>
      <c r="AI252" s="546"/>
      <c r="AJ252" s="546"/>
    </row>
    <row r="253" spans="1:36" ht="15.75" customHeight="1">
      <c r="A253" s="546"/>
      <c r="B253" s="546"/>
      <c r="C253" s="546"/>
      <c r="D253" s="546"/>
      <c r="E253" s="546"/>
      <c r="F253" s="546"/>
      <c r="G253" s="546"/>
      <c r="H253" s="546"/>
      <c r="I253" s="546"/>
      <c r="J253" s="546"/>
      <c r="K253" s="546"/>
      <c r="L253" s="546"/>
      <c r="M253" s="546"/>
      <c r="N253" s="546"/>
      <c r="O253" s="546"/>
      <c r="P253" s="546"/>
      <c r="Q253" s="546"/>
      <c r="R253" s="546"/>
      <c r="S253" s="546"/>
      <c r="T253" s="546"/>
      <c r="U253" s="546"/>
      <c r="V253" s="546"/>
      <c r="W253" s="546"/>
      <c r="X253" s="554"/>
      <c r="Y253" s="554"/>
      <c r="Z253" s="546"/>
      <c r="AA253" s="546"/>
      <c r="AB253" s="546"/>
      <c r="AC253" s="546"/>
      <c r="AD253" s="546"/>
      <c r="AE253" s="546"/>
      <c r="AF253" s="546"/>
      <c r="AG253" s="546"/>
      <c r="AH253" s="546"/>
      <c r="AI253" s="546"/>
      <c r="AJ253" s="546"/>
    </row>
    <row r="254" spans="1:36" ht="15.75" customHeight="1">
      <c r="A254" s="546"/>
      <c r="B254" s="546"/>
      <c r="C254" s="546"/>
      <c r="D254" s="546"/>
      <c r="E254" s="546"/>
      <c r="F254" s="546"/>
      <c r="G254" s="546"/>
      <c r="H254" s="546"/>
      <c r="I254" s="546"/>
      <c r="J254" s="546"/>
      <c r="K254" s="546"/>
      <c r="L254" s="546"/>
      <c r="M254" s="546"/>
      <c r="N254" s="546"/>
      <c r="O254" s="546"/>
      <c r="P254" s="546"/>
      <c r="Q254" s="546"/>
      <c r="R254" s="546"/>
      <c r="S254" s="546"/>
      <c r="T254" s="546"/>
      <c r="U254" s="546"/>
      <c r="V254" s="546"/>
      <c r="W254" s="546"/>
      <c r="X254" s="554"/>
      <c r="Y254" s="554"/>
      <c r="Z254" s="546"/>
      <c r="AA254" s="546"/>
      <c r="AB254" s="546"/>
      <c r="AC254" s="546"/>
      <c r="AD254" s="546"/>
      <c r="AE254" s="546"/>
      <c r="AF254" s="546"/>
      <c r="AG254" s="546"/>
      <c r="AH254" s="546"/>
      <c r="AI254" s="546"/>
      <c r="AJ254" s="546"/>
    </row>
    <row r="255" spans="1:36" ht="15.75" customHeight="1">
      <c r="A255" s="546"/>
      <c r="B255" s="546"/>
      <c r="C255" s="546"/>
      <c r="D255" s="546"/>
      <c r="E255" s="546"/>
      <c r="F255" s="546"/>
      <c r="G255" s="546"/>
      <c r="H255" s="546"/>
      <c r="I255" s="546"/>
      <c r="J255" s="546"/>
      <c r="K255" s="546"/>
      <c r="L255" s="546"/>
      <c r="M255" s="546"/>
      <c r="N255" s="546"/>
      <c r="O255" s="546"/>
      <c r="P255" s="546"/>
      <c r="Q255" s="546"/>
      <c r="R255" s="546"/>
      <c r="S255" s="546"/>
      <c r="T255" s="546"/>
      <c r="U255" s="546"/>
      <c r="V255" s="546"/>
      <c r="W255" s="546"/>
      <c r="X255" s="554"/>
      <c r="Y255" s="554"/>
      <c r="Z255" s="546"/>
      <c r="AA255" s="546"/>
      <c r="AB255" s="546"/>
      <c r="AC255" s="546"/>
      <c r="AD255" s="546"/>
      <c r="AE255" s="546"/>
      <c r="AF255" s="546"/>
      <c r="AG255" s="546"/>
      <c r="AH255" s="546"/>
      <c r="AI255" s="546"/>
      <c r="AJ255" s="546"/>
    </row>
    <row r="256" spans="1:36" ht="15.75" customHeight="1">
      <c r="A256" s="546"/>
      <c r="B256" s="546"/>
      <c r="C256" s="546"/>
      <c r="D256" s="546"/>
      <c r="E256" s="546"/>
      <c r="F256" s="546"/>
      <c r="G256" s="546"/>
      <c r="H256" s="546"/>
      <c r="I256" s="546"/>
      <c r="J256" s="546"/>
      <c r="K256" s="546"/>
      <c r="L256" s="546"/>
      <c r="M256" s="546"/>
      <c r="N256" s="546"/>
      <c r="O256" s="546"/>
      <c r="P256" s="546"/>
      <c r="Q256" s="546"/>
      <c r="R256" s="546"/>
      <c r="S256" s="546"/>
      <c r="T256" s="546"/>
      <c r="U256" s="546"/>
      <c r="V256" s="546"/>
      <c r="W256" s="546"/>
      <c r="X256" s="554"/>
      <c r="Y256" s="554"/>
      <c r="Z256" s="546"/>
      <c r="AA256" s="546"/>
      <c r="AB256" s="546"/>
      <c r="AC256" s="546"/>
      <c r="AD256" s="546"/>
      <c r="AE256" s="546"/>
      <c r="AF256" s="546"/>
      <c r="AG256" s="546"/>
      <c r="AH256" s="546"/>
      <c r="AI256" s="546"/>
      <c r="AJ256" s="546"/>
    </row>
    <row r="257" spans="1:36" ht="15.75" customHeight="1">
      <c r="A257" s="546"/>
      <c r="B257" s="546"/>
      <c r="C257" s="546"/>
      <c r="D257" s="546"/>
      <c r="E257" s="546"/>
      <c r="F257" s="546"/>
      <c r="G257" s="546"/>
      <c r="H257" s="546"/>
      <c r="I257" s="546"/>
      <c r="J257" s="546"/>
      <c r="K257" s="546"/>
      <c r="L257" s="546"/>
      <c r="M257" s="546"/>
      <c r="N257" s="546"/>
      <c r="O257" s="546"/>
      <c r="P257" s="546"/>
      <c r="Q257" s="546"/>
      <c r="R257" s="546"/>
      <c r="S257" s="546"/>
      <c r="T257" s="546"/>
      <c r="U257" s="546"/>
      <c r="V257" s="546"/>
      <c r="W257" s="546"/>
      <c r="X257" s="554"/>
      <c r="Y257" s="554"/>
      <c r="Z257" s="546"/>
      <c r="AA257" s="546"/>
      <c r="AB257" s="546"/>
      <c r="AC257" s="546"/>
      <c r="AD257" s="546"/>
      <c r="AE257" s="546"/>
      <c r="AF257" s="546"/>
      <c r="AG257" s="546"/>
      <c r="AH257" s="546"/>
      <c r="AI257" s="546"/>
      <c r="AJ257" s="546"/>
    </row>
    <row r="258" spans="1:36" ht="15.75" customHeight="1">
      <c r="A258" s="546"/>
      <c r="B258" s="546"/>
      <c r="C258" s="546"/>
      <c r="D258" s="546"/>
      <c r="E258" s="546"/>
      <c r="F258" s="546"/>
      <c r="G258" s="546"/>
      <c r="H258" s="546"/>
      <c r="I258" s="546"/>
      <c r="J258" s="546"/>
      <c r="K258" s="546"/>
      <c r="L258" s="546"/>
      <c r="M258" s="546"/>
      <c r="N258" s="546"/>
      <c r="O258" s="546"/>
      <c r="P258" s="546"/>
      <c r="Q258" s="546"/>
      <c r="R258" s="546"/>
      <c r="S258" s="546"/>
      <c r="T258" s="546"/>
      <c r="U258" s="546"/>
      <c r="V258" s="546"/>
      <c r="W258" s="546"/>
      <c r="X258" s="554"/>
      <c r="Y258" s="554"/>
      <c r="Z258" s="546"/>
      <c r="AA258" s="546"/>
      <c r="AB258" s="546"/>
      <c r="AC258" s="546"/>
      <c r="AD258" s="546"/>
      <c r="AE258" s="546"/>
      <c r="AF258" s="546"/>
      <c r="AG258" s="546"/>
      <c r="AH258" s="546"/>
      <c r="AI258" s="546"/>
      <c r="AJ258" s="546"/>
    </row>
    <row r="259" spans="1:36" ht="15.75" customHeight="1">
      <c r="A259" s="546"/>
      <c r="B259" s="546"/>
      <c r="C259" s="546"/>
      <c r="D259" s="546"/>
      <c r="E259" s="546"/>
      <c r="F259" s="546"/>
      <c r="G259" s="546"/>
      <c r="H259" s="546"/>
      <c r="I259" s="546"/>
      <c r="J259" s="546"/>
      <c r="K259" s="546"/>
      <c r="L259" s="546"/>
      <c r="M259" s="546"/>
      <c r="N259" s="546"/>
      <c r="O259" s="546"/>
      <c r="P259" s="546"/>
      <c r="Q259" s="546"/>
      <c r="R259" s="546"/>
      <c r="S259" s="546"/>
      <c r="T259" s="546"/>
      <c r="U259" s="546"/>
      <c r="V259" s="546"/>
      <c r="W259" s="546"/>
      <c r="X259" s="554"/>
      <c r="Y259" s="554"/>
      <c r="Z259" s="546"/>
      <c r="AA259" s="546"/>
      <c r="AB259" s="546"/>
      <c r="AC259" s="546"/>
      <c r="AD259" s="546"/>
      <c r="AE259" s="546"/>
      <c r="AF259" s="546"/>
      <c r="AG259" s="546"/>
      <c r="AH259" s="546"/>
      <c r="AI259" s="546"/>
      <c r="AJ259" s="546"/>
    </row>
    <row r="260" spans="1:36" ht="15.75" customHeight="1">
      <c r="A260" s="546"/>
      <c r="B260" s="546"/>
      <c r="C260" s="546"/>
      <c r="D260" s="546"/>
      <c r="E260" s="546"/>
      <c r="F260" s="546"/>
      <c r="G260" s="546"/>
      <c r="H260" s="546"/>
      <c r="I260" s="546"/>
      <c r="J260" s="546"/>
      <c r="K260" s="546"/>
      <c r="L260" s="546"/>
      <c r="M260" s="546"/>
      <c r="N260" s="546"/>
      <c r="O260" s="546"/>
      <c r="P260" s="546"/>
      <c r="Q260" s="546"/>
      <c r="R260" s="546"/>
      <c r="S260" s="546"/>
      <c r="T260" s="546"/>
      <c r="U260" s="546"/>
      <c r="V260" s="546"/>
      <c r="W260" s="546"/>
      <c r="X260" s="554"/>
      <c r="Y260" s="554"/>
      <c r="Z260" s="546"/>
      <c r="AA260" s="546"/>
      <c r="AB260" s="546"/>
      <c r="AC260" s="546"/>
      <c r="AD260" s="546"/>
      <c r="AE260" s="546"/>
      <c r="AF260" s="546"/>
      <c r="AG260" s="546"/>
      <c r="AH260" s="546"/>
      <c r="AI260" s="546"/>
      <c r="AJ260" s="546"/>
    </row>
    <row r="261" spans="1:36" ht="15.75" customHeight="1">
      <c r="A261" s="546"/>
      <c r="B261" s="546"/>
      <c r="C261" s="546"/>
      <c r="D261" s="546"/>
      <c r="E261" s="546"/>
      <c r="F261" s="546"/>
      <c r="G261" s="546"/>
      <c r="H261" s="546"/>
      <c r="I261" s="546"/>
      <c r="J261" s="546"/>
      <c r="K261" s="546"/>
      <c r="L261" s="546"/>
      <c r="M261" s="546"/>
      <c r="N261" s="546"/>
      <c r="O261" s="546"/>
      <c r="P261" s="546"/>
      <c r="Q261" s="546"/>
      <c r="R261" s="546"/>
      <c r="S261" s="546"/>
      <c r="T261" s="546"/>
      <c r="U261" s="546"/>
      <c r="V261" s="546"/>
      <c r="W261" s="546"/>
      <c r="X261" s="554"/>
      <c r="Y261" s="554"/>
      <c r="Z261" s="546"/>
      <c r="AA261" s="546"/>
      <c r="AB261" s="546"/>
      <c r="AC261" s="546"/>
      <c r="AD261" s="546"/>
      <c r="AE261" s="546"/>
      <c r="AF261" s="546"/>
      <c r="AG261" s="546"/>
      <c r="AH261" s="546"/>
      <c r="AI261" s="546"/>
      <c r="AJ261" s="546"/>
    </row>
    <row r="262" spans="1:36" ht="15.75" customHeight="1">
      <c r="A262" s="546"/>
      <c r="B262" s="546"/>
      <c r="C262" s="546"/>
      <c r="D262" s="546"/>
      <c r="E262" s="546"/>
      <c r="F262" s="546"/>
      <c r="G262" s="546"/>
      <c r="H262" s="546"/>
      <c r="I262" s="546"/>
      <c r="J262" s="546"/>
      <c r="K262" s="546"/>
      <c r="L262" s="546"/>
      <c r="M262" s="546"/>
      <c r="N262" s="546"/>
      <c r="O262" s="546"/>
      <c r="P262" s="546"/>
      <c r="Q262" s="546"/>
      <c r="R262" s="546"/>
      <c r="S262" s="546"/>
      <c r="T262" s="546"/>
      <c r="U262" s="546"/>
      <c r="V262" s="546"/>
      <c r="W262" s="546"/>
      <c r="X262" s="554"/>
      <c r="Y262" s="554"/>
      <c r="Z262" s="546"/>
      <c r="AA262" s="546"/>
      <c r="AB262" s="546"/>
      <c r="AC262" s="546"/>
      <c r="AD262" s="546"/>
      <c r="AE262" s="546"/>
      <c r="AF262" s="546"/>
      <c r="AG262" s="546"/>
      <c r="AH262" s="546"/>
      <c r="AI262" s="546"/>
      <c r="AJ262" s="546"/>
    </row>
    <row r="263" spans="1:36" ht="15.75" customHeight="1">
      <c r="A263" s="546"/>
      <c r="B263" s="546"/>
      <c r="C263" s="546"/>
      <c r="D263" s="546"/>
      <c r="E263" s="546"/>
      <c r="F263" s="546"/>
      <c r="G263" s="546"/>
      <c r="H263" s="546"/>
      <c r="I263" s="546"/>
      <c r="J263" s="546"/>
      <c r="K263" s="546"/>
      <c r="L263" s="546"/>
      <c r="M263" s="546"/>
      <c r="N263" s="546"/>
      <c r="O263" s="546"/>
      <c r="P263" s="546"/>
      <c r="Q263" s="546"/>
      <c r="R263" s="546"/>
      <c r="S263" s="546"/>
      <c r="T263" s="546"/>
      <c r="U263" s="546"/>
      <c r="V263" s="546"/>
      <c r="W263" s="546"/>
      <c r="X263" s="554"/>
      <c r="Y263" s="554"/>
      <c r="Z263" s="546"/>
      <c r="AA263" s="546"/>
      <c r="AB263" s="546"/>
      <c r="AC263" s="546"/>
      <c r="AD263" s="546"/>
      <c r="AE263" s="546"/>
      <c r="AF263" s="546"/>
      <c r="AG263" s="546"/>
      <c r="AH263" s="546"/>
      <c r="AI263" s="546"/>
      <c r="AJ263" s="546"/>
    </row>
    <row r="264" spans="1:36" ht="15.75" customHeight="1">
      <c r="A264" s="546"/>
      <c r="B264" s="546"/>
      <c r="C264" s="546"/>
      <c r="D264" s="546"/>
      <c r="E264" s="546"/>
      <c r="F264" s="546"/>
      <c r="G264" s="546"/>
      <c r="H264" s="546"/>
      <c r="I264" s="546"/>
      <c r="J264" s="546"/>
      <c r="K264" s="546"/>
      <c r="L264" s="546"/>
      <c r="M264" s="546"/>
      <c r="N264" s="546"/>
      <c r="O264" s="546"/>
      <c r="P264" s="546"/>
      <c r="Q264" s="546"/>
      <c r="R264" s="546"/>
      <c r="S264" s="546"/>
      <c r="T264" s="546"/>
      <c r="U264" s="546"/>
      <c r="V264" s="546"/>
      <c r="W264" s="546"/>
      <c r="X264" s="554"/>
      <c r="Y264" s="554"/>
      <c r="Z264" s="546"/>
      <c r="AA264" s="546"/>
      <c r="AB264" s="546"/>
      <c r="AC264" s="546"/>
      <c r="AD264" s="546"/>
      <c r="AE264" s="546"/>
      <c r="AF264" s="546"/>
      <c r="AG264" s="546"/>
      <c r="AH264" s="546"/>
      <c r="AI264" s="546"/>
      <c r="AJ264" s="546"/>
    </row>
    <row r="265" spans="1:36" ht="15.75" customHeight="1">
      <c r="A265" s="546"/>
      <c r="B265" s="546"/>
      <c r="C265" s="546"/>
      <c r="D265" s="546"/>
      <c r="E265" s="546"/>
      <c r="F265" s="546"/>
      <c r="G265" s="546"/>
      <c r="H265" s="546"/>
      <c r="I265" s="546"/>
      <c r="J265" s="546"/>
      <c r="K265" s="546"/>
      <c r="L265" s="546"/>
      <c r="M265" s="546"/>
      <c r="N265" s="546"/>
      <c r="O265" s="546"/>
      <c r="P265" s="546"/>
      <c r="Q265" s="546"/>
      <c r="R265" s="546"/>
      <c r="S265" s="546"/>
      <c r="T265" s="546"/>
      <c r="U265" s="546"/>
      <c r="V265" s="546"/>
      <c r="W265" s="546"/>
      <c r="X265" s="554"/>
      <c r="Y265" s="554"/>
      <c r="Z265" s="546"/>
      <c r="AA265" s="546"/>
      <c r="AB265" s="546"/>
      <c r="AC265" s="546"/>
      <c r="AD265" s="546"/>
      <c r="AE265" s="546"/>
      <c r="AF265" s="546"/>
      <c r="AG265" s="546"/>
      <c r="AH265" s="546"/>
      <c r="AI265" s="546"/>
      <c r="AJ265" s="546"/>
    </row>
    <row r="266" spans="1:36" ht="15.75" customHeight="1">
      <c r="A266" s="546"/>
      <c r="B266" s="546"/>
      <c r="C266" s="546"/>
      <c r="D266" s="546"/>
      <c r="E266" s="546"/>
      <c r="F266" s="546"/>
      <c r="G266" s="546"/>
      <c r="H266" s="546"/>
      <c r="I266" s="546"/>
      <c r="J266" s="546"/>
      <c r="K266" s="546"/>
      <c r="L266" s="546"/>
      <c r="M266" s="546"/>
      <c r="N266" s="546"/>
      <c r="O266" s="546"/>
      <c r="P266" s="546"/>
      <c r="Q266" s="546"/>
      <c r="R266" s="546"/>
      <c r="S266" s="546"/>
      <c r="T266" s="546"/>
      <c r="U266" s="546"/>
      <c r="V266" s="546"/>
      <c r="W266" s="546"/>
      <c r="X266" s="554"/>
      <c r="Y266" s="554"/>
      <c r="Z266" s="546"/>
      <c r="AA266" s="546"/>
      <c r="AB266" s="546"/>
      <c r="AC266" s="546"/>
      <c r="AD266" s="546"/>
      <c r="AE266" s="546"/>
      <c r="AF266" s="546"/>
      <c r="AG266" s="546"/>
      <c r="AH266" s="546"/>
      <c r="AI266" s="546"/>
      <c r="AJ266" s="546"/>
    </row>
    <row r="267" spans="1:36" ht="15.75" customHeight="1">
      <c r="A267" s="546"/>
      <c r="B267" s="546"/>
      <c r="C267" s="546"/>
      <c r="D267" s="546"/>
      <c r="E267" s="546"/>
      <c r="F267" s="546"/>
      <c r="G267" s="546"/>
      <c r="H267" s="546"/>
      <c r="I267" s="546"/>
      <c r="J267" s="546"/>
      <c r="K267" s="546"/>
      <c r="L267" s="546"/>
      <c r="M267" s="546"/>
      <c r="N267" s="546"/>
      <c r="O267" s="546"/>
      <c r="P267" s="546"/>
      <c r="Q267" s="546"/>
      <c r="R267" s="546"/>
      <c r="S267" s="546"/>
      <c r="T267" s="546"/>
      <c r="U267" s="546"/>
      <c r="V267" s="546"/>
      <c r="W267" s="546"/>
      <c r="X267" s="554"/>
      <c r="Y267" s="554"/>
      <c r="Z267" s="546"/>
      <c r="AA267" s="546"/>
      <c r="AB267" s="546"/>
      <c r="AC267" s="546"/>
      <c r="AD267" s="546"/>
      <c r="AE267" s="546"/>
      <c r="AF267" s="546"/>
      <c r="AG267" s="546"/>
      <c r="AH267" s="546"/>
      <c r="AI267" s="546"/>
      <c r="AJ267" s="546"/>
    </row>
    <row r="268" spans="1:36" ht="15.75" customHeight="1">
      <c r="A268" s="546"/>
      <c r="B268" s="546"/>
      <c r="C268" s="546"/>
      <c r="D268" s="546"/>
      <c r="E268" s="546"/>
      <c r="F268" s="546"/>
      <c r="G268" s="546"/>
      <c r="H268" s="546"/>
      <c r="I268" s="546"/>
      <c r="J268" s="546"/>
      <c r="K268" s="546"/>
      <c r="L268" s="546"/>
      <c r="M268" s="546"/>
      <c r="N268" s="546"/>
      <c r="O268" s="546"/>
      <c r="P268" s="546"/>
      <c r="Q268" s="546"/>
      <c r="R268" s="546"/>
      <c r="S268" s="546"/>
      <c r="T268" s="546"/>
      <c r="U268" s="546"/>
      <c r="V268" s="546"/>
      <c r="W268" s="546"/>
      <c r="X268" s="554"/>
      <c r="Y268" s="554"/>
      <c r="Z268" s="546"/>
      <c r="AA268" s="546"/>
      <c r="AB268" s="546"/>
      <c r="AC268" s="546"/>
      <c r="AD268" s="546"/>
      <c r="AE268" s="546"/>
      <c r="AF268" s="546"/>
      <c r="AG268" s="546"/>
      <c r="AH268" s="546"/>
      <c r="AI268" s="546"/>
      <c r="AJ268" s="546"/>
    </row>
    <row r="269" spans="1:36" ht="15.75" customHeight="1">
      <c r="A269" s="546"/>
      <c r="B269" s="546"/>
      <c r="C269" s="546"/>
      <c r="D269" s="546"/>
      <c r="E269" s="546"/>
      <c r="F269" s="546"/>
      <c r="G269" s="546"/>
      <c r="H269" s="546"/>
      <c r="I269" s="546"/>
      <c r="J269" s="546"/>
      <c r="K269" s="546"/>
      <c r="L269" s="546"/>
      <c r="M269" s="546"/>
      <c r="N269" s="546"/>
      <c r="O269" s="546"/>
      <c r="P269" s="546"/>
      <c r="Q269" s="546"/>
      <c r="R269" s="546"/>
      <c r="S269" s="546"/>
      <c r="T269" s="546"/>
      <c r="U269" s="546"/>
      <c r="V269" s="546"/>
      <c r="W269" s="546"/>
      <c r="X269" s="554"/>
      <c r="Y269" s="554"/>
      <c r="Z269" s="546"/>
      <c r="AA269" s="546"/>
      <c r="AB269" s="546"/>
      <c r="AC269" s="546"/>
      <c r="AD269" s="546"/>
      <c r="AE269" s="546"/>
      <c r="AF269" s="546"/>
      <c r="AG269" s="546"/>
      <c r="AH269" s="546"/>
      <c r="AI269" s="546"/>
      <c r="AJ269" s="546"/>
    </row>
    <row r="270" spans="1:36" ht="15.75" customHeight="1">
      <c r="A270" s="546"/>
      <c r="B270" s="546"/>
      <c r="C270" s="546"/>
      <c r="D270" s="546"/>
      <c r="E270" s="546"/>
      <c r="F270" s="546"/>
      <c r="G270" s="546"/>
      <c r="H270" s="546"/>
      <c r="I270" s="546"/>
      <c r="J270" s="546"/>
      <c r="K270" s="546"/>
      <c r="L270" s="546"/>
      <c r="M270" s="546"/>
      <c r="N270" s="546"/>
      <c r="O270" s="546"/>
      <c r="P270" s="546"/>
      <c r="Q270" s="546"/>
      <c r="R270" s="546"/>
      <c r="S270" s="546"/>
      <c r="T270" s="546"/>
      <c r="U270" s="546"/>
      <c r="V270" s="546"/>
      <c r="W270" s="546"/>
      <c r="X270" s="554"/>
      <c r="Y270" s="554"/>
      <c r="Z270" s="546"/>
      <c r="AA270" s="546"/>
      <c r="AB270" s="546"/>
      <c r="AC270" s="546"/>
      <c r="AD270" s="546"/>
      <c r="AE270" s="546"/>
      <c r="AF270" s="546"/>
      <c r="AG270" s="546"/>
      <c r="AH270" s="546"/>
      <c r="AI270" s="546"/>
      <c r="AJ270" s="546"/>
    </row>
    <row r="271" spans="1:36" ht="15.75" customHeight="1">
      <c r="A271" s="546"/>
      <c r="B271" s="546"/>
      <c r="C271" s="546"/>
      <c r="D271" s="546"/>
      <c r="E271" s="546"/>
      <c r="F271" s="546"/>
      <c r="G271" s="546"/>
      <c r="H271" s="546"/>
      <c r="I271" s="546"/>
      <c r="J271" s="546"/>
      <c r="K271" s="546"/>
      <c r="L271" s="546"/>
      <c r="M271" s="546"/>
      <c r="N271" s="546"/>
      <c r="O271" s="546"/>
      <c r="P271" s="546"/>
      <c r="Q271" s="546"/>
      <c r="R271" s="546"/>
      <c r="S271" s="546"/>
      <c r="T271" s="546"/>
      <c r="U271" s="546"/>
      <c r="V271" s="546"/>
      <c r="W271" s="546"/>
      <c r="X271" s="554"/>
      <c r="Y271" s="554"/>
      <c r="Z271" s="546"/>
      <c r="AA271" s="546"/>
      <c r="AB271" s="546"/>
      <c r="AC271" s="546"/>
      <c r="AD271" s="546"/>
      <c r="AE271" s="546"/>
      <c r="AF271" s="546"/>
      <c r="AG271" s="546"/>
      <c r="AH271" s="546"/>
      <c r="AI271" s="546"/>
      <c r="AJ271" s="546"/>
    </row>
    <row r="272" spans="1:36" ht="15.75" customHeight="1">
      <c r="A272" s="546"/>
      <c r="B272" s="546"/>
      <c r="C272" s="546"/>
      <c r="D272" s="546"/>
      <c r="E272" s="546"/>
      <c r="F272" s="546"/>
      <c r="G272" s="546"/>
      <c r="H272" s="546"/>
      <c r="I272" s="546"/>
      <c r="J272" s="546"/>
      <c r="K272" s="546"/>
      <c r="L272" s="546"/>
      <c r="M272" s="546"/>
      <c r="N272" s="546"/>
      <c r="O272" s="546"/>
      <c r="P272" s="546"/>
      <c r="Q272" s="546"/>
      <c r="R272" s="546"/>
      <c r="S272" s="546"/>
      <c r="T272" s="546"/>
      <c r="U272" s="546"/>
      <c r="V272" s="546"/>
      <c r="W272" s="546"/>
      <c r="X272" s="554"/>
      <c r="Y272" s="554"/>
      <c r="Z272" s="546"/>
      <c r="AA272" s="546"/>
      <c r="AB272" s="546"/>
      <c r="AC272" s="546"/>
      <c r="AD272" s="546"/>
      <c r="AE272" s="546"/>
      <c r="AF272" s="546"/>
      <c r="AG272" s="546"/>
      <c r="AH272" s="546"/>
      <c r="AI272" s="546"/>
      <c r="AJ272" s="546"/>
    </row>
    <row r="273" spans="1:36" ht="15.75" customHeight="1">
      <c r="A273" s="546"/>
      <c r="B273" s="546"/>
      <c r="C273" s="546"/>
      <c r="D273" s="546"/>
      <c r="E273" s="546"/>
      <c r="F273" s="546"/>
      <c r="G273" s="546"/>
      <c r="H273" s="546"/>
      <c r="I273" s="546"/>
      <c r="J273" s="546"/>
      <c r="K273" s="546"/>
      <c r="L273" s="546"/>
      <c r="M273" s="546"/>
      <c r="N273" s="546"/>
      <c r="O273" s="546"/>
      <c r="P273" s="546"/>
      <c r="Q273" s="546"/>
      <c r="R273" s="546"/>
      <c r="S273" s="546"/>
      <c r="T273" s="546"/>
      <c r="U273" s="546"/>
      <c r="V273" s="546"/>
      <c r="W273" s="546"/>
      <c r="X273" s="554"/>
      <c r="Y273" s="554"/>
      <c r="Z273" s="546"/>
      <c r="AA273" s="546"/>
      <c r="AB273" s="546"/>
      <c r="AC273" s="546"/>
      <c r="AD273" s="546"/>
      <c r="AE273" s="546"/>
      <c r="AF273" s="546"/>
      <c r="AG273" s="546"/>
      <c r="AH273" s="546"/>
      <c r="AI273" s="546"/>
      <c r="AJ273" s="546"/>
    </row>
    <row r="274" spans="1:36" ht="15.75" customHeight="1">
      <c r="A274" s="546"/>
      <c r="B274" s="546"/>
      <c r="C274" s="546"/>
      <c r="D274" s="546"/>
      <c r="E274" s="546"/>
      <c r="F274" s="546"/>
      <c r="G274" s="546"/>
      <c r="H274" s="546"/>
      <c r="I274" s="546"/>
      <c r="J274" s="546"/>
      <c r="K274" s="546"/>
      <c r="L274" s="546"/>
      <c r="M274" s="546"/>
      <c r="N274" s="546"/>
      <c r="O274" s="546"/>
      <c r="P274" s="546"/>
      <c r="Q274" s="546"/>
      <c r="R274" s="546"/>
      <c r="S274" s="546"/>
      <c r="T274" s="546"/>
      <c r="U274" s="546"/>
      <c r="V274" s="546"/>
      <c r="W274" s="546"/>
      <c r="X274" s="554"/>
      <c r="Y274" s="554"/>
      <c r="Z274" s="546"/>
      <c r="AA274" s="546"/>
      <c r="AB274" s="546"/>
      <c r="AC274" s="546"/>
      <c r="AD274" s="546"/>
      <c r="AE274" s="546"/>
      <c r="AF274" s="546"/>
      <c r="AG274" s="546"/>
      <c r="AH274" s="546"/>
      <c r="AI274" s="546"/>
      <c r="AJ274" s="546"/>
    </row>
    <row r="275" spans="1:36" ht="15.75" customHeight="1">
      <c r="A275" s="546"/>
      <c r="B275" s="546"/>
      <c r="C275" s="546"/>
      <c r="D275" s="546"/>
      <c r="E275" s="546"/>
      <c r="F275" s="546"/>
      <c r="G275" s="546"/>
      <c r="H275" s="546"/>
      <c r="I275" s="546"/>
      <c r="J275" s="546"/>
      <c r="K275" s="546"/>
      <c r="L275" s="546"/>
      <c r="M275" s="546"/>
      <c r="N275" s="546"/>
      <c r="O275" s="546"/>
      <c r="P275" s="546"/>
      <c r="Q275" s="546"/>
      <c r="R275" s="546"/>
      <c r="S275" s="546"/>
      <c r="T275" s="546"/>
      <c r="U275" s="546"/>
      <c r="V275" s="546"/>
      <c r="W275" s="546"/>
      <c r="X275" s="554"/>
      <c r="Y275" s="554"/>
      <c r="Z275" s="546"/>
      <c r="AA275" s="546"/>
      <c r="AB275" s="546"/>
      <c r="AC275" s="546"/>
      <c r="AD275" s="546"/>
      <c r="AE275" s="546"/>
      <c r="AF275" s="546"/>
      <c r="AG275" s="546"/>
      <c r="AH275" s="546"/>
      <c r="AI275" s="546"/>
      <c r="AJ275" s="546"/>
    </row>
    <row r="276" spans="1:36" ht="15.75" customHeight="1">
      <c r="A276" s="546"/>
      <c r="B276" s="546"/>
      <c r="C276" s="546"/>
      <c r="D276" s="546"/>
      <c r="E276" s="546"/>
      <c r="F276" s="546"/>
      <c r="G276" s="546"/>
      <c r="H276" s="546"/>
      <c r="I276" s="546"/>
      <c r="J276" s="546"/>
      <c r="K276" s="546"/>
      <c r="L276" s="546"/>
      <c r="M276" s="546"/>
      <c r="N276" s="546"/>
      <c r="O276" s="546"/>
      <c r="P276" s="546"/>
      <c r="Q276" s="546"/>
      <c r="R276" s="546"/>
      <c r="S276" s="546"/>
      <c r="T276" s="546"/>
      <c r="U276" s="546"/>
      <c r="V276" s="546"/>
      <c r="W276" s="546"/>
      <c r="X276" s="554"/>
      <c r="Y276" s="554"/>
      <c r="Z276" s="546"/>
      <c r="AA276" s="546"/>
      <c r="AB276" s="546"/>
      <c r="AC276" s="546"/>
      <c r="AD276" s="546"/>
      <c r="AE276" s="546"/>
      <c r="AF276" s="546"/>
      <c r="AG276" s="546"/>
      <c r="AH276" s="546"/>
      <c r="AI276" s="546"/>
      <c r="AJ276" s="546"/>
    </row>
    <row r="277" spans="1:36" ht="15.75" customHeight="1">
      <c r="A277" s="546"/>
      <c r="B277" s="546"/>
      <c r="C277" s="546"/>
      <c r="D277" s="546"/>
      <c r="E277" s="546"/>
      <c r="F277" s="546"/>
      <c r="G277" s="546"/>
      <c r="H277" s="546"/>
      <c r="I277" s="546"/>
      <c r="J277" s="546"/>
      <c r="K277" s="546"/>
      <c r="L277" s="546"/>
      <c r="M277" s="546"/>
      <c r="N277" s="546"/>
      <c r="O277" s="546"/>
      <c r="P277" s="546"/>
      <c r="Q277" s="546"/>
      <c r="R277" s="546"/>
      <c r="S277" s="546"/>
      <c r="T277" s="546"/>
      <c r="U277" s="546"/>
      <c r="V277" s="546"/>
      <c r="W277" s="546"/>
      <c r="X277" s="554"/>
      <c r="Y277" s="554"/>
      <c r="Z277" s="546"/>
      <c r="AA277" s="546"/>
      <c r="AB277" s="546"/>
      <c r="AC277" s="546"/>
      <c r="AD277" s="546"/>
      <c r="AE277" s="546"/>
      <c r="AF277" s="546"/>
      <c r="AG277" s="546"/>
      <c r="AH277" s="546"/>
      <c r="AI277" s="546"/>
      <c r="AJ277" s="546"/>
    </row>
    <row r="278" spans="1:36" ht="15.75" customHeight="1">
      <c r="A278" s="546"/>
      <c r="B278" s="546"/>
      <c r="C278" s="546"/>
      <c r="D278" s="546"/>
      <c r="E278" s="546"/>
      <c r="F278" s="546"/>
      <c r="G278" s="546"/>
      <c r="H278" s="546"/>
      <c r="I278" s="546"/>
      <c r="J278" s="546"/>
      <c r="K278" s="546"/>
      <c r="L278" s="546"/>
      <c r="M278" s="546"/>
      <c r="N278" s="546"/>
      <c r="O278" s="546"/>
      <c r="P278" s="546"/>
      <c r="Q278" s="546"/>
      <c r="R278" s="546"/>
      <c r="S278" s="546"/>
      <c r="T278" s="546"/>
      <c r="U278" s="546"/>
      <c r="V278" s="546"/>
      <c r="W278" s="546"/>
      <c r="X278" s="554"/>
      <c r="Y278" s="554"/>
      <c r="Z278" s="546"/>
      <c r="AA278" s="546"/>
      <c r="AB278" s="546"/>
      <c r="AC278" s="546"/>
      <c r="AD278" s="546"/>
      <c r="AE278" s="546"/>
      <c r="AF278" s="546"/>
      <c r="AG278" s="546"/>
      <c r="AH278" s="546"/>
      <c r="AI278" s="546"/>
      <c r="AJ278" s="546"/>
    </row>
    <row r="279" spans="1:36" ht="15.75" customHeight="1">
      <c r="A279" s="546"/>
      <c r="B279" s="546"/>
      <c r="C279" s="546"/>
      <c r="D279" s="546"/>
      <c r="E279" s="546"/>
      <c r="F279" s="546"/>
      <c r="G279" s="546"/>
      <c r="H279" s="546"/>
      <c r="I279" s="546"/>
      <c r="J279" s="546"/>
      <c r="K279" s="546"/>
      <c r="L279" s="546"/>
      <c r="M279" s="546"/>
      <c r="N279" s="546"/>
      <c r="O279" s="546"/>
      <c r="P279" s="546"/>
      <c r="Q279" s="546"/>
      <c r="R279" s="546"/>
      <c r="S279" s="546"/>
      <c r="T279" s="546"/>
      <c r="U279" s="546"/>
      <c r="V279" s="546"/>
      <c r="W279" s="546"/>
      <c r="X279" s="554"/>
      <c r="Y279" s="554"/>
      <c r="Z279" s="546"/>
      <c r="AA279" s="546"/>
      <c r="AB279" s="546"/>
      <c r="AC279" s="546"/>
      <c r="AD279" s="546"/>
      <c r="AE279" s="546"/>
      <c r="AF279" s="546"/>
      <c r="AG279" s="546"/>
      <c r="AH279" s="546"/>
      <c r="AI279" s="546"/>
      <c r="AJ279" s="546"/>
    </row>
    <row r="280" spans="1:36" ht="15.75" customHeight="1">
      <c r="A280" s="546"/>
      <c r="B280" s="546"/>
      <c r="C280" s="546"/>
      <c r="D280" s="546"/>
      <c r="E280" s="546"/>
      <c r="F280" s="546"/>
      <c r="G280" s="546"/>
      <c r="H280" s="546"/>
      <c r="I280" s="546"/>
      <c r="J280" s="546"/>
      <c r="K280" s="546"/>
      <c r="L280" s="546"/>
      <c r="M280" s="546"/>
      <c r="N280" s="546"/>
      <c r="O280" s="546"/>
      <c r="P280" s="546"/>
      <c r="Q280" s="546"/>
      <c r="R280" s="546"/>
      <c r="S280" s="546"/>
      <c r="T280" s="546"/>
      <c r="U280" s="546"/>
      <c r="V280" s="546"/>
      <c r="W280" s="546"/>
      <c r="X280" s="554"/>
      <c r="Y280" s="554"/>
      <c r="Z280" s="546"/>
      <c r="AA280" s="546"/>
      <c r="AB280" s="546"/>
      <c r="AC280" s="546"/>
      <c r="AD280" s="546"/>
      <c r="AE280" s="546"/>
      <c r="AF280" s="546"/>
      <c r="AG280" s="546"/>
      <c r="AH280" s="546"/>
      <c r="AI280" s="546"/>
      <c r="AJ280" s="546"/>
    </row>
    <row r="281" spans="1:36" ht="15.75" customHeight="1">
      <c r="A281" s="546"/>
      <c r="B281" s="546"/>
      <c r="C281" s="546"/>
      <c r="D281" s="546"/>
      <c r="E281" s="546"/>
      <c r="F281" s="546"/>
      <c r="G281" s="546"/>
      <c r="H281" s="546"/>
      <c r="I281" s="546"/>
      <c r="J281" s="546"/>
      <c r="K281" s="546"/>
      <c r="L281" s="546"/>
      <c r="M281" s="546"/>
      <c r="N281" s="546"/>
      <c r="O281" s="546"/>
      <c r="P281" s="546"/>
      <c r="Q281" s="546"/>
      <c r="R281" s="546"/>
      <c r="S281" s="546"/>
      <c r="T281" s="546"/>
      <c r="U281" s="546"/>
      <c r="V281" s="546"/>
      <c r="W281" s="546"/>
      <c r="X281" s="554"/>
      <c r="Y281" s="554"/>
      <c r="Z281" s="546"/>
      <c r="AA281" s="546"/>
      <c r="AB281" s="546"/>
      <c r="AC281" s="546"/>
      <c r="AD281" s="546"/>
      <c r="AE281" s="546"/>
      <c r="AF281" s="546"/>
      <c r="AG281" s="546"/>
      <c r="AH281" s="546"/>
      <c r="AI281" s="546"/>
      <c r="AJ281" s="546"/>
    </row>
    <row r="282" spans="1:36" ht="15.75" customHeight="1">
      <c r="A282" s="546"/>
      <c r="B282" s="546"/>
      <c r="C282" s="546"/>
      <c r="D282" s="546"/>
      <c r="E282" s="546"/>
      <c r="F282" s="546"/>
      <c r="G282" s="546"/>
      <c r="H282" s="546"/>
      <c r="I282" s="546"/>
      <c r="J282" s="546"/>
      <c r="K282" s="546"/>
      <c r="L282" s="546"/>
      <c r="M282" s="546"/>
      <c r="N282" s="546"/>
      <c r="O282" s="546"/>
      <c r="P282" s="546"/>
      <c r="Q282" s="546"/>
      <c r="R282" s="546"/>
      <c r="S282" s="546"/>
      <c r="T282" s="546"/>
      <c r="U282" s="546"/>
      <c r="V282" s="546"/>
      <c r="W282" s="546"/>
      <c r="X282" s="554"/>
      <c r="Y282" s="554"/>
      <c r="Z282" s="546"/>
      <c r="AA282" s="546"/>
      <c r="AB282" s="546"/>
      <c r="AC282" s="546"/>
      <c r="AD282" s="546"/>
      <c r="AE282" s="546"/>
      <c r="AF282" s="546"/>
      <c r="AG282" s="546"/>
      <c r="AH282" s="546"/>
      <c r="AI282" s="546"/>
      <c r="AJ282" s="546"/>
    </row>
    <row r="283" spans="1:36" ht="15.75" customHeight="1">
      <c r="A283" s="546"/>
      <c r="B283" s="546"/>
      <c r="C283" s="546"/>
      <c r="D283" s="546"/>
      <c r="E283" s="546"/>
      <c r="F283" s="546"/>
      <c r="G283" s="546"/>
      <c r="H283" s="546"/>
      <c r="I283" s="546"/>
      <c r="J283" s="546"/>
      <c r="K283" s="546"/>
      <c r="L283" s="546"/>
      <c r="M283" s="546"/>
      <c r="N283" s="546"/>
      <c r="O283" s="546"/>
      <c r="P283" s="546"/>
      <c r="Q283" s="546"/>
      <c r="R283" s="546"/>
      <c r="S283" s="546"/>
      <c r="T283" s="546"/>
      <c r="U283" s="546"/>
      <c r="V283" s="546"/>
      <c r="W283" s="546"/>
      <c r="X283" s="554"/>
      <c r="Y283" s="554"/>
      <c r="Z283" s="546"/>
      <c r="AA283" s="546"/>
      <c r="AB283" s="546"/>
      <c r="AC283" s="546"/>
      <c r="AD283" s="546"/>
      <c r="AE283" s="546"/>
      <c r="AF283" s="546"/>
      <c r="AG283" s="546"/>
      <c r="AH283" s="546"/>
      <c r="AI283" s="546"/>
      <c r="AJ283" s="546"/>
    </row>
    <row r="284" spans="1:36" ht="15.75" customHeight="1">
      <c r="A284" s="546"/>
      <c r="B284" s="546"/>
      <c r="C284" s="546"/>
      <c r="D284" s="546"/>
      <c r="E284" s="546"/>
      <c r="F284" s="546"/>
      <c r="G284" s="546"/>
      <c r="H284" s="546"/>
      <c r="I284" s="546"/>
      <c r="J284" s="546"/>
      <c r="K284" s="546"/>
      <c r="L284" s="546"/>
      <c r="M284" s="546"/>
      <c r="N284" s="546"/>
      <c r="O284" s="546"/>
      <c r="P284" s="546"/>
      <c r="Q284" s="546"/>
      <c r="R284" s="546"/>
      <c r="S284" s="546"/>
      <c r="T284" s="546"/>
      <c r="U284" s="546"/>
      <c r="V284" s="546"/>
      <c r="W284" s="546"/>
      <c r="X284" s="554"/>
      <c r="Y284" s="554"/>
      <c r="Z284" s="546"/>
      <c r="AA284" s="546"/>
      <c r="AB284" s="546"/>
      <c r="AC284" s="546"/>
      <c r="AD284" s="546"/>
      <c r="AE284" s="546"/>
      <c r="AF284" s="546"/>
      <c r="AG284" s="546"/>
      <c r="AH284" s="546"/>
      <c r="AI284" s="546"/>
      <c r="AJ284" s="546"/>
    </row>
    <row r="285" spans="1:36" ht="15.75" customHeight="1">
      <c r="A285" s="546"/>
      <c r="B285" s="546"/>
      <c r="C285" s="546"/>
      <c r="D285" s="546"/>
      <c r="E285" s="546"/>
      <c r="F285" s="546"/>
      <c r="G285" s="546"/>
      <c r="H285" s="546"/>
      <c r="I285" s="546"/>
      <c r="J285" s="546"/>
      <c r="K285" s="546"/>
      <c r="L285" s="546"/>
      <c r="M285" s="546"/>
      <c r="N285" s="546"/>
      <c r="O285" s="546"/>
      <c r="P285" s="546"/>
      <c r="Q285" s="546"/>
      <c r="R285" s="546"/>
      <c r="S285" s="546"/>
      <c r="T285" s="546"/>
      <c r="U285" s="546"/>
      <c r="V285" s="546"/>
      <c r="W285" s="546"/>
      <c r="X285" s="554"/>
      <c r="Y285" s="554"/>
      <c r="Z285" s="546"/>
      <c r="AA285" s="546"/>
      <c r="AB285" s="546"/>
      <c r="AC285" s="546"/>
      <c r="AD285" s="546"/>
      <c r="AE285" s="546"/>
      <c r="AF285" s="546"/>
      <c r="AG285" s="546"/>
      <c r="AH285" s="546"/>
      <c r="AI285" s="546"/>
      <c r="AJ285" s="546"/>
    </row>
    <row r="286" spans="1:36" ht="15.75" customHeight="1">
      <c r="A286" s="546"/>
      <c r="B286" s="546"/>
      <c r="C286" s="546"/>
      <c r="D286" s="546"/>
      <c r="E286" s="546"/>
      <c r="F286" s="546"/>
      <c r="G286" s="546"/>
      <c r="H286" s="546"/>
      <c r="I286" s="546"/>
      <c r="J286" s="546"/>
      <c r="K286" s="546"/>
      <c r="L286" s="546"/>
      <c r="M286" s="546"/>
      <c r="N286" s="546"/>
      <c r="O286" s="546"/>
      <c r="P286" s="546"/>
      <c r="Q286" s="546"/>
      <c r="R286" s="546"/>
      <c r="S286" s="546"/>
      <c r="T286" s="546"/>
      <c r="U286" s="546"/>
      <c r="V286" s="546"/>
      <c r="W286" s="546"/>
      <c r="X286" s="554"/>
      <c r="Y286" s="554"/>
      <c r="Z286" s="546"/>
      <c r="AA286" s="546"/>
      <c r="AB286" s="546"/>
      <c r="AC286" s="546"/>
      <c r="AD286" s="546"/>
      <c r="AE286" s="546"/>
      <c r="AF286" s="546"/>
      <c r="AG286" s="546"/>
      <c r="AH286" s="546"/>
      <c r="AI286" s="546"/>
      <c r="AJ286" s="546"/>
    </row>
    <row r="287" spans="1:36" ht="15.75" customHeight="1">
      <c r="A287" s="546"/>
      <c r="B287" s="546"/>
      <c r="C287" s="546"/>
      <c r="D287" s="546"/>
      <c r="E287" s="546"/>
      <c r="F287" s="546"/>
      <c r="G287" s="546"/>
      <c r="H287" s="546"/>
      <c r="I287" s="546"/>
      <c r="J287" s="546"/>
      <c r="K287" s="546"/>
      <c r="L287" s="546"/>
      <c r="M287" s="546"/>
      <c r="N287" s="546"/>
      <c r="O287" s="546"/>
      <c r="P287" s="546"/>
      <c r="Q287" s="546"/>
      <c r="R287" s="546"/>
      <c r="S287" s="546"/>
      <c r="T287" s="546"/>
      <c r="U287" s="546"/>
      <c r="V287" s="546"/>
      <c r="W287" s="546"/>
      <c r="X287" s="554"/>
      <c r="Y287" s="554"/>
      <c r="Z287" s="546"/>
      <c r="AA287" s="546"/>
      <c r="AB287" s="546"/>
      <c r="AC287" s="546"/>
      <c r="AD287" s="546"/>
      <c r="AE287" s="546"/>
      <c r="AF287" s="546"/>
      <c r="AG287" s="546"/>
      <c r="AH287" s="546"/>
      <c r="AI287" s="546"/>
      <c r="AJ287" s="546"/>
    </row>
    <row r="288" spans="1:36" ht="15.75" customHeight="1">
      <c r="A288" s="546"/>
      <c r="B288" s="546"/>
      <c r="C288" s="546"/>
      <c r="D288" s="546"/>
      <c r="E288" s="546"/>
      <c r="F288" s="546"/>
      <c r="G288" s="546"/>
      <c r="H288" s="546"/>
      <c r="I288" s="546"/>
      <c r="J288" s="546"/>
      <c r="K288" s="546"/>
      <c r="L288" s="546"/>
      <c r="M288" s="546"/>
      <c r="N288" s="546"/>
      <c r="O288" s="546"/>
      <c r="P288" s="546"/>
      <c r="Q288" s="546"/>
      <c r="R288" s="546"/>
      <c r="S288" s="546"/>
      <c r="T288" s="546"/>
      <c r="U288" s="546"/>
      <c r="V288" s="546"/>
      <c r="W288" s="546"/>
      <c r="X288" s="554"/>
      <c r="Y288" s="554"/>
      <c r="Z288" s="546"/>
      <c r="AA288" s="546"/>
      <c r="AB288" s="546"/>
      <c r="AC288" s="546"/>
      <c r="AD288" s="546"/>
      <c r="AE288" s="546"/>
      <c r="AF288" s="546"/>
      <c r="AG288" s="546"/>
      <c r="AH288" s="546"/>
      <c r="AI288" s="546"/>
      <c r="AJ288" s="546"/>
    </row>
    <row r="289" spans="1:36" ht="15.75" customHeight="1">
      <c r="A289" s="546"/>
      <c r="B289" s="546"/>
      <c r="C289" s="546"/>
      <c r="D289" s="546"/>
      <c r="E289" s="546"/>
      <c r="F289" s="546"/>
      <c r="G289" s="546"/>
      <c r="H289" s="546"/>
      <c r="I289" s="546"/>
      <c r="J289" s="546"/>
      <c r="K289" s="546"/>
      <c r="L289" s="546"/>
      <c r="M289" s="546"/>
      <c r="N289" s="546"/>
      <c r="O289" s="546"/>
      <c r="P289" s="546"/>
      <c r="Q289" s="546"/>
      <c r="R289" s="546"/>
      <c r="S289" s="546"/>
      <c r="T289" s="546"/>
      <c r="U289" s="546"/>
      <c r="V289" s="546"/>
      <c r="W289" s="546"/>
      <c r="X289" s="554"/>
      <c r="Y289" s="554"/>
      <c r="Z289" s="546"/>
      <c r="AA289" s="546"/>
      <c r="AB289" s="546"/>
      <c r="AC289" s="546"/>
      <c r="AD289" s="546"/>
      <c r="AE289" s="546"/>
      <c r="AF289" s="546"/>
      <c r="AG289" s="546"/>
      <c r="AH289" s="546"/>
      <c r="AI289" s="546"/>
      <c r="AJ289" s="546"/>
    </row>
    <row r="290" spans="1:36" ht="15.75" customHeight="1">
      <c r="A290" s="546"/>
      <c r="B290" s="546"/>
      <c r="C290" s="546"/>
      <c r="D290" s="546"/>
      <c r="E290" s="546"/>
      <c r="F290" s="546"/>
      <c r="G290" s="546"/>
      <c r="H290" s="546"/>
      <c r="I290" s="546"/>
      <c r="J290" s="546"/>
      <c r="K290" s="546"/>
      <c r="L290" s="546"/>
      <c r="M290" s="546"/>
      <c r="N290" s="546"/>
      <c r="O290" s="546"/>
      <c r="P290" s="546"/>
      <c r="Q290" s="546"/>
      <c r="R290" s="546"/>
      <c r="S290" s="546"/>
      <c r="T290" s="546"/>
      <c r="U290" s="546"/>
      <c r="V290" s="546"/>
      <c r="W290" s="546"/>
      <c r="X290" s="554"/>
      <c r="Y290" s="554"/>
      <c r="Z290" s="546"/>
      <c r="AA290" s="546"/>
      <c r="AB290" s="546"/>
      <c r="AC290" s="546"/>
      <c r="AD290" s="546"/>
      <c r="AE290" s="546"/>
      <c r="AF290" s="546"/>
      <c r="AG290" s="546"/>
      <c r="AH290" s="546"/>
      <c r="AI290" s="546"/>
      <c r="AJ290" s="546"/>
    </row>
    <row r="291" spans="1:36" ht="15.75" customHeight="1">
      <c r="A291" s="546"/>
      <c r="B291" s="546"/>
      <c r="C291" s="546"/>
      <c r="D291" s="546"/>
      <c r="E291" s="546"/>
      <c r="F291" s="546"/>
      <c r="G291" s="546"/>
      <c r="H291" s="546"/>
      <c r="I291" s="546"/>
      <c r="J291" s="546"/>
      <c r="K291" s="546"/>
      <c r="L291" s="546"/>
      <c r="M291" s="546"/>
      <c r="N291" s="546"/>
      <c r="O291" s="546"/>
      <c r="P291" s="546"/>
      <c r="Q291" s="546"/>
      <c r="R291" s="546"/>
      <c r="S291" s="546"/>
      <c r="T291" s="546"/>
      <c r="U291" s="546"/>
      <c r="V291" s="546"/>
      <c r="W291" s="546"/>
      <c r="X291" s="554"/>
      <c r="Y291" s="554"/>
      <c r="Z291" s="546"/>
      <c r="AA291" s="546"/>
      <c r="AB291" s="546"/>
      <c r="AC291" s="546"/>
      <c r="AD291" s="546"/>
      <c r="AE291" s="546"/>
      <c r="AF291" s="546"/>
      <c r="AG291" s="546"/>
      <c r="AH291" s="546"/>
      <c r="AI291" s="546"/>
      <c r="AJ291" s="546"/>
    </row>
    <row r="292" spans="1:36" ht="15.75" customHeight="1">
      <c r="A292" s="546"/>
      <c r="B292" s="546"/>
      <c r="C292" s="546"/>
      <c r="D292" s="546"/>
      <c r="E292" s="546"/>
      <c r="F292" s="546"/>
      <c r="G292" s="546"/>
      <c r="H292" s="546"/>
      <c r="I292" s="546"/>
      <c r="J292" s="546"/>
      <c r="K292" s="546"/>
      <c r="L292" s="546"/>
      <c r="M292" s="546"/>
      <c r="N292" s="546"/>
      <c r="O292" s="546"/>
      <c r="P292" s="546"/>
      <c r="Q292" s="546"/>
      <c r="R292" s="546"/>
      <c r="S292" s="546"/>
      <c r="T292" s="546"/>
      <c r="U292" s="546"/>
      <c r="V292" s="546"/>
      <c r="W292" s="546"/>
      <c r="X292" s="554"/>
      <c r="Y292" s="554"/>
      <c r="Z292" s="546"/>
      <c r="AA292" s="546"/>
      <c r="AB292" s="546"/>
      <c r="AC292" s="546"/>
      <c r="AD292" s="546"/>
      <c r="AE292" s="546"/>
      <c r="AF292" s="546"/>
      <c r="AG292" s="546"/>
      <c r="AH292" s="546"/>
      <c r="AI292" s="546"/>
      <c r="AJ292" s="546"/>
    </row>
    <row r="293" spans="1:36" ht="15.75" customHeight="1">
      <c r="A293" s="546"/>
      <c r="B293" s="546"/>
      <c r="C293" s="546"/>
      <c r="D293" s="546"/>
      <c r="E293" s="546"/>
      <c r="F293" s="546"/>
      <c r="G293" s="546"/>
      <c r="H293" s="546"/>
      <c r="I293" s="546"/>
      <c r="J293" s="546"/>
      <c r="K293" s="546"/>
      <c r="L293" s="546"/>
      <c r="M293" s="546"/>
      <c r="N293" s="546"/>
      <c r="O293" s="546"/>
      <c r="P293" s="546"/>
      <c r="Q293" s="546"/>
      <c r="R293" s="546"/>
      <c r="S293" s="546"/>
      <c r="T293" s="546"/>
      <c r="U293" s="546"/>
      <c r="V293" s="546"/>
      <c r="W293" s="546"/>
      <c r="X293" s="554"/>
      <c r="Y293" s="554"/>
      <c r="Z293" s="546"/>
      <c r="AA293" s="546"/>
      <c r="AB293" s="546"/>
      <c r="AC293" s="546"/>
      <c r="AD293" s="546"/>
      <c r="AE293" s="546"/>
      <c r="AF293" s="546"/>
      <c r="AG293" s="546"/>
      <c r="AH293" s="546"/>
      <c r="AI293" s="546"/>
      <c r="AJ293" s="546"/>
    </row>
    <row r="294" spans="1:36" ht="15.75" customHeight="1">
      <c r="A294" s="546"/>
      <c r="B294" s="546"/>
      <c r="C294" s="546"/>
      <c r="D294" s="546"/>
      <c r="E294" s="546"/>
      <c r="F294" s="546"/>
      <c r="G294" s="546"/>
      <c r="H294" s="546"/>
      <c r="I294" s="546"/>
      <c r="J294" s="546"/>
      <c r="K294" s="546"/>
      <c r="L294" s="546"/>
      <c r="M294" s="546"/>
      <c r="N294" s="546"/>
      <c r="O294" s="546"/>
      <c r="P294" s="546"/>
      <c r="Q294" s="546"/>
      <c r="R294" s="546"/>
      <c r="S294" s="546"/>
      <c r="T294" s="546"/>
      <c r="U294" s="546"/>
      <c r="V294" s="546"/>
      <c r="W294" s="546"/>
      <c r="X294" s="554"/>
      <c r="Y294" s="554"/>
      <c r="Z294" s="546"/>
      <c r="AA294" s="546"/>
      <c r="AB294" s="546"/>
      <c r="AC294" s="546"/>
      <c r="AD294" s="546"/>
      <c r="AE294" s="546"/>
      <c r="AF294" s="546"/>
      <c r="AG294" s="546"/>
      <c r="AH294" s="546"/>
      <c r="AI294" s="546"/>
      <c r="AJ294" s="546"/>
    </row>
    <row r="295" spans="1:36" ht="15.75" customHeight="1">
      <c r="A295" s="546"/>
      <c r="B295" s="546"/>
      <c r="C295" s="546"/>
      <c r="D295" s="546"/>
      <c r="E295" s="546"/>
      <c r="F295" s="546"/>
      <c r="G295" s="546"/>
      <c r="H295" s="546"/>
      <c r="I295" s="546"/>
      <c r="J295" s="546"/>
      <c r="K295" s="546"/>
      <c r="L295" s="546"/>
      <c r="M295" s="546"/>
      <c r="N295" s="546"/>
      <c r="O295" s="546"/>
      <c r="P295" s="546"/>
      <c r="Q295" s="546"/>
      <c r="R295" s="546"/>
      <c r="S295" s="546"/>
      <c r="T295" s="546"/>
      <c r="U295" s="546"/>
      <c r="V295" s="546"/>
      <c r="W295" s="546"/>
      <c r="X295" s="554"/>
      <c r="Y295" s="554"/>
      <c r="Z295" s="546"/>
      <c r="AA295" s="546"/>
      <c r="AB295" s="546"/>
      <c r="AC295" s="546"/>
      <c r="AD295" s="546"/>
      <c r="AE295" s="546"/>
      <c r="AF295" s="546"/>
      <c r="AG295" s="546"/>
      <c r="AH295" s="546"/>
      <c r="AI295" s="546"/>
      <c r="AJ295" s="546"/>
    </row>
    <row r="296" spans="1:36" ht="15.75" customHeight="1">
      <c r="A296" s="546"/>
      <c r="B296" s="546"/>
      <c r="C296" s="546"/>
      <c r="D296" s="546"/>
      <c r="E296" s="546"/>
      <c r="F296" s="546"/>
      <c r="G296" s="546"/>
      <c r="H296" s="546"/>
      <c r="I296" s="546"/>
      <c r="J296" s="546"/>
      <c r="K296" s="546"/>
      <c r="L296" s="546"/>
      <c r="M296" s="546"/>
      <c r="N296" s="546"/>
      <c r="O296" s="546"/>
      <c r="P296" s="546"/>
      <c r="Q296" s="546"/>
      <c r="R296" s="546"/>
      <c r="S296" s="546"/>
      <c r="T296" s="546"/>
      <c r="U296" s="546"/>
      <c r="V296" s="546"/>
      <c r="W296" s="546"/>
      <c r="X296" s="554"/>
      <c r="Y296" s="554"/>
      <c r="Z296" s="546"/>
      <c r="AA296" s="546"/>
      <c r="AB296" s="546"/>
      <c r="AC296" s="546"/>
      <c r="AD296" s="546"/>
      <c r="AE296" s="546"/>
      <c r="AF296" s="546"/>
      <c r="AG296" s="546"/>
      <c r="AH296" s="546"/>
      <c r="AI296" s="546"/>
      <c r="AJ296" s="546"/>
    </row>
    <row r="297" spans="1:36" ht="15.75" customHeight="1">
      <c r="A297" s="546"/>
      <c r="B297" s="546"/>
      <c r="C297" s="546"/>
      <c r="D297" s="546"/>
      <c r="E297" s="546"/>
      <c r="F297" s="546"/>
      <c r="G297" s="546"/>
      <c r="H297" s="546"/>
      <c r="I297" s="546"/>
      <c r="J297" s="546"/>
      <c r="K297" s="546"/>
      <c r="L297" s="546"/>
      <c r="M297" s="546"/>
      <c r="N297" s="546"/>
      <c r="O297" s="546"/>
      <c r="P297" s="546"/>
      <c r="Q297" s="546"/>
      <c r="R297" s="546"/>
      <c r="S297" s="546"/>
      <c r="T297" s="546"/>
      <c r="U297" s="546"/>
      <c r="V297" s="546"/>
      <c r="W297" s="546"/>
      <c r="X297" s="554"/>
      <c r="Y297" s="554"/>
      <c r="Z297" s="546"/>
      <c r="AA297" s="546"/>
      <c r="AB297" s="546"/>
      <c r="AC297" s="546"/>
      <c r="AD297" s="546"/>
      <c r="AE297" s="546"/>
      <c r="AF297" s="546"/>
      <c r="AG297" s="546"/>
      <c r="AH297" s="546"/>
      <c r="AI297" s="546"/>
      <c r="AJ297" s="546"/>
    </row>
    <row r="298" spans="1:36" ht="15.75" customHeight="1">
      <c r="A298" s="546"/>
      <c r="B298" s="546"/>
      <c r="C298" s="546"/>
      <c r="D298" s="546"/>
      <c r="E298" s="546"/>
      <c r="F298" s="546"/>
      <c r="G298" s="546"/>
      <c r="H298" s="546"/>
      <c r="I298" s="546"/>
      <c r="J298" s="546"/>
      <c r="K298" s="546"/>
      <c r="L298" s="546"/>
      <c r="M298" s="546"/>
      <c r="N298" s="546"/>
      <c r="O298" s="546"/>
      <c r="P298" s="546"/>
      <c r="Q298" s="546"/>
      <c r="R298" s="546"/>
      <c r="S298" s="546"/>
      <c r="T298" s="546"/>
      <c r="U298" s="546"/>
      <c r="V298" s="546"/>
      <c r="W298" s="546"/>
      <c r="X298" s="554"/>
      <c r="Y298" s="554"/>
      <c r="Z298" s="546"/>
      <c r="AA298" s="546"/>
      <c r="AB298" s="546"/>
      <c r="AC298" s="546"/>
      <c r="AD298" s="546"/>
      <c r="AE298" s="546"/>
      <c r="AF298" s="546"/>
      <c r="AG298" s="546"/>
      <c r="AH298" s="546"/>
      <c r="AI298" s="546"/>
      <c r="AJ298" s="546"/>
    </row>
    <row r="299" spans="1:36" ht="15.75" customHeight="1">
      <c r="A299" s="546"/>
      <c r="B299" s="546"/>
      <c r="C299" s="546"/>
      <c r="D299" s="546"/>
      <c r="E299" s="546"/>
      <c r="F299" s="546"/>
      <c r="G299" s="546"/>
      <c r="H299" s="546"/>
      <c r="I299" s="546"/>
      <c r="J299" s="546"/>
      <c r="K299" s="546"/>
      <c r="L299" s="546"/>
      <c r="M299" s="546"/>
      <c r="N299" s="546"/>
      <c r="O299" s="546"/>
      <c r="P299" s="546"/>
      <c r="Q299" s="546"/>
      <c r="R299" s="546"/>
      <c r="S299" s="546"/>
      <c r="T299" s="546"/>
      <c r="U299" s="546"/>
      <c r="V299" s="546"/>
      <c r="W299" s="546"/>
      <c r="X299" s="554"/>
      <c r="Y299" s="554"/>
      <c r="Z299" s="546"/>
      <c r="AA299" s="546"/>
      <c r="AB299" s="546"/>
      <c r="AC299" s="546"/>
      <c r="AD299" s="546"/>
      <c r="AE299" s="546"/>
      <c r="AF299" s="546"/>
      <c r="AG299" s="546"/>
      <c r="AH299" s="546"/>
      <c r="AI299" s="546"/>
      <c r="AJ299" s="546"/>
    </row>
    <row r="300" spans="1:36" ht="15.75" customHeight="1">
      <c r="A300" s="546"/>
      <c r="B300" s="546"/>
      <c r="C300" s="546"/>
      <c r="D300" s="546"/>
      <c r="E300" s="546"/>
      <c r="F300" s="546"/>
      <c r="G300" s="546"/>
      <c r="H300" s="546"/>
      <c r="I300" s="546"/>
      <c r="J300" s="546"/>
      <c r="K300" s="546"/>
      <c r="L300" s="546"/>
      <c r="M300" s="546"/>
      <c r="N300" s="546"/>
      <c r="O300" s="546"/>
      <c r="P300" s="546"/>
      <c r="Q300" s="546"/>
      <c r="R300" s="546"/>
      <c r="S300" s="546"/>
      <c r="T300" s="546"/>
      <c r="U300" s="546"/>
      <c r="V300" s="546"/>
      <c r="W300" s="546"/>
      <c r="X300" s="554"/>
      <c r="Y300" s="554"/>
      <c r="Z300" s="546"/>
      <c r="AA300" s="546"/>
      <c r="AB300" s="546"/>
      <c r="AC300" s="546"/>
      <c r="AD300" s="546"/>
      <c r="AE300" s="546"/>
      <c r="AF300" s="546"/>
      <c r="AG300" s="546"/>
      <c r="AH300" s="546"/>
      <c r="AI300" s="546"/>
      <c r="AJ300" s="546"/>
    </row>
    <row r="301" spans="1:36" ht="15.75" customHeight="1">
      <c r="A301" s="546"/>
      <c r="B301" s="546"/>
      <c r="C301" s="546"/>
      <c r="D301" s="546"/>
      <c r="E301" s="546"/>
      <c r="F301" s="546"/>
      <c r="G301" s="546"/>
      <c r="H301" s="546"/>
      <c r="I301" s="546"/>
      <c r="J301" s="546"/>
      <c r="K301" s="546"/>
      <c r="L301" s="546"/>
      <c r="M301" s="546"/>
      <c r="N301" s="546"/>
      <c r="O301" s="546"/>
      <c r="P301" s="546"/>
      <c r="Q301" s="546"/>
      <c r="R301" s="546"/>
      <c r="S301" s="546"/>
      <c r="T301" s="546"/>
      <c r="U301" s="546"/>
      <c r="V301" s="546"/>
      <c r="W301" s="546"/>
      <c r="X301" s="554"/>
      <c r="Y301" s="554"/>
      <c r="Z301" s="546"/>
      <c r="AA301" s="546"/>
      <c r="AB301" s="546"/>
      <c r="AC301" s="546"/>
      <c r="AD301" s="546"/>
      <c r="AE301" s="546"/>
      <c r="AF301" s="546"/>
      <c r="AG301" s="546"/>
      <c r="AH301" s="546"/>
      <c r="AI301" s="546"/>
      <c r="AJ301" s="546"/>
    </row>
    <row r="302" spans="1:36" ht="15.75" customHeight="1">
      <c r="A302" s="546"/>
      <c r="B302" s="546"/>
      <c r="C302" s="546"/>
      <c r="D302" s="546"/>
      <c r="E302" s="546"/>
      <c r="F302" s="546"/>
      <c r="G302" s="546"/>
      <c r="H302" s="546"/>
      <c r="I302" s="546"/>
      <c r="J302" s="546"/>
      <c r="K302" s="546"/>
      <c r="L302" s="546"/>
      <c r="M302" s="546"/>
      <c r="N302" s="546"/>
      <c r="O302" s="546"/>
      <c r="P302" s="546"/>
      <c r="Q302" s="546"/>
      <c r="R302" s="546"/>
      <c r="S302" s="546"/>
      <c r="T302" s="546"/>
      <c r="U302" s="546"/>
      <c r="V302" s="546"/>
      <c r="W302" s="546"/>
      <c r="X302" s="554"/>
      <c r="Y302" s="554"/>
      <c r="Z302" s="546"/>
      <c r="AA302" s="546"/>
      <c r="AB302" s="546"/>
      <c r="AC302" s="546"/>
      <c r="AD302" s="546"/>
      <c r="AE302" s="546"/>
      <c r="AF302" s="546"/>
      <c r="AG302" s="546"/>
      <c r="AH302" s="546"/>
      <c r="AI302" s="546"/>
      <c r="AJ302" s="546"/>
    </row>
    <row r="303" spans="1:36" ht="15.75" customHeight="1">
      <c r="A303" s="546"/>
      <c r="B303" s="546"/>
      <c r="C303" s="546"/>
      <c r="D303" s="546"/>
      <c r="E303" s="546"/>
      <c r="F303" s="546"/>
      <c r="G303" s="546"/>
      <c r="H303" s="546"/>
      <c r="I303" s="546"/>
      <c r="J303" s="546"/>
      <c r="K303" s="546"/>
      <c r="L303" s="546"/>
      <c r="M303" s="546"/>
      <c r="N303" s="546"/>
      <c r="O303" s="546"/>
      <c r="P303" s="546"/>
      <c r="Q303" s="546"/>
      <c r="R303" s="546"/>
      <c r="S303" s="546"/>
      <c r="T303" s="546"/>
      <c r="U303" s="546"/>
      <c r="V303" s="546"/>
      <c r="W303" s="546"/>
      <c r="X303" s="554"/>
      <c r="Y303" s="554"/>
      <c r="Z303" s="546"/>
      <c r="AA303" s="546"/>
      <c r="AB303" s="546"/>
      <c r="AC303" s="546"/>
      <c r="AD303" s="546"/>
      <c r="AE303" s="546"/>
      <c r="AF303" s="546"/>
      <c r="AG303" s="546"/>
      <c r="AH303" s="546"/>
      <c r="AI303" s="546"/>
      <c r="AJ303" s="546"/>
    </row>
    <row r="304" spans="1:36" ht="15.75" customHeight="1">
      <c r="A304" s="546"/>
      <c r="B304" s="546"/>
      <c r="C304" s="546"/>
      <c r="D304" s="546"/>
      <c r="E304" s="546"/>
      <c r="F304" s="546"/>
      <c r="G304" s="546"/>
      <c r="H304" s="546"/>
      <c r="I304" s="546"/>
      <c r="J304" s="546"/>
      <c r="K304" s="546"/>
      <c r="L304" s="546"/>
      <c r="M304" s="546"/>
      <c r="N304" s="546"/>
      <c r="O304" s="546"/>
      <c r="P304" s="546"/>
      <c r="Q304" s="546"/>
      <c r="R304" s="546"/>
      <c r="S304" s="546"/>
      <c r="T304" s="546"/>
      <c r="U304" s="546"/>
      <c r="V304" s="546"/>
      <c r="W304" s="546"/>
      <c r="X304" s="554"/>
      <c r="Y304" s="554"/>
      <c r="Z304" s="546"/>
      <c r="AA304" s="546"/>
      <c r="AB304" s="546"/>
      <c r="AC304" s="546"/>
      <c r="AD304" s="546"/>
      <c r="AE304" s="546"/>
      <c r="AF304" s="546"/>
      <c r="AG304" s="546"/>
      <c r="AH304" s="546"/>
      <c r="AI304" s="546"/>
      <c r="AJ304" s="546"/>
    </row>
    <row r="305" spans="1:36" ht="15.75" customHeight="1">
      <c r="A305" s="546"/>
      <c r="B305" s="546"/>
      <c r="C305" s="546"/>
      <c r="D305" s="546"/>
      <c r="E305" s="546"/>
      <c r="F305" s="546"/>
      <c r="G305" s="546"/>
      <c r="H305" s="546"/>
      <c r="I305" s="546"/>
      <c r="J305" s="546"/>
      <c r="K305" s="546"/>
      <c r="L305" s="546"/>
      <c r="M305" s="546"/>
      <c r="N305" s="546"/>
      <c r="O305" s="546"/>
      <c r="P305" s="546"/>
      <c r="Q305" s="546"/>
      <c r="R305" s="546"/>
      <c r="S305" s="546"/>
      <c r="T305" s="546"/>
      <c r="U305" s="546"/>
      <c r="V305" s="546"/>
      <c r="W305" s="546"/>
      <c r="X305" s="554"/>
      <c r="Y305" s="554"/>
      <c r="Z305" s="546"/>
      <c r="AA305" s="546"/>
      <c r="AB305" s="546"/>
      <c r="AC305" s="546"/>
      <c r="AD305" s="546"/>
      <c r="AE305" s="546"/>
      <c r="AF305" s="546"/>
      <c r="AG305" s="546"/>
      <c r="AH305" s="546"/>
      <c r="AI305" s="546"/>
      <c r="AJ305" s="546"/>
    </row>
    <row r="306" spans="1:36" ht="15.75" customHeight="1">
      <c r="A306" s="546"/>
      <c r="B306" s="546"/>
      <c r="C306" s="546"/>
      <c r="D306" s="546"/>
      <c r="E306" s="546"/>
      <c r="F306" s="546"/>
      <c r="G306" s="546"/>
      <c r="H306" s="546"/>
      <c r="I306" s="546"/>
      <c r="J306" s="546"/>
      <c r="K306" s="546"/>
      <c r="L306" s="546"/>
      <c r="M306" s="546"/>
      <c r="N306" s="546"/>
      <c r="O306" s="546"/>
      <c r="P306" s="546"/>
      <c r="Q306" s="546"/>
      <c r="R306" s="546"/>
      <c r="S306" s="546"/>
      <c r="T306" s="546"/>
      <c r="U306" s="546"/>
      <c r="V306" s="546"/>
      <c r="W306" s="546"/>
      <c r="X306" s="554"/>
      <c r="Y306" s="554"/>
      <c r="Z306" s="546"/>
      <c r="AA306" s="546"/>
      <c r="AB306" s="546"/>
      <c r="AC306" s="546"/>
      <c r="AD306" s="546"/>
      <c r="AE306" s="546"/>
      <c r="AF306" s="546"/>
      <c r="AG306" s="546"/>
      <c r="AH306" s="546"/>
      <c r="AI306" s="546"/>
      <c r="AJ306" s="546"/>
    </row>
    <row r="307" spans="1:36" ht="15.75" customHeight="1">
      <c r="A307" s="546"/>
      <c r="B307" s="546"/>
      <c r="C307" s="546"/>
      <c r="D307" s="546"/>
      <c r="E307" s="546"/>
      <c r="F307" s="546"/>
      <c r="G307" s="546"/>
      <c r="H307" s="546"/>
      <c r="I307" s="546"/>
      <c r="J307" s="546"/>
      <c r="K307" s="546"/>
      <c r="L307" s="546"/>
      <c r="M307" s="546"/>
      <c r="N307" s="546"/>
      <c r="O307" s="546"/>
      <c r="P307" s="546"/>
      <c r="Q307" s="546"/>
      <c r="R307" s="546"/>
      <c r="S307" s="546"/>
      <c r="T307" s="546"/>
      <c r="U307" s="546"/>
      <c r="V307" s="546"/>
      <c r="W307" s="546"/>
      <c r="X307" s="554"/>
      <c r="Y307" s="554"/>
      <c r="Z307" s="546"/>
      <c r="AA307" s="546"/>
      <c r="AB307" s="546"/>
      <c r="AC307" s="546"/>
      <c r="AD307" s="546"/>
      <c r="AE307" s="546"/>
      <c r="AF307" s="546"/>
      <c r="AG307" s="546"/>
      <c r="AH307" s="546"/>
      <c r="AI307" s="546"/>
      <c r="AJ307" s="546"/>
    </row>
    <row r="308" spans="1:36" ht="15.75" customHeight="1">
      <c r="A308" s="546"/>
      <c r="B308" s="546"/>
      <c r="C308" s="546"/>
      <c r="D308" s="546"/>
      <c r="E308" s="546"/>
      <c r="F308" s="546"/>
      <c r="G308" s="546"/>
      <c r="H308" s="546"/>
      <c r="I308" s="546"/>
      <c r="J308" s="546"/>
      <c r="K308" s="546"/>
      <c r="L308" s="546"/>
      <c r="M308" s="546"/>
      <c r="N308" s="546"/>
      <c r="O308" s="546"/>
      <c r="P308" s="546"/>
      <c r="Q308" s="546"/>
      <c r="R308" s="546"/>
      <c r="S308" s="546"/>
      <c r="T308" s="546"/>
      <c r="U308" s="546"/>
      <c r="V308" s="546"/>
      <c r="W308" s="546"/>
      <c r="X308" s="554"/>
      <c r="Y308" s="554"/>
      <c r="Z308" s="546"/>
      <c r="AA308" s="546"/>
      <c r="AB308" s="546"/>
      <c r="AC308" s="546"/>
      <c r="AD308" s="546"/>
      <c r="AE308" s="546"/>
      <c r="AF308" s="546"/>
      <c r="AG308" s="546"/>
      <c r="AH308" s="546"/>
      <c r="AI308" s="546"/>
      <c r="AJ308" s="546"/>
    </row>
    <row r="309" spans="1:36" ht="15.75" customHeight="1">
      <c r="A309" s="546"/>
      <c r="B309" s="546"/>
      <c r="C309" s="546"/>
      <c r="D309" s="546"/>
      <c r="E309" s="546"/>
      <c r="F309" s="546"/>
      <c r="G309" s="546"/>
      <c r="H309" s="546"/>
      <c r="I309" s="546"/>
      <c r="J309" s="546"/>
      <c r="K309" s="546"/>
      <c r="L309" s="546"/>
      <c r="M309" s="546"/>
      <c r="N309" s="546"/>
      <c r="O309" s="546"/>
      <c r="P309" s="546"/>
      <c r="Q309" s="546"/>
      <c r="R309" s="546"/>
      <c r="S309" s="546"/>
      <c r="T309" s="546"/>
      <c r="U309" s="546"/>
      <c r="V309" s="546"/>
      <c r="W309" s="546"/>
      <c r="X309" s="554"/>
      <c r="Y309" s="554"/>
      <c r="Z309" s="546"/>
      <c r="AA309" s="546"/>
      <c r="AB309" s="546"/>
      <c r="AC309" s="546"/>
      <c r="AD309" s="546"/>
      <c r="AE309" s="546"/>
      <c r="AF309" s="546"/>
      <c r="AG309" s="546"/>
      <c r="AH309" s="546"/>
      <c r="AI309" s="546"/>
      <c r="AJ309" s="546"/>
    </row>
    <row r="310" spans="1:36" ht="15.75" customHeight="1">
      <c r="A310" s="546"/>
      <c r="B310" s="546"/>
      <c r="C310" s="546"/>
      <c r="D310" s="546"/>
      <c r="E310" s="546"/>
      <c r="F310" s="546"/>
      <c r="G310" s="546"/>
      <c r="H310" s="546"/>
      <c r="I310" s="546"/>
      <c r="J310" s="546"/>
      <c r="K310" s="546"/>
      <c r="L310" s="546"/>
      <c r="M310" s="546"/>
      <c r="N310" s="546"/>
      <c r="O310" s="546"/>
      <c r="P310" s="546"/>
      <c r="Q310" s="546"/>
      <c r="R310" s="546"/>
      <c r="S310" s="546"/>
      <c r="T310" s="546"/>
      <c r="U310" s="546"/>
      <c r="V310" s="546"/>
      <c r="W310" s="546"/>
      <c r="X310" s="554"/>
      <c r="Y310" s="554"/>
      <c r="Z310" s="546"/>
      <c r="AA310" s="546"/>
      <c r="AB310" s="546"/>
      <c r="AC310" s="546"/>
      <c r="AD310" s="546"/>
      <c r="AE310" s="546"/>
      <c r="AF310" s="546"/>
      <c r="AG310" s="546"/>
      <c r="AH310" s="546"/>
      <c r="AI310" s="546"/>
      <c r="AJ310" s="546"/>
    </row>
    <row r="311" spans="1:36" ht="15.75" customHeight="1">
      <c r="A311" s="546"/>
      <c r="B311" s="546"/>
      <c r="C311" s="546"/>
      <c r="D311" s="546"/>
      <c r="E311" s="546"/>
      <c r="F311" s="546"/>
      <c r="G311" s="546"/>
      <c r="H311" s="546"/>
      <c r="I311" s="546"/>
      <c r="J311" s="546"/>
      <c r="K311" s="546"/>
      <c r="L311" s="546"/>
      <c r="M311" s="546"/>
      <c r="N311" s="546"/>
      <c r="O311" s="546"/>
      <c r="P311" s="546"/>
      <c r="Q311" s="546"/>
      <c r="R311" s="546"/>
      <c r="S311" s="546"/>
      <c r="T311" s="546"/>
      <c r="U311" s="546"/>
      <c r="V311" s="546"/>
      <c r="W311" s="546"/>
      <c r="X311" s="554"/>
      <c r="Y311" s="554"/>
      <c r="Z311" s="546"/>
      <c r="AA311" s="546"/>
      <c r="AB311" s="546"/>
      <c r="AC311" s="546"/>
      <c r="AD311" s="546"/>
      <c r="AE311" s="546"/>
      <c r="AF311" s="546"/>
      <c r="AG311" s="546"/>
      <c r="AH311" s="546"/>
      <c r="AI311" s="546"/>
      <c r="AJ311" s="546"/>
    </row>
    <row r="312" spans="1:36" ht="15.75" customHeight="1">
      <c r="A312" s="546"/>
      <c r="B312" s="546"/>
      <c r="C312" s="546"/>
      <c r="D312" s="546"/>
      <c r="E312" s="546"/>
      <c r="F312" s="546"/>
      <c r="G312" s="546"/>
      <c r="H312" s="546"/>
      <c r="I312" s="546"/>
      <c r="J312" s="546"/>
      <c r="K312" s="546"/>
      <c r="L312" s="546"/>
      <c r="M312" s="546"/>
      <c r="N312" s="546"/>
      <c r="O312" s="546"/>
      <c r="P312" s="546"/>
      <c r="Q312" s="546"/>
      <c r="R312" s="546"/>
      <c r="S312" s="546"/>
      <c r="T312" s="546"/>
      <c r="U312" s="546"/>
      <c r="V312" s="546"/>
      <c r="W312" s="546"/>
      <c r="X312" s="554"/>
      <c r="Y312" s="554"/>
      <c r="Z312" s="546"/>
      <c r="AA312" s="546"/>
      <c r="AB312" s="546"/>
      <c r="AC312" s="546"/>
      <c r="AD312" s="546"/>
      <c r="AE312" s="546"/>
      <c r="AF312" s="546"/>
      <c r="AG312" s="546"/>
      <c r="AH312" s="546"/>
      <c r="AI312" s="546"/>
      <c r="AJ312" s="546"/>
    </row>
    <row r="313" spans="1:36" ht="15.75" customHeight="1">
      <c r="A313" s="546"/>
      <c r="B313" s="546"/>
      <c r="C313" s="546"/>
      <c r="D313" s="546"/>
      <c r="E313" s="546"/>
      <c r="F313" s="546"/>
      <c r="G313" s="546"/>
      <c r="H313" s="546"/>
      <c r="I313" s="546"/>
      <c r="J313" s="546"/>
      <c r="K313" s="546"/>
      <c r="L313" s="546"/>
      <c r="M313" s="546"/>
      <c r="N313" s="546"/>
      <c r="O313" s="546"/>
      <c r="P313" s="546"/>
      <c r="Q313" s="546"/>
      <c r="R313" s="546"/>
      <c r="S313" s="546"/>
      <c r="T313" s="546"/>
      <c r="U313" s="546"/>
      <c r="V313" s="546"/>
      <c r="W313" s="546"/>
      <c r="X313" s="554"/>
      <c r="Y313" s="554"/>
      <c r="Z313" s="546"/>
      <c r="AA313" s="546"/>
      <c r="AB313" s="546"/>
      <c r="AC313" s="546"/>
      <c r="AD313" s="546"/>
      <c r="AE313" s="546"/>
      <c r="AF313" s="546"/>
      <c r="AG313" s="546"/>
      <c r="AH313" s="546"/>
      <c r="AI313" s="546"/>
      <c r="AJ313" s="546"/>
    </row>
    <row r="314" spans="1:36" ht="15.75" customHeight="1">
      <c r="A314" s="546"/>
      <c r="B314" s="546"/>
      <c r="C314" s="546"/>
      <c r="D314" s="546"/>
      <c r="E314" s="546"/>
      <c r="F314" s="546"/>
      <c r="G314" s="546"/>
      <c r="H314" s="546"/>
      <c r="I314" s="546"/>
      <c r="J314" s="546"/>
      <c r="K314" s="546"/>
      <c r="L314" s="546"/>
      <c r="M314" s="546"/>
      <c r="N314" s="546"/>
      <c r="O314" s="546"/>
      <c r="P314" s="546"/>
      <c r="Q314" s="546"/>
      <c r="R314" s="546"/>
      <c r="S314" s="546"/>
      <c r="T314" s="546"/>
      <c r="U314" s="546"/>
      <c r="V314" s="546"/>
      <c r="W314" s="546"/>
      <c r="X314" s="554"/>
      <c r="Y314" s="554"/>
      <c r="Z314" s="546"/>
      <c r="AA314" s="546"/>
      <c r="AB314" s="546"/>
      <c r="AC314" s="546"/>
      <c r="AD314" s="546"/>
      <c r="AE314" s="546"/>
      <c r="AF314" s="546"/>
      <c r="AG314" s="546"/>
      <c r="AH314" s="546"/>
      <c r="AI314" s="546"/>
      <c r="AJ314" s="546"/>
    </row>
    <row r="315" spans="1:36" ht="15.75" customHeight="1">
      <c r="A315" s="546"/>
      <c r="B315" s="546"/>
      <c r="C315" s="546"/>
      <c r="D315" s="546"/>
      <c r="E315" s="546"/>
      <c r="F315" s="546"/>
      <c r="G315" s="546"/>
      <c r="H315" s="546"/>
      <c r="I315" s="546"/>
      <c r="J315" s="546"/>
      <c r="K315" s="546"/>
      <c r="L315" s="546"/>
      <c r="M315" s="546"/>
      <c r="N315" s="546"/>
      <c r="O315" s="546"/>
      <c r="P315" s="546"/>
      <c r="Q315" s="546"/>
      <c r="R315" s="546"/>
      <c r="S315" s="546"/>
      <c r="T315" s="546"/>
      <c r="U315" s="546"/>
      <c r="V315" s="546"/>
      <c r="W315" s="546"/>
      <c r="X315" s="554"/>
      <c r="Y315" s="554"/>
      <c r="Z315" s="546"/>
      <c r="AA315" s="546"/>
      <c r="AB315" s="546"/>
      <c r="AC315" s="546"/>
      <c r="AD315" s="546"/>
      <c r="AE315" s="546"/>
      <c r="AF315" s="546"/>
      <c r="AG315" s="546"/>
      <c r="AH315" s="546"/>
      <c r="AI315" s="546"/>
      <c r="AJ315" s="546"/>
    </row>
    <row r="316" spans="1:36" ht="15.75" customHeight="1">
      <c r="A316" s="546"/>
      <c r="B316" s="546"/>
      <c r="C316" s="546"/>
      <c r="D316" s="546"/>
      <c r="E316" s="546"/>
      <c r="F316" s="546"/>
      <c r="G316" s="546"/>
      <c r="H316" s="546"/>
      <c r="I316" s="546"/>
      <c r="J316" s="546"/>
      <c r="K316" s="546"/>
      <c r="L316" s="546"/>
      <c r="M316" s="546"/>
      <c r="N316" s="546"/>
      <c r="O316" s="546"/>
      <c r="P316" s="546"/>
      <c r="Q316" s="546"/>
      <c r="R316" s="546"/>
      <c r="S316" s="546"/>
      <c r="T316" s="546"/>
      <c r="U316" s="546"/>
      <c r="V316" s="546"/>
      <c r="W316" s="546"/>
      <c r="X316" s="554"/>
      <c r="Y316" s="554"/>
      <c r="Z316" s="546"/>
      <c r="AA316" s="546"/>
      <c r="AB316" s="546"/>
      <c r="AC316" s="546"/>
      <c r="AD316" s="546"/>
      <c r="AE316" s="546"/>
      <c r="AF316" s="546"/>
      <c r="AG316" s="546"/>
      <c r="AH316" s="546"/>
      <c r="AI316" s="546"/>
      <c r="AJ316" s="546"/>
    </row>
    <row r="317" spans="1:36" ht="15.75" customHeight="1">
      <c r="A317" s="546"/>
      <c r="B317" s="546"/>
      <c r="C317" s="546"/>
      <c r="D317" s="546"/>
      <c r="E317" s="546"/>
      <c r="F317" s="546"/>
      <c r="G317" s="546"/>
      <c r="H317" s="546"/>
      <c r="I317" s="546"/>
      <c r="J317" s="546"/>
      <c r="K317" s="546"/>
      <c r="L317" s="546"/>
      <c r="M317" s="546"/>
      <c r="N317" s="546"/>
      <c r="O317" s="546"/>
      <c r="P317" s="546"/>
      <c r="Q317" s="546"/>
      <c r="R317" s="546"/>
      <c r="S317" s="546"/>
      <c r="T317" s="546"/>
      <c r="U317" s="546"/>
      <c r="V317" s="546"/>
      <c r="W317" s="546"/>
      <c r="X317" s="554"/>
      <c r="Y317" s="554"/>
      <c r="Z317" s="546"/>
      <c r="AA317" s="546"/>
      <c r="AB317" s="546"/>
      <c r="AC317" s="546"/>
      <c r="AD317" s="546"/>
      <c r="AE317" s="546"/>
      <c r="AF317" s="546"/>
      <c r="AG317" s="546"/>
      <c r="AH317" s="546"/>
      <c r="AI317" s="546"/>
      <c r="AJ317" s="546"/>
    </row>
    <row r="318" spans="1:36" ht="15.75" customHeight="1">
      <c r="A318" s="546"/>
      <c r="B318" s="546"/>
      <c r="C318" s="546"/>
      <c r="D318" s="546"/>
      <c r="E318" s="546"/>
      <c r="F318" s="546"/>
      <c r="G318" s="546"/>
      <c r="H318" s="546"/>
      <c r="I318" s="546"/>
      <c r="J318" s="546"/>
      <c r="K318" s="546"/>
      <c r="L318" s="546"/>
      <c r="M318" s="546"/>
      <c r="N318" s="546"/>
      <c r="O318" s="546"/>
      <c r="P318" s="546"/>
      <c r="Q318" s="546"/>
      <c r="R318" s="546"/>
      <c r="S318" s="546"/>
      <c r="T318" s="546"/>
      <c r="U318" s="546"/>
      <c r="V318" s="546"/>
      <c r="W318" s="546"/>
      <c r="X318" s="554"/>
      <c r="Y318" s="554"/>
      <c r="Z318" s="546"/>
      <c r="AA318" s="546"/>
      <c r="AB318" s="546"/>
      <c r="AC318" s="546"/>
      <c r="AD318" s="546"/>
      <c r="AE318" s="546"/>
      <c r="AF318" s="546"/>
      <c r="AG318" s="546"/>
      <c r="AH318" s="546"/>
      <c r="AI318" s="546"/>
      <c r="AJ318" s="546"/>
    </row>
    <row r="319" spans="1:36" ht="15.75" customHeight="1">
      <c r="A319" s="546"/>
      <c r="B319" s="546"/>
      <c r="C319" s="546"/>
      <c r="D319" s="546"/>
      <c r="E319" s="546"/>
      <c r="F319" s="546"/>
      <c r="G319" s="546"/>
      <c r="H319" s="546"/>
      <c r="I319" s="546"/>
      <c r="J319" s="546"/>
      <c r="K319" s="546"/>
      <c r="L319" s="546"/>
      <c r="M319" s="546"/>
      <c r="N319" s="546"/>
      <c r="O319" s="546"/>
      <c r="P319" s="546"/>
      <c r="Q319" s="546"/>
      <c r="R319" s="546"/>
      <c r="S319" s="546"/>
      <c r="T319" s="546"/>
      <c r="U319" s="546"/>
      <c r="V319" s="546"/>
      <c r="W319" s="546"/>
      <c r="X319" s="554"/>
      <c r="Y319" s="554"/>
      <c r="Z319" s="546"/>
      <c r="AA319" s="546"/>
      <c r="AB319" s="546"/>
      <c r="AC319" s="546"/>
      <c r="AD319" s="546"/>
      <c r="AE319" s="546"/>
      <c r="AF319" s="546"/>
      <c r="AG319" s="546"/>
      <c r="AH319" s="546"/>
      <c r="AI319" s="546"/>
      <c r="AJ319" s="546"/>
    </row>
    <row r="320" spans="1:36" ht="15.75" customHeight="1">
      <c r="A320" s="546"/>
      <c r="B320" s="546"/>
      <c r="C320" s="546"/>
      <c r="D320" s="546"/>
      <c r="E320" s="546"/>
      <c r="F320" s="546"/>
      <c r="G320" s="546"/>
      <c r="H320" s="546"/>
      <c r="I320" s="546"/>
      <c r="J320" s="546"/>
      <c r="K320" s="546"/>
      <c r="L320" s="546"/>
      <c r="M320" s="546"/>
      <c r="N320" s="546"/>
      <c r="O320" s="546"/>
      <c r="P320" s="546"/>
      <c r="Q320" s="546"/>
      <c r="R320" s="546"/>
      <c r="S320" s="546"/>
      <c r="T320" s="546"/>
      <c r="U320" s="546"/>
      <c r="V320" s="546"/>
      <c r="W320" s="546"/>
      <c r="X320" s="554"/>
      <c r="Y320" s="554"/>
      <c r="Z320" s="546"/>
      <c r="AA320" s="546"/>
      <c r="AB320" s="546"/>
      <c r="AC320" s="546"/>
      <c r="AD320" s="546"/>
      <c r="AE320" s="546"/>
      <c r="AF320" s="546"/>
      <c r="AG320" s="546"/>
      <c r="AH320" s="546"/>
      <c r="AI320" s="546"/>
      <c r="AJ320" s="546"/>
    </row>
    <row r="321" spans="1:36" ht="15.75" customHeight="1">
      <c r="A321" s="546"/>
      <c r="B321" s="546"/>
      <c r="C321" s="546"/>
      <c r="D321" s="546"/>
      <c r="E321" s="546"/>
      <c r="F321" s="546"/>
      <c r="G321" s="546"/>
      <c r="H321" s="546"/>
      <c r="I321" s="546"/>
      <c r="J321" s="546"/>
      <c r="K321" s="546"/>
      <c r="L321" s="546"/>
      <c r="M321" s="546"/>
      <c r="N321" s="546"/>
      <c r="O321" s="546"/>
      <c r="P321" s="546"/>
      <c r="Q321" s="546"/>
      <c r="R321" s="546"/>
      <c r="S321" s="546"/>
      <c r="T321" s="546"/>
      <c r="U321" s="546"/>
      <c r="V321" s="546"/>
      <c r="W321" s="546"/>
      <c r="X321" s="554"/>
      <c r="Y321" s="554"/>
      <c r="Z321" s="546"/>
      <c r="AA321" s="546"/>
      <c r="AB321" s="546"/>
      <c r="AC321" s="546"/>
      <c r="AD321" s="546"/>
      <c r="AE321" s="546"/>
      <c r="AF321" s="546"/>
      <c r="AG321" s="546"/>
      <c r="AH321" s="546"/>
      <c r="AI321" s="546"/>
      <c r="AJ321" s="546"/>
    </row>
    <row r="322" spans="1:36" ht="15.75" customHeight="1">
      <c r="A322" s="546"/>
      <c r="B322" s="546"/>
      <c r="C322" s="546"/>
      <c r="D322" s="546"/>
      <c r="E322" s="546"/>
      <c r="F322" s="546"/>
      <c r="G322" s="546"/>
      <c r="H322" s="546"/>
      <c r="I322" s="546"/>
      <c r="J322" s="546"/>
      <c r="K322" s="546"/>
      <c r="L322" s="546"/>
      <c r="M322" s="546"/>
      <c r="N322" s="546"/>
      <c r="O322" s="546"/>
      <c r="P322" s="546"/>
      <c r="Q322" s="546"/>
      <c r="R322" s="546"/>
      <c r="S322" s="546"/>
      <c r="T322" s="546"/>
      <c r="U322" s="546"/>
      <c r="V322" s="546"/>
      <c r="W322" s="546"/>
      <c r="X322" s="554"/>
      <c r="Y322" s="554"/>
      <c r="Z322" s="546"/>
      <c r="AA322" s="546"/>
      <c r="AB322" s="546"/>
      <c r="AC322" s="546"/>
      <c r="AD322" s="546"/>
      <c r="AE322" s="546"/>
      <c r="AF322" s="546"/>
      <c r="AG322" s="546"/>
      <c r="AH322" s="546"/>
      <c r="AI322" s="546"/>
      <c r="AJ322" s="546"/>
    </row>
    <row r="323" spans="1:36" ht="15.75" customHeight="1">
      <c r="A323" s="546"/>
      <c r="B323" s="546"/>
      <c r="C323" s="546"/>
      <c r="D323" s="546"/>
      <c r="E323" s="546"/>
      <c r="F323" s="546"/>
      <c r="G323" s="546"/>
      <c r="H323" s="546"/>
      <c r="I323" s="546"/>
      <c r="J323" s="546"/>
      <c r="K323" s="546"/>
      <c r="L323" s="546"/>
      <c r="M323" s="546"/>
      <c r="N323" s="546"/>
      <c r="O323" s="546"/>
      <c r="P323" s="546"/>
      <c r="Q323" s="546"/>
      <c r="R323" s="546"/>
      <c r="S323" s="546"/>
      <c r="T323" s="546"/>
      <c r="U323" s="546"/>
      <c r="V323" s="546"/>
      <c r="W323" s="546"/>
      <c r="X323" s="554"/>
      <c r="Y323" s="554"/>
      <c r="Z323" s="546"/>
      <c r="AA323" s="546"/>
      <c r="AB323" s="546"/>
      <c r="AC323" s="546"/>
      <c r="AD323" s="546"/>
      <c r="AE323" s="546"/>
      <c r="AF323" s="546"/>
      <c r="AG323" s="546"/>
      <c r="AH323" s="546"/>
      <c r="AI323" s="546"/>
      <c r="AJ323" s="546"/>
    </row>
    <row r="324" spans="1:36" ht="15.75" customHeight="1">
      <c r="A324" s="546"/>
      <c r="B324" s="546"/>
      <c r="C324" s="546"/>
      <c r="D324" s="546"/>
      <c r="E324" s="546"/>
      <c r="F324" s="546"/>
      <c r="G324" s="546"/>
      <c r="H324" s="546"/>
      <c r="I324" s="546"/>
      <c r="J324" s="546"/>
      <c r="K324" s="546"/>
      <c r="L324" s="546"/>
      <c r="M324" s="546"/>
      <c r="N324" s="546"/>
      <c r="O324" s="546"/>
      <c r="P324" s="546"/>
      <c r="Q324" s="546"/>
      <c r="R324" s="546"/>
      <c r="S324" s="546"/>
      <c r="T324" s="546"/>
      <c r="U324" s="546"/>
      <c r="V324" s="546"/>
      <c r="W324" s="546"/>
      <c r="X324" s="554"/>
      <c r="Y324" s="554"/>
      <c r="Z324" s="546"/>
      <c r="AA324" s="546"/>
      <c r="AB324" s="546"/>
      <c r="AC324" s="546"/>
      <c r="AD324" s="546"/>
      <c r="AE324" s="546"/>
      <c r="AF324" s="546"/>
      <c r="AG324" s="546"/>
      <c r="AH324" s="546"/>
      <c r="AI324" s="546"/>
      <c r="AJ324" s="546"/>
    </row>
    <row r="325" spans="1:36" ht="15.75" customHeight="1">
      <c r="A325" s="546"/>
      <c r="B325" s="546"/>
      <c r="C325" s="546"/>
      <c r="D325" s="546"/>
      <c r="E325" s="546"/>
      <c r="F325" s="546"/>
      <c r="G325" s="546"/>
      <c r="H325" s="546"/>
      <c r="I325" s="546"/>
      <c r="J325" s="546"/>
      <c r="K325" s="546"/>
      <c r="L325" s="546"/>
      <c r="M325" s="546"/>
      <c r="N325" s="546"/>
      <c r="O325" s="546"/>
      <c r="P325" s="546"/>
      <c r="Q325" s="546"/>
      <c r="R325" s="546"/>
      <c r="S325" s="546"/>
      <c r="T325" s="546"/>
      <c r="U325" s="546"/>
      <c r="V325" s="546"/>
      <c r="W325" s="546"/>
      <c r="X325" s="554"/>
      <c r="Y325" s="554"/>
      <c r="Z325" s="546"/>
      <c r="AA325" s="546"/>
      <c r="AB325" s="546"/>
      <c r="AC325" s="546"/>
      <c r="AD325" s="546"/>
      <c r="AE325" s="546"/>
      <c r="AF325" s="546"/>
      <c r="AG325" s="546"/>
      <c r="AH325" s="546"/>
      <c r="AI325" s="546"/>
      <c r="AJ325" s="546"/>
    </row>
    <row r="326" spans="1:36" ht="15.75" customHeight="1">
      <c r="A326" s="546"/>
      <c r="B326" s="546"/>
      <c r="C326" s="546"/>
      <c r="D326" s="546"/>
      <c r="E326" s="546"/>
      <c r="F326" s="546"/>
      <c r="G326" s="546"/>
      <c r="H326" s="546"/>
      <c r="I326" s="546"/>
      <c r="J326" s="546"/>
      <c r="K326" s="546"/>
      <c r="L326" s="546"/>
      <c r="M326" s="546"/>
      <c r="N326" s="546"/>
      <c r="O326" s="546"/>
      <c r="P326" s="546"/>
      <c r="Q326" s="546"/>
      <c r="R326" s="546"/>
      <c r="S326" s="546"/>
      <c r="T326" s="546"/>
      <c r="U326" s="546"/>
      <c r="V326" s="546"/>
      <c r="W326" s="546"/>
      <c r="X326" s="554"/>
      <c r="Y326" s="554"/>
      <c r="Z326" s="546"/>
      <c r="AA326" s="546"/>
      <c r="AB326" s="546"/>
      <c r="AC326" s="546"/>
      <c r="AD326" s="546"/>
      <c r="AE326" s="546"/>
      <c r="AF326" s="546"/>
      <c r="AG326" s="546"/>
      <c r="AH326" s="546"/>
      <c r="AI326" s="546"/>
      <c r="AJ326" s="546"/>
    </row>
    <row r="327" spans="1:36" ht="15.75" customHeight="1">
      <c r="A327" s="546"/>
      <c r="B327" s="546"/>
      <c r="C327" s="546"/>
      <c r="D327" s="546"/>
      <c r="E327" s="546"/>
      <c r="F327" s="546"/>
      <c r="G327" s="546"/>
      <c r="H327" s="546"/>
      <c r="I327" s="546"/>
      <c r="J327" s="546"/>
      <c r="K327" s="546"/>
      <c r="L327" s="546"/>
      <c r="M327" s="546"/>
      <c r="N327" s="546"/>
      <c r="O327" s="546"/>
      <c r="P327" s="546"/>
      <c r="Q327" s="546"/>
      <c r="R327" s="546"/>
      <c r="S327" s="546"/>
      <c r="T327" s="546"/>
      <c r="U327" s="546"/>
      <c r="V327" s="546"/>
      <c r="W327" s="546"/>
      <c r="X327" s="554"/>
      <c r="Y327" s="554"/>
      <c r="Z327" s="546"/>
      <c r="AA327" s="546"/>
      <c r="AB327" s="546"/>
      <c r="AC327" s="546"/>
      <c r="AD327" s="546"/>
      <c r="AE327" s="546"/>
      <c r="AF327" s="546"/>
      <c r="AG327" s="546"/>
      <c r="AH327" s="546"/>
      <c r="AI327" s="546"/>
      <c r="AJ327" s="546"/>
    </row>
    <row r="328" spans="1:36" ht="15.75" customHeigh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54"/>
      <c r="Y328" s="554"/>
      <c r="Z328" s="546"/>
      <c r="AA328" s="546"/>
      <c r="AB328" s="546"/>
      <c r="AC328" s="546"/>
      <c r="AD328" s="546"/>
      <c r="AE328" s="546"/>
      <c r="AF328" s="546"/>
      <c r="AG328" s="546"/>
      <c r="AH328" s="546"/>
      <c r="AI328" s="546"/>
      <c r="AJ328" s="546"/>
    </row>
    <row r="329" spans="1:36" ht="15.75" customHeight="1">
      <c r="A329" s="546"/>
      <c r="B329" s="546"/>
      <c r="C329" s="546"/>
      <c r="D329" s="546"/>
      <c r="E329" s="546"/>
      <c r="F329" s="546"/>
      <c r="G329" s="546"/>
      <c r="H329" s="546"/>
      <c r="I329" s="546"/>
      <c r="J329" s="546"/>
      <c r="K329" s="546"/>
      <c r="L329" s="546"/>
      <c r="M329" s="546"/>
      <c r="N329" s="546"/>
      <c r="O329" s="546"/>
      <c r="P329" s="546"/>
      <c r="Q329" s="546"/>
      <c r="R329" s="546"/>
      <c r="S329" s="546"/>
      <c r="T329" s="546"/>
      <c r="U329" s="546"/>
      <c r="V329" s="546"/>
      <c r="W329" s="546"/>
      <c r="X329" s="554"/>
      <c r="Y329" s="554"/>
      <c r="Z329" s="546"/>
      <c r="AA329" s="546"/>
      <c r="AB329" s="546"/>
      <c r="AC329" s="546"/>
      <c r="AD329" s="546"/>
      <c r="AE329" s="546"/>
      <c r="AF329" s="546"/>
      <c r="AG329" s="546"/>
      <c r="AH329" s="546"/>
      <c r="AI329" s="546"/>
      <c r="AJ329" s="546"/>
    </row>
    <row r="330" spans="1:36" ht="15.75" customHeight="1">
      <c r="A330" s="546"/>
      <c r="B330" s="546"/>
      <c r="C330" s="546"/>
      <c r="D330" s="546"/>
      <c r="E330" s="546"/>
      <c r="F330" s="546"/>
      <c r="G330" s="546"/>
      <c r="H330" s="546"/>
      <c r="I330" s="546"/>
      <c r="J330" s="546"/>
      <c r="K330" s="546"/>
      <c r="L330" s="546"/>
      <c r="M330" s="546"/>
      <c r="N330" s="546"/>
      <c r="O330" s="546"/>
      <c r="P330" s="546"/>
      <c r="Q330" s="546"/>
      <c r="R330" s="546"/>
      <c r="S330" s="546"/>
      <c r="T330" s="546"/>
      <c r="U330" s="546"/>
      <c r="V330" s="546"/>
      <c r="W330" s="546"/>
      <c r="X330" s="554"/>
      <c r="Y330" s="554"/>
      <c r="Z330" s="546"/>
      <c r="AA330" s="546"/>
      <c r="AB330" s="546"/>
      <c r="AC330" s="546"/>
      <c r="AD330" s="546"/>
      <c r="AE330" s="546"/>
      <c r="AF330" s="546"/>
      <c r="AG330" s="546"/>
      <c r="AH330" s="546"/>
      <c r="AI330" s="546"/>
      <c r="AJ330" s="546"/>
    </row>
    <row r="331" spans="1:36" ht="15.75" customHeight="1">
      <c r="A331" s="546"/>
      <c r="B331" s="546"/>
      <c r="C331" s="546"/>
      <c r="D331" s="546"/>
      <c r="E331" s="546"/>
      <c r="F331" s="546"/>
      <c r="G331" s="546"/>
      <c r="H331" s="546"/>
      <c r="I331" s="546"/>
      <c r="J331" s="546"/>
      <c r="K331" s="546"/>
      <c r="L331" s="546"/>
      <c r="M331" s="546"/>
      <c r="N331" s="546"/>
      <c r="O331" s="546"/>
      <c r="P331" s="546"/>
      <c r="Q331" s="546"/>
      <c r="R331" s="546"/>
      <c r="S331" s="546"/>
      <c r="T331" s="546"/>
      <c r="U331" s="546"/>
      <c r="V331" s="546"/>
      <c r="W331" s="546"/>
      <c r="X331" s="554"/>
      <c r="Y331" s="554"/>
      <c r="Z331" s="546"/>
      <c r="AA331" s="546"/>
      <c r="AB331" s="546"/>
      <c r="AC331" s="546"/>
      <c r="AD331" s="546"/>
      <c r="AE331" s="546"/>
      <c r="AF331" s="546"/>
      <c r="AG331" s="546"/>
      <c r="AH331" s="546"/>
      <c r="AI331" s="546"/>
      <c r="AJ331" s="546"/>
    </row>
    <row r="332" spans="1:36" ht="15.75" customHeight="1">
      <c r="A332" s="546"/>
      <c r="B332" s="546"/>
      <c r="C332" s="546"/>
      <c r="D332" s="546"/>
      <c r="E332" s="546"/>
      <c r="F332" s="546"/>
      <c r="G332" s="546"/>
      <c r="H332" s="546"/>
      <c r="I332" s="546"/>
      <c r="J332" s="546"/>
      <c r="K332" s="546"/>
      <c r="L332" s="546"/>
      <c r="M332" s="546"/>
      <c r="N332" s="546"/>
      <c r="O332" s="546"/>
      <c r="P332" s="546"/>
      <c r="Q332" s="546"/>
      <c r="R332" s="546"/>
      <c r="S332" s="546"/>
      <c r="T332" s="546"/>
      <c r="U332" s="546"/>
      <c r="V332" s="546"/>
      <c r="W332" s="546"/>
      <c r="X332" s="554"/>
      <c r="Y332" s="554"/>
      <c r="Z332" s="546"/>
      <c r="AA332" s="546"/>
      <c r="AB332" s="546"/>
      <c r="AC332" s="546"/>
      <c r="AD332" s="546"/>
      <c r="AE332" s="546"/>
      <c r="AF332" s="546"/>
      <c r="AG332" s="546"/>
      <c r="AH332" s="546"/>
      <c r="AI332" s="546"/>
      <c r="AJ332" s="546"/>
    </row>
    <row r="333" spans="1:36" ht="15.75" customHeight="1">
      <c r="A333" s="546"/>
      <c r="B333" s="546"/>
      <c r="C333" s="546"/>
      <c r="D333" s="546"/>
      <c r="E333" s="546"/>
      <c r="F333" s="546"/>
      <c r="G333" s="546"/>
      <c r="H333" s="546"/>
      <c r="I333" s="546"/>
      <c r="J333" s="546"/>
      <c r="K333" s="546"/>
      <c r="L333" s="546"/>
      <c r="M333" s="546"/>
      <c r="N333" s="546"/>
      <c r="O333" s="546"/>
      <c r="P333" s="546"/>
      <c r="Q333" s="546"/>
      <c r="R333" s="546"/>
      <c r="S333" s="546"/>
      <c r="T333" s="546"/>
      <c r="U333" s="546"/>
      <c r="V333" s="546"/>
      <c r="W333" s="546"/>
      <c r="X333" s="554"/>
      <c r="Y333" s="554"/>
      <c r="Z333" s="546"/>
      <c r="AA333" s="546"/>
      <c r="AB333" s="546"/>
      <c r="AC333" s="546"/>
      <c r="AD333" s="546"/>
      <c r="AE333" s="546"/>
      <c r="AF333" s="546"/>
      <c r="AG333" s="546"/>
      <c r="AH333" s="546"/>
      <c r="AI333" s="546"/>
      <c r="AJ333" s="546"/>
    </row>
    <row r="334" spans="1:36" ht="15.75" customHeight="1">
      <c r="A334" s="546"/>
      <c r="B334" s="546"/>
      <c r="C334" s="546"/>
      <c r="D334" s="546"/>
      <c r="E334" s="546"/>
      <c r="F334" s="546"/>
      <c r="G334" s="546"/>
      <c r="H334" s="546"/>
      <c r="I334" s="546"/>
      <c r="J334" s="546"/>
      <c r="K334" s="546"/>
      <c r="L334" s="546"/>
      <c r="M334" s="546"/>
      <c r="N334" s="546"/>
      <c r="O334" s="546"/>
      <c r="P334" s="546"/>
      <c r="Q334" s="546"/>
      <c r="R334" s="546"/>
      <c r="S334" s="546"/>
      <c r="T334" s="546"/>
      <c r="U334" s="546"/>
      <c r="V334" s="546"/>
      <c r="W334" s="546"/>
      <c r="X334" s="554"/>
      <c r="Y334" s="554"/>
      <c r="Z334" s="546"/>
      <c r="AA334" s="546"/>
      <c r="AB334" s="546"/>
      <c r="AC334" s="546"/>
      <c r="AD334" s="546"/>
      <c r="AE334" s="546"/>
      <c r="AF334" s="546"/>
      <c r="AG334" s="546"/>
      <c r="AH334" s="546"/>
      <c r="AI334" s="546"/>
      <c r="AJ334" s="546"/>
    </row>
    <row r="335" spans="1:36" ht="15.75" customHeight="1">
      <c r="A335" s="546"/>
      <c r="B335" s="546"/>
      <c r="C335" s="546"/>
      <c r="D335" s="546"/>
      <c r="E335" s="546"/>
      <c r="F335" s="546"/>
      <c r="G335" s="546"/>
      <c r="H335" s="546"/>
      <c r="I335" s="546"/>
      <c r="J335" s="546"/>
      <c r="K335" s="546"/>
      <c r="L335" s="546"/>
      <c r="M335" s="546"/>
      <c r="N335" s="546"/>
      <c r="O335" s="546"/>
      <c r="P335" s="546"/>
      <c r="Q335" s="546"/>
      <c r="R335" s="546"/>
      <c r="S335" s="546"/>
      <c r="T335" s="546"/>
      <c r="U335" s="546"/>
      <c r="V335" s="546"/>
      <c r="W335" s="546"/>
      <c r="X335" s="554"/>
      <c r="Y335" s="554"/>
      <c r="Z335" s="546"/>
      <c r="AA335" s="546"/>
      <c r="AB335" s="546"/>
      <c r="AC335" s="546"/>
      <c r="AD335" s="546"/>
      <c r="AE335" s="546"/>
      <c r="AF335" s="546"/>
      <c r="AG335" s="546"/>
      <c r="AH335" s="546"/>
      <c r="AI335" s="546"/>
      <c r="AJ335" s="546"/>
    </row>
    <row r="336" spans="1:36" ht="15.75" customHeight="1">
      <c r="A336" s="546"/>
      <c r="B336" s="546"/>
      <c r="C336" s="546"/>
      <c r="D336" s="546"/>
      <c r="E336" s="546"/>
      <c r="F336" s="546"/>
      <c r="G336" s="546"/>
      <c r="H336" s="546"/>
      <c r="I336" s="546"/>
      <c r="J336" s="546"/>
      <c r="K336" s="546"/>
      <c r="L336" s="546"/>
      <c r="M336" s="546"/>
      <c r="N336" s="546"/>
      <c r="O336" s="546"/>
      <c r="P336" s="546"/>
      <c r="Q336" s="546"/>
      <c r="R336" s="546"/>
      <c r="S336" s="546"/>
      <c r="T336" s="546"/>
      <c r="U336" s="546"/>
      <c r="V336" s="546"/>
      <c r="W336" s="546"/>
      <c r="X336" s="554"/>
      <c r="Y336" s="554"/>
      <c r="Z336" s="546"/>
      <c r="AA336" s="546"/>
      <c r="AB336" s="546"/>
      <c r="AC336" s="546"/>
      <c r="AD336" s="546"/>
      <c r="AE336" s="546"/>
      <c r="AF336" s="546"/>
      <c r="AG336" s="546"/>
      <c r="AH336" s="546"/>
      <c r="AI336" s="546"/>
      <c r="AJ336" s="546"/>
    </row>
    <row r="337" spans="1:36" ht="15.75" customHeight="1">
      <c r="A337" s="546"/>
      <c r="B337" s="546"/>
      <c r="C337" s="546"/>
      <c r="D337" s="546"/>
      <c r="E337" s="546"/>
      <c r="F337" s="546"/>
      <c r="G337" s="546"/>
      <c r="H337" s="546"/>
      <c r="I337" s="546"/>
      <c r="J337" s="546"/>
      <c r="K337" s="546"/>
      <c r="L337" s="546"/>
      <c r="M337" s="546"/>
      <c r="N337" s="546"/>
      <c r="O337" s="546"/>
      <c r="P337" s="546"/>
      <c r="Q337" s="546"/>
      <c r="R337" s="546"/>
      <c r="S337" s="546"/>
      <c r="T337" s="546"/>
      <c r="U337" s="546"/>
      <c r="V337" s="546"/>
      <c r="W337" s="546"/>
      <c r="X337" s="554"/>
      <c r="Y337" s="554"/>
      <c r="Z337" s="546"/>
      <c r="AA337" s="546"/>
      <c r="AB337" s="546"/>
      <c r="AC337" s="546"/>
      <c r="AD337" s="546"/>
      <c r="AE337" s="546"/>
      <c r="AF337" s="546"/>
      <c r="AG337" s="546"/>
      <c r="AH337" s="546"/>
      <c r="AI337" s="546"/>
      <c r="AJ337" s="546"/>
    </row>
    <row r="338" spans="1:36" ht="15.75" customHeight="1">
      <c r="A338" s="546"/>
      <c r="B338" s="546"/>
      <c r="C338" s="546"/>
      <c r="D338" s="546"/>
      <c r="E338" s="546"/>
      <c r="F338" s="546"/>
      <c r="G338" s="546"/>
      <c r="H338" s="546"/>
      <c r="I338" s="546"/>
      <c r="J338" s="546"/>
      <c r="K338" s="546"/>
      <c r="L338" s="546"/>
      <c r="M338" s="546"/>
      <c r="N338" s="546"/>
      <c r="O338" s="546"/>
      <c r="P338" s="546"/>
      <c r="Q338" s="546"/>
      <c r="R338" s="546"/>
      <c r="S338" s="546"/>
      <c r="T338" s="546"/>
      <c r="U338" s="546"/>
      <c r="V338" s="546"/>
      <c r="W338" s="546"/>
      <c r="X338" s="554"/>
      <c r="Y338" s="554"/>
      <c r="Z338" s="546"/>
      <c r="AA338" s="546"/>
      <c r="AB338" s="546"/>
      <c r="AC338" s="546"/>
      <c r="AD338" s="546"/>
      <c r="AE338" s="546"/>
      <c r="AF338" s="546"/>
      <c r="AG338" s="546"/>
      <c r="AH338" s="546"/>
      <c r="AI338" s="546"/>
      <c r="AJ338" s="546"/>
    </row>
    <row r="339" spans="1:36" ht="15.75" customHeight="1">
      <c r="A339" s="546"/>
      <c r="B339" s="546"/>
      <c r="C339" s="546"/>
      <c r="D339" s="546"/>
      <c r="E339" s="546"/>
      <c r="F339" s="546"/>
      <c r="G339" s="546"/>
      <c r="H339" s="546"/>
      <c r="I339" s="546"/>
      <c r="J339" s="546"/>
      <c r="K339" s="546"/>
      <c r="L339" s="546"/>
      <c r="M339" s="546"/>
      <c r="N339" s="546"/>
      <c r="O339" s="546"/>
      <c r="P339" s="546"/>
      <c r="Q339" s="546"/>
      <c r="R339" s="546"/>
      <c r="S339" s="546"/>
      <c r="T339" s="546"/>
      <c r="U339" s="546"/>
      <c r="V339" s="546"/>
      <c r="W339" s="546"/>
      <c r="X339" s="554"/>
      <c r="Y339" s="554"/>
      <c r="Z339" s="546"/>
      <c r="AA339" s="546"/>
      <c r="AB339" s="546"/>
      <c r="AC339" s="546"/>
      <c r="AD339" s="546"/>
      <c r="AE339" s="546"/>
      <c r="AF339" s="546"/>
      <c r="AG339" s="546"/>
      <c r="AH339" s="546"/>
      <c r="AI339" s="546"/>
      <c r="AJ339" s="546"/>
    </row>
    <row r="340" spans="1:36" ht="15.75" customHeight="1">
      <c r="A340" s="546"/>
      <c r="B340" s="546"/>
      <c r="C340" s="546"/>
      <c r="D340" s="546"/>
      <c r="E340" s="546"/>
      <c r="F340" s="546"/>
      <c r="G340" s="546"/>
      <c r="H340" s="546"/>
      <c r="I340" s="546"/>
      <c r="J340" s="546"/>
      <c r="K340" s="546"/>
      <c r="L340" s="546"/>
      <c r="M340" s="546"/>
      <c r="N340" s="546"/>
      <c r="O340" s="546"/>
      <c r="P340" s="546"/>
      <c r="Q340" s="546"/>
      <c r="R340" s="546"/>
      <c r="S340" s="546"/>
      <c r="T340" s="546"/>
      <c r="U340" s="546"/>
      <c r="V340" s="546"/>
      <c r="W340" s="546"/>
      <c r="X340" s="554"/>
      <c r="Y340" s="554"/>
      <c r="Z340" s="546"/>
      <c r="AA340" s="546"/>
      <c r="AB340" s="546"/>
      <c r="AC340" s="546"/>
      <c r="AD340" s="546"/>
      <c r="AE340" s="546"/>
      <c r="AF340" s="546"/>
      <c r="AG340" s="546"/>
      <c r="AH340" s="546"/>
      <c r="AI340" s="546"/>
      <c r="AJ340" s="546"/>
    </row>
    <row r="341" spans="1:36" ht="15.75" customHeight="1">
      <c r="A341" s="546"/>
      <c r="B341" s="546"/>
      <c r="C341" s="546"/>
      <c r="D341" s="546"/>
      <c r="E341" s="546"/>
      <c r="F341" s="546"/>
      <c r="G341" s="546"/>
      <c r="H341" s="546"/>
      <c r="I341" s="546"/>
      <c r="J341" s="546"/>
      <c r="K341" s="546"/>
      <c r="L341" s="546"/>
      <c r="M341" s="546"/>
      <c r="N341" s="546"/>
      <c r="O341" s="546"/>
      <c r="P341" s="546"/>
      <c r="Q341" s="546"/>
      <c r="R341" s="546"/>
      <c r="S341" s="546"/>
      <c r="T341" s="546"/>
      <c r="U341" s="546"/>
      <c r="V341" s="546"/>
      <c r="W341" s="546"/>
      <c r="X341" s="554"/>
      <c r="Y341" s="554"/>
      <c r="Z341" s="546"/>
      <c r="AA341" s="546"/>
      <c r="AB341" s="546"/>
      <c r="AC341" s="546"/>
      <c r="AD341" s="546"/>
      <c r="AE341" s="546"/>
      <c r="AF341" s="546"/>
      <c r="AG341" s="546"/>
      <c r="AH341" s="546"/>
      <c r="AI341" s="546"/>
      <c r="AJ341" s="546"/>
    </row>
    <row r="342" spans="1:36" ht="15.75" customHeight="1">
      <c r="A342" s="546"/>
      <c r="B342" s="546"/>
      <c r="C342" s="546"/>
      <c r="D342" s="546"/>
      <c r="E342" s="546"/>
      <c r="F342" s="546"/>
      <c r="G342" s="546"/>
      <c r="H342" s="546"/>
      <c r="I342" s="546"/>
      <c r="J342" s="546"/>
      <c r="K342" s="546"/>
      <c r="L342" s="546"/>
      <c r="M342" s="546"/>
      <c r="N342" s="546"/>
      <c r="O342" s="546"/>
      <c r="P342" s="546"/>
      <c r="Q342" s="546"/>
      <c r="R342" s="546"/>
      <c r="S342" s="546"/>
      <c r="T342" s="546"/>
      <c r="U342" s="546"/>
      <c r="V342" s="546"/>
      <c r="W342" s="546"/>
      <c r="X342" s="554"/>
      <c r="Y342" s="554"/>
      <c r="Z342" s="546"/>
      <c r="AA342" s="546"/>
      <c r="AB342" s="546"/>
      <c r="AC342" s="546"/>
      <c r="AD342" s="546"/>
      <c r="AE342" s="546"/>
      <c r="AF342" s="546"/>
      <c r="AG342" s="546"/>
      <c r="AH342" s="546"/>
      <c r="AI342" s="546"/>
      <c r="AJ342" s="546"/>
    </row>
    <row r="343" spans="1:36" ht="15.75" customHeight="1">
      <c r="A343" s="546"/>
      <c r="B343" s="546"/>
      <c r="C343" s="546"/>
      <c r="D343" s="546"/>
      <c r="E343" s="546"/>
      <c r="F343" s="546"/>
      <c r="G343" s="546"/>
      <c r="H343" s="546"/>
      <c r="I343" s="546"/>
      <c r="J343" s="546"/>
      <c r="K343" s="546"/>
      <c r="L343" s="546"/>
      <c r="M343" s="546"/>
      <c r="N343" s="546"/>
      <c r="O343" s="546"/>
      <c r="P343" s="546"/>
      <c r="Q343" s="546"/>
      <c r="R343" s="546"/>
      <c r="S343" s="546"/>
      <c r="T343" s="546"/>
      <c r="U343" s="546"/>
      <c r="V343" s="546"/>
      <c r="W343" s="546"/>
      <c r="X343" s="554"/>
      <c r="Y343" s="554"/>
      <c r="Z343" s="546"/>
      <c r="AA343" s="546"/>
      <c r="AB343" s="546"/>
      <c r="AC343" s="546"/>
      <c r="AD343" s="546"/>
      <c r="AE343" s="546"/>
      <c r="AF343" s="546"/>
      <c r="AG343" s="546"/>
      <c r="AH343" s="546"/>
      <c r="AI343" s="546"/>
      <c r="AJ343" s="546"/>
    </row>
    <row r="344" spans="1:36" ht="15.75" customHeight="1">
      <c r="A344" s="546"/>
      <c r="B344" s="546"/>
      <c r="C344" s="546"/>
      <c r="D344" s="546"/>
      <c r="E344" s="546"/>
      <c r="F344" s="546"/>
      <c r="G344" s="546"/>
      <c r="H344" s="546"/>
      <c r="I344" s="546"/>
      <c r="J344" s="546"/>
      <c r="K344" s="546"/>
      <c r="L344" s="546"/>
      <c r="M344" s="546"/>
      <c r="N344" s="546"/>
      <c r="O344" s="546"/>
      <c r="P344" s="546"/>
      <c r="Q344" s="546"/>
      <c r="R344" s="546"/>
      <c r="S344" s="546"/>
      <c r="T344" s="546"/>
      <c r="U344" s="546"/>
      <c r="V344" s="546"/>
      <c r="W344" s="546"/>
      <c r="X344" s="554"/>
      <c r="Y344" s="554"/>
      <c r="Z344" s="546"/>
      <c r="AA344" s="546"/>
      <c r="AB344" s="546"/>
      <c r="AC344" s="546"/>
      <c r="AD344" s="546"/>
      <c r="AE344" s="546"/>
      <c r="AF344" s="546"/>
      <c r="AG344" s="546"/>
      <c r="AH344" s="546"/>
      <c r="AI344" s="546"/>
      <c r="AJ344" s="546"/>
    </row>
    <row r="345" spans="1:36" ht="15.75" customHeight="1">
      <c r="A345" s="546"/>
      <c r="B345" s="546"/>
      <c r="C345" s="546"/>
      <c r="D345" s="546"/>
      <c r="E345" s="546"/>
      <c r="F345" s="546"/>
      <c r="G345" s="546"/>
      <c r="H345" s="546"/>
      <c r="I345" s="546"/>
      <c r="J345" s="546"/>
      <c r="K345" s="546"/>
      <c r="L345" s="546"/>
      <c r="M345" s="546"/>
      <c r="N345" s="546"/>
      <c r="O345" s="546"/>
      <c r="P345" s="546"/>
      <c r="Q345" s="546"/>
      <c r="R345" s="546"/>
      <c r="S345" s="546"/>
      <c r="T345" s="546"/>
      <c r="U345" s="546"/>
      <c r="V345" s="546"/>
      <c r="W345" s="546"/>
      <c r="X345" s="554"/>
      <c r="Y345" s="554"/>
      <c r="Z345" s="546"/>
      <c r="AA345" s="546"/>
      <c r="AB345" s="546"/>
      <c r="AC345" s="546"/>
      <c r="AD345" s="546"/>
      <c r="AE345" s="546"/>
      <c r="AF345" s="546"/>
      <c r="AG345" s="546"/>
      <c r="AH345" s="546"/>
      <c r="AI345" s="546"/>
      <c r="AJ345" s="546"/>
    </row>
    <row r="346" spans="1:36" ht="15.75" customHeight="1">
      <c r="A346" s="546"/>
      <c r="B346" s="546"/>
      <c r="C346" s="546"/>
      <c r="D346" s="546"/>
      <c r="E346" s="546"/>
      <c r="F346" s="546"/>
      <c r="G346" s="546"/>
      <c r="H346" s="546"/>
      <c r="I346" s="546"/>
      <c r="J346" s="546"/>
      <c r="K346" s="546"/>
      <c r="L346" s="546"/>
      <c r="M346" s="546"/>
      <c r="N346" s="546"/>
      <c r="O346" s="546"/>
      <c r="P346" s="546"/>
      <c r="Q346" s="546"/>
      <c r="R346" s="546"/>
      <c r="S346" s="546"/>
      <c r="T346" s="546"/>
      <c r="U346" s="546"/>
      <c r="V346" s="546"/>
      <c r="W346" s="546"/>
      <c r="X346" s="554"/>
      <c r="Y346" s="554"/>
      <c r="Z346" s="546"/>
      <c r="AA346" s="546"/>
      <c r="AB346" s="546"/>
      <c r="AC346" s="546"/>
      <c r="AD346" s="546"/>
      <c r="AE346" s="546"/>
      <c r="AF346" s="546"/>
      <c r="AG346" s="546"/>
      <c r="AH346" s="546"/>
      <c r="AI346" s="546"/>
      <c r="AJ346" s="546"/>
    </row>
    <row r="347" spans="1:36" ht="15.75" customHeight="1">
      <c r="A347" s="546"/>
      <c r="B347" s="546"/>
      <c r="C347" s="546"/>
      <c r="D347" s="546"/>
      <c r="E347" s="546"/>
      <c r="F347" s="546"/>
      <c r="G347" s="546"/>
      <c r="H347" s="546"/>
      <c r="I347" s="546"/>
      <c r="J347" s="546"/>
      <c r="K347" s="546"/>
      <c r="L347" s="546"/>
      <c r="M347" s="546"/>
      <c r="N347" s="546"/>
      <c r="O347" s="546"/>
      <c r="P347" s="546"/>
      <c r="Q347" s="546"/>
      <c r="R347" s="546"/>
      <c r="S347" s="546"/>
      <c r="T347" s="546"/>
      <c r="U347" s="546"/>
      <c r="V347" s="546"/>
      <c r="W347" s="546"/>
      <c r="X347" s="554"/>
      <c r="Y347" s="554"/>
      <c r="Z347" s="546"/>
      <c r="AA347" s="546"/>
      <c r="AB347" s="546"/>
      <c r="AC347" s="546"/>
      <c r="AD347" s="546"/>
      <c r="AE347" s="546"/>
      <c r="AF347" s="546"/>
      <c r="AG347" s="546"/>
      <c r="AH347" s="546"/>
      <c r="AI347" s="546"/>
      <c r="AJ347" s="546"/>
    </row>
    <row r="348" spans="1:36" ht="15.75" customHeight="1">
      <c r="A348" s="546"/>
      <c r="B348" s="546"/>
      <c r="C348" s="546"/>
      <c r="D348" s="546"/>
      <c r="E348" s="546"/>
      <c r="F348" s="546"/>
      <c r="G348" s="546"/>
      <c r="H348" s="546"/>
      <c r="I348" s="546"/>
      <c r="J348" s="546"/>
      <c r="K348" s="546"/>
      <c r="L348" s="546"/>
      <c r="M348" s="546"/>
      <c r="N348" s="546"/>
      <c r="O348" s="546"/>
      <c r="P348" s="546"/>
      <c r="Q348" s="546"/>
      <c r="R348" s="546"/>
      <c r="S348" s="546"/>
      <c r="T348" s="546"/>
      <c r="U348" s="546"/>
      <c r="V348" s="546"/>
      <c r="W348" s="546"/>
      <c r="X348" s="554"/>
      <c r="Y348" s="554"/>
      <c r="Z348" s="546"/>
      <c r="AA348" s="546"/>
      <c r="AB348" s="546"/>
      <c r="AC348" s="546"/>
      <c r="AD348" s="546"/>
      <c r="AE348" s="546"/>
      <c r="AF348" s="546"/>
      <c r="AG348" s="546"/>
      <c r="AH348" s="546"/>
      <c r="AI348" s="546"/>
      <c r="AJ348" s="546"/>
    </row>
    <row r="349" spans="1:36" ht="15.75" customHeight="1">
      <c r="A349" s="546"/>
      <c r="B349" s="546"/>
      <c r="C349" s="546"/>
      <c r="D349" s="546"/>
      <c r="E349" s="546"/>
      <c r="F349" s="546"/>
      <c r="G349" s="546"/>
      <c r="H349" s="546"/>
      <c r="I349" s="546"/>
      <c r="J349" s="546"/>
      <c r="K349" s="546"/>
      <c r="L349" s="546"/>
      <c r="M349" s="546"/>
      <c r="N349" s="546"/>
      <c r="O349" s="546"/>
      <c r="P349" s="546"/>
      <c r="Q349" s="546"/>
      <c r="R349" s="546"/>
      <c r="S349" s="546"/>
      <c r="T349" s="546"/>
      <c r="U349" s="546"/>
      <c r="V349" s="546"/>
      <c r="W349" s="546"/>
      <c r="X349" s="554"/>
      <c r="Y349" s="554"/>
      <c r="Z349" s="546"/>
      <c r="AA349" s="546"/>
      <c r="AB349" s="546"/>
      <c r="AC349" s="546"/>
      <c r="AD349" s="546"/>
      <c r="AE349" s="546"/>
      <c r="AF349" s="546"/>
      <c r="AG349" s="546"/>
      <c r="AH349" s="546"/>
      <c r="AI349" s="546"/>
      <c r="AJ349" s="546"/>
    </row>
    <row r="350" spans="1:36" ht="15.75" customHeight="1">
      <c r="A350" s="546"/>
      <c r="B350" s="546"/>
      <c r="C350" s="546"/>
      <c r="D350" s="546"/>
      <c r="E350" s="546"/>
      <c r="F350" s="546"/>
      <c r="G350" s="546"/>
      <c r="H350" s="546"/>
      <c r="I350" s="546"/>
      <c r="J350" s="546"/>
      <c r="K350" s="546"/>
      <c r="L350" s="546"/>
      <c r="M350" s="546"/>
      <c r="N350" s="546"/>
      <c r="O350" s="546"/>
      <c r="P350" s="546"/>
      <c r="Q350" s="546"/>
      <c r="R350" s="546"/>
      <c r="S350" s="546"/>
      <c r="T350" s="546"/>
      <c r="U350" s="546"/>
      <c r="V350" s="546"/>
      <c r="W350" s="546"/>
      <c r="X350" s="554"/>
      <c r="Y350" s="554"/>
      <c r="Z350" s="546"/>
      <c r="AA350" s="546"/>
      <c r="AB350" s="546"/>
      <c r="AC350" s="546"/>
      <c r="AD350" s="546"/>
      <c r="AE350" s="546"/>
      <c r="AF350" s="546"/>
      <c r="AG350" s="546"/>
      <c r="AH350" s="546"/>
      <c r="AI350" s="546"/>
      <c r="AJ350" s="546"/>
    </row>
    <row r="351" spans="1:36" ht="15.75" customHeight="1">
      <c r="A351" s="546"/>
      <c r="B351" s="546"/>
      <c r="C351" s="546"/>
      <c r="D351" s="546"/>
      <c r="E351" s="546"/>
      <c r="F351" s="546"/>
      <c r="G351" s="546"/>
      <c r="H351" s="546"/>
      <c r="I351" s="546"/>
      <c r="J351" s="546"/>
      <c r="K351" s="546"/>
      <c r="L351" s="546"/>
      <c r="M351" s="546"/>
      <c r="N351" s="546"/>
      <c r="O351" s="546"/>
      <c r="P351" s="546"/>
      <c r="Q351" s="546"/>
      <c r="R351" s="546"/>
      <c r="S351" s="546"/>
      <c r="T351" s="546"/>
      <c r="U351" s="546"/>
      <c r="V351" s="546"/>
      <c r="W351" s="546"/>
      <c r="X351" s="554"/>
      <c r="Y351" s="554"/>
      <c r="Z351" s="546"/>
      <c r="AA351" s="546"/>
      <c r="AB351" s="546"/>
      <c r="AC351" s="546"/>
      <c r="AD351" s="546"/>
      <c r="AE351" s="546"/>
      <c r="AF351" s="546"/>
      <c r="AG351" s="546"/>
      <c r="AH351" s="546"/>
      <c r="AI351" s="546"/>
      <c r="AJ351" s="546"/>
    </row>
    <row r="352" spans="1:36" ht="15.75" customHeight="1">
      <c r="A352" s="546"/>
      <c r="B352" s="546"/>
      <c r="C352" s="546"/>
      <c r="D352" s="546"/>
      <c r="E352" s="546"/>
      <c r="F352" s="546"/>
      <c r="G352" s="546"/>
      <c r="H352" s="546"/>
      <c r="I352" s="546"/>
      <c r="J352" s="546"/>
      <c r="K352" s="546"/>
      <c r="L352" s="546"/>
      <c r="M352" s="546"/>
      <c r="N352" s="546"/>
      <c r="O352" s="546"/>
      <c r="P352" s="546"/>
      <c r="Q352" s="546"/>
      <c r="R352" s="546"/>
      <c r="S352" s="546"/>
      <c r="T352" s="546"/>
      <c r="U352" s="546"/>
      <c r="V352" s="546"/>
      <c r="W352" s="546"/>
      <c r="X352" s="554"/>
      <c r="Y352" s="554"/>
      <c r="Z352" s="546"/>
      <c r="AA352" s="546"/>
      <c r="AB352" s="546"/>
      <c r="AC352" s="546"/>
      <c r="AD352" s="546"/>
      <c r="AE352" s="546"/>
      <c r="AF352" s="546"/>
      <c r="AG352" s="546"/>
      <c r="AH352" s="546"/>
      <c r="AI352" s="546"/>
      <c r="AJ352" s="546"/>
    </row>
    <row r="353" spans="1:36" ht="15.75" customHeight="1">
      <c r="A353" s="546"/>
      <c r="B353" s="546"/>
      <c r="C353" s="546"/>
      <c r="D353" s="546"/>
      <c r="E353" s="546"/>
      <c r="F353" s="546"/>
      <c r="G353" s="546"/>
      <c r="H353" s="546"/>
      <c r="I353" s="546"/>
      <c r="J353" s="546"/>
      <c r="K353" s="546"/>
      <c r="L353" s="546"/>
      <c r="M353" s="546"/>
      <c r="N353" s="546"/>
      <c r="O353" s="546"/>
      <c r="P353" s="546"/>
      <c r="Q353" s="546"/>
      <c r="R353" s="546"/>
      <c r="S353" s="546"/>
      <c r="T353" s="546"/>
      <c r="U353" s="546"/>
      <c r="V353" s="546"/>
      <c r="W353" s="546"/>
      <c r="X353" s="554"/>
      <c r="Y353" s="554"/>
      <c r="Z353" s="546"/>
      <c r="AA353" s="546"/>
      <c r="AB353" s="546"/>
      <c r="AC353" s="546"/>
      <c r="AD353" s="546"/>
      <c r="AE353" s="546"/>
      <c r="AF353" s="546"/>
      <c r="AG353" s="546"/>
      <c r="AH353" s="546"/>
      <c r="AI353" s="546"/>
      <c r="AJ353" s="546"/>
    </row>
    <row r="354" spans="1:36" ht="15.75" customHeight="1">
      <c r="A354" s="546"/>
      <c r="B354" s="546"/>
      <c r="C354" s="546"/>
      <c r="D354" s="546"/>
      <c r="E354" s="546"/>
      <c r="F354" s="546"/>
      <c r="G354" s="546"/>
      <c r="H354" s="546"/>
      <c r="I354" s="546"/>
      <c r="J354" s="546"/>
      <c r="K354" s="546"/>
      <c r="L354" s="546"/>
      <c r="M354" s="546"/>
      <c r="N354" s="546"/>
      <c r="O354" s="546"/>
      <c r="P354" s="546"/>
      <c r="Q354" s="546"/>
      <c r="R354" s="546"/>
      <c r="S354" s="546"/>
      <c r="T354" s="546"/>
      <c r="U354" s="546"/>
      <c r="V354" s="546"/>
      <c r="W354" s="546"/>
      <c r="X354" s="554"/>
      <c r="Y354" s="554"/>
      <c r="Z354" s="546"/>
      <c r="AA354" s="546"/>
      <c r="AB354" s="546"/>
      <c r="AC354" s="546"/>
      <c r="AD354" s="546"/>
      <c r="AE354" s="546"/>
      <c r="AF354" s="546"/>
      <c r="AG354" s="546"/>
      <c r="AH354" s="546"/>
      <c r="AI354" s="546"/>
      <c r="AJ354" s="546"/>
    </row>
    <row r="355" spans="1:36" ht="15.75" customHeight="1">
      <c r="A355" s="546"/>
      <c r="B355" s="546"/>
      <c r="C355" s="546"/>
      <c r="D355" s="546"/>
      <c r="E355" s="546"/>
      <c r="F355" s="546"/>
      <c r="G355" s="546"/>
      <c r="H355" s="546"/>
      <c r="I355" s="546"/>
      <c r="J355" s="546"/>
      <c r="K355" s="546"/>
      <c r="L355" s="546"/>
      <c r="M355" s="546"/>
      <c r="N355" s="546"/>
      <c r="O355" s="546"/>
      <c r="P355" s="546"/>
      <c r="Q355" s="546"/>
      <c r="R355" s="546"/>
      <c r="S355" s="546"/>
      <c r="T355" s="546"/>
      <c r="U355" s="546"/>
      <c r="V355" s="546"/>
      <c r="W355" s="546"/>
      <c r="X355" s="554"/>
      <c r="Y355" s="554"/>
      <c r="Z355" s="546"/>
      <c r="AA355" s="546"/>
      <c r="AB355" s="546"/>
      <c r="AC355" s="546"/>
      <c r="AD355" s="546"/>
      <c r="AE355" s="546"/>
      <c r="AF355" s="546"/>
      <c r="AG355" s="546"/>
      <c r="AH355" s="546"/>
      <c r="AI355" s="546"/>
      <c r="AJ355" s="546"/>
    </row>
    <row r="356" spans="1:36" ht="15.75" customHeight="1">
      <c r="A356" s="546"/>
      <c r="B356" s="546"/>
      <c r="C356" s="546"/>
      <c r="D356" s="546"/>
      <c r="E356" s="546"/>
      <c r="F356" s="546"/>
      <c r="G356" s="546"/>
      <c r="H356" s="546"/>
      <c r="I356" s="546"/>
      <c r="J356" s="546"/>
      <c r="K356" s="546"/>
      <c r="L356" s="546"/>
      <c r="M356" s="546"/>
      <c r="N356" s="546"/>
      <c r="O356" s="546"/>
      <c r="P356" s="546"/>
      <c r="Q356" s="546"/>
      <c r="R356" s="546"/>
      <c r="S356" s="546"/>
      <c r="T356" s="546"/>
      <c r="U356" s="546"/>
      <c r="V356" s="546"/>
      <c r="W356" s="546"/>
      <c r="X356" s="554"/>
      <c r="Y356" s="554"/>
      <c r="Z356" s="546"/>
      <c r="AA356" s="546"/>
      <c r="AB356" s="546"/>
      <c r="AC356" s="546"/>
      <c r="AD356" s="546"/>
      <c r="AE356" s="546"/>
      <c r="AF356" s="546"/>
      <c r="AG356" s="546"/>
      <c r="AH356" s="546"/>
      <c r="AI356" s="546"/>
      <c r="AJ356" s="546"/>
    </row>
    <row r="357" spans="1:36" ht="15.75" customHeight="1">
      <c r="A357" s="546"/>
      <c r="B357" s="546"/>
      <c r="C357" s="546"/>
      <c r="D357" s="546"/>
      <c r="E357" s="546"/>
      <c r="F357" s="546"/>
      <c r="G357" s="546"/>
      <c r="H357" s="546"/>
      <c r="I357" s="546"/>
      <c r="J357" s="546"/>
      <c r="K357" s="546"/>
      <c r="L357" s="546"/>
      <c r="M357" s="546"/>
      <c r="N357" s="546"/>
      <c r="O357" s="546"/>
      <c r="P357" s="546"/>
      <c r="Q357" s="546"/>
      <c r="R357" s="546"/>
      <c r="S357" s="546"/>
      <c r="T357" s="546"/>
      <c r="U357" s="546"/>
      <c r="V357" s="546"/>
      <c r="W357" s="546"/>
      <c r="X357" s="554"/>
      <c r="Y357" s="554"/>
      <c r="Z357" s="546"/>
      <c r="AA357" s="546"/>
      <c r="AB357" s="546"/>
      <c r="AC357" s="546"/>
      <c r="AD357" s="546"/>
      <c r="AE357" s="546"/>
      <c r="AF357" s="546"/>
      <c r="AG357" s="546"/>
      <c r="AH357" s="546"/>
      <c r="AI357" s="546"/>
      <c r="AJ357" s="546"/>
    </row>
    <row r="358" spans="1:36" ht="15.75" customHeight="1">
      <c r="A358" s="546"/>
      <c r="B358" s="546"/>
      <c r="C358" s="546"/>
      <c r="D358" s="546"/>
      <c r="E358" s="546"/>
      <c r="F358" s="546"/>
      <c r="G358" s="546"/>
      <c r="H358" s="546"/>
      <c r="I358" s="546"/>
      <c r="J358" s="546"/>
      <c r="K358" s="546"/>
      <c r="L358" s="546"/>
      <c r="M358" s="546"/>
      <c r="N358" s="546"/>
      <c r="O358" s="546"/>
      <c r="P358" s="546"/>
      <c r="Q358" s="546"/>
      <c r="R358" s="546"/>
      <c r="S358" s="546"/>
      <c r="T358" s="546"/>
      <c r="U358" s="546"/>
      <c r="V358" s="546"/>
      <c r="W358" s="546"/>
      <c r="X358" s="554"/>
      <c r="Y358" s="554"/>
      <c r="Z358" s="546"/>
      <c r="AA358" s="546"/>
      <c r="AB358" s="546"/>
      <c r="AC358" s="546"/>
      <c r="AD358" s="546"/>
      <c r="AE358" s="546"/>
      <c r="AF358" s="546"/>
      <c r="AG358" s="546"/>
      <c r="AH358" s="546"/>
      <c r="AI358" s="546"/>
      <c r="AJ358" s="546"/>
    </row>
    <row r="359" spans="1:36" ht="15.75" customHeight="1">
      <c r="A359" s="546"/>
      <c r="B359" s="546"/>
      <c r="C359" s="546"/>
      <c r="D359" s="546"/>
      <c r="E359" s="546"/>
      <c r="F359" s="546"/>
      <c r="G359" s="546"/>
      <c r="H359" s="546"/>
      <c r="I359" s="546"/>
      <c r="J359" s="546"/>
      <c r="K359" s="546"/>
      <c r="L359" s="546"/>
      <c r="M359" s="546"/>
      <c r="N359" s="546"/>
      <c r="O359" s="546"/>
      <c r="P359" s="546"/>
      <c r="Q359" s="546"/>
      <c r="R359" s="546"/>
      <c r="S359" s="546"/>
      <c r="T359" s="546"/>
      <c r="U359" s="546"/>
      <c r="V359" s="546"/>
      <c r="W359" s="546"/>
      <c r="X359" s="554"/>
      <c r="Y359" s="554"/>
      <c r="Z359" s="546"/>
      <c r="AA359" s="546"/>
      <c r="AB359" s="546"/>
      <c r="AC359" s="546"/>
      <c r="AD359" s="546"/>
      <c r="AE359" s="546"/>
      <c r="AF359" s="546"/>
      <c r="AG359" s="546"/>
      <c r="AH359" s="546"/>
      <c r="AI359" s="546"/>
      <c r="AJ359" s="546"/>
    </row>
    <row r="360" spans="1:36" ht="15.75" customHeight="1">
      <c r="A360" s="546"/>
      <c r="B360" s="546"/>
      <c r="C360" s="546"/>
      <c r="D360" s="546"/>
      <c r="E360" s="546"/>
      <c r="F360" s="546"/>
      <c r="G360" s="546"/>
      <c r="H360" s="546"/>
      <c r="I360" s="546"/>
      <c r="J360" s="546"/>
      <c r="K360" s="546"/>
      <c r="L360" s="546"/>
      <c r="M360" s="546"/>
      <c r="N360" s="546"/>
      <c r="O360" s="546"/>
      <c r="P360" s="546"/>
      <c r="Q360" s="546"/>
      <c r="R360" s="546"/>
      <c r="S360" s="546"/>
      <c r="T360" s="546"/>
      <c r="U360" s="546"/>
      <c r="V360" s="546"/>
      <c r="W360" s="546"/>
      <c r="X360" s="554"/>
      <c r="Y360" s="554"/>
      <c r="Z360" s="546"/>
      <c r="AA360" s="546"/>
      <c r="AB360" s="546"/>
      <c r="AC360" s="546"/>
      <c r="AD360" s="546"/>
      <c r="AE360" s="546"/>
      <c r="AF360" s="546"/>
      <c r="AG360" s="546"/>
      <c r="AH360" s="546"/>
      <c r="AI360" s="546"/>
      <c r="AJ360" s="546"/>
    </row>
    <row r="361" spans="1:36" ht="15.75" customHeight="1">
      <c r="A361" s="546"/>
      <c r="B361" s="546"/>
      <c r="C361" s="546"/>
      <c r="D361" s="546"/>
      <c r="E361" s="546"/>
      <c r="F361" s="546"/>
      <c r="G361" s="546"/>
      <c r="H361" s="546"/>
      <c r="I361" s="546"/>
      <c r="J361" s="546"/>
      <c r="K361" s="546"/>
      <c r="L361" s="546"/>
      <c r="M361" s="546"/>
      <c r="N361" s="546"/>
      <c r="O361" s="546"/>
      <c r="P361" s="546"/>
      <c r="Q361" s="546"/>
      <c r="R361" s="546"/>
      <c r="S361" s="546"/>
      <c r="T361" s="546"/>
      <c r="U361" s="546"/>
      <c r="V361" s="546"/>
      <c r="W361" s="546"/>
      <c r="X361" s="554"/>
      <c r="Y361" s="554"/>
      <c r="Z361" s="546"/>
      <c r="AA361" s="546"/>
      <c r="AB361" s="546"/>
      <c r="AC361" s="546"/>
      <c r="AD361" s="546"/>
      <c r="AE361" s="546"/>
      <c r="AF361" s="546"/>
      <c r="AG361" s="546"/>
      <c r="AH361" s="546"/>
      <c r="AI361" s="546"/>
      <c r="AJ361" s="546"/>
    </row>
    <row r="362" spans="1:36" ht="15.75" customHeight="1">
      <c r="A362" s="546"/>
      <c r="B362" s="546"/>
      <c r="C362" s="546"/>
      <c r="D362" s="546"/>
      <c r="E362" s="546"/>
      <c r="F362" s="546"/>
      <c r="G362" s="546"/>
      <c r="H362" s="546"/>
      <c r="I362" s="546"/>
      <c r="J362" s="546"/>
      <c r="K362" s="546"/>
      <c r="L362" s="546"/>
      <c r="M362" s="546"/>
      <c r="N362" s="546"/>
      <c r="O362" s="546"/>
      <c r="P362" s="546"/>
      <c r="Q362" s="546"/>
      <c r="R362" s="546"/>
      <c r="S362" s="546"/>
      <c r="T362" s="546"/>
      <c r="U362" s="546"/>
      <c r="V362" s="546"/>
      <c r="W362" s="546"/>
      <c r="X362" s="554"/>
      <c r="Y362" s="554"/>
      <c r="Z362" s="546"/>
      <c r="AA362" s="546"/>
      <c r="AB362" s="546"/>
      <c r="AC362" s="546"/>
      <c r="AD362" s="546"/>
      <c r="AE362" s="546"/>
      <c r="AF362" s="546"/>
      <c r="AG362" s="546"/>
      <c r="AH362" s="546"/>
      <c r="AI362" s="546"/>
      <c r="AJ362" s="546"/>
    </row>
    <row r="363" spans="1:36" ht="15.75" customHeight="1">
      <c r="A363" s="546"/>
      <c r="B363" s="546"/>
      <c r="C363" s="546"/>
      <c r="D363" s="546"/>
      <c r="E363" s="546"/>
      <c r="F363" s="546"/>
      <c r="G363" s="546"/>
      <c r="H363" s="546"/>
      <c r="I363" s="546"/>
      <c r="J363" s="546"/>
      <c r="K363" s="546"/>
      <c r="L363" s="546"/>
      <c r="M363" s="546"/>
      <c r="N363" s="546"/>
      <c r="O363" s="546"/>
      <c r="P363" s="546"/>
      <c r="Q363" s="546"/>
      <c r="R363" s="546"/>
      <c r="S363" s="546"/>
      <c r="T363" s="546"/>
      <c r="U363" s="546"/>
      <c r="V363" s="546"/>
      <c r="W363" s="546"/>
      <c r="X363" s="554"/>
      <c r="Y363" s="554"/>
      <c r="Z363" s="546"/>
      <c r="AA363" s="546"/>
      <c r="AB363" s="546"/>
      <c r="AC363" s="546"/>
      <c r="AD363" s="546"/>
      <c r="AE363" s="546"/>
      <c r="AF363" s="546"/>
      <c r="AG363" s="546"/>
      <c r="AH363" s="546"/>
      <c r="AI363" s="546"/>
      <c r="AJ363" s="546"/>
    </row>
    <row r="364" spans="1:36" ht="15.75" customHeight="1">
      <c r="A364" s="546"/>
      <c r="B364" s="546"/>
      <c r="C364" s="546"/>
      <c r="D364" s="546"/>
      <c r="E364" s="546"/>
      <c r="F364" s="546"/>
      <c r="G364" s="546"/>
      <c r="H364" s="546"/>
      <c r="I364" s="546"/>
      <c r="J364" s="546"/>
      <c r="K364" s="546"/>
      <c r="L364" s="546"/>
      <c r="M364" s="546"/>
      <c r="N364" s="546"/>
      <c r="O364" s="546"/>
      <c r="P364" s="546"/>
      <c r="Q364" s="546"/>
      <c r="R364" s="546"/>
      <c r="S364" s="546"/>
      <c r="T364" s="546"/>
      <c r="U364" s="546"/>
      <c r="V364" s="546"/>
      <c r="W364" s="546"/>
      <c r="X364" s="554"/>
      <c r="Y364" s="554"/>
      <c r="Z364" s="546"/>
      <c r="AA364" s="546"/>
      <c r="AB364" s="546"/>
      <c r="AC364" s="546"/>
      <c r="AD364" s="546"/>
      <c r="AE364" s="546"/>
      <c r="AF364" s="546"/>
      <c r="AG364" s="546"/>
      <c r="AH364" s="546"/>
      <c r="AI364" s="546"/>
      <c r="AJ364" s="546"/>
    </row>
    <row r="365" spans="1:36" ht="15.75" customHeight="1">
      <c r="A365" s="546"/>
      <c r="B365" s="546"/>
      <c r="C365" s="546"/>
      <c r="D365" s="546"/>
      <c r="E365" s="546"/>
      <c r="F365" s="546"/>
      <c r="G365" s="546"/>
      <c r="H365" s="546"/>
      <c r="I365" s="546"/>
      <c r="J365" s="546"/>
      <c r="K365" s="546"/>
      <c r="L365" s="546"/>
      <c r="M365" s="546"/>
      <c r="N365" s="546"/>
      <c r="O365" s="546"/>
      <c r="P365" s="546"/>
      <c r="Q365" s="546"/>
      <c r="R365" s="546"/>
      <c r="S365" s="546"/>
      <c r="T365" s="546"/>
      <c r="U365" s="546"/>
      <c r="V365" s="546"/>
      <c r="W365" s="546"/>
      <c r="X365" s="554"/>
      <c r="Y365" s="554"/>
      <c r="Z365" s="546"/>
      <c r="AA365" s="546"/>
      <c r="AB365" s="546"/>
      <c r="AC365" s="546"/>
      <c r="AD365" s="546"/>
      <c r="AE365" s="546"/>
      <c r="AF365" s="546"/>
      <c r="AG365" s="546"/>
      <c r="AH365" s="546"/>
      <c r="AI365" s="546"/>
      <c r="AJ365" s="546"/>
    </row>
    <row r="366" spans="1:36" ht="15.75" customHeight="1">
      <c r="A366" s="546"/>
      <c r="B366" s="546"/>
      <c r="C366" s="546"/>
      <c r="D366" s="546"/>
      <c r="E366" s="546"/>
      <c r="F366" s="546"/>
      <c r="G366" s="546"/>
      <c r="H366" s="546"/>
      <c r="I366" s="546"/>
      <c r="J366" s="546"/>
      <c r="K366" s="546"/>
      <c r="L366" s="546"/>
      <c r="M366" s="546"/>
      <c r="N366" s="546"/>
      <c r="O366" s="546"/>
      <c r="P366" s="546"/>
      <c r="Q366" s="546"/>
      <c r="R366" s="546"/>
      <c r="S366" s="546"/>
      <c r="T366" s="546"/>
      <c r="U366" s="546"/>
      <c r="V366" s="546"/>
      <c r="W366" s="546"/>
      <c r="X366" s="554"/>
      <c r="Y366" s="554"/>
      <c r="Z366" s="546"/>
      <c r="AA366" s="546"/>
      <c r="AB366" s="546"/>
      <c r="AC366" s="546"/>
      <c r="AD366" s="546"/>
      <c r="AE366" s="546"/>
      <c r="AF366" s="546"/>
      <c r="AG366" s="546"/>
      <c r="AH366" s="546"/>
      <c r="AI366" s="546"/>
      <c r="AJ366" s="546"/>
    </row>
    <row r="367" spans="1:36" ht="15.75" customHeight="1">
      <c r="A367" s="546"/>
      <c r="B367" s="546"/>
      <c r="C367" s="546"/>
      <c r="D367" s="546"/>
      <c r="E367" s="546"/>
      <c r="F367" s="546"/>
      <c r="G367" s="546"/>
      <c r="H367" s="546"/>
      <c r="I367" s="546"/>
      <c r="J367" s="546"/>
      <c r="K367" s="546"/>
      <c r="L367" s="546"/>
      <c r="M367" s="546"/>
      <c r="N367" s="546"/>
      <c r="O367" s="546"/>
      <c r="P367" s="546"/>
      <c r="Q367" s="546"/>
      <c r="R367" s="546"/>
      <c r="S367" s="546"/>
      <c r="T367" s="546"/>
      <c r="U367" s="546"/>
      <c r="V367" s="546"/>
      <c r="W367" s="546"/>
      <c r="X367" s="554"/>
      <c r="Y367" s="554"/>
      <c r="Z367" s="546"/>
      <c r="AA367" s="546"/>
      <c r="AB367" s="546"/>
      <c r="AC367" s="546"/>
      <c r="AD367" s="546"/>
      <c r="AE367" s="546"/>
      <c r="AF367" s="546"/>
      <c r="AG367" s="546"/>
      <c r="AH367" s="546"/>
      <c r="AI367" s="546"/>
      <c r="AJ367" s="546"/>
    </row>
    <row r="368" spans="1:36" ht="15.75" customHeight="1">
      <c r="A368" s="546"/>
      <c r="B368" s="546"/>
      <c r="C368" s="546"/>
      <c r="D368" s="546"/>
      <c r="E368" s="546"/>
      <c r="F368" s="546"/>
      <c r="G368" s="546"/>
      <c r="H368" s="546"/>
      <c r="I368" s="546"/>
      <c r="J368" s="546"/>
      <c r="K368" s="546"/>
      <c r="L368" s="546"/>
      <c r="M368" s="546"/>
      <c r="N368" s="546"/>
      <c r="O368" s="546"/>
      <c r="P368" s="546"/>
      <c r="Q368" s="546"/>
      <c r="R368" s="546"/>
      <c r="S368" s="546"/>
      <c r="T368" s="546"/>
      <c r="U368" s="546"/>
      <c r="V368" s="546"/>
      <c r="W368" s="546"/>
      <c r="X368" s="554"/>
      <c r="Y368" s="554"/>
      <c r="Z368" s="546"/>
      <c r="AA368" s="546"/>
      <c r="AB368" s="546"/>
      <c r="AC368" s="546"/>
      <c r="AD368" s="546"/>
      <c r="AE368" s="546"/>
      <c r="AF368" s="546"/>
      <c r="AG368" s="546"/>
      <c r="AH368" s="546"/>
      <c r="AI368" s="546"/>
      <c r="AJ368" s="546"/>
    </row>
    <row r="369" spans="1:36" ht="15.75" customHeight="1">
      <c r="A369" s="546"/>
      <c r="B369" s="546"/>
      <c r="C369" s="546"/>
      <c r="D369" s="546"/>
      <c r="E369" s="546"/>
      <c r="F369" s="546"/>
      <c r="G369" s="546"/>
      <c r="H369" s="546"/>
      <c r="I369" s="546"/>
      <c r="J369" s="546"/>
      <c r="K369" s="546"/>
      <c r="L369" s="546"/>
      <c r="M369" s="546"/>
      <c r="N369" s="546"/>
      <c r="O369" s="546"/>
      <c r="P369" s="546"/>
      <c r="Q369" s="546"/>
      <c r="R369" s="546"/>
      <c r="S369" s="546"/>
      <c r="T369" s="546"/>
      <c r="U369" s="546"/>
      <c r="V369" s="546"/>
      <c r="W369" s="546"/>
      <c r="X369" s="554"/>
      <c r="Y369" s="554"/>
      <c r="Z369" s="546"/>
      <c r="AA369" s="546"/>
      <c r="AB369" s="546"/>
      <c r="AC369" s="546"/>
      <c r="AD369" s="546"/>
      <c r="AE369" s="546"/>
      <c r="AF369" s="546"/>
      <c r="AG369" s="546"/>
      <c r="AH369" s="546"/>
      <c r="AI369" s="546"/>
      <c r="AJ369" s="546"/>
    </row>
    <row r="370" spans="1:36" ht="15.75" customHeight="1">
      <c r="A370" s="546"/>
      <c r="B370" s="546"/>
      <c r="C370" s="546"/>
      <c r="D370" s="546"/>
      <c r="E370" s="546"/>
      <c r="F370" s="546"/>
      <c r="G370" s="546"/>
      <c r="H370" s="546"/>
      <c r="I370" s="546"/>
      <c r="J370" s="546"/>
      <c r="K370" s="546"/>
      <c r="L370" s="546"/>
      <c r="M370" s="546"/>
      <c r="N370" s="546"/>
      <c r="O370" s="546"/>
      <c r="P370" s="546"/>
      <c r="Q370" s="546"/>
      <c r="R370" s="546"/>
      <c r="S370" s="546"/>
      <c r="T370" s="546"/>
      <c r="U370" s="546"/>
      <c r="V370" s="546"/>
      <c r="W370" s="546"/>
      <c r="X370" s="554"/>
      <c r="Y370" s="554"/>
      <c r="Z370" s="546"/>
      <c r="AA370" s="546"/>
      <c r="AB370" s="546"/>
      <c r="AC370" s="546"/>
      <c r="AD370" s="546"/>
      <c r="AE370" s="546"/>
      <c r="AF370" s="546"/>
      <c r="AG370" s="546"/>
      <c r="AH370" s="546"/>
      <c r="AI370" s="546"/>
      <c r="AJ370" s="546"/>
    </row>
    <row r="371" spans="1:36" ht="15.75" customHeight="1">
      <c r="A371" s="546"/>
      <c r="B371" s="546"/>
      <c r="C371" s="546"/>
      <c r="D371" s="546"/>
      <c r="E371" s="546"/>
      <c r="F371" s="546"/>
      <c r="G371" s="546"/>
      <c r="H371" s="546"/>
      <c r="I371" s="546"/>
      <c r="J371" s="546"/>
      <c r="K371" s="546"/>
      <c r="L371" s="546"/>
      <c r="M371" s="546"/>
      <c r="N371" s="546"/>
      <c r="O371" s="546"/>
      <c r="P371" s="546"/>
      <c r="Q371" s="546"/>
      <c r="R371" s="546"/>
      <c r="S371" s="546"/>
      <c r="T371" s="546"/>
      <c r="U371" s="546"/>
      <c r="V371" s="546"/>
      <c r="W371" s="546"/>
      <c r="X371" s="554"/>
      <c r="Y371" s="554"/>
      <c r="Z371" s="546"/>
      <c r="AA371" s="546"/>
      <c r="AB371" s="546"/>
      <c r="AC371" s="546"/>
      <c r="AD371" s="546"/>
      <c r="AE371" s="546"/>
      <c r="AF371" s="546"/>
      <c r="AG371" s="546"/>
      <c r="AH371" s="546"/>
      <c r="AI371" s="546"/>
      <c r="AJ371" s="546"/>
    </row>
    <row r="372" spans="1:36" ht="15.75" customHeight="1">
      <c r="A372" s="546"/>
      <c r="B372" s="546"/>
      <c r="C372" s="546"/>
      <c r="D372" s="546"/>
      <c r="E372" s="546"/>
      <c r="F372" s="546"/>
      <c r="G372" s="546"/>
      <c r="H372" s="546"/>
      <c r="I372" s="546"/>
      <c r="J372" s="546"/>
      <c r="K372" s="546"/>
      <c r="L372" s="546"/>
      <c r="M372" s="546"/>
      <c r="N372" s="546"/>
      <c r="O372" s="546"/>
      <c r="P372" s="546"/>
      <c r="Q372" s="546"/>
      <c r="R372" s="546"/>
      <c r="S372" s="546"/>
      <c r="T372" s="546"/>
      <c r="U372" s="546"/>
      <c r="V372" s="546"/>
      <c r="W372" s="546"/>
      <c r="X372" s="554"/>
      <c r="Y372" s="554"/>
      <c r="Z372" s="546"/>
      <c r="AA372" s="546"/>
      <c r="AB372" s="546"/>
      <c r="AC372" s="546"/>
      <c r="AD372" s="546"/>
      <c r="AE372" s="546"/>
      <c r="AF372" s="546"/>
      <c r="AG372" s="546"/>
      <c r="AH372" s="546"/>
      <c r="AI372" s="546"/>
      <c r="AJ372" s="546"/>
    </row>
    <row r="373" spans="1:36" ht="15.75" customHeight="1">
      <c r="A373" s="546"/>
      <c r="B373" s="546"/>
      <c r="C373" s="546"/>
      <c r="D373" s="546"/>
      <c r="E373" s="546"/>
      <c r="F373" s="546"/>
      <c r="G373" s="546"/>
      <c r="H373" s="546"/>
      <c r="I373" s="546"/>
      <c r="J373" s="546"/>
      <c r="K373" s="546"/>
      <c r="L373" s="546"/>
      <c r="M373" s="546"/>
      <c r="N373" s="546"/>
      <c r="O373" s="546"/>
      <c r="P373" s="546"/>
      <c r="Q373" s="546"/>
      <c r="R373" s="546"/>
      <c r="S373" s="546"/>
      <c r="T373" s="546"/>
      <c r="U373" s="546"/>
      <c r="V373" s="546"/>
      <c r="W373" s="546"/>
      <c r="X373" s="554"/>
      <c r="Y373" s="554"/>
      <c r="Z373" s="546"/>
      <c r="AA373" s="546"/>
      <c r="AB373" s="546"/>
      <c r="AC373" s="546"/>
      <c r="AD373" s="546"/>
      <c r="AE373" s="546"/>
      <c r="AF373" s="546"/>
      <c r="AG373" s="546"/>
      <c r="AH373" s="546"/>
      <c r="AI373" s="546"/>
      <c r="AJ373" s="546"/>
    </row>
    <row r="374" spans="1:36" ht="15.75" customHeight="1">
      <c r="A374" s="546"/>
      <c r="B374" s="546"/>
      <c r="C374" s="546"/>
      <c r="D374" s="546"/>
      <c r="E374" s="546"/>
      <c r="F374" s="546"/>
      <c r="G374" s="546"/>
      <c r="H374" s="546"/>
      <c r="I374" s="546"/>
      <c r="J374" s="546"/>
      <c r="K374" s="546"/>
      <c r="L374" s="546"/>
      <c r="M374" s="546"/>
      <c r="N374" s="546"/>
      <c r="O374" s="546"/>
      <c r="P374" s="546"/>
      <c r="Q374" s="546"/>
      <c r="R374" s="546"/>
      <c r="S374" s="546"/>
      <c r="T374" s="546"/>
      <c r="U374" s="546"/>
      <c r="V374" s="546"/>
      <c r="W374" s="546"/>
      <c r="X374" s="554"/>
      <c r="Y374" s="554"/>
      <c r="Z374" s="546"/>
      <c r="AA374" s="546"/>
      <c r="AB374" s="546"/>
      <c r="AC374" s="546"/>
      <c r="AD374" s="546"/>
      <c r="AE374" s="546"/>
      <c r="AF374" s="546"/>
      <c r="AG374" s="546"/>
      <c r="AH374" s="546"/>
      <c r="AI374" s="546"/>
      <c r="AJ374" s="546"/>
    </row>
    <row r="375" spans="1:36" ht="15.75" customHeight="1">
      <c r="A375" s="546"/>
      <c r="B375" s="546"/>
      <c r="C375" s="546"/>
      <c r="D375" s="546"/>
      <c r="E375" s="546"/>
      <c r="F375" s="546"/>
      <c r="G375" s="546"/>
      <c r="H375" s="546"/>
      <c r="I375" s="546"/>
      <c r="J375" s="546"/>
      <c r="K375" s="546"/>
      <c r="L375" s="546"/>
      <c r="M375" s="546"/>
      <c r="N375" s="546"/>
      <c r="O375" s="546"/>
      <c r="P375" s="546"/>
      <c r="Q375" s="546"/>
      <c r="R375" s="546"/>
      <c r="S375" s="546"/>
      <c r="T375" s="546"/>
      <c r="U375" s="546"/>
      <c r="V375" s="546"/>
      <c r="W375" s="546"/>
      <c r="X375" s="554"/>
      <c r="Y375" s="554"/>
      <c r="Z375" s="546"/>
      <c r="AA375" s="546"/>
      <c r="AB375" s="546"/>
      <c r="AC375" s="546"/>
      <c r="AD375" s="546"/>
      <c r="AE375" s="546"/>
      <c r="AF375" s="546"/>
      <c r="AG375" s="546"/>
      <c r="AH375" s="546"/>
      <c r="AI375" s="546"/>
      <c r="AJ375" s="546"/>
    </row>
    <row r="376" spans="1:36" ht="15.75" customHeight="1">
      <c r="A376" s="546"/>
      <c r="B376" s="546"/>
      <c r="C376" s="546"/>
      <c r="D376" s="546"/>
      <c r="E376" s="546"/>
      <c r="F376" s="546"/>
      <c r="G376" s="546"/>
      <c r="H376" s="546"/>
      <c r="I376" s="546"/>
      <c r="J376" s="546"/>
      <c r="K376" s="546"/>
      <c r="L376" s="546"/>
      <c r="M376" s="546"/>
      <c r="N376" s="546"/>
      <c r="O376" s="546"/>
      <c r="P376" s="546"/>
      <c r="Q376" s="546"/>
      <c r="R376" s="546"/>
      <c r="S376" s="546"/>
      <c r="T376" s="546"/>
      <c r="U376" s="546"/>
      <c r="V376" s="546"/>
      <c r="W376" s="546"/>
      <c r="X376" s="554"/>
      <c r="Y376" s="554"/>
      <c r="Z376" s="546"/>
      <c r="AA376" s="546"/>
      <c r="AB376" s="546"/>
      <c r="AC376" s="546"/>
      <c r="AD376" s="546"/>
      <c r="AE376" s="546"/>
      <c r="AF376" s="546"/>
      <c r="AG376" s="546"/>
      <c r="AH376" s="546"/>
      <c r="AI376" s="546"/>
      <c r="AJ376" s="546"/>
    </row>
    <row r="377" spans="1:36" ht="15.75" customHeight="1">
      <c r="A377" s="546"/>
      <c r="B377" s="546"/>
      <c r="C377" s="546"/>
      <c r="D377" s="546"/>
      <c r="E377" s="546"/>
      <c r="F377" s="546"/>
      <c r="G377" s="546"/>
      <c r="H377" s="546"/>
      <c r="I377" s="546"/>
      <c r="J377" s="546"/>
      <c r="K377" s="546"/>
      <c r="L377" s="546"/>
      <c r="M377" s="546"/>
      <c r="N377" s="546"/>
      <c r="O377" s="546"/>
      <c r="P377" s="546"/>
      <c r="Q377" s="546"/>
      <c r="R377" s="546"/>
      <c r="S377" s="546"/>
      <c r="T377" s="546"/>
      <c r="U377" s="546"/>
      <c r="V377" s="546"/>
      <c r="W377" s="546"/>
      <c r="X377" s="554"/>
      <c r="Y377" s="554"/>
      <c r="Z377" s="546"/>
      <c r="AA377" s="546"/>
      <c r="AB377" s="546"/>
      <c r="AC377" s="546"/>
      <c r="AD377" s="546"/>
      <c r="AE377" s="546"/>
      <c r="AF377" s="546"/>
      <c r="AG377" s="546"/>
      <c r="AH377" s="546"/>
      <c r="AI377" s="546"/>
      <c r="AJ377" s="546"/>
    </row>
    <row r="378" spans="1:36" ht="15.75" customHeight="1">
      <c r="A378" s="546"/>
      <c r="B378" s="546"/>
      <c r="C378" s="546"/>
      <c r="D378" s="546"/>
      <c r="E378" s="546"/>
      <c r="F378" s="546"/>
      <c r="G378" s="546"/>
      <c r="H378" s="546"/>
      <c r="I378" s="546"/>
      <c r="J378" s="546"/>
      <c r="K378" s="546"/>
      <c r="L378" s="546"/>
      <c r="M378" s="546"/>
      <c r="N378" s="546"/>
      <c r="O378" s="546"/>
      <c r="P378" s="546"/>
      <c r="Q378" s="546"/>
      <c r="R378" s="546"/>
      <c r="S378" s="546"/>
      <c r="T378" s="546"/>
      <c r="U378" s="546"/>
      <c r="V378" s="546"/>
      <c r="W378" s="546"/>
      <c r="X378" s="554"/>
      <c r="Y378" s="554"/>
      <c r="Z378" s="546"/>
      <c r="AA378" s="546"/>
      <c r="AB378" s="546"/>
      <c r="AC378" s="546"/>
      <c r="AD378" s="546"/>
      <c r="AE378" s="546"/>
      <c r="AF378" s="546"/>
      <c r="AG378" s="546"/>
      <c r="AH378" s="546"/>
      <c r="AI378" s="546"/>
      <c r="AJ378" s="546"/>
    </row>
    <row r="379" spans="1:36" ht="15.75" customHeight="1">
      <c r="A379" s="546"/>
      <c r="B379" s="546"/>
      <c r="C379" s="546"/>
      <c r="D379" s="546"/>
      <c r="E379" s="546"/>
      <c r="F379" s="546"/>
      <c r="G379" s="546"/>
      <c r="H379" s="546"/>
      <c r="I379" s="546"/>
      <c r="J379" s="546"/>
      <c r="K379" s="546"/>
      <c r="L379" s="546"/>
      <c r="M379" s="546"/>
      <c r="N379" s="546"/>
      <c r="O379" s="546"/>
      <c r="P379" s="546"/>
      <c r="Q379" s="546"/>
      <c r="R379" s="546"/>
      <c r="S379" s="546"/>
      <c r="T379" s="546"/>
      <c r="U379" s="546"/>
      <c r="V379" s="546"/>
      <c r="W379" s="546"/>
      <c r="X379" s="554"/>
      <c r="Y379" s="554"/>
      <c r="Z379" s="546"/>
      <c r="AA379" s="546"/>
      <c r="AB379" s="546"/>
      <c r="AC379" s="546"/>
      <c r="AD379" s="546"/>
      <c r="AE379" s="546"/>
      <c r="AF379" s="546"/>
      <c r="AG379" s="546"/>
      <c r="AH379" s="546"/>
      <c r="AI379" s="546"/>
      <c r="AJ379" s="546"/>
    </row>
    <row r="380" spans="1:36" ht="15.75" customHeight="1">
      <c r="A380" s="546"/>
      <c r="B380" s="546"/>
      <c r="C380" s="546"/>
      <c r="D380" s="546"/>
      <c r="E380" s="546"/>
      <c r="F380" s="546"/>
      <c r="G380" s="546"/>
      <c r="H380" s="546"/>
      <c r="I380" s="546"/>
      <c r="J380" s="546"/>
      <c r="K380" s="546"/>
      <c r="L380" s="546"/>
      <c r="M380" s="546"/>
      <c r="N380" s="546"/>
      <c r="O380" s="546"/>
      <c r="P380" s="546"/>
      <c r="Q380" s="546"/>
      <c r="R380" s="546"/>
      <c r="S380" s="546"/>
      <c r="T380" s="546"/>
      <c r="U380" s="546"/>
      <c r="V380" s="546"/>
      <c r="W380" s="546"/>
      <c r="X380" s="554"/>
      <c r="Y380" s="554"/>
      <c r="Z380" s="546"/>
      <c r="AA380" s="546"/>
      <c r="AB380" s="546"/>
      <c r="AC380" s="546"/>
      <c r="AD380" s="546"/>
      <c r="AE380" s="546"/>
      <c r="AF380" s="546"/>
      <c r="AG380" s="546"/>
      <c r="AH380" s="546"/>
      <c r="AI380" s="546"/>
      <c r="AJ380" s="546"/>
    </row>
    <row r="381" spans="1:36" ht="15.75" customHeight="1">
      <c r="A381" s="546"/>
      <c r="B381" s="546"/>
      <c r="C381" s="546"/>
      <c r="D381" s="546"/>
      <c r="E381" s="546"/>
      <c r="F381" s="546"/>
      <c r="G381" s="546"/>
      <c r="H381" s="546"/>
      <c r="I381" s="546"/>
      <c r="J381" s="546"/>
      <c r="K381" s="546"/>
      <c r="L381" s="546"/>
      <c r="M381" s="546"/>
      <c r="N381" s="546"/>
      <c r="O381" s="546"/>
      <c r="P381" s="546"/>
      <c r="Q381" s="546"/>
      <c r="R381" s="546"/>
      <c r="S381" s="546"/>
      <c r="T381" s="546"/>
      <c r="U381" s="546"/>
      <c r="V381" s="546"/>
      <c r="W381" s="546"/>
      <c r="X381" s="554"/>
      <c r="Y381" s="554"/>
      <c r="Z381" s="546"/>
      <c r="AA381" s="546"/>
      <c r="AB381" s="546"/>
      <c r="AC381" s="546"/>
      <c r="AD381" s="546"/>
      <c r="AE381" s="546"/>
      <c r="AF381" s="546"/>
      <c r="AG381" s="546"/>
      <c r="AH381" s="546"/>
      <c r="AI381" s="546"/>
      <c r="AJ381" s="546"/>
    </row>
    <row r="382" spans="1:36" ht="15.75" customHeight="1">
      <c r="A382" s="546"/>
      <c r="B382" s="546"/>
      <c r="C382" s="546"/>
      <c r="D382" s="546"/>
      <c r="E382" s="546"/>
      <c r="F382" s="546"/>
      <c r="G382" s="546"/>
      <c r="H382" s="546"/>
      <c r="I382" s="546"/>
      <c r="J382" s="546"/>
      <c r="K382" s="546"/>
      <c r="L382" s="546"/>
      <c r="M382" s="546"/>
      <c r="N382" s="546"/>
      <c r="O382" s="546"/>
      <c r="P382" s="546"/>
      <c r="Q382" s="546"/>
      <c r="R382" s="546"/>
      <c r="S382" s="546"/>
      <c r="T382" s="546"/>
      <c r="U382" s="546"/>
      <c r="V382" s="546"/>
      <c r="W382" s="546"/>
      <c r="X382" s="554"/>
      <c r="Y382" s="554"/>
      <c r="Z382" s="546"/>
      <c r="AA382" s="546"/>
      <c r="AB382" s="546"/>
      <c r="AC382" s="546"/>
      <c r="AD382" s="546"/>
      <c r="AE382" s="546"/>
      <c r="AF382" s="546"/>
      <c r="AG382" s="546"/>
      <c r="AH382" s="546"/>
      <c r="AI382" s="546"/>
      <c r="AJ382" s="546"/>
    </row>
    <row r="383" spans="1:36" ht="15.75" customHeight="1">
      <c r="A383" s="546"/>
      <c r="B383" s="546"/>
      <c r="C383" s="546"/>
      <c r="D383" s="546"/>
      <c r="E383" s="546"/>
      <c r="F383" s="546"/>
      <c r="G383" s="546"/>
      <c r="H383" s="546"/>
      <c r="I383" s="546"/>
      <c r="J383" s="546"/>
      <c r="K383" s="546"/>
      <c r="L383" s="546"/>
      <c r="M383" s="546"/>
      <c r="N383" s="546"/>
      <c r="O383" s="546"/>
      <c r="P383" s="546"/>
      <c r="Q383" s="546"/>
      <c r="R383" s="546"/>
      <c r="S383" s="546"/>
      <c r="T383" s="546"/>
      <c r="U383" s="546"/>
      <c r="V383" s="546"/>
      <c r="W383" s="546"/>
      <c r="X383" s="554"/>
      <c r="Y383" s="554"/>
      <c r="Z383" s="546"/>
      <c r="AA383" s="546"/>
      <c r="AB383" s="546"/>
      <c r="AC383" s="546"/>
      <c r="AD383" s="546"/>
      <c r="AE383" s="546"/>
      <c r="AF383" s="546"/>
      <c r="AG383" s="546"/>
      <c r="AH383" s="546"/>
      <c r="AI383" s="546"/>
      <c r="AJ383" s="546"/>
    </row>
    <row r="384" spans="1:36" ht="15.75" customHeight="1">
      <c r="A384" s="546"/>
      <c r="B384" s="546"/>
      <c r="C384" s="546"/>
      <c r="D384" s="546"/>
      <c r="E384" s="546"/>
      <c r="F384" s="546"/>
      <c r="G384" s="546"/>
      <c r="H384" s="546"/>
      <c r="I384" s="546"/>
      <c r="J384" s="546"/>
      <c r="K384" s="546"/>
      <c r="L384" s="546"/>
      <c r="M384" s="546"/>
      <c r="N384" s="546"/>
      <c r="O384" s="546"/>
      <c r="P384" s="546"/>
      <c r="Q384" s="546"/>
      <c r="R384" s="546"/>
      <c r="S384" s="546"/>
      <c r="T384" s="546"/>
      <c r="U384" s="546"/>
      <c r="V384" s="546"/>
      <c r="W384" s="546"/>
      <c r="X384" s="554"/>
      <c r="Y384" s="554"/>
      <c r="Z384" s="546"/>
      <c r="AA384" s="546"/>
      <c r="AB384" s="546"/>
      <c r="AC384" s="546"/>
      <c r="AD384" s="546"/>
      <c r="AE384" s="546"/>
      <c r="AF384" s="546"/>
      <c r="AG384" s="546"/>
      <c r="AH384" s="546"/>
      <c r="AI384" s="546"/>
      <c r="AJ384" s="546"/>
    </row>
    <row r="385" spans="1:36" ht="15.75" customHeight="1">
      <c r="A385" s="546"/>
      <c r="B385" s="546"/>
      <c r="C385" s="546"/>
      <c r="D385" s="546"/>
      <c r="E385" s="546"/>
      <c r="F385" s="546"/>
      <c r="G385" s="546"/>
      <c r="H385" s="546"/>
      <c r="I385" s="546"/>
      <c r="J385" s="546"/>
      <c r="K385" s="546"/>
      <c r="L385" s="546"/>
      <c r="M385" s="546"/>
      <c r="N385" s="546"/>
      <c r="O385" s="546"/>
      <c r="P385" s="546"/>
      <c r="Q385" s="546"/>
      <c r="R385" s="546"/>
      <c r="S385" s="546"/>
      <c r="T385" s="546"/>
      <c r="U385" s="546"/>
      <c r="V385" s="546"/>
      <c r="W385" s="546"/>
      <c r="X385" s="554"/>
      <c r="Y385" s="554"/>
      <c r="Z385" s="546"/>
      <c r="AA385" s="546"/>
      <c r="AB385" s="546"/>
      <c r="AC385" s="546"/>
      <c r="AD385" s="546"/>
      <c r="AE385" s="546"/>
      <c r="AF385" s="546"/>
      <c r="AG385" s="546"/>
      <c r="AH385" s="546"/>
      <c r="AI385" s="546"/>
      <c r="AJ385" s="546"/>
    </row>
    <row r="386" spans="1:36" ht="15.75" customHeight="1">
      <c r="A386" s="546"/>
      <c r="B386" s="546"/>
      <c r="C386" s="546"/>
      <c r="D386" s="546"/>
      <c r="E386" s="546"/>
      <c r="F386" s="546"/>
      <c r="G386" s="546"/>
      <c r="H386" s="546"/>
      <c r="I386" s="546"/>
      <c r="J386" s="546"/>
      <c r="K386" s="546"/>
      <c r="L386" s="546"/>
      <c r="M386" s="546"/>
      <c r="N386" s="546"/>
      <c r="O386" s="546"/>
      <c r="P386" s="546"/>
      <c r="Q386" s="546"/>
      <c r="R386" s="546"/>
      <c r="S386" s="546"/>
      <c r="T386" s="546"/>
      <c r="U386" s="546"/>
      <c r="V386" s="546"/>
      <c r="W386" s="546"/>
      <c r="X386" s="554"/>
      <c r="Y386" s="554"/>
      <c r="Z386" s="546"/>
      <c r="AA386" s="546"/>
      <c r="AB386" s="546"/>
      <c r="AC386" s="546"/>
      <c r="AD386" s="546"/>
      <c r="AE386" s="546"/>
      <c r="AF386" s="546"/>
      <c r="AG386" s="546"/>
      <c r="AH386" s="546"/>
      <c r="AI386" s="546"/>
      <c r="AJ386" s="546"/>
    </row>
    <row r="387" spans="1:36" ht="15.75" customHeight="1">
      <c r="A387" s="546"/>
      <c r="B387" s="546"/>
      <c r="C387" s="546"/>
      <c r="D387" s="546"/>
      <c r="E387" s="546"/>
      <c r="F387" s="546"/>
      <c r="G387" s="546"/>
      <c r="H387" s="546"/>
      <c r="I387" s="546"/>
      <c r="J387" s="546"/>
      <c r="K387" s="546"/>
      <c r="L387" s="546"/>
      <c r="M387" s="546"/>
      <c r="N387" s="546"/>
      <c r="O387" s="546"/>
      <c r="P387" s="546"/>
      <c r="Q387" s="546"/>
      <c r="R387" s="546"/>
      <c r="S387" s="546"/>
      <c r="T387" s="546"/>
      <c r="U387" s="546"/>
      <c r="V387" s="546"/>
      <c r="W387" s="546"/>
      <c r="X387" s="554"/>
      <c r="Y387" s="554"/>
      <c r="Z387" s="546"/>
      <c r="AA387" s="546"/>
      <c r="AB387" s="546"/>
      <c r="AC387" s="546"/>
      <c r="AD387" s="546"/>
      <c r="AE387" s="546"/>
      <c r="AF387" s="546"/>
      <c r="AG387" s="546"/>
      <c r="AH387" s="546"/>
      <c r="AI387" s="546"/>
      <c r="AJ387" s="546"/>
    </row>
    <row r="388" spans="1:36" ht="15.75" customHeight="1">
      <c r="A388" s="546"/>
      <c r="B388" s="546"/>
      <c r="C388" s="546"/>
      <c r="D388" s="546"/>
      <c r="E388" s="546"/>
      <c r="F388" s="546"/>
      <c r="G388" s="546"/>
      <c r="H388" s="546"/>
      <c r="I388" s="546"/>
      <c r="J388" s="546"/>
      <c r="K388" s="546"/>
      <c r="L388" s="546"/>
      <c r="M388" s="546"/>
      <c r="N388" s="546"/>
      <c r="O388" s="546"/>
      <c r="P388" s="546"/>
      <c r="Q388" s="546"/>
      <c r="R388" s="546"/>
      <c r="S388" s="546"/>
      <c r="T388" s="546"/>
      <c r="U388" s="546"/>
      <c r="V388" s="546"/>
      <c r="W388" s="546"/>
      <c r="X388" s="554"/>
      <c r="Y388" s="554"/>
      <c r="Z388" s="546"/>
      <c r="AA388" s="546"/>
      <c r="AB388" s="546"/>
      <c r="AC388" s="546"/>
      <c r="AD388" s="546"/>
      <c r="AE388" s="546"/>
      <c r="AF388" s="546"/>
      <c r="AG388" s="546"/>
      <c r="AH388" s="546"/>
      <c r="AI388" s="546"/>
      <c r="AJ388" s="546"/>
    </row>
    <row r="389" spans="1:36" ht="15.75" customHeight="1">
      <c r="A389" s="546"/>
      <c r="B389" s="546"/>
      <c r="C389" s="546"/>
      <c r="D389" s="546"/>
      <c r="E389" s="546"/>
      <c r="F389" s="546"/>
      <c r="G389" s="546"/>
      <c r="H389" s="546"/>
      <c r="I389" s="546"/>
      <c r="J389" s="546"/>
      <c r="K389" s="546"/>
      <c r="L389" s="546"/>
      <c r="M389" s="546"/>
      <c r="N389" s="546"/>
      <c r="O389" s="546"/>
      <c r="P389" s="546"/>
      <c r="Q389" s="546"/>
      <c r="R389" s="546"/>
      <c r="S389" s="546"/>
      <c r="T389" s="546"/>
      <c r="U389" s="546"/>
      <c r="V389" s="546"/>
      <c r="W389" s="546"/>
      <c r="X389" s="554"/>
      <c r="Y389" s="554"/>
      <c r="Z389" s="546"/>
      <c r="AA389" s="546"/>
      <c r="AB389" s="546"/>
      <c r="AC389" s="546"/>
      <c r="AD389" s="546"/>
      <c r="AE389" s="546"/>
      <c r="AF389" s="546"/>
      <c r="AG389" s="546"/>
      <c r="AH389" s="546"/>
      <c r="AI389" s="546"/>
      <c r="AJ389" s="546"/>
    </row>
    <row r="390" spans="1:36" ht="15.75" customHeight="1">
      <c r="A390" s="546"/>
      <c r="B390" s="546"/>
      <c r="C390" s="546"/>
      <c r="D390" s="546"/>
      <c r="E390" s="546"/>
      <c r="F390" s="546"/>
      <c r="G390" s="546"/>
      <c r="H390" s="546"/>
      <c r="I390" s="546"/>
      <c r="J390" s="546"/>
      <c r="K390" s="546"/>
      <c r="L390" s="546"/>
      <c r="M390" s="546"/>
      <c r="N390" s="546"/>
      <c r="O390" s="546"/>
      <c r="P390" s="546"/>
      <c r="Q390" s="546"/>
      <c r="R390" s="546"/>
      <c r="S390" s="546"/>
      <c r="T390" s="546"/>
      <c r="U390" s="546"/>
      <c r="V390" s="546"/>
      <c r="W390" s="546"/>
      <c r="X390" s="554"/>
      <c r="Y390" s="554"/>
      <c r="Z390" s="546"/>
      <c r="AA390" s="546"/>
      <c r="AB390" s="546"/>
      <c r="AC390" s="546"/>
      <c r="AD390" s="546"/>
      <c r="AE390" s="546"/>
      <c r="AF390" s="546"/>
      <c r="AG390" s="546"/>
      <c r="AH390" s="546"/>
      <c r="AI390" s="546"/>
      <c r="AJ390" s="546"/>
    </row>
    <row r="391" spans="1:36" ht="15.75" customHeight="1">
      <c r="A391" s="546"/>
      <c r="B391" s="546"/>
      <c r="C391" s="546"/>
      <c r="D391" s="546"/>
      <c r="E391" s="546"/>
      <c r="F391" s="546"/>
      <c r="G391" s="546"/>
      <c r="H391" s="546"/>
      <c r="I391" s="546"/>
      <c r="J391" s="546"/>
      <c r="K391" s="546"/>
      <c r="L391" s="546"/>
      <c r="M391" s="546"/>
      <c r="N391" s="546"/>
      <c r="O391" s="546"/>
      <c r="P391" s="546"/>
      <c r="Q391" s="546"/>
      <c r="R391" s="546"/>
      <c r="S391" s="546"/>
      <c r="T391" s="546"/>
      <c r="U391" s="546"/>
      <c r="V391" s="546"/>
      <c r="W391" s="546"/>
      <c r="X391" s="554"/>
      <c r="Y391" s="554"/>
      <c r="Z391" s="546"/>
      <c r="AA391" s="546"/>
      <c r="AB391" s="546"/>
      <c r="AC391" s="546"/>
      <c r="AD391" s="546"/>
      <c r="AE391" s="546"/>
      <c r="AF391" s="546"/>
      <c r="AG391" s="546"/>
      <c r="AH391" s="546"/>
      <c r="AI391" s="546"/>
      <c r="AJ391" s="546"/>
    </row>
    <row r="392" spans="1:36" ht="15.75" customHeight="1">
      <c r="A392" s="546"/>
      <c r="B392" s="546"/>
      <c r="C392" s="546"/>
      <c r="D392" s="546"/>
      <c r="E392" s="546"/>
      <c r="F392" s="546"/>
      <c r="G392" s="546"/>
      <c r="H392" s="546"/>
      <c r="I392" s="546"/>
      <c r="J392" s="546"/>
      <c r="K392" s="546"/>
      <c r="L392" s="546"/>
      <c r="M392" s="546"/>
      <c r="N392" s="546"/>
      <c r="O392" s="546"/>
      <c r="P392" s="546"/>
      <c r="Q392" s="546"/>
      <c r="R392" s="546"/>
      <c r="S392" s="546"/>
      <c r="T392" s="546"/>
      <c r="U392" s="546"/>
      <c r="V392" s="546"/>
      <c r="W392" s="546"/>
      <c r="X392" s="554"/>
      <c r="Y392" s="554"/>
      <c r="Z392" s="546"/>
      <c r="AA392" s="546"/>
      <c r="AB392" s="546"/>
      <c r="AC392" s="546"/>
      <c r="AD392" s="546"/>
      <c r="AE392" s="546"/>
      <c r="AF392" s="546"/>
      <c r="AG392" s="546"/>
      <c r="AH392" s="546"/>
      <c r="AI392" s="546"/>
      <c r="AJ392" s="546"/>
    </row>
    <row r="393" spans="1:36" ht="15.75" customHeight="1">
      <c r="A393" s="546"/>
      <c r="B393" s="546"/>
      <c r="C393" s="546"/>
      <c r="D393" s="546"/>
      <c r="E393" s="546"/>
      <c r="F393" s="546"/>
      <c r="G393" s="546"/>
      <c r="H393" s="546"/>
      <c r="I393" s="546"/>
      <c r="J393" s="546"/>
      <c r="K393" s="546"/>
      <c r="L393" s="546"/>
      <c r="M393" s="546"/>
      <c r="N393" s="546"/>
      <c r="O393" s="546"/>
      <c r="P393" s="546"/>
      <c r="Q393" s="546"/>
      <c r="R393" s="546"/>
      <c r="S393" s="546"/>
      <c r="T393" s="546"/>
      <c r="U393" s="546"/>
      <c r="V393" s="546"/>
      <c r="W393" s="546"/>
      <c r="X393" s="554"/>
      <c r="Y393" s="554"/>
      <c r="Z393" s="546"/>
      <c r="AA393" s="546"/>
      <c r="AB393" s="546"/>
      <c r="AC393" s="546"/>
      <c r="AD393" s="546"/>
      <c r="AE393" s="546"/>
      <c r="AF393" s="546"/>
      <c r="AG393" s="546"/>
      <c r="AH393" s="546"/>
      <c r="AI393" s="546"/>
      <c r="AJ393" s="546"/>
    </row>
    <row r="394" spans="1:36" ht="15.75" customHeight="1">
      <c r="A394" s="546"/>
      <c r="B394" s="546"/>
      <c r="C394" s="546"/>
      <c r="D394" s="546"/>
      <c r="E394" s="546"/>
      <c r="F394" s="546"/>
      <c r="G394" s="546"/>
      <c r="H394" s="546"/>
      <c r="I394" s="546"/>
      <c r="J394" s="546"/>
      <c r="K394" s="546"/>
      <c r="L394" s="546"/>
      <c r="M394" s="546"/>
      <c r="N394" s="546"/>
      <c r="O394" s="546"/>
      <c r="P394" s="546"/>
      <c r="Q394" s="546"/>
      <c r="R394" s="546"/>
      <c r="S394" s="546"/>
      <c r="T394" s="546"/>
      <c r="U394" s="546"/>
      <c r="V394" s="546"/>
      <c r="W394" s="546"/>
      <c r="X394" s="554"/>
      <c r="Y394" s="554"/>
      <c r="Z394" s="546"/>
      <c r="AA394" s="546"/>
      <c r="AB394" s="546"/>
      <c r="AC394" s="546"/>
      <c r="AD394" s="546"/>
      <c r="AE394" s="546"/>
      <c r="AF394" s="546"/>
      <c r="AG394" s="546"/>
      <c r="AH394" s="546"/>
      <c r="AI394" s="546"/>
      <c r="AJ394" s="546"/>
    </row>
    <row r="395" spans="1:36" ht="15.75" customHeight="1">
      <c r="A395" s="546"/>
      <c r="B395" s="546"/>
      <c r="C395" s="546"/>
      <c r="D395" s="546"/>
      <c r="E395" s="546"/>
      <c r="F395" s="546"/>
      <c r="G395" s="546"/>
      <c r="H395" s="546"/>
      <c r="I395" s="546"/>
      <c r="J395" s="546"/>
      <c r="K395" s="546"/>
      <c r="L395" s="546"/>
      <c r="M395" s="546"/>
      <c r="N395" s="546"/>
      <c r="O395" s="546"/>
      <c r="P395" s="546"/>
      <c r="Q395" s="546"/>
      <c r="R395" s="546"/>
      <c r="S395" s="546"/>
      <c r="T395" s="546"/>
      <c r="U395" s="546"/>
      <c r="V395" s="546"/>
      <c r="W395" s="546"/>
      <c r="X395" s="554"/>
      <c r="Y395" s="554"/>
      <c r="Z395" s="546"/>
      <c r="AA395" s="546"/>
      <c r="AB395" s="546"/>
      <c r="AC395" s="546"/>
      <c r="AD395" s="546"/>
      <c r="AE395" s="546"/>
      <c r="AF395" s="546"/>
      <c r="AG395" s="546"/>
      <c r="AH395" s="546"/>
      <c r="AI395" s="546"/>
      <c r="AJ395" s="546"/>
    </row>
    <row r="396" spans="1:36" ht="15.75" customHeight="1">
      <c r="A396" s="546"/>
      <c r="B396" s="546"/>
      <c r="C396" s="546"/>
      <c r="D396" s="546"/>
      <c r="E396" s="546"/>
      <c r="F396" s="546"/>
      <c r="G396" s="546"/>
      <c r="H396" s="546"/>
      <c r="I396" s="546"/>
      <c r="J396" s="546"/>
      <c r="K396" s="546"/>
      <c r="L396" s="546"/>
      <c r="M396" s="546"/>
      <c r="N396" s="546"/>
      <c r="O396" s="546"/>
      <c r="P396" s="546"/>
      <c r="Q396" s="546"/>
      <c r="R396" s="546"/>
      <c r="S396" s="546"/>
      <c r="T396" s="546"/>
      <c r="U396" s="546"/>
      <c r="V396" s="546"/>
      <c r="W396" s="546"/>
      <c r="X396" s="554"/>
      <c r="Y396" s="554"/>
      <c r="Z396" s="546"/>
      <c r="AA396" s="546"/>
      <c r="AB396" s="546"/>
      <c r="AC396" s="546"/>
      <c r="AD396" s="546"/>
      <c r="AE396" s="546"/>
      <c r="AF396" s="546"/>
      <c r="AG396" s="546"/>
      <c r="AH396" s="546"/>
      <c r="AI396" s="546"/>
      <c r="AJ396" s="546"/>
    </row>
    <row r="397" spans="1:36" ht="15.75" customHeight="1">
      <c r="A397" s="546"/>
      <c r="B397" s="546"/>
      <c r="C397" s="546"/>
      <c r="D397" s="546"/>
      <c r="E397" s="546"/>
      <c r="F397" s="546"/>
      <c r="G397" s="546"/>
      <c r="H397" s="546"/>
      <c r="I397" s="546"/>
      <c r="J397" s="546"/>
      <c r="K397" s="546"/>
      <c r="L397" s="546"/>
      <c r="M397" s="546"/>
      <c r="N397" s="546"/>
      <c r="O397" s="546"/>
      <c r="P397" s="546"/>
      <c r="Q397" s="546"/>
      <c r="R397" s="546"/>
      <c r="S397" s="546"/>
      <c r="T397" s="546"/>
      <c r="U397" s="546"/>
      <c r="V397" s="546"/>
      <c r="W397" s="546"/>
      <c r="X397" s="554"/>
      <c r="Y397" s="554"/>
      <c r="Z397" s="546"/>
      <c r="AA397" s="546"/>
      <c r="AB397" s="546"/>
      <c r="AC397" s="546"/>
      <c r="AD397" s="546"/>
      <c r="AE397" s="546"/>
      <c r="AF397" s="546"/>
      <c r="AG397" s="546"/>
      <c r="AH397" s="546"/>
      <c r="AI397" s="546"/>
      <c r="AJ397" s="546"/>
    </row>
    <row r="398" spans="1:36" ht="15.75" customHeight="1">
      <c r="A398" s="546"/>
      <c r="B398" s="546"/>
      <c r="C398" s="546"/>
      <c r="D398" s="546"/>
      <c r="E398" s="546"/>
      <c r="F398" s="546"/>
      <c r="G398" s="546"/>
      <c r="H398" s="546"/>
      <c r="I398" s="546"/>
      <c r="J398" s="546"/>
      <c r="K398" s="546"/>
      <c r="L398" s="546"/>
      <c r="M398" s="546"/>
      <c r="N398" s="546"/>
      <c r="O398" s="546"/>
      <c r="P398" s="546"/>
      <c r="Q398" s="546"/>
      <c r="R398" s="546"/>
      <c r="S398" s="546"/>
      <c r="T398" s="546"/>
      <c r="U398" s="546"/>
      <c r="V398" s="546"/>
      <c r="W398" s="546"/>
      <c r="X398" s="554"/>
      <c r="Y398" s="554"/>
      <c r="Z398" s="546"/>
      <c r="AA398" s="546"/>
      <c r="AB398" s="546"/>
      <c r="AC398" s="546"/>
      <c r="AD398" s="546"/>
      <c r="AE398" s="546"/>
      <c r="AF398" s="546"/>
      <c r="AG398" s="546"/>
      <c r="AH398" s="546"/>
      <c r="AI398" s="546"/>
      <c r="AJ398" s="546"/>
    </row>
    <row r="399" spans="1:36" ht="15.75" customHeight="1">
      <c r="A399" s="546"/>
      <c r="B399" s="546"/>
      <c r="C399" s="546"/>
      <c r="D399" s="546"/>
      <c r="E399" s="546"/>
      <c r="F399" s="546"/>
      <c r="G399" s="546"/>
      <c r="H399" s="546"/>
      <c r="I399" s="546"/>
      <c r="J399" s="546"/>
      <c r="K399" s="546"/>
      <c r="L399" s="546"/>
      <c r="M399" s="546"/>
      <c r="N399" s="546"/>
      <c r="O399" s="546"/>
      <c r="P399" s="546"/>
      <c r="Q399" s="546"/>
      <c r="R399" s="546"/>
      <c r="S399" s="546"/>
      <c r="T399" s="546"/>
      <c r="U399" s="546"/>
      <c r="V399" s="546"/>
      <c r="W399" s="546"/>
      <c r="X399" s="554"/>
      <c r="Y399" s="554"/>
      <c r="Z399" s="546"/>
      <c r="AA399" s="546"/>
      <c r="AB399" s="546"/>
      <c r="AC399" s="546"/>
      <c r="AD399" s="546"/>
      <c r="AE399" s="546"/>
      <c r="AF399" s="546"/>
      <c r="AG399" s="546"/>
      <c r="AH399" s="546"/>
      <c r="AI399" s="546"/>
      <c r="AJ399" s="546"/>
    </row>
    <row r="400" spans="1:36" ht="15.75" customHeight="1">
      <c r="A400" s="546"/>
      <c r="B400" s="546"/>
      <c r="C400" s="546"/>
      <c r="D400" s="546"/>
      <c r="E400" s="546"/>
      <c r="F400" s="546"/>
      <c r="G400" s="546"/>
      <c r="H400" s="546"/>
      <c r="I400" s="546"/>
      <c r="J400" s="546"/>
      <c r="K400" s="546"/>
      <c r="L400" s="546"/>
      <c r="M400" s="546"/>
      <c r="N400" s="546"/>
      <c r="O400" s="546"/>
      <c r="P400" s="546"/>
      <c r="Q400" s="546"/>
      <c r="R400" s="546"/>
      <c r="S400" s="546"/>
      <c r="T400" s="546"/>
      <c r="U400" s="546"/>
      <c r="V400" s="546"/>
      <c r="W400" s="546"/>
      <c r="X400" s="554"/>
      <c r="Y400" s="554"/>
      <c r="Z400" s="546"/>
      <c r="AA400" s="546"/>
      <c r="AB400" s="546"/>
      <c r="AC400" s="546"/>
      <c r="AD400" s="546"/>
      <c r="AE400" s="546"/>
      <c r="AF400" s="546"/>
      <c r="AG400" s="546"/>
      <c r="AH400" s="546"/>
      <c r="AI400" s="546"/>
      <c r="AJ400" s="546"/>
    </row>
    <row r="401" spans="1:36" ht="15.75" customHeight="1">
      <c r="A401" s="546"/>
      <c r="B401" s="546"/>
      <c r="C401" s="546"/>
      <c r="D401" s="546"/>
      <c r="E401" s="546"/>
      <c r="F401" s="546"/>
      <c r="G401" s="546"/>
      <c r="H401" s="546"/>
      <c r="I401" s="546"/>
      <c r="J401" s="546"/>
      <c r="K401" s="546"/>
      <c r="L401" s="546"/>
      <c r="M401" s="546"/>
      <c r="N401" s="546"/>
      <c r="O401" s="546"/>
      <c r="P401" s="546"/>
      <c r="Q401" s="546"/>
      <c r="R401" s="546"/>
      <c r="S401" s="546"/>
      <c r="T401" s="546"/>
      <c r="U401" s="546"/>
      <c r="V401" s="546"/>
      <c r="W401" s="546"/>
      <c r="X401" s="554"/>
      <c r="Y401" s="554"/>
      <c r="Z401" s="546"/>
      <c r="AA401" s="546"/>
      <c r="AB401" s="546"/>
      <c r="AC401" s="546"/>
      <c r="AD401" s="546"/>
      <c r="AE401" s="546"/>
      <c r="AF401" s="546"/>
      <c r="AG401" s="546"/>
      <c r="AH401" s="546"/>
      <c r="AI401" s="546"/>
      <c r="AJ401" s="546"/>
    </row>
    <row r="402" spans="1:36" ht="15.75" customHeight="1">
      <c r="A402" s="546"/>
      <c r="B402" s="546"/>
      <c r="C402" s="546"/>
      <c r="D402" s="546"/>
      <c r="E402" s="546"/>
      <c r="F402" s="546"/>
      <c r="G402" s="546"/>
      <c r="H402" s="546"/>
      <c r="I402" s="546"/>
      <c r="J402" s="546"/>
      <c r="K402" s="546"/>
      <c r="L402" s="546"/>
      <c r="M402" s="546"/>
      <c r="N402" s="546"/>
      <c r="O402" s="546"/>
      <c r="P402" s="546"/>
      <c r="Q402" s="546"/>
      <c r="R402" s="546"/>
      <c r="S402" s="546"/>
      <c r="T402" s="546"/>
      <c r="U402" s="546"/>
      <c r="V402" s="546"/>
      <c r="W402" s="546"/>
      <c r="X402" s="554"/>
      <c r="Y402" s="554"/>
      <c r="Z402" s="546"/>
      <c r="AA402" s="546"/>
      <c r="AB402" s="546"/>
      <c r="AC402" s="546"/>
      <c r="AD402" s="546"/>
      <c r="AE402" s="546"/>
      <c r="AF402" s="546"/>
      <c r="AG402" s="546"/>
      <c r="AH402" s="546"/>
      <c r="AI402" s="546"/>
      <c r="AJ402" s="546"/>
    </row>
    <row r="403" spans="1:36" ht="15.75" customHeight="1">
      <c r="A403" s="546"/>
      <c r="B403" s="546"/>
      <c r="C403" s="546"/>
      <c r="D403" s="546"/>
      <c r="E403" s="546"/>
      <c r="F403" s="546"/>
      <c r="G403" s="546"/>
      <c r="H403" s="546"/>
      <c r="I403" s="546"/>
      <c r="J403" s="546"/>
      <c r="K403" s="546"/>
      <c r="L403" s="546"/>
      <c r="M403" s="546"/>
      <c r="N403" s="546"/>
      <c r="O403" s="546"/>
      <c r="P403" s="546"/>
      <c r="Q403" s="546"/>
      <c r="R403" s="546"/>
      <c r="S403" s="546"/>
      <c r="T403" s="546"/>
      <c r="U403" s="546"/>
      <c r="V403" s="546"/>
      <c r="W403" s="546"/>
      <c r="X403" s="554"/>
      <c r="Y403" s="554"/>
      <c r="Z403" s="546"/>
      <c r="AA403" s="546"/>
      <c r="AB403" s="546"/>
      <c r="AC403" s="546"/>
      <c r="AD403" s="546"/>
      <c r="AE403" s="546"/>
      <c r="AF403" s="546"/>
      <c r="AG403" s="546"/>
      <c r="AH403" s="546"/>
      <c r="AI403" s="546"/>
      <c r="AJ403" s="546"/>
    </row>
    <row r="404" spans="1:36" ht="15.75" customHeight="1">
      <c r="A404" s="546"/>
      <c r="B404" s="546"/>
      <c r="C404" s="546"/>
      <c r="D404" s="546"/>
      <c r="E404" s="546"/>
      <c r="F404" s="546"/>
      <c r="G404" s="546"/>
      <c r="H404" s="546"/>
      <c r="I404" s="546"/>
      <c r="J404" s="546"/>
      <c r="K404" s="546"/>
      <c r="L404" s="546"/>
      <c r="M404" s="546"/>
      <c r="N404" s="546"/>
      <c r="O404" s="546"/>
      <c r="P404" s="546"/>
      <c r="Q404" s="546"/>
      <c r="R404" s="546"/>
      <c r="S404" s="546"/>
      <c r="T404" s="546"/>
      <c r="U404" s="546"/>
      <c r="V404" s="546"/>
      <c r="W404" s="546"/>
      <c r="X404" s="554"/>
      <c r="Y404" s="554"/>
      <c r="Z404" s="546"/>
      <c r="AA404" s="546"/>
      <c r="AB404" s="546"/>
      <c r="AC404" s="546"/>
      <c r="AD404" s="546"/>
      <c r="AE404" s="546"/>
      <c r="AF404" s="546"/>
      <c r="AG404" s="546"/>
      <c r="AH404" s="546"/>
      <c r="AI404" s="546"/>
      <c r="AJ404" s="546"/>
    </row>
    <row r="405" spans="1:36" ht="15.75" customHeight="1">
      <c r="A405" s="546"/>
      <c r="B405" s="546"/>
      <c r="C405" s="546"/>
      <c r="D405" s="546"/>
      <c r="E405" s="546"/>
      <c r="F405" s="546"/>
      <c r="G405" s="546"/>
      <c r="H405" s="546"/>
      <c r="I405" s="546"/>
      <c r="J405" s="546"/>
      <c r="K405" s="546"/>
      <c r="L405" s="546"/>
      <c r="M405" s="546"/>
      <c r="N405" s="546"/>
      <c r="O405" s="546"/>
      <c r="P405" s="546"/>
      <c r="Q405" s="546"/>
      <c r="R405" s="546"/>
      <c r="S405" s="546"/>
      <c r="T405" s="546"/>
      <c r="U405" s="546"/>
      <c r="V405" s="546"/>
      <c r="W405" s="546"/>
      <c r="X405" s="554"/>
      <c r="Y405" s="554"/>
      <c r="Z405" s="546"/>
      <c r="AA405" s="546"/>
      <c r="AB405" s="546"/>
      <c r="AC405" s="546"/>
      <c r="AD405" s="546"/>
      <c r="AE405" s="546"/>
      <c r="AF405" s="546"/>
      <c r="AG405" s="546"/>
      <c r="AH405" s="546"/>
      <c r="AI405" s="546"/>
      <c r="AJ405" s="546"/>
    </row>
    <row r="406" spans="1:36" ht="15.75" customHeight="1">
      <c r="A406" s="546"/>
      <c r="B406" s="546"/>
      <c r="C406" s="546"/>
      <c r="D406" s="546"/>
      <c r="E406" s="546"/>
      <c r="F406" s="546"/>
      <c r="G406" s="546"/>
      <c r="H406" s="546"/>
      <c r="I406" s="546"/>
      <c r="J406" s="546"/>
      <c r="K406" s="546"/>
      <c r="L406" s="546"/>
      <c r="M406" s="546"/>
      <c r="N406" s="546"/>
      <c r="O406" s="546"/>
      <c r="P406" s="546"/>
      <c r="Q406" s="546"/>
      <c r="R406" s="546"/>
      <c r="S406" s="546"/>
      <c r="T406" s="546"/>
      <c r="U406" s="546"/>
      <c r="V406" s="546"/>
      <c r="W406" s="546"/>
      <c r="X406" s="554"/>
      <c r="Y406" s="554"/>
      <c r="Z406" s="546"/>
      <c r="AA406" s="546"/>
      <c r="AB406" s="546"/>
      <c r="AC406" s="546"/>
      <c r="AD406" s="546"/>
      <c r="AE406" s="546"/>
      <c r="AF406" s="546"/>
      <c r="AG406" s="546"/>
      <c r="AH406" s="546"/>
      <c r="AI406" s="546"/>
      <c r="AJ406" s="546"/>
    </row>
    <row r="407" spans="1:36" ht="15.75" customHeight="1">
      <c r="A407" s="546"/>
      <c r="B407" s="546"/>
      <c r="C407" s="546"/>
      <c r="D407" s="546"/>
      <c r="E407" s="546"/>
      <c r="F407" s="546"/>
      <c r="G407" s="546"/>
      <c r="H407" s="546"/>
      <c r="I407" s="546"/>
      <c r="J407" s="546"/>
      <c r="K407" s="546"/>
      <c r="L407" s="546"/>
      <c r="M407" s="546"/>
      <c r="N407" s="546"/>
      <c r="O407" s="546"/>
      <c r="P407" s="546"/>
      <c r="Q407" s="546"/>
      <c r="R407" s="546"/>
      <c r="S407" s="546"/>
      <c r="T407" s="546"/>
      <c r="U407" s="546"/>
      <c r="V407" s="546"/>
      <c r="W407" s="546"/>
      <c r="X407" s="554"/>
      <c r="Y407" s="554"/>
      <c r="Z407" s="546"/>
      <c r="AA407" s="546"/>
      <c r="AB407" s="546"/>
      <c r="AC407" s="546"/>
      <c r="AD407" s="546"/>
      <c r="AE407" s="546"/>
      <c r="AF407" s="546"/>
      <c r="AG407" s="546"/>
      <c r="AH407" s="546"/>
      <c r="AI407" s="546"/>
      <c r="AJ407" s="546"/>
    </row>
    <row r="408" spans="1:36" ht="15.75" customHeight="1">
      <c r="A408" s="546"/>
      <c r="B408" s="546"/>
      <c r="C408" s="546"/>
      <c r="D408" s="546"/>
      <c r="E408" s="546"/>
      <c r="F408" s="546"/>
      <c r="G408" s="546"/>
      <c r="H408" s="546"/>
      <c r="I408" s="546"/>
      <c r="J408" s="546"/>
      <c r="K408" s="546"/>
      <c r="L408" s="546"/>
      <c r="M408" s="546"/>
      <c r="N408" s="546"/>
      <c r="O408" s="546"/>
      <c r="P408" s="546"/>
      <c r="Q408" s="546"/>
      <c r="R408" s="546"/>
      <c r="S408" s="546"/>
      <c r="T408" s="546"/>
      <c r="U408" s="546"/>
      <c r="V408" s="546"/>
      <c r="W408" s="546"/>
      <c r="X408" s="554"/>
      <c r="Y408" s="554"/>
      <c r="Z408" s="546"/>
      <c r="AA408" s="546"/>
      <c r="AB408" s="546"/>
      <c r="AC408" s="546"/>
      <c r="AD408" s="546"/>
      <c r="AE408" s="546"/>
      <c r="AF408" s="546"/>
      <c r="AG408" s="546"/>
      <c r="AH408" s="546"/>
      <c r="AI408" s="546"/>
      <c r="AJ408" s="546"/>
    </row>
    <row r="409" spans="1:36" ht="15.75" customHeight="1">
      <c r="A409" s="546"/>
      <c r="B409" s="546"/>
      <c r="C409" s="546"/>
      <c r="D409" s="546"/>
      <c r="E409" s="546"/>
      <c r="F409" s="546"/>
      <c r="G409" s="546"/>
      <c r="H409" s="546"/>
      <c r="I409" s="546"/>
      <c r="J409" s="546"/>
      <c r="K409" s="546"/>
      <c r="L409" s="546"/>
      <c r="M409" s="546"/>
      <c r="N409" s="546"/>
      <c r="O409" s="546"/>
      <c r="P409" s="546"/>
      <c r="Q409" s="546"/>
      <c r="R409" s="546"/>
      <c r="S409" s="546"/>
      <c r="T409" s="546"/>
      <c r="U409" s="546"/>
      <c r="V409" s="546"/>
      <c r="W409" s="546"/>
      <c r="X409" s="554"/>
      <c r="Y409" s="554"/>
      <c r="Z409" s="546"/>
      <c r="AA409" s="546"/>
      <c r="AB409" s="546"/>
      <c r="AC409" s="546"/>
      <c r="AD409" s="546"/>
      <c r="AE409" s="546"/>
      <c r="AF409" s="546"/>
      <c r="AG409" s="546"/>
      <c r="AH409" s="546"/>
      <c r="AI409" s="546"/>
      <c r="AJ409" s="546"/>
    </row>
    <row r="410" spans="1:36" ht="15.75" customHeight="1">
      <c r="A410" s="546"/>
      <c r="B410" s="546"/>
      <c r="C410" s="546"/>
      <c r="D410" s="546"/>
      <c r="E410" s="546"/>
      <c r="F410" s="546"/>
      <c r="G410" s="546"/>
      <c r="H410" s="546"/>
      <c r="I410" s="546"/>
      <c r="J410" s="546"/>
      <c r="K410" s="546"/>
      <c r="L410" s="546"/>
      <c r="M410" s="546"/>
      <c r="N410" s="546"/>
      <c r="O410" s="546"/>
      <c r="P410" s="546"/>
      <c r="Q410" s="546"/>
      <c r="R410" s="546"/>
      <c r="S410" s="546"/>
      <c r="T410" s="546"/>
      <c r="U410" s="546"/>
      <c r="V410" s="546"/>
      <c r="W410" s="546"/>
      <c r="X410" s="554"/>
      <c r="Y410" s="554"/>
      <c r="Z410" s="546"/>
      <c r="AA410" s="546"/>
      <c r="AB410" s="546"/>
      <c r="AC410" s="546"/>
      <c r="AD410" s="546"/>
      <c r="AE410" s="546"/>
      <c r="AF410" s="546"/>
      <c r="AG410" s="546"/>
      <c r="AH410" s="546"/>
      <c r="AI410" s="546"/>
      <c r="AJ410" s="546"/>
    </row>
    <row r="411" spans="1:36" ht="15.75" customHeight="1">
      <c r="A411" s="546"/>
      <c r="B411" s="546"/>
      <c r="C411" s="546"/>
      <c r="D411" s="546"/>
      <c r="E411" s="546"/>
      <c r="F411" s="546"/>
      <c r="G411" s="546"/>
      <c r="H411" s="546"/>
      <c r="I411" s="546"/>
      <c r="J411" s="546"/>
      <c r="K411" s="546"/>
      <c r="L411" s="546"/>
      <c r="M411" s="546"/>
      <c r="N411" s="546"/>
      <c r="O411" s="546"/>
      <c r="P411" s="546"/>
      <c r="Q411" s="546"/>
      <c r="R411" s="546"/>
      <c r="S411" s="546"/>
      <c r="T411" s="546"/>
      <c r="U411" s="546"/>
      <c r="V411" s="546"/>
      <c r="W411" s="546"/>
      <c r="X411" s="554"/>
      <c r="Y411" s="554"/>
      <c r="Z411" s="546"/>
      <c r="AA411" s="546"/>
      <c r="AB411" s="546"/>
      <c r="AC411" s="546"/>
      <c r="AD411" s="546"/>
      <c r="AE411" s="546"/>
      <c r="AF411" s="546"/>
      <c r="AG411" s="546"/>
      <c r="AH411" s="546"/>
      <c r="AI411" s="546"/>
      <c r="AJ411" s="546"/>
    </row>
    <row r="412" spans="1:36" ht="15.75" customHeight="1">
      <c r="A412" s="546"/>
      <c r="B412" s="546"/>
      <c r="C412" s="546"/>
      <c r="D412" s="546"/>
      <c r="E412" s="546"/>
      <c r="F412" s="546"/>
      <c r="G412" s="546"/>
      <c r="H412" s="546"/>
      <c r="I412" s="546"/>
      <c r="J412" s="546"/>
      <c r="K412" s="546"/>
      <c r="L412" s="546"/>
      <c r="M412" s="546"/>
      <c r="N412" s="546"/>
      <c r="O412" s="546"/>
      <c r="P412" s="546"/>
      <c r="Q412" s="546"/>
      <c r="R412" s="546"/>
      <c r="S412" s="546"/>
      <c r="T412" s="546"/>
      <c r="U412" s="546"/>
      <c r="V412" s="546"/>
      <c r="W412" s="546"/>
      <c r="X412" s="554"/>
      <c r="Y412" s="554"/>
      <c r="Z412" s="546"/>
      <c r="AA412" s="546"/>
      <c r="AB412" s="546"/>
      <c r="AC412" s="546"/>
      <c r="AD412" s="546"/>
      <c r="AE412" s="546"/>
      <c r="AF412" s="546"/>
      <c r="AG412" s="546"/>
      <c r="AH412" s="546"/>
      <c r="AI412" s="546"/>
      <c r="AJ412" s="546"/>
    </row>
    <row r="413" spans="1:36" ht="15.75" customHeight="1">
      <c r="A413" s="546"/>
      <c r="B413" s="546"/>
      <c r="C413" s="546"/>
      <c r="D413" s="546"/>
      <c r="E413" s="546"/>
      <c r="F413" s="546"/>
      <c r="G413" s="546"/>
      <c r="H413" s="546"/>
      <c r="I413" s="546"/>
      <c r="J413" s="546"/>
      <c r="K413" s="546"/>
      <c r="L413" s="546"/>
      <c r="M413" s="546"/>
      <c r="N413" s="546"/>
      <c r="O413" s="546"/>
      <c r="P413" s="546"/>
      <c r="Q413" s="546"/>
      <c r="R413" s="546"/>
      <c r="S413" s="546"/>
      <c r="T413" s="546"/>
      <c r="U413" s="546"/>
      <c r="V413" s="546"/>
      <c r="W413" s="546"/>
      <c r="X413" s="554"/>
      <c r="Y413" s="554"/>
      <c r="Z413" s="546"/>
      <c r="AA413" s="546"/>
      <c r="AB413" s="546"/>
      <c r="AC413" s="546"/>
      <c r="AD413" s="546"/>
      <c r="AE413" s="546"/>
      <c r="AF413" s="546"/>
      <c r="AG413" s="546"/>
      <c r="AH413" s="546"/>
      <c r="AI413" s="546"/>
      <c r="AJ413" s="546"/>
    </row>
    <row r="414" spans="1:36" ht="15.75" customHeight="1">
      <c r="A414" s="546"/>
      <c r="B414" s="546"/>
      <c r="C414" s="546"/>
      <c r="D414" s="546"/>
      <c r="E414" s="546"/>
      <c r="F414" s="546"/>
      <c r="G414" s="546"/>
      <c r="H414" s="546"/>
      <c r="I414" s="546"/>
      <c r="J414" s="546"/>
      <c r="K414" s="546"/>
      <c r="L414" s="546"/>
      <c r="M414" s="546"/>
      <c r="N414" s="546"/>
      <c r="O414" s="546"/>
      <c r="P414" s="546"/>
      <c r="Q414" s="546"/>
      <c r="R414" s="546"/>
      <c r="S414" s="546"/>
      <c r="T414" s="546"/>
      <c r="U414" s="546"/>
      <c r="V414" s="546"/>
      <c r="W414" s="546"/>
      <c r="X414" s="554"/>
      <c r="Y414" s="554"/>
      <c r="Z414" s="546"/>
      <c r="AA414" s="546"/>
      <c r="AB414" s="546"/>
      <c r="AC414" s="546"/>
      <c r="AD414" s="546"/>
      <c r="AE414" s="546"/>
      <c r="AF414" s="546"/>
      <c r="AG414" s="546"/>
      <c r="AH414" s="546"/>
      <c r="AI414" s="546"/>
      <c r="AJ414" s="546"/>
    </row>
    <row r="415" spans="1:36" ht="15.75" customHeight="1">
      <c r="A415" s="546"/>
      <c r="B415" s="546"/>
      <c r="C415" s="546"/>
      <c r="D415" s="546"/>
      <c r="E415" s="546"/>
      <c r="F415" s="546"/>
      <c r="G415" s="546"/>
      <c r="H415" s="546"/>
      <c r="I415" s="546"/>
      <c r="J415" s="546"/>
      <c r="K415" s="546"/>
      <c r="L415" s="546"/>
      <c r="M415" s="546"/>
      <c r="N415" s="546"/>
      <c r="O415" s="546"/>
      <c r="P415" s="546"/>
      <c r="Q415" s="546"/>
      <c r="R415" s="546"/>
      <c r="S415" s="546"/>
      <c r="T415" s="546"/>
      <c r="U415" s="546"/>
      <c r="V415" s="546"/>
      <c r="W415" s="546"/>
      <c r="X415" s="554"/>
      <c r="Y415" s="554"/>
      <c r="Z415" s="546"/>
      <c r="AA415" s="546"/>
      <c r="AB415" s="546"/>
      <c r="AC415" s="546"/>
      <c r="AD415" s="546"/>
      <c r="AE415" s="546"/>
      <c r="AF415" s="546"/>
      <c r="AG415" s="546"/>
      <c r="AH415" s="546"/>
      <c r="AI415" s="546"/>
      <c r="AJ415" s="546"/>
    </row>
    <row r="416" spans="1:36" ht="15.75" customHeight="1">
      <c r="A416" s="546"/>
      <c r="B416" s="546"/>
      <c r="C416" s="546"/>
      <c r="D416" s="546"/>
      <c r="E416" s="546"/>
      <c r="F416" s="546"/>
      <c r="G416" s="546"/>
      <c r="H416" s="546"/>
      <c r="I416" s="546"/>
      <c r="J416" s="546"/>
      <c r="K416" s="546"/>
      <c r="L416" s="546"/>
      <c r="M416" s="546"/>
      <c r="N416" s="546"/>
      <c r="O416" s="546"/>
      <c r="P416" s="546"/>
      <c r="Q416" s="546"/>
      <c r="R416" s="546"/>
      <c r="S416" s="546"/>
      <c r="T416" s="546"/>
      <c r="U416" s="546"/>
      <c r="V416" s="546"/>
      <c r="W416" s="546"/>
      <c r="X416" s="554"/>
      <c r="Y416" s="554"/>
      <c r="Z416" s="546"/>
      <c r="AA416" s="546"/>
      <c r="AB416" s="546"/>
      <c r="AC416" s="546"/>
      <c r="AD416" s="546"/>
      <c r="AE416" s="546"/>
      <c r="AF416" s="546"/>
      <c r="AG416" s="546"/>
      <c r="AH416" s="546"/>
      <c r="AI416" s="546"/>
      <c r="AJ416" s="546"/>
    </row>
    <row r="417" spans="1:36" ht="15.75" customHeight="1">
      <c r="A417" s="546"/>
      <c r="B417" s="546"/>
      <c r="C417" s="546"/>
      <c r="D417" s="546"/>
      <c r="E417" s="546"/>
      <c r="F417" s="546"/>
      <c r="G417" s="546"/>
      <c r="H417" s="546"/>
      <c r="I417" s="546"/>
      <c r="J417" s="546"/>
      <c r="K417" s="546"/>
      <c r="L417" s="546"/>
      <c r="M417" s="546"/>
      <c r="N417" s="546"/>
      <c r="O417" s="546"/>
      <c r="P417" s="546"/>
      <c r="Q417" s="546"/>
      <c r="R417" s="546"/>
      <c r="S417" s="546"/>
      <c r="T417" s="546"/>
      <c r="U417" s="546"/>
      <c r="V417" s="546"/>
      <c r="W417" s="546"/>
      <c r="X417" s="554"/>
      <c r="Y417" s="554"/>
      <c r="Z417" s="546"/>
      <c r="AA417" s="546"/>
      <c r="AB417" s="546"/>
      <c r="AC417" s="546"/>
      <c r="AD417" s="546"/>
      <c r="AE417" s="546"/>
      <c r="AF417" s="546"/>
      <c r="AG417" s="546"/>
      <c r="AH417" s="546"/>
      <c r="AI417" s="546"/>
      <c r="AJ417" s="546"/>
    </row>
    <row r="418" spans="1:36" ht="15.75" customHeight="1">
      <c r="A418" s="546"/>
      <c r="B418" s="546"/>
      <c r="C418" s="546"/>
      <c r="D418" s="546"/>
      <c r="E418" s="546"/>
      <c r="F418" s="546"/>
      <c r="G418" s="546"/>
      <c r="H418" s="546"/>
      <c r="I418" s="546"/>
      <c r="J418" s="546"/>
      <c r="K418" s="546"/>
      <c r="L418" s="546"/>
      <c r="M418" s="546"/>
      <c r="N418" s="546"/>
      <c r="O418" s="546"/>
      <c r="P418" s="546"/>
      <c r="Q418" s="546"/>
      <c r="R418" s="546"/>
      <c r="S418" s="546"/>
      <c r="T418" s="546"/>
      <c r="U418" s="546"/>
      <c r="V418" s="546"/>
      <c r="W418" s="546"/>
      <c r="X418" s="554"/>
      <c r="Y418" s="554"/>
      <c r="Z418" s="546"/>
      <c r="AA418" s="546"/>
      <c r="AB418" s="546"/>
      <c r="AC418" s="546"/>
      <c r="AD418" s="546"/>
      <c r="AE418" s="546"/>
      <c r="AF418" s="546"/>
      <c r="AG418" s="546"/>
      <c r="AH418" s="546"/>
      <c r="AI418" s="546"/>
      <c r="AJ418" s="546"/>
    </row>
    <row r="419" spans="1:36" ht="15.75" customHeight="1">
      <c r="A419" s="546"/>
      <c r="B419" s="546"/>
      <c r="C419" s="546"/>
      <c r="D419" s="546"/>
      <c r="E419" s="546"/>
      <c r="F419" s="546"/>
      <c r="G419" s="546"/>
      <c r="H419" s="546"/>
      <c r="I419" s="546"/>
      <c r="J419" s="546"/>
      <c r="K419" s="546"/>
      <c r="L419" s="546"/>
      <c r="M419" s="546"/>
      <c r="N419" s="546"/>
      <c r="O419" s="546"/>
      <c r="P419" s="546"/>
      <c r="Q419" s="546"/>
      <c r="R419" s="546"/>
      <c r="S419" s="546"/>
      <c r="T419" s="546"/>
      <c r="U419" s="546"/>
      <c r="V419" s="546"/>
      <c r="W419" s="546"/>
      <c r="X419" s="554"/>
      <c r="Y419" s="554"/>
      <c r="Z419" s="546"/>
      <c r="AA419" s="546"/>
      <c r="AB419" s="546"/>
      <c r="AC419" s="546"/>
      <c r="AD419" s="546"/>
      <c r="AE419" s="546"/>
      <c r="AF419" s="546"/>
      <c r="AG419" s="546"/>
      <c r="AH419" s="546"/>
      <c r="AI419" s="546"/>
      <c r="AJ419" s="546"/>
    </row>
    <row r="420" spans="1:36" ht="15.75" customHeight="1">
      <c r="A420" s="546"/>
      <c r="B420" s="546"/>
      <c r="C420" s="546"/>
      <c r="D420" s="546"/>
      <c r="E420" s="546"/>
      <c r="F420" s="546"/>
      <c r="G420" s="546"/>
      <c r="H420" s="546"/>
      <c r="I420" s="546"/>
      <c r="J420" s="546"/>
      <c r="K420" s="546"/>
      <c r="L420" s="546"/>
      <c r="M420" s="546"/>
      <c r="N420" s="546"/>
      <c r="O420" s="546"/>
      <c r="P420" s="546"/>
      <c r="Q420" s="546"/>
      <c r="R420" s="546"/>
      <c r="S420" s="546"/>
      <c r="T420" s="546"/>
      <c r="U420" s="546"/>
      <c r="V420" s="546"/>
      <c r="W420" s="546"/>
      <c r="X420" s="554"/>
      <c r="Y420" s="554"/>
      <c r="Z420" s="546"/>
      <c r="AA420" s="546"/>
      <c r="AB420" s="546"/>
      <c r="AC420" s="546"/>
      <c r="AD420" s="546"/>
      <c r="AE420" s="546"/>
      <c r="AF420" s="546"/>
      <c r="AG420" s="546"/>
      <c r="AH420" s="546"/>
      <c r="AI420" s="546"/>
      <c r="AJ420" s="546"/>
    </row>
    <row r="421" spans="1:36" ht="15.75" customHeight="1">
      <c r="A421" s="546"/>
      <c r="B421" s="546"/>
      <c r="C421" s="546"/>
      <c r="D421" s="546"/>
      <c r="E421" s="546"/>
      <c r="F421" s="546"/>
      <c r="G421" s="546"/>
      <c r="H421" s="546"/>
      <c r="I421" s="546"/>
      <c r="J421" s="546"/>
      <c r="K421" s="546"/>
      <c r="L421" s="546"/>
      <c r="M421" s="546"/>
      <c r="N421" s="546"/>
      <c r="O421" s="546"/>
      <c r="P421" s="546"/>
      <c r="Q421" s="546"/>
      <c r="R421" s="546"/>
      <c r="S421" s="546"/>
      <c r="T421" s="546"/>
      <c r="U421" s="546"/>
      <c r="V421" s="546"/>
      <c r="W421" s="546"/>
      <c r="X421" s="554"/>
      <c r="Y421" s="554"/>
      <c r="Z421" s="546"/>
      <c r="AA421" s="546"/>
      <c r="AB421" s="546"/>
      <c r="AC421" s="546"/>
      <c r="AD421" s="546"/>
      <c r="AE421" s="546"/>
      <c r="AF421" s="546"/>
      <c r="AG421" s="546"/>
      <c r="AH421" s="546"/>
      <c r="AI421" s="546"/>
      <c r="AJ421" s="546"/>
    </row>
    <row r="422" spans="1:36" ht="15.75" customHeight="1">
      <c r="A422" s="546"/>
      <c r="B422" s="546"/>
      <c r="C422" s="546"/>
      <c r="D422" s="546"/>
      <c r="E422" s="546"/>
      <c r="F422" s="546"/>
      <c r="G422" s="546"/>
      <c r="H422" s="546"/>
      <c r="I422" s="546"/>
      <c r="J422" s="546"/>
      <c r="K422" s="546"/>
      <c r="L422" s="546"/>
      <c r="M422" s="546"/>
      <c r="N422" s="546"/>
      <c r="O422" s="546"/>
      <c r="P422" s="546"/>
      <c r="Q422" s="546"/>
      <c r="R422" s="546"/>
      <c r="S422" s="546"/>
      <c r="T422" s="546"/>
      <c r="U422" s="546"/>
      <c r="V422" s="546"/>
      <c r="W422" s="546"/>
      <c r="X422" s="554"/>
      <c r="Y422" s="554"/>
      <c r="Z422" s="546"/>
      <c r="AA422" s="546"/>
      <c r="AB422" s="546"/>
      <c r="AC422" s="546"/>
      <c r="AD422" s="546"/>
      <c r="AE422" s="546"/>
      <c r="AF422" s="546"/>
      <c r="AG422" s="546"/>
      <c r="AH422" s="546"/>
      <c r="AI422" s="546"/>
      <c r="AJ422" s="546"/>
    </row>
    <row r="423" spans="1:36" ht="15.75" customHeight="1">
      <c r="A423" s="546"/>
      <c r="B423" s="546"/>
      <c r="C423" s="546"/>
      <c r="D423" s="546"/>
      <c r="E423" s="546"/>
      <c r="F423" s="546"/>
      <c r="G423" s="546"/>
      <c r="H423" s="546"/>
      <c r="I423" s="546"/>
      <c r="J423" s="546"/>
      <c r="K423" s="546"/>
      <c r="L423" s="546"/>
      <c r="M423" s="546"/>
      <c r="N423" s="546"/>
      <c r="O423" s="546"/>
      <c r="P423" s="546"/>
      <c r="Q423" s="546"/>
      <c r="R423" s="546"/>
      <c r="S423" s="546"/>
      <c r="T423" s="546"/>
      <c r="U423" s="546"/>
      <c r="V423" s="546"/>
      <c r="W423" s="546"/>
      <c r="X423" s="554"/>
      <c r="Y423" s="554"/>
      <c r="Z423" s="546"/>
      <c r="AA423" s="546"/>
      <c r="AB423" s="546"/>
      <c r="AC423" s="546"/>
      <c r="AD423" s="546"/>
      <c r="AE423" s="546"/>
      <c r="AF423" s="546"/>
      <c r="AG423" s="546"/>
      <c r="AH423" s="546"/>
      <c r="AI423" s="546"/>
      <c r="AJ423" s="546"/>
    </row>
    <row r="424" spans="1:36" ht="15.75" customHeight="1">
      <c r="A424" s="546"/>
      <c r="B424" s="546"/>
      <c r="C424" s="546"/>
      <c r="D424" s="546"/>
      <c r="E424" s="546"/>
      <c r="F424" s="546"/>
      <c r="G424" s="546"/>
      <c r="H424" s="546"/>
      <c r="I424" s="546"/>
      <c r="J424" s="546"/>
      <c r="K424" s="546"/>
      <c r="L424" s="546"/>
      <c r="M424" s="546"/>
      <c r="N424" s="546"/>
      <c r="O424" s="546"/>
      <c r="P424" s="546"/>
      <c r="Q424" s="546"/>
      <c r="R424" s="546"/>
      <c r="S424" s="546"/>
      <c r="T424" s="546"/>
      <c r="U424" s="546"/>
      <c r="V424" s="546"/>
      <c r="W424" s="546"/>
      <c r="X424" s="554"/>
      <c r="Y424" s="554"/>
      <c r="Z424" s="546"/>
      <c r="AA424" s="546"/>
      <c r="AB424" s="546"/>
      <c r="AC424" s="546"/>
      <c r="AD424" s="546"/>
      <c r="AE424" s="546"/>
      <c r="AF424" s="546"/>
      <c r="AG424" s="546"/>
      <c r="AH424" s="546"/>
      <c r="AI424" s="546"/>
      <c r="AJ424" s="546"/>
    </row>
    <row r="425" spans="1:36" ht="15.75" customHeight="1">
      <c r="A425" s="546"/>
      <c r="B425" s="546"/>
      <c r="C425" s="546"/>
      <c r="D425" s="546"/>
      <c r="E425" s="546"/>
      <c r="F425" s="546"/>
      <c r="G425" s="546"/>
      <c r="H425" s="546"/>
      <c r="I425" s="546"/>
      <c r="J425" s="546"/>
      <c r="K425" s="546"/>
      <c r="L425" s="546"/>
      <c r="M425" s="546"/>
      <c r="N425" s="546"/>
      <c r="O425" s="546"/>
      <c r="P425" s="546"/>
      <c r="Q425" s="546"/>
      <c r="R425" s="546"/>
      <c r="S425" s="546"/>
      <c r="T425" s="546"/>
      <c r="U425" s="546"/>
      <c r="V425" s="546"/>
      <c r="W425" s="546"/>
      <c r="X425" s="554"/>
      <c r="Y425" s="554"/>
      <c r="Z425" s="546"/>
      <c r="AA425" s="546"/>
      <c r="AB425" s="546"/>
      <c r="AC425" s="546"/>
      <c r="AD425" s="546"/>
      <c r="AE425" s="546"/>
      <c r="AF425" s="546"/>
      <c r="AG425" s="546"/>
      <c r="AH425" s="546"/>
      <c r="AI425" s="546"/>
      <c r="AJ425" s="546"/>
    </row>
    <row r="426" spans="1:36" ht="15.75" customHeight="1">
      <c r="A426" s="546"/>
      <c r="B426" s="546"/>
      <c r="C426" s="546"/>
      <c r="D426" s="546"/>
      <c r="E426" s="546"/>
      <c r="F426" s="546"/>
      <c r="G426" s="546"/>
      <c r="H426" s="546"/>
      <c r="I426" s="546"/>
      <c r="J426" s="546"/>
      <c r="K426" s="546"/>
      <c r="L426" s="546"/>
      <c r="M426" s="546"/>
      <c r="N426" s="546"/>
      <c r="O426" s="546"/>
      <c r="P426" s="546"/>
      <c r="Q426" s="546"/>
      <c r="R426" s="546"/>
      <c r="S426" s="546"/>
      <c r="T426" s="546"/>
      <c r="U426" s="546"/>
      <c r="V426" s="546"/>
      <c r="W426" s="546"/>
      <c r="X426" s="554"/>
      <c r="Y426" s="554"/>
      <c r="Z426" s="546"/>
      <c r="AA426" s="546"/>
      <c r="AB426" s="546"/>
      <c r="AC426" s="546"/>
      <c r="AD426" s="546"/>
      <c r="AE426" s="546"/>
      <c r="AF426" s="546"/>
      <c r="AG426" s="546"/>
      <c r="AH426" s="546"/>
      <c r="AI426" s="546"/>
      <c r="AJ426" s="546"/>
    </row>
    <row r="427" spans="1:36" ht="15.75" customHeight="1">
      <c r="A427" s="546"/>
      <c r="B427" s="546"/>
      <c r="C427" s="546"/>
      <c r="D427" s="546"/>
      <c r="E427" s="546"/>
      <c r="F427" s="546"/>
      <c r="G427" s="546"/>
      <c r="H427" s="546"/>
      <c r="I427" s="546"/>
      <c r="J427" s="546"/>
      <c r="K427" s="546"/>
      <c r="L427" s="546"/>
      <c r="M427" s="546"/>
      <c r="N427" s="546"/>
      <c r="O427" s="546"/>
      <c r="P427" s="546"/>
      <c r="Q427" s="546"/>
      <c r="R427" s="546"/>
      <c r="S427" s="546"/>
      <c r="T427" s="546"/>
      <c r="U427" s="546"/>
      <c r="V427" s="546"/>
      <c r="W427" s="546"/>
      <c r="X427" s="554"/>
      <c r="Y427" s="554"/>
      <c r="Z427" s="546"/>
      <c r="AA427" s="546"/>
      <c r="AB427" s="546"/>
      <c r="AC427" s="546"/>
      <c r="AD427" s="546"/>
      <c r="AE427" s="546"/>
      <c r="AF427" s="546"/>
      <c r="AG427" s="546"/>
      <c r="AH427" s="546"/>
      <c r="AI427" s="546"/>
      <c r="AJ427" s="546"/>
    </row>
    <row r="428" spans="1:36" ht="15.75" customHeight="1">
      <c r="A428" s="546"/>
      <c r="B428" s="546"/>
      <c r="C428" s="546"/>
      <c r="D428" s="546"/>
      <c r="E428" s="546"/>
      <c r="F428" s="546"/>
      <c r="G428" s="546"/>
      <c r="H428" s="546"/>
      <c r="I428" s="546"/>
      <c r="J428" s="546"/>
      <c r="K428" s="546"/>
      <c r="L428" s="546"/>
      <c r="M428" s="546"/>
      <c r="N428" s="546"/>
      <c r="O428" s="546"/>
      <c r="P428" s="546"/>
      <c r="Q428" s="546"/>
      <c r="R428" s="546"/>
      <c r="S428" s="546"/>
      <c r="T428" s="546"/>
      <c r="U428" s="546"/>
      <c r="V428" s="546"/>
      <c r="W428" s="546"/>
      <c r="X428" s="554"/>
      <c r="Y428" s="554"/>
      <c r="Z428" s="546"/>
      <c r="AA428" s="546"/>
      <c r="AB428" s="546"/>
      <c r="AC428" s="546"/>
      <c r="AD428" s="546"/>
      <c r="AE428" s="546"/>
      <c r="AF428" s="546"/>
      <c r="AG428" s="546"/>
      <c r="AH428" s="546"/>
      <c r="AI428" s="546"/>
      <c r="AJ428" s="546"/>
    </row>
    <row r="429" spans="1:36" ht="15.75" customHeight="1">
      <c r="A429" s="546"/>
      <c r="B429" s="546"/>
      <c r="C429" s="546"/>
      <c r="D429" s="546"/>
      <c r="E429" s="546"/>
      <c r="F429" s="546"/>
      <c r="G429" s="546"/>
      <c r="H429" s="546"/>
      <c r="I429" s="546"/>
      <c r="J429" s="546"/>
      <c r="K429" s="546"/>
      <c r="L429" s="546"/>
      <c r="M429" s="546"/>
      <c r="N429" s="546"/>
      <c r="O429" s="546"/>
      <c r="P429" s="546"/>
      <c r="Q429" s="546"/>
      <c r="R429" s="546"/>
      <c r="S429" s="546"/>
      <c r="T429" s="546"/>
      <c r="U429" s="546"/>
      <c r="V429" s="546"/>
      <c r="W429" s="546"/>
      <c r="X429" s="554"/>
      <c r="Y429" s="554"/>
      <c r="Z429" s="546"/>
      <c r="AA429" s="546"/>
      <c r="AB429" s="546"/>
      <c r="AC429" s="546"/>
      <c r="AD429" s="546"/>
      <c r="AE429" s="546"/>
      <c r="AF429" s="546"/>
      <c r="AG429" s="546"/>
      <c r="AH429" s="546"/>
      <c r="AI429" s="546"/>
      <c r="AJ429" s="546"/>
    </row>
    <row r="430" spans="1:36" ht="15.75" customHeight="1">
      <c r="A430" s="546"/>
      <c r="B430" s="546"/>
      <c r="C430" s="546"/>
      <c r="D430" s="546"/>
      <c r="E430" s="546"/>
      <c r="F430" s="546"/>
      <c r="G430" s="546"/>
      <c r="H430" s="546"/>
      <c r="I430" s="546"/>
      <c r="J430" s="546"/>
      <c r="K430" s="546"/>
      <c r="L430" s="546"/>
      <c r="M430" s="546"/>
      <c r="N430" s="546"/>
      <c r="O430" s="546"/>
      <c r="P430" s="546"/>
      <c r="Q430" s="546"/>
      <c r="R430" s="546"/>
      <c r="S430" s="546"/>
      <c r="T430" s="546"/>
      <c r="U430" s="546"/>
      <c r="V430" s="546"/>
      <c r="W430" s="546"/>
      <c r="X430" s="554"/>
      <c r="Y430" s="554"/>
      <c r="Z430" s="546"/>
      <c r="AA430" s="546"/>
      <c r="AB430" s="546"/>
      <c r="AC430" s="546"/>
      <c r="AD430" s="546"/>
      <c r="AE430" s="546"/>
      <c r="AF430" s="546"/>
      <c r="AG430" s="546"/>
      <c r="AH430" s="546"/>
      <c r="AI430" s="546"/>
      <c r="AJ430" s="546"/>
    </row>
    <row r="431" spans="1:36" ht="15.75" customHeight="1">
      <c r="A431" s="546"/>
      <c r="B431" s="546"/>
      <c r="C431" s="546"/>
      <c r="D431" s="546"/>
      <c r="E431" s="546"/>
      <c r="F431" s="546"/>
      <c r="G431" s="546"/>
      <c r="H431" s="546"/>
      <c r="I431" s="546"/>
      <c r="J431" s="546"/>
      <c r="K431" s="546"/>
      <c r="L431" s="546"/>
      <c r="M431" s="546"/>
      <c r="N431" s="546"/>
      <c r="O431" s="546"/>
      <c r="P431" s="546"/>
      <c r="Q431" s="546"/>
      <c r="R431" s="546"/>
      <c r="S431" s="546"/>
      <c r="T431" s="546"/>
      <c r="U431" s="546"/>
      <c r="V431" s="546"/>
      <c r="W431" s="546"/>
      <c r="X431" s="554"/>
      <c r="Y431" s="554"/>
      <c r="Z431" s="546"/>
      <c r="AA431" s="546"/>
      <c r="AB431" s="546"/>
      <c r="AC431" s="546"/>
      <c r="AD431" s="546"/>
      <c r="AE431" s="546"/>
      <c r="AF431" s="546"/>
      <c r="AG431" s="546"/>
      <c r="AH431" s="546"/>
      <c r="AI431" s="546"/>
      <c r="AJ431" s="546"/>
    </row>
    <row r="432" spans="1:36" ht="15.75" customHeight="1">
      <c r="A432" s="546"/>
      <c r="B432" s="546"/>
      <c r="C432" s="546"/>
      <c r="D432" s="546"/>
      <c r="E432" s="546"/>
      <c r="F432" s="546"/>
      <c r="G432" s="546"/>
      <c r="H432" s="546"/>
      <c r="I432" s="546"/>
      <c r="J432" s="546"/>
      <c r="K432" s="546"/>
      <c r="L432" s="546"/>
      <c r="M432" s="546"/>
      <c r="N432" s="546"/>
      <c r="O432" s="546"/>
      <c r="P432" s="546"/>
      <c r="Q432" s="546"/>
      <c r="R432" s="546"/>
      <c r="S432" s="546"/>
      <c r="T432" s="546"/>
      <c r="U432" s="546"/>
      <c r="V432" s="546"/>
      <c r="W432" s="546"/>
      <c r="X432" s="554"/>
      <c r="Y432" s="554"/>
      <c r="Z432" s="546"/>
      <c r="AA432" s="546"/>
      <c r="AB432" s="546"/>
      <c r="AC432" s="546"/>
      <c r="AD432" s="546"/>
      <c r="AE432" s="546"/>
      <c r="AF432" s="546"/>
      <c r="AG432" s="546"/>
      <c r="AH432" s="546"/>
      <c r="AI432" s="546"/>
      <c r="AJ432" s="546"/>
    </row>
    <row r="433" spans="1:36" ht="15.75" customHeight="1">
      <c r="A433" s="546"/>
      <c r="B433" s="546"/>
      <c r="C433" s="546"/>
      <c r="D433" s="546"/>
      <c r="E433" s="546"/>
      <c r="F433" s="546"/>
      <c r="G433" s="546"/>
      <c r="H433" s="546"/>
      <c r="I433" s="546"/>
      <c r="J433" s="546"/>
      <c r="K433" s="546"/>
      <c r="L433" s="546"/>
      <c r="M433" s="546"/>
      <c r="N433" s="546"/>
      <c r="O433" s="546"/>
      <c r="P433" s="546"/>
      <c r="Q433" s="546"/>
      <c r="R433" s="546"/>
      <c r="S433" s="546"/>
      <c r="T433" s="546"/>
      <c r="U433" s="546"/>
      <c r="V433" s="546"/>
      <c r="W433" s="546"/>
      <c r="X433" s="554"/>
      <c r="Y433" s="554"/>
      <c r="Z433" s="546"/>
      <c r="AA433" s="546"/>
      <c r="AB433" s="546"/>
      <c r="AC433" s="546"/>
      <c r="AD433" s="546"/>
      <c r="AE433" s="546"/>
      <c r="AF433" s="546"/>
      <c r="AG433" s="546"/>
      <c r="AH433" s="546"/>
      <c r="AI433" s="546"/>
      <c r="AJ433" s="546"/>
    </row>
    <row r="434" spans="1:36" ht="15.75" customHeight="1">
      <c r="A434" s="546"/>
      <c r="B434" s="546"/>
      <c r="C434" s="546"/>
      <c r="D434" s="546"/>
      <c r="E434" s="546"/>
      <c r="F434" s="546"/>
      <c r="G434" s="546"/>
      <c r="H434" s="546"/>
      <c r="I434" s="546"/>
      <c r="J434" s="546"/>
      <c r="K434" s="546"/>
      <c r="L434" s="546"/>
      <c r="M434" s="546"/>
      <c r="N434" s="546"/>
      <c r="O434" s="546"/>
      <c r="P434" s="546"/>
      <c r="Q434" s="546"/>
      <c r="R434" s="546"/>
      <c r="S434" s="546"/>
      <c r="T434" s="546"/>
      <c r="U434" s="546"/>
      <c r="V434" s="546"/>
      <c r="W434" s="546"/>
      <c r="X434" s="554"/>
      <c r="Y434" s="554"/>
      <c r="Z434" s="546"/>
      <c r="AA434" s="546"/>
      <c r="AB434" s="546"/>
      <c r="AC434" s="546"/>
      <c r="AD434" s="546"/>
      <c r="AE434" s="546"/>
      <c r="AF434" s="546"/>
      <c r="AG434" s="546"/>
      <c r="AH434" s="546"/>
      <c r="AI434" s="546"/>
      <c r="AJ434" s="546"/>
    </row>
    <row r="435" spans="1:36" ht="15.75" customHeight="1">
      <c r="A435" s="546"/>
      <c r="B435" s="546"/>
      <c r="C435" s="546"/>
      <c r="D435" s="546"/>
      <c r="E435" s="546"/>
      <c r="F435" s="546"/>
      <c r="G435" s="546"/>
      <c r="H435" s="546"/>
      <c r="I435" s="546"/>
      <c r="J435" s="546"/>
      <c r="K435" s="546"/>
      <c r="L435" s="546"/>
      <c r="M435" s="546"/>
      <c r="N435" s="546"/>
      <c r="O435" s="546"/>
      <c r="P435" s="546"/>
      <c r="Q435" s="546"/>
      <c r="R435" s="546"/>
      <c r="S435" s="546"/>
      <c r="T435" s="546"/>
      <c r="U435" s="546"/>
      <c r="V435" s="546"/>
      <c r="W435" s="546"/>
      <c r="X435" s="554"/>
      <c r="Y435" s="554"/>
      <c r="Z435" s="546"/>
      <c r="AA435" s="546"/>
      <c r="AB435" s="546"/>
      <c r="AC435" s="546"/>
      <c r="AD435" s="546"/>
      <c r="AE435" s="546"/>
      <c r="AF435" s="546"/>
      <c r="AG435" s="546"/>
      <c r="AH435" s="546"/>
      <c r="AI435" s="546"/>
      <c r="AJ435" s="546"/>
    </row>
    <row r="436" spans="1:36" ht="15.75" customHeight="1">
      <c r="A436" s="546"/>
      <c r="B436" s="546"/>
      <c r="C436" s="546"/>
      <c r="D436" s="546"/>
      <c r="E436" s="546"/>
      <c r="F436" s="546"/>
      <c r="G436" s="546"/>
      <c r="H436" s="546"/>
      <c r="I436" s="546"/>
      <c r="J436" s="546"/>
      <c r="K436" s="546"/>
      <c r="L436" s="546"/>
      <c r="M436" s="546"/>
      <c r="N436" s="546"/>
      <c r="O436" s="546"/>
      <c r="P436" s="546"/>
      <c r="Q436" s="546"/>
      <c r="R436" s="546"/>
      <c r="S436" s="546"/>
      <c r="T436" s="546"/>
      <c r="U436" s="546"/>
      <c r="V436" s="546"/>
      <c r="W436" s="546"/>
      <c r="X436" s="554"/>
      <c r="Y436" s="554"/>
      <c r="Z436" s="546"/>
      <c r="AA436" s="546"/>
      <c r="AB436" s="546"/>
      <c r="AC436" s="546"/>
      <c r="AD436" s="546"/>
      <c r="AE436" s="546"/>
      <c r="AF436" s="546"/>
      <c r="AG436" s="546"/>
      <c r="AH436" s="546"/>
      <c r="AI436" s="546"/>
      <c r="AJ436" s="546"/>
    </row>
    <row r="437" spans="1:36" ht="15.75" customHeight="1">
      <c r="A437" s="546"/>
      <c r="B437" s="546"/>
      <c r="C437" s="546"/>
      <c r="D437" s="546"/>
      <c r="E437" s="546"/>
      <c r="F437" s="546"/>
      <c r="G437" s="546"/>
      <c r="H437" s="546"/>
      <c r="I437" s="546"/>
      <c r="J437" s="546"/>
      <c r="K437" s="546"/>
      <c r="L437" s="546"/>
      <c r="M437" s="546"/>
      <c r="N437" s="546"/>
      <c r="O437" s="546"/>
      <c r="P437" s="546"/>
      <c r="Q437" s="546"/>
      <c r="R437" s="546"/>
      <c r="S437" s="546"/>
      <c r="T437" s="546"/>
      <c r="U437" s="546"/>
      <c r="V437" s="546"/>
      <c r="W437" s="546"/>
      <c r="X437" s="554"/>
      <c r="Y437" s="554"/>
      <c r="Z437" s="546"/>
      <c r="AA437" s="546"/>
      <c r="AB437" s="546"/>
      <c r="AC437" s="546"/>
      <c r="AD437" s="546"/>
      <c r="AE437" s="546"/>
      <c r="AF437" s="546"/>
      <c r="AG437" s="546"/>
      <c r="AH437" s="546"/>
      <c r="AI437" s="546"/>
      <c r="AJ437" s="546"/>
    </row>
    <row r="438" spans="1:36" ht="15.75" customHeight="1">
      <c r="A438" s="546"/>
      <c r="B438" s="546"/>
      <c r="C438" s="546"/>
      <c r="D438" s="546"/>
      <c r="E438" s="546"/>
      <c r="F438" s="546"/>
      <c r="G438" s="546"/>
      <c r="H438" s="546"/>
      <c r="I438" s="546"/>
      <c r="J438" s="546"/>
      <c r="K438" s="546"/>
      <c r="L438" s="546"/>
      <c r="M438" s="546"/>
      <c r="N438" s="546"/>
      <c r="O438" s="546"/>
      <c r="P438" s="546"/>
      <c r="Q438" s="546"/>
      <c r="R438" s="546"/>
      <c r="S438" s="546"/>
      <c r="T438" s="546"/>
      <c r="U438" s="546"/>
      <c r="V438" s="546"/>
      <c r="W438" s="546"/>
      <c r="X438" s="554"/>
      <c r="Y438" s="554"/>
      <c r="Z438" s="546"/>
      <c r="AA438" s="546"/>
      <c r="AB438" s="546"/>
      <c r="AC438" s="546"/>
      <c r="AD438" s="546"/>
      <c r="AE438" s="546"/>
      <c r="AF438" s="546"/>
      <c r="AG438" s="546"/>
      <c r="AH438" s="546"/>
      <c r="AI438" s="546"/>
      <c r="AJ438" s="546"/>
    </row>
    <row r="439" spans="1:36" ht="15.75" customHeight="1">
      <c r="A439" s="546"/>
      <c r="B439" s="546"/>
      <c r="C439" s="546"/>
      <c r="D439" s="546"/>
      <c r="E439" s="546"/>
      <c r="F439" s="546"/>
      <c r="G439" s="546"/>
      <c r="H439" s="546"/>
      <c r="I439" s="546"/>
      <c r="J439" s="546"/>
      <c r="K439" s="546"/>
      <c r="L439" s="546"/>
      <c r="M439" s="546"/>
      <c r="N439" s="546"/>
      <c r="O439" s="546"/>
      <c r="P439" s="546"/>
      <c r="Q439" s="546"/>
      <c r="R439" s="546"/>
      <c r="S439" s="546"/>
      <c r="T439" s="546"/>
      <c r="U439" s="546"/>
      <c r="V439" s="546"/>
      <c r="W439" s="546"/>
      <c r="X439" s="554"/>
      <c r="Y439" s="554"/>
      <c r="Z439" s="546"/>
      <c r="AA439" s="546"/>
      <c r="AB439" s="546"/>
      <c r="AC439" s="546"/>
      <c r="AD439" s="546"/>
      <c r="AE439" s="546"/>
      <c r="AF439" s="546"/>
      <c r="AG439" s="546"/>
      <c r="AH439" s="546"/>
      <c r="AI439" s="546"/>
      <c r="AJ439" s="546"/>
    </row>
    <row r="440" spans="1:36" ht="15.75" customHeight="1">
      <c r="A440" s="546"/>
      <c r="B440" s="546"/>
      <c r="C440" s="546"/>
      <c r="D440" s="546"/>
      <c r="E440" s="546"/>
      <c r="F440" s="546"/>
      <c r="G440" s="546"/>
      <c r="H440" s="546"/>
      <c r="I440" s="546"/>
      <c r="J440" s="546"/>
      <c r="K440" s="546"/>
      <c r="L440" s="546"/>
      <c r="M440" s="546"/>
      <c r="N440" s="546"/>
      <c r="O440" s="546"/>
      <c r="P440" s="546"/>
      <c r="Q440" s="546"/>
      <c r="R440" s="546"/>
      <c r="S440" s="546"/>
      <c r="T440" s="546"/>
      <c r="U440" s="546"/>
      <c r="V440" s="546"/>
      <c r="W440" s="546"/>
      <c r="X440" s="554"/>
      <c r="Y440" s="554"/>
      <c r="Z440" s="546"/>
      <c r="AA440" s="546"/>
      <c r="AB440" s="546"/>
      <c r="AC440" s="546"/>
      <c r="AD440" s="546"/>
      <c r="AE440" s="546"/>
      <c r="AF440" s="546"/>
      <c r="AG440" s="546"/>
      <c r="AH440" s="546"/>
      <c r="AI440" s="546"/>
      <c r="AJ440" s="546"/>
    </row>
    <row r="441" spans="1:36" ht="15.75" customHeight="1">
      <c r="A441" s="546"/>
      <c r="B441" s="546"/>
      <c r="C441" s="546"/>
      <c r="D441" s="546"/>
      <c r="E441" s="546"/>
      <c r="F441" s="546"/>
      <c r="G441" s="546"/>
      <c r="H441" s="546"/>
      <c r="I441" s="546"/>
      <c r="J441" s="546"/>
      <c r="K441" s="546"/>
      <c r="L441" s="546"/>
      <c r="M441" s="546"/>
      <c r="N441" s="546"/>
      <c r="O441" s="546"/>
      <c r="P441" s="546"/>
      <c r="Q441" s="546"/>
      <c r="R441" s="546"/>
      <c r="S441" s="546"/>
      <c r="T441" s="546"/>
      <c r="U441" s="546"/>
      <c r="V441" s="546"/>
      <c r="W441" s="546"/>
      <c r="X441" s="554"/>
      <c r="Y441" s="554"/>
      <c r="Z441" s="546"/>
      <c r="AA441" s="546"/>
      <c r="AB441" s="546"/>
      <c r="AC441" s="546"/>
      <c r="AD441" s="546"/>
      <c r="AE441" s="546"/>
      <c r="AF441" s="546"/>
      <c r="AG441" s="546"/>
      <c r="AH441" s="546"/>
      <c r="AI441" s="546"/>
      <c r="AJ441" s="546"/>
    </row>
    <row r="442" spans="1:36" ht="15.75" customHeight="1">
      <c r="A442" s="546"/>
      <c r="B442" s="546"/>
      <c r="C442" s="546"/>
      <c r="D442" s="546"/>
      <c r="E442" s="546"/>
      <c r="F442" s="546"/>
      <c r="G442" s="546"/>
      <c r="H442" s="546"/>
      <c r="I442" s="546"/>
      <c r="J442" s="546"/>
      <c r="K442" s="546"/>
      <c r="L442" s="546"/>
      <c r="M442" s="546"/>
      <c r="N442" s="546"/>
      <c r="O442" s="546"/>
      <c r="P442" s="546"/>
      <c r="Q442" s="546"/>
      <c r="R442" s="546"/>
      <c r="S442" s="546"/>
      <c r="T442" s="546"/>
      <c r="U442" s="546"/>
      <c r="V442" s="546"/>
      <c r="W442" s="546"/>
      <c r="X442" s="554"/>
      <c r="Y442" s="554"/>
      <c r="Z442" s="546"/>
      <c r="AA442" s="546"/>
      <c r="AB442" s="546"/>
      <c r="AC442" s="546"/>
      <c r="AD442" s="546"/>
      <c r="AE442" s="546"/>
      <c r="AF442" s="546"/>
      <c r="AG442" s="546"/>
      <c r="AH442" s="546"/>
      <c r="AI442" s="546"/>
      <c r="AJ442" s="546"/>
    </row>
    <row r="443" spans="1:36" ht="15.75" customHeight="1">
      <c r="A443" s="546"/>
      <c r="B443" s="546"/>
      <c r="C443" s="546"/>
      <c r="D443" s="546"/>
      <c r="E443" s="546"/>
      <c r="F443" s="546"/>
      <c r="G443" s="546"/>
      <c r="H443" s="546"/>
      <c r="I443" s="546"/>
      <c r="J443" s="546"/>
      <c r="K443" s="546"/>
      <c r="L443" s="546"/>
      <c r="M443" s="546"/>
      <c r="N443" s="546"/>
      <c r="O443" s="546"/>
      <c r="P443" s="546"/>
      <c r="Q443" s="546"/>
      <c r="R443" s="546"/>
      <c r="S443" s="546"/>
      <c r="T443" s="546"/>
      <c r="U443" s="546"/>
      <c r="V443" s="546"/>
      <c r="W443" s="546"/>
      <c r="X443" s="554"/>
      <c r="Y443" s="554"/>
      <c r="Z443" s="546"/>
      <c r="AA443" s="546"/>
      <c r="AB443" s="546"/>
      <c r="AC443" s="546"/>
      <c r="AD443" s="546"/>
      <c r="AE443" s="546"/>
      <c r="AF443" s="546"/>
      <c r="AG443" s="546"/>
      <c r="AH443" s="546"/>
      <c r="AI443" s="546"/>
      <c r="AJ443" s="546"/>
    </row>
    <row r="444" spans="1:36" ht="15.75" customHeight="1">
      <c r="A444" s="546"/>
      <c r="B444" s="546"/>
      <c r="C444" s="546"/>
      <c r="D444" s="546"/>
      <c r="E444" s="546"/>
      <c r="F444" s="546"/>
      <c r="G444" s="546"/>
      <c r="H444" s="546"/>
      <c r="I444" s="546"/>
      <c r="J444" s="546"/>
      <c r="K444" s="546"/>
      <c r="L444" s="546"/>
      <c r="M444" s="546"/>
      <c r="N444" s="546"/>
      <c r="O444" s="546"/>
      <c r="P444" s="546"/>
      <c r="Q444" s="546"/>
      <c r="R444" s="546"/>
      <c r="S444" s="546"/>
      <c r="T444" s="546"/>
      <c r="U444" s="546"/>
      <c r="V444" s="546"/>
      <c r="W444" s="546"/>
      <c r="X444" s="554"/>
      <c r="Y444" s="554"/>
      <c r="Z444" s="546"/>
      <c r="AA444" s="546"/>
      <c r="AB444" s="546"/>
      <c r="AC444" s="546"/>
      <c r="AD444" s="546"/>
      <c r="AE444" s="546"/>
      <c r="AF444" s="546"/>
      <c r="AG444" s="546"/>
      <c r="AH444" s="546"/>
      <c r="AI444" s="546"/>
      <c r="AJ444" s="546"/>
    </row>
    <row r="445" spans="1:36" ht="15.75" customHeight="1">
      <c r="A445" s="546"/>
      <c r="B445" s="546"/>
      <c r="C445" s="546"/>
      <c r="D445" s="546"/>
      <c r="E445" s="546"/>
      <c r="F445" s="546"/>
      <c r="G445" s="546"/>
      <c r="H445" s="546"/>
      <c r="I445" s="546"/>
      <c r="J445" s="546"/>
      <c r="K445" s="546"/>
      <c r="L445" s="546"/>
      <c r="M445" s="546"/>
      <c r="N445" s="546"/>
      <c r="O445" s="546"/>
      <c r="P445" s="546"/>
      <c r="Q445" s="546"/>
      <c r="R445" s="546"/>
      <c r="S445" s="546"/>
      <c r="T445" s="546"/>
      <c r="U445" s="546"/>
      <c r="V445" s="546"/>
      <c r="W445" s="546"/>
      <c r="X445" s="554"/>
      <c r="Y445" s="554"/>
      <c r="Z445" s="546"/>
      <c r="AA445" s="546"/>
      <c r="AB445" s="546"/>
      <c r="AC445" s="546"/>
      <c r="AD445" s="546"/>
      <c r="AE445" s="546"/>
      <c r="AF445" s="546"/>
      <c r="AG445" s="546"/>
      <c r="AH445" s="546"/>
      <c r="AI445" s="546"/>
      <c r="AJ445" s="546"/>
    </row>
    <row r="446" spans="1:36" ht="15.75" customHeight="1">
      <c r="A446" s="546"/>
      <c r="B446" s="546"/>
      <c r="C446" s="546"/>
      <c r="D446" s="546"/>
      <c r="E446" s="546"/>
      <c r="F446" s="546"/>
      <c r="G446" s="546"/>
      <c r="H446" s="546"/>
      <c r="I446" s="546"/>
      <c r="J446" s="546"/>
      <c r="K446" s="546"/>
      <c r="L446" s="546"/>
      <c r="M446" s="546"/>
      <c r="N446" s="546"/>
      <c r="O446" s="546"/>
      <c r="P446" s="546"/>
      <c r="Q446" s="546"/>
      <c r="R446" s="546"/>
      <c r="S446" s="546"/>
      <c r="T446" s="546"/>
      <c r="U446" s="546"/>
      <c r="V446" s="546"/>
      <c r="W446" s="546"/>
      <c r="X446" s="554"/>
      <c r="Y446" s="554"/>
      <c r="Z446" s="546"/>
      <c r="AA446" s="546"/>
      <c r="AB446" s="546"/>
      <c r="AC446" s="546"/>
      <c r="AD446" s="546"/>
      <c r="AE446" s="546"/>
      <c r="AF446" s="546"/>
      <c r="AG446" s="546"/>
      <c r="AH446" s="546"/>
      <c r="AI446" s="546"/>
      <c r="AJ446" s="546"/>
    </row>
    <row r="447" spans="1:36" ht="15.75" customHeight="1">
      <c r="A447" s="546"/>
      <c r="B447" s="546"/>
      <c r="C447" s="546"/>
      <c r="D447" s="546"/>
      <c r="E447" s="546"/>
      <c r="F447" s="546"/>
      <c r="G447" s="546"/>
      <c r="H447" s="546"/>
      <c r="I447" s="546"/>
      <c r="J447" s="546"/>
      <c r="K447" s="546"/>
      <c r="L447" s="546"/>
      <c r="M447" s="546"/>
      <c r="N447" s="546"/>
      <c r="O447" s="546"/>
      <c r="P447" s="546"/>
      <c r="Q447" s="546"/>
      <c r="R447" s="546"/>
      <c r="S447" s="546"/>
      <c r="T447" s="546"/>
      <c r="U447" s="546"/>
      <c r="V447" s="546"/>
      <c r="W447" s="546"/>
      <c r="X447" s="554"/>
      <c r="Y447" s="554"/>
      <c r="Z447" s="546"/>
      <c r="AA447" s="546"/>
      <c r="AB447" s="546"/>
      <c r="AC447" s="546"/>
      <c r="AD447" s="546"/>
      <c r="AE447" s="546"/>
      <c r="AF447" s="546"/>
      <c r="AG447" s="546"/>
      <c r="AH447" s="546"/>
      <c r="AI447" s="546"/>
      <c r="AJ447" s="546"/>
    </row>
    <row r="448" spans="1:36" ht="15.75" customHeight="1">
      <c r="A448" s="546"/>
      <c r="B448" s="546"/>
      <c r="C448" s="546"/>
      <c r="D448" s="546"/>
      <c r="E448" s="546"/>
      <c r="F448" s="546"/>
      <c r="G448" s="546"/>
      <c r="H448" s="546"/>
      <c r="I448" s="546"/>
      <c r="J448" s="546"/>
      <c r="K448" s="546"/>
      <c r="L448" s="546"/>
      <c r="M448" s="546"/>
      <c r="N448" s="546"/>
      <c r="O448" s="546"/>
      <c r="P448" s="546"/>
      <c r="Q448" s="546"/>
      <c r="R448" s="546"/>
      <c r="S448" s="546"/>
      <c r="T448" s="546"/>
      <c r="U448" s="546"/>
      <c r="V448" s="546"/>
      <c r="W448" s="546"/>
      <c r="X448" s="554"/>
      <c r="Y448" s="554"/>
      <c r="Z448" s="546"/>
      <c r="AA448" s="546"/>
      <c r="AB448" s="546"/>
      <c r="AC448" s="546"/>
      <c r="AD448" s="546"/>
      <c r="AE448" s="546"/>
      <c r="AF448" s="546"/>
      <c r="AG448" s="546"/>
      <c r="AH448" s="546"/>
      <c r="AI448" s="546"/>
      <c r="AJ448" s="546"/>
    </row>
    <row r="449" spans="1:36" ht="15.75" customHeight="1">
      <c r="A449" s="546"/>
      <c r="B449" s="546"/>
      <c r="C449" s="546"/>
      <c r="D449" s="546"/>
      <c r="E449" s="546"/>
      <c r="F449" s="546"/>
      <c r="G449" s="546"/>
      <c r="H449" s="546"/>
      <c r="I449" s="546"/>
      <c r="J449" s="546"/>
      <c r="K449" s="546"/>
      <c r="L449" s="546"/>
      <c r="M449" s="546"/>
      <c r="N449" s="546"/>
      <c r="O449" s="546"/>
      <c r="P449" s="546"/>
      <c r="Q449" s="546"/>
      <c r="R449" s="546"/>
      <c r="S449" s="546"/>
      <c r="T449" s="546"/>
      <c r="U449" s="546"/>
      <c r="V449" s="546"/>
      <c r="W449" s="546"/>
      <c r="X449" s="554"/>
      <c r="Y449" s="554"/>
      <c r="Z449" s="546"/>
      <c r="AA449" s="546"/>
      <c r="AB449" s="546"/>
      <c r="AC449" s="546"/>
      <c r="AD449" s="546"/>
      <c r="AE449" s="546"/>
      <c r="AF449" s="546"/>
      <c r="AG449" s="546"/>
      <c r="AH449" s="546"/>
      <c r="AI449" s="546"/>
      <c r="AJ449" s="546"/>
    </row>
    <row r="450" spans="1:36" ht="15.75" customHeight="1">
      <c r="A450" s="546"/>
      <c r="B450" s="546"/>
      <c r="C450" s="546"/>
      <c r="D450" s="546"/>
      <c r="E450" s="546"/>
      <c r="F450" s="546"/>
      <c r="G450" s="546"/>
      <c r="H450" s="546"/>
      <c r="I450" s="546"/>
      <c r="J450" s="546"/>
      <c r="K450" s="546"/>
      <c r="L450" s="546"/>
      <c r="M450" s="546"/>
      <c r="N450" s="546"/>
      <c r="O450" s="546"/>
      <c r="P450" s="546"/>
      <c r="Q450" s="546"/>
      <c r="R450" s="546"/>
      <c r="S450" s="546"/>
      <c r="T450" s="546"/>
      <c r="U450" s="546"/>
      <c r="V450" s="546"/>
      <c r="W450" s="546"/>
      <c r="X450" s="554"/>
      <c r="Y450" s="554"/>
      <c r="Z450" s="546"/>
      <c r="AA450" s="546"/>
      <c r="AB450" s="546"/>
      <c r="AC450" s="546"/>
      <c r="AD450" s="546"/>
      <c r="AE450" s="546"/>
      <c r="AF450" s="546"/>
      <c r="AG450" s="546"/>
      <c r="AH450" s="546"/>
      <c r="AI450" s="546"/>
      <c r="AJ450" s="546"/>
    </row>
    <row r="451" spans="1:36" ht="15.75" customHeight="1">
      <c r="A451" s="546"/>
      <c r="B451" s="546"/>
      <c r="C451" s="546"/>
      <c r="D451" s="546"/>
      <c r="E451" s="546"/>
      <c r="F451" s="546"/>
      <c r="G451" s="546"/>
      <c r="H451" s="546"/>
      <c r="I451" s="546"/>
      <c r="J451" s="546"/>
      <c r="K451" s="546"/>
      <c r="L451" s="546"/>
      <c r="M451" s="546"/>
      <c r="N451" s="546"/>
      <c r="O451" s="546"/>
      <c r="P451" s="546"/>
      <c r="Q451" s="546"/>
      <c r="R451" s="546"/>
      <c r="S451" s="546"/>
      <c r="T451" s="546"/>
      <c r="U451" s="546"/>
      <c r="V451" s="546"/>
      <c r="W451" s="546"/>
      <c r="X451" s="554"/>
      <c r="Y451" s="554"/>
      <c r="Z451" s="546"/>
      <c r="AA451" s="546"/>
      <c r="AB451" s="546"/>
      <c r="AC451" s="546"/>
      <c r="AD451" s="546"/>
      <c r="AE451" s="546"/>
      <c r="AF451" s="546"/>
      <c r="AG451" s="546"/>
      <c r="AH451" s="546"/>
      <c r="AI451" s="546"/>
      <c r="AJ451" s="546"/>
    </row>
    <row r="452" spans="1:36" ht="15.75" customHeight="1">
      <c r="A452" s="546"/>
      <c r="B452" s="546"/>
      <c r="C452" s="546"/>
      <c r="D452" s="546"/>
      <c r="E452" s="546"/>
      <c r="F452" s="546"/>
      <c r="G452" s="546"/>
      <c r="H452" s="546"/>
      <c r="I452" s="546"/>
      <c r="J452" s="546"/>
      <c r="K452" s="546"/>
      <c r="L452" s="546"/>
      <c r="M452" s="546"/>
      <c r="N452" s="546"/>
      <c r="O452" s="546"/>
      <c r="P452" s="546"/>
      <c r="Q452" s="546"/>
      <c r="R452" s="546"/>
      <c r="S452" s="546"/>
      <c r="T452" s="546"/>
      <c r="U452" s="546"/>
      <c r="V452" s="546"/>
      <c r="W452" s="546"/>
      <c r="X452" s="554"/>
      <c r="Y452" s="554"/>
      <c r="Z452" s="546"/>
      <c r="AA452" s="546"/>
      <c r="AB452" s="546"/>
      <c r="AC452" s="546"/>
      <c r="AD452" s="546"/>
      <c r="AE452" s="546"/>
      <c r="AF452" s="546"/>
      <c r="AG452" s="546"/>
      <c r="AH452" s="546"/>
      <c r="AI452" s="546"/>
      <c r="AJ452" s="546"/>
    </row>
    <row r="453" spans="1:36" ht="15.75" customHeight="1">
      <c r="A453" s="546"/>
      <c r="B453" s="546"/>
      <c r="C453" s="546"/>
      <c r="D453" s="546"/>
      <c r="E453" s="546"/>
      <c r="F453" s="546"/>
      <c r="G453" s="546"/>
      <c r="H453" s="546"/>
      <c r="I453" s="546"/>
      <c r="J453" s="546"/>
      <c r="K453" s="546"/>
      <c r="L453" s="546"/>
      <c r="M453" s="546"/>
      <c r="N453" s="546"/>
      <c r="O453" s="546"/>
      <c r="P453" s="546"/>
      <c r="Q453" s="546"/>
      <c r="R453" s="546"/>
      <c r="S453" s="546"/>
      <c r="T453" s="546"/>
      <c r="U453" s="546"/>
      <c r="V453" s="546"/>
      <c r="W453" s="546"/>
      <c r="X453" s="554"/>
      <c r="Y453" s="554"/>
      <c r="Z453" s="546"/>
      <c r="AA453" s="546"/>
      <c r="AB453" s="546"/>
      <c r="AC453" s="546"/>
      <c r="AD453" s="546"/>
      <c r="AE453" s="546"/>
      <c r="AF453" s="546"/>
      <c r="AG453" s="546"/>
      <c r="AH453" s="546"/>
      <c r="AI453" s="546"/>
      <c r="AJ453" s="546"/>
    </row>
    <row r="454" spans="1:36" ht="15.75" customHeight="1">
      <c r="A454" s="546"/>
      <c r="B454" s="546"/>
      <c r="C454" s="546"/>
      <c r="D454" s="546"/>
      <c r="E454" s="546"/>
      <c r="F454" s="546"/>
      <c r="G454" s="546"/>
      <c r="H454" s="546"/>
      <c r="I454" s="546"/>
      <c r="J454" s="546"/>
      <c r="K454" s="546"/>
      <c r="L454" s="546"/>
      <c r="M454" s="546"/>
      <c r="N454" s="546"/>
      <c r="O454" s="546"/>
      <c r="P454" s="546"/>
      <c r="Q454" s="546"/>
      <c r="R454" s="546"/>
      <c r="S454" s="546"/>
      <c r="T454" s="546"/>
      <c r="U454" s="546"/>
      <c r="V454" s="546"/>
      <c r="W454" s="546"/>
      <c r="X454" s="554"/>
      <c r="Y454" s="554"/>
      <c r="Z454" s="546"/>
      <c r="AA454" s="546"/>
      <c r="AB454" s="546"/>
      <c r="AC454" s="546"/>
      <c r="AD454" s="546"/>
      <c r="AE454" s="546"/>
      <c r="AF454" s="546"/>
      <c r="AG454" s="546"/>
      <c r="AH454" s="546"/>
      <c r="AI454" s="546"/>
      <c r="AJ454" s="546"/>
    </row>
    <row r="455" spans="1:36" ht="15.75" customHeight="1">
      <c r="A455" s="546"/>
      <c r="B455" s="546"/>
      <c r="C455" s="546"/>
      <c r="D455" s="546"/>
      <c r="E455" s="546"/>
      <c r="F455" s="546"/>
      <c r="G455" s="546"/>
      <c r="H455" s="546"/>
      <c r="I455" s="546"/>
      <c r="J455" s="546"/>
      <c r="K455" s="546"/>
      <c r="L455" s="546"/>
      <c r="M455" s="546"/>
      <c r="N455" s="546"/>
      <c r="O455" s="546"/>
      <c r="P455" s="546"/>
      <c r="Q455" s="546"/>
      <c r="R455" s="546"/>
      <c r="S455" s="546"/>
      <c r="T455" s="546"/>
      <c r="U455" s="546"/>
      <c r="V455" s="546"/>
      <c r="W455" s="546"/>
      <c r="X455" s="554"/>
      <c r="Y455" s="554"/>
      <c r="Z455" s="546"/>
      <c r="AA455" s="546"/>
      <c r="AB455" s="546"/>
      <c r="AC455" s="546"/>
      <c r="AD455" s="546"/>
      <c r="AE455" s="546"/>
      <c r="AF455" s="546"/>
      <c r="AG455" s="546"/>
      <c r="AH455" s="546"/>
      <c r="AI455" s="546"/>
      <c r="AJ455" s="546"/>
    </row>
    <row r="456" spans="1:36" ht="15.75" customHeight="1">
      <c r="A456" s="546"/>
      <c r="B456" s="546"/>
      <c r="C456" s="546"/>
      <c r="D456" s="546"/>
      <c r="E456" s="546"/>
      <c r="F456" s="546"/>
      <c r="G456" s="546"/>
      <c r="H456" s="546"/>
      <c r="I456" s="546"/>
      <c r="J456" s="546"/>
      <c r="K456" s="546"/>
      <c r="L456" s="546"/>
      <c r="M456" s="546"/>
      <c r="N456" s="546"/>
      <c r="O456" s="546"/>
      <c r="P456" s="546"/>
      <c r="Q456" s="546"/>
      <c r="R456" s="546"/>
      <c r="S456" s="546"/>
      <c r="T456" s="546"/>
      <c r="U456" s="546"/>
      <c r="V456" s="546"/>
      <c r="W456" s="546"/>
      <c r="X456" s="554"/>
      <c r="Y456" s="554"/>
      <c r="Z456" s="546"/>
      <c r="AA456" s="546"/>
      <c r="AB456" s="546"/>
      <c r="AC456" s="546"/>
      <c r="AD456" s="546"/>
      <c r="AE456" s="546"/>
      <c r="AF456" s="546"/>
      <c r="AG456" s="546"/>
      <c r="AH456" s="546"/>
      <c r="AI456" s="546"/>
      <c r="AJ456" s="546"/>
    </row>
    <row r="457" spans="1:36" ht="15.75" customHeight="1">
      <c r="A457" s="546"/>
      <c r="B457" s="546"/>
      <c r="C457" s="546"/>
      <c r="D457" s="546"/>
      <c r="E457" s="546"/>
      <c r="F457" s="546"/>
      <c r="G457" s="546"/>
      <c r="H457" s="546"/>
      <c r="I457" s="546"/>
      <c r="J457" s="546"/>
      <c r="K457" s="546"/>
      <c r="L457" s="546"/>
      <c r="M457" s="546"/>
      <c r="N457" s="546"/>
      <c r="O457" s="546"/>
      <c r="P457" s="546"/>
      <c r="Q457" s="546"/>
      <c r="R457" s="546"/>
      <c r="S457" s="546"/>
      <c r="T457" s="546"/>
      <c r="U457" s="546"/>
      <c r="V457" s="546"/>
      <c r="W457" s="546"/>
      <c r="X457" s="554"/>
      <c r="Y457" s="554"/>
      <c r="Z457" s="546"/>
      <c r="AA457" s="546"/>
      <c r="AB457" s="546"/>
      <c r="AC457" s="546"/>
      <c r="AD457" s="546"/>
      <c r="AE457" s="546"/>
      <c r="AF457" s="546"/>
      <c r="AG457" s="546"/>
      <c r="AH457" s="546"/>
      <c r="AI457" s="546"/>
      <c r="AJ457" s="546"/>
    </row>
    <row r="458" spans="1:36" ht="15.75" customHeight="1">
      <c r="A458" s="546"/>
      <c r="B458" s="546"/>
      <c r="C458" s="546"/>
      <c r="D458" s="546"/>
      <c r="E458" s="546"/>
      <c r="F458" s="546"/>
      <c r="G458" s="546"/>
      <c r="H458" s="546"/>
      <c r="I458" s="546"/>
      <c r="J458" s="546"/>
      <c r="K458" s="546"/>
      <c r="L458" s="546"/>
      <c r="M458" s="546"/>
      <c r="N458" s="546"/>
      <c r="O458" s="546"/>
      <c r="P458" s="546"/>
      <c r="Q458" s="546"/>
      <c r="R458" s="546"/>
      <c r="S458" s="546"/>
      <c r="T458" s="546"/>
      <c r="U458" s="546"/>
      <c r="V458" s="546"/>
      <c r="W458" s="546"/>
      <c r="X458" s="554"/>
      <c r="Y458" s="554"/>
      <c r="Z458" s="546"/>
      <c r="AA458" s="546"/>
      <c r="AB458" s="546"/>
      <c r="AC458" s="546"/>
      <c r="AD458" s="546"/>
      <c r="AE458" s="546"/>
      <c r="AF458" s="546"/>
      <c r="AG458" s="546"/>
      <c r="AH458" s="546"/>
      <c r="AI458" s="546"/>
      <c r="AJ458" s="546"/>
    </row>
    <row r="459" spans="1:36" ht="15.75" customHeight="1">
      <c r="A459" s="546"/>
      <c r="B459" s="546"/>
      <c r="C459" s="546"/>
      <c r="D459" s="546"/>
      <c r="E459" s="546"/>
      <c r="F459" s="546"/>
      <c r="G459" s="546"/>
      <c r="H459" s="546"/>
      <c r="I459" s="546"/>
      <c r="J459" s="546"/>
      <c r="K459" s="546"/>
      <c r="L459" s="546"/>
      <c r="M459" s="546"/>
      <c r="N459" s="546"/>
      <c r="O459" s="546"/>
      <c r="P459" s="546"/>
      <c r="Q459" s="546"/>
      <c r="R459" s="546"/>
      <c r="S459" s="546"/>
      <c r="T459" s="546"/>
      <c r="U459" s="546"/>
      <c r="V459" s="546"/>
      <c r="W459" s="546"/>
      <c r="X459" s="554"/>
      <c r="Y459" s="554"/>
      <c r="Z459" s="546"/>
      <c r="AA459" s="546"/>
      <c r="AB459" s="546"/>
      <c r="AC459" s="546"/>
      <c r="AD459" s="546"/>
      <c r="AE459" s="546"/>
      <c r="AF459" s="546"/>
      <c r="AG459" s="546"/>
      <c r="AH459" s="546"/>
      <c r="AI459" s="546"/>
      <c r="AJ459" s="546"/>
    </row>
    <row r="460" spans="1:36" ht="15.75" customHeight="1">
      <c r="A460" s="546"/>
      <c r="B460" s="546"/>
      <c r="C460" s="546"/>
      <c r="D460" s="546"/>
      <c r="E460" s="546"/>
      <c r="F460" s="546"/>
      <c r="G460" s="546"/>
      <c r="H460" s="546"/>
      <c r="I460" s="546"/>
      <c r="J460" s="546"/>
      <c r="K460" s="546"/>
      <c r="L460" s="546"/>
      <c r="M460" s="546"/>
      <c r="N460" s="546"/>
      <c r="O460" s="546"/>
      <c r="P460" s="546"/>
      <c r="Q460" s="546"/>
      <c r="R460" s="546"/>
      <c r="S460" s="546"/>
      <c r="T460" s="546"/>
      <c r="U460" s="546"/>
      <c r="V460" s="546"/>
      <c r="W460" s="546"/>
      <c r="X460" s="554"/>
      <c r="Y460" s="554"/>
      <c r="Z460" s="546"/>
      <c r="AA460" s="546"/>
      <c r="AB460" s="546"/>
      <c r="AC460" s="546"/>
      <c r="AD460" s="546"/>
      <c r="AE460" s="546"/>
      <c r="AF460" s="546"/>
      <c r="AG460" s="546"/>
      <c r="AH460" s="546"/>
      <c r="AI460" s="546"/>
      <c r="AJ460" s="546"/>
    </row>
    <row r="461" spans="1:36" ht="15.75" customHeight="1">
      <c r="A461" s="546"/>
      <c r="B461" s="546"/>
      <c r="C461" s="546"/>
      <c r="D461" s="546"/>
      <c r="E461" s="546"/>
      <c r="F461" s="546"/>
      <c r="G461" s="546"/>
      <c r="H461" s="546"/>
      <c r="I461" s="546"/>
      <c r="J461" s="546"/>
      <c r="K461" s="546"/>
      <c r="L461" s="546"/>
      <c r="M461" s="546"/>
      <c r="N461" s="546"/>
      <c r="O461" s="546"/>
      <c r="P461" s="546"/>
      <c r="Q461" s="546"/>
      <c r="R461" s="546"/>
      <c r="S461" s="546"/>
      <c r="T461" s="546"/>
      <c r="U461" s="546"/>
      <c r="V461" s="546"/>
      <c r="W461" s="546"/>
      <c r="X461" s="554"/>
      <c r="Y461" s="554"/>
      <c r="Z461" s="546"/>
      <c r="AA461" s="546"/>
      <c r="AB461" s="546"/>
      <c r="AC461" s="546"/>
      <c r="AD461" s="546"/>
      <c r="AE461" s="546"/>
      <c r="AF461" s="546"/>
      <c r="AG461" s="546"/>
      <c r="AH461" s="546"/>
      <c r="AI461" s="546"/>
      <c r="AJ461" s="546"/>
    </row>
    <row r="462" spans="1:36" ht="15.75" customHeight="1">
      <c r="A462" s="546"/>
      <c r="B462" s="546"/>
      <c r="C462" s="546"/>
      <c r="D462" s="546"/>
      <c r="E462" s="546"/>
      <c r="F462" s="546"/>
      <c r="G462" s="546"/>
      <c r="H462" s="546"/>
      <c r="I462" s="546"/>
      <c r="J462" s="546"/>
      <c r="K462" s="546"/>
      <c r="L462" s="546"/>
      <c r="M462" s="546"/>
      <c r="N462" s="546"/>
      <c r="O462" s="546"/>
      <c r="P462" s="546"/>
      <c r="Q462" s="546"/>
      <c r="R462" s="546"/>
      <c r="S462" s="546"/>
      <c r="T462" s="546"/>
      <c r="U462" s="546"/>
      <c r="V462" s="546"/>
      <c r="W462" s="546"/>
      <c r="X462" s="554"/>
      <c r="Y462" s="554"/>
      <c r="Z462" s="546"/>
      <c r="AA462" s="546"/>
      <c r="AB462" s="546"/>
      <c r="AC462" s="546"/>
      <c r="AD462" s="546"/>
      <c r="AE462" s="546"/>
      <c r="AF462" s="546"/>
      <c r="AG462" s="546"/>
      <c r="AH462" s="546"/>
      <c r="AI462" s="546"/>
      <c r="AJ462" s="546"/>
    </row>
    <row r="463" spans="1:36" ht="15.75" customHeight="1">
      <c r="A463" s="546"/>
      <c r="B463" s="546"/>
      <c r="C463" s="546"/>
      <c r="D463" s="546"/>
      <c r="E463" s="546"/>
      <c r="F463" s="546"/>
      <c r="G463" s="546"/>
      <c r="H463" s="546"/>
      <c r="I463" s="546"/>
      <c r="J463" s="546"/>
      <c r="K463" s="546"/>
      <c r="L463" s="546"/>
      <c r="M463" s="546"/>
      <c r="N463" s="546"/>
      <c r="O463" s="546"/>
      <c r="P463" s="546"/>
      <c r="Q463" s="546"/>
      <c r="R463" s="546"/>
      <c r="S463" s="546"/>
      <c r="T463" s="546"/>
      <c r="U463" s="546"/>
      <c r="V463" s="546"/>
      <c r="W463" s="546"/>
      <c r="X463" s="554"/>
      <c r="Y463" s="554"/>
      <c r="Z463" s="546"/>
      <c r="AA463" s="546"/>
      <c r="AB463" s="546"/>
      <c r="AC463" s="546"/>
      <c r="AD463" s="546"/>
      <c r="AE463" s="546"/>
      <c r="AF463" s="546"/>
      <c r="AG463" s="546"/>
      <c r="AH463" s="546"/>
      <c r="AI463" s="546"/>
      <c r="AJ463" s="546"/>
    </row>
    <row r="464" spans="1:36" ht="15.75" customHeight="1">
      <c r="A464" s="546"/>
      <c r="B464" s="546"/>
      <c r="C464" s="546"/>
      <c r="D464" s="546"/>
      <c r="E464" s="546"/>
      <c r="F464" s="546"/>
      <c r="G464" s="546"/>
      <c r="H464" s="546"/>
      <c r="I464" s="546"/>
      <c r="J464" s="546"/>
      <c r="K464" s="546"/>
      <c r="L464" s="546"/>
      <c r="M464" s="546"/>
      <c r="N464" s="546"/>
      <c r="O464" s="546"/>
      <c r="P464" s="546"/>
      <c r="Q464" s="546"/>
      <c r="R464" s="546"/>
      <c r="S464" s="546"/>
      <c r="T464" s="546"/>
      <c r="U464" s="546"/>
      <c r="V464" s="546"/>
      <c r="W464" s="546"/>
      <c r="X464" s="554"/>
      <c r="Y464" s="554"/>
      <c r="Z464" s="546"/>
      <c r="AA464" s="546"/>
      <c r="AB464" s="546"/>
      <c r="AC464" s="546"/>
      <c r="AD464" s="546"/>
      <c r="AE464" s="546"/>
      <c r="AF464" s="546"/>
      <c r="AG464" s="546"/>
      <c r="AH464" s="546"/>
      <c r="AI464" s="546"/>
      <c r="AJ464" s="546"/>
    </row>
    <row r="465" spans="1:36" ht="15.75" customHeight="1">
      <c r="A465" s="546"/>
      <c r="B465" s="546"/>
      <c r="C465" s="546"/>
      <c r="D465" s="546"/>
      <c r="E465" s="546"/>
      <c r="F465" s="546"/>
      <c r="G465" s="546"/>
      <c r="H465" s="546"/>
      <c r="I465" s="546"/>
      <c r="J465" s="546"/>
      <c r="K465" s="546"/>
      <c r="L465" s="546"/>
      <c r="M465" s="546"/>
      <c r="N465" s="546"/>
      <c r="O465" s="546"/>
      <c r="P465" s="546"/>
      <c r="Q465" s="546"/>
      <c r="R465" s="546"/>
      <c r="S465" s="546"/>
      <c r="T465" s="546"/>
      <c r="U465" s="546"/>
      <c r="V465" s="546"/>
      <c r="W465" s="546"/>
      <c r="X465" s="554"/>
      <c r="Y465" s="554"/>
      <c r="Z465" s="546"/>
      <c r="AA465" s="546"/>
      <c r="AB465" s="546"/>
      <c r="AC465" s="546"/>
      <c r="AD465" s="546"/>
      <c r="AE465" s="546"/>
      <c r="AF465" s="546"/>
      <c r="AG465" s="546"/>
      <c r="AH465" s="546"/>
      <c r="AI465" s="546"/>
      <c r="AJ465" s="546"/>
    </row>
    <row r="466" spans="1:36" ht="15.75" customHeight="1">
      <c r="A466" s="546"/>
      <c r="B466" s="546"/>
      <c r="C466" s="546"/>
      <c r="D466" s="546"/>
      <c r="E466" s="546"/>
      <c r="F466" s="546"/>
      <c r="G466" s="546"/>
      <c r="H466" s="546"/>
      <c r="I466" s="546"/>
      <c r="J466" s="546"/>
      <c r="K466" s="546"/>
      <c r="L466" s="546"/>
      <c r="M466" s="546"/>
      <c r="N466" s="546"/>
      <c r="O466" s="546"/>
      <c r="P466" s="546"/>
      <c r="Q466" s="546"/>
      <c r="R466" s="546"/>
      <c r="S466" s="546"/>
      <c r="T466" s="546"/>
      <c r="U466" s="546"/>
      <c r="V466" s="546"/>
      <c r="W466" s="546"/>
      <c r="X466" s="554"/>
      <c r="Y466" s="554"/>
      <c r="Z466" s="546"/>
      <c r="AA466" s="546"/>
      <c r="AB466" s="546"/>
      <c r="AC466" s="546"/>
      <c r="AD466" s="546"/>
      <c r="AE466" s="546"/>
      <c r="AF466" s="546"/>
      <c r="AG466" s="546"/>
      <c r="AH466" s="546"/>
      <c r="AI466" s="546"/>
      <c r="AJ466" s="546"/>
    </row>
    <row r="467" spans="1:36" ht="15.75" customHeight="1">
      <c r="A467" s="546"/>
      <c r="B467" s="546"/>
      <c r="C467" s="546"/>
      <c r="D467" s="546"/>
      <c r="E467" s="546"/>
      <c r="F467" s="546"/>
      <c r="G467" s="546"/>
      <c r="H467" s="546"/>
      <c r="I467" s="546"/>
      <c r="J467" s="546"/>
      <c r="K467" s="546"/>
      <c r="L467" s="546"/>
      <c r="M467" s="546"/>
      <c r="N467" s="546"/>
      <c r="O467" s="546"/>
      <c r="P467" s="546"/>
      <c r="Q467" s="546"/>
      <c r="R467" s="546"/>
      <c r="S467" s="546"/>
      <c r="T467" s="546"/>
      <c r="U467" s="546"/>
      <c r="V467" s="546"/>
      <c r="W467" s="546"/>
      <c r="X467" s="554"/>
      <c r="Y467" s="554"/>
      <c r="Z467" s="546"/>
      <c r="AA467" s="546"/>
      <c r="AB467" s="546"/>
      <c r="AC467" s="546"/>
      <c r="AD467" s="546"/>
      <c r="AE467" s="546"/>
      <c r="AF467" s="546"/>
      <c r="AG467" s="546"/>
      <c r="AH467" s="546"/>
      <c r="AI467" s="546"/>
      <c r="AJ467" s="546"/>
    </row>
    <row r="468" spans="1:36" ht="15.75" customHeight="1">
      <c r="A468" s="546"/>
      <c r="B468" s="546"/>
      <c r="C468" s="546"/>
      <c r="D468" s="546"/>
      <c r="E468" s="546"/>
      <c r="F468" s="546"/>
      <c r="G468" s="546"/>
      <c r="H468" s="546"/>
      <c r="I468" s="546"/>
      <c r="J468" s="546"/>
      <c r="K468" s="546"/>
      <c r="L468" s="546"/>
      <c r="M468" s="546"/>
      <c r="N468" s="546"/>
      <c r="O468" s="546"/>
      <c r="P468" s="546"/>
      <c r="Q468" s="546"/>
      <c r="R468" s="546"/>
      <c r="S468" s="546"/>
      <c r="T468" s="546"/>
      <c r="U468" s="546"/>
      <c r="V468" s="546"/>
      <c r="W468" s="546"/>
      <c r="X468" s="554"/>
      <c r="Y468" s="554"/>
      <c r="Z468" s="546"/>
      <c r="AA468" s="546"/>
      <c r="AB468" s="546"/>
      <c r="AC468" s="546"/>
      <c r="AD468" s="546"/>
      <c r="AE468" s="546"/>
      <c r="AF468" s="546"/>
      <c r="AG468" s="546"/>
      <c r="AH468" s="546"/>
      <c r="AI468" s="546"/>
      <c r="AJ468" s="546"/>
    </row>
    <row r="469" spans="1:36" ht="15.75" customHeight="1">
      <c r="A469" s="546"/>
      <c r="B469" s="546"/>
      <c r="C469" s="546"/>
      <c r="D469" s="546"/>
      <c r="E469" s="546"/>
      <c r="F469" s="546"/>
      <c r="G469" s="546"/>
      <c r="H469" s="546"/>
      <c r="I469" s="546"/>
      <c r="J469" s="546"/>
      <c r="K469" s="546"/>
      <c r="L469" s="546"/>
      <c r="M469" s="546"/>
      <c r="N469" s="546"/>
      <c r="O469" s="546"/>
      <c r="P469" s="546"/>
      <c r="Q469" s="546"/>
      <c r="R469" s="546"/>
      <c r="S469" s="546"/>
      <c r="T469" s="546"/>
      <c r="U469" s="546"/>
      <c r="V469" s="546"/>
      <c r="W469" s="546"/>
      <c r="X469" s="554"/>
      <c r="Y469" s="554"/>
      <c r="Z469" s="546"/>
      <c r="AA469" s="546"/>
      <c r="AB469" s="546"/>
      <c r="AC469" s="546"/>
      <c r="AD469" s="546"/>
      <c r="AE469" s="546"/>
      <c r="AF469" s="546"/>
      <c r="AG469" s="546"/>
      <c r="AH469" s="546"/>
      <c r="AI469" s="546"/>
      <c r="AJ469" s="546"/>
    </row>
    <row r="470" spans="1:36" ht="15.75" customHeight="1">
      <c r="A470" s="546"/>
      <c r="B470" s="546"/>
      <c r="C470" s="546"/>
      <c r="D470" s="546"/>
      <c r="E470" s="546"/>
      <c r="F470" s="546"/>
      <c r="G470" s="546"/>
      <c r="H470" s="546"/>
      <c r="I470" s="546"/>
      <c r="J470" s="546"/>
      <c r="K470" s="546"/>
      <c r="L470" s="546"/>
      <c r="M470" s="546"/>
      <c r="N470" s="546"/>
      <c r="O470" s="546"/>
      <c r="P470" s="546"/>
      <c r="Q470" s="546"/>
      <c r="R470" s="546"/>
      <c r="S470" s="546"/>
      <c r="T470" s="546"/>
      <c r="U470" s="546"/>
      <c r="V470" s="546"/>
      <c r="W470" s="546"/>
      <c r="X470" s="554"/>
      <c r="Y470" s="554"/>
      <c r="Z470" s="546"/>
      <c r="AA470" s="546"/>
      <c r="AB470" s="546"/>
      <c r="AC470" s="546"/>
      <c r="AD470" s="546"/>
      <c r="AE470" s="546"/>
      <c r="AF470" s="546"/>
      <c r="AG470" s="546"/>
      <c r="AH470" s="546"/>
      <c r="AI470" s="546"/>
      <c r="AJ470" s="546"/>
    </row>
    <row r="471" spans="1:36" ht="15.75" customHeight="1">
      <c r="A471" s="546"/>
      <c r="B471" s="546"/>
      <c r="C471" s="546"/>
      <c r="D471" s="546"/>
      <c r="E471" s="546"/>
      <c r="F471" s="546"/>
      <c r="G471" s="546"/>
      <c r="H471" s="546"/>
      <c r="I471" s="546"/>
      <c r="J471" s="546"/>
      <c r="K471" s="546"/>
      <c r="L471" s="546"/>
      <c r="M471" s="546"/>
      <c r="N471" s="546"/>
      <c r="O471" s="546"/>
      <c r="P471" s="546"/>
      <c r="Q471" s="546"/>
      <c r="R471" s="546"/>
      <c r="S471" s="546"/>
      <c r="T471" s="546"/>
      <c r="U471" s="546"/>
      <c r="V471" s="546"/>
      <c r="W471" s="546"/>
      <c r="X471" s="554"/>
      <c r="Y471" s="554"/>
      <c r="Z471" s="546"/>
      <c r="AA471" s="546"/>
      <c r="AB471" s="546"/>
      <c r="AC471" s="546"/>
      <c r="AD471" s="546"/>
      <c r="AE471" s="546"/>
      <c r="AF471" s="546"/>
      <c r="AG471" s="546"/>
      <c r="AH471" s="546"/>
      <c r="AI471" s="546"/>
      <c r="AJ471" s="546"/>
    </row>
    <row r="472" spans="1:36" ht="15.75" customHeight="1">
      <c r="A472" s="546"/>
      <c r="B472" s="546"/>
      <c r="C472" s="546"/>
      <c r="D472" s="546"/>
      <c r="E472" s="546"/>
      <c r="F472" s="546"/>
      <c r="G472" s="546"/>
      <c r="H472" s="546"/>
      <c r="I472" s="546"/>
      <c r="J472" s="546"/>
      <c r="K472" s="546"/>
      <c r="L472" s="546"/>
      <c r="M472" s="546"/>
      <c r="N472" s="546"/>
      <c r="O472" s="546"/>
      <c r="P472" s="546"/>
      <c r="Q472" s="546"/>
      <c r="R472" s="546"/>
      <c r="S472" s="546"/>
      <c r="T472" s="546"/>
      <c r="U472" s="546"/>
      <c r="V472" s="546"/>
      <c r="W472" s="546"/>
      <c r="X472" s="554"/>
      <c r="Y472" s="554"/>
      <c r="Z472" s="546"/>
      <c r="AA472" s="546"/>
      <c r="AB472" s="546"/>
      <c r="AC472" s="546"/>
      <c r="AD472" s="546"/>
      <c r="AE472" s="546"/>
      <c r="AF472" s="546"/>
      <c r="AG472" s="546"/>
      <c r="AH472" s="546"/>
      <c r="AI472" s="546"/>
      <c r="AJ472" s="546"/>
    </row>
    <row r="473" spans="1:36" ht="15.75" customHeight="1">
      <c r="A473" s="546"/>
      <c r="B473" s="546"/>
      <c r="C473" s="546"/>
      <c r="D473" s="546"/>
      <c r="E473" s="546"/>
      <c r="F473" s="546"/>
      <c r="G473" s="546"/>
      <c r="H473" s="546"/>
      <c r="I473" s="546"/>
      <c r="J473" s="546"/>
      <c r="K473" s="546"/>
      <c r="L473" s="546"/>
      <c r="M473" s="546"/>
      <c r="N473" s="546"/>
      <c r="O473" s="546"/>
      <c r="P473" s="546"/>
      <c r="Q473" s="546"/>
      <c r="R473" s="546"/>
      <c r="S473" s="546"/>
      <c r="T473" s="546"/>
      <c r="U473" s="546"/>
      <c r="V473" s="546"/>
      <c r="W473" s="546"/>
      <c r="X473" s="554"/>
      <c r="Y473" s="554"/>
      <c r="Z473" s="546"/>
      <c r="AA473" s="546"/>
      <c r="AB473" s="546"/>
      <c r="AC473" s="546"/>
      <c r="AD473" s="546"/>
      <c r="AE473" s="546"/>
      <c r="AF473" s="546"/>
      <c r="AG473" s="546"/>
      <c r="AH473" s="546"/>
      <c r="AI473" s="546"/>
      <c r="AJ473" s="546"/>
    </row>
    <row r="474" spans="1:36" ht="15.75" customHeight="1">
      <c r="A474" s="546"/>
      <c r="B474" s="546"/>
      <c r="C474" s="546"/>
      <c r="D474" s="546"/>
      <c r="E474" s="546"/>
      <c r="F474" s="546"/>
      <c r="G474" s="546"/>
      <c r="H474" s="546"/>
      <c r="I474" s="546"/>
      <c r="J474" s="546"/>
      <c r="K474" s="546"/>
      <c r="L474" s="546"/>
      <c r="M474" s="546"/>
      <c r="N474" s="546"/>
      <c r="O474" s="546"/>
      <c r="P474" s="546"/>
      <c r="Q474" s="546"/>
      <c r="R474" s="546"/>
      <c r="S474" s="546"/>
      <c r="T474" s="546"/>
      <c r="U474" s="546"/>
      <c r="V474" s="546"/>
      <c r="W474" s="546"/>
      <c r="X474" s="554"/>
      <c r="Y474" s="554"/>
      <c r="Z474" s="546"/>
      <c r="AA474" s="546"/>
      <c r="AB474" s="546"/>
      <c r="AC474" s="546"/>
      <c r="AD474" s="546"/>
      <c r="AE474" s="546"/>
      <c r="AF474" s="546"/>
      <c r="AG474" s="546"/>
      <c r="AH474" s="546"/>
      <c r="AI474" s="546"/>
      <c r="AJ474" s="546"/>
    </row>
    <row r="475" spans="1:36" ht="15.75" customHeight="1">
      <c r="A475" s="546"/>
      <c r="B475" s="546"/>
      <c r="C475" s="546"/>
      <c r="D475" s="546"/>
      <c r="E475" s="546"/>
      <c r="F475" s="546"/>
      <c r="G475" s="546"/>
      <c r="H475" s="546"/>
      <c r="I475" s="546"/>
      <c r="J475" s="546"/>
      <c r="K475" s="546"/>
      <c r="L475" s="546"/>
      <c r="M475" s="546"/>
      <c r="N475" s="546"/>
      <c r="O475" s="546"/>
      <c r="P475" s="546"/>
      <c r="Q475" s="546"/>
      <c r="R475" s="546"/>
      <c r="S475" s="546"/>
      <c r="T475" s="546"/>
      <c r="U475" s="546"/>
      <c r="V475" s="546"/>
      <c r="W475" s="546"/>
      <c r="X475" s="554"/>
      <c r="Y475" s="554"/>
      <c r="Z475" s="546"/>
      <c r="AA475" s="546"/>
      <c r="AB475" s="546"/>
      <c r="AC475" s="546"/>
      <c r="AD475" s="546"/>
      <c r="AE475" s="546"/>
      <c r="AF475" s="546"/>
      <c r="AG475" s="546"/>
      <c r="AH475" s="546"/>
      <c r="AI475" s="546"/>
      <c r="AJ475" s="546"/>
    </row>
    <row r="476" spans="1:36" ht="15.75" customHeight="1">
      <c r="A476" s="546"/>
      <c r="B476" s="546"/>
      <c r="C476" s="546"/>
      <c r="D476" s="546"/>
      <c r="E476" s="546"/>
      <c r="F476" s="546"/>
      <c r="G476" s="546"/>
      <c r="H476" s="546"/>
      <c r="I476" s="546"/>
      <c r="J476" s="546"/>
      <c r="K476" s="546"/>
      <c r="L476" s="546"/>
      <c r="M476" s="546"/>
      <c r="N476" s="546"/>
      <c r="O476" s="546"/>
      <c r="P476" s="546"/>
      <c r="Q476" s="546"/>
      <c r="R476" s="546"/>
      <c r="S476" s="546"/>
      <c r="T476" s="546"/>
      <c r="U476" s="546"/>
      <c r="V476" s="546"/>
      <c r="W476" s="546"/>
      <c r="X476" s="554"/>
      <c r="Y476" s="554"/>
      <c r="Z476" s="546"/>
      <c r="AA476" s="546"/>
      <c r="AB476" s="546"/>
      <c r="AC476" s="546"/>
      <c r="AD476" s="546"/>
      <c r="AE476" s="546"/>
      <c r="AF476" s="546"/>
      <c r="AG476" s="546"/>
      <c r="AH476" s="546"/>
      <c r="AI476" s="546"/>
      <c r="AJ476" s="546"/>
    </row>
    <row r="477" spans="1:36" ht="15.75" customHeight="1">
      <c r="A477" s="546"/>
      <c r="B477" s="546"/>
      <c r="C477" s="546"/>
      <c r="D477" s="546"/>
      <c r="E477" s="546"/>
      <c r="F477" s="546"/>
      <c r="G477" s="546"/>
      <c r="H477" s="546"/>
      <c r="I477" s="546"/>
      <c r="J477" s="546"/>
      <c r="K477" s="546"/>
      <c r="L477" s="546"/>
      <c r="M477" s="546"/>
      <c r="N477" s="546"/>
      <c r="O477" s="546"/>
      <c r="P477" s="546"/>
      <c r="Q477" s="546"/>
      <c r="R477" s="546"/>
      <c r="S477" s="546"/>
      <c r="T477" s="546"/>
      <c r="U477" s="546"/>
      <c r="V477" s="546"/>
      <c r="W477" s="546"/>
      <c r="X477" s="554"/>
      <c r="Y477" s="554"/>
      <c r="Z477" s="546"/>
      <c r="AA477" s="546"/>
      <c r="AB477" s="546"/>
      <c r="AC477" s="546"/>
      <c r="AD477" s="546"/>
      <c r="AE477" s="546"/>
      <c r="AF477" s="546"/>
      <c r="AG477" s="546"/>
      <c r="AH477" s="546"/>
      <c r="AI477" s="546"/>
      <c r="AJ477" s="546"/>
    </row>
    <row r="478" spans="1:36" ht="15.75" customHeight="1">
      <c r="A478" s="546"/>
      <c r="B478" s="546"/>
      <c r="C478" s="546"/>
      <c r="D478" s="546"/>
      <c r="E478" s="546"/>
      <c r="F478" s="546"/>
      <c r="G478" s="546"/>
      <c r="H478" s="546"/>
      <c r="I478" s="546"/>
      <c r="J478" s="546"/>
      <c r="K478" s="546"/>
      <c r="L478" s="546"/>
      <c r="M478" s="546"/>
      <c r="N478" s="546"/>
      <c r="O478" s="546"/>
      <c r="P478" s="546"/>
      <c r="Q478" s="546"/>
      <c r="R478" s="546"/>
      <c r="S478" s="546"/>
      <c r="T478" s="546"/>
      <c r="U478" s="546"/>
      <c r="V478" s="546"/>
      <c r="W478" s="546"/>
      <c r="X478" s="554"/>
      <c r="Y478" s="554"/>
      <c r="Z478" s="546"/>
      <c r="AA478" s="546"/>
      <c r="AB478" s="546"/>
      <c r="AC478" s="546"/>
      <c r="AD478" s="546"/>
      <c r="AE478" s="546"/>
      <c r="AF478" s="546"/>
      <c r="AG478" s="546"/>
      <c r="AH478" s="546"/>
      <c r="AI478" s="546"/>
      <c r="AJ478" s="546"/>
    </row>
    <row r="479" spans="1:36" ht="15.75" customHeight="1">
      <c r="A479" s="546"/>
      <c r="B479" s="546"/>
      <c r="C479" s="546"/>
      <c r="D479" s="546"/>
      <c r="E479" s="546"/>
      <c r="F479" s="546"/>
      <c r="G479" s="546"/>
      <c r="H479" s="546"/>
      <c r="I479" s="546"/>
      <c r="J479" s="546"/>
      <c r="K479" s="546"/>
      <c r="L479" s="546"/>
      <c r="M479" s="546"/>
      <c r="N479" s="546"/>
      <c r="O479" s="546"/>
      <c r="P479" s="546"/>
      <c r="Q479" s="546"/>
      <c r="R479" s="546"/>
      <c r="S479" s="546"/>
      <c r="T479" s="546"/>
      <c r="U479" s="546"/>
      <c r="V479" s="546"/>
      <c r="W479" s="546"/>
      <c r="X479" s="554"/>
      <c r="Y479" s="554"/>
      <c r="Z479" s="546"/>
      <c r="AA479" s="546"/>
      <c r="AB479" s="546"/>
      <c r="AC479" s="546"/>
      <c r="AD479" s="546"/>
      <c r="AE479" s="546"/>
      <c r="AF479" s="546"/>
      <c r="AG479" s="546"/>
      <c r="AH479" s="546"/>
      <c r="AI479" s="546"/>
      <c r="AJ479" s="546"/>
    </row>
    <row r="480" spans="1:36" ht="15.75" customHeight="1">
      <c r="A480" s="546"/>
      <c r="B480" s="546"/>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54"/>
      <c r="Y480" s="554"/>
      <c r="Z480" s="546"/>
      <c r="AA480" s="546"/>
      <c r="AB480" s="546"/>
      <c r="AC480" s="546"/>
      <c r="AD480" s="546"/>
      <c r="AE480" s="546"/>
      <c r="AF480" s="546"/>
      <c r="AG480" s="546"/>
      <c r="AH480" s="546"/>
      <c r="AI480" s="546"/>
      <c r="AJ480" s="546"/>
    </row>
    <row r="481" spans="1:36" ht="15.75" customHeight="1">
      <c r="A481" s="546"/>
      <c r="B481" s="546"/>
      <c r="C481" s="546"/>
      <c r="D481" s="546"/>
      <c r="E481" s="546"/>
      <c r="F481" s="546"/>
      <c r="G481" s="546"/>
      <c r="H481" s="546"/>
      <c r="I481" s="546"/>
      <c r="J481" s="546"/>
      <c r="K481" s="546"/>
      <c r="L481" s="546"/>
      <c r="M481" s="546"/>
      <c r="N481" s="546"/>
      <c r="O481" s="546"/>
      <c r="P481" s="546"/>
      <c r="Q481" s="546"/>
      <c r="R481" s="546"/>
      <c r="S481" s="546"/>
      <c r="T481" s="546"/>
      <c r="U481" s="546"/>
      <c r="V481" s="546"/>
      <c r="W481" s="546"/>
      <c r="X481" s="554"/>
      <c r="Y481" s="554"/>
      <c r="Z481" s="546"/>
      <c r="AA481" s="546"/>
      <c r="AB481" s="546"/>
      <c r="AC481" s="546"/>
      <c r="AD481" s="546"/>
      <c r="AE481" s="546"/>
      <c r="AF481" s="546"/>
      <c r="AG481" s="546"/>
      <c r="AH481" s="546"/>
      <c r="AI481" s="546"/>
      <c r="AJ481" s="546"/>
    </row>
    <row r="482" spans="1:36" ht="15.75" customHeight="1">
      <c r="A482" s="546"/>
      <c r="B482" s="546"/>
      <c r="C482" s="546"/>
      <c r="D482" s="546"/>
      <c r="E482" s="546"/>
      <c r="F482" s="546"/>
      <c r="G482" s="546"/>
      <c r="H482" s="546"/>
      <c r="I482" s="546"/>
      <c r="J482" s="546"/>
      <c r="K482" s="546"/>
      <c r="L482" s="546"/>
      <c r="M482" s="546"/>
      <c r="N482" s="546"/>
      <c r="O482" s="546"/>
      <c r="P482" s="546"/>
      <c r="Q482" s="546"/>
      <c r="R482" s="546"/>
      <c r="S482" s="546"/>
      <c r="T482" s="546"/>
      <c r="U482" s="546"/>
      <c r="V482" s="546"/>
      <c r="W482" s="546"/>
      <c r="X482" s="554"/>
      <c r="Y482" s="554"/>
      <c r="Z482" s="546"/>
      <c r="AA482" s="546"/>
      <c r="AB482" s="546"/>
      <c r="AC482" s="546"/>
      <c r="AD482" s="546"/>
      <c r="AE482" s="546"/>
      <c r="AF482" s="546"/>
      <c r="AG482" s="546"/>
      <c r="AH482" s="546"/>
      <c r="AI482" s="546"/>
      <c r="AJ482" s="546"/>
    </row>
    <row r="483" spans="1:36" ht="15.75" customHeight="1">
      <c r="A483" s="546"/>
      <c r="B483" s="546"/>
      <c r="C483" s="546"/>
      <c r="D483" s="546"/>
      <c r="E483" s="546"/>
      <c r="F483" s="546"/>
      <c r="G483" s="546"/>
      <c r="H483" s="546"/>
      <c r="I483" s="546"/>
      <c r="J483" s="546"/>
      <c r="K483" s="546"/>
      <c r="L483" s="546"/>
      <c r="M483" s="546"/>
      <c r="N483" s="546"/>
      <c r="O483" s="546"/>
      <c r="P483" s="546"/>
      <c r="Q483" s="546"/>
      <c r="R483" s="546"/>
      <c r="S483" s="546"/>
      <c r="T483" s="546"/>
      <c r="U483" s="546"/>
      <c r="V483" s="546"/>
      <c r="W483" s="546"/>
      <c r="X483" s="554"/>
      <c r="Y483" s="554"/>
      <c r="Z483" s="546"/>
      <c r="AA483" s="546"/>
      <c r="AB483" s="546"/>
      <c r="AC483" s="546"/>
      <c r="AD483" s="546"/>
      <c r="AE483" s="546"/>
      <c r="AF483" s="546"/>
      <c r="AG483" s="546"/>
      <c r="AH483" s="546"/>
      <c r="AI483" s="546"/>
      <c r="AJ483" s="546"/>
    </row>
    <row r="484" spans="1:36" ht="15.75" customHeight="1">
      <c r="A484" s="546"/>
      <c r="B484" s="546"/>
      <c r="C484" s="546"/>
      <c r="D484" s="546"/>
      <c r="E484" s="546"/>
      <c r="F484" s="546"/>
      <c r="G484" s="546"/>
      <c r="H484" s="546"/>
      <c r="I484" s="546"/>
      <c r="J484" s="546"/>
      <c r="K484" s="546"/>
      <c r="L484" s="546"/>
      <c r="M484" s="546"/>
      <c r="N484" s="546"/>
      <c r="O484" s="546"/>
      <c r="P484" s="546"/>
      <c r="Q484" s="546"/>
      <c r="R484" s="546"/>
      <c r="S484" s="546"/>
      <c r="T484" s="546"/>
      <c r="U484" s="546"/>
      <c r="V484" s="546"/>
      <c r="W484" s="546"/>
      <c r="X484" s="554"/>
      <c r="Y484" s="554"/>
      <c r="Z484" s="546"/>
      <c r="AA484" s="546"/>
      <c r="AB484" s="546"/>
      <c r="AC484" s="546"/>
      <c r="AD484" s="546"/>
      <c r="AE484" s="546"/>
      <c r="AF484" s="546"/>
      <c r="AG484" s="546"/>
      <c r="AH484" s="546"/>
      <c r="AI484" s="546"/>
      <c r="AJ484" s="546"/>
    </row>
    <row r="485" spans="1:36" ht="15.75" customHeight="1">
      <c r="A485" s="546"/>
      <c r="B485" s="546"/>
      <c r="C485" s="546"/>
      <c r="D485" s="546"/>
      <c r="E485" s="546"/>
      <c r="F485" s="546"/>
      <c r="G485" s="546"/>
      <c r="H485" s="546"/>
      <c r="I485" s="546"/>
      <c r="J485" s="546"/>
      <c r="K485" s="546"/>
      <c r="L485" s="546"/>
      <c r="M485" s="546"/>
      <c r="N485" s="546"/>
      <c r="O485" s="546"/>
      <c r="P485" s="546"/>
      <c r="Q485" s="546"/>
      <c r="R485" s="546"/>
      <c r="S485" s="546"/>
      <c r="T485" s="546"/>
      <c r="U485" s="546"/>
      <c r="V485" s="546"/>
      <c r="W485" s="546"/>
      <c r="X485" s="554"/>
      <c r="Y485" s="554"/>
      <c r="Z485" s="546"/>
      <c r="AA485" s="546"/>
      <c r="AB485" s="546"/>
      <c r="AC485" s="546"/>
      <c r="AD485" s="546"/>
      <c r="AE485" s="546"/>
      <c r="AF485" s="546"/>
      <c r="AG485" s="546"/>
      <c r="AH485" s="546"/>
      <c r="AI485" s="546"/>
      <c r="AJ485" s="546"/>
    </row>
    <row r="486" spans="1:36" ht="15.75" customHeight="1">
      <c r="A486" s="546"/>
      <c r="B486" s="546"/>
      <c r="C486" s="546"/>
      <c r="D486" s="546"/>
      <c r="E486" s="546"/>
      <c r="F486" s="546"/>
      <c r="G486" s="546"/>
      <c r="H486" s="546"/>
      <c r="I486" s="546"/>
      <c r="J486" s="546"/>
      <c r="K486" s="546"/>
      <c r="L486" s="546"/>
      <c r="M486" s="546"/>
      <c r="N486" s="546"/>
      <c r="O486" s="546"/>
      <c r="P486" s="546"/>
      <c r="Q486" s="546"/>
      <c r="R486" s="546"/>
      <c r="S486" s="546"/>
      <c r="T486" s="546"/>
      <c r="U486" s="546"/>
      <c r="V486" s="546"/>
      <c r="W486" s="546"/>
      <c r="X486" s="554"/>
      <c r="Y486" s="554"/>
      <c r="Z486" s="546"/>
      <c r="AA486" s="546"/>
      <c r="AB486" s="546"/>
      <c r="AC486" s="546"/>
      <c r="AD486" s="546"/>
      <c r="AE486" s="546"/>
      <c r="AF486" s="546"/>
      <c r="AG486" s="546"/>
      <c r="AH486" s="546"/>
      <c r="AI486" s="546"/>
      <c r="AJ486" s="546"/>
    </row>
    <row r="487" spans="1:36" ht="15.75" customHeight="1">
      <c r="A487" s="546"/>
      <c r="B487" s="546"/>
      <c r="C487" s="546"/>
      <c r="D487" s="546"/>
      <c r="E487" s="546"/>
      <c r="F487" s="546"/>
      <c r="G487" s="546"/>
      <c r="H487" s="546"/>
      <c r="I487" s="546"/>
      <c r="J487" s="546"/>
      <c r="K487" s="546"/>
      <c r="L487" s="546"/>
      <c r="M487" s="546"/>
      <c r="N487" s="546"/>
      <c r="O487" s="546"/>
      <c r="P487" s="546"/>
      <c r="Q487" s="546"/>
      <c r="R487" s="546"/>
      <c r="S487" s="546"/>
      <c r="T487" s="546"/>
      <c r="U487" s="546"/>
      <c r="V487" s="546"/>
      <c r="W487" s="546"/>
      <c r="X487" s="554"/>
      <c r="Y487" s="554"/>
      <c r="Z487" s="546"/>
      <c r="AA487" s="546"/>
      <c r="AB487" s="546"/>
      <c r="AC487" s="546"/>
      <c r="AD487" s="546"/>
      <c r="AE487" s="546"/>
      <c r="AF487" s="546"/>
      <c r="AG487" s="546"/>
      <c r="AH487" s="546"/>
      <c r="AI487" s="546"/>
      <c r="AJ487" s="546"/>
    </row>
    <row r="488" spans="1:36" ht="15.75" customHeight="1">
      <c r="A488" s="546"/>
      <c r="B488" s="546"/>
      <c r="C488" s="546"/>
      <c r="D488" s="546"/>
      <c r="E488" s="546"/>
      <c r="F488" s="546"/>
      <c r="G488" s="546"/>
      <c r="H488" s="546"/>
      <c r="I488" s="546"/>
      <c r="J488" s="546"/>
      <c r="K488" s="546"/>
      <c r="L488" s="546"/>
      <c r="M488" s="546"/>
      <c r="N488" s="546"/>
      <c r="O488" s="546"/>
      <c r="P488" s="546"/>
      <c r="Q488" s="546"/>
      <c r="R488" s="546"/>
      <c r="S488" s="546"/>
      <c r="T488" s="546"/>
      <c r="U488" s="546"/>
      <c r="V488" s="546"/>
      <c r="W488" s="546"/>
      <c r="X488" s="554"/>
      <c r="Y488" s="554"/>
      <c r="Z488" s="546"/>
      <c r="AA488" s="546"/>
      <c r="AB488" s="546"/>
      <c r="AC488" s="546"/>
      <c r="AD488" s="546"/>
      <c r="AE488" s="546"/>
      <c r="AF488" s="546"/>
      <c r="AG488" s="546"/>
      <c r="AH488" s="546"/>
      <c r="AI488" s="546"/>
      <c r="AJ488" s="546"/>
    </row>
    <row r="489" spans="1:36" ht="15.75" customHeight="1">
      <c r="A489" s="546"/>
      <c r="B489" s="546"/>
      <c r="C489" s="546"/>
      <c r="D489" s="546"/>
      <c r="E489" s="546"/>
      <c r="F489" s="546"/>
      <c r="G489" s="546"/>
      <c r="H489" s="546"/>
      <c r="I489" s="546"/>
      <c r="J489" s="546"/>
      <c r="K489" s="546"/>
      <c r="L489" s="546"/>
      <c r="M489" s="546"/>
      <c r="N489" s="546"/>
      <c r="O489" s="546"/>
      <c r="P489" s="546"/>
      <c r="Q489" s="546"/>
      <c r="R489" s="546"/>
      <c r="S489" s="546"/>
      <c r="T489" s="546"/>
      <c r="U489" s="546"/>
      <c r="V489" s="546"/>
      <c r="W489" s="546"/>
      <c r="X489" s="554"/>
      <c r="Y489" s="554"/>
      <c r="Z489" s="546"/>
      <c r="AA489" s="546"/>
      <c r="AB489" s="546"/>
      <c r="AC489" s="546"/>
      <c r="AD489" s="546"/>
      <c r="AE489" s="546"/>
      <c r="AF489" s="546"/>
      <c r="AG489" s="546"/>
      <c r="AH489" s="546"/>
      <c r="AI489" s="546"/>
      <c r="AJ489" s="546"/>
    </row>
    <row r="490" spans="1:36" ht="15.75" customHeight="1">
      <c r="A490" s="546"/>
      <c r="B490" s="546"/>
      <c r="C490" s="546"/>
      <c r="D490" s="546"/>
      <c r="E490" s="546"/>
      <c r="F490" s="546"/>
      <c r="G490" s="546"/>
      <c r="H490" s="546"/>
      <c r="I490" s="546"/>
      <c r="J490" s="546"/>
      <c r="K490" s="546"/>
      <c r="L490" s="546"/>
      <c r="M490" s="546"/>
      <c r="N490" s="546"/>
      <c r="O490" s="546"/>
      <c r="P490" s="546"/>
      <c r="Q490" s="546"/>
      <c r="R490" s="546"/>
      <c r="S490" s="546"/>
      <c r="T490" s="546"/>
      <c r="U490" s="546"/>
      <c r="V490" s="546"/>
      <c r="W490" s="546"/>
      <c r="X490" s="554"/>
      <c r="Y490" s="554"/>
      <c r="Z490" s="546"/>
      <c r="AA490" s="546"/>
      <c r="AB490" s="546"/>
      <c r="AC490" s="546"/>
      <c r="AD490" s="546"/>
      <c r="AE490" s="546"/>
      <c r="AF490" s="546"/>
      <c r="AG490" s="546"/>
      <c r="AH490" s="546"/>
      <c r="AI490" s="546"/>
      <c r="AJ490" s="546"/>
    </row>
    <row r="491" spans="1:36" ht="15.75" customHeight="1">
      <c r="A491" s="546"/>
      <c r="B491" s="546"/>
      <c r="C491" s="546"/>
      <c r="D491" s="546"/>
      <c r="E491" s="546"/>
      <c r="F491" s="546"/>
      <c r="G491" s="546"/>
      <c r="H491" s="546"/>
      <c r="I491" s="546"/>
      <c r="J491" s="546"/>
      <c r="K491" s="546"/>
      <c r="L491" s="546"/>
      <c r="M491" s="546"/>
      <c r="N491" s="546"/>
      <c r="O491" s="546"/>
      <c r="P491" s="546"/>
      <c r="Q491" s="546"/>
      <c r="R491" s="546"/>
      <c r="S491" s="546"/>
      <c r="T491" s="546"/>
      <c r="U491" s="546"/>
      <c r="V491" s="546"/>
      <c r="W491" s="546"/>
      <c r="X491" s="554"/>
      <c r="Y491" s="554"/>
      <c r="Z491" s="546"/>
      <c r="AA491" s="546"/>
      <c r="AB491" s="546"/>
      <c r="AC491" s="546"/>
      <c r="AD491" s="546"/>
      <c r="AE491" s="546"/>
      <c r="AF491" s="546"/>
      <c r="AG491" s="546"/>
      <c r="AH491" s="546"/>
      <c r="AI491" s="546"/>
      <c r="AJ491" s="546"/>
    </row>
    <row r="492" spans="1:36" ht="15.75" customHeight="1">
      <c r="A492" s="546"/>
      <c r="B492" s="546"/>
      <c r="C492" s="546"/>
      <c r="D492" s="546"/>
      <c r="E492" s="546"/>
      <c r="F492" s="546"/>
      <c r="G492" s="546"/>
      <c r="H492" s="546"/>
      <c r="I492" s="546"/>
      <c r="J492" s="546"/>
      <c r="K492" s="546"/>
      <c r="L492" s="546"/>
      <c r="M492" s="546"/>
      <c r="N492" s="546"/>
      <c r="O492" s="546"/>
      <c r="P492" s="546"/>
      <c r="Q492" s="546"/>
      <c r="R492" s="546"/>
      <c r="S492" s="546"/>
      <c r="T492" s="546"/>
      <c r="U492" s="546"/>
      <c r="V492" s="546"/>
      <c r="W492" s="546"/>
      <c r="X492" s="554"/>
      <c r="Y492" s="554"/>
      <c r="Z492" s="546"/>
      <c r="AA492" s="546"/>
      <c r="AB492" s="546"/>
      <c r="AC492" s="546"/>
      <c r="AD492" s="546"/>
      <c r="AE492" s="546"/>
      <c r="AF492" s="546"/>
      <c r="AG492" s="546"/>
      <c r="AH492" s="546"/>
      <c r="AI492" s="546"/>
      <c r="AJ492" s="546"/>
    </row>
    <row r="493" spans="1:36" ht="15.75" customHeight="1">
      <c r="A493" s="546"/>
      <c r="B493" s="546"/>
      <c r="C493" s="546"/>
      <c r="D493" s="546"/>
      <c r="E493" s="546"/>
      <c r="F493" s="546"/>
      <c r="G493" s="546"/>
      <c r="H493" s="546"/>
      <c r="I493" s="546"/>
      <c r="J493" s="546"/>
      <c r="K493" s="546"/>
      <c r="L493" s="546"/>
      <c r="M493" s="546"/>
      <c r="N493" s="546"/>
      <c r="O493" s="546"/>
      <c r="P493" s="546"/>
      <c r="Q493" s="546"/>
      <c r="R493" s="546"/>
      <c r="S493" s="546"/>
      <c r="T493" s="546"/>
      <c r="U493" s="546"/>
      <c r="V493" s="546"/>
      <c r="W493" s="546"/>
      <c r="X493" s="554"/>
      <c r="Y493" s="554"/>
      <c r="Z493" s="546"/>
      <c r="AA493" s="546"/>
      <c r="AB493" s="546"/>
      <c r="AC493" s="546"/>
      <c r="AD493" s="546"/>
      <c r="AE493" s="546"/>
      <c r="AF493" s="546"/>
      <c r="AG493" s="546"/>
      <c r="AH493" s="546"/>
      <c r="AI493" s="546"/>
      <c r="AJ493" s="546"/>
    </row>
    <row r="494" spans="1:36" ht="15.75" customHeight="1">
      <c r="A494" s="546"/>
      <c r="B494" s="546"/>
      <c r="C494" s="546"/>
      <c r="D494" s="546"/>
      <c r="E494" s="546"/>
      <c r="F494" s="546"/>
      <c r="G494" s="546"/>
      <c r="H494" s="546"/>
      <c r="I494" s="546"/>
      <c r="J494" s="546"/>
      <c r="K494" s="546"/>
      <c r="L494" s="546"/>
      <c r="M494" s="546"/>
      <c r="N494" s="546"/>
      <c r="O494" s="546"/>
      <c r="P494" s="546"/>
      <c r="Q494" s="546"/>
      <c r="R494" s="546"/>
      <c r="S494" s="546"/>
      <c r="T494" s="546"/>
      <c r="U494" s="546"/>
      <c r="V494" s="546"/>
      <c r="W494" s="546"/>
      <c r="X494" s="554"/>
      <c r="Y494" s="554"/>
      <c r="Z494" s="546"/>
      <c r="AA494" s="546"/>
      <c r="AB494" s="546"/>
      <c r="AC494" s="546"/>
      <c r="AD494" s="546"/>
      <c r="AE494" s="546"/>
      <c r="AF494" s="546"/>
      <c r="AG494" s="546"/>
      <c r="AH494" s="546"/>
      <c r="AI494" s="546"/>
      <c r="AJ494" s="546"/>
    </row>
    <row r="495" spans="1:36" ht="15.75" customHeight="1">
      <c r="A495" s="546"/>
      <c r="B495" s="546"/>
      <c r="C495" s="546"/>
      <c r="D495" s="546"/>
      <c r="E495" s="546"/>
      <c r="F495" s="546"/>
      <c r="G495" s="546"/>
      <c r="H495" s="546"/>
      <c r="I495" s="546"/>
      <c r="J495" s="546"/>
      <c r="K495" s="546"/>
      <c r="L495" s="546"/>
      <c r="M495" s="546"/>
      <c r="N495" s="546"/>
      <c r="O495" s="546"/>
      <c r="P495" s="546"/>
      <c r="Q495" s="546"/>
      <c r="R495" s="546"/>
      <c r="S495" s="546"/>
      <c r="T495" s="546"/>
      <c r="U495" s="546"/>
      <c r="V495" s="546"/>
      <c r="W495" s="546"/>
      <c r="X495" s="554"/>
      <c r="Y495" s="554"/>
      <c r="Z495" s="546"/>
      <c r="AA495" s="546"/>
      <c r="AB495" s="546"/>
      <c r="AC495" s="546"/>
      <c r="AD495" s="546"/>
      <c r="AE495" s="546"/>
      <c r="AF495" s="546"/>
      <c r="AG495" s="546"/>
      <c r="AH495" s="546"/>
      <c r="AI495" s="546"/>
      <c r="AJ495" s="546"/>
    </row>
    <row r="496" spans="1:36" ht="15.75" customHeight="1">
      <c r="A496" s="546"/>
      <c r="B496" s="546"/>
      <c r="C496" s="546"/>
      <c r="D496" s="546"/>
      <c r="E496" s="546"/>
      <c r="F496" s="546"/>
      <c r="G496" s="546"/>
      <c r="H496" s="546"/>
      <c r="I496" s="546"/>
      <c r="J496" s="546"/>
      <c r="K496" s="546"/>
      <c r="L496" s="546"/>
      <c r="M496" s="546"/>
      <c r="N496" s="546"/>
      <c r="O496" s="546"/>
      <c r="P496" s="546"/>
      <c r="Q496" s="546"/>
      <c r="R496" s="546"/>
      <c r="S496" s="546"/>
      <c r="T496" s="546"/>
      <c r="U496" s="546"/>
      <c r="V496" s="546"/>
      <c r="W496" s="546"/>
      <c r="X496" s="554"/>
      <c r="Y496" s="554"/>
      <c r="Z496" s="546"/>
      <c r="AA496" s="546"/>
      <c r="AB496" s="546"/>
      <c r="AC496" s="546"/>
      <c r="AD496" s="546"/>
      <c r="AE496" s="546"/>
      <c r="AF496" s="546"/>
      <c r="AG496" s="546"/>
      <c r="AH496" s="546"/>
      <c r="AI496" s="546"/>
      <c r="AJ496" s="546"/>
    </row>
    <row r="497" spans="1:36" ht="15.75" customHeight="1">
      <c r="A497" s="546"/>
      <c r="B497" s="546"/>
      <c r="C497" s="546"/>
      <c r="D497" s="546"/>
      <c r="E497" s="546"/>
      <c r="F497" s="546"/>
      <c r="G497" s="546"/>
      <c r="H497" s="546"/>
      <c r="I497" s="546"/>
      <c r="J497" s="546"/>
      <c r="K497" s="546"/>
      <c r="L497" s="546"/>
      <c r="M497" s="546"/>
      <c r="N497" s="546"/>
      <c r="O497" s="546"/>
      <c r="P497" s="546"/>
      <c r="Q497" s="546"/>
      <c r="R497" s="546"/>
      <c r="S497" s="546"/>
      <c r="T497" s="546"/>
      <c r="U497" s="546"/>
      <c r="V497" s="546"/>
      <c r="W497" s="546"/>
      <c r="X497" s="554"/>
      <c r="Y497" s="554"/>
      <c r="Z497" s="546"/>
      <c r="AA497" s="546"/>
      <c r="AB497" s="546"/>
      <c r="AC497" s="546"/>
      <c r="AD497" s="546"/>
      <c r="AE497" s="546"/>
      <c r="AF497" s="546"/>
      <c r="AG497" s="546"/>
      <c r="AH497" s="546"/>
      <c r="AI497" s="546"/>
      <c r="AJ497" s="546"/>
    </row>
    <row r="498" spans="1:36" ht="15.75" customHeight="1">
      <c r="A498" s="546"/>
      <c r="B498" s="546"/>
      <c r="C498" s="546"/>
      <c r="D498" s="546"/>
      <c r="E498" s="546"/>
      <c r="F498" s="546"/>
      <c r="G498" s="546"/>
      <c r="H498" s="546"/>
      <c r="I498" s="546"/>
      <c r="J498" s="546"/>
      <c r="K498" s="546"/>
      <c r="L498" s="546"/>
      <c r="M498" s="546"/>
      <c r="N498" s="546"/>
      <c r="O498" s="546"/>
      <c r="P498" s="546"/>
      <c r="Q498" s="546"/>
      <c r="R498" s="546"/>
      <c r="S498" s="546"/>
      <c r="T498" s="546"/>
      <c r="U498" s="546"/>
      <c r="V498" s="546"/>
      <c r="W498" s="546"/>
      <c r="X498" s="554"/>
      <c r="Y498" s="554"/>
      <c r="Z498" s="546"/>
      <c r="AA498" s="546"/>
      <c r="AB498" s="546"/>
      <c r="AC498" s="546"/>
      <c r="AD498" s="546"/>
      <c r="AE498" s="546"/>
      <c r="AF498" s="546"/>
      <c r="AG498" s="546"/>
      <c r="AH498" s="546"/>
      <c r="AI498" s="546"/>
      <c r="AJ498" s="546"/>
    </row>
    <row r="499" spans="1:36" ht="15.75" customHeight="1">
      <c r="A499" s="546"/>
      <c r="B499" s="546"/>
      <c r="C499" s="546"/>
      <c r="D499" s="546"/>
      <c r="E499" s="546"/>
      <c r="F499" s="546"/>
      <c r="G499" s="546"/>
      <c r="H499" s="546"/>
      <c r="I499" s="546"/>
      <c r="J499" s="546"/>
      <c r="K499" s="546"/>
      <c r="L499" s="546"/>
      <c r="M499" s="546"/>
      <c r="N499" s="546"/>
      <c r="O499" s="546"/>
      <c r="P499" s="546"/>
      <c r="Q499" s="546"/>
      <c r="R499" s="546"/>
      <c r="S499" s="546"/>
      <c r="T499" s="546"/>
      <c r="U499" s="546"/>
      <c r="V499" s="546"/>
      <c r="W499" s="546"/>
      <c r="X499" s="554"/>
      <c r="Y499" s="554"/>
      <c r="Z499" s="546"/>
      <c r="AA499" s="546"/>
      <c r="AB499" s="546"/>
      <c r="AC499" s="546"/>
      <c r="AD499" s="546"/>
      <c r="AE499" s="546"/>
      <c r="AF499" s="546"/>
      <c r="AG499" s="546"/>
      <c r="AH499" s="546"/>
      <c r="AI499" s="546"/>
      <c r="AJ499" s="546"/>
    </row>
    <row r="500" spans="1:36" ht="15.75" customHeight="1">
      <c r="A500" s="546"/>
      <c r="B500" s="546"/>
      <c r="C500" s="546"/>
      <c r="D500" s="546"/>
      <c r="E500" s="546"/>
      <c r="F500" s="546"/>
      <c r="G500" s="546"/>
      <c r="H500" s="546"/>
      <c r="I500" s="546"/>
      <c r="J500" s="546"/>
      <c r="K500" s="546"/>
      <c r="L500" s="546"/>
      <c r="M500" s="546"/>
      <c r="N500" s="546"/>
      <c r="O500" s="546"/>
      <c r="P500" s="546"/>
      <c r="Q500" s="546"/>
      <c r="R500" s="546"/>
      <c r="S500" s="546"/>
      <c r="T500" s="546"/>
      <c r="U500" s="546"/>
      <c r="V500" s="546"/>
      <c r="W500" s="546"/>
      <c r="X500" s="554"/>
      <c r="Y500" s="554"/>
      <c r="Z500" s="546"/>
      <c r="AA500" s="546"/>
      <c r="AB500" s="546"/>
      <c r="AC500" s="546"/>
      <c r="AD500" s="546"/>
      <c r="AE500" s="546"/>
      <c r="AF500" s="546"/>
      <c r="AG500" s="546"/>
      <c r="AH500" s="546"/>
      <c r="AI500" s="546"/>
      <c r="AJ500" s="546"/>
    </row>
    <row r="501" spans="1:36" ht="15.75" customHeight="1">
      <c r="A501" s="546"/>
      <c r="B501" s="546"/>
      <c r="C501" s="546"/>
      <c r="D501" s="546"/>
      <c r="E501" s="546"/>
      <c r="F501" s="546"/>
      <c r="G501" s="546"/>
      <c r="H501" s="546"/>
      <c r="I501" s="546"/>
      <c r="J501" s="546"/>
      <c r="K501" s="546"/>
      <c r="L501" s="546"/>
      <c r="M501" s="546"/>
      <c r="N501" s="546"/>
      <c r="O501" s="546"/>
      <c r="P501" s="546"/>
      <c r="Q501" s="546"/>
      <c r="R501" s="546"/>
      <c r="S501" s="546"/>
      <c r="T501" s="546"/>
      <c r="U501" s="546"/>
      <c r="V501" s="546"/>
      <c r="W501" s="546"/>
      <c r="X501" s="554"/>
      <c r="Y501" s="554"/>
      <c r="Z501" s="546"/>
      <c r="AA501" s="546"/>
      <c r="AB501" s="546"/>
      <c r="AC501" s="546"/>
      <c r="AD501" s="546"/>
      <c r="AE501" s="546"/>
      <c r="AF501" s="546"/>
      <c r="AG501" s="546"/>
      <c r="AH501" s="546"/>
      <c r="AI501" s="546"/>
      <c r="AJ501" s="546"/>
    </row>
    <row r="502" spans="1:36" ht="15.75" customHeight="1">
      <c r="A502" s="546"/>
      <c r="B502" s="546"/>
      <c r="C502" s="546"/>
      <c r="D502" s="546"/>
      <c r="E502" s="546"/>
      <c r="F502" s="546"/>
      <c r="G502" s="546"/>
      <c r="H502" s="546"/>
      <c r="I502" s="546"/>
      <c r="J502" s="546"/>
      <c r="K502" s="546"/>
      <c r="L502" s="546"/>
      <c r="M502" s="546"/>
      <c r="N502" s="546"/>
      <c r="O502" s="546"/>
      <c r="P502" s="546"/>
      <c r="Q502" s="546"/>
      <c r="R502" s="546"/>
      <c r="S502" s="546"/>
      <c r="T502" s="546"/>
      <c r="U502" s="546"/>
      <c r="V502" s="546"/>
      <c r="W502" s="546"/>
      <c r="X502" s="554"/>
      <c r="Y502" s="554"/>
      <c r="Z502" s="546"/>
      <c r="AA502" s="546"/>
      <c r="AB502" s="546"/>
      <c r="AC502" s="546"/>
      <c r="AD502" s="546"/>
      <c r="AE502" s="546"/>
      <c r="AF502" s="546"/>
      <c r="AG502" s="546"/>
      <c r="AH502" s="546"/>
      <c r="AI502" s="546"/>
      <c r="AJ502" s="546"/>
    </row>
    <row r="503" spans="1:36" ht="15.75" customHeight="1">
      <c r="A503" s="546"/>
      <c r="B503" s="546"/>
      <c r="C503" s="546"/>
      <c r="D503" s="546"/>
      <c r="E503" s="546"/>
      <c r="F503" s="546"/>
      <c r="G503" s="546"/>
      <c r="H503" s="546"/>
      <c r="I503" s="546"/>
      <c r="J503" s="546"/>
      <c r="K503" s="546"/>
      <c r="L503" s="546"/>
      <c r="M503" s="546"/>
      <c r="N503" s="546"/>
      <c r="O503" s="546"/>
      <c r="P503" s="546"/>
      <c r="Q503" s="546"/>
      <c r="R503" s="546"/>
      <c r="S503" s="546"/>
      <c r="T503" s="546"/>
      <c r="U503" s="546"/>
      <c r="V503" s="546"/>
      <c r="W503" s="546"/>
      <c r="X503" s="554"/>
      <c r="Y503" s="554"/>
      <c r="Z503" s="546"/>
      <c r="AA503" s="546"/>
      <c r="AB503" s="546"/>
      <c r="AC503" s="546"/>
      <c r="AD503" s="546"/>
      <c r="AE503" s="546"/>
      <c r="AF503" s="546"/>
      <c r="AG503" s="546"/>
      <c r="AH503" s="546"/>
      <c r="AI503" s="546"/>
      <c r="AJ503" s="546"/>
    </row>
    <row r="504" spans="1:36" ht="15.75" customHeight="1">
      <c r="A504" s="546"/>
      <c r="B504" s="546"/>
      <c r="C504" s="546"/>
      <c r="D504" s="546"/>
      <c r="E504" s="546"/>
      <c r="F504" s="546"/>
      <c r="G504" s="546"/>
      <c r="H504" s="546"/>
      <c r="I504" s="546"/>
      <c r="J504" s="546"/>
      <c r="K504" s="546"/>
      <c r="L504" s="546"/>
      <c r="M504" s="546"/>
      <c r="N504" s="546"/>
      <c r="O504" s="546"/>
      <c r="P504" s="546"/>
      <c r="Q504" s="546"/>
      <c r="R504" s="546"/>
      <c r="S504" s="546"/>
      <c r="T504" s="546"/>
      <c r="U504" s="546"/>
      <c r="V504" s="546"/>
      <c r="W504" s="546"/>
      <c r="X504" s="554"/>
      <c r="Y504" s="554"/>
      <c r="Z504" s="546"/>
      <c r="AA504" s="546"/>
      <c r="AB504" s="546"/>
      <c r="AC504" s="546"/>
      <c r="AD504" s="546"/>
      <c r="AE504" s="546"/>
      <c r="AF504" s="546"/>
      <c r="AG504" s="546"/>
      <c r="AH504" s="546"/>
      <c r="AI504" s="546"/>
      <c r="AJ504" s="546"/>
    </row>
    <row r="505" spans="1:36" ht="15.75" customHeight="1">
      <c r="A505" s="546"/>
      <c r="B505" s="546"/>
      <c r="C505" s="546"/>
      <c r="D505" s="546"/>
      <c r="E505" s="546"/>
      <c r="F505" s="546"/>
      <c r="G505" s="546"/>
      <c r="H505" s="546"/>
      <c r="I505" s="546"/>
      <c r="J505" s="546"/>
      <c r="K505" s="546"/>
      <c r="L505" s="546"/>
      <c r="M505" s="546"/>
      <c r="N505" s="546"/>
      <c r="O505" s="546"/>
      <c r="P505" s="546"/>
      <c r="Q505" s="546"/>
      <c r="R505" s="546"/>
      <c r="S505" s="546"/>
      <c r="T505" s="546"/>
      <c r="U505" s="546"/>
      <c r="V505" s="546"/>
      <c r="W505" s="546"/>
      <c r="X505" s="554"/>
      <c r="Y505" s="554"/>
      <c r="Z505" s="546"/>
      <c r="AA505" s="546"/>
      <c r="AB505" s="546"/>
      <c r="AC505" s="546"/>
      <c r="AD505" s="546"/>
      <c r="AE505" s="546"/>
      <c r="AF505" s="546"/>
      <c r="AG505" s="546"/>
      <c r="AH505" s="546"/>
      <c r="AI505" s="546"/>
      <c r="AJ505" s="546"/>
    </row>
    <row r="506" spans="1:36" ht="15.75" customHeight="1">
      <c r="A506" s="546"/>
      <c r="B506" s="546"/>
      <c r="C506" s="546"/>
      <c r="D506" s="546"/>
      <c r="E506" s="546"/>
      <c r="F506" s="546"/>
      <c r="G506" s="546"/>
      <c r="H506" s="546"/>
      <c r="I506" s="546"/>
      <c r="J506" s="546"/>
      <c r="K506" s="546"/>
      <c r="L506" s="546"/>
      <c r="M506" s="546"/>
      <c r="N506" s="546"/>
      <c r="O506" s="546"/>
      <c r="P506" s="546"/>
      <c r="Q506" s="546"/>
      <c r="R506" s="546"/>
      <c r="S506" s="546"/>
      <c r="T506" s="546"/>
      <c r="U506" s="546"/>
      <c r="V506" s="546"/>
      <c r="W506" s="546"/>
      <c r="X506" s="554"/>
      <c r="Y506" s="554"/>
      <c r="Z506" s="546"/>
      <c r="AA506" s="546"/>
      <c r="AB506" s="546"/>
      <c r="AC506" s="546"/>
      <c r="AD506" s="546"/>
      <c r="AE506" s="546"/>
      <c r="AF506" s="546"/>
      <c r="AG506" s="546"/>
      <c r="AH506" s="546"/>
      <c r="AI506" s="546"/>
      <c r="AJ506" s="546"/>
    </row>
    <row r="507" spans="1:36" ht="15.75" customHeight="1">
      <c r="A507" s="546"/>
      <c r="B507" s="546"/>
      <c r="C507" s="546"/>
      <c r="D507" s="546"/>
      <c r="E507" s="546"/>
      <c r="F507" s="546"/>
      <c r="G507" s="546"/>
      <c r="H507" s="546"/>
      <c r="I507" s="546"/>
      <c r="J507" s="546"/>
      <c r="K507" s="546"/>
      <c r="L507" s="546"/>
      <c r="M507" s="546"/>
      <c r="N507" s="546"/>
      <c r="O507" s="546"/>
      <c r="P507" s="546"/>
      <c r="Q507" s="546"/>
      <c r="R507" s="546"/>
      <c r="S507" s="546"/>
      <c r="T507" s="546"/>
      <c r="U507" s="546"/>
      <c r="V507" s="546"/>
      <c r="W507" s="546"/>
      <c r="X507" s="554"/>
      <c r="Y507" s="554"/>
      <c r="Z507" s="546"/>
      <c r="AA507" s="546"/>
      <c r="AB507" s="546"/>
      <c r="AC507" s="546"/>
      <c r="AD507" s="546"/>
      <c r="AE507" s="546"/>
      <c r="AF507" s="546"/>
      <c r="AG507" s="546"/>
      <c r="AH507" s="546"/>
      <c r="AI507" s="546"/>
      <c r="AJ507" s="546"/>
    </row>
    <row r="508" spans="1:36" ht="15.75" customHeight="1">
      <c r="A508" s="546"/>
      <c r="B508" s="546"/>
      <c r="C508" s="546"/>
      <c r="D508" s="546"/>
      <c r="E508" s="546"/>
      <c r="F508" s="546"/>
      <c r="G508" s="546"/>
      <c r="H508" s="546"/>
      <c r="I508" s="546"/>
      <c r="J508" s="546"/>
      <c r="K508" s="546"/>
      <c r="L508" s="546"/>
      <c r="M508" s="546"/>
      <c r="N508" s="546"/>
      <c r="O508" s="546"/>
      <c r="P508" s="546"/>
      <c r="Q508" s="546"/>
      <c r="R508" s="546"/>
      <c r="S508" s="546"/>
      <c r="T508" s="546"/>
      <c r="U508" s="546"/>
      <c r="V508" s="546"/>
      <c r="W508" s="546"/>
      <c r="X508" s="554"/>
      <c r="Y508" s="554"/>
      <c r="Z508" s="546"/>
      <c r="AA508" s="546"/>
      <c r="AB508" s="546"/>
      <c r="AC508" s="546"/>
      <c r="AD508" s="546"/>
      <c r="AE508" s="546"/>
      <c r="AF508" s="546"/>
      <c r="AG508" s="546"/>
      <c r="AH508" s="546"/>
      <c r="AI508" s="546"/>
      <c r="AJ508" s="546"/>
    </row>
    <row r="509" spans="1:36" ht="15.75" customHeight="1">
      <c r="A509" s="546"/>
      <c r="B509" s="546"/>
      <c r="C509" s="546"/>
      <c r="D509" s="546"/>
      <c r="E509" s="546"/>
      <c r="F509" s="546"/>
      <c r="G509" s="546"/>
      <c r="H509" s="546"/>
      <c r="I509" s="546"/>
      <c r="J509" s="546"/>
      <c r="K509" s="546"/>
      <c r="L509" s="546"/>
      <c r="M509" s="546"/>
      <c r="N509" s="546"/>
      <c r="O509" s="546"/>
      <c r="P509" s="546"/>
      <c r="Q509" s="546"/>
      <c r="R509" s="546"/>
      <c r="S509" s="546"/>
      <c r="T509" s="546"/>
      <c r="U509" s="546"/>
      <c r="V509" s="546"/>
      <c r="W509" s="546"/>
      <c r="X509" s="554"/>
      <c r="Y509" s="554"/>
      <c r="Z509" s="546"/>
      <c r="AA509" s="546"/>
      <c r="AB509" s="546"/>
      <c r="AC509" s="546"/>
      <c r="AD509" s="546"/>
      <c r="AE509" s="546"/>
      <c r="AF509" s="546"/>
      <c r="AG509" s="546"/>
      <c r="AH509" s="546"/>
      <c r="AI509" s="546"/>
      <c r="AJ509" s="546"/>
    </row>
    <row r="510" spans="1:36" ht="15.75" customHeight="1">
      <c r="A510" s="546"/>
      <c r="B510" s="546"/>
      <c r="C510" s="546"/>
      <c r="D510" s="546"/>
      <c r="E510" s="546"/>
      <c r="F510" s="546"/>
      <c r="G510" s="546"/>
      <c r="H510" s="546"/>
      <c r="I510" s="546"/>
      <c r="J510" s="546"/>
      <c r="K510" s="546"/>
      <c r="L510" s="546"/>
      <c r="M510" s="546"/>
      <c r="N510" s="546"/>
      <c r="O510" s="546"/>
      <c r="P510" s="546"/>
      <c r="Q510" s="546"/>
      <c r="R510" s="546"/>
      <c r="S510" s="546"/>
      <c r="T510" s="546"/>
      <c r="U510" s="546"/>
      <c r="V510" s="546"/>
      <c r="W510" s="546"/>
      <c r="X510" s="554"/>
      <c r="Y510" s="554"/>
      <c r="Z510" s="546"/>
      <c r="AA510" s="546"/>
      <c r="AB510" s="546"/>
      <c r="AC510" s="546"/>
      <c r="AD510" s="546"/>
      <c r="AE510" s="546"/>
      <c r="AF510" s="546"/>
      <c r="AG510" s="546"/>
      <c r="AH510" s="546"/>
      <c r="AI510" s="546"/>
      <c r="AJ510" s="546"/>
    </row>
    <row r="511" spans="1:36" ht="15.75" customHeight="1">
      <c r="A511" s="546"/>
      <c r="B511" s="546"/>
      <c r="C511" s="546"/>
      <c r="D511" s="546"/>
      <c r="E511" s="546"/>
      <c r="F511" s="546"/>
      <c r="G511" s="546"/>
      <c r="H511" s="546"/>
      <c r="I511" s="546"/>
      <c r="J511" s="546"/>
      <c r="K511" s="546"/>
      <c r="L511" s="546"/>
      <c r="M511" s="546"/>
      <c r="N511" s="546"/>
      <c r="O511" s="546"/>
      <c r="P511" s="546"/>
      <c r="Q511" s="546"/>
      <c r="R511" s="546"/>
      <c r="S511" s="546"/>
      <c r="T511" s="546"/>
      <c r="U511" s="546"/>
      <c r="V511" s="546"/>
      <c r="W511" s="546"/>
      <c r="X511" s="554"/>
      <c r="Y511" s="554"/>
      <c r="Z511" s="546"/>
      <c r="AA511" s="546"/>
      <c r="AB511" s="546"/>
      <c r="AC511" s="546"/>
      <c r="AD511" s="546"/>
      <c r="AE511" s="546"/>
      <c r="AF511" s="546"/>
      <c r="AG511" s="546"/>
      <c r="AH511" s="546"/>
      <c r="AI511" s="546"/>
      <c r="AJ511" s="546"/>
    </row>
    <row r="512" spans="1:36" ht="15.75" customHeight="1">
      <c r="A512" s="546"/>
      <c r="B512" s="546"/>
      <c r="C512" s="546"/>
      <c r="D512" s="546"/>
      <c r="E512" s="546"/>
      <c r="F512" s="546"/>
      <c r="G512" s="546"/>
      <c r="H512" s="546"/>
      <c r="I512" s="546"/>
      <c r="J512" s="546"/>
      <c r="K512" s="546"/>
      <c r="L512" s="546"/>
      <c r="M512" s="546"/>
      <c r="N512" s="546"/>
      <c r="O512" s="546"/>
      <c r="P512" s="546"/>
      <c r="Q512" s="546"/>
      <c r="R512" s="546"/>
      <c r="S512" s="546"/>
      <c r="T512" s="546"/>
      <c r="U512" s="546"/>
      <c r="V512" s="546"/>
      <c r="W512" s="546"/>
      <c r="X512" s="554"/>
      <c r="Y512" s="554"/>
      <c r="Z512" s="546"/>
      <c r="AA512" s="546"/>
      <c r="AB512" s="546"/>
      <c r="AC512" s="546"/>
      <c r="AD512" s="546"/>
      <c r="AE512" s="546"/>
      <c r="AF512" s="546"/>
      <c r="AG512" s="546"/>
      <c r="AH512" s="546"/>
      <c r="AI512" s="546"/>
      <c r="AJ512" s="546"/>
    </row>
    <row r="513" spans="1:36" ht="15.75" customHeight="1">
      <c r="A513" s="546"/>
      <c r="B513" s="546"/>
      <c r="C513" s="546"/>
      <c r="D513" s="546"/>
      <c r="E513" s="546"/>
      <c r="F513" s="546"/>
      <c r="G513" s="546"/>
      <c r="H513" s="546"/>
      <c r="I513" s="546"/>
      <c r="J513" s="546"/>
      <c r="K513" s="546"/>
      <c r="L513" s="546"/>
      <c r="M513" s="546"/>
      <c r="N513" s="546"/>
      <c r="O513" s="546"/>
      <c r="P513" s="546"/>
      <c r="Q513" s="546"/>
      <c r="R513" s="546"/>
      <c r="S513" s="546"/>
      <c r="T513" s="546"/>
      <c r="U513" s="546"/>
      <c r="V513" s="546"/>
      <c r="W513" s="546"/>
      <c r="X513" s="554"/>
      <c r="Y513" s="554"/>
      <c r="Z513" s="546"/>
      <c r="AA513" s="546"/>
      <c r="AB513" s="546"/>
      <c r="AC513" s="546"/>
      <c r="AD513" s="546"/>
      <c r="AE513" s="546"/>
      <c r="AF513" s="546"/>
      <c r="AG513" s="546"/>
      <c r="AH513" s="546"/>
      <c r="AI513" s="546"/>
      <c r="AJ513" s="546"/>
    </row>
    <row r="514" spans="1:36" ht="15.75" customHeight="1">
      <c r="A514" s="546"/>
      <c r="B514" s="546"/>
      <c r="C514" s="546"/>
      <c r="D514" s="546"/>
      <c r="E514" s="546"/>
      <c r="F514" s="546"/>
      <c r="G514" s="546"/>
      <c r="H514" s="546"/>
      <c r="I514" s="546"/>
      <c r="J514" s="546"/>
      <c r="K514" s="546"/>
      <c r="L514" s="546"/>
      <c r="M514" s="546"/>
      <c r="N514" s="546"/>
      <c r="O514" s="546"/>
      <c r="P514" s="546"/>
      <c r="Q514" s="546"/>
      <c r="R514" s="546"/>
      <c r="S514" s="546"/>
      <c r="T514" s="546"/>
      <c r="U514" s="546"/>
      <c r="V514" s="546"/>
      <c r="W514" s="546"/>
      <c r="X514" s="554"/>
      <c r="Y514" s="554"/>
      <c r="Z514" s="546"/>
      <c r="AA514" s="546"/>
      <c r="AB514" s="546"/>
      <c r="AC514" s="546"/>
      <c r="AD514" s="546"/>
      <c r="AE514" s="546"/>
      <c r="AF514" s="546"/>
      <c r="AG514" s="546"/>
      <c r="AH514" s="546"/>
      <c r="AI514" s="546"/>
      <c r="AJ514" s="546"/>
    </row>
    <row r="515" spans="1:36" ht="15.75" customHeight="1">
      <c r="A515" s="546"/>
      <c r="B515" s="546"/>
      <c r="C515" s="546"/>
      <c r="D515" s="546"/>
      <c r="E515" s="546"/>
      <c r="F515" s="546"/>
      <c r="G515" s="546"/>
      <c r="H515" s="546"/>
      <c r="I515" s="546"/>
      <c r="J515" s="546"/>
      <c r="K515" s="546"/>
      <c r="L515" s="546"/>
      <c r="M515" s="546"/>
      <c r="N515" s="546"/>
      <c r="O515" s="546"/>
      <c r="P515" s="546"/>
      <c r="Q515" s="546"/>
      <c r="R515" s="546"/>
      <c r="S515" s="546"/>
      <c r="T515" s="546"/>
      <c r="U515" s="546"/>
      <c r="V515" s="546"/>
      <c r="W515" s="546"/>
      <c r="X515" s="554"/>
      <c r="Y515" s="554"/>
      <c r="Z515" s="546"/>
      <c r="AA515" s="546"/>
      <c r="AB515" s="546"/>
      <c r="AC515" s="546"/>
      <c r="AD515" s="546"/>
      <c r="AE515" s="546"/>
      <c r="AF515" s="546"/>
      <c r="AG515" s="546"/>
      <c r="AH515" s="546"/>
      <c r="AI515" s="546"/>
      <c r="AJ515" s="546"/>
    </row>
    <row r="516" spans="1:36" ht="15.75" customHeight="1">
      <c r="A516" s="546"/>
      <c r="B516" s="546"/>
      <c r="C516" s="546"/>
      <c r="D516" s="546"/>
      <c r="E516" s="546"/>
      <c r="F516" s="546"/>
      <c r="G516" s="546"/>
      <c r="H516" s="546"/>
      <c r="I516" s="546"/>
      <c r="J516" s="546"/>
      <c r="K516" s="546"/>
      <c r="L516" s="546"/>
      <c r="M516" s="546"/>
      <c r="N516" s="546"/>
      <c r="O516" s="546"/>
      <c r="P516" s="546"/>
      <c r="Q516" s="546"/>
      <c r="R516" s="546"/>
      <c r="S516" s="546"/>
      <c r="T516" s="546"/>
      <c r="U516" s="546"/>
      <c r="V516" s="546"/>
      <c r="W516" s="546"/>
      <c r="X516" s="554"/>
      <c r="Y516" s="554"/>
      <c r="Z516" s="546"/>
      <c r="AA516" s="546"/>
      <c r="AB516" s="546"/>
      <c r="AC516" s="546"/>
      <c r="AD516" s="546"/>
      <c r="AE516" s="546"/>
      <c r="AF516" s="546"/>
      <c r="AG516" s="546"/>
      <c r="AH516" s="546"/>
      <c r="AI516" s="546"/>
      <c r="AJ516" s="546"/>
    </row>
    <row r="517" spans="1:36" ht="15.75" customHeight="1">
      <c r="A517" s="546"/>
      <c r="B517" s="546"/>
      <c r="C517" s="546"/>
      <c r="D517" s="546"/>
      <c r="E517" s="546"/>
      <c r="F517" s="546"/>
      <c r="G517" s="546"/>
      <c r="H517" s="546"/>
      <c r="I517" s="546"/>
      <c r="J517" s="546"/>
      <c r="K517" s="546"/>
      <c r="L517" s="546"/>
      <c r="M517" s="546"/>
      <c r="N517" s="546"/>
      <c r="O517" s="546"/>
      <c r="P517" s="546"/>
      <c r="Q517" s="546"/>
      <c r="R517" s="546"/>
      <c r="S517" s="546"/>
      <c r="T517" s="546"/>
      <c r="U517" s="546"/>
      <c r="V517" s="546"/>
      <c r="W517" s="546"/>
      <c r="X517" s="554"/>
      <c r="Y517" s="554"/>
      <c r="Z517" s="546"/>
      <c r="AA517" s="546"/>
      <c r="AB517" s="546"/>
      <c r="AC517" s="546"/>
      <c r="AD517" s="546"/>
      <c r="AE517" s="546"/>
      <c r="AF517" s="546"/>
      <c r="AG517" s="546"/>
      <c r="AH517" s="546"/>
      <c r="AI517" s="546"/>
      <c r="AJ517" s="546"/>
    </row>
    <row r="518" spans="1:36" ht="15.75" customHeight="1">
      <c r="A518" s="546"/>
      <c r="B518" s="546"/>
      <c r="C518" s="546"/>
      <c r="D518" s="546"/>
      <c r="E518" s="546"/>
      <c r="F518" s="546"/>
      <c r="G518" s="546"/>
      <c r="H518" s="546"/>
      <c r="I518" s="546"/>
      <c r="J518" s="546"/>
      <c r="K518" s="546"/>
      <c r="L518" s="546"/>
      <c r="M518" s="546"/>
      <c r="N518" s="546"/>
      <c r="O518" s="546"/>
      <c r="P518" s="546"/>
      <c r="Q518" s="546"/>
      <c r="R518" s="546"/>
      <c r="S518" s="546"/>
      <c r="T518" s="546"/>
      <c r="U518" s="546"/>
      <c r="V518" s="546"/>
      <c r="W518" s="546"/>
      <c r="X518" s="554"/>
      <c r="Y518" s="554"/>
      <c r="Z518" s="546"/>
      <c r="AA518" s="546"/>
      <c r="AB518" s="546"/>
      <c r="AC518" s="546"/>
      <c r="AD518" s="546"/>
      <c r="AE518" s="546"/>
      <c r="AF518" s="546"/>
      <c r="AG518" s="546"/>
      <c r="AH518" s="546"/>
      <c r="AI518" s="546"/>
      <c r="AJ518" s="546"/>
    </row>
    <row r="519" spans="1:36" ht="15.75" customHeight="1">
      <c r="A519" s="546"/>
      <c r="B519" s="546"/>
      <c r="C519" s="546"/>
      <c r="D519" s="546"/>
      <c r="E519" s="546"/>
      <c r="F519" s="546"/>
      <c r="G519" s="546"/>
      <c r="H519" s="546"/>
      <c r="I519" s="546"/>
      <c r="J519" s="546"/>
      <c r="K519" s="546"/>
      <c r="L519" s="546"/>
      <c r="M519" s="546"/>
      <c r="N519" s="546"/>
      <c r="O519" s="546"/>
      <c r="P519" s="546"/>
      <c r="Q519" s="546"/>
      <c r="R519" s="546"/>
      <c r="S519" s="546"/>
      <c r="T519" s="546"/>
      <c r="U519" s="546"/>
      <c r="V519" s="546"/>
      <c r="W519" s="546"/>
      <c r="X519" s="554"/>
      <c r="Y519" s="554"/>
      <c r="Z519" s="546"/>
      <c r="AA519" s="546"/>
      <c r="AB519" s="546"/>
      <c r="AC519" s="546"/>
      <c r="AD519" s="546"/>
      <c r="AE519" s="546"/>
      <c r="AF519" s="546"/>
      <c r="AG519" s="546"/>
      <c r="AH519" s="546"/>
      <c r="AI519" s="546"/>
      <c r="AJ519" s="546"/>
    </row>
    <row r="520" spans="1:36" ht="15.75" customHeight="1">
      <c r="A520" s="546"/>
      <c r="B520" s="546"/>
      <c r="C520" s="546"/>
      <c r="D520" s="546"/>
      <c r="E520" s="546"/>
      <c r="F520" s="546"/>
      <c r="G520" s="546"/>
      <c r="H520" s="546"/>
      <c r="I520" s="546"/>
      <c r="J520" s="546"/>
      <c r="K520" s="546"/>
      <c r="L520" s="546"/>
      <c r="M520" s="546"/>
      <c r="N520" s="546"/>
      <c r="O520" s="546"/>
      <c r="P520" s="546"/>
      <c r="Q520" s="546"/>
      <c r="R520" s="546"/>
      <c r="S520" s="546"/>
      <c r="T520" s="546"/>
      <c r="U520" s="546"/>
      <c r="V520" s="546"/>
      <c r="W520" s="546"/>
      <c r="X520" s="554"/>
      <c r="Y520" s="554"/>
      <c r="Z520" s="546"/>
      <c r="AA520" s="546"/>
      <c r="AB520" s="546"/>
      <c r="AC520" s="546"/>
      <c r="AD520" s="546"/>
      <c r="AE520" s="546"/>
      <c r="AF520" s="546"/>
      <c r="AG520" s="546"/>
      <c r="AH520" s="546"/>
      <c r="AI520" s="546"/>
      <c r="AJ520" s="546"/>
    </row>
    <row r="521" spans="1:36" ht="15.75" customHeight="1">
      <c r="A521" s="546"/>
      <c r="B521" s="546"/>
      <c r="C521" s="546"/>
      <c r="D521" s="546"/>
      <c r="E521" s="546"/>
      <c r="F521" s="546"/>
      <c r="G521" s="546"/>
      <c r="H521" s="546"/>
      <c r="I521" s="546"/>
      <c r="J521" s="546"/>
      <c r="K521" s="546"/>
      <c r="L521" s="546"/>
      <c r="M521" s="546"/>
      <c r="N521" s="546"/>
      <c r="O521" s="546"/>
      <c r="P521" s="546"/>
      <c r="Q521" s="546"/>
      <c r="R521" s="546"/>
      <c r="S521" s="546"/>
      <c r="T521" s="546"/>
      <c r="U521" s="546"/>
      <c r="V521" s="546"/>
      <c r="W521" s="546"/>
      <c r="X521" s="554"/>
      <c r="Y521" s="554"/>
      <c r="Z521" s="546"/>
      <c r="AA521" s="546"/>
      <c r="AB521" s="546"/>
      <c r="AC521" s="546"/>
      <c r="AD521" s="546"/>
      <c r="AE521" s="546"/>
      <c r="AF521" s="546"/>
      <c r="AG521" s="546"/>
      <c r="AH521" s="546"/>
      <c r="AI521" s="546"/>
      <c r="AJ521" s="546"/>
    </row>
    <row r="522" spans="1:36" ht="15.75" customHeight="1">
      <c r="A522" s="546"/>
      <c r="B522" s="546"/>
      <c r="C522" s="546"/>
      <c r="D522" s="546"/>
      <c r="E522" s="546"/>
      <c r="F522" s="546"/>
      <c r="G522" s="546"/>
      <c r="H522" s="546"/>
      <c r="I522" s="546"/>
      <c r="J522" s="546"/>
      <c r="K522" s="546"/>
      <c r="L522" s="546"/>
      <c r="M522" s="546"/>
      <c r="N522" s="546"/>
      <c r="O522" s="546"/>
      <c r="P522" s="546"/>
      <c r="Q522" s="546"/>
      <c r="R522" s="546"/>
      <c r="S522" s="546"/>
      <c r="T522" s="546"/>
      <c r="U522" s="546"/>
      <c r="V522" s="546"/>
      <c r="W522" s="546"/>
      <c r="X522" s="554"/>
      <c r="Y522" s="554"/>
      <c r="Z522" s="546"/>
      <c r="AA522" s="546"/>
      <c r="AB522" s="546"/>
      <c r="AC522" s="546"/>
      <c r="AD522" s="546"/>
      <c r="AE522" s="546"/>
      <c r="AF522" s="546"/>
      <c r="AG522" s="546"/>
      <c r="AH522" s="546"/>
      <c r="AI522" s="546"/>
      <c r="AJ522" s="546"/>
    </row>
    <row r="523" spans="1:36" ht="15.75" customHeight="1">
      <c r="A523" s="546"/>
      <c r="B523" s="546"/>
      <c r="C523" s="546"/>
      <c r="D523" s="546"/>
      <c r="E523" s="546"/>
      <c r="F523" s="546"/>
      <c r="G523" s="546"/>
      <c r="H523" s="546"/>
      <c r="I523" s="546"/>
      <c r="J523" s="546"/>
      <c r="K523" s="546"/>
      <c r="L523" s="546"/>
      <c r="M523" s="546"/>
      <c r="N523" s="546"/>
      <c r="O523" s="546"/>
      <c r="P523" s="546"/>
      <c r="Q523" s="546"/>
      <c r="R523" s="546"/>
      <c r="S523" s="546"/>
      <c r="T523" s="546"/>
      <c r="U523" s="546"/>
      <c r="V523" s="546"/>
      <c r="W523" s="546"/>
      <c r="X523" s="554"/>
      <c r="Y523" s="554"/>
      <c r="Z523" s="546"/>
      <c r="AA523" s="546"/>
      <c r="AB523" s="546"/>
      <c r="AC523" s="546"/>
      <c r="AD523" s="546"/>
      <c r="AE523" s="546"/>
      <c r="AF523" s="546"/>
      <c r="AG523" s="546"/>
      <c r="AH523" s="546"/>
      <c r="AI523" s="546"/>
      <c r="AJ523" s="546"/>
    </row>
    <row r="524" spans="1:36" ht="15.75" customHeight="1">
      <c r="A524" s="546"/>
      <c r="B524" s="546"/>
      <c r="C524" s="546"/>
      <c r="D524" s="546"/>
      <c r="E524" s="546"/>
      <c r="F524" s="546"/>
      <c r="G524" s="546"/>
      <c r="H524" s="546"/>
      <c r="I524" s="546"/>
      <c r="J524" s="546"/>
      <c r="K524" s="546"/>
      <c r="L524" s="546"/>
      <c r="M524" s="546"/>
      <c r="N524" s="546"/>
      <c r="O524" s="546"/>
      <c r="P524" s="546"/>
      <c r="Q524" s="546"/>
      <c r="R524" s="546"/>
      <c r="S524" s="546"/>
      <c r="T524" s="546"/>
      <c r="U524" s="546"/>
      <c r="V524" s="546"/>
      <c r="W524" s="546"/>
      <c r="X524" s="554"/>
      <c r="Y524" s="554"/>
      <c r="Z524" s="546"/>
      <c r="AA524" s="546"/>
      <c r="AB524" s="546"/>
      <c r="AC524" s="546"/>
      <c r="AD524" s="546"/>
      <c r="AE524" s="546"/>
      <c r="AF524" s="546"/>
      <c r="AG524" s="546"/>
      <c r="AH524" s="546"/>
      <c r="AI524" s="546"/>
      <c r="AJ524" s="546"/>
    </row>
    <row r="525" spans="1:36" ht="15.75" customHeight="1">
      <c r="A525" s="546"/>
      <c r="B525" s="546"/>
      <c r="C525" s="546"/>
      <c r="D525" s="546"/>
      <c r="E525" s="546"/>
      <c r="F525" s="546"/>
      <c r="G525" s="546"/>
      <c r="H525" s="546"/>
      <c r="I525" s="546"/>
      <c r="J525" s="546"/>
      <c r="K525" s="546"/>
      <c r="L525" s="546"/>
      <c r="M525" s="546"/>
      <c r="N525" s="546"/>
      <c r="O525" s="546"/>
      <c r="P525" s="546"/>
      <c r="Q525" s="546"/>
      <c r="R525" s="546"/>
      <c r="S525" s="546"/>
      <c r="T525" s="546"/>
      <c r="U525" s="546"/>
      <c r="V525" s="546"/>
      <c r="W525" s="546"/>
      <c r="X525" s="554"/>
      <c r="Y525" s="554"/>
      <c r="Z525" s="546"/>
      <c r="AA525" s="546"/>
      <c r="AB525" s="546"/>
      <c r="AC525" s="546"/>
      <c r="AD525" s="546"/>
      <c r="AE525" s="546"/>
      <c r="AF525" s="546"/>
      <c r="AG525" s="546"/>
      <c r="AH525" s="546"/>
      <c r="AI525" s="546"/>
      <c r="AJ525" s="546"/>
    </row>
    <row r="526" spans="1:36" ht="15.75" customHeight="1">
      <c r="A526" s="546"/>
      <c r="B526" s="546"/>
      <c r="C526" s="546"/>
      <c r="D526" s="546"/>
      <c r="E526" s="546"/>
      <c r="F526" s="546"/>
      <c r="G526" s="546"/>
      <c r="H526" s="546"/>
      <c r="I526" s="546"/>
      <c r="J526" s="546"/>
      <c r="K526" s="546"/>
      <c r="L526" s="546"/>
      <c r="M526" s="546"/>
      <c r="N526" s="546"/>
      <c r="O526" s="546"/>
      <c r="P526" s="546"/>
      <c r="Q526" s="546"/>
      <c r="R526" s="546"/>
      <c r="S526" s="546"/>
      <c r="T526" s="546"/>
      <c r="U526" s="546"/>
      <c r="V526" s="546"/>
      <c r="W526" s="546"/>
      <c r="X526" s="554"/>
      <c r="Y526" s="554"/>
      <c r="Z526" s="546"/>
      <c r="AA526" s="546"/>
      <c r="AB526" s="546"/>
      <c r="AC526" s="546"/>
      <c r="AD526" s="546"/>
      <c r="AE526" s="546"/>
      <c r="AF526" s="546"/>
      <c r="AG526" s="546"/>
      <c r="AH526" s="546"/>
      <c r="AI526" s="546"/>
      <c r="AJ526" s="546"/>
    </row>
    <row r="527" spans="1:36" ht="15.75" customHeight="1">
      <c r="A527" s="546"/>
      <c r="B527" s="546"/>
      <c r="C527" s="546"/>
      <c r="D527" s="546"/>
      <c r="E527" s="546"/>
      <c r="F527" s="546"/>
      <c r="G527" s="546"/>
      <c r="H527" s="546"/>
      <c r="I527" s="546"/>
      <c r="J527" s="546"/>
      <c r="K527" s="546"/>
      <c r="L527" s="546"/>
      <c r="M527" s="546"/>
      <c r="N527" s="546"/>
      <c r="O527" s="546"/>
      <c r="P527" s="546"/>
      <c r="Q527" s="546"/>
      <c r="R527" s="546"/>
      <c r="S527" s="546"/>
      <c r="T527" s="546"/>
      <c r="U527" s="546"/>
      <c r="V527" s="546"/>
      <c r="W527" s="546"/>
      <c r="X527" s="554"/>
      <c r="Y527" s="554"/>
      <c r="Z527" s="546"/>
      <c r="AA527" s="546"/>
      <c r="AB527" s="546"/>
      <c r="AC527" s="546"/>
      <c r="AD527" s="546"/>
      <c r="AE527" s="546"/>
      <c r="AF527" s="546"/>
      <c r="AG527" s="546"/>
      <c r="AH527" s="546"/>
      <c r="AI527" s="546"/>
      <c r="AJ527" s="546"/>
    </row>
    <row r="528" spans="1:36" ht="15.75" customHeight="1">
      <c r="A528" s="546"/>
      <c r="B528" s="546"/>
      <c r="C528" s="546"/>
      <c r="D528" s="546"/>
      <c r="E528" s="546"/>
      <c r="F528" s="546"/>
      <c r="G528" s="546"/>
      <c r="H528" s="546"/>
      <c r="I528" s="546"/>
      <c r="J528" s="546"/>
      <c r="K528" s="546"/>
      <c r="L528" s="546"/>
      <c r="M528" s="546"/>
      <c r="N528" s="546"/>
      <c r="O528" s="546"/>
      <c r="P528" s="546"/>
      <c r="Q528" s="546"/>
      <c r="R528" s="546"/>
      <c r="S528" s="546"/>
      <c r="T528" s="546"/>
      <c r="U528" s="546"/>
      <c r="V528" s="546"/>
      <c r="W528" s="546"/>
      <c r="X528" s="554"/>
      <c r="Y528" s="554"/>
      <c r="Z528" s="546"/>
      <c r="AA528" s="546"/>
      <c r="AB528" s="546"/>
      <c r="AC528" s="546"/>
      <c r="AD528" s="546"/>
      <c r="AE528" s="546"/>
      <c r="AF528" s="546"/>
      <c r="AG528" s="546"/>
      <c r="AH528" s="546"/>
      <c r="AI528" s="546"/>
      <c r="AJ528" s="546"/>
    </row>
    <row r="529" spans="1:36" ht="15.75" customHeight="1">
      <c r="A529" s="546"/>
      <c r="B529" s="546"/>
      <c r="C529" s="546"/>
      <c r="D529" s="546"/>
      <c r="E529" s="546"/>
      <c r="F529" s="546"/>
      <c r="G529" s="546"/>
      <c r="H529" s="546"/>
      <c r="I529" s="546"/>
      <c r="J529" s="546"/>
      <c r="K529" s="546"/>
      <c r="L529" s="546"/>
      <c r="M529" s="546"/>
      <c r="N529" s="546"/>
      <c r="O529" s="546"/>
      <c r="P529" s="546"/>
      <c r="Q529" s="546"/>
      <c r="R529" s="546"/>
      <c r="S529" s="546"/>
      <c r="T529" s="546"/>
      <c r="U529" s="546"/>
      <c r="V529" s="546"/>
      <c r="W529" s="546"/>
      <c r="X529" s="554"/>
      <c r="Y529" s="554"/>
      <c r="Z529" s="546"/>
      <c r="AA529" s="546"/>
      <c r="AB529" s="546"/>
      <c r="AC529" s="546"/>
      <c r="AD529" s="546"/>
      <c r="AE529" s="546"/>
      <c r="AF529" s="546"/>
      <c r="AG529" s="546"/>
      <c r="AH529" s="546"/>
      <c r="AI529" s="546"/>
      <c r="AJ529" s="546"/>
    </row>
    <row r="530" spans="1:36" ht="15.75" customHeight="1">
      <c r="A530" s="546"/>
      <c r="B530" s="546"/>
      <c r="C530" s="546"/>
      <c r="D530" s="546"/>
      <c r="E530" s="546"/>
      <c r="F530" s="546"/>
      <c r="G530" s="546"/>
      <c r="H530" s="546"/>
      <c r="I530" s="546"/>
      <c r="J530" s="546"/>
      <c r="K530" s="546"/>
      <c r="L530" s="546"/>
      <c r="M530" s="546"/>
      <c r="N530" s="546"/>
      <c r="O530" s="546"/>
      <c r="P530" s="546"/>
      <c r="Q530" s="546"/>
      <c r="R530" s="546"/>
      <c r="S530" s="546"/>
      <c r="T530" s="546"/>
      <c r="U530" s="546"/>
      <c r="V530" s="546"/>
      <c r="W530" s="546"/>
      <c r="X530" s="554"/>
      <c r="Y530" s="554"/>
      <c r="Z530" s="546"/>
      <c r="AA530" s="546"/>
      <c r="AB530" s="546"/>
      <c r="AC530" s="546"/>
      <c r="AD530" s="546"/>
      <c r="AE530" s="546"/>
      <c r="AF530" s="546"/>
      <c r="AG530" s="546"/>
      <c r="AH530" s="546"/>
      <c r="AI530" s="546"/>
      <c r="AJ530" s="546"/>
    </row>
    <row r="531" spans="1:36" ht="15.75" customHeight="1">
      <c r="A531" s="546"/>
      <c r="B531" s="546"/>
      <c r="C531" s="546"/>
      <c r="D531" s="546"/>
      <c r="E531" s="546"/>
      <c r="F531" s="546"/>
      <c r="G531" s="546"/>
      <c r="H531" s="546"/>
      <c r="I531" s="546"/>
      <c r="J531" s="546"/>
      <c r="K531" s="546"/>
      <c r="L531" s="546"/>
      <c r="M531" s="546"/>
      <c r="N531" s="546"/>
      <c r="O531" s="546"/>
      <c r="P531" s="546"/>
      <c r="Q531" s="546"/>
      <c r="R531" s="546"/>
      <c r="S531" s="546"/>
      <c r="T531" s="546"/>
      <c r="U531" s="546"/>
      <c r="V531" s="546"/>
      <c r="W531" s="546"/>
      <c r="X531" s="554"/>
      <c r="Y531" s="554"/>
      <c r="Z531" s="546"/>
      <c r="AA531" s="546"/>
      <c r="AB531" s="546"/>
      <c r="AC531" s="546"/>
      <c r="AD531" s="546"/>
      <c r="AE531" s="546"/>
      <c r="AF531" s="546"/>
      <c r="AG531" s="546"/>
      <c r="AH531" s="546"/>
      <c r="AI531" s="546"/>
      <c r="AJ531" s="546"/>
    </row>
    <row r="532" spans="1:36" ht="15.75" customHeight="1">
      <c r="A532" s="546"/>
      <c r="B532" s="546"/>
      <c r="C532" s="546"/>
      <c r="D532" s="546"/>
      <c r="E532" s="546"/>
      <c r="F532" s="546"/>
      <c r="G532" s="546"/>
      <c r="H532" s="546"/>
      <c r="I532" s="546"/>
      <c r="J532" s="546"/>
      <c r="K532" s="546"/>
      <c r="L532" s="546"/>
      <c r="M532" s="546"/>
      <c r="N532" s="546"/>
      <c r="O532" s="546"/>
      <c r="P532" s="546"/>
      <c r="Q532" s="546"/>
      <c r="R532" s="546"/>
      <c r="S532" s="546"/>
      <c r="T532" s="546"/>
      <c r="U532" s="546"/>
      <c r="V532" s="546"/>
      <c r="W532" s="546"/>
      <c r="X532" s="554"/>
      <c r="Y532" s="554"/>
      <c r="Z532" s="546"/>
      <c r="AA532" s="546"/>
      <c r="AB532" s="546"/>
      <c r="AC532" s="546"/>
      <c r="AD532" s="546"/>
      <c r="AE532" s="546"/>
      <c r="AF532" s="546"/>
      <c r="AG532" s="546"/>
      <c r="AH532" s="546"/>
      <c r="AI532" s="546"/>
      <c r="AJ532" s="546"/>
    </row>
    <row r="533" spans="1:36" ht="15.75" customHeight="1">
      <c r="A533" s="546"/>
      <c r="B533" s="546"/>
      <c r="C533" s="546"/>
      <c r="D533" s="546"/>
      <c r="E533" s="546"/>
      <c r="F533" s="546"/>
      <c r="G533" s="546"/>
      <c r="H533" s="546"/>
      <c r="I533" s="546"/>
      <c r="J533" s="546"/>
      <c r="K533" s="546"/>
      <c r="L533" s="546"/>
      <c r="M533" s="546"/>
      <c r="N533" s="546"/>
      <c r="O533" s="546"/>
      <c r="P533" s="546"/>
      <c r="Q533" s="546"/>
      <c r="R533" s="546"/>
      <c r="S533" s="546"/>
      <c r="T533" s="546"/>
      <c r="U533" s="546"/>
      <c r="V533" s="546"/>
      <c r="W533" s="546"/>
      <c r="X533" s="554"/>
      <c r="Y533" s="554"/>
      <c r="Z533" s="546"/>
      <c r="AA533" s="546"/>
      <c r="AB533" s="546"/>
      <c r="AC533" s="546"/>
      <c r="AD533" s="546"/>
      <c r="AE533" s="546"/>
      <c r="AF533" s="546"/>
      <c r="AG533" s="546"/>
      <c r="AH533" s="546"/>
      <c r="AI533" s="546"/>
      <c r="AJ533" s="546"/>
    </row>
    <row r="534" spans="1:36" ht="15.75" customHeight="1">
      <c r="A534" s="546"/>
      <c r="B534" s="546"/>
      <c r="C534" s="546"/>
      <c r="D534" s="546"/>
      <c r="E534" s="546"/>
      <c r="F534" s="546"/>
      <c r="G534" s="546"/>
      <c r="H534" s="546"/>
      <c r="I534" s="546"/>
      <c r="J534" s="546"/>
      <c r="K534" s="546"/>
      <c r="L534" s="546"/>
      <c r="M534" s="546"/>
      <c r="N534" s="546"/>
      <c r="O534" s="546"/>
      <c r="P534" s="546"/>
      <c r="Q534" s="546"/>
      <c r="R534" s="546"/>
      <c r="S534" s="546"/>
      <c r="T534" s="546"/>
      <c r="U534" s="546"/>
      <c r="V534" s="546"/>
      <c r="W534" s="546"/>
      <c r="X534" s="554"/>
      <c r="Y534" s="554"/>
      <c r="Z534" s="546"/>
      <c r="AA534" s="546"/>
      <c r="AB534" s="546"/>
      <c r="AC534" s="546"/>
      <c r="AD534" s="546"/>
      <c r="AE534" s="546"/>
      <c r="AF534" s="546"/>
      <c r="AG534" s="546"/>
      <c r="AH534" s="546"/>
      <c r="AI534" s="546"/>
      <c r="AJ534" s="546"/>
    </row>
    <row r="535" spans="1:36" ht="15.75" customHeight="1">
      <c r="A535" s="546"/>
      <c r="B535" s="546"/>
      <c r="C535" s="546"/>
      <c r="D535" s="546"/>
      <c r="E535" s="546"/>
      <c r="F535" s="546"/>
      <c r="G535" s="546"/>
      <c r="H535" s="546"/>
      <c r="I535" s="546"/>
      <c r="J535" s="546"/>
      <c r="K535" s="546"/>
      <c r="L535" s="546"/>
      <c r="M535" s="546"/>
      <c r="N535" s="546"/>
      <c r="O535" s="546"/>
      <c r="P535" s="546"/>
      <c r="Q535" s="546"/>
      <c r="R535" s="546"/>
      <c r="S535" s="546"/>
      <c r="T535" s="546"/>
      <c r="U535" s="546"/>
      <c r="V535" s="546"/>
      <c r="W535" s="546"/>
      <c r="X535" s="554"/>
      <c r="Y535" s="554"/>
      <c r="Z535" s="546"/>
      <c r="AA535" s="546"/>
      <c r="AB535" s="546"/>
      <c r="AC535" s="546"/>
      <c r="AD535" s="546"/>
      <c r="AE535" s="546"/>
      <c r="AF535" s="546"/>
      <c r="AG535" s="546"/>
      <c r="AH535" s="546"/>
      <c r="AI535" s="546"/>
      <c r="AJ535" s="546"/>
    </row>
    <row r="536" spans="1:36" ht="15.75" customHeight="1">
      <c r="A536" s="546"/>
      <c r="B536" s="546"/>
      <c r="C536" s="546"/>
      <c r="D536" s="546"/>
      <c r="E536" s="546"/>
      <c r="F536" s="546"/>
      <c r="G536" s="546"/>
      <c r="H536" s="546"/>
      <c r="I536" s="546"/>
      <c r="J536" s="546"/>
      <c r="K536" s="546"/>
      <c r="L536" s="546"/>
      <c r="M536" s="546"/>
      <c r="N536" s="546"/>
      <c r="O536" s="546"/>
      <c r="P536" s="546"/>
      <c r="Q536" s="546"/>
      <c r="R536" s="546"/>
      <c r="S536" s="546"/>
      <c r="T536" s="546"/>
      <c r="U536" s="546"/>
      <c r="V536" s="546"/>
      <c r="W536" s="546"/>
      <c r="X536" s="554"/>
      <c r="Y536" s="554"/>
      <c r="Z536" s="546"/>
      <c r="AA536" s="546"/>
      <c r="AB536" s="546"/>
      <c r="AC536" s="546"/>
      <c r="AD536" s="546"/>
      <c r="AE536" s="546"/>
      <c r="AF536" s="546"/>
      <c r="AG536" s="546"/>
      <c r="AH536" s="546"/>
      <c r="AI536" s="546"/>
      <c r="AJ536" s="546"/>
    </row>
    <row r="537" spans="1:36" ht="15.75" customHeight="1">
      <c r="A537" s="546"/>
      <c r="B537" s="546"/>
      <c r="C537" s="546"/>
      <c r="D537" s="546"/>
      <c r="E537" s="546"/>
      <c r="F537" s="546"/>
      <c r="G537" s="546"/>
      <c r="H537" s="546"/>
      <c r="I537" s="546"/>
      <c r="J537" s="546"/>
      <c r="K537" s="546"/>
      <c r="L537" s="546"/>
      <c r="M537" s="546"/>
      <c r="N537" s="546"/>
      <c r="O537" s="546"/>
      <c r="P537" s="546"/>
      <c r="Q537" s="546"/>
      <c r="R537" s="546"/>
      <c r="S537" s="546"/>
      <c r="T537" s="546"/>
      <c r="U537" s="546"/>
      <c r="V537" s="546"/>
      <c r="W537" s="546"/>
      <c r="X537" s="554"/>
      <c r="Y537" s="554"/>
      <c r="Z537" s="546"/>
      <c r="AA537" s="546"/>
      <c r="AB537" s="546"/>
      <c r="AC537" s="546"/>
      <c r="AD537" s="546"/>
      <c r="AE537" s="546"/>
      <c r="AF537" s="546"/>
      <c r="AG537" s="546"/>
      <c r="AH537" s="546"/>
      <c r="AI537" s="546"/>
      <c r="AJ537" s="546"/>
    </row>
    <row r="538" spans="1:36" ht="15.75" customHeight="1">
      <c r="A538" s="546"/>
      <c r="B538" s="546"/>
      <c r="C538" s="546"/>
      <c r="D538" s="546"/>
      <c r="E538" s="546"/>
      <c r="F538" s="546"/>
      <c r="G538" s="546"/>
      <c r="H538" s="546"/>
      <c r="I538" s="546"/>
      <c r="J538" s="546"/>
      <c r="K538" s="546"/>
      <c r="L538" s="546"/>
      <c r="M538" s="546"/>
      <c r="N538" s="546"/>
      <c r="O538" s="546"/>
      <c r="P538" s="546"/>
      <c r="Q538" s="546"/>
      <c r="R538" s="546"/>
      <c r="S538" s="546"/>
      <c r="T538" s="546"/>
      <c r="U538" s="546"/>
      <c r="V538" s="546"/>
      <c r="W538" s="546"/>
      <c r="X538" s="554"/>
      <c r="Y538" s="554"/>
      <c r="Z538" s="546"/>
      <c r="AA538" s="546"/>
      <c r="AB538" s="546"/>
      <c r="AC538" s="546"/>
      <c r="AD538" s="546"/>
      <c r="AE538" s="546"/>
      <c r="AF538" s="546"/>
      <c r="AG538" s="546"/>
      <c r="AH538" s="546"/>
      <c r="AI538" s="546"/>
      <c r="AJ538" s="546"/>
    </row>
    <row r="539" spans="1:36" ht="15.75" customHeight="1">
      <c r="A539" s="546"/>
      <c r="B539" s="546"/>
      <c r="C539" s="546"/>
      <c r="D539" s="546"/>
      <c r="E539" s="546"/>
      <c r="F539" s="546"/>
      <c r="G539" s="546"/>
      <c r="H539" s="546"/>
      <c r="I539" s="546"/>
      <c r="J539" s="546"/>
      <c r="K539" s="546"/>
      <c r="L539" s="546"/>
      <c r="M539" s="546"/>
      <c r="N539" s="546"/>
      <c r="O539" s="546"/>
      <c r="P539" s="546"/>
      <c r="Q539" s="546"/>
      <c r="R539" s="546"/>
      <c r="S539" s="546"/>
      <c r="T539" s="546"/>
      <c r="U539" s="546"/>
      <c r="V539" s="546"/>
      <c r="W539" s="546"/>
      <c r="X539" s="554"/>
      <c r="Y539" s="554"/>
      <c r="Z539" s="546"/>
      <c r="AA539" s="546"/>
      <c r="AB539" s="546"/>
      <c r="AC539" s="546"/>
      <c r="AD539" s="546"/>
      <c r="AE539" s="546"/>
      <c r="AF539" s="546"/>
      <c r="AG539" s="546"/>
      <c r="AH539" s="546"/>
      <c r="AI539" s="546"/>
      <c r="AJ539" s="546"/>
    </row>
    <row r="540" spans="1:36" ht="15.75" customHeight="1">
      <c r="A540" s="546"/>
      <c r="B540" s="546"/>
      <c r="C540" s="546"/>
      <c r="D540" s="546"/>
      <c r="E540" s="546"/>
      <c r="F540" s="546"/>
      <c r="G540" s="546"/>
      <c r="H540" s="546"/>
      <c r="I540" s="546"/>
      <c r="J540" s="546"/>
      <c r="K540" s="546"/>
      <c r="L540" s="546"/>
      <c r="M540" s="546"/>
      <c r="N540" s="546"/>
      <c r="O540" s="546"/>
      <c r="P540" s="546"/>
      <c r="Q540" s="546"/>
      <c r="R540" s="546"/>
      <c r="S540" s="546"/>
      <c r="T540" s="546"/>
      <c r="U540" s="546"/>
      <c r="V540" s="546"/>
      <c r="W540" s="546"/>
      <c r="X540" s="554"/>
      <c r="Y540" s="554"/>
      <c r="Z540" s="546"/>
      <c r="AA540" s="546"/>
      <c r="AB540" s="546"/>
      <c r="AC540" s="546"/>
      <c r="AD540" s="546"/>
      <c r="AE540" s="546"/>
      <c r="AF540" s="546"/>
      <c r="AG540" s="546"/>
      <c r="AH540" s="546"/>
      <c r="AI540" s="546"/>
      <c r="AJ540" s="546"/>
    </row>
    <row r="541" spans="1:36" ht="15.75" customHeight="1">
      <c r="A541" s="546"/>
      <c r="B541" s="546"/>
      <c r="C541" s="546"/>
      <c r="D541" s="546"/>
      <c r="E541" s="546"/>
      <c r="F541" s="546"/>
      <c r="G541" s="546"/>
      <c r="H541" s="546"/>
      <c r="I541" s="546"/>
      <c r="J541" s="546"/>
      <c r="K541" s="546"/>
      <c r="L541" s="546"/>
      <c r="M541" s="546"/>
      <c r="N541" s="546"/>
      <c r="O541" s="546"/>
      <c r="P541" s="546"/>
      <c r="Q541" s="546"/>
      <c r="R541" s="546"/>
      <c r="S541" s="546"/>
      <c r="T541" s="546"/>
      <c r="U541" s="546"/>
      <c r="V541" s="546"/>
      <c r="W541" s="546"/>
      <c r="X541" s="554"/>
      <c r="Y541" s="554"/>
      <c r="Z541" s="546"/>
      <c r="AA541" s="546"/>
      <c r="AB541" s="546"/>
      <c r="AC541" s="546"/>
      <c r="AD541" s="546"/>
      <c r="AE541" s="546"/>
      <c r="AF541" s="546"/>
      <c r="AG541" s="546"/>
      <c r="AH541" s="546"/>
      <c r="AI541" s="546"/>
      <c r="AJ541" s="546"/>
    </row>
    <row r="542" spans="1:36" ht="15.75" customHeight="1">
      <c r="A542" s="546"/>
      <c r="B542" s="546"/>
      <c r="C542" s="546"/>
      <c r="D542" s="546"/>
      <c r="E542" s="546"/>
      <c r="F542" s="546"/>
      <c r="G542" s="546"/>
      <c r="H542" s="546"/>
      <c r="I542" s="546"/>
      <c r="J542" s="546"/>
      <c r="K542" s="546"/>
      <c r="L542" s="546"/>
      <c r="M542" s="546"/>
      <c r="N542" s="546"/>
      <c r="O542" s="546"/>
      <c r="P542" s="546"/>
      <c r="Q542" s="546"/>
      <c r="R542" s="546"/>
      <c r="S542" s="546"/>
      <c r="T542" s="546"/>
      <c r="U542" s="546"/>
      <c r="V542" s="546"/>
      <c r="W542" s="546"/>
      <c r="X542" s="554"/>
      <c r="Y542" s="554"/>
      <c r="Z542" s="546"/>
      <c r="AA542" s="546"/>
      <c r="AB542" s="546"/>
      <c r="AC542" s="546"/>
      <c r="AD542" s="546"/>
      <c r="AE542" s="546"/>
      <c r="AF542" s="546"/>
      <c r="AG542" s="546"/>
      <c r="AH542" s="546"/>
      <c r="AI542" s="546"/>
      <c r="AJ542" s="546"/>
    </row>
    <row r="543" spans="1:36" ht="15.75" customHeight="1">
      <c r="A543" s="546"/>
      <c r="B543" s="546"/>
      <c r="C543" s="546"/>
      <c r="D543" s="546"/>
      <c r="E543" s="546"/>
      <c r="F543" s="546"/>
      <c r="G543" s="546"/>
      <c r="H543" s="546"/>
      <c r="I543" s="546"/>
      <c r="J543" s="546"/>
      <c r="K543" s="546"/>
      <c r="L543" s="546"/>
      <c r="M543" s="546"/>
      <c r="N543" s="546"/>
      <c r="O543" s="546"/>
      <c r="P543" s="546"/>
      <c r="Q543" s="546"/>
      <c r="R543" s="546"/>
      <c r="S543" s="546"/>
      <c r="T543" s="546"/>
      <c r="U543" s="546"/>
      <c r="V543" s="546"/>
      <c r="W543" s="546"/>
      <c r="X543" s="554"/>
      <c r="Y543" s="554"/>
      <c r="Z543" s="546"/>
      <c r="AA543" s="546"/>
      <c r="AB543" s="546"/>
      <c r="AC543" s="546"/>
      <c r="AD543" s="546"/>
      <c r="AE543" s="546"/>
      <c r="AF543" s="546"/>
      <c r="AG543" s="546"/>
      <c r="AH543" s="546"/>
      <c r="AI543" s="546"/>
      <c r="AJ543" s="546"/>
    </row>
    <row r="544" spans="1:36" ht="15.75" customHeight="1">
      <c r="A544" s="546"/>
      <c r="B544" s="546"/>
      <c r="C544" s="546"/>
      <c r="D544" s="546"/>
      <c r="E544" s="546"/>
      <c r="F544" s="546"/>
      <c r="G544" s="546"/>
      <c r="H544" s="546"/>
      <c r="I544" s="546"/>
      <c r="J544" s="546"/>
      <c r="K544" s="546"/>
      <c r="L544" s="546"/>
      <c r="M544" s="546"/>
      <c r="N544" s="546"/>
      <c r="O544" s="546"/>
      <c r="P544" s="546"/>
      <c r="Q544" s="546"/>
      <c r="R544" s="546"/>
      <c r="S544" s="546"/>
      <c r="T544" s="546"/>
      <c r="U544" s="546"/>
      <c r="V544" s="546"/>
      <c r="W544" s="546"/>
      <c r="X544" s="554"/>
      <c r="Y544" s="554"/>
      <c r="Z544" s="546"/>
      <c r="AA544" s="546"/>
      <c r="AB544" s="546"/>
      <c r="AC544" s="546"/>
      <c r="AD544" s="546"/>
      <c r="AE544" s="546"/>
      <c r="AF544" s="546"/>
      <c r="AG544" s="546"/>
      <c r="AH544" s="546"/>
      <c r="AI544" s="546"/>
      <c r="AJ544" s="546"/>
    </row>
    <row r="545" spans="1:36" ht="15.75" customHeight="1">
      <c r="A545" s="546"/>
      <c r="B545" s="546"/>
      <c r="C545" s="546"/>
      <c r="D545" s="546"/>
      <c r="E545" s="546"/>
      <c r="F545" s="546"/>
      <c r="G545" s="546"/>
      <c r="H545" s="546"/>
      <c r="I545" s="546"/>
      <c r="J545" s="546"/>
      <c r="K545" s="546"/>
      <c r="L545" s="546"/>
      <c r="M545" s="546"/>
      <c r="N545" s="546"/>
      <c r="O545" s="546"/>
      <c r="P545" s="546"/>
      <c r="Q545" s="546"/>
      <c r="R545" s="546"/>
      <c r="S545" s="546"/>
      <c r="T545" s="546"/>
      <c r="U545" s="546"/>
      <c r="V545" s="546"/>
      <c r="W545" s="546"/>
      <c r="X545" s="554"/>
      <c r="Y545" s="554"/>
      <c r="Z545" s="546"/>
      <c r="AA545" s="546"/>
      <c r="AB545" s="546"/>
      <c r="AC545" s="546"/>
      <c r="AD545" s="546"/>
      <c r="AE545" s="546"/>
      <c r="AF545" s="546"/>
      <c r="AG545" s="546"/>
      <c r="AH545" s="546"/>
      <c r="AI545" s="546"/>
      <c r="AJ545" s="546"/>
    </row>
    <row r="546" spans="1:36" ht="15.75" customHeight="1">
      <c r="A546" s="546"/>
      <c r="B546" s="546"/>
      <c r="C546" s="546"/>
      <c r="D546" s="546"/>
      <c r="E546" s="546"/>
      <c r="F546" s="546"/>
      <c r="G546" s="546"/>
      <c r="H546" s="546"/>
      <c r="I546" s="546"/>
      <c r="J546" s="546"/>
      <c r="K546" s="546"/>
      <c r="L546" s="546"/>
      <c r="M546" s="546"/>
      <c r="N546" s="546"/>
      <c r="O546" s="546"/>
      <c r="P546" s="546"/>
      <c r="Q546" s="546"/>
      <c r="R546" s="546"/>
      <c r="S546" s="546"/>
      <c r="T546" s="546"/>
      <c r="U546" s="546"/>
      <c r="V546" s="546"/>
      <c r="W546" s="546"/>
      <c r="X546" s="554"/>
      <c r="Y546" s="554"/>
      <c r="Z546" s="546"/>
      <c r="AA546" s="546"/>
      <c r="AB546" s="546"/>
      <c r="AC546" s="546"/>
      <c r="AD546" s="546"/>
      <c r="AE546" s="546"/>
      <c r="AF546" s="546"/>
      <c r="AG546" s="546"/>
      <c r="AH546" s="546"/>
      <c r="AI546" s="546"/>
      <c r="AJ546" s="546"/>
    </row>
    <row r="547" spans="1:36" ht="15.75" customHeight="1">
      <c r="A547" s="546"/>
      <c r="B547" s="546"/>
      <c r="C547" s="546"/>
      <c r="D547" s="546"/>
      <c r="E547" s="546"/>
      <c r="F547" s="546"/>
      <c r="G547" s="546"/>
      <c r="H547" s="546"/>
      <c r="I547" s="546"/>
      <c r="J547" s="546"/>
      <c r="K547" s="546"/>
      <c r="L547" s="546"/>
      <c r="M547" s="546"/>
      <c r="N547" s="546"/>
      <c r="O547" s="546"/>
      <c r="P547" s="546"/>
      <c r="Q547" s="546"/>
      <c r="R547" s="546"/>
      <c r="S547" s="546"/>
      <c r="T547" s="546"/>
      <c r="U547" s="546"/>
      <c r="V547" s="546"/>
      <c r="W547" s="546"/>
      <c r="X547" s="554"/>
      <c r="Y547" s="554"/>
      <c r="Z547" s="546"/>
      <c r="AA547" s="546"/>
      <c r="AB547" s="546"/>
      <c r="AC547" s="546"/>
      <c r="AD547" s="546"/>
      <c r="AE547" s="546"/>
      <c r="AF547" s="546"/>
      <c r="AG547" s="546"/>
      <c r="AH547" s="546"/>
      <c r="AI547" s="546"/>
      <c r="AJ547" s="546"/>
    </row>
    <row r="548" spans="1:36" ht="15.75" customHeight="1">
      <c r="A548" s="546"/>
      <c r="B548" s="546"/>
      <c r="C548" s="546"/>
      <c r="D548" s="546"/>
      <c r="E548" s="546"/>
      <c r="F548" s="546"/>
      <c r="G548" s="546"/>
      <c r="H548" s="546"/>
      <c r="I548" s="546"/>
      <c r="J548" s="546"/>
      <c r="K548" s="546"/>
      <c r="L548" s="546"/>
      <c r="M548" s="546"/>
      <c r="N548" s="546"/>
      <c r="O548" s="546"/>
      <c r="P548" s="546"/>
      <c r="Q548" s="546"/>
      <c r="R548" s="546"/>
      <c r="S548" s="546"/>
      <c r="T548" s="546"/>
      <c r="U548" s="546"/>
      <c r="V548" s="546"/>
      <c r="W548" s="546"/>
      <c r="X548" s="554"/>
      <c r="Y548" s="554"/>
      <c r="Z548" s="546"/>
      <c r="AA548" s="546"/>
      <c r="AB548" s="546"/>
      <c r="AC548" s="546"/>
      <c r="AD548" s="546"/>
      <c r="AE548" s="546"/>
      <c r="AF548" s="546"/>
      <c r="AG548" s="546"/>
      <c r="AH548" s="546"/>
      <c r="AI548" s="546"/>
      <c r="AJ548" s="546"/>
    </row>
    <row r="549" spans="1:36" ht="15.75" customHeight="1">
      <c r="A549" s="546"/>
      <c r="B549" s="546"/>
      <c r="C549" s="546"/>
      <c r="D549" s="546"/>
      <c r="E549" s="546"/>
      <c r="F549" s="546"/>
      <c r="G549" s="546"/>
      <c r="H549" s="546"/>
      <c r="I549" s="546"/>
      <c r="J549" s="546"/>
      <c r="K549" s="546"/>
      <c r="L549" s="546"/>
      <c r="M549" s="546"/>
      <c r="N549" s="546"/>
      <c r="O549" s="546"/>
      <c r="P549" s="546"/>
      <c r="Q549" s="546"/>
      <c r="R549" s="546"/>
      <c r="S549" s="546"/>
      <c r="T549" s="546"/>
      <c r="U549" s="546"/>
      <c r="V549" s="546"/>
      <c r="W549" s="546"/>
      <c r="X549" s="554"/>
      <c r="Y549" s="554"/>
      <c r="Z549" s="546"/>
      <c r="AA549" s="546"/>
      <c r="AB549" s="546"/>
      <c r="AC549" s="546"/>
      <c r="AD549" s="546"/>
      <c r="AE549" s="546"/>
      <c r="AF549" s="546"/>
      <c r="AG549" s="546"/>
      <c r="AH549" s="546"/>
      <c r="AI549" s="546"/>
      <c r="AJ549" s="546"/>
    </row>
    <row r="550" spans="1:36" ht="15.75" customHeight="1">
      <c r="A550" s="546"/>
      <c r="B550" s="546"/>
      <c r="C550" s="546"/>
      <c r="D550" s="546"/>
      <c r="E550" s="546"/>
      <c r="F550" s="546"/>
      <c r="G550" s="546"/>
      <c r="H550" s="546"/>
      <c r="I550" s="546"/>
      <c r="J550" s="546"/>
      <c r="K550" s="546"/>
      <c r="L550" s="546"/>
      <c r="M550" s="546"/>
      <c r="N550" s="546"/>
      <c r="O550" s="546"/>
      <c r="P550" s="546"/>
      <c r="Q550" s="546"/>
      <c r="R550" s="546"/>
      <c r="S550" s="546"/>
      <c r="T550" s="546"/>
      <c r="U550" s="546"/>
      <c r="V550" s="546"/>
      <c r="W550" s="546"/>
      <c r="X550" s="554"/>
      <c r="Y550" s="554"/>
      <c r="Z550" s="546"/>
      <c r="AA550" s="546"/>
      <c r="AB550" s="546"/>
      <c r="AC550" s="546"/>
      <c r="AD550" s="546"/>
      <c r="AE550" s="546"/>
      <c r="AF550" s="546"/>
      <c r="AG550" s="546"/>
      <c r="AH550" s="546"/>
      <c r="AI550" s="546"/>
      <c r="AJ550" s="546"/>
    </row>
    <row r="551" spans="1:36" ht="15.75" customHeight="1">
      <c r="A551" s="546"/>
      <c r="B551" s="546"/>
      <c r="C551" s="546"/>
      <c r="D551" s="546"/>
      <c r="E551" s="546"/>
      <c r="F551" s="546"/>
      <c r="G551" s="546"/>
      <c r="H551" s="546"/>
      <c r="I551" s="546"/>
      <c r="J551" s="546"/>
      <c r="K551" s="546"/>
      <c r="L551" s="546"/>
      <c r="M551" s="546"/>
      <c r="N551" s="546"/>
      <c r="O551" s="546"/>
      <c r="P551" s="546"/>
      <c r="Q551" s="546"/>
      <c r="R551" s="546"/>
      <c r="S551" s="546"/>
      <c r="T551" s="546"/>
      <c r="U551" s="546"/>
      <c r="V551" s="546"/>
      <c r="W551" s="546"/>
      <c r="X551" s="554"/>
      <c r="Y551" s="554"/>
      <c r="Z551" s="546"/>
      <c r="AA551" s="546"/>
      <c r="AB551" s="546"/>
      <c r="AC551" s="546"/>
      <c r="AD551" s="546"/>
      <c r="AE551" s="546"/>
      <c r="AF551" s="546"/>
      <c r="AG551" s="546"/>
      <c r="AH551" s="546"/>
      <c r="AI551" s="546"/>
      <c r="AJ551" s="546"/>
    </row>
    <row r="552" spans="1:36" ht="15.75" customHeight="1">
      <c r="A552" s="546"/>
      <c r="B552" s="546"/>
      <c r="C552" s="546"/>
      <c r="D552" s="546"/>
      <c r="E552" s="546"/>
      <c r="F552" s="546"/>
      <c r="G552" s="546"/>
      <c r="H552" s="546"/>
      <c r="I552" s="546"/>
      <c r="J552" s="546"/>
      <c r="K552" s="546"/>
      <c r="L552" s="546"/>
      <c r="M552" s="546"/>
      <c r="N552" s="546"/>
      <c r="O552" s="546"/>
      <c r="P552" s="546"/>
      <c r="Q552" s="546"/>
      <c r="R552" s="546"/>
      <c r="S552" s="546"/>
      <c r="T552" s="546"/>
      <c r="U552" s="546"/>
      <c r="V552" s="546"/>
      <c r="W552" s="546"/>
      <c r="X552" s="554"/>
      <c r="Y552" s="554"/>
      <c r="Z552" s="546"/>
      <c r="AA552" s="546"/>
      <c r="AB552" s="546"/>
      <c r="AC552" s="546"/>
      <c r="AD552" s="546"/>
      <c r="AE552" s="546"/>
      <c r="AF552" s="546"/>
      <c r="AG552" s="546"/>
      <c r="AH552" s="546"/>
      <c r="AI552" s="546"/>
      <c r="AJ552" s="546"/>
    </row>
    <row r="553" spans="1:36" ht="15.75" customHeight="1">
      <c r="A553" s="546"/>
      <c r="B553" s="546"/>
      <c r="C553" s="546"/>
      <c r="D553" s="546"/>
      <c r="E553" s="546"/>
      <c r="F553" s="546"/>
      <c r="G553" s="546"/>
      <c r="H553" s="546"/>
      <c r="I553" s="546"/>
      <c r="J553" s="546"/>
      <c r="K553" s="546"/>
      <c r="L553" s="546"/>
      <c r="M553" s="546"/>
      <c r="N553" s="546"/>
      <c r="O553" s="546"/>
      <c r="P553" s="546"/>
      <c r="Q553" s="546"/>
      <c r="R553" s="546"/>
      <c r="S553" s="546"/>
      <c r="T553" s="546"/>
      <c r="U553" s="546"/>
      <c r="V553" s="546"/>
      <c r="W553" s="546"/>
      <c r="X553" s="554"/>
      <c r="Y553" s="554"/>
      <c r="Z553" s="546"/>
      <c r="AA553" s="546"/>
      <c r="AB553" s="546"/>
      <c r="AC553" s="546"/>
      <c r="AD553" s="546"/>
      <c r="AE553" s="546"/>
      <c r="AF553" s="546"/>
      <c r="AG553" s="546"/>
      <c r="AH553" s="546"/>
      <c r="AI553" s="546"/>
      <c r="AJ553" s="546"/>
    </row>
    <row r="554" spans="1:36" ht="15.75" customHeight="1">
      <c r="A554" s="546"/>
      <c r="B554" s="546"/>
      <c r="C554" s="546"/>
      <c r="D554" s="546"/>
      <c r="E554" s="546"/>
      <c r="F554" s="546"/>
      <c r="G554" s="546"/>
      <c r="H554" s="546"/>
      <c r="I554" s="546"/>
      <c r="J554" s="546"/>
      <c r="K554" s="546"/>
      <c r="L554" s="546"/>
      <c r="M554" s="546"/>
      <c r="N554" s="546"/>
      <c r="O554" s="546"/>
      <c r="P554" s="546"/>
      <c r="Q554" s="546"/>
      <c r="R554" s="546"/>
      <c r="S554" s="546"/>
      <c r="T554" s="546"/>
      <c r="U554" s="546"/>
      <c r="V554" s="546"/>
      <c r="W554" s="546"/>
      <c r="X554" s="554"/>
      <c r="Y554" s="554"/>
      <c r="Z554" s="546"/>
      <c r="AA554" s="546"/>
      <c r="AB554" s="546"/>
      <c r="AC554" s="546"/>
      <c r="AD554" s="546"/>
      <c r="AE554" s="546"/>
      <c r="AF554" s="546"/>
      <c r="AG554" s="546"/>
      <c r="AH554" s="546"/>
      <c r="AI554" s="546"/>
      <c r="AJ554" s="546"/>
    </row>
    <row r="555" spans="1:36" ht="15.75" customHeight="1">
      <c r="A555" s="546"/>
      <c r="B555" s="546"/>
      <c r="C555" s="546"/>
      <c r="D555" s="546"/>
      <c r="E555" s="546"/>
      <c r="F555" s="546"/>
      <c r="G555" s="546"/>
      <c r="H555" s="546"/>
      <c r="I555" s="546"/>
      <c r="J555" s="546"/>
      <c r="K555" s="546"/>
      <c r="L555" s="546"/>
      <c r="M555" s="546"/>
      <c r="N555" s="546"/>
      <c r="O555" s="546"/>
      <c r="P555" s="546"/>
      <c r="Q555" s="546"/>
      <c r="R555" s="546"/>
      <c r="S555" s="546"/>
      <c r="T555" s="546"/>
      <c r="U555" s="546"/>
      <c r="V555" s="546"/>
      <c r="W555" s="546"/>
      <c r="X555" s="554"/>
      <c r="Y555" s="554"/>
      <c r="Z555" s="546"/>
      <c r="AA555" s="546"/>
      <c r="AB555" s="546"/>
      <c r="AC555" s="546"/>
      <c r="AD555" s="546"/>
      <c r="AE555" s="546"/>
      <c r="AF555" s="546"/>
      <c r="AG555" s="546"/>
      <c r="AH555" s="546"/>
      <c r="AI555" s="546"/>
      <c r="AJ555" s="546"/>
    </row>
    <row r="556" spans="1:36" ht="15.75" customHeight="1">
      <c r="A556" s="546"/>
      <c r="B556" s="546"/>
      <c r="C556" s="546"/>
      <c r="D556" s="546"/>
      <c r="E556" s="546"/>
      <c r="F556" s="546"/>
      <c r="G556" s="546"/>
      <c r="H556" s="546"/>
      <c r="I556" s="546"/>
      <c r="J556" s="546"/>
      <c r="K556" s="546"/>
      <c r="L556" s="546"/>
      <c r="M556" s="546"/>
      <c r="N556" s="546"/>
      <c r="O556" s="546"/>
      <c r="P556" s="546"/>
      <c r="Q556" s="546"/>
      <c r="R556" s="546"/>
      <c r="S556" s="546"/>
      <c r="T556" s="546"/>
      <c r="U556" s="546"/>
      <c r="V556" s="546"/>
      <c r="W556" s="546"/>
      <c r="X556" s="554"/>
      <c r="Y556" s="554"/>
      <c r="Z556" s="546"/>
      <c r="AA556" s="546"/>
      <c r="AB556" s="546"/>
      <c r="AC556" s="546"/>
      <c r="AD556" s="546"/>
      <c r="AE556" s="546"/>
      <c r="AF556" s="546"/>
      <c r="AG556" s="546"/>
      <c r="AH556" s="546"/>
      <c r="AI556" s="546"/>
      <c r="AJ556" s="546"/>
    </row>
    <row r="557" spans="1:36" ht="15.75" customHeight="1">
      <c r="A557" s="546"/>
      <c r="B557" s="546"/>
      <c r="C557" s="546"/>
      <c r="D557" s="546"/>
      <c r="E557" s="546"/>
      <c r="F557" s="546"/>
      <c r="G557" s="546"/>
      <c r="H557" s="546"/>
      <c r="I557" s="546"/>
      <c r="J557" s="546"/>
      <c r="K557" s="546"/>
      <c r="L557" s="546"/>
      <c r="M557" s="546"/>
      <c r="N557" s="546"/>
      <c r="O557" s="546"/>
      <c r="P557" s="546"/>
      <c r="Q557" s="546"/>
      <c r="R557" s="546"/>
      <c r="S557" s="546"/>
      <c r="T557" s="546"/>
      <c r="U557" s="546"/>
      <c r="V557" s="546"/>
      <c r="W557" s="546"/>
      <c r="X557" s="554"/>
      <c r="Y557" s="554"/>
      <c r="Z557" s="546"/>
      <c r="AA557" s="546"/>
      <c r="AB557" s="546"/>
      <c r="AC557" s="546"/>
      <c r="AD557" s="546"/>
      <c r="AE557" s="546"/>
      <c r="AF557" s="546"/>
      <c r="AG557" s="546"/>
      <c r="AH557" s="546"/>
      <c r="AI557" s="546"/>
      <c r="AJ557" s="546"/>
    </row>
    <row r="558" spans="1:36" ht="15.75" customHeight="1">
      <c r="A558" s="546"/>
      <c r="B558" s="546"/>
      <c r="C558" s="546"/>
      <c r="D558" s="546"/>
      <c r="E558" s="546"/>
      <c r="F558" s="546"/>
      <c r="G558" s="546"/>
      <c r="H558" s="546"/>
      <c r="I558" s="546"/>
      <c r="J558" s="546"/>
      <c r="K558" s="546"/>
      <c r="L558" s="546"/>
      <c r="M558" s="546"/>
      <c r="N558" s="546"/>
      <c r="O558" s="546"/>
      <c r="P558" s="546"/>
      <c r="Q558" s="546"/>
      <c r="R558" s="546"/>
      <c r="S558" s="546"/>
      <c r="T558" s="546"/>
      <c r="U558" s="546"/>
      <c r="V558" s="546"/>
      <c r="W558" s="546"/>
      <c r="X558" s="554"/>
      <c r="Y558" s="554"/>
      <c r="Z558" s="546"/>
      <c r="AA558" s="546"/>
      <c r="AB558" s="546"/>
      <c r="AC558" s="546"/>
      <c r="AD558" s="546"/>
      <c r="AE558" s="546"/>
      <c r="AF558" s="546"/>
      <c r="AG558" s="546"/>
      <c r="AH558" s="546"/>
      <c r="AI558" s="546"/>
      <c r="AJ558" s="546"/>
    </row>
    <row r="559" spans="1:36" ht="15.75" customHeight="1">
      <c r="A559" s="546"/>
      <c r="B559" s="546"/>
      <c r="C559" s="546"/>
      <c r="D559" s="546"/>
      <c r="E559" s="546"/>
      <c r="F559" s="546"/>
      <c r="G559" s="546"/>
      <c r="H559" s="546"/>
      <c r="I559" s="546"/>
      <c r="J559" s="546"/>
      <c r="K559" s="546"/>
      <c r="L559" s="546"/>
      <c r="M559" s="546"/>
      <c r="N559" s="546"/>
      <c r="O559" s="546"/>
      <c r="P559" s="546"/>
      <c r="Q559" s="546"/>
      <c r="R559" s="546"/>
      <c r="S559" s="546"/>
      <c r="T559" s="546"/>
      <c r="U559" s="546"/>
      <c r="V559" s="546"/>
      <c r="W559" s="546"/>
      <c r="X559" s="554"/>
      <c r="Y559" s="554"/>
      <c r="Z559" s="546"/>
      <c r="AA559" s="546"/>
      <c r="AB559" s="546"/>
      <c r="AC559" s="546"/>
      <c r="AD559" s="546"/>
      <c r="AE559" s="546"/>
      <c r="AF559" s="546"/>
      <c r="AG559" s="546"/>
      <c r="AH559" s="546"/>
      <c r="AI559" s="546"/>
      <c r="AJ559" s="546"/>
    </row>
    <row r="560" spans="1:36" ht="15.75" customHeight="1">
      <c r="A560" s="546"/>
      <c r="B560" s="546"/>
      <c r="C560" s="546"/>
      <c r="D560" s="546"/>
      <c r="E560" s="546"/>
      <c r="F560" s="546"/>
      <c r="G560" s="546"/>
      <c r="H560" s="546"/>
      <c r="I560" s="546"/>
      <c r="J560" s="546"/>
      <c r="K560" s="546"/>
      <c r="L560" s="546"/>
      <c r="M560" s="546"/>
      <c r="N560" s="546"/>
      <c r="O560" s="546"/>
      <c r="P560" s="546"/>
      <c r="Q560" s="546"/>
      <c r="R560" s="546"/>
      <c r="S560" s="546"/>
      <c r="T560" s="546"/>
      <c r="U560" s="546"/>
      <c r="V560" s="546"/>
      <c r="W560" s="546"/>
      <c r="X560" s="554"/>
      <c r="Y560" s="554"/>
      <c r="Z560" s="546"/>
      <c r="AA560" s="546"/>
      <c r="AB560" s="546"/>
      <c r="AC560" s="546"/>
      <c r="AD560" s="546"/>
      <c r="AE560" s="546"/>
      <c r="AF560" s="546"/>
      <c r="AG560" s="546"/>
      <c r="AH560" s="546"/>
      <c r="AI560" s="546"/>
      <c r="AJ560" s="546"/>
    </row>
    <row r="561" spans="1:36" ht="15.75" customHeight="1">
      <c r="A561" s="546"/>
      <c r="B561" s="546"/>
      <c r="C561" s="546"/>
      <c r="D561" s="546"/>
      <c r="E561" s="546"/>
      <c r="F561" s="546"/>
      <c r="G561" s="546"/>
      <c r="H561" s="546"/>
      <c r="I561" s="546"/>
      <c r="J561" s="546"/>
      <c r="K561" s="546"/>
      <c r="L561" s="546"/>
      <c r="M561" s="546"/>
      <c r="N561" s="546"/>
      <c r="O561" s="546"/>
      <c r="P561" s="546"/>
      <c r="Q561" s="546"/>
      <c r="R561" s="546"/>
      <c r="S561" s="546"/>
      <c r="T561" s="546"/>
      <c r="U561" s="546"/>
      <c r="V561" s="546"/>
      <c r="W561" s="546"/>
      <c r="X561" s="554"/>
      <c r="Y561" s="554"/>
      <c r="Z561" s="546"/>
      <c r="AA561" s="546"/>
      <c r="AB561" s="546"/>
      <c r="AC561" s="546"/>
      <c r="AD561" s="546"/>
      <c r="AE561" s="546"/>
      <c r="AF561" s="546"/>
      <c r="AG561" s="546"/>
      <c r="AH561" s="546"/>
      <c r="AI561" s="546"/>
      <c r="AJ561" s="546"/>
    </row>
    <row r="562" spans="1:36" ht="15.75" customHeight="1">
      <c r="A562" s="546"/>
      <c r="B562" s="546"/>
      <c r="C562" s="546"/>
      <c r="D562" s="546"/>
      <c r="E562" s="546"/>
      <c r="F562" s="546"/>
      <c r="G562" s="546"/>
      <c r="H562" s="546"/>
      <c r="I562" s="546"/>
      <c r="J562" s="546"/>
      <c r="K562" s="546"/>
      <c r="L562" s="546"/>
      <c r="M562" s="546"/>
      <c r="N562" s="546"/>
      <c r="O562" s="546"/>
      <c r="P562" s="546"/>
      <c r="Q562" s="546"/>
      <c r="R562" s="546"/>
      <c r="S562" s="546"/>
      <c r="T562" s="546"/>
      <c r="U562" s="546"/>
      <c r="V562" s="546"/>
      <c r="W562" s="546"/>
      <c r="X562" s="554"/>
      <c r="Y562" s="554"/>
      <c r="Z562" s="546"/>
      <c r="AA562" s="546"/>
      <c r="AB562" s="546"/>
      <c r="AC562" s="546"/>
      <c r="AD562" s="546"/>
      <c r="AE562" s="546"/>
      <c r="AF562" s="546"/>
      <c r="AG562" s="546"/>
      <c r="AH562" s="546"/>
      <c r="AI562" s="546"/>
      <c r="AJ562" s="546"/>
    </row>
    <row r="563" spans="1:36" ht="15.75" customHeight="1">
      <c r="A563" s="546"/>
      <c r="B563" s="546"/>
      <c r="C563" s="546"/>
      <c r="D563" s="546"/>
      <c r="E563" s="546"/>
      <c r="F563" s="546"/>
      <c r="G563" s="546"/>
      <c r="H563" s="546"/>
      <c r="I563" s="546"/>
      <c r="J563" s="546"/>
      <c r="K563" s="546"/>
      <c r="L563" s="546"/>
      <c r="M563" s="546"/>
      <c r="N563" s="546"/>
      <c r="O563" s="546"/>
      <c r="P563" s="546"/>
      <c r="Q563" s="546"/>
      <c r="R563" s="546"/>
      <c r="S563" s="546"/>
      <c r="T563" s="546"/>
      <c r="U563" s="546"/>
      <c r="V563" s="546"/>
      <c r="W563" s="546"/>
      <c r="X563" s="554"/>
      <c r="Y563" s="554"/>
      <c r="Z563" s="546"/>
      <c r="AA563" s="546"/>
      <c r="AB563" s="546"/>
      <c r="AC563" s="546"/>
      <c r="AD563" s="546"/>
      <c r="AE563" s="546"/>
      <c r="AF563" s="546"/>
      <c r="AG563" s="546"/>
      <c r="AH563" s="546"/>
      <c r="AI563" s="546"/>
      <c r="AJ563" s="546"/>
    </row>
    <row r="564" spans="1:36" ht="15.75" customHeight="1">
      <c r="A564" s="546"/>
      <c r="B564" s="546"/>
      <c r="C564" s="546"/>
      <c r="D564" s="546"/>
      <c r="E564" s="546"/>
      <c r="F564" s="546"/>
      <c r="G564" s="546"/>
      <c r="H564" s="546"/>
      <c r="I564" s="546"/>
      <c r="J564" s="546"/>
      <c r="K564" s="546"/>
      <c r="L564" s="546"/>
      <c r="M564" s="546"/>
      <c r="N564" s="546"/>
      <c r="O564" s="546"/>
      <c r="P564" s="546"/>
      <c r="Q564" s="546"/>
      <c r="R564" s="546"/>
      <c r="S564" s="546"/>
      <c r="T564" s="546"/>
      <c r="U564" s="546"/>
      <c r="V564" s="546"/>
      <c r="W564" s="546"/>
      <c r="X564" s="554"/>
      <c r="Y564" s="554"/>
      <c r="Z564" s="546"/>
      <c r="AA564" s="546"/>
      <c r="AB564" s="546"/>
      <c r="AC564" s="546"/>
      <c r="AD564" s="546"/>
      <c r="AE564" s="546"/>
      <c r="AF564" s="546"/>
      <c r="AG564" s="546"/>
      <c r="AH564" s="546"/>
      <c r="AI564" s="546"/>
      <c r="AJ564" s="546"/>
    </row>
    <row r="565" spans="1:36" ht="15.75" customHeight="1">
      <c r="A565" s="546"/>
      <c r="B565" s="546"/>
      <c r="C565" s="546"/>
      <c r="D565" s="546"/>
      <c r="E565" s="546"/>
      <c r="F565" s="546"/>
      <c r="G565" s="546"/>
      <c r="H565" s="546"/>
      <c r="I565" s="546"/>
      <c r="J565" s="546"/>
      <c r="K565" s="546"/>
      <c r="L565" s="546"/>
      <c r="M565" s="546"/>
      <c r="N565" s="546"/>
      <c r="O565" s="546"/>
      <c r="P565" s="546"/>
      <c r="Q565" s="546"/>
      <c r="R565" s="546"/>
      <c r="S565" s="546"/>
      <c r="T565" s="546"/>
      <c r="U565" s="546"/>
      <c r="V565" s="546"/>
      <c r="W565" s="546"/>
      <c r="X565" s="554"/>
      <c r="Y565" s="554"/>
      <c r="Z565" s="546"/>
      <c r="AA565" s="546"/>
      <c r="AB565" s="546"/>
      <c r="AC565" s="546"/>
      <c r="AD565" s="546"/>
      <c r="AE565" s="546"/>
      <c r="AF565" s="546"/>
      <c r="AG565" s="546"/>
      <c r="AH565" s="546"/>
      <c r="AI565" s="546"/>
      <c r="AJ565" s="546"/>
    </row>
    <row r="566" spans="1:36" ht="15.75" customHeight="1">
      <c r="A566" s="546"/>
      <c r="B566" s="546"/>
      <c r="C566" s="546"/>
      <c r="D566" s="546"/>
      <c r="E566" s="546"/>
      <c r="F566" s="546"/>
      <c r="G566" s="546"/>
      <c r="H566" s="546"/>
      <c r="I566" s="546"/>
      <c r="J566" s="546"/>
      <c r="K566" s="546"/>
      <c r="L566" s="546"/>
      <c r="M566" s="546"/>
      <c r="N566" s="546"/>
      <c r="O566" s="546"/>
      <c r="P566" s="546"/>
      <c r="Q566" s="546"/>
      <c r="R566" s="546"/>
      <c r="S566" s="546"/>
      <c r="T566" s="546"/>
      <c r="U566" s="546"/>
      <c r="V566" s="546"/>
      <c r="W566" s="546"/>
      <c r="X566" s="554"/>
      <c r="Y566" s="554"/>
      <c r="Z566" s="546"/>
      <c r="AA566" s="546"/>
      <c r="AB566" s="546"/>
      <c r="AC566" s="546"/>
      <c r="AD566" s="546"/>
      <c r="AE566" s="546"/>
      <c r="AF566" s="546"/>
      <c r="AG566" s="546"/>
      <c r="AH566" s="546"/>
      <c r="AI566" s="546"/>
      <c r="AJ566" s="546"/>
    </row>
    <row r="567" spans="1:36" ht="15.75" customHeight="1">
      <c r="A567" s="546"/>
      <c r="B567" s="546"/>
      <c r="C567" s="546"/>
      <c r="D567" s="546"/>
      <c r="E567" s="546"/>
      <c r="F567" s="546"/>
      <c r="G567" s="546"/>
      <c r="H567" s="546"/>
      <c r="I567" s="546"/>
      <c r="J567" s="546"/>
      <c r="K567" s="546"/>
      <c r="L567" s="546"/>
      <c r="M567" s="546"/>
      <c r="N567" s="546"/>
      <c r="O567" s="546"/>
      <c r="P567" s="546"/>
      <c r="Q567" s="546"/>
      <c r="R567" s="546"/>
      <c r="S567" s="546"/>
      <c r="T567" s="546"/>
      <c r="U567" s="546"/>
      <c r="V567" s="546"/>
      <c r="W567" s="546"/>
      <c r="X567" s="554"/>
      <c r="Y567" s="554"/>
      <c r="Z567" s="546"/>
      <c r="AA567" s="546"/>
      <c r="AB567" s="546"/>
      <c r="AC567" s="546"/>
      <c r="AD567" s="546"/>
      <c r="AE567" s="546"/>
      <c r="AF567" s="546"/>
      <c r="AG567" s="546"/>
      <c r="AH567" s="546"/>
      <c r="AI567" s="546"/>
      <c r="AJ567" s="546"/>
    </row>
    <row r="568" spans="1:36" ht="15.75" customHeight="1">
      <c r="A568" s="546"/>
      <c r="B568" s="546"/>
      <c r="C568" s="546"/>
      <c r="D568" s="546"/>
      <c r="E568" s="546"/>
      <c r="F568" s="546"/>
      <c r="G568" s="546"/>
      <c r="H568" s="546"/>
      <c r="I568" s="546"/>
      <c r="J568" s="546"/>
      <c r="K568" s="546"/>
      <c r="L568" s="546"/>
      <c r="M568" s="546"/>
      <c r="N568" s="546"/>
      <c r="O568" s="546"/>
      <c r="P568" s="546"/>
      <c r="Q568" s="546"/>
      <c r="R568" s="546"/>
      <c r="S568" s="546"/>
      <c r="T568" s="546"/>
      <c r="U568" s="546"/>
      <c r="V568" s="546"/>
      <c r="W568" s="546"/>
      <c r="X568" s="554"/>
      <c r="Y568" s="554"/>
      <c r="Z568" s="546"/>
      <c r="AA568" s="546"/>
      <c r="AB568" s="546"/>
      <c r="AC568" s="546"/>
      <c r="AD568" s="546"/>
      <c r="AE568" s="546"/>
      <c r="AF568" s="546"/>
      <c r="AG568" s="546"/>
      <c r="AH568" s="546"/>
      <c r="AI568" s="546"/>
      <c r="AJ568" s="546"/>
    </row>
    <row r="569" spans="1:36" ht="15.75" customHeight="1">
      <c r="A569" s="546"/>
      <c r="B569" s="546"/>
      <c r="C569" s="546"/>
      <c r="D569" s="546"/>
      <c r="E569" s="546"/>
      <c r="F569" s="546"/>
      <c r="G569" s="546"/>
      <c r="H569" s="546"/>
      <c r="I569" s="546"/>
      <c r="J569" s="546"/>
      <c r="K569" s="546"/>
      <c r="L569" s="546"/>
      <c r="M569" s="546"/>
      <c r="N569" s="546"/>
      <c r="O569" s="546"/>
      <c r="P569" s="546"/>
      <c r="Q569" s="546"/>
      <c r="R569" s="546"/>
      <c r="S569" s="546"/>
      <c r="T569" s="546"/>
      <c r="U569" s="546"/>
      <c r="V569" s="546"/>
      <c r="W569" s="546"/>
      <c r="X569" s="554"/>
      <c r="Y569" s="554"/>
      <c r="Z569" s="546"/>
      <c r="AA569" s="546"/>
      <c r="AB569" s="546"/>
      <c r="AC569" s="546"/>
      <c r="AD569" s="546"/>
      <c r="AE569" s="546"/>
      <c r="AF569" s="546"/>
      <c r="AG569" s="546"/>
      <c r="AH569" s="546"/>
      <c r="AI569" s="546"/>
      <c r="AJ569" s="546"/>
    </row>
    <row r="570" spans="1:36" ht="15.75" customHeight="1">
      <c r="A570" s="546"/>
      <c r="B570" s="546"/>
      <c r="C570" s="546"/>
      <c r="D570" s="546"/>
      <c r="E570" s="546"/>
      <c r="F570" s="546"/>
      <c r="G570" s="546"/>
      <c r="H570" s="546"/>
      <c r="I570" s="546"/>
      <c r="J570" s="546"/>
      <c r="K570" s="546"/>
      <c r="L570" s="546"/>
      <c r="M570" s="546"/>
      <c r="N570" s="546"/>
      <c r="O570" s="546"/>
      <c r="P570" s="546"/>
      <c r="Q570" s="546"/>
      <c r="R570" s="546"/>
      <c r="S570" s="546"/>
      <c r="T570" s="546"/>
      <c r="U570" s="546"/>
      <c r="V570" s="546"/>
      <c r="W570" s="546"/>
      <c r="X570" s="554"/>
      <c r="Y570" s="554"/>
      <c r="Z570" s="546"/>
      <c r="AA570" s="546"/>
      <c r="AB570" s="546"/>
      <c r="AC570" s="546"/>
      <c r="AD570" s="546"/>
      <c r="AE570" s="546"/>
      <c r="AF570" s="546"/>
      <c r="AG570" s="546"/>
      <c r="AH570" s="546"/>
      <c r="AI570" s="546"/>
      <c r="AJ570" s="546"/>
    </row>
    <row r="571" spans="1:36" ht="15.75" customHeight="1">
      <c r="A571" s="546"/>
      <c r="B571" s="546"/>
      <c r="C571" s="546"/>
      <c r="D571" s="546"/>
      <c r="E571" s="546"/>
      <c r="F571" s="546"/>
      <c r="G571" s="546"/>
      <c r="H571" s="546"/>
      <c r="I571" s="546"/>
      <c r="J571" s="546"/>
      <c r="K571" s="546"/>
      <c r="L571" s="546"/>
      <c r="M571" s="546"/>
      <c r="N571" s="546"/>
      <c r="O571" s="546"/>
      <c r="P571" s="546"/>
      <c r="Q571" s="546"/>
      <c r="R571" s="546"/>
      <c r="S571" s="546"/>
      <c r="T571" s="546"/>
      <c r="U571" s="546"/>
      <c r="V571" s="546"/>
      <c r="W571" s="546"/>
      <c r="X571" s="554"/>
      <c r="Y571" s="554"/>
      <c r="Z571" s="546"/>
      <c r="AA571" s="546"/>
      <c r="AB571" s="546"/>
      <c r="AC571" s="546"/>
      <c r="AD571" s="546"/>
      <c r="AE571" s="546"/>
      <c r="AF571" s="546"/>
      <c r="AG571" s="546"/>
      <c r="AH571" s="546"/>
      <c r="AI571" s="546"/>
      <c r="AJ571" s="546"/>
    </row>
    <row r="572" spans="1:36" ht="15.75" customHeight="1">
      <c r="A572" s="546"/>
      <c r="B572" s="546"/>
      <c r="C572" s="546"/>
      <c r="D572" s="546"/>
      <c r="E572" s="546"/>
      <c r="F572" s="546"/>
      <c r="G572" s="546"/>
      <c r="H572" s="546"/>
      <c r="I572" s="546"/>
      <c r="J572" s="546"/>
      <c r="K572" s="546"/>
      <c r="L572" s="546"/>
      <c r="M572" s="546"/>
      <c r="N572" s="546"/>
      <c r="O572" s="546"/>
      <c r="P572" s="546"/>
      <c r="Q572" s="546"/>
      <c r="R572" s="546"/>
      <c r="S572" s="546"/>
      <c r="T572" s="546"/>
      <c r="U572" s="546"/>
      <c r="V572" s="546"/>
      <c r="W572" s="546"/>
      <c r="X572" s="554"/>
      <c r="Y572" s="554"/>
      <c r="Z572" s="546"/>
      <c r="AA572" s="546"/>
      <c r="AB572" s="546"/>
      <c r="AC572" s="546"/>
      <c r="AD572" s="546"/>
      <c r="AE572" s="546"/>
      <c r="AF572" s="546"/>
      <c r="AG572" s="546"/>
      <c r="AH572" s="546"/>
      <c r="AI572" s="546"/>
      <c r="AJ572" s="546"/>
    </row>
    <row r="573" spans="1:36" ht="15.75" customHeight="1">
      <c r="A573" s="546"/>
      <c r="B573" s="546"/>
      <c r="C573" s="546"/>
      <c r="D573" s="546"/>
      <c r="E573" s="546"/>
      <c r="F573" s="546"/>
      <c r="G573" s="546"/>
      <c r="H573" s="546"/>
      <c r="I573" s="546"/>
      <c r="J573" s="546"/>
      <c r="K573" s="546"/>
      <c r="L573" s="546"/>
      <c r="M573" s="546"/>
      <c r="N573" s="546"/>
      <c r="O573" s="546"/>
      <c r="P573" s="546"/>
      <c r="Q573" s="546"/>
      <c r="R573" s="546"/>
      <c r="S573" s="546"/>
      <c r="T573" s="546"/>
      <c r="U573" s="546"/>
      <c r="V573" s="546"/>
      <c r="W573" s="546"/>
      <c r="X573" s="554"/>
      <c r="Y573" s="554"/>
      <c r="Z573" s="546"/>
      <c r="AA573" s="546"/>
      <c r="AB573" s="546"/>
      <c r="AC573" s="546"/>
      <c r="AD573" s="546"/>
      <c r="AE573" s="546"/>
      <c r="AF573" s="546"/>
      <c r="AG573" s="546"/>
      <c r="AH573" s="546"/>
      <c r="AI573" s="546"/>
      <c r="AJ573" s="546"/>
    </row>
    <row r="574" spans="1:36" ht="15.75" customHeight="1">
      <c r="A574" s="546"/>
      <c r="B574" s="546"/>
      <c r="C574" s="546"/>
      <c r="D574" s="546"/>
      <c r="E574" s="546"/>
      <c r="F574" s="546"/>
      <c r="G574" s="546"/>
      <c r="H574" s="546"/>
      <c r="I574" s="546"/>
      <c r="J574" s="546"/>
      <c r="K574" s="546"/>
      <c r="L574" s="546"/>
      <c r="M574" s="546"/>
      <c r="N574" s="546"/>
      <c r="O574" s="546"/>
      <c r="P574" s="546"/>
      <c r="Q574" s="546"/>
      <c r="R574" s="546"/>
      <c r="S574" s="546"/>
      <c r="T574" s="546"/>
      <c r="U574" s="546"/>
      <c r="V574" s="546"/>
      <c r="W574" s="546"/>
      <c r="X574" s="554"/>
      <c r="Y574" s="554"/>
      <c r="Z574" s="546"/>
      <c r="AA574" s="546"/>
      <c r="AB574" s="546"/>
      <c r="AC574" s="546"/>
      <c r="AD574" s="546"/>
      <c r="AE574" s="546"/>
      <c r="AF574" s="546"/>
      <c r="AG574" s="546"/>
      <c r="AH574" s="546"/>
      <c r="AI574" s="546"/>
      <c r="AJ574" s="546"/>
    </row>
    <row r="575" spans="1:36" ht="15.75" customHeight="1">
      <c r="A575" s="546"/>
      <c r="B575" s="546"/>
      <c r="C575" s="546"/>
      <c r="D575" s="546"/>
      <c r="E575" s="546"/>
      <c r="F575" s="546"/>
      <c r="G575" s="546"/>
      <c r="H575" s="546"/>
      <c r="I575" s="546"/>
      <c r="J575" s="546"/>
      <c r="K575" s="546"/>
      <c r="L575" s="546"/>
      <c r="M575" s="546"/>
      <c r="N575" s="546"/>
      <c r="O575" s="546"/>
      <c r="P575" s="546"/>
      <c r="Q575" s="546"/>
      <c r="R575" s="546"/>
      <c r="S575" s="546"/>
      <c r="T575" s="546"/>
      <c r="U575" s="546"/>
      <c r="V575" s="546"/>
      <c r="W575" s="546"/>
      <c r="X575" s="554"/>
      <c r="Y575" s="554"/>
      <c r="Z575" s="546"/>
      <c r="AA575" s="546"/>
      <c r="AB575" s="546"/>
      <c r="AC575" s="546"/>
      <c r="AD575" s="546"/>
      <c r="AE575" s="546"/>
      <c r="AF575" s="546"/>
      <c r="AG575" s="546"/>
      <c r="AH575" s="546"/>
      <c r="AI575" s="546"/>
      <c r="AJ575" s="546"/>
    </row>
    <row r="576" spans="1:36" ht="15.75" customHeight="1">
      <c r="A576" s="546"/>
      <c r="B576" s="546"/>
      <c r="C576" s="546"/>
      <c r="D576" s="546"/>
      <c r="E576" s="546"/>
      <c r="F576" s="546"/>
      <c r="G576" s="546"/>
      <c r="H576" s="546"/>
      <c r="I576" s="546"/>
      <c r="J576" s="546"/>
      <c r="K576" s="546"/>
      <c r="L576" s="546"/>
      <c r="M576" s="546"/>
      <c r="N576" s="546"/>
      <c r="O576" s="546"/>
      <c r="P576" s="546"/>
      <c r="Q576" s="546"/>
      <c r="R576" s="546"/>
      <c r="S576" s="546"/>
      <c r="T576" s="546"/>
      <c r="U576" s="546"/>
      <c r="V576" s="546"/>
      <c r="W576" s="546"/>
      <c r="X576" s="554"/>
      <c r="Y576" s="554"/>
      <c r="Z576" s="546"/>
      <c r="AA576" s="546"/>
      <c r="AB576" s="546"/>
      <c r="AC576" s="546"/>
      <c r="AD576" s="546"/>
      <c r="AE576" s="546"/>
      <c r="AF576" s="546"/>
      <c r="AG576" s="546"/>
      <c r="AH576" s="546"/>
      <c r="AI576" s="546"/>
      <c r="AJ576" s="546"/>
    </row>
    <row r="577" spans="1:36" ht="15.75" customHeight="1">
      <c r="A577" s="546"/>
      <c r="B577" s="546"/>
      <c r="C577" s="546"/>
      <c r="D577" s="546"/>
      <c r="E577" s="546"/>
      <c r="F577" s="546"/>
      <c r="G577" s="546"/>
      <c r="H577" s="546"/>
      <c r="I577" s="546"/>
      <c r="J577" s="546"/>
      <c r="K577" s="546"/>
      <c r="L577" s="546"/>
      <c r="M577" s="546"/>
      <c r="N577" s="546"/>
      <c r="O577" s="546"/>
      <c r="P577" s="546"/>
      <c r="Q577" s="546"/>
      <c r="R577" s="546"/>
      <c r="S577" s="546"/>
      <c r="T577" s="546"/>
      <c r="U577" s="546"/>
      <c r="V577" s="546"/>
      <c r="W577" s="546"/>
      <c r="X577" s="554"/>
      <c r="Y577" s="554"/>
      <c r="Z577" s="546"/>
      <c r="AA577" s="546"/>
      <c r="AB577" s="546"/>
      <c r="AC577" s="546"/>
      <c r="AD577" s="546"/>
      <c r="AE577" s="546"/>
      <c r="AF577" s="546"/>
      <c r="AG577" s="546"/>
      <c r="AH577" s="546"/>
      <c r="AI577" s="546"/>
      <c r="AJ577" s="546"/>
    </row>
    <row r="578" spans="1:36" ht="15.75" customHeight="1">
      <c r="A578" s="546"/>
      <c r="B578" s="546"/>
      <c r="C578" s="546"/>
      <c r="D578" s="546"/>
      <c r="E578" s="546"/>
      <c r="F578" s="546"/>
      <c r="G578" s="546"/>
      <c r="H578" s="546"/>
      <c r="I578" s="546"/>
      <c r="J578" s="546"/>
      <c r="K578" s="546"/>
      <c r="L578" s="546"/>
      <c r="M578" s="546"/>
      <c r="N578" s="546"/>
      <c r="O578" s="546"/>
      <c r="P578" s="546"/>
      <c r="Q578" s="546"/>
      <c r="R578" s="546"/>
      <c r="S578" s="546"/>
      <c r="T578" s="546"/>
      <c r="U578" s="546"/>
      <c r="V578" s="546"/>
      <c r="W578" s="546"/>
      <c r="X578" s="554"/>
      <c r="Y578" s="554"/>
      <c r="Z578" s="546"/>
      <c r="AA578" s="546"/>
      <c r="AB578" s="546"/>
      <c r="AC578" s="546"/>
      <c r="AD578" s="546"/>
      <c r="AE578" s="546"/>
      <c r="AF578" s="546"/>
      <c r="AG578" s="546"/>
      <c r="AH578" s="546"/>
      <c r="AI578" s="546"/>
      <c r="AJ578" s="546"/>
    </row>
    <row r="579" spans="1:36" ht="15.75" customHeight="1">
      <c r="A579" s="546"/>
      <c r="B579" s="546"/>
      <c r="C579" s="546"/>
      <c r="D579" s="546"/>
      <c r="E579" s="546"/>
      <c r="F579" s="546"/>
      <c r="G579" s="546"/>
      <c r="H579" s="546"/>
      <c r="I579" s="546"/>
      <c r="J579" s="546"/>
      <c r="K579" s="546"/>
      <c r="L579" s="546"/>
      <c r="M579" s="546"/>
      <c r="N579" s="546"/>
      <c r="O579" s="546"/>
      <c r="P579" s="546"/>
      <c r="Q579" s="546"/>
      <c r="R579" s="546"/>
      <c r="S579" s="546"/>
      <c r="T579" s="546"/>
      <c r="U579" s="546"/>
      <c r="V579" s="546"/>
      <c r="W579" s="546"/>
      <c r="X579" s="554"/>
      <c r="Y579" s="554"/>
      <c r="Z579" s="546"/>
      <c r="AA579" s="546"/>
      <c r="AB579" s="546"/>
      <c r="AC579" s="546"/>
      <c r="AD579" s="546"/>
      <c r="AE579" s="546"/>
      <c r="AF579" s="546"/>
      <c r="AG579" s="546"/>
      <c r="AH579" s="546"/>
      <c r="AI579" s="546"/>
      <c r="AJ579" s="546"/>
    </row>
    <row r="580" spans="1:36" ht="15.75" customHeight="1">
      <c r="A580" s="546"/>
      <c r="B580" s="546"/>
      <c r="C580" s="546"/>
      <c r="D580" s="546"/>
      <c r="E580" s="546"/>
      <c r="F580" s="546"/>
      <c r="G580" s="546"/>
      <c r="H580" s="546"/>
      <c r="I580" s="546"/>
      <c r="J580" s="546"/>
      <c r="K580" s="546"/>
      <c r="L580" s="546"/>
      <c r="M580" s="546"/>
      <c r="N580" s="546"/>
      <c r="O580" s="546"/>
      <c r="P580" s="546"/>
      <c r="Q580" s="546"/>
      <c r="R580" s="546"/>
      <c r="S580" s="546"/>
      <c r="T580" s="546"/>
      <c r="U580" s="546"/>
      <c r="V580" s="546"/>
      <c r="W580" s="546"/>
      <c r="X580" s="554"/>
      <c r="Y580" s="554"/>
      <c r="Z580" s="546"/>
      <c r="AA580" s="546"/>
      <c r="AB580" s="546"/>
      <c r="AC580" s="546"/>
      <c r="AD580" s="546"/>
      <c r="AE580" s="546"/>
      <c r="AF580" s="546"/>
      <c r="AG580" s="546"/>
      <c r="AH580" s="546"/>
      <c r="AI580" s="546"/>
      <c r="AJ580" s="546"/>
    </row>
    <row r="581" spans="1:36" ht="15.75" customHeight="1">
      <c r="A581" s="546"/>
      <c r="B581" s="546"/>
      <c r="C581" s="546"/>
      <c r="D581" s="546"/>
      <c r="E581" s="546"/>
      <c r="F581" s="546"/>
      <c r="G581" s="546"/>
      <c r="H581" s="546"/>
      <c r="I581" s="546"/>
      <c r="J581" s="546"/>
      <c r="K581" s="546"/>
      <c r="L581" s="546"/>
      <c r="M581" s="546"/>
      <c r="N581" s="546"/>
      <c r="O581" s="546"/>
      <c r="P581" s="546"/>
      <c r="Q581" s="546"/>
      <c r="R581" s="546"/>
      <c r="S581" s="546"/>
      <c r="T581" s="546"/>
      <c r="U581" s="546"/>
      <c r="V581" s="546"/>
      <c r="W581" s="546"/>
      <c r="X581" s="554"/>
      <c r="Y581" s="554"/>
      <c r="Z581" s="546"/>
      <c r="AA581" s="546"/>
      <c r="AB581" s="546"/>
      <c r="AC581" s="546"/>
      <c r="AD581" s="546"/>
      <c r="AE581" s="546"/>
      <c r="AF581" s="546"/>
      <c r="AG581" s="546"/>
      <c r="AH581" s="546"/>
      <c r="AI581" s="546"/>
      <c r="AJ581" s="546"/>
    </row>
    <row r="582" spans="1:36" ht="15.75" customHeight="1">
      <c r="A582" s="546"/>
      <c r="B582" s="546"/>
      <c r="C582" s="546"/>
      <c r="D582" s="546"/>
      <c r="E582" s="546"/>
      <c r="F582" s="546"/>
      <c r="G582" s="546"/>
      <c r="H582" s="546"/>
      <c r="I582" s="546"/>
      <c r="J582" s="546"/>
      <c r="K582" s="546"/>
      <c r="L582" s="546"/>
      <c r="M582" s="546"/>
      <c r="N582" s="546"/>
      <c r="O582" s="546"/>
      <c r="P582" s="546"/>
      <c r="Q582" s="546"/>
      <c r="R582" s="546"/>
      <c r="S582" s="546"/>
      <c r="T582" s="546"/>
      <c r="U582" s="546"/>
      <c r="V582" s="546"/>
      <c r="W582" s="546"/>
      <c r="X582" s="554"/>
      <c r="Y582" s="554"/>
      <c r="Z582" s="546"/>
      <c r="AA582" s="546"/>
      <c r="AB582" s="546"/>
      <c r="AC582" s="546"/>
      <c r="AD582" s="546"/>
      <c r="AE582" s="546"/>
      <c r="AF582" s="546"/>
      <c r="AG582" s="546"/>
      <c r="AH582" s="546"/>
      <c r="AI582" s="546"/>
      <c r="AJ582" s="546"/>
    </row>
    <row r="583" spans="1:36" ht="15.75" customHeight="1">
      <c r="A583" s="546"/>
      <c r="B583" s="546"/>
      <c r="C583" s="546"/>
      <c r="D583" s="546"/>
      <c r="E583" s="546"/>
      <c r="F583" s="546"/>
      <c r="G583" s="546"/>
      <c r="H583" s="546"/>
      <c r="I583" s="546"/>
      <c r="J583" s="546"/>
      <c r="K583" s="546"/>
      <c r="L583" s="546"/>
      <c r="M583" s="546"/>
      <c r="N583" s="546"/>
      <c r="O583" s="546"/>
      <c r="P583" s="546"/>
      <c r="Q583" s="546"/>
      <c r="R583" s="546"/>
      <c r="S583" s="546"/>
      <c r="T583" s="546"/>
      <c r="U583" s="546"/>
      <c r="V583" s="546"/>
      <c r="W583" s="546"/>
      <c r="X583" s="554"/>
      <c r="Y583" s="554"/>
      <c r="Z583" s="546"/>
      <c r="AA583" s="546"/>
      <c r="AB583" s="546"/>
      <c r="AC583" s="546"/>
      <c r="AD583" s="546"/>
      <c r="AE583" s="546"/>
      <c r="AF583" s="546"/>
      <c r="AG583" s="546"/>
      <c r="AH583" s="546"/>
      <c r="AI583" s="546"/>
      <c r="AJ583" s="546"/>
    </row>
    <row r="584" spans="1:36" ht="15.75" customHeight="1">
      <c r="A584" s="546"/>
      <c r="B584" s="546"/>
      <c r="C584" s="546"/>
      <c r="D584" s="546"/>
      <c r="E584" s="546"/>
      <c r="F584" s="546"/>
      <c r="G584" s="546"/>
      <c r="H584" s="546"/>
      <c r="I584" s="546"/>
      <c r="J584" s="546"/>
      <c r="K584" s="546"/>
      <c r="L584" s="546"/>
      <c r="M584" s="546"/>
      <c r="N584" s="546"/>
      <c r="O584" s="546"/>
      <c r="P584" s="546"/>
      <c r="Q584" s="546"/>
      <c r="R584" s="546"/>
      <c r="S584" s="546"/>
      <c r="T584" s="546"/>
      <c r="U584" s="546"/>
      <c r="V584" s="546"/>
      <c r="W584" s="546"/>
      <c r="X584" s="554"/>
      <c r="Y584" s="554"/>
      <c r="Z584" s="546"/>
      <c r="AA584" s="546"/>
      <c r="AB584" s="546"/>
      <c r="AC584" s="546"/>
      <c r="AD584" s="546"/>
      <c r="AE584" s="546"/>
      <c r="AF584" s="546"/>
      <c r="AG584" s="546"/>
      <c r="AH584" s="546"/>
      <c r="AI584" s="546"/>
      <c r="AJ584" s="546"/>
    </row>
    <row r="585" spans="1:36" ht="15.75" customHeight="1">
      <c r="A585" s="546"/>
      <c r="B585" s="546"/>
      <c r="C585" s="546"/>
      <c r="D585" s="546"/>
      <c r="E585" s="546"/>
      <c r="F585" s="546"/>
      <c r="G585" s="546"/>
      <c r="H585" s="546"/>
      <c r="I585" s="546"/>
      <c r="J585" s="546"/>
      <c r="K585" s="546"/>
      <c r="L585" s="546"/>
      <c r="M585" s="546"/>
      <c r="N585" s="546"/>
      <c r="O585" s="546"/>
      <c r="P585" s="546"/>
      <c r="Q585" s="546"/>
      <c r="R585" s="546"/>
      <c r="S585" s="546"/>
      <c r="T585" s="546"/>
      <c r="U585" s="546"/>
      <c r="V585" s="546"/>
      <c r="W585" s="546"/>
      <c r="X585" s="554"/>
      <c r="Y585" s="554"/>
      <c r="Z585" s="546"/>
      <c r="AA585" s="546"/>
      <c r="AB585" s="546"/>
      <c r="AC585" s="546"/>
      <c r="AD585" s="546"/>
      <c r="AE585" s="546"/>
      <c r="AF585" s="546"/>
      <c r="AG585" s="546"/>
      <c r="AH585" s="546"/>
      <c r="AI585" s="546"/>
      <c r="AJ585" s="546"/>
    </row>
    <row r="586" spans="1:36" ht="15.75" customHeight="1">
      <c r="A586" s="546"/>
      <c r="B586" s="546"/>
      <c r="C586" s="546"/>
      <c r="D586" s="546"/>
      <c r="E586" s="546"/>
      <c r="F586" s="546"/>
      <c r="G586" s="546"/>
      <c r="H586" s="546"/>
      <c r="I586" s="546"/>
      <c r="J586" s="546"/>
      <c r="K586" s="546"/>
      <c r="L586" s="546"/>
      <c r="M586" s="546"/>
      <c r="N586" s="546"/>
      <c r="O586" s="546"/>
      <c r="P586" s="546"/>
      <c r="Q586" s="546"/>
      <c r="R586" s="546"/>
      <c r="S586" s="546"/>
      <c r="T586" s="546"/>
      <c r="U586" s="546"/>
      <c r="V586" s="546"/>
      <c r="W586" s="546"/>
      <c r="X586" s="554"/>
      <c r="Y586" s="554"/>
      <c r="Z586" s="546"/>
      <c r="AA586" s="546"/>
      <c r="AB586" s="546"/>
      <c r="AC586" s="546"/>
      <c r="AD586" s="546"/>
      <c r="AE586" s="546"/>
      <c r="AF586" s="546"/>
      <c r="AG586" s="546"/>
      <c r="AH586" s="546"/>
      <c r="AI586" s="546"/>
      <c r="AJ586" s="546"/>
    </row>
    <row r="587" spans="1:36" ht="15.75" customHeight="1">
      <c r="A587" s="546"/>
      <c r="B587" s="546"/>
      <c r="C587" s="546"/>
      <c r="D587" s="546"/>
      <c r="E587" s="546"/>
      <c r="F587" s="546"/>
      <c r="G587" s="546"/>
      <c r="H587" s="546"/>
      <c r="I587" s="546"/>
      <c r="J587" s="546"/>
      <c r="K587" s="546"/>
      <c r="L587" s="546"/>
      <c r="M587" s="546"/>
      <c r="N587" s="546"/>
      <c r="O587" s="546"/>
      <c r="P587" s="546"/>
      <c r="Q587" s="546"/>
      <c r="R587" s="546"/>
      <c r="S587" s="546"/>
      <c r="T587" s="546"/>
      <c r="U587" s="546"/>
      <c r="V587" s="546"/>
      <c r="W587" s="546"/>
      <c r="X587" s="554"/>
      <c r="Y587" s="554"/>
      <c r="Z587" s="546"/>
      <c r="AA587" s="546"/>
      <c r="AB587" s="546"/>
      <c r="AC587" s="546"/>
      <c r="AD587" s="546"/>
      <c r="AE587" s="546"/>
      <c r="AF587" s="546"/>
      <c r="AG587" s="546"/>
      <c r="AH587" s="546"/>
      <c r="AI587" s="546"/>
      <c r="AJ587" s="546"/>
    </row>
    <row r="588" spans="1:36" ht="15.75" customHeight="1">
      <c r="A588" s="546"/>
      <c r="B588" s="546"/>
      <c r="C588" s="546"/>
      <c r="D588" s="546"/>
      <c r="E588" s="546"/>
      <c r="F588" s="546"/>
      <c r="G588" s="546"/>
      <c r="H588" s="546"/>
      <c r="I588" s="546"/>
      <c r="J588" s="546"/>
      <c r="K588" s="546"/>
      <c r="L588" s="546"/>
      <c r="M588" s="546"/>
      <c r="N588" s="546"/>
      <c r="O588" s="546"/>
      <c r="P588" s="546"/>
      <c r="Q588" s="546"/>
      <c r="R588" s="546"/>
      <c r="S588" s="546"/>
      <c r="T588" s="546"/>
      <c r="U588" s="546"/>
      <c r="V588" s="546"/>
      <c r="W588" s="546"/>
      <c r="X588" s="554"/>
      <c r="Y588" s="554"/>
      <c r="Z588" s="546"/>
      <c r="AA588" s="546"/>
      <c r="AB588" s="546"/>
      <c r="AC588" s="546"/>
      <c r="AD588" s="546"/>
      <c r="AE588" s="546"/>
      <c r="AF588" s="546"/>
      <c r="AG588" s="546"/>
      <c r="AH588" s="546"/>
      <c r="AI588" s="546"/>
      <c r="AJ588" s="546"/>
    </row>
    <row r="589" spans="1:36" ht="15.75" customHeight="1">
      <c r="A589" s="546"/>
      <c r="B589" s="546"/>
      <c r="C589" s="546"/>
      <c r="D589" s="546"/>
      <c r="E589" s="546"/>
      <c r="F589" s="546"/>
      <c r="G589" s="546"/>
      <c r="H589" s="546"/>
      <c r="I589" s="546"/>
      <c r="J589" s="546"/>
      <c r="K589" s="546"/>
      <c r="L589" s="546"/>
      <c r="M589" s="546"/>
      <c r="N589" s="546"/>
      <c r="O589" s="546"/>
      <c r="P589" s="546"/>
      <c r="Q589" s="546"/>
      <c r="R589" s="546"/>
      <c r="S589" s="546"/>
      <c r="T589" s="546"/>
      <c r="U589" s="546"/>
      <c r="V589" s="546"/>
      <c r="W589" s="546"/>
      <c r="X589" s="554"/>
      <c r="Y589" s="554"/>
      <c r="Z589" s="546"/>
      <c r="AA589" s="546"/>
      <c r="AB589" s="546"/>
      <c r="AC589" s="546"/>
      <c r="AD589" s="546"/>
      <c r="AE589" s="546"/>
      <c r="AF589" s="546"/>
      <c r="AG589" s="546"/>
      <c r="AH589" s="546"/>
      <c r="AI589" s="546"/>
      <c r="AJ589" s="546"/>
    </row>
    <row r="590" spans="1:36" ht="15.75" customHeight="1">
      <c r="A590" s="546"/>
      <c r="B590" s="546"/>
      <c r="C590" s="546"/>
      <c r="D590" s="546"/>
      <c r="E590" s="546"/>
      <c r="F590" s="546"/>
      <c r="G590" s="546"/>
      <c r="H590" s="546"/>
      <c r="I590" s="546"/>
      <c r="J590" s="546"/>
      <c r="K590" s="546"/>
      <c r="L590" s="546"/>
      <c r="M590" s="546"/>
      <c r="N590" s="546"/>
      <c r="O590" s="546"/>
      <c r="P590" s="546"/>
      <c r="Q590" s="546"/>
      <c r="R590" s="546"/>
      <c r="S590" s="546"/>
      <c r="T590" s="546"/>
      <c r="U590" s="546"/>
      <c r="V590" s="546"/>
      <c r="W590" s="546"/>
      <c r="X590" s="554"/>
      <c r="Y590" s="554"/>
      <c r="Z590" s="546"/>
      <c r="AA590" s="546"/>
      <c r="AB590" s="546"/>
      <c r="AC590" s="546"/>
      <c r="AD590" s="546"/>
      <c r="AE590" s="546"/>
      <c r="AF590" s="546"/>
      <c r="AG590" s="546"/>
      <c r="AH590" s="546"/>
      <c r="AI590" s="546"/>
      <c r="AJ590" s="546"/>
    </row>
    <row r="591" spans="1:36" ht="15.75" customHeight="1">
      <c r="A591" s="546"/>
      <c r="B591" s="546"/>
      <c r="C591" s="546"/>
      <c r="D591" s="546"/>
      <c r="E591" s="546"/>
      <c r="F591" s="546"/>
      <c r="G591" s="546"/>
      <c r="H591" s="546"/>
      <c r="I591" s="546"/>
      <c r="J591" s="546"/>
      <c r="K591" s="546"/>
      <c r="L591" s="546"/>
      <c r="M591" s="546"/>
      <c r="N591" s="546"/>
      <c r="O591" s="546"/>
      <c r="P591" s="546"/>
      <c r="Q591" s="546"/>
      <c r="R591" s="546"/>
      <c r="S591" s="546"/>
      <c r="T591" s="546"/>
      <c r="U591" s="546"/>
      <c r="V591" s="546"/>
      <c r="W591" s="546"/>
      <c r="X591" s="554"/>
      <c r="Y591" s="554"/>
      <c r="Z591" s="546"/>
      <c r="AA591" s="546"/>
      <c r="AB591" s="546"/>
      <c r="AC591" s="546"/>
      <c r="AD591" s="546"/>
      <c r="AE591" s="546"/>
      <c r="AF591" s="546"/>
      <c r="AG591" s="546"/>
      <c r="AH591" s="546"/>
      <c r="AI591" s="546"/>
      <c r="AJ591" s="546"/>
    </row>
    <row r="592" spans="1:36" ht="15.75" customHeight="1">
      <c r="A592" s="546"/>
      <c r="B592" s="546"/>
      <c r="C592" s="546"/>
      <c r="D592" s="546"/>
      <c r="E592" s="546"/>
      <c r="F592" s="546"/>
      <c r="G592" s="546"/>
      <c r="H592" s="546"/>
      <c r="I592" s="546"/>
      <c r="J592" s="546"/>
      <c r="K592" s="546"/>
      <c r="L592" s="546"/>
      <c r="M592" s="546"/>
      <c r="N592" s="546"/>
      <c r="O592" s="546"/>
      <c r="P592" s="546"/>
      <c r="Q592" s="546"/>
      <c r="R592" s="546"/>
      <c r="S592" s="546"/>
      <c r="T592" s="546"/>
      <c r="U592" s="546"/>
      <c r="V592" s="546"/>
      <c r="W592" s="546"/>
      <c r="X592" s="554"/>
      <c r="Y592" s="554"/>
      <c r="Z592" s="546"/>
      <c r="AA592" s="546"/>
      <c r="AB592" s="546"/>
      <c r="AC592" s="546"/>
      <c r="AD592" s="546"/>
      <c r="AE592" s="546"/>
      <c r="AF592" s="546"/>
      <c r="AG592" s="546"/>
      <c r="AH592" s="546"/>
      <c r="AI592" s="546"/>
      <c r="AJ592" s="546"/>
    </row>
    <row r="593" spans="1:36" ht="15.75" customHeight="1">
      <c r="A593" s="546"/>
      <c r="B593" s="546"/>
      <c r="C593" s="546"/>
      <c r="D593" s="546"/>
      <c r="E593" s="546"/>
      <c r="F593" s="546"/>
      <c r="G593" s="546"/>
      <c r="H593" s="546"/>
      <c r="I593" s="546"/>
      <c r="J593" s="546"/>
      <c r="K593" s="546"/>
      <c r="L593" s="546"/>
      <c r="M593" s="546"/>
      <c r="N593" s="546"/>
      <c r="O593" s="546"/>
      <c r="P593" s="546"/>
      <c r="Q593" s="546"/>
      <c r="R593" s="546"/>
      <c r="S593" s="546"/>
      <c r="T593" s="546"/>
      <c r="U593" s="546"/>
      <c r="V593" s="546"/>
      <c r="W593" s="546"/>
      <c r="X593" s="554"/>
      <c r="Y593" s="554"/>
      <c r="Z593" s="546"/>
      <c r="AA593" s="546"/>
      <c r="AB593" s="546"/>
      <c r="AC593" s="546"/>
      <c r="AD593" s="546"/>
      <c r="AE593" s="546"/>
      <c r="AF593" s="546"/>
      <c r="AG593" s="546"/>
      <c r="AH593" s="546"/>
      <c r="AI593" s="546"/>
      <c r="AJ593" s="546"/>
    </row>
    <row r="594" spans="1:36" ht="15.75" customHeight="1">
      <c r="A594" s="546"/>
      <c r="B594" s="546"/>
      <c r="C594" s="546"/>
      <c r="D594" s="546"/>
      <c r="E594" s="546"/>
      <c r="F594" s="546"/>
      <c r="G594" s="546"/>
      <c r="H594" s="546"/>
      <c r="I594" s="546"/>
      <c r="J594" s="546"/>
      <c r="K594" s="546"/>
      <c r="L594" s="546"/>
      <c r="M594" s="546"/>
      <c r="N594" s="546"/>
      <c r="O594" s="546"/>
      <c r="P594" s="546"/>
      <c r="Q594" s="546"/>
      <c r="R594" s="546"/>
      <c r="S594" s="546"/>
      <c r="T594" s="546"/>
      <c r="U594" s="546"/>
      <c r="V594" s="546"/>
      <c r="W594" s="546"/>
      <c r="X594" s="554"/>
      <c r="Y594" s="554"/>
      <c r="Z594" s="546"/>
      <c r="AA594" s="546"/>
      <c r="AB594" s="546"/>
      <c r="AC594" s="546"/>
      <c r="AD594" s="546"/>
      <c r="AE594" s="546"/>
      <c r="AF594" s="546"/>
      <c r="AG594" s="546"/>
      <c r="AH594" s="546"/>
      <c r="AI594" s="546"/>
      <c r="AJ594" s="546"/>
    </row>
    <row r="595" spans="1:36" ht="15.75" customHeight="1">
      <c r="A595" s="546"/>
      <c r="B595" s="546"/>
      <c r="C595" s="546"/>
      <c r="D595" s="546"/>
      <c r="E595" s="546"/>
      <c r="F595" s="546"/>
      <c r="G595" s="546"/>
      <c r="H595" s="546"/>
      <c r="I595" s="546"/>
      <c r="J595" s="546"/>
      <c r="K595" s="546"/>
      <c r="L595" s="546"/>
      <c r="M595" s="546"/>
      <c r="N595" s="546"/>
      <c r="O595" s="546"/>
      <c r="P595" s="546"/>
      <c r="Q595" s="546"/>
      <c r="R595" s="546"/>
      <c r="S595" s="546"/>
      <c r="T595" s="546"/>
      <c r="U595" s="546"/>
      <c r="V595" s="546"/>
      <c r="W595" s="546"/>
      <c r="X595" s="554"/>
      <c r="Y595" s="554"/>
      <c r="Z595" s="546"/>
      <c r="AA595" s="546"/>
      <c r="AB595" s="546"/>
      <c r="AC595" s="546"/>
      <c r="AD595" s="546"/>
      <c r="AE595" s="546"/>
      <c r="AF595" s="546"/>
      <c r="AG595" s="546"/>
      <c r="AH595" s="546"/>
      <c r="AI595" s="546"/>
      <c r="AJ595" s="546"/>
    </row>
    <row r="596" spans="1:36" ht="15.75" customHeight="1">
      <c r="A596" s="546"/>
      <c r="B596" s="546"/>
      <c r="C596" s="546"/>
      <c r="D596" s="546"/>
      <c r="E596" s="546"/>
      <c r="F596" s="546"/>
      <c r="G596" s="546"/>
      <c r="H596" s="546"/>
      <c r="I596" s="546"/>
      <c r="J596" s="546"/>
      <c r="K596" s="546"/>
      <c r="L596" s="546"/>
      <c r="M596" s="546"/>
      <c r="N596" s="546"/>
      <c r="O596" s="546"/>
      <c r="P596" s="546"/>
      <c r="Q596" s="546"/>
      <c r="R596" s="546"/>
      <c r="S596" s="546"/>
      <c r="T596" s="546"/>
      <c r="U596" s="546"/>
      <c r="V596" s="546"/>
      <c r="W596" s="546"/>
      <c r="X596" s="554"/>
      <c r="Y596" s="554"/>
      <c r="Z596" s="546"/>
      <c r="AA596" s="546"/>
      <c r="AB596" s="546"/>
      <c r="AC596" s="546"/>
      <c r="AD596" s="546"/>
      <c r="AE596" s="546"/>
      <c r="AF596" s="546"/>
      <c r="AG596" s="546"/>
      <c r="AH596" s="546"/>
      <c r="AI596" s="546"/>
      <c r="AJ596" s="546"/>
    </row>
    <row r="597" spans="1:36" ht="15.75" customHeight="1">
      <c r="A597" s="546"/>
      <c r="B597" s="546"/>
      <c r="C597" s="546"/>
      <c r="D597" s="546"/>
      <c r="E597" s="546"/>
      <c r="F597" s="546"/>
      <c r="G597" s="546"/>
      <c r="H597" s="546"/>
      <c r="I597" s="546"/>
      <c r="J597" s="546"/>
      <c r="K597" s="546"/>
      <c r="L597" s="546"/>
      <c r="M597" s="546"/>
      <c r="N597" s="546"/>
      <c r="O597" s="546"/>
      <c r="P597" s="546"/>
      <c r="Q597" s="546"/>
      <c r="R597" s="546"/>
      <c r="S597" s="546"/>
      <c r="T597" s="546"/>
      <c r="U597" s="546"/>
      <c r="V597" s="546"/>
      <c r="W597" s="546"/>
      <c r="X597" s="554"/>
      <c r="Y597" s="554"/>
      <c r="Z597" s="546"/>
      <c r="AA597" s="546"/>
      <c r="AB597" s="546"/>
      <c r="AC597" s="546"/>
      <c r="AD597" s="546"/>
      <c r="AE597" s="546"/>
      <c r="AF597" s="546"/>
      <c r="AG597" s="546"/>
      <c r="AH597" s="546"/>
      <c r="AI597" s="546"/>
      <c r="AJ597" s="546"/>
    </row>
    <row r="598" spans="1:36" ht="15.75" customHeight="1">
      <c r="A598" s="546"/>
      <c r="B598" s="546"/>
      <c r="C598" s="546"/>
      <c r="D598" s="546"/>
      <c r="E598" s="546"/>
      <c r="F598" s="546"/>
      <c r="G598" s="546"/>
      <c r="H598" s="546"/>
      <c r="I598" s="546"/>
      <c r="J598" s="546"/>
      <c r="K598" s="546"/>
      <c r="L598" s="546"/>
      <c r="M598" s="546"/>
      <c r="N598" s="546"/>
      <c r="O598" s="546"/>
      <c r="P598" s="546"/>
      <c r="Q598" s="546"/>
      <c r="R598" s="546"/>
      <c r="S598" s="546"/>
      <c r="T598" s="546"/>
      <c r="U598" s="546"/>
      <c r="V598" s="546"/>
      <c r="W598" s="546"/>
      <c r="X598" s="554"/>
      <c r="Y598" s="554"/>
      <c r="Z598" s="546"/>
      <c r="AA598" s="546"/>
      <c r="AB598" s="546"/>
      <c r="AC598" s="546"/>
      <c r="AD598" s="546"/>
      <c r="AE598" s="546"/>
      <c r="AF598" s="546"/>
      <c r="AG598" s="546"/>
      <c r="AH598" s="546"/>
      <c r="AI598" s="546"/>
      <c r="AJ598" s="546"/>
    </row>
    <row r="599" spans="1:36" ht="15.75" customHeight="1">
      <c r="A599" s="546"/>
      <c r="B599" s="546"/>
      <c r="C599" s="546"/>
      <c r="D599" s="546"/>
      <c r="E599" s="546"/>
      <c r="F599" s="546"/>
      <c r="G599" s="546"/>
      <c r="H599" s="546"/>
      <c r="I599" s="546"/>
      <c r="J599" s="546"/>
      <c r="K599" s="546"/>
      <c r="L599" s="546"/>
      <c r="M599" s="546"/>
      <c r="N599" s="546"/>
      <c r="O599" s="546"/>
      <c r="P599" s="546"/>
      <c r="Q599" s="546"/>
      <c r="R599" s="546"/>
      <c r="S599" s="546"/>
      <c r="T599" s="546"/>
      <c r="U599" s="546"/>
      <c r="V599" s="546"/>
      <c r="W599" s="546"/>
      <c r="X599" s="554"/>
      <c r="Y599" s="554"/>
      <c r="Z599" s="546"/>
      <c r="AA599" s="546"/>
      <c r="AB599" s="546"/>
      <c r="AC599" s="546"/>
      <c r="AD599" s="546"/>
      <c r="AE599" s="546"/>
      <c r="AF599" s="546"/>
      <c r="AG599" s="546"/>
      <c r="AH599" s="546"/>
      <c r="AI599" s="546"/>
      <c r="AJ599" s="546"/>
    </row>
    <row r="600" spans="1:36" ht="15.75" customHeight="1">
      <c r="A600" s="546"/>
      <c r="B600" s="546"/>
      <c r="C600" s="546"/>
      <c r="D600" s="546"/>
      <c r="E600" s="546"/>
      <c r="F600" s="546"/>
      <c r="G600" s="546"/>
      <c r="H600" s="546"/>
      <c r="I600" s="546"/>
      <c r="J600" s="546"/>
      <c r="K600" s="546"/>
      <c r="L600" s="546"/>
      <c r="M600" s="546"/>
      <c r="N600" s="546"/>
      <c r="O600" s="546"/>
      <c r="P600" s="546"/>
      <c r="Q600" s="546"/>
      <c r="R600" s="546"/>
      <c r="S600" s="546"/>
      <c r="T600" s="546"/>
      <c r="U600" s="546"/>
      <c r="V600" s="546"/>
      <c r="W600" s="546"/>
      <c r="X600" s="554"/>
      <c r="Y600" s="554"/>
      <c r="Z600" s="546"/>
      <c r="AA600" s="546"/>
      <c r="AB600" s="546"/>
      <c r="AC600" s="546"/>
      <c r="AD600" s="546"/>
      <c r="AE600" s="546"/>
      <c r="AF600" s="546"/>
      <c r="AG600" s="546"/>
      <c r="AH600" s="546"/>
      <c r="AI600" s="546"/>
      <c r="AJ600" s="546"/>
    </row>
    <row r="601" spans="1:36" ht="15.75" customHeight="1">
      <c r="A601" s="546"/>
      <c r="B601" s="546"/>
      <c r="C601" s="546"/>
      <c r="D601" s="546"/>
      <c r="E601" s="546"/>
      <c r="F601" s="546"/>
      <c r="G601" s="546"/>
      <c r="H601" s="546"/>
      <c r="I601" s="546"/>
      <c r="J601" s="546"/>
      <c r="K601" s="546"/>
      <c r="L601" s="546"/>
      <c r="M601" s="546"/>
      <c r="N601" s="546"/>
      <c r="O601" s="546"/>
      <c r="P601" s="546"/>
      <c r="Q601" s="546"/>
      <c r="R601" s="546"/>
      <c r="S601" s="546"/>
      <c r="T601" s="546"/>
      <c r="U601" s="546"/>
      <c r="V601" s="546"/>
      <c r="W601" s="546"/>
      <c r="X601" s="554"/>
      <c r="Y601" s="554"/>
      <c r="Z601" s="546"/>
      <c r="AA601" s="546"/>
      <c r="AB601" s="546"/>
      <c r="AC601" s="546"/>
      <c r="AD601" s="546"/>
      <c r="AE601" s="546"/>
      <c r="AF601" s="546"/>
      <c r="AG601" s="546"/>
      <c r="AH601" s="546"/>
      <c r="AI601" s="546"/>
      <c r="AJ601" s="546"/>
    </row>
    <row r="602" spans="1:36" ht="15.75" customHeight="1">
      <c r="A602" s="546"/>
      <c r="B602" s="546"/>
      <c r="C602" s="546"/>
      <c r="D602" s="546"/>
      <c r="E602" s="546"/>
      <c r="F602" s="546"/>
      <c r="G602" s="546"/>
      <c r="H602" s="546"/>
      <c r="I602" s="546"/>
      <c r="J602" s="546"/>
      <c r="K602" s="546"/>
      <c r="L602" s="546"/>
      <c r="M602" s="546"/>
      <c r="N602" s="546"/>
      <c r="O602" s="546"/>
      <c r="P602" s="546"/>
      <c r="Q602" s="546"/>
      <c r="R602" s="546"/>
      <c r="S602" s="546"/>
      <c r="T602" s="546"/>
      <c r="U602" s="546"/>
      <c r="V602" s="546"/>
      <c r="W602" s="546"/>
      <c r="X602" s="554"/>
      <c r="Y602" s="554"/>
      <c r="Z602" s="546"/>
      <c r="AA602" s="546"/>
      <c r="AB602" s="546"/>
      <c r="AC602" s="546"/>
      <c r="AD602" s="546"/>
      <c r="AE602" s="546"/>
      <c r="AF602" s="546"/>
      <c r="AG602" s="546"/>
      <c r="AH602" s="546"/>
      <c r="AI602" s="546"/>
      <c r="AJ602" s="546"/>
    </row>
    <row r="603" spans="1:36" ht="15.75" customHeight="1">
      <c r="A603" s="546"/>
      <c r="B603" s="546"/>
      <c r="C603" s="546"/>
      <c r="D603" s="546"/>
      <c r="E603" s="546"/>
      <c r="F603" s="546"/>
      <c r="G603" s="546"/>
      <c r="H603" s="546"/>
      <c r="I603" s="546"/>
      <c r="J603" s="546"/>
      <c r="K603" s="546"/>
      <c r="L603" s="546"/>
      <c r="M603" s="546"/>
      <c r="N603" s="546"/>
      <c r="O603" s="546"/>
      <c r="P603" s="546"/>
      <c r="Q603" s="546"/>
      <c r="R603" s="546"/>
      <c r="S603" s="546"/>
      <c r="T603" s="546"/>
      <c r="U603" s="546"/>
      <c r="V603" s="546"/>
      <c r="W603" s="546"/>
      <c r="X603" s="554"/>
      <c r="Y603" s="554"/>
      <c r="Z603" s="546"/>
      <c r="AA603" s="546"/>
      <c r="AB603" s="546"/>
      <c r="AC603" s="546"/>
      <c r="AD603" s="546"/>
      <c r="AE603" s="546"/>
      <c r="AF603" s="546"/>
      <c r="AG603" s="546"/>
      <c r="AH603" s="546"/>
      <c r="AI603" s="546"/>
      <c r="AJ603" s="546"/>
    </row>
    <row r="604" spans="1:36" ht="15.75" customHeight="1">
      <c r="A604" s="546"/>
      <c r="B604" s="546"/>
      <c r="C604" s="546"/>
      <c r="D604" s="546"/>
      <c r="E604" s="546"/>
      <c r="F604" s="546"/>
      <c r="G604" s="546"/>
      <c r="H604" s="546"/>
      <c r="I604" s="546"/>
      <c r="J604" s="546"/>
      <c r="K604" s="546"/>
      <c r="L604" s="546"/>
      <c r="M604" s="546"/>
      <c r="N604" s="546"/>
      <c r="O604" s="546"/>
      <c r="P604" s="546"/>
      <c r="Q604" s="546"/>
      <c r="R604" s="546"/>
      <c r="S604" s="546"/>
      <c r="T604" s="546"/>
      <c r="U604" s="546"/>
      <c r="V604" s="546"/>
      <c r="W604" s="546"/>
      <c r="X604" s="554"/>
      <c r="Y604" s="554"/>
      <c r="Z604" s="546"/>
      <c r="AA604" s="546"/>
      <c r="AB604" s="546"/>
      <c r="AC604" s="546"/>
      <c r="AD604" s="546"/>
      <c r="AE604" s="546"/>
      <c r="AF604" s="546"/>
      <c r="AG604" s="546"/>
      <c r="AH604" s="546"/>
      <c r="AI604" s="546"/>
      <c r="AJ604" s="546"/>
    </row>
    <row r="605" spans="1:36" ht="15.75" customHeight="1">
      <c r="A605" s="546"/>
      <c r="B605" s="546"/>
      <c r="C605" s="546"/>
      <c r="D605" s="546"/>
      <c r="E605" s="546"/>
      <c r="F605" s="546"/>
      <c r="G605" s="546"/>
      <c r="H605" s="546"/>
      <c r="I605" s="546"/>
      <c r="J605" s="546"/>
      <c r="K605" s="546"/>
      <c r="L605" s="546"/>
      <c r="M605" s="546"/>
      <c r="N605" s="546"/>
      <c r="O605" s="546"/>
      <c r="P605" s="546"/>
      <c r="Q605" s="546"/>
      <c r="R605" s="546"/>
      <c r="S605" s="546"/>
      <c r="T605" s="546"/>
      <c r="U605" s="546"/>
      <c r="V605" s="546"/>
      <c r="W605" s="546"/>
      <c r="X605" s="554"/>
      <c r="Y605" s="554"/>
      <c r="Z605" s="546"/>
      <c r="AA605" s="546"/>
      <c r="AB605" s="546"/>
      <c r="AC605" s="546"/>
      <c r="AD605" s="546"/>
      <c r="AE605" s="546"/>
      <c r="AF605" s="546"/>
      <c r="AG605" s="546"/>
      <c r="AH605" s="546"/>
      <c r="AI605" s="546"/>
      <c r="AJ605" s="546"/>
    </row>
    <row r="606" spans="1:36" ht="15.75" customHeight="1">
      <c r="A606" s="546"/>
      <c r="B606" s="546"/>
      <c r="C606" s="546"/>
      <c r="D606" s="546"/>
      <c r="E606" s="546"/>
      <c r="F606" s="546"/>
      <c r="G606" s="546"/>
      <c r="H606" s="546"/>
      <c r="I606" s="546"/>
      <c r="J606" s="546"/>
      <c r="K606" s="546"/>
      <c r="L606" s="546"/>
      <c r="M606" s="546"/>
      <c r="N606" s="546"/>
      <c r="O606" s="546"/>
      <c r="P606" s="546"/>
      <c r="Q606" s="546"/>
      <c r="R606" s="546"/>
      <c r="S606" s="546"/>
      <c r="T606" s="546"/>
      <c r="U606" s="546"/>
      <c r="V606" s="546"/>
      <c r="W606" s="546"/>
      <c r="X606" s="554"/>
      <c r="Y606" s="554"/>
      <c r="Z606" s="546"/>
      <c r="AA606" s="546"/>
      <c r="AB606" s="546"/>
      <c r="AC606" s="546"/>
      <c r="AD606" s="546"/>
      <c r="AE606" s="546"/>
      <c r="AF606" s="546"/>
      <c r="AG606" s="546"/>
      <c r="AH606" s="546"/>
      <c r="AI606" s="546"/>
      <c r="AJ606" s="546"/>
    </row>
    <row r="607" spans="1:36" ht="15.75" customHeight="1">
      <c r="A607" s="546"/>
      <c r="B607" s="546"/>
      <c r="C607" s="546"/>
      <c r="D607" s="546"/>
      <c r="E607" s="546"/>
      <c r="F607" s="546"/>
      <c r="G607" s="546"/>
      <c r="H607" s="546"/>
      <c r="I607" s="546"/>
      <c r="J607" s="546"/>
      <c r="K607" s="546"/>
      <c r="L607" s="546"/>
      <c r="M607" s="546"/>
      <c r="N607" s="546"/>
      <c r="O607" s="546"/>
      <c r="P607" s="546"/>
      <c r="Q607" s="546"/>
      <c r="R607" s="546"/>
      <c r="S607" s="546"/>
      <c r="T607" s="546"/>
      <c r="U607" s="546"/>
      <c r="V607" s="546"/>
      <c r="W607" s="546"/>
      <c r="X607" s="554"/>
      <c r="Y607" s="554"/>
      <c r="Z607" s="546"/>
      <c r="AA607" s="546"/>
      <c r="AB607" s="546"/>
      <c r="AC607" s="546"/>
      <c r="AD607" s="546"/>
      <c r="AE607" s="546"/>
      <c r="AF607" s="546"/>
      <c r="AG607" s="546"/>
      <c r="AH607" s="546"/>
      <c r="AI607" s="546"/>
      <c r="AJ607" s="546"/>
    </row>
    <row r="608" spans="1:36" ht="15.75" customHeight="1">
      <c r="A608" s="546"/>
      <c r="B608" s="546"/>
      <c r="C608" s="546"/>
      <c r="D608" s="546"/>
      <c r="E608" s="546"/>
      <c r="F608" s="546"/>
      <c r="G608" s="546"/>
      <c r="H608" s="546"/>
      <c r="I608" s="546"/>
      <c r="J608" s="546"/>
      <c r="K608" s="546"/>
      <c r="L608" s="546"/>
      <c r="M608" s="546"/>
      <c r="N608" s="546"/>
      <c r="O608" s="546"/>
      <c r="P608" s="546"/>
      <c r="Q608" s="546"/>
      <c r="R608" s="546"/>
      <c r="S608" s="546"/>
      <c r="T608" s="546"/>
      <c r="U608" s="546"/>
      <c r="V608" s="546"/>
      <c r="W608" s="546"/>
      <c r="X608" s="554"/>
      <c r="Y608" s="554"/>
      <c r="Z608" s="546"/>
      <c r="AA608" s="546"/>
      <c r="AB608" s="546"/>
      <c r="AC608" s="546"/>
      <c r="AD608" s="546"/>
      <c r="AE608" s="546"/>
      <c r="AF608" s="546"/>
      <c r="AG608" s="546"/>
      <c r="AH608" s="546"/>
      <c r="AI608" s="546"/>
      <c r="AJ608" s="546"/>
    </row>
    <row r="609" spans="1:36" ht="15.75" customHeight="1">
      <c r="A609" s="546"/>
      <c r="B609" s="546"/>
      <c r="C609" s="546"/>
      <c r="D609" s="546"/>
      <c r="E609" s="546"/>
      <c r="F609" s="546"/>
      <c r="G609" s="546"/>
      <c r="H609" s="546"/>
      <c r="I609" s="546"/>
      <c r="J609" s="546"/>
      <c r="K609" s="546"/>
      <c r="L609" s="546"/>
      <c r="M609" s="546"/>
      <c r="N609" s="546"/>
      <c r="O609" s="546"/>
      <c r="P609" s="546"/>
      <c r="Q609" s="546"/>
      <c r="R609" s="546"/>
      <c r="S609" s="546"/>
      <c r="T609" s="546"/>
      <c r="U609" s="546"/>
      <c r="V609" s="546"/>
      <c r="W609" s="546"/>
      <c r="X609" s="554"/>
      <c r="Y609" s="554"/>
      <c r="Z609" s="546"/>
      <c r="AA609" s="546"/>
      <c r="AB609" s="546"/>
      <c r="AC609" s="546"/>
      <c r="AD609" s="546"/>
      <c r="AE609" s="546"/>
      <c r="AF609" s="546"/>
      <c r="AG609" s="546"/>
      <c r="AH609" s="546"/>
      <c r="AI609" s="546"/>
      <c r="AJ609" s="546"/>
    </row>
    <row r="610" spans="1:36" ht="15.75" customHeight="1">
      <c r="A610" s="546"/>
      <c r="B610" s="546"/>
      <c r="C610" s="546"/>
      <c r="D610" s="546"/>
      <c r="E610" s="546"/>
      <c r="F610" s="546"/>
      <c r="G610" s="546"/>
      <c r="H610" s="546"/>
      <c r="I610" s="546"/>
      <c r="J610" s="546"/>
      <c r="K610" s="546"/>
      <c r="L610" s="546"/>
      <c r="M610" s="546"/>
      <c r="N610" s="546"/>
      <c r="O610" s="546"/>
      <c r="P610" s="546"/>
      <c r="Q610" s="546"/>
      <c r="R610" s="546"/>
      <c r="S610" s="546"/>
      <c r="T610" s="546"/>
      <c r="U610" s="546"/>
      <c r="V610" s="546"/>
      <c r="W610" s="546"/>
      <c r="X610" s="554"/>
      <c r="Y610" s="554"/>
      <c r="Z610" s="546"/>
      <c r="AA610" s="546"/>
      <c r="AB610" s="546"/>
      <c r="AC610" s="546"/>
      <c r="AD610" s="546"/>
      <c r="AE610" s="546"/>
      <c r="AF610" s="546"/>
      <c r="AG610" s="546"/>
      <c r="AH610" s="546"/>
      <c r="AI610" s="546"/>
      <c r="AJ610" s="546"/>
    </row>
    <row r="611" spans="1:36" ht="15.75" customHeight="1">
      <c r="A611" s="546"/>
      <c r="B611" s="546"/>
      <c r="C611" s="546"/>
      <c r="D611" s="546"/>
      <c r="E611" s="546"/>
      <c r="F611" s="546"/>
      <c r="G611" s="546"/>
      <c r="H611" s="546"/>
      <c r="I611" s="546"/>
      <c r="J611" s="546"/>
      <c r="K611" s="546"/>
      <c r="L611" s="546"/>
      <c r="M611" s="546"/>
      <c r="N611" s="546"/>
      <c r="O611" s="546"/>
      <c r="P611" s="546"/>
      <c r="Q611" s="546"/>
      <c r="R611" s="546"/>
      <c r="S611" s="546"/>
      <c r="T611" s="546"/>
      <c r="U611" s="546"/>
      <c r="V611" s="546"/>
      <c r="W611" s="546"/>
      <c r="X611" s="554"/>
      <c r="Y611" s="554"/>
      <c r="Z611" s="546"/>
      <c r="AA611" s="546"/>
      <c r="AB611" s="546"/>
      <c r="AC611" s="546"/>
      <c r="AD611" s="546"/>
      <c r="AE611" s="546"/>
      <c r="AF611" s="546"/>
      <c r="AG611" s="546"/>
      <c r="AH611" s="546"/>
      <c r="AI611" s="546"/>
      <c r="AJ611" s="546"/>
    </row>
    <row r="612" spans="1:36" ht="15.75" customHeight="1">
      <c r="A612" s="546"/>
      <c r="B612" s="546"/>
      <c r="C612" s="546"/>
      <c r="D612" s="546"/>
      <c r="E612" s="546"/>
      <c r="F612" s="546"/>
      <c r="G612" s="546"/>
      <c r="H612" s="546"/>
      <c r="I612" s="546"/>
      <c r="J612" s="546"/>
      <c r="K612" s="546"/>
      <c r="L612" s="546"/>
      <c r="M612" s="546"/>
      <c r="N612" s="546"/>
      <c r="O612" s="546"/>
      <c r="P612" s="546"/>
      <c r="Q612" s="546"/>
      <c r="R612" s="546"/>
      <c r="S612" s="546"/>
      <c r="T612" s="546"/>
      <c r="U612" s="546"/>
      <c r="V612" s="546"/>
      <c r="W612" s="546"/>
      <c r="X612" s="554"/>
      <c r="Y612" s="554"/>
      <c r="Z612" s="546"/>
      <c r="AA612" s="546"/>
      <c r="AB612" s="546"/>
      <c r="AC612" s="546"/>
      <c r="AD612" s="546"/>
      <c r="AE612" s="546"/>
      <c r="AF612" s="546"/>
      <c r="AG612" s="546"/>
      <c r="AH612" s="546"/>
      <c r="AI612" s="546"/>
      <c r="AJ612" s="546"/>
    </row>
    <row r="613" spans="1:36" ht="15.75" customHeight="1">
      <c r="A613" s="546"/>
      <c r="B613" s="546"/>
      <c r="C613" s="546"/>
      <c r="D613" s="546"/>
      <c r="E613" s="546"/>
      <c r="F613" s="546"/>
      <c r="G613" s="546"/>
      <c r="H613" s="546"/>
      <c r="I613" s="546"/>
      <c r="J613" s="546"/>
      <c r="K613" s="546"/>
      <c r="L613" s="546"/>
      <c r="M613" s="546"/>
      <c r="N613" s="546"/>
      <c r="O613" s="546"/>
      <c r="P613" s="546"/>
      <c r="Q613" s="546"/>
      <c r="R613" s="546"/>
      <c r="S613" s="546"/>
      <c r="T613" s="546"/>
      <c r="U613" s="546"/>
      <c r="V613" s="546"/>
      <c r="W613" s="546"/>
      <c r="X613" s="554"/>
      <c r="Y613" s="554"/>
      <c r="Z613" s="546"/>
      <c r="AA613" s="546"/>
      <c r="AB613" s="546"/>
      <c r="AC613" s="546"/>
      <c r="AD613" s="546"/>
      <c r="AE613" s="546"/>
      <c r="AF613" s="546"/>
      <c r="AG613" s="546"/>
      <c r="AH613" s="546"/>
      <c r="AI613" s="546"/>
      <c r="AJ613" s="546"/>
    </row>
    <row r="614" spans="1:36" ht="15.75" customHeight="1">
      <c r="A614" s="546"/>
      <c r="B614" s="546"/>
      <c r="C614" s="546"/>
      <c r="D614" s="546"/>
      <c r="E614" s="546"/>
      <c r="F614" s="546"/>
      <c r="G614" s="546"/>
      <c r="H614" s="546"/>
      <c r="I614" s="546"/>
      <c r="J614" s="546"/>
      <c r="K614" s="546"/>
      <c r="L614" s="546"/>
      <c r="M614" s="546"/>
      <c r="N614" s="546"/>
      <c r="O614" s="546"/>
      <c r="P614" s="546"/>
      <c r="Q614" s="546"/>
      <c r="R614" s="546"/>
      <c r="S614" s="546"/>
      <c r="T614" s="546"/>
      <c r="U614" s="546"/>
      <c r="V614" s="546"/>
      <c r="W614" s="546"/>
      <c r="X614" s="554"/>
      <c r="Y614" s="554"/>
      <c r="Z614" s="546"/>
      <c r="AA614" s="546"/>
      <c r="AB614" s="546"/>
      <c r="AC614" s="546"/>
      <c r="AD614" s="546"/>
      <c r="AE614" s="546"/>
      <c r="AF614" s="546"/>
      <c r="AG614" s="546"/>
      <c r="AH614" s="546"/>
      <c r="AI614" s="546"/>
      <c r="AJ614" s="546"/>
    </row>
    <row r="615" spans="1:36" ht="15.75" customHeight="1">
      <c r="A615" s="546"/>
      <c r="B615" s="546"/>
      <c r="C615" s="546"/>
      <c r="D615" s="546"/>
      <c r="E615" s="546"/>
      <c r="F615" s="546"/>
      <c r="G615" s="546"/>
      <c r="H615" s="546"/>
      <c r="I615" s="546"/>
      <c r="J615" s="546"/>
      <c r="K615" s="546"/>
      <c r="L615" s="546"/>
      <c r="M615" s="546"/>
      <c r="N615" s="546"/>
      <c r="O615" s="546"/>
      <c r="P615" s="546"/>
      <c r="Q615" s="546"/>
      <c r="R615" s="546"/>
      <c r="S615" s="546"/>
      <c r="T615" s="546"/>
      <c r="U615" s="546"/>
      <c r="V615" s="546"/>
      <c r="W615" s="546"/>
      <c r="X615" s="554"/>
      <c r="Y615" s="554"/>
      <c r="Z615" s="546"/>
      <c r="AA615" s="546"/>
      <c r="AB615" s="546"/>
      <c r="AC615" s="546"/>
      <c r="AD615" s="546"/>
      <c r="AE615" s="546"/>
      <c r="AF615" s="546"/>
      <c r="AG615" s="546"/>
      <c r="AH615" s="546"/>
      <c r="AI615" s="546"/>
      <c r="AJ615" s="546"/>
    </row>
    <row r="616" spans="1:36" ht="15.75" customHeight="1">
      <c r="A616" s="546"/>
      <c r="B616" s="546"/>
      <c r="C616" s="546"/>
      <c r="D616" s="546"/>
      <c r="E616" s="546"/>
      <c r="F616" s="546"/>
      <c r="G616" s="546"/>
      <c r="H616" s="546"/>
      <c r="I616" s="546"/>
      <c r="J616" s="546"/>
      <c r="K616" s="546"/>
      <c r="L616" s="546"/>
      <c r="M616" s="546"/>
      <c r="N616" s="546"/>
      <c r="O616" s="546"/>
      <c r="P616" s="546"/>
      <c r="Q616" s="546"/>
      <c r="R616" s="546"/>
      <c r="S616" s="546"/>
      <c r="T616" s="546"/>
      <c r="U616" s="546"/>
      <c r="V616" s="546"/>
      <c r="W616" s="546"/>
      <c r="X616" s="554"/>
      <c r="Y616" s="554"/>
      <c r="Z616" s="546"/>
      <c r="AA616" s="546"/>
      <c r="AB616" s="546"/>
      <c r="AC616" s="546"/>
      <c r="AD616" s="546"/>
      <c r="AE616" s="546"/>
      <c r="AF616" s="546"/>
      <c r="AG616" s="546"/>
      <c r="AH616" s="546"/>
      <c r="AI616" s="546"/>
      <c r="AJ616" s="546"/>
    </row>
    <row r="617" spans="1:36" ht="15.75" customHeight="1">
      <c r="A617" s="546"/>
      <c r="B617" s="546"/>
      <c r="C617" s="546"/>
      <c r="D617" s="546"/>
      <c r="E617" s="546"/>
      <c r="F617" s="546"/>
      <c r="G617" s="546"/>
      <c r="H617" s="546"/>
      <c r="I617" s="546"/>
      <c r="J617" s="546"/>
      <c r="K617" s="546"/>
      <c r="L617" s="546"/>
      <c r="M617" s="546"/>
      <c r="N617" s="546"/>
      <c r="O617" s="546"/>
      <c r="P617" s="546"/>
      <c r="Q617" s="546"/>
      <c r="R617" s="546"/>
      <c r="S617" s="546"/>
      <c r="T617" s="546"/>
      <c r="U617" s="546"/>
      <c r="V617" s="546"/>
      <c r="W617" s="546"/>
      <c r="X617" s="554"/>
      <c r="Y617" s="554"/>
      <c r="Z617" s="546"/>
      <c r="AA617" s="546"/>
      <c r="AB617" s="546"/>
      <c r="AC617" s="546"/>
      <c r="AD617" s="546"/>
      <c r="AE617" s="546"/>
      <c r="AF617" s="546"/>
      <c r="AG617" s="546"/>
      <c r="AH617" s="546"/>
      <c r="AI617" s="546"/>
      <c r="AJ617" s="546"/>
    </row>
    <row r="618" spans="1:36" ht="15.75" customHeight="1">
      <c r="A618" s="546"/>
      <c r="B618" s="546"/>
      <c r="C618" s="546"/>
      <c r="D618" s="546"/>
      <c r="E618" s="546"/>
      <c r="F618" s="546"/>
      <c r="G618" s="546"/>
      <c r="H618" s="546"/>
      <c r="I618" s="546"/>
      <c r="J618" s="546"/>
      <c r="K618" s="546"/>
      <c r="L618" s="546"/>
      <c r="M618" s="546"/>
      <c r="N618" s="546"/>
      <c r="O618" s="546"/>
      <c r="P618" s="546"/>
      <c r="Q618" s="546"/>
      <c r="R618" s="546"/>
      <c r="S618" s="546"/>
      <c r="T618" s="546"/>
      <c r="U618" s="546"/>
      <c r="V618" s="546"/>
      <c r="W618" s="546"/>
      <c r="X618" s="554"/>
      <c r="Y618" s="554"/>
      <c r="Z618" s="546"/>
      <c r="AA618" s="546"/>
      <c r="AB618" s="546"/>
      <c r="AC618" s="546"/>
      <c r="AD618" s="546"/>
      <c r="AE618" s="546"/>
      <c r="AF618" s="546"/>
      <c r="AG618" s="546"/>
      <c r="AH618" s="546"/>
      <c r="AI618" s="546"/>
      <c r="AJ618" s="546"/>
    </row>
    <row r="619" spans="1:36" ht="15.75" customHeight="1">
      <c r="A619" s="546"/>
      <c r="B619" s="546"/>
      <c r="C619" s="546"/>
      <c r="D619" s="546"/>
      <c r="E619" s="546"/>
      <c r="F619" s="546"/>
      <c r="G619" s="546"/>
      <c r="H619" s="546"/>
      <c r="I619" s="546"/>
      <c r="J619" s="546"/>
      <c r="K619" s="546"/>
      <c r="L619" s="546"/>
      <c r="M619" s="546"/>
      <c r="N619" s="546"/>
      <c r="O619" s="546"/>
      <c r="P619" s="546"/>
      <c r="Q619" s="546"/>
      <c r="R619" s="546"/>
      <c r="S619" s="546"/>
      <c r="T619" s="546"/>
      <c r="U619" s="546"/>
      <c r="V619" s="546"/>
      <c r="W619" s="546"/>
      <c r="X619" s="554"/>
      <c r="Y619" s="554"/>
      <c r="Z619" s="546"/>
      <c r="AA619" s="546"/>
      <c r="AB619" s="546"/>
      <c r="AC619" s="546"/>
      <c r="AD619" s="546"/>
      <c r="AE619" s="546"/>
      <c r="AF619" s="546"/>
      <c r="AG619" s="546"/>
      <c r="AH619" s="546"/>
      <c r="AI619" s="546"/>
      <c r="AJ619" s="546"/>
    </row>
    <row r="620" spans="1:36" ht="15.75" customHeight="1">
      <c r="A620" s="546"/>
      <c r="B620" s="546"/>
      <c r="C620" s="546"/>
      <c r="D620" s="546"/>
      <c r="E620" s="546"/>
      <c r="F620" s="546"/>
      <c r="G620" s="546"/>
      <c r="H620" s="546"/>
      <c r="I620" s="546"/>
      <c r="J620" s="546"/>
      <c r="K620" s="546"/>
      <c r="L620" s="546"/>
      <c r="M620" s="546"/>
      <c r="N620" s="546"/>
      <c r="O620" s="546"/>
      <c r="P620" s="546"/>
      <c r="Q620" s="546"/>
      <c r="R620" s="546"/>
      <c r="S620" s="546"/>
      <c r="T620" s="546"/>
      <c r="U620" s="546"/>
      <c r="V620" s="546"/>
      <c r="W620" s="546"/>
      <c r="X620" s="554"/>
      <c r="Y620" s="554"/>
      <c r="Z620" s="546"/>
      <c r="AA620" s="546"/>
      <c r="AB620" s="546"/>
      <c r="AC620" s="546"/>
      <c r="AD620" s="546"/>
      <c r="AE620" s="546"/>
      <c r="AF620" s="546"/>
      <c r="AG620" s="546"/>
      <c r="AH620" s="546"/>
      <c r="AI620" s="546"/>
      <c r="AJ620" s="546"/>
    </row>
    <row r="621" spans="1:36" ht="15.75" customHeight="1">
      <c r="A621" s="546"/>
      <c r="B621" s="546"/>
      <c r="C621" s="546"/>
      <c r="D621" s="546"/>
      <c r="E621" s="546"/>
      <c r="F621" s="546"/>
      <c r="G621" s="546"/>
      <c r="H621" s="546"/>
      <c r="I621" s="546"/>
      <c r="J621" s="546"/>
      <c r="K621" s="546"/>
      <c r="L621" s="546"/>
      <c r="M621" s="546"/>
      <c r="N621" s="546"/>
      <c r="O621" s="546"/>
      <c r="P621" s="546"/>
      <c r="Q621" s="546"/>
      <c r="R621" s="546"/>
      <c r="S621" s="546"/>
      <c r="T621" s="546"/>
      <c r="U621" s="546"/>
      <c r="V621" s="546"/>
      <c r="W621" s="546"/>
      <c r="X621" s="554"/>
      <c r="Y621" s="554"/>
      <c r="Z621" s="546"/>
      <c r="AA621" s="546"/>
      <c r="AB621" s="546"/>
      <c r="AC621" s="546"/>
      <c r="AD621" s="546"/>
      <c r="AE621" s="546"/>
      <c r="AF621" s="546"/>
      <c r="AG621" s="546"/>
      <c r="AH621" s="546"/>
      <c r="AI621" s="546"/>
      <c r="AJ621" s="546"/>
    </row>
    <row r="622" spans="1:36" ht="15.75" customHeight="1">
      <c r="A622" s="546"/>
      <c r="B622" s="546"/>
      <c r="C622" s="546"/>
      <c r="D622" s="546"/>
      <c r="E622" s="546"/>
      <c r="F622" s="546"/>
      <c r="G622" s="546"/>
      <c r="H622" s="546"/>
      <c r="I622" s="546"/>
      <c r="J622" s="546"/>
      <c r="K622" s="546"/>
      <c r="L622" s="546"/>
      <c r="M622" s="546"/>
      <c r="N622" s="546"/>
      <c r="O622" s="546"/>
      <c r="P622" s="546"/>
      <c r="Q622" s="546"/>
      <c r="R622" s="546"/>
      <c r="S622" s="546"/>
      <c r="T622" s="546"/>
      <c r="U622" s="546"/>
      <c r="V622" s="546"/>
      <c r="W622" s="546"/>
      <c r="X622" s="554"/>
      <c r="Y622" s="554"/>
      <c r="Z622" s="546"/>
      <c r="AA622" s="546"/>
      <c r="AB622" s="546"/>
      <c r="AC622" s="546"/>
      <c r="AD622" s="546"/>
      <c r="AE622" s="546"/>
      <c r="AF622" s="546"/>
      <c r="AG622" s="546"/>
      <c r="AH622" s="546"/>
      <c r="AI622" s="546"/>
      <c r="AJ622" s="546"/>
    </row>
    <row r="623" spans="1:36" ht="15.75" customHeight="1">
      <c r="A623" s="546"/>
      <c r="B623" s="546"/>
      <c r="C623" s="546"/>
      <c r="D623" s="546"/>
      <c r="E623" s="546"/>
      <c r="F623" s="546"/>
      <c r="G623" s="546"/>
      <c r="H623" s="546"/>
      <c r="I623" s="546"/>
      <c r="J623" s="546"/>
      <c r="K623" s="546"/>
      <c r="L623" s="546"/>
      <c r="M623" s="546"/>
      <c r="N623" s="546"/>
      <c r="O623" s="546"/>
      <c r="P623" s="546"/>
      <c r="Q623" s="546"/>
      <c r="R623" s="546"/>
      <c r="S623" s="546"/>
      <c r="T623" s="546"/>
      <c r="U623" s="546"/>
      <c r="V623" s="546"/>
      <c r="W623" s="546"/>
      <c r="X623" s="554"/>
      <c r="Y623" s="554"/>
      <c r="Z623" s="546"/>
      <c r="AA623" s="546"/>
      <c r="AB623" s="546"/>
      <c r="AC623" s="546"/>
      <c r="AD623" s="546"/>
      <c r="AE623" s="546"/>
      <c r="AF623" s="546"/>
      <c r="AG623" s="546"/>
      <c r="AH623" s="546"/>
      <c r="AI623" s="546"/>
      <c r="AJ623" s="546"/>
    </row>
    <row r="624" spans="1:36" ht="15.75" customHeight="1">
      <c r="A624" s="546"/>
      <c r="B624" s="546"/>
      <c r="C624" s="546"/>
      <c r="D624" s="546"/>
      <c r="E624" s="546"/>
      <c r="F624" s="546"/>
      <c r="G624" s="546"/>
      <c r="H624" s="546"/>
      <c r="I624" s="546"/>
      <c r="J624" s="546"/>
      <c r="K624" s="546"/>
      <c r="L624" s="546"/>
      <c r="M624" s="546"/>
      <c r="N624" s="546"/>
      <c r="O624" s="546"/>
      <c r="P624" s="546"/>
      <c r="Q624" s="546"/>
      <c r="R624" s="546"/>
      <c r="S624" s="546"/>
      <c r="T624" s="546"/>
      <c r="U624" s="546"/>
      <c r="V624" s="546"/>
      <c r="W624" s="546"/>
      <c r="X624" s="554"/>
      <c r="Y624" s="554"/>
      <c r="Z624" s="546"/>
      <c r="AA624" s="546"/>
      <c r="AB624" s="546"/>
      <c r="AC624" s="546"/>
      <c r="AD624" s="546"/>
      <c r="AE624" s="546"/>
      <c r="AF624" s="546"/>
      <c r="AG624" s="546"/>
      <c r="AH624" s="546"/>
      <c r="AI624" s="546"/>
      <c r="AJ624" s="546"/>
    </row>
    <row r="625" spans="1:36" ht="15.75" customHeight="1">
      <c r="A625" s="546"/>
      <c r="B625" s="546"/>
      <c r="C625" s="546"/>
      <c r="D625" s="546"/>
      <c r="E625" s="546"/>
      <c r="F625" s="546"/>
      <c r="G625" s="546"/>
      <c r="H625" s="546"/>
      <c r="I625" s="546"/>
      <c r="J625" s="546"/>
      <c r="K625" s="546"/>
      <c r="L625" s="546"/>
      <c r="M625" s="546"/>
      <c r="N625" s="546"/>
      <c r="O625" s="546"/>
      <c r="P625" s="546"/>
      <c r="Q625" s="546"/>
      <c r="R625" s="546"/>
      <c r="S625" s="546"/>
      <c r="T625" s="546"/>
      <c r="U625" s="546"/>
      <c r="V625" s="546"/>
      <c r="W625" s="546"/>
      <c r="X625" s="554"/>
      <c r="Y625" s="554"/>
      <c r="Z625" s="546"/>
      <c r="AA625" s="546"/>
      <c r="AB625" s="546"/>
      <c r="AC625" s="546"/>
      <c r="AD625" s="546"/>
      <c r="AE625" s="546"/>
      <c r="AF625" s="546"/>
      <c r="AG625" s="546"/>
      <c r="AH625" s="546"/>
      <c r="AI625" s="546"/>
      <c r="AJ625" s="546"/>
    </row>
    <row r="626" spans="1:36" ht="15.75" customHeight="1">
      <c r="A626" s="546"/>
      <c r="B626" s="546"/>
      <c r="C626" s="546"/>
      <c r="D626" s="546"/>
      <c r="E626" s="546"/>
      <c r="F626" s="546"/>
      <c r="G626" s="546"/>
      <c r="H626" s="546"/>
      <c r="I626" s="546"/>
      <c r="J626" s="546"/>
      <c r="K626" s="546"/>
      <c r="L626" s="546"/>
      <c r="M626" s="546"/>
      <c r="N626" s="546"/>
      <c r="O626" s="546"/>
      <c r="P626" s="546"/>
      <c r="Q626" s="546"/>
      <c r="R626" s="546"/>
      <c r="S626" s="546"/>
      <c r="T626" s="546"/>
      <c r="U626" s="546"/>
      <c r="V626" s="546"/>
      <c r="W626" s="546"/>
      <c r="X626" s="554"/>
      <c r="Y626" s="554"/>
      <c r="Z626" s="546"/>
      <c r="AA626" s="546"/>
      <c r="AB626" s="546"/>
      <c r="AC626" s="546"/>
      <c r="AD626" s="546"/>
      <c r="AE626" s="546"/>
      <c r="AF626" s="546"/>
      <c r="AG626" s="546"/>
      <c r="AH626" s="546"/>
      <c r="AI626" s="546"/>
      <c r="AJ626" s="546"/>
    </row>
    <row r="627" spans="1:36" ht="15.75" customHeight="1">
      <c r="A627" s="546"/>
      <c r="B627" s="546"/>
      <c r="C627" s="546"/>
      <c r="D627" s="546"/>
      <c r="E627" s="546"/>
      <c r="F627" s="546"/>
      <c r="G627" s="546"/>
      <c r="H627" s="546"/>
      <c r="I627" s="546"/>
      <c r="J627" s="546"/>
      <c r="K627" s="546"/>
      <c r="L627" s="546"/>
      <c r="M627" s="546"/>
      <c r="N627" s="546"/>
      <c r="O627" s="546"/>
      <c r="P627" s="546"/>
      <c r="Q627" s="546"/>
      <c r="R627" s="546"/>
      <c r="S627" s="546"/>
      <c r="T627" s="546"/>
      <c r="U627" s="546"/>
      <c r="V627" s="546"/>
      <c r="W627" s="546"/>
      <c r="X627" s="554"/>
      <c r="Y627" s="554"/>
      <c r="Z627" s="546"/>
      <c r="AA627" s="546"/>
      <c r="AB627" s="546"/>
      <c r="AC627" s="546"/>
      <c r="AD627" s="546"/>
      <c r="AE627" s="546"/>
      <c r="AF627" s="546"/>
      <c r="AG627" s="546"/>
      <c r="AH627" s="546"/>
      <c r="AI627" s="546"/>
      <c r="AJ627" s="546"/>
    </row>
    <row r="628" spans="1:36" ht="15.75" customHeight="1">
      <c r="A628" s="546"/>
      <c r="B628" s="546"/>
      <c r="C628" s="546"/>
      <c r="D628" s="546"/>
      <c r="E628" s="546"/>
      <c r="F628" s="546"/>
      <c r="G628" s="546"/>
      <c r="H628" s="546"/>
      <c r="I628" s="546"/>
      <c r="J628" s="546"/>
      <c r="K628" s="546"/>
      <c r="L628" s="546"/>
      <c r="M628" s="546"/>
      <c r="N628" s="546"/>
      <c r="O628" s="546"/>
      <c r="P628" s="546"/>
      <c r="Q628" s="546"/>
      <c r="R628" s="546"/>
      <c r="S628" s="546"/>
      <c r="T628" s="546"/>
      <c r="U628" s="546"/>
      <c r="V628" s="546"/>
      <c r="W628" s="546"/>
      <c r="X628" s="554"/>
      <c r="Y628" s="554"/>
      <c r="Z628" s="546"/>
      <c r="AA628" s="546"/>
      <c r="AB628" s="546"/>
      <c r="AC628" s="546"/>
      <c r="AD628" s="546"/>
      <c r="AE628" s="546"/>
      <c r="AF628" s="546"/>
      <c r="AG628" s="546"/>
      <c r="AH628" s="546"/>
      <c r="AI628" s="546"/>
      <c r="AJ628" s="546"/>
    </row>
    <row r="629" spans="1:36" ht="15.75" customHeight="1">
      <c r="A629" s="546"/>
      <c r="B629" s="546"/>
      <c r="C629" s="546"/>
      <c r="D629" s="546"/>
      <c r="E629" s="546"/>
      <c r="F629" s="546"/>
      <c r="G629" s="546"/>
      <c r="H629" s="546"/>
      <c r="I629" s="546"/>
      <c r="J629" s="546"/>
      <c r="K629" s="546"/>
      <c r="L629" s="546"/>
      <c r="M629" s="546"/>
      <c r="N629" s="546"/>
      <c r="O629" s="546"/>
      <c r="P629" s="546"/>
      <c r="Q629" s="546"/>
      <c r="R629" s="546"/>
      <c r="S629" s="546"/>
      <c r="T629" s="546"/>
      <c r="U629" s="546"/>
      <c r="V629" s="546"/>
      <c r="W629" s="546"/>
      <c r="X629" s="554"/>
      <c r="Y629" s="554"/>
      <c r="Z629" s="546"/>
      <c r="AA629" s="546"/>
      <c r="AB629" s="546"/>
      <c r="AC629" s="546"/>
      <c r="AD629" s="546"/>
      <c r="AE629" s="546"/>
      <c r="AF629" s="546"/>
      <c r="AG629" s="546"/>
      <c r="AH629" s="546"/>
      <c r="AI629" s="546"/>
      <c r="AJ629" s="546"/>
    </row>
    <row r="630" spans="1:36" ht="15.75" customHeight="1">
      <c r="A630" s="546"/>
      <c r="B630" s="546"/>
      <c r="C630" s="546"/>
      <c r="D630" s="546"/>
      <c r="E630" s="546"/>
      <c r="F630" s="546"/>
      <c r="G630" s="546"/>
      <c r="H630" s="546"/>
      <c r="I630" s="546"/>
      <c r="J630" s="546"/>
      <c r="K630" s="546"/>
      <c r="L630" s="546"/>
      <c r="M630" s="546"/>
      <c r="N630" s="546"/>
      <c r="O630" s="546"/>
      <c r="P630" s="546"/>
      <c r="Q630" s="546"/>
      <c r="R630" s="546"/>
      <c r="S630" s="546"/>
      <c r="T630" s="546"/>
      <c r="U630" s="546"/>
      <c r="V630" s="546"/>
      <c r="W630" s="546"/>
      <c r="X630" s="554"/>
      <c r="Y630" s="554"/>
      <c r="Z630" s="546"/>
      <c r="AA630" s="546"/>
      <c r="AB630" s="546"/>
      <c r="AC630" s="546"/>
      <c r="AD630" s="546"/>
      <c r="AE630" s="546"/>
      <c r="AF630" s="546"/>
      <c r="AG630" s="546"/>
      <c r="AH630" s="546"/>
      <c r="AI630" s="546"/>
      <c r="AJ630" s="546"/>
    </row>
    <row r="631" spans="1:36" ht="15.75" customHeight="1">
      <c r="A631" s="546"/>
      <c r="B631" s="546"/>
      <c r="C631" s="546"/>
      <c r="D631" s="546"/>
      <c r="E631" s="546"/>
      <c r="F631" s="546"/>
      <c r="G631" s="546"/>
      <c r="H631" s="546"/>
      <c r="I631" s="546"/>
      <c r="J631" s="546"/>
      <c r="K631" s="546"/>
      <c r="L631" s="546"/>
      <c r="M631" s="546"/>
      <c r="N631" s="546"/>
      <c r="O631" s="546"/>
      <c r="P631" s="546"/>
      <c r="Q631" s="546"/>
      <c r="R631" s="546"/>
      <c r="S631" s="546"/>
      <c r="T631" s="546"/>
      <c r="U631" s="546"/>
      <c r="V631" s="546"/>
      <c r="W631" s="546"/>
      <c r="X631" s="554"/>
      <c r="Y631" s="554"/>
      <c r="Z631" s="546"/>
      <c r="AA631" s="546"/>
      <c r="AB631" s="546"/>
      <c r="AC631" s="546"/>
      <c r="AD631" s="546"/>
      <c r="AE631" s="546"/>
      <c r="AF631" s="546"/>
      <c r="AG631" s="546"/>
      <c r="AH631" s="546"/>
      <c r="AI631" s="546"/>
      <c r="AJ631" s="546"/>
    </row>
    <row r="632" spans="1:36" ht="15.75" customHeight="1">
      <c r="A632" s="546"/>
      <c r="B632" s="546"/>
      <c r="C632" s="546"/>
      <c r="D632" s="546"/>
      <c r="E632" s="546"/>
      <c r="F632" s="546"/>
      <c r="G632" s="546"/>
      <c r="H632" s="546"/>
      <c r="I632" s="546"/>
      <c r="J632" s="546"/>
      <c r="K632" s="546"/>
      <c r="L632" s="546"/>
      <c r="M632" s="546"/>
      <c r="N632" s="546"/>
      <c r="O632" s="546"/>
      <c r="P632" s="546"/>
      <c r="Q632" s="546"/>
      <c r="R632" s="546"/>
      <c r="S632" s="546"/>
      <c r="T632" s="546"/>
      <c r="U632" s="546"/>
      <c r="V632" s="546"/>
      <c r="W632" s="546"/>
      <c r="X632" s="554"/>
      <c r="Y632" s="554"/>
      <c r="Z632" s="546"/>
      <c r="AA632" s="546"/>
      <c r="AB632" s="546"/>
      <c r="AC632" s="546"/>
      <c r="AD632" s="546"/>
      <c r="AE632" s="546"/>
      <c r="AF632" s="546"/>
      <c r="AG632" s="546"/>
      <c r="AH632" s="546"/>
      <c r="AI632" s="546"/>
      <c r="AJ632" s="546"/>
    </row>
    <row r="633" spans="1:36" ht="15.75" customHeight="1">
      <c r="A633" s="546"/>
      <c r="B633" s="546"/>
      <c r="C633" s="546"/>
      <c r="D633" s="546"/>
      <c r="E633" s="546"/>
      <c r="F633" s="546"/>
      <c r="G633" s="546"/>
      <c r="H633" s="546"/>
      <c r="I633" s="546"/>
      <c r="J633" s="546"/>
      <c r="K633" s="546"/>
      <c r="L633" s="546"/>
      <c r="M633" s="546"/>
      <c r="N633" s="546"/>
      <c r="O633" s="546"/>
      <c r="P633" s="546"/>
      <c r="Q633" s="546"/>
      <c r="R633" s="546"/>
      <c r="S633" s="546"/>
      <c r="T633" s="546"/>
      <c r="U633" s="546"/>
      <c r="V633" s="546"/>
      <c r="W633" s="546"/>
      <c r="X633" s="554"/>
      <c r="Y633" s="554"/>
      <c r="Z633" s="546"/>
      <c r="AA633" s="546"/>
      <c r="AB633" s="546"/>
      <c r="AC633" s="546"/>
      <c r="AD633" s="546"/>
      <c r="AE633" s="546"/>
      <c r="AF633" s="546"/>
      <c r="AG633" s="546"/>
      <c r="AH633" s="546"/>
      <c r="AI633" s="546"/>
      <c r="AJ633" s="546"/>
    </row>
    <row r="634" spans="1:36" ht="15.75" customHeight="1">
      <c r="A634" s="546"/>
      <c r="B634" s="546"/>
      <c r="C634" s="546"/>
      <c r="D634" s="546"/>
      <c r="E634" s="546"/>
      <c r="F634" s="546"/>
      <c r="G634" s="546"/>
      <c r="H634" s="546"/>
      <c r="I634" s="546"/>
      <c r="J634" s="546"/>
      <c r="K634" s="546"/>
      <c r="L634" s="546"/>
      <c r="M634" s="546"/>
      <c r="N634" s="546"/>
      <c r="O634" s="546"/>
      <c r="P634" s="546"/>
      <c r="Q634" s="546"/>
      <c r="R634" s="546"/>
      <c r="S634" s="546"/>
      <c r="T634" s="546"/>
      <c r="U634" s="546"/>
      <c r="V634" s="546"/>
      <c r="W634" s="546"/>
      <c r="X634" s="554"/>
      <c r="Y634" s="554"/>
      <c r="Z634" s="546"/>
      <c r="AA634" s="546"/>
      <c r="AB634" s="546"/>
      <c r="AC634" s="546"/>
      <c r="AD634" s="546"/>
      <c r="AE634" s="546"/>
      <c r="AF634" s="546"/>
      <c r="AG634" s="546"/>
      <c r="AH634" s="546"/>
      <c r="AI634" s="546"/>
      <c r="AJ634" s="546"/>
    </row>
    <row r="635" spans="1:36" ht="15.75" customHeight="1">
      <c r="A635" s="546"/>
      <c r="B635" s="546"/>
      <c r="C635" s="546"/>
      <c r="D635" s="546"/>
      <c r="E635" s="546"/>
      <c r="F635" s="546"/>
      <c r="G635" s="546"/>
      <c r="H635" s="546"/>
      <c r="I635" s="546"/>
      <c r="J635" s="546"/>
      <c r="K635" s="546"/>
      <c r="L635" s="546"/>
      <c r="M635" s="546"/>
      <c r="N635" s="546"/>
      <c r="O635" s="546"/>
      <c r="P635" s="546"/>
      <c r="Q635" s="546"/>
      <c r="R635" s="546"/>
      <c r="S635" s="546"/>
      <c r="T635" s="546"/>
      <c r="U635" s="546"/>
      <c r="V635" s="546"/>
      <c r="W635" s="546"/>
      <c r="X635" s="554"/>
      <c r="Y635" s="554"/>
      <c r="Z635" s="546"/>
      <c r="AA635" s="546"/>
      <c r="AB635" s="546"/>
      <c r="AC635" s="546"/>
      <c r="AD635" s="546"/>
      <c r="AE635" s="546"/>
      <c r="AF635" s="546"/>
      <c r="AG635" s="546"/>
      <c r="AH635" s="546"/>
      <c r="AI635" s="546"/>
      <c r="AJ635" s="546"/>
    </row>
    <row r="636" spans="1:36" ht="15.75" customHeight="1">
      <c r="A636" s="546"/>
      <c r="B636" s="546"/>
      <c r="C636" s="546"/>
      <c r="D636" s="546"/>
      <c r="E636" s="546"/>
      <c r="F636" s="546"/>
      <c r="G636" s="546"/>
      <c r="H636" s="546"/>
      <c r="I636" s="546"/>
      <c r="J636" s="546"/>
      <c r="K636" s="546"/>
      <c r="L636" s="546"/>
      <c r="M636" s="546"/>
      <c r="N636" s="546"/>
      <c r="O636" s="546"/>
      <c r="P636" s="546"/>
      <c r="Q636" s="546"/>
      <c r="R636" s="546"/>
      <c r="S636" s="546"/>
      <c r="T636" s="546"/>
      <c r="U636" s="546"/>
      <c r="V636" s="546"/>
      <c r="W636" s="546"/>
      <c r="X636" s="554"/>
      <c r="Y636" s="554"/>
      <c r="Z636" s="546"/>
      <c r="AA636" s="546"/>
      <c r="AB636" s="546"/>
      <c r="AC636" s="546"/>
      <c r="AD636" s="546"/>
      <c r="AE636" s="546"/>
      <c r="AF636" s="546"/>
      <c r="AG636" s="546"/>
      <c r="AH636" s="546"/>
      <c r="AI636" s="546"/>
      <c r="AJ636" s="546"/>
    </row>
    <row r="637" spans="1:36" ht="15.75" customHeight="1">
      <c r="A637" s="546"/>
      <c r="B637" s="546"/>
      <c r="C637" s="546"/>
      <c r="D637" s="546"/>
      <c r="E637" s="546"/>
      <c r="F637" s="546"/>
      <c r="G637" s="546"/>
      <c r="H637" s="546"/>
      <c r="I637" s="546"/>
      <c r="J637" s="546"/>
      <c r="K637" s="546"/>
      <c r="L637" s="546"/>
      <c r="M637" s="546"/>
      <c r="N637" s="546"/>
      <c r="O637" s="546"/>
      <c r="P637" s="546"/>
      <c r="Q637" s="546"/>
      <c r="R637" s="546"/>
      <c r="S637" s="546"/>
      <c r="T637" s="546"/>
      <c r="U637" s="546"/>
      <c r="V637" s="546"/>
      <c r="W637" s="546"/>
      <c r="X637" s="554"/>
      <c r="Y637" s="554"/>
      <c r="Z637" s="546"/>
      <c r="AA637" s="546"/>
      <c r="AB637" s="546"/>
      <c r="AC637" s="546"/>
      <c r="AD637" s="546"/>
      <c r="AE637" s="546"/>
      <c r="AF637" s="546"/>
      <c r="AG637" s="546"/>
      <c r="AH637" s="546"/>
      <c r="AI637" s="546"/>
      <c r="AJ637" s="546"/>
    </row>
    <row r="638" spans="1:36" ht="15.75" customHeight="1">
      <c r="A638" s="546"/>
      <c r="B638" s="546"/>
      <c r="C638" s="546"/>
      <c r="D638" s="546"/>
      <c r="E638" s="546"/>
      <c r="F638" s="546"/>
      <c r="G638" s="546"/>
      <c r="H638" s="546"/>
      <c r="I638" s="546"/>
      <c r="J638" s="546"/>
      <c r="K638" s="546"/>
      <c r="L638" s="546"/>
      <c r="M638" s="546"/>
      <c r="N638" s="546"/>
      <c r="O638" s="546"/>
      <c r="P638" s="546"/>
      <c r="Q638" s="546"/>
      <c r="R638" s="546"/>
      <c r="S638" s="546"/>
      <c r="T638" s="546"/>
      <c r="U638" s="546"/>
      <c r="V638" s="546"/>
      <c r="W638" s="546"/>
      <c r="X638" s="554"/>
      <c r="Y638" s="554"/>
      <c r="Z638" s="546"/>
      <c r="AA638" s="546"/>
      <c r="AB638" s="546"/>
      <c r="AC638" s="546"/>
      <c r="AD638" s="546"/>
      <c r="AE638" s="546"/>
      <c r="AF638" s="546"/>
      <c r="AG638" s="546"/>
      <c r="AH638" s="546"/>
      <c r="AI638" s="546"/>
      <c r="AJ638" s="546"/>
    </row>
    <row r="639" spans="1:36" ht="15.75" customHeight="1">
      <c r="A639" s="546"/>
      <c r="B639" s="546"/>
      <c r="C639" s="546"/>
      <c r="D639" s="546"/>
      <c r="E639" s="546"/>
      <c r="F639" s="546"/>
      <c r="G639" s="546"/>
      <c r="H639" s="546"/>
      <c r="I639" s="546"/>
      <c r="J639" s="546"/>
      <c r="K639" s="546"/>
      <c r="L639" s="546"/>
      <c r="M639" s="546"/>
      <c r="N639" s="546"/>
      <c r="O639" s="546"/>
      <c r="P639" s="546"/>
      <c r="Q639" s="546"/>
      <c r="R639" s="546"/>
      <c r="S639" s="546"/>
      <c r="T639" s="546"/>
      <c r="U639" s="546"/>
      <c r="V639" s="546"/>
      <c r="W639" s="546"/>
      <c r="X639" s="554"/>
      <c r="Y639" s="554"/>
      <c r="Z639" s="546"/>
      <c r="AA639" s="546"/>
      <c r="AB639" s="546"/>
      <c r="AC639" s="546"/>
      <c r="AD639" s="546"/>
      <c r="AE639" s="546"/>
      <c r="AF639" s="546"/>
      <c r="AG639" s="546"/>
      <c r="AH639" s="546"/>
      <c r="AI639" s="546"/>
      <c r="AJ639" s="546"/>
    </row>
    <row r="640" spans="1:36" ht="15.75" customHeight="1">
      <c r="A640" s="546"/>
      <c r="B640" s="546"/>
      <c r="C640" s="546"/>
      <c r="D640" s="546"/>
      <c r="E640" s="546"/>
      <c r="F640" s="546"/>
      <c r="G640" s="546"/>
      <c r="H640" s="546"/>
      <c r="I640" s="546"/>
      <c r="J640" s="546"/>
      <c r="K640" s="546"/>
      <c r="L640" s="546"/>
      <c r="M640" s="546"/>
      <c r="N640" s="546"/>
      <c r="O640" s="546"/>
      <c r="P640" s="546"/>
      <c r="Q640" s="546"/>
      <c r="R640" s="546"/>
      <c r="S640" s="546"/>
      <c r="T640" s="546"/>
      <c r="U640" s="546"/>
      <c r="V640" s="546"/>
      <c r="W640" s="546"/>
      <c r="X640" s="554"/>
      <c r="Y640" s="554"/>
      <c r="Z640" s="546"/>
      <c r="AA640" s="546"/>
      <c r="AB640" s="546"/>
      <c r="AC640" s="546"/>
      <c r="AD640" s="546"/>
      <c r="AE640" s="546"/>
      <c r="AF640" s="546"/>
      <c r="AG640" s="546"/>
      <c r="AH640" s="546"/>
      <c r="AI640" s="546"/>
      <c r="AJ640" s="546"/>
    </row>
    <row r="641" spans="1:36" ht="15.75" customHeight="1">
      <c r="A641" s="546"/>
      <c r="B641" s="546"/>
      <c r="C641" s="546"/>
      <c r="D641" s="546"/>
      <c r="E641" s="546"/>
      <c r="F641" s="546"/>
      <c r="G641" s="546"/>
      <c r="H641" s="546"/>
      <c r="I641" s="546"/>
      <c r="J641" s="546"/>
      <c r="K641" s="546"/>
      <c r="L641" s="546"/>
      <c r="M641" s="546"/>
      <c r="N641" s="546"/>
      <c r="O641" s="546"/>
      <c r="P641" s="546"/>
      <c r="Q641" s="546"/>
      <c r="R641" s="546"/>
      <c r="S641" s="546"/>
      <c r="T641" s="546"/>
      <c r="U641" s="546"/>
      <c r="V641" s="546"/>
      <c r="W641" s="546"/>
      <c r="X641" s="554"/>
      <c r="Y641" s="554"/>
      <c r="Z641" s="546"/>
      <c r="AA641" s="546"/>
      <c r="AB641" s="546"/>
      <c r="AC641" s="546"/>
      <c r="AD641" s="546"/>
      <c r="AE641" s="546"/>
      <c r="AF641" s="546"/>
      <c r="AG641" s="546"/>
      <c r="AH641" s="546"/>
      <c r="AI641" s="546"/>
      <c r="AJ641" s="546"/>
    </row>
    <row r="642" spans="1:36" ht="15.75" customHeight="1">
      <c r="A642" s="546"/>
      <c r="B642" s="546"/>
      <c r="C642" s="546"/>
      <c r="D642" s="546"/>
      <c r="E642" s="546"/>
      <c r="F642" s="546"/>
      <c r="G642" s="546"/>
      <c r="H642" s="546"/>
      <c r="I642" s="546"/>
      <c r="J642" s="546"/>
      <c r="K642" s="546"/>
      <c r="L642" s="546"/>
      <c r="M642" s="546"/>
      <c r="N642" s="546"/>
      <c r="O642" s="546"/>
      <c r="P642" s="546"/>
      <c r="Q642" s="546"/>
      <c r="R642" s="546"/>
      <c r="S642" s="546"/>
      <c r="T642" s="546"/>
      <c r="U642" s="546"/>
      <c r="V642" s="546"/>
      <c r="W642" s="546"/>
      <c r="X642" s="554"/>
      <c r="Y642" s="554"/>
      <c r="Z642" s="546"/>
      <c r="AA642" s="546"/>
      <c r="AB642" s="546"/>
      <c r="AC642" s="546"/>
      <c r="AD642" s="546"/>
      <c r="AE642" s="546"/>
      <c r="AF642" s="546"/>
      <c r="AG642" s="546"/>
      <c r="AH642" s="546"/>
      <c r="AI642" s="546"/>
      <c r="AJ642" s="546"/>
    </row>
    <row r="643" spans="1:36" ht="15.75" customHeight="1">
      <c r="A643" s="546"/>
      <c r="B643" s="546"/>
      <c r="C643" s="546"/>
      <c r="D643" s="546"/>
      <c r="E643" s="546"/>
      <c r="F643" s="546"/>
      <c r="G643" s="546"/>
      <c r="H643" s="546"/>
      <c r="I643" s="546"/>
      <c r="J643" s="546"/>
      <c r="K643" s="546"/>
      <c r="L643" s="546"/>
      <c r="M643" s="546"/>
      <c r="N643" s="546"/>
      <c r="O643" s="546"/>
      <c r="P643" s="546"/>
      <c r="Q643" s="546"/>
      <c r="R643" s="546"/>
      <c r="S643" s="546"/>
      <c r="T643" s="546"/>
      <c r="U643" s="546"/>
      <c r="V643" s="546"/>
      <c r="W643" s="546"/>
      <c r="X643" s="554"/>
      <c r="Y643" s="554"/>
      <c r="Z643" s="546"/>
      <c r="AA643" s="546"/>
      <c r="AB643" s="546"/>
      <c r="AC643" s="546"/>
      <c r="AD643" s="546"/>
      <c r="AE643" s="546"/>
      <c r="AF643" s="546"/>
      <c r="AG643" s="546"/>
      <c r="AH643" s="546"/>
      <c r="AI643" s="546"/>
      <c r="AJ643" s="546"/>
    </row>
    <row r="644" spans="1:36" ht="15.75" customHeight="1">
      <c r="A644" s="546"/>
      <c r="B644" s="546"/>
      <c r="C644" s="546"/>
      <c r="D644" s="546"/>
      <c r="E644" s="546"/>
      <c r="F644" s="546"/>
      <c r="G644" s="546"/>
      <c r="H644" s="546"/>
      <c r="I644" s="546"/>
      <c r="J644" s="546"/>
      <c r="K644" s="546"/>
      <c r="L644" s="546"/>
      <c r="M644" s="546"/>
      <c r="N644" s="546"/>
      <c r="O644" s="546"/>
      <c r="P644" s="546"/>
      <c r="Q644" s="546"/>
      <c r="R644" s="546"/>
      <c r="S644" s="546"/>
      <c r="T644" s="546"/>
      <c r="U644" s="546"/>
      <c r="V644" s="546"/>
      <c r="W644" s="546"/>
      <c r="X644" s="554"/>
      <c r="Y644" s="554"/>
      <c r="Z644" s="546"/>
      <c r="AA644" s="546"/>
      <c r="AB644" s="546"/>
      <c r="AC644" s="546"/>
      <c r="AD644" s="546"/>
      <c r="AE644" s="546"/>
      <c r="AF644" s="546"/>
      <c r="AG644" s="546"/>
      <c r="AH644" s="546"/>
      <c r="AI644" s="546"/>
      <c r="AJ644" s="546"/>
    </row>
    <row r="645" spans="1:36" ht="15.75" customHeight="1">
      <c r="A645" s="546"/>
      <c r="B645" s="546"/>
      <c r="C645" s="546"/>
      <c r="D645" s="546"/>
      <c r="E645" s="546"/>
      <c r="F645" s="546"/>
      <c r="G645" s="546"/>
      <c r="H645" s="546"/>
      <c r="I645" s="546"/>
      <c r="J645" s="546"/>
      <c r="K645" s="546"/>
      <c r="L645" s="546"/>
      <c r="M645" s="546"/>
      <c r="N645" s="546"/>
      <c r="O645" s="546"/>
      <c r="P645" s="546"/>
      <c r="Q645" s="546"/>
      <c r="R645" s="546"/>
      <c r="S645" s="546"/>
      <c r="T645" s="546"/>
      <c r="U645" s="546"/>
      <c r="V645" s="546"/>
      <c r="W645" s="546"/>
      <c r="X645" s="554"/>
      <c r="Y645" s="554"/>
      <c r="Z645" s="546"/>
      <c r="AA645" s="546"/>
      <c r="AB645" s="546"/>
      <c r="AC645" s="546"/>
      <c r="AD645" s="546"/>
      <c r="AE645" s="546"/>
      <c r="AF645" s="546"/>
      <c r="AG645" s="546"/>
      <c r="AH645" s="546"/>
      <c r="AI645" s="546"/>
      <c r="AJ645" s="546"/>
    </row>
    <row r="646" spans="1:36" ht="15.75" customHeight="1">
      <c r="A646" s="546"/>
      <c r="B646" s="546"/>
      <c r="C646" s="546"/>
      <c r="D646" s="546"/>
      <c r="E646" s="546"/>
      <c r="F646" s="546"/>
      <c r="G646" s="546"/>
      <c r="H646" s="546"/>
      <c r="I646" s="546"/>
      <c r="J646" s="546"/>
      <c r="K646" s="546"/>
      <c r="L646" s="546"/>
      <c r="M646" s="546"/>
      <c r="N646" s="546"/>
      <c r="O646" s="546"/>
      <c r="P646" s="546"/>
      <c r="Q646" s="546"/>
      <c r="R646" s="546"/>
      <c r="S646" s="546"/>
      <c r="T646" s="546"/>
      <c r="U646" s="546"/>
      <c r="V646" s="546"/>
      <c r="W646" s="546"/>
      <c r="X646" s="554"/>
      <c r="Y646" s="554"/>
      <c r="Z646" s="546"/>
      <c r="AA646" s="546"/>
      <c r="AB646" s="546"/>
      <c r="AC646" s="546"/>
      <c r="AD646" s="546"/>
      <c r="AE646" s="546"/>
      <c r="AF646" s="546"/>
      <c r="AG646" s="546"/>
      <c r="AH646" s="546"/>
      <c r="AI646" s="546"/>
      <c r="AJ646" s="546"/>
    </row>
    <row r="647" spans="1:36" ht="15.75" customHeight="1">
      <c r="A647" s="546"/>
      <c r="B647" s="546"/>
      <c r="C647" s="546"/>
      <c r="D647" s="546"/>
      <c r="E647" s="546"/>
      <c r="F647" s="546"/>
      <c r="G647" s="546"/>
      <c r="H647" s="546"/>
      <c r="I647" s="546"/>
      <c r="J647" s="546"/>
      <c r="K647" s="546"/>
      <c r="L647" s="546"/>
      <c r="M647" s="546"/>
      <c r="N647" s="546"/>
      <c r="O647" s="546"/>
      <c r="P647" s="546"/>
      <c r="Q647" s="546"/>
      <c r="R647" s="546"/>
      <c r="S647" s="546"/>
      <c r="T647" s="546"/>
      <c r="U647" s="546"/>
      <c r="V647" s="546"/>
      <c r="W647" s="546"/>
      <c r="X647" s="554"/>
      <c r="Y647" s="554"/>
      <c r="Z647" s="546"/>
      <c r="AA647" s="546"/>
      <c r="AB647" s="546"/>
      <c r="AC647" s="546"/>
      <c r="AD647" s="546"/>
      <c r="AE647" s="546"/>
      <c r="AF647" s="546"/>
      <c r="AG647" s="546"/>
      <c r="AH647" s="546"/>
      <c r="AI647" s="546"/>
      <c r="AJ647" s="546"/>
    </row>
    <row r="648" spans="1:36" ht="15.75" customHeight="1">
      <c r="A648" s="546"/>
      <c r="B648" s="546"/>
      <c r="C648" s="546"/>
      <c r="D648" s="546"/>
      <c r="E648" s="546"/>
      <c r="F648" s="546"/>
      <c r="G648" s="546"/>
      <c r="H648" s="546"/>
      <c r="I648" s="546"/>
      <c r="J648" s="546"/>
      <c r="K648" s="546"/>
      <c r="L648" s="546"/>
      <c r="M648" s="546"/>
      <c r="N648" s="546"/>
      <c r="O648" s="546"/>
      <c r="P648" s="546"/>
      <c r="Q648" s="546"/>
      <c r="R648" s="546"/>
      <c r="S648" s="546"/>
      <c r="T648" s="546"/>
      <c r="U648" s="546"/>
      <c r="V648" s="546"/>
      <c r="W648" s="546"/>
      <c r="X648" s="554"/>
      <c r="Y648" s="554"/>
      <c r="Z648" s="546"/>
      <c r="AA648" s="546"/>
      <c r="AB648" s="546"/>
      <c r="AC648" s="546"/>
      <c r="AD648" s="546"/>
      <c r="AE648" s="546"/>
      <c r="AF648" s="546"/>
      <c r="AG648" s="546"/>
      <c r="AH648" s="546"/>
      <c r="AI648" s="546"/>
      <c r="AJ648" s="546"/>
    </row>
    <row r="649" spans="1:36" ht="15.75" customHeight="1">
      <c r="A649" s="546"/>
      <c r="B649" s="546"/>
      <c r="C649" s="546"/>
      <c r="D649" s="546"/>
      <c r="E649" s="546"/>
      <c r="F649" s="546"/>
      <c r="G649" s="546"/>
      <c r="H649" s="546"/>
      <c r="I649" s="546"/>
      <c r="J649" s="546"/>
      <c r="K649" s="546"/>
      <c r="L649" s="546"/>
      <c r="M649" s="546"/>
      <c r="N649" s="546"/>
      <c r="O649" s="546"/>
      <c r="P649" s="546"/>
      <c r="Q649" s="546"/>
      <c r="R649" s="546"/>
      <c r="S649" s="546"/>
      <c r="T649" s="546"/>
      <c r="U649" s="546"/>
      <c r="V649" s="546"/>
      <c r="W649" s="546"/>
      <c r="X649" s="554"/>
      <c r="Y649" s="554"/>
      <c r="Z649" s="546"/>
      <c r="AA649" s="546"/>
      <c r="AB649" s="546"/>
      <c r="AC649" s="546"/>
      <c r="AD649" s="546"/>
      <c r="AE649" s="546"/>
      <c r="AF649" s="546"/>
      <c r="AG649" s="546"/>
      <c r="AH649" s="546"/>
      <c r="AI649" s="546"/>
      <c r="AJ649" s="546"/>
    </row>
    <row r="650" spans="1:36" ht="15.75" customHeight="1">
      <c r="A650" s="546"/>
      <c r="B650" s="546"/>
      <c r="C650" s="546"/>
      <c r="D650" s="546"/>
      <c r="E650" s="546"/>
      <c r="F650" s="546"/>
      <c r="G650" s="546"/>
      <c r="H650" s="546"/>
      <c r="I650" s="546"/>
      <c r="J650" s="546"/>
      <c r="K650" s="546"/>
      <c r="L650" s="546"/>
      <c r="M650" s="546"/>
      <c r="N650" s="546"/>
      <c r="O650" s="546"/>
      <c r="P650" s="546"/>
      <c r="Q650" s="546"/>
      <c r="R650" s="546"/>
      <c r="S650" s="546"/>
      <c r="T650" s="546"/>
      <c r="U650" s="546"/>
      <c r="V650" s="546"/>
      <c r="W650" s="546"/>
      <c r="X650" s="554"/>
      <c r="Y650" s="554"/>
      <c r="Z650" s="546"/>
      <c r="AA650" s="546"/>
      <c r="AB650" s="546"/>
      <c r="AC650" s="546"/>
      <c r="AD650" s="546"/>
      <c r="AE650" s="546"/>
      <c r="AF650" s="546"/>
      <c r="AG650" s="546"/>
      <c r="AH650" s="546"/>
      <c r="AI650" s="546"/>
      <c r="AJ650" s="546"/>
    </row>
    <row r="651" spans="1:36" ht="15.75" customHeight="1">
      <c r="A651" s="546"/>
      <c r="B651" s="546"/>
      <c r="C651" s="546"/>
      <c r="D651" s="546"/>
      <c r="E651" s="546"/>
      <c r="F651" s="546"/>
      <c r="G651" s="546"/>
      <c r="H651" s="546"/>
      <c r="I651" s="546"/>
      <c r="J651" s="546"/>
      <c r="K651" s="546"/>
      <c r="L651" s="546"/>
      <c r="M651" s="546"/>
      <c r="N651" s="546"/>
      <c r="O651" s="546"/>
      <c r="P651" s="546"/>
      <c r="Q651" s="546"/>
      <c r="R651" s="546"/>
      <c r="S651" s="546"/>
      <c r="T651" s="546"/>
      <c r="U651" s="546"/>
      <c r="V651" s="546"/>
      <c r="W651" s="546"/>
      <c r="X651" s="554"/>
      <c r="Y651" s="554"/>
      <c r="Z651" s="546"/>
      <c r="AA651" s="546"/>
      <c r="AB651" s="546"/>
      <c r="AC651" s="546"/>
      <c r="AD651" s="546"/>
      <c r="AE651" s="546"/>
      <c r="AF651" s="546"/>
      <c r="AG651" s="546"/>
      <c r="AH651" s="546"/>
      <c r="AI651" s="546"/>
      <c r="AJ651" s="546"/>
    </row>
    <row r="652" spans="1:36" ht="15.75" customHeight="1">
      <c r="A652" s="546"/>
      <c r="B652" s="546"/>
      <c r="C652" s="546"/>
      <c r="D652" s="546"/>
      <c r="E652" s="546"/>
      <c r="F652" s="546"/>
      <c r="G652" s="546"/>
      <c r="H652" s="546"/>
      <c r="I652" s="546"/>
      <c r="J652" s="546"/>
      <c r="K652" s="546"/>
      <c r="L652" s="546"/>
      <c r="M652" s="546"/>
      <c r="N652" s="546"/>
      <c r="O652" s="546"/>
      <c r="P652" s="546"/>
      <c r="Q652" s="546"/>
      <c r="R652" s="546"/>
      <c r="S652" s="546"/>
      <c r="T652" s="546"/>
      <c r="U652" s="546"/>
      <c r="V652" s="546"/>
      <c r="W652" s="546"/>
      <c r="X652" s="554"/>
      <c r="Y652" s="554"/>
      <c r="Z652" s="546"/>
      <c r="AA652" s="546"/>
      <c r="AB652" s="546"/>
      <c r="AC652" s="546"/>
      <c r="AD652" s="546"/>
      <c r="AE652" s="546"/>
      <c r="AF652" s="546"/>
      <c r="AG652" s="546"/>
      <c r="AH652" s="546"/>
      <c r="AI652" s="546"/>
      <c r="AJ652" s="546"/>
    </row>
    <row r="653" spans="1:36" ht="15.75" customHeight="1">
      <c r="A653" s="546"/>
      <c r="B653" s="546"/>
      <c r="C653" s="546"/>
      <c r="D653" s="546"/>
      <c r="E653" s="546"/>
      <c r="F653" s="546"/>
      <c r="G653" s="546"/>
      <c r="H653" s="546"/>
      <c r="I653" s="546"/>
      <c r="J653" s="546"/>
      <c r="K653" s="546"/>
      <c r="L653" s="546"/>
      <c r="M653" s="546"/>
      <c r="N653" s="546"/>
      <c r="O653" s="546"/>
      <c r="P653" s="546"/>
      <c r="Q653" s="546"/>
      <c r="R653" s="546"/>
      <c r="S653" s="546"/>
      <c r="T653" s="546"/>
      <c r="U653" s="546"/>
      <c r="V653" s="546"/>
      <c r="W653" s="546"/>
      <c r="X653" s="554"/>
      <c r="Y653" s="554"/>
      <c r="Z653" s="546"/>
      <c r="AA653" s="546"/>
      <c r="AB653" s="546"/>
      <c r="AC653" s="546"/>
      <c r="AD653" s="546"/>
      <c r="AE653" s="546"/>
      <c r="AF653" s="546"/>
      <c r="AG653" s="546"/>
      <c r="AH653" s="546"/>
      <c r="AI653" s="546"/>
      <c r="AJ653" s="546"/>
    </row>
    <row r="654" spans="1:36" ht="15.75" customHeight="1">
      <c r="A654" s="546"/>
      <c r="B654" s="546"/>
      <c r="C654" s="546"/>
      <c r="D654" s="546"/>
      <c r="E654" s="546"/>
      <c r="F654" s="546"/>
      <c r="G654" s="546"/>
      <c r="H654" s="546"/>
      <c r="I654" s="546"/>
      <c r="J654" s="546"/>
      <c r="K654" s="546"/>
      <c r="L654" s="546"/>
      <c r="M654" s="546"/>
      <c r="N654" s="546"/>
      <c r="O654" s="546"/>
      <c r="P654" s="546"/>
      <c r="Q654" s="546"/>
      <c r="R654" s="546"/>
      <c r="S654" s="546"/>
      <c r="T654" s="546"/>
      <c r="U654" s="546"/>
      <c r="V654" s="546"/>
      <c r="W654" s="546"/>
      <c r="X654" s="554"/>
      <c r="Y654" s="554"/>
      <c r="Z654" s="546"/>
      <c r="AA654" s="546"/>
      <c r="AB654" s="546"/>
      <c r="AC654" s="546"/>
      <c r="AD654" s="546"/>
      <c r="AE654" s="546"/>
      <c r="AF654" s="546"/>
      <c r="AG654" s="546"/>
      <c r="AH654" s="546"/>
      <c r="AI654" s="546"/>
      <c r="AJ654" s="546"/>
    </row>
    <row r="655" spans="1:36" ht="15.75" customHeight="1">
      <c r="A655" s="546"/>
      <c r="B655" s="546"/>
      <c r="C655" s="546"/>
      <c r="D655" s="546"/>
      <c r="E655" s="546"/>
      <c r="F655" s="546"/>
      <c r="G655" s="546"/>
      <c r="H655" s="546"/>
      <c r="I655" s="546"/>
      <c r="J655" s="546"/>
      <c r="K655" s="546"/>
      <c r="L655" s="546"/>
      <c r="M655" s="546"/>
      <c r="N655" s="546"/>
      <c r="O655" s="546"/>
      <c r="P655" s="546"/>
      <c r="Q655" s="546"/>
      <c r="R655" s="546"/>
      <c r="S655" s="546"/>
      <c r="T655" s="546"/>
      <c r="U655" s="546"/>
      <c r="V655" s="546"/>
      <c r="W655" s="546"/>
      <c r="X655" s="554"/>
      <c r="Y655" s="554"/>
      <c r="Z655" s="546"/>
      <c r="AA655" s="546"/>
      <c r="AB655" s="546"/>
      <c r="AC655" s="546"/>
      <c r="AD655" s="546"/>
      <c r="AE655" s="546"/>
      <c r="AF655" s="546"/>
      <c r="AG655" s="546"/>
      <c r="AH655" s="546"/>
      <c r="AI655" s="546"/>
      <c r="AJ655" s="546"/>
    </row>
    <row r="656" spans="1:36" ht="15.75" customHeight="1">
      <c r="A656" s="546"/>
      <c r="B656" s="546"/>
      <c r="C656" s="546"/>
      <c r="D656" s="546"/>
      <c r="E656" s="546"/>
      <c r="F656" s="546"/>
      <c r="G656" s="546"/>
      <c r="H656" s="546"/>
      <c r="I656" s="546"/>
      <c r="J656" s="546"/>
      <c r="K656" s="546"/>
      <c r="L656" s="546"/>
      <c r="M656" s="546"/>
      <c r="N656" s="546"/>
      <c r="O656" s="546"/>
      <c r="P656" s="546"/>
      <c r="Q656" s="546"/>
      <c r="R656" s="546"/>
      <c r="S656" s="546"/>
      <c r="T656" s="546"/>
      <c r="U656" s="546"/>
      <c r="V656" s="546"/>
      <c r="W656" s="546"/>
      <c r="X656" s="554"/>
      <c r="Y656" s="554"/>
      <c r="Z656" s="546"/>
      <c r="AA656" s="546"/>
      <c r="AB656" s="546"/>
      <c r="AC656" s="546"/>
      <c r="AD656" s="546"/>
      <c r="AE656" s="546"/>
      <c r="AF656" s="546"/>
      <c r="AG656" s="546"/>
      <c r="AH656" s="546"/>
      <c r="AI656" s="546"/>
      <c r="AJ656" s="546"/>
    </row>
    <row r="657" spans="1:36" ht="15.75" customHeight="1">
      <c r="A657" s="546"/>
      <c r="B657" s="546"/>
      <c r="C657" s="546"/>
      <c r="D657" s="546"/>
      <c r="E657" s="546"/>
      <c r="F657" s="546"/>
      <c r="G657" s="546"/>
      <c r="H657" s="546"/>
      <c r="I657" s="546"/>
      <c r="J657" s="546"/>
      <c r="K657" s="546"/>
      <c r="L657" s="546"/>
      <c r="M657" s="546"/>
      <c r="N657" s="546"/>
      <c r="O657" s="546"/>
      <c r="P657" s="546"/>
      <c r="Q657" s="546"/>
      <c r="R657" s="546"/>
      <c r="S657" s="546"/>
      <c r="T657" s="546"/>
      <c r="U657" s="546"/>
      <c r="V657" s="546"/>
      <c r="W657" s="546"/>
      <c r="X657" s="554"/>
      <c r="Y657" s="554"/>
      <c r="Z657" s="546"/>
      <c r="AA657" s="546"/>
      <c r="AB657" s="546"/>
      <c r="AC657" s="546"/>
      <c r="AD657" s="546"/>
      <c r="AE657" s="546"/>
      <c r="AF657" s="546"/>
      <c r="AG657" s="546"/>
      <c r="AH657" s="546"/>
      <c r="AI657" s="546"/>
      <c r="AJ657" s="546"/>
    </row>
    <row r="658" spans="1:36" ht="15.75" customHeight="1">
      <c r="A658" s="546"/>
      <c r="B658" s="546"/>
      <c r="C658" s="546"/>
      <c r="D658" s="546"/>
      <c r="E658" s="546"/>
      <c r="F658" s="546"/>
      <c r="G658" s="546"/>
      <c r="H658" s="546"/>
      <c r="I658" s="546"/>
      <c r="J658" s="546"/>
      <c r="K658" s="546"/>
      <c r="L658" s="546"/>
      <c r="M658" s="546"/>
      <c r="N658" s="546"/>
      <c r="O658" s="546"/>
      <c r="P658" s="546"/>
      <c r="Q658" s="546"/>
      <c r="R658" s="546"/>
      <c r="S658" s="546"/>
      <c r="T658" s="546"/>
      <c r="U658" s="546"/>
      <c r="V658" s="546"/>
      <c r="W658" s="546"/>
      <c r="X658" s="554"/>
      <c r="Y658" s="554"/>
      <c r="Z658" s="546"/>
      <c r="AA658" s="546"/>
      <c r="AB658" s="546"/>
      <c r="AC658" s="546"/>
      <c r="AD658" s="546"/>
      <c r="AE658" s="546"/>
      <c r="AF658" s="546"/>
      <c r="AG658" s="546"/>
      <c r="AH658" s="546"/>
      <c r="AI658" s="546"/>
      <c r="AJ658" s="546"/>
    </row>
    <row r="659" spans="1:36" ht="15.75" customHeight="1">
      <c r="A659" s="546"/>
      <c r="B659" s="546"/>
      <c r="C659" s="546"/>
      <c r="D659" s="546"/>
      <c r="E659" s="546"/>
      <c r="F659" s="546"/>
      <c r="G659" s="546"/>
      <c r="H659" s="546"/>
      <c r="I659" s="546"/>
      <c r="J659" s="546"/>
      <c r="K659" s="546"/>
      <c r="L659" s="546"/>
      <c r="M659" s="546"/>
      <c r="N659" s="546"/>
      <c r="O659" s="546"/>
      <c r="P659" s="546"/>
      <c r="Q659" s="546"/>
      <c r="R659" s="546"/>
      <c r="S659" s="546"/>
      <c r="T659" s="546"/>
      <c r="U659" s="546"/>
      <c r="V659" s="546"/>
      <c r="W659" s="546"/>
      <c r="X659" s="554"/>
      <c r="Y659" s="554"/>
      <c r="Z659" s="546"/>
      <c r="AA659" s="546"/>
      <c r="AB659" s="546"/>
      <c r="AC659" s="546"/>
      <c r="AD659" s="546"/>
      <c r="AE659" s="546"/>
      <c r="AF659" s="546"/>
      <c r="AG659" s="546"/>
      <c r="AH659" s="546"/>
      <c r="AI659" s="546"/>
      <c r="AJ659" s="546"/>
    </row>
    <row r="660" spans="1:36" ht="15.75" customHeight="1">
      <c r="A660" s="546"/>
      <c r="B660" s="546"/>
      <c r="C660" s="546"/>
      <c r="D660" s="546"/>
      <c r="E660" s="546"/>
      <c r="F660" s="546"/>
      <c r="G660" s="546"/>
      <c r="H660" s="546"/>
      <c r="I660" s="546"/>
      <c r="J660" s="546"/>
      <c r="K660" s="546"/>
      <c r="L660" s="546"/>
      <c r="M660" s="546"/>
      <c r="N660" s="546"/>
      <c r="O660" s="546"/>
      <c r="P660" s="546"/>
      <c r="Q660" s="546"/>
      <c r="R660" s="546"/>
      <c r="S660" s="546"/>
      <c r="T660" s="546"/>
      <c r="U660" s="546"/>
      <c r="V660" s="546"/>
      <c r="W660" s="546"/>
      <c r="X660" s="554"/>
      <c r="Y660" s="554"/>
      <c r="Z660" s="546"/>
      <c r="AA660" s="546"/>
      <c r="AB660" s="546"/>
      <c r="AC660" s="546"/>
      <c r="AD660" s="546"/>
      <c r="AE660" s="546"/>
      <c r="AF660" s="546"/>
      <c r="AG660" s="546"/>
      <c r="AH660" s="546"/>
      <c r="AI660" s="546"/>
      <c r="AJ660" s="546"/>
    </row>
    <row r="661" spans="1:36" ht="15.75" customHeight="1">
      <c r="A661" s="546"/>
      <c r="B661" s="546"/>
      <c r="C661" s="546"/>
      <c r="D661" s="546"/>
      <c r="E661" s="546"/>
      <c r="F661" s="546"/>
      <c r="G661" s="546"/>
      <c r="H661" s="546"/>
      <c r="I661" s="546"/>
      <c r="J661" s="546"/>
      <c r="K661" s="546"/>
      <c r="L661" s="546"/>
      <c r="M661" s="546"/>
      <c r="N661" s="546"/>
      <c r="O661" s="546"/>
      <c r="P661" s="546"/>
      <c r="Q661" s="546"/>
      <c r="R661" s="546"/>
      <c r="S661" s="546"/>
      <c r="T661" s="546"/>
      <c r="U661" s="546"/>
      <c r="V661" s="546"/>
      <c r="W661" s="546"/>
      <c r="X661" s="554"/>
      <c r="Y661" s="554"/>
      <c r="Z661" s="546"/>
      <c r="AA661" s="546"/>
      <c r="AB661" s="546"/>
      <c r="AC661" s="546"/>
      <c r="AD661" s="546"/>
      <c r="AE661" s="546"/>
      <c r="AF661" s="546"/>
      <c r="AG661" s="546"/>
      <c r="AH661" s="546"/>
      <c r="AI661" s="546"/>
      <c r="AJ661" s="546"/>
    </row>
    <row r="662" spans="1:36" ht="15.75" customHeight="1">
      <c r="A662" s="546"/>
      <c r="B662" s="546"/>
      <c r="C662" s="546"/>
      <c r="D662" s="546"/>
      <c r="E662" s="546"/>
      <c r="F662" s="546"/>
      <c r="G662" s="546"/>
      <c r="H662" s="546"/>
      <c r="I662" s="546"/>
      <c r="J662" s="546"/>
      <c r="K662" s="546"/>
      <c r="L662" s="546"/>
      <c r="M662" s="546"/>
      <c r="N662" s="546"/>
      <c r="O662" s="546"/>
      <c r="P662" s="546"/>
      <c r="Q662" s="546"/>
      <c r="R662" s="546"/>
      <c r="S662" s="546"/>
      <c r="T662" s="546"/>
      <c r="U662" s="546"/>
      <c r="V662" s="546"/>
      <c r="W662" s="546"/>
      <c r="X662" s="554"/>
      <c r="Y662" s="554"/>
      <c r="Z662" s="546"/>
      <c r="AA662" s="546"/>
      <c r="AB662" s="546"/>
      <c r="AC662" s="546"/>
      <c r="AD662" s="546"/>
      <c r="AE662" s="546"/>
      <c r="AF662" s="546"/>
      <c r="AG662" s="546"/>
      <c r="AH662" s="546"/>
      <c r="AI662" s="546"/>
      <c r="AJ662" s="546"/>
    </row>
    <row r="663" spans="1:36" ht="15.75" customHeight="1">
      <c r="A663" s="546"/>
      <c r="B663" s="546"/>
      <c r="C663" s="546"/>
      <c r="D663" s="546"/>
      <c r="E663" s="546"/>
      <c r="F663" s="546"/>
      <c r="G663" s="546"/>
      <c r="H663" s="546"/>
      <c r="I663" s="546"/>
      <c r="J663" s="546"/>
      <c r="K663" s="546"/>
      <c r="L663" s="546"/>
      <c r="M663" s="546"/>
      <c r="N663" s="546"/>
      <c r="O663" s="546"/>
      <c r="P663" s="546"/>
      <c r="Q663" s="546"/>
      <c r="R663" s="546"/>
      <c r="S663" s="546"/>
      <c r="T663" s="546"/>
      <c r="U663" s="546"/>
      <c r="V663" s="546"/>
      <c r="W663" s="546"/>
      <c r="X663" s="554"/>
      <c r="Y663" s="554"/>
      <c r="Z663" s="546"/>
      <c r="AA663" s="546"/>
      <c r="AB663" s="546"/>
      <c r="AC663" s="546"/>
      <c r="AD663" s="546"/>
      <c r="AE663" s="546"/>
      <c r="AF663" s="546"/>
      <c r="AG663" s="546"/>
      <c r="AH663" s="546"/>
      <c r="AI663" s="546"/>
      <c r="AJ663" s="546"/>
    </row>
    <row r="664" spans="1:36" ht="15.75" customHeight="1">
      <c r="A664" s="546"/>
      <c r="B664" s="546"/>
      <c r="C664" s="546"/>
      <c r="D664" s="546"/>
      <c r="E664" s="546"/>
      <c r="F664" s="546"/>
      <c r="G664" s="546"/>
      <c r="H664" s="546"/>
      <c r="I664" s="546"/>
      <c r="J664" s="546"/>
      <c r="K664" s="546"/>
      <c r="L664" s="546"/>
      <c r="M664" s="546"/>
      <c r="N664" s="546"/>
      <c r="O664" s="546"/>
      <c r="P664" s="546"/>
      <c r="Q664" s="546"/>
      <c r="R664" s="546"/>
      <c r="S664" s="546"/>
      <c r="T664" s="546"/>
      <c r="U664" s="546"/>
      <c r="V664" s="546"/>
      <c r="W664" s="546"/>
      <c r="X664" s="554"/>
      <c r="Y664" s="554"/>
      <c r="Z664" s="546"/>
      <c r="AA664" s="546"/>
      <c r="AB664" s="546"/>
      <c r="AC664" s="546"/>
      <c r="AD664" s="546"/>
      <c r="AE664" s="546"/>
      <c r="AF664" s="546"/>
      <c r="AG664" s="546"/>
      <c r="AH664" s="546"/>
      <c r="AI664" s="546"/>
      <c r="AJ664" s="546"/>
    </row>
    <row r="665" spans="1:36" ht="15.75" customHeight="1">
      <c r="A665" s="546"/>
      <c r="B665" s="546"/>
      <c r="C665" s="546"/>
      <c r="D665" s="546"/>
      <c r="E665" s="546"/>
      <c r="F665" s="546"/>
      <c r="G665" s="546"/>
      <c r="H665" s="546"/>
      <c r="I665" s="546"/>
      <c r="J665" s="546"/>
      <c r="K665" s="546"/>
      <c r="L665" s="546"/>
      <c r="M665" s="546"/>
      <c r="N665" s="546"/>
      <c r="O665" s="546"/>
      <c r="P665" s="546"/>
      <c r="Q665" s="546"/>
      <c r="R665" s="546"/>
      <c r="S665" s="546"/>
      <c r="T665" s="546"/>
      <c r="U665" s="546"/>
      <c r="V665" s="546"/>
      <c r="W665" s="546"/>
      <c r="X665" s="554"/>
      <c r="Y665" s="554"/>
      <c r="Z665" s="546"/>
      <c r="AA665" s="546"/>
      <c r="AB665" s="546"/>
      <c r="AC665" s="546"/>
      <c r="AD665" s="546"/>
      <c r="AE665" s="546"/>
      <c r="AF665" s="546"/>
      <c r="AG665" s="546"/>
      <c r="AH665" s="546"/>
      <c r="AI665" s="546"/>
      <c r="AJ665" s="546"/>
    </row>
    <row r="666" spans="1:36" ht="15.75" customHeight="1">
      <c r="A666" s="546"/>
      <c r="B666" s="546"/>
      <c r="C666" s="546"/>
      <c r="D666" s="546"/>
      <c r="E666" s="546"/>
      <c r="F666" s="546"/>
      <c r="G666" s="546"/>
      <c r="H666" s="546"/>
      <c r="I666" s="546"/>
      <c r="J666" s="546"/>
      <c r="K666" s="546"/>
      <c r="L666" s="546"/>
      <c r="M666" s="546"/>
      <c r="N666" s="546"/>
      <c r="O666" s="546"/>
      <c r="P666" s="546"/>
      <c r="Q666" s="546"/>
      <c r="R666" s="546"/>
      <c r="S666" s="546"/>
      <c r="T666" s="546"/>
      <c r="U666" s="546"/>
      <c r="V666" s="546"/>
      <c r="W666" s="546"/>
      <c r="X666" s="554"/>
      <c r="Y666" s="554"/>
      <c r="Z666" s="546"/>
      <c r="AA666" s="546"/>
      <c r="AB666" s="546"/>
      <c r="AC666" s="546"/>
      <c r="AD666" s="546"/>
      <c r="AE666" s="546"/>
      <c r="AF666" s="546"/>
      <c r="AG666" s="546"/>
      <c r="AH666" s="546"/>
      <c r="AI666" s="546"/>
      <c r="AJ666" s="546"/>
    </row>
    <row r="667" spans="1:36" ht="15.75" customHeight="1">
      <c r="A667" s="546"/>
      <c r="B667" s="546"/>
      <c r="C667" s="546"/>
      <c r="D667" s="546"/>
      <c r="E667" s="546"/>
      <c r="F667" s="546"/>
      <c r="G667" s="546"/>
      <c r="H667" s="546"/>
      <c r="I667" s="546"/>
      <c r="J667" s="546"/>
      <c r="K667" s="546"/>
      <c r="L667" s="546"/>
      <c r="M667" s="546"/>
      <c r="N667" s="546"/>
      <c r="O667" s="546"/>
      <c r="P667" s="546"/>
      <c r="Q667" s="546"/>
      <c r="R667" s="546"/>
      <c r="S667" s="546"/>
      <c r="T667" s="546"/>
      <c r="U667" s="546"/>
      <c r="V667" s="546"/>
      <c r="W667" s="546"/>
      <c r="X667" s="554"/>
      <c r="Y667" s="554"/>
      <c r="Z667" s="546"/>
      <c r="AA667" s="546"/>
      <c r="AB667" s="546"/>
      <c r="AC667" s="546"/>
      <c r="AD667" s="546"/>
      <c r="AE667" s="546"/>
      <c r="AF667" s="546"/>
      <c r="AG667" s="546"/>
      <c r="AH667" s="546"/>
      <c r="AI667" s="546"/>
      <c r="AJ667" s="546"/>
    </row>
    <row r="668" spans="1:36" ht="15.75" customHeight="1">
      <c r="A668" s="546"/>
      <c r="B668" s="546"/>
      <c r="C668" s="546"/>
      <c r="D668" s="546"/>
      <c r="E668" s="546"/>
      <c r="F668" s="546"/>
      <c r="G668" s="546"/>
      <c r="H668" s="546"/>
      <c r="I668" s="546"/>
      <c r="J668" s="546"/>
      <c r="K668" s="546"/>
      <c r="L668" s="546"/>
      <c r="M668" s="546"/>
      <c r="N668" s="546"/>
      <c r="O668" s="546"/>
      <c r="P668" s="546"/>
      <c r="Q668" s="546"/>
      <c r="R668" s="546"/>
      <c r="S668" s="546"/>
      <c r="T668" s="546"/>
      <c r="U668" s="546"/>
      <c r="V668" s="546"/>
      <c r="W668" s="546"/>
      <c r="X668" s="554"/>
      <c r="Y668" s="554"/>
      <c r="Z668" s="546"/>
      <c r="AA668" s="546"/>
      <c r="AB668" s="546"/>
      <c r="AC668" s="546"/>
      <c r="AD668" s="546"/>
      <c r="AE668" s="546"/>
      <c r="AF668" s="546"/>
      <c r="AG668" s="546"/>
      <c r="AH668" s="546"/>
      <c r="AI668" s="546"/>
      <c r="AJ668" s="546"/>
    </row>
    <row r="669" spans="1:36" ht="15.75" customHeight="1">
      <c r="A669" s="546"/>
      <c r="B669" s="546"/>
      <c r="C669" s="546"/>
      <c r="D669" s="546"/>
      <c r="E669" s="546"/>
      <c r="F669" s="546"/>
      <c r="G669" s="546"/>
      <c r="H669" s="546"/>
      <c r="I669" s="546"/>
      <c r="J669" s="546"/>
      <c r="K669" s="546"/>
      <c r="L669" s="546"/>
      <c r="M669" s="546"/>
      <c r="N669" s="546"/>
      <c r="O669" s="546"/>
      <c r="P669" s="546"/>
      <c r="Q669" s="546"/>
      <c r="R669" s="546"/>
      <c r="S669" s="546"/>
      <c r="T669" s="546"/>
      <c r="U669" s="546"/>
      <c r="V669" s="546"/>
      <c r="W669" s="546"/>
      <c r="X669" s="554"/>
      <c r="Y669" s="554"/>
      <c r="Z669" s="546"/>
      <c r="AA669" s="546"/>
      <c r="AB669" s="546"/>
      <c r="AC669" s="546"/>
      <c r="AD669" s="546"/>
      <c r="AE669" s="546"/>
      <c r="AF669" s="546"/>
      <c r="AG669" s="546"/>
      <c r="AH669" s="546"/>
      <c r="AI669" s="546"/>
      <c r="AJ669" s="546"/>
    </row>
    <row r="670" spans="1:36" ht="15.75" customHeight="1">
      <c r="A670" s="546"/>
      <c r="B670" s="546"/>
      <c r="C670" s="546"/>
      <c r="D670" s="546"/>
      <c r="E670" s="546"/>
      <c r="F670" s="546"/>
      <c r="G670" s="546"/>
      <c r="H670" s="546"/>
      <c r="I670" s="546"/>
      <c r="J670" s="546"/>
      <c r="K670" s="546"/>
      <c r="L670" s="546"/>
      <c r="M670" s="546"/>
      <c r="N670" s="546"/>
      <c r="O670" s="546"/>
      <c r="P670" s="546"/>
      <c r="Q670" s="546"/>
      <c r="R670" s="546"/>
      <c r="S670" s="546"/>
      <c r="T670" s="546"/>
      <c r="U670" s="546"/>
      <c r="V670" s="546"/>
      <c r="W670" s="546"/>
      <c r="X670" s="554"/>
      <c r="Y670" s="554"/>
      <c r="Z670" s="546"/>
      <c r="AA670" s="546"/>
      <c r="AB670" s="546"/>
      <c r="AC670" s="546"/>
      <c r="AD670" s="546"/>
      <c r="AE670" s="546"/>
      <c r="AF670" s="546"/>
      <c r="AG670" s="546"/>
      <c r="AH670" s="546"/>
      <c r="AI670" s="546"/>
      <c r="AJ670" s="546"/>
    </row>
    <row r="671" spans="1:36" ht="15.75" customHeight="1">
      <c r="A671" s="546"/>
      <c r="B671" s="546"/>
      <c r="C671" s="546"/>
      <c r="D671" s="546"/>
      <c r="E671" s="546"/>
      <c r="F671" s="546"/>
      <c r="G671" s="546"/>
      <c r="H671" s="546"/>
      <c r="I671" s="546"/>
      <c r="J671" s="546"/>
      <c r="K671" s="546"/>
      <c r="L671" s="546"/>
      <c r="M671" s="546"/>
      <c r="N671" s="546"/>
      <c r="O671" s="546"/>
      <c r="P671" s="546"/>
      <c r="Q671" s="546"/>
      <c r="R671" s="546"/>
      <c r="S671" s="546"/>
      <c r="T671" s="546"/>
      <c r="U671" s="546"/>
      <c r="V671" s="546"/>
      <c r="W671" s="546"/>
      <c r="X671" s="554"/>
      <c r="Y671" s="554"/>
      <c r="Z671" s="546"/>
      <c r="AA671" s="546"/>
      <c r="AB671" s="546"/>
      <c r="AC671" s="546"/>
      <c r="AD671" s="546"/>
      <c r="AE671" s="546"/>
      <c r="AF671" s="546"/>
      <c r="AG671" s="546"/>
      <c r="AH671" s="546"/>
      <c r="AI671" s="546"/>
      <c r="AJ671" s="546"/>
    </row>
    <row r="672" spans="1:36" ht="15.75" customHeight="1">
      <c r="A672" s="546"/>
      <c r="B672" s="546"/>
      <c r="C672" s="546"/>
      <c r="D672" s="546"/>
      <c r="E672" s="546"/>
      <c r="F672" s="546"/>
      <c r="G672" s="546"/>
      <c r="H672" s="546"/>
      <c r="I672" s="546"/>
      <c r="J672" s="546"/>
      <c r="K672" s="546"/>
      <c r="L672" s="546"/>
      <c r="M672" s="546"/>
      <c r="N672" s="546"/>
      <c r="O672" s="546"/>
      <c r="P672" s="546"/>
      <c r="Q672" s="546"/>
      <c r="R672" s="546"/>
      <c r="S672" s="546"/>
      <c r="T672" s="546"/>
      <c r="U672" s="546"/>
      <c r="V672" s="546"/>
      <c r="W672" s="546"/>
      <c r="X672" s="554"/>
      <c r="Y672" s="554"/>
      <c r="Z672" s="546"/>
      <c r="AA672" s="546"/>
      <c r="AB672" s="546"/>
      <c r="AC672" s="546"/>
      <c r="AD672" s="546"/>
      <c r="AE672" s="546"/>
      <c r="AF672" s="546"/>
      <c r="AG672" s="546"/>
      <c r="AH672" s="546"/>
      <c r="AI672" s="546"/>
      <c r="AJ672" s="546"/>
    </row>
    <row r="673" spans="1:36" ht="15.75" customHeight="1">
      <c r="A673" s="546"/>
      <c r="B673" s="546"/>
      <c r="C673" s="546"/>
      <c r="D673" s="546"/>
      <c r="E673" s="546"/>
      <c r="F673" s="546"/>
      <c r="G673" s="546"/>
      <c r="H673" s="546"/>
      <c r="I673" s="546"/>
      <c r="J673" s="546"/>
      <c r="K673" s="546"/>
      <c r="L673" s="546"/>
      <c r="M673" s="546"/>
      <c r="N673" s="546"/>
      <c r="O673" s="546"/>
      <c r="P673" s="546"/>
      <c r="Q673" s="546"/>
      <c r="R673" s="546"/>
      <c r="S673" s="546"/>
      <c r="T673" s="546"/>
      <c r="U673" s="546"/>
      <c r="V673" s="546"/>
      <c r="W673" s="546"/>
      <c r="X673" s="554"/>
      <c r="Y673" s="554"/>
      <c r="Z673" s="546"/>
      <c r="AA673" s="546"/>
      <c r="AB673" s="546"/>
      <c r="AC673" s="546"/>
      <c r="AD673" s="546"/>
      <c r="AE673" s="546"/>
      <c r="AF673" s="546"/>
      <c r="AG673" s="546"/>
      <c r="AH673" s="546"/>
      <c r="AI673" s="546"/>
      <c r="AJ673" s="546"/>
    </row>
    <row r="674" spans="1:36" ht="15.75" customHeight="1">
      <c r="A674" s="546"/>
      <c r="B674" s="546"/>
      <c r="C674" s="546"/>
      <c r="D674" s="546"/>
      <c r="E674" s="546"/>
      <c r="F674" s="546"/>
      <c r="G674" s="546"/>
      <c r="H674" s="546"/>
      <c r="I674" s="546"/>
      <c r="J674" s="546"/>
      <c r="K674" s="546"/>
      <c r="L674" s="546"/>
      <c r="M674" s="546"/>
      <c r="N674" s="546"/>
      <c r="O674" s="546"/>
      <c r="P674" s="546"/>
      <c r="Q674" s="546"/>
      <c r="R674" s="546"/>
      <c r="S674" s="546"/>
      <c r="T674" s="546"/>
      <c r="U674" s="546"/>
      <c r="V674" s="546"/>
      <c r="W674" s="546"/>
      <c r="X674" s="554"/>
      <c r="Y674" s="554"/>
      <c r="Z674" s="546"/>
      <c r="AA674" s="546"/>
      <c r="AB674" s="546"/>
      <c r="AC674" s="546"/>
      <c r="AD674" s="546"/>
      <c r="AE674" s="546"/>
      <c r="AF674" s="546"/>
      <c r="AG674" s="546"/>
      <c r="AH674" s="546"/>
      <c r="AI674" s="546"/>
      <c r="AJ674" s="546"/>
    </row>
    <row r="675" spans="1:36" ht="15.75" customHeight="1">
      <c r="A675" s="546"/>
      <c r="B675" s="546"/>
      <c r="C675" s="546"/>
      <c r="D675" s="546"/>
      <c r="E675" s="546"/>
      <c r="F675" s="546"/>
      <c r="G675" s="546"/>
      <c r="H675" s="546"/>
      <c r="I675" s="546"/>
      <c r="J675" s="546"/>
      <c r="K675" s="546"/>
      <c r="L675" s="546"/>
      <c r="M675" s="546"/>
      <c r="N675" s="546"/>
      <c r="O675" s="546"/>
      <c r="P675" s="546"/>
      <c r="Q675" s="546"/>
      <c r="R675" s="546"/>
      <c r="S675" s="546"/>
      <c r="T675" s="546"/>
      <c r="U675" s="546"/>
      <c r="V675" s="546"/>
      <c r="W675" s="546"/>
      <c r="X675" s="554"/>
      <c r="Y675" s="554"/>
      <c r="Z675" s="546"/>
      <c r="AA675" s="546"/>
      <c r="AB675" s="546"/>
      <c r="AC675" s="546"/>
      <c r="AD675" s="546"/>
      <c r="AE675" s="546"/>
      <c r="AF675" s="546"/>
      <c r="AG675" s="546"/>
      <c r="AH675" s="546"/>
      <c r="AI675" s="546"/>
      <c r="AJ675" s="546"/>
    </row>
    <row r="676" spans="1:36" ht="15.75" customHeight="1">
      <c r="A676" s="546"/>
      <c r="B676" s="546"/>
      <c r="C676" s="546"/>
      <c r="D676" s="546"/>
      <c r="E676" s="546"/>
      <c r="F676" s="546"/>
      <c r="G676" s="546"/>
      <c r="H676" s="546"/>
      <c r="I676" s="546"/>
      <c r="J676" s="546"/>
      <c r="K676" s="546"/>
      <c r="L676" s="546"/>
      <c r="M676" s="546"/>
      <c r="N676" s="546"/>
      <c r="O676" s="546"/>
      <c r="P676" s="546"/>
      <c r="Q676" s="546"/>
      <c r="R676" s="546"/>
      <c r="S676" s="546"/>
      <c r="T676" s="546"/>
      <c r="U676" s="546"/>
      <c r="V676" s="546"/>
      <c r="W676" s="546"/>
      <c r="X676" s="554"/>
      <c r="Y676" s="554"/>
      <c r="Z676" s="546"/>
      <c r="AA676" s="546"/>
      <c r="AB676" s="546"/>
      <c r="AC676" s="546"/>
      <c r="AD676" s="546"/>
      <c r="AE676" s="546"/>
      <c r="AF676" s="546"/>
      <c r="AG676" s="546"/>
      <c r="AH676" s="546"/>
      <c r="AI676" s="546"/>
      <c r="AJ676" s="546"/>
    </row>
    <row r="677" spans="1:36" ht="15.75" customHeight="1">
      <c r="A677" s="546"/>
      <c r="B677" s="546"/>
      <c r="C677" s="546"/>
      <c r="D677" s="546"/>
      <c r="E677" s="546"/>
      <c r="F677" s="546"/>
      <c r="G677" s="546"/>
      <c r="H677" s="546"/>
      <c r="I677" s="546"/>
      <c r="J677" s="546"/>
      <c r="K677" s="546"/>
      <c r="L677" s="546"/>
      <c r="M677" s="546"/>
      <c r="N677" s="546"/>
      <c r="O677" s="546"/>
      <c r="P677" s="546"/>
      <c r="Q677" s="546"/>
      <c r="R677" s="546"/>
      <c r="S677" s="546"/>
      <c r="T677" s="546"/>
      <c r="U677" s="546"/>
      <c r="V677" s="546"/>
      <c r="W677" s="546"/>
      <c r="X677" s="554"/>
      <c r="Y677" s="554"/>
      <c r="Z677" s="546"/>
      <c r="AA677" s="546"/>
      <c r="AB677" s="546"/>
      <c r="AC677" s="546"/>
      <c r="AD677" s="546"/>
      <c r="AE677" s="546"/>
      <c r="AF677" s="546"/>
      <c r="AG677" s="546"/>
      <c r="AH677" s="546"/>
      <c r="AI677" s="546"/>
      <c r="AJ677" s="546"/>
    </row>
    <row r="678" spans="1:36" ht="15.75" customHeight="1">
      <c r="A678" s="546"/>
      <c r="B678" s="546"/>
      <c r="C678" s="546"/>
      <c r="D678" s="546"/>
      <c r="E678" s="546"/>
      <c r="F678" s="546"/>
      <c r="G678" s="546"/>
      <c r="H678" s="546"/>
      <c r="I678" s="546"/>
      <c r="J678" s="546"/>
      <c r="K678" s="546"/>
      <c r="L678" s="546"/>
      <c r="M678" s="546"/>
      <c r="N678" s="546"/>
      <c r="O678" s="546"/>
      <c r="P678" s="546"/>
      <c r="Q678" s="546"/>
      <c r="R678" s="546"/>
      <c r="S678" s="546"/>
      <c r="T678" s="546"/>
      <c r="U678" s="546"/>
      <c r="V678" s="546"/>
      <c r="W678" s="546"/>
      <c r="X678" s="554"/>
      <c r="Y678" s="554"/>
      <c r="Z678" s="546"/>
      <c r="AA678" s="546"/>
      <c r="AB678" s="546"/>
      <c r="AC678" s="546"/>
      <c r="AD678" s="546"/>
      <c r="AE678" s="546"/>
      <c r="AF678" s="546"/>
      <c r="AG678" s="546"/>
      <c r="AH678" s="546"/>
      <c r="AI678" s="546"/>
      <c r="AJ678" s="546"/>
    </row>
    <row r="679" spans="1:36" ht="15.75" customHeight="1">
      <c r="A679" s="546"/>
      <c r="B679" s="546"/>
      <c r="C679" s="546"/>
      <c r="D679" s="546"/>
      <c r="E679" s="546"/>
      <c r="F679" s="546"/>
      <c r="G679" s="546"/>
      <c r="H679" s="546"/>
      <c r="I679" s="546"/>
      <c r="J679" s="546"/>
      <c r="K679" s="546"/>
      <c r="L679" s="546"/>
      <c r="M679" s="546"/>
      <c r="N679" s="546"/>
      <c r="O679" s="546"/>
      <c r="P679" s="546"/>
      <c r="Q679" s="546"/>
      <c r="R679" s="546"/>
      <c r="S679" s="546"/>
      <c r="T679" s="546"/>
      <c r="U679" s="546"/>
      <c r="V679" s="546"/>
      <c r="W679" s="546"/>
      <c r="X679" s="554"/>
      <c r="Y679" s="554"/>
      <c r="Z679" s="546"/>
      <c r="AA679" s="546"/>
      <c r="AB679" s="546"/>
      <c r="AC679" s="546"/>
      <c r="AD679" s="546"/>
      <c r="AE679" s="546"/>
      <c r="AF679" s="546"/>
      <c r="AG679" s="546"/>
      <c r="AH679" s="546"/>
      <c r="AI679" s="546"/>
      <c r="AJ679" s="546"/>
    </row>
    <row r="680" spans="1:36" ht="15.75" customHeight="1">
      <c r="A680" s="546"/>
      <c r="B680" s="546"/>
      <c r="C680" s="546"/>
      <c r="D680" s="546"/>
      <c r="E680" s="546"/>
      <c r="F680" s="546"/>
      <c r="G680" s="546"/>
      <c r="H680" s="546"/>
      <c r="I680" s="546"/>
      <c r="J680" s="546"/>
      <c r="K680" s="546"/>
      <c r="L680" s="546"/>
      <c r="M680" s="546"/>
      <c r="N680" s="546"/>
      <c r="O680" s="546"/>
      <c r="P680" s="546"/>
      <c r="Q680" s="546"/>
      <c r="R680" s="546"/>
      <c r="S680" s="546"/>
      <c r="T680" s="546"/>
      <c r="U680" s="546"/>
      <c r="V680" s="546"/>
      <c r="W680" s="546"/>
      <c r="X680" s="554"/>
      <c r="Y680" s="554"/>
      <c r="Z680" s="546"/>
      <c r="AA680" s="546"/>
      <c r="AB680" s="546"/>
      <c r="AC680" s="546"/>
      <c r="AD680" s="546"/>
      <c r="AE680" s="546"/>
      <c r="AF680" s="546"/>
      <c r="AG680" s="546"/>
      <c r="AH680" s="546"/>
      <c r="AI680" s="546"/>
      <c r="AJ680" s="546"/>
    </row>
    <row r="681" spans="1:36" ht="15.75" customHeight="1">
      <c r="A681" s="546"/>
      <c r="B681" s="546"/>
      <c r="C681" s="546"/>
      <c r="D681" s="546"/>
      <c r="E681" s="546"/>
      <c r="F681" s="546"/>
      <c r="G681" s="546"/>
      <c r="H681" s="546"/>
      <c r="I681" s="546"/>
      <c r="J681" s="546"/>
      <c r="K681" s="546"/>
      <c r="L681" s="546"/>
      <c r="M681" s="546"/>
      <c r="N681" s="546"/>
      <c r="O681" s="546"/>
      <c r="P681" s="546"/>
      <c r="Q681" s="546"/>
      <c r="R681" s="546"/>
      <c r="S681" s="546"/>
      <c r="T681" s="546"/>
      <c r="U681" s="546"/>
      <c r="V681" s="546"/>
      <c r="W681" s="546"/>
      <c r="X681" s="554"/>
      <c r="Y681" s="554"/>
      <c r="Z681" s="546"/>
      <c r="AA681" s="546"/>
      <c r="AB681" s="546"/>
      <c r="AC681" s="546"/>
      <c r="AD681" s="546"/>
      <c r="AE681" s="546"/>
      <c r="AF681" s="546"/>
      <c r="AG681" s="546"/>
      <c r="AH681" s="546"/>
      <c r="AI681" s="546"/>
      <c r="AJ681" s="546"/>
    </row>
    <row r="682" spans="1:36" ht="15.75" customHeight="1">
      <c r="A682" s="546"/>
      <c r="B682" s="546"/>
      <c r="C682" s="546"/>
      <c r="D682" s="546"/>
      <c r="E682" s="546"/>
      <c r="F682" s="546"/>
      <c r="G682" s="546"/>
      <c r="H682" s="546"/>
      <c r="I682" s="546"/>
      <c r="J682" s="546"/>
      <c r="K682" s="546"/>
      <c r="L682" s="546"/>
      <c r="M682" s="546"/>
      <c r="N682" s="546"/>
      <c r="O682" s="546"/>
      <c r="P682" s="546"/>
      <c r="Q682" s="546"/>
      <c r="R682" s="546"/>
      <c r="S682" s="546"/>
      <c r="T682" s="546"/>
      <c r="U682" s="546"/>
      <c r="V682" s="546"/>
      <c r="W682" s="546"/>
      <c r="X682" s="554"/>
      <c r="Y682" s="554"/>
      <c r="Z682" s="546"/>
      <c r="AA682" s="546"/>
      <c r="AB682" s="546"/>
      <c r="AC682" s="546"/>
      <c r="AD682" s="546"/>
      <c r="AE682" s="546"/>
      <c r="AF682" s="546"/>
      <c r="AG682" s="546"/>
      <c r="AH682" s="546"/>
      <c r="AI682" s="546"/>
      <c r="AJ682" s="546"/>
    </row>
    <row r="683" spans="1:36" ht="15.75" customHeight="1">
      <c r="A683" s="546"/>
      <c r="B683" s="546"/>
      <c r="C683" s="546"/>
      <c r="D683" s="546"/>
      <c r="E683" s="546"/>
      <c r="F683" s="546"/>
      <c r="G683" s="546"/>
      <c r="H683" s="546"/>
      <c r="I683" s="546"/>
      <c r="J683" s="546"/>
      <c r="K683" s="546"/>
      <c r="L683" s="546"/>
      <c r="M683" s="546"/>
      <c r="N683" s="546"/>
      <c r="O683" s="546"/>
      <c r="P683" s="546"/>
      <c r="Q683" s="546"/>
      <c r="R683" s="546"/>
      <c r="S683" s="546"/>
      <c r="T683" s="546"/>
      <c r="U683" s="546"/>
      <c r="V683" s="546"/>
      <c r="W683" s="546"/>
      <c r="X683" s="554"/>
      <c r="Y683" s="554"/>
      <c r="Z683" s="546"/>
      <c r="AA683" s="546"/>
      <c r="AB683" s="546"/>
      <c r="AC683" s="546"/>
      <c r="AD683" s="546"/>
      <c r="AE683" s="546"/>
      <c r="AF683" s="546"/>
      <c r="AG683" s="546"/>
      <c r="AH683" s="546"/>
      <c r="AI683" s="546"/>
      <c r="AJ683" s="546"/>
    </row>
    <row r="684" spans="1:36" ht="15.75" customHeight="1">
      <c r="A684" s="546"/>
      <c r="B684" s="546"/>
      <c r="C684" s="546"/>
      <c r="D684" s="546"/>
      <c r="E684" s="546"/>
      <c r="F684" s="546"/>
      <c r="G684" s="546"/>
      <c r="H684" s="546"/>
      <c r="I684" s="546"/>
      <c r="J684" s="546"/>
      <c r="K684" s="546"/>
      <c r="L684" s="546"/>
      <c r="M684" s="546"/>
      <c r="N684" s="546"/>
      <c r="O684" s="546"/>
      <c r="P684" s="546"/>
      <c r="Q684" s="546"/>
      <c r="R684" s="546"/>
      <c r="S684" s="546"/>
      <c r="T684" s="546"/>
      <c r="U684" s="546"/>
      <c r="V684" s="546"/>
      <c r="W684" s="546"/>
      <c r="X684" s="554"/>
      <c r="Y684" s="554"/>
      <c r="Z684" s="546"/>
      <c r="AA684" s="546"/>
      <c r="AB684" s="546"/>
      <c r="AC684" s="546"/>
      <c r="AD684" s="546"/>
      <c r="AE684" s="546"/>
      <c r="AF684" s="546"/>
      <c r="AG684" s="546"/>
      <c r="AH684" s="546"/>
      <c r="AI684" s="546"/>
      <c r="AJ684" s="546"/>
    </row>
    <row r="685" spans="1:36" ht="15.75" customHeight="1">
      <c r="A685" s="546"/>
      <c r="B685" s="546"/>
      <c r="C685" s="546"/>
      <c r="D685" s="546"/>
      <c r="E685" s="546"/>
      <c r="F685" s="546"/>
      <c r="G685" s="546"/>
      <c r="H685" s="546"/>
      <c r="I685" s="546"/>
      <c r="J685" s="546"/>
      <c r="K685" s="546"/>
      <c r="L685" s="546"/>
      <c r="M685" s="546"/>
      <c r="N685" s="546"/>
      <c r="O685" s="546"/>
      <c r="P685" s="546"/>
      <c r="Q685" s="546"/>
      <c r="R685" s="546"/>
      <c r="S685" s="546"/>
      <c r="T685" s="546"/>
      <c r="U685" s="546"/>
      <c r="V685" s="546"/>
      <c r="W685" s="546"/>
      <c r="X685" s="554"/>
      <c r="Y685" s="554"/>
      <c r="Z685" s="546"/>
      <c r="AA685" s="546"/>
      <c r="AB685" s="546"/>
      <c r="AC685" s="546"/>
      <c r="AD685" s="546"/>
      <c r="AE685" s="546"/>
      <c r="AF685" s="546"/>
      <c r="AG685" s="546"/>
      <c r="AH685" s="546"/>
      <c r="AI685" s="546"/>
      <c r="AJ685" s="546"/>
    </row>
    <row r="686" spans="1:36" ht="15.75" customHeight="1">
      <c r="A686" s="546"/>
      <c r="B686" s="546"/>
      <c r="C686" s="546"/>
      <c r="D686" s="546"/>
      <c r="E686" s="546"/>
      <c r="F686" s="546"/>
      <c r="G686" s="546"/>
      <c r="H686" s="546"/>
      <c r="I686" s="546"/>
      <c r="J686" s="546"/>
      <c r="K686" s="546"/>
      <c r="L686" s="546"/>
      <c r="M686" s="546"/>
      <c r="N686" s="546"/>
      <c r="O686" s="546"/>
      <c r="P686" s="546"/>
      <c r="Q686" s="546"/>
      <c r="R686" s="546"/>
      <c r="S686" s="546"/>
      <c r="T686" s="546"/>
      <c r="U686" s="546"/>
      <c r="V686" s="546"/>
      <c r="W686" s="546"/>
      <c r="X686" s="554"/>
      <c r="Y686" s="554"/>
      <c r="Z686" s="546"/>
      <c r="AA686" s="546"/>
      <c r="AB686" s="546"/>
      <c r="AC686" s="546"/>
      <c r="AD686" s="546"/>
      <c r="AE686" s="546"/>
      <c r="AF686" s="546"/>
      <c r="AG686" s="546"/>
      <c r="AH686" s="546"/>
      <c r="AI686" s="546"/>
      <c r="AJ686" s="546"/>
    </row>
    <row r="687" spans="1:36" ht="15.75" customHeight="1">
      <c r="A687" s="546"/>
      <c r="B687" s="546"/>
      <c r="C687" s="546"/>
      <c r="D687" s="546"/>
      <c r="E687" s="546"/>
      <c r="F687" s="546"/>
      <c r="G687" s="546"/>
      <c r="H687" s="546"/>
      <c r="I687" s="546"/>
      <c r="J687" s="546"/>
      <c r="K687" s="546"/>
      <c r="L687" s="546"/>
      <c r="M687" s="546"/>
      <c r="N687" s="546"/>
      <c r="O687" s="546"/>
      <c r="P687" s="546"/>
      <c r="Q687" s="546"/>
      <c r="R687" s="546"/>
      <c r="S687" s="546"/>
      <c r="T687" s="546"/>
      <c r="U687" s="546"/>
      <c r="V687" s="546"/>
      <c r="W687" s="546"/>
      <c r="X687" s="554"/>
      <c r="Y687" s="554"/>
      <c r="Z687" s="546"/>
      <c r="AA687" s="546"/>
      <c r="AB687" s="546"/>
      <c r="AC687" s="546"/>
      <c r="AD687" s="546"/>
      <c r="AE687" s="546"/>
      <c r="AF687" s="546"/>
      <c r="AG687" s="546"/>
      <c r="AH687" s="546"/>
      <c r="AI687" s="546"/>
      <c r="AJ687" s="546"/>
    </row>
    <row r="688" spans="1:36" ht="15.75" customHeight="1">
      <c r="A688" s="546"/>
      <c r="B688" s="546"/>
      <c r="C688" s="546"/>
      <c r="D688" s="546"/>
      <c r="E688" s="546"/>
      <c r="F688" s="546"/>
      <c r="G688" s="546"/>
      <c r="H688" s="546"/>
      <c r="I688" s="546"/>
      <c r="J688" s="546"/>
      <c r="K688" s="546"/>
      <c r="L688" s="546"/>
      <c r="M688" s="546"/>
      <c r="N688" s="546"/>
      <c r="O688" s="546"/>
      <c r="P688" s="546"/>
      <c r="Q688" s="546"/>
      <c r="R688" s="546"/>
      <c r="S688" s="546"/>
      <c r="T688" s="546"/>
      <c r="U688" s="546"/>
      <c r="V688" s="546"/>
      <c r="W688" s="546"/>
      <c r="X688" s="554"/>
      <c r="Y688" s="554"/>
      <c r="Z688" s="546"/>
      <c r="AA688" s="546"/>
      <c r="AB688" s="546"/>
      <c r="AC688" s="546"/>
      <c r="AD688" s="546"/>
      <c r="AE688" s="546"/>
      <c r="AF688" s="546"/>
      <c r="AG688" s="546"/>
      <c r="AH688" s="546"/>
      <c r="AI688" s="546"/>
      <c r="AJ688" s="546"/>
    </row>
    <row r="689" spans="1:36" ht="15.75" customHeight="1">
      <c r="A689" s="546"/>
      <c r="B689" s="546"/>
      <c r="C689" s="546"/>
      <c r="D689" s="546"/>
      <c r="E689" s="546"/>
      <c r="F689" s="546"/>
      <c r="G689" s="546"/>
      <c r="H689" s="546"/>
      <c r="I689" s="546"/>
      <c r="J689" s="546"/>
      <c r="K689" s="546"/>
      <c r="L689" s="546"/>
      <c r="M689" s="546"/>
      <c r="N689" s="546"/>
      <c r="O689" s="546"/>
      <c r="P689" s="546"/>
      <c r="Q689" s="546"/>
      <c r="R689" s="546"/>
      <c r="S689" s="546"/>
      <c r="T689" s="546"/>
      <c r="U689" s="546"/>
      <c r="V689" s="546"/>
      <c r="W689" s="546"/>
      <c r="X689" s="554"/>
      <c r="Y689" s="554"/>
      <c r="Z689" s="546"/>
      <c r="AA689" s="546"/>
      <c r="AB689" s="546"/>
      <c r="AC689" s="546"/>
      <c r="AD689" s="546"/>
      <c r="AE689" s="546"/>
      <c r="AF689" s="546"/>
      <c r="AG689" s="546"/>
      <c r="AH689" s="546"/>
      <c r="AI689" s="546"/>
      <c r="AJ689" s="546"/>
    </row>
    <row r="690" spans="1:36" ht="15.75" customHeight="1">
      <c r="A690" s="546"/>
      <c r="B690" s="546"/>
      <c r="C690" s="546"/>
      <c r="D690" s="546"/>
      <c r="E690" s="546"/>
      <c r="F690" s="546"/>
      <c r="G690" s="546"/>
      <c r="H690" s="546"/>
      <c r="I690" s="546"/>
      <c r="J690" s="546"/>
      <c r="K690" s="546"/>
      <c r="L690" s="546"/>
      <c r="M690" s="546"/>
      <c r="N690" s="546"/>
      <c r="O690" s="546"/>
      <c r="P690" s="546"/>
      <c r="Q690" s="546"/>
      <c r="R690" s="546"/>
      <c r="S690" s="546"/>
      <c r="T690" s="546"/>
      <c r="U690" s="546"/>
      <c r="V690" s="546"/>
      <c r="W690" s="546"/>
      <c r="X690" s="554"/>
      <c r="Y690" s="554"/>
      <c r="Z690" s="546"/>
      <c r="AA690" s="546"/>
      <c r="AB690" s="546"/>
      <c r="AC690" s="546"/>
      <c r="AD690" s="546"/>
      <c r="AE690" s="546"/>
      <c r="AF690" s="546"/>
      <c r="AG690" s="546"/>
      <c r="AH690" s="546"/>
      <c r="AI690" s="546"/>
      <c r="AJ690" s="546"/>
    </row>
    <row r="691" spans="1:36" ht="15.75" customHeight="1">
      <c r="A691" s="546"/>
      <c r="B691" s="546"/>
      <c r="C691" s="546"/>
      <c r="D691" s="546"/>
      <c r="E691" s="546"/>
      <c r="F691" s="546"/>
      <c r="G691" s="546"/>
      <c r="H691" s="546"/>
      <c r="I691" s="546"/>
      <c r="J691" s="546"/>
      <c r="K691" s="546"/>
      <c r="L691" s="546"/>
      <c r="M691" s="546"/>
      <c r="N691" s="546"/>
      <c r="O691" s="546"/>
      <c r="P691" s="546"/>
      <c r="Q691" s="546"/>
      <c r="R691" s="546"/>
      <c r="S691" s="546"/>
      <c r="T691" s="546"/>
      <c r="U691" s="546"/>
      <c r="V691" s="546"/>
      <c r="W691" s="546"/>
      <c r="X691" s="554"/>
      <c r="Y691" s="554"/>
      <c r="Z691" s="546"/>
      <c r="AA691" s="546"/>
      <c r="AB691" s="546"/>
      <c r="AC691" s="546"/>
      <c r="AD691" s="546"/>
      <c r="AE691" s="546"/>
      <c r="AF691" s="546"/>
      <c r="AG691" s="546"/>
      <c r="AH691" s="546"/>
      <c r="AI691" s="546"/>
      <c r="AJ691" s="546"/>
    </row>
    <row r="692" spans="1:36" ht="15.75" customHeight="1">
      <c r="A692" s="546"/>
      <c r="B692" s="546"/>
      <c r="C692" s="546"/>
      <c r="D692" s="546"/>
      <c r="E692" s="546"/>
      <c r="F692" s="546"/>
      <c r="G692" s="546"/>
      <c r="H692" s="546"/>
      <c r="I692" s="546"/>
      <c r="J692" s="546"/>
      <c r="K692" s="546"/>
      <c r="L692" s="546"/>
      <c r="M692" s="546"/>
      <c r="N692" s="546"/>
      <c r="O692" s="546"/>
      <c r="P692" s="546"/>
      <c r="Q692" s="546"/>
      <c r="R692" s="546"/>
      <c r="S692" s="546"/>
      <c r="T692" s="546"/>
      <c r="U692" s="546"/>
      <c r="V692" s="546"/>
      <c r="W692" s="546"/>
      <c r="X692" s="554"/>
      <c r="Y692" s="554"/>
      <c r="Z692" s="546"/>
      <c r="AA692" s="546"/>
      <c r="AB692" s="546"/>
      <c r="AC692" s="546"/>
      <c r="AD692" s="546"/>
      <c r="AE692" s="546"/>
      <c r="AF692" s="546"/>
      <c r="AG692" s="546"/>
      <c r="AH692" s="546"/>
      <c r="AI692" s="546"/>
      <c r="AJ692" s="546"/>
    </row>
    <row r="693" spans="1:36" ht="15.75" customHeight="1">
      <c r="A693" s="546"/>
      <c r="B693" s="546"/>
      <c r="C693" s="546"/>
      <c r="D693" s="546"/>
      <c r="E693" s="546"/>
      <c r="F693" s="546"/>
      <c r="G693" s="546"/>
      <c r="H693" s="546"/>
      <c r="I693" s="546"/>
      <c r="J693" s="546"/>
      <c r="K693" s="546"/>
      <c r="L693" s="546"/>
      <c r="M693" s="546"/>
      <c r="N693" s="546"/>
      <c r="O693" s="546"/>
      <c r="P693" s="546"/>
      <c r="Q693" s="546"/>
      <c r="R693" s="546"/>
      <c r="S693" s="546"/>
      <c r="T693" s="546"/>
      <c r="U693" s="546"/>
      <c r="V693" s="546"/>
      <c r="W693" s="546"/>
      <c r="X693" s="554"/>
      <c r="Y693" s="554"/>
      <c r="Z693" s="546"/>
      <c r="AA693" s="546"/>
      <c r="AB693" s="546"/>
      <c r="AC693" s="546"/>
      <c r="AD693" s="546"/>
      <c r="AE693" s="546"/>
      <c r="AF693" s="546"/>
      <c r="AG693" s="546"/>
      <c r="AH693" s="546"/>
      <c r="AI693" s="546"/>
      <c r="AJ693" s="546"/>
    </row>
    <row r="694" spans="1:36" ht="15.75" customHeight="1">
      <c r="A694" s="546"/>
      <c r="B694" s="546"/>
      <c r="C694" s="546"/>
      <c r="D694" s="546"/>
      <c r="E694" s="546"/>
      <c r="F694" s="546"/>
      <c r="G694" s="546"/>
      <c r="H694" s="546"/>
      <c r="I694" s="546"/>
      <c r="J694" s="546"/>
      <c r="K694" s="546"/>
      <c r="L694" s="546"/>
      <c r="M694" s="546"/>
      <c r="N694" s="546"/>
      <c r="O694" s="546"/>
      <c r="P694" s="546"/>
      <c r="Q694" s="546"/>
      <c r="R694" s="546"/>
      <c r="S694" s="546"/>
      <c r="T694" s="546"/>
      <c r="U694" s="546"/>
      <c r="V694" s="546"/>
      <c r="W694" s="546"/>
      <c r="X694" s="554"/>
      <c r="Y694" s="554"/>
      <c r="Z694" s="546"/>
      <c r="AA694" s="546"/>
      <c r="AB694" s="546"/>
      <c r="AC694" s="546"/>
      <c r="AD694" s="546"/>
      <c r="AE694" s="546"/>
      <c r="AF694" s="546"/>
      <c r="AG694" s="546"/>
      <c r="AH694" s="546"/>
      <c r="AI694" s="546"/>
      <c r="AJ694" s="546"/>
    </row>
    <row r="695" spans="1:36" ht="15.75" customHeight="1">
      <c r="A695" s="546"/>
      <c r="B695" s="546"/>
      <c r="C695" s="546"/>
      <c r="D695" s="546"/>
      <c r="E695" s="546"/>
      <c r="F695" s="546"/>
      <c r="G695" s="546"/>
      <c r="H695" s="546"/>
      <c r="I695" s="546"/>
      <c r="J695" s="546"/>
      <c r="K695" s="546"/>
      <c r="L695" s="546"/>
      <c r="M695" s="546"/>
      <c r="N695" s="546"/>
      <c r="O695" s="546"/>
      <c r="P695" s="546"/>
      <c r="Q695" s="546"/>
      <c r="R695" s="546"/>
      <c r="S695" s="546"/>
      <c r="T695" s="546"/>
      <c r="U695" s="546"/>
      <c r="V695" s="546"/>
      <c r="W695" s="546"/>
      <c r="X695" s="554"/>
      <c r="Y695" s="554"/>
      <c r="Z695" s="546"/>
      <c r="AA695" s="546"/>
      <c r="AB695" s="546"/>
      <c r="AC695" s="546"/>
      <c r="AD695" s="546"/>
      <c r="AE695" s="546"/>
      <c r="AF695" s="546"/>
      <c r="AG695" s="546"/>
      <c r="AH695" s="546"/>
      <c r="AI695" s="546"/>
      <c r="AJ695" s="546"/>
    </row>
    <row r="696" spans="1:36" ht="15.75" customHeight="1">
      <c r="A696" s="546"/>
      <c r="B696" s="546"/>
      <c r="C696" s="546"/>
      <c r="D696" s="546"/>
      <c r="E696" s="546"/>
      <c r="F696" s="546"/>
      <c r="G696" s="546"/>
      <c r="H696" s="546"/>
      <c r="I696" s="546"/>
      <c r="J696" s="546"/>
      <c r="K696" s="546"/>
      <c r="L696" s="546"/>
      <c r="M696" s="546"/>
      <c r="N696" s="546"/>
      <c r="O696" s="546"/>
      <c r="P696" s="546"/>
      <c r="Q696" s="546"/>
      <c r="R696" s="546"/>
      <c r="S696" s="546"/>
      <c r="T696" s="546"/>
      <c r="U696" s="546"/>
      <c r="V696" s="546"/>
      <c r="W696" s="546"/>
      <c r="X696" s="554"/>
      <c r="Y696" s="554"/>
      <c r="Z696" s="546"/>
      <c r="AA696" s="546"/>
      <c r="AB696" s="546"/>
      <c r="AC696" s="546"/>
      <c r="AD696" s="546"/>
      <c r="AE696" s="546"/>
      <c r="AF696" s="546"/>
      <c r="AG696" s="546"/>
      <c r="AH696" s="546"/>
      <c r="AI696" s="546"/>
      <c r="AJ696" s="546"/>
    </row>
    <row r="697" spans="1:36" ht="15.75" customHeight="1">
      <c r="A697" s="546"/>
      <c r="B697" s="546"/>
      <c r="C697" s="546"/>
      <c r="D697" s="546"/>
      <c r="E697" s="546"/>
      <c r="F697" s="546"/>
      <c r="G697" s="546"/>
      <c r="H697" s="546"/>
      <c r="I697" s="546"/>
      <c r="J697" s="546"/>
      <c r="K697" s="546"/>
      <c r="L697" s="546"/>
      <c r="M697" s="546"/>
      <c r="N697" s="546"/>
      <c r="O697" s="546"/>
      <c r="P697" s="546"/>
      <c r="Q697" s="546"/>
      <c r="R697" s="546"/>
      <c r="S697" s="546"/>
      <c r="T697" s="546"/>
      <c r="U697" s="546"/>
      <c r="V697" s="546"/>
      <c r="W697" s="546"/>
      <c r="X697" s="554"/>
      <c r="Y697" s="554"/>
      <c r="Z697" s="546"/>
      <c r="AA697" s="546"/>
      <c r="AB697" s="546"/>
      <c r="AC697" s="546"/>
      <c r="AD697" s="546"/>
      <c r="AE697" s="546"/>
      <c r="AF697" s="546"/>
      <c r="AG697" s="546"/>
      <c r="AH697" s="546"/>
      <c r="AI697" s="546"/>
      <c r="AJ697" s="546"/>
    </row>
    <row r="698" spans="1:36" ht="15.75" customHeight="1">
      <c r="A698" s="546"/>
      <c r="B698" s="546"/>
      <c r="C698" s="546"/>
      <c r="D698" s="546"/>
      <c r="E698" s="546"/>
      <c r="F698" s="546"/>
      <c r="G698" s="546"/>
      <c r="H698" s="546"/>
      <c r="I698" s="546"/>
      <c r="J698" s="546"/>
      <c r="K698" s="546"/>
      <c r="L698" s="546"/>
      <c r="M698" s="546"/>
      <c r="N698" s="546"/>
      <c r="O698" s="546"/>
      <c r="P698" s="546"/>
      <c r="Q698" s="546"/>
      <c r="R698" s="546"/>
      <c r="S698" s="546"/>
      <c r="T698" s="546"/>
      <c r="U698" s="546"/>
      <c r="V698" s="546"/>
      <c r="W698" s="546"/>
      <c r="X698" s="554"/>
      <c r="Y698" s="554"/>
      <c r="Z698" s="546"/>
      <c r="AA698" s="546"/>
      <c r="AB698" s="546"/>
      <c r="AC698" s="546"/>
      <c r="AD698" s="546"/>
      <c r="AE698" s="546"/>
      <c r="AF698" s="546"/>
      <c r="AG698" s="546"/>
      <c r="AH698" s="546"/>
      <c r="AI698" s="546"/>
      <c r="AJ698" s="546"/>
    </row>
    <row r="699" spans="1:36" ht="15.75" customHeight="1">
      <c r="A699" s="546"/>
      <c r="B699" s="546"/>
      <c r="C699" s="546"/>
      <c r="D699" s="546"/>
      <c r="E699" s="546"/>
      <c r="F699" s="546"/>
      <c r="G699" s="546"/>
      <c r="H699" s="546"/>
      <c r="I699" s="546"/>
      <c r="J699" s="546"/>
      <c r="K699" s="546"/>
      <c r="L699" s="546"/>
      <c r="M699" s="546"/>
      <c r="N699" s="546"/>
      <c r="O699" s="546"/>
      <c r="P699" s="546"/>
      <c r="Q699" s="546"/>
      <c r="R699" s="546"/>
      <c r="S699" s="546"/>
      <c r="T699" s="546"/>
      <c r="U699" s="546"/>
      <c r="V699" s="546"/>
      <c r="W699" s="546"/>
      <c r="X699" s="554"/>
      <c r="Y699" s="554"/>
      <c r="Z699" s="546"/>
      <c r="AA699" s="546"/>
      <c r="AB699" s="546"/>
      <c r="AC699" s="546"/>
      <c r="AD699" s="546"/>
      <c r="AE699" s="546"/>
      <c r="AF699" s="546"/>
      <c r="AG699" s="546"/>
      <c r="AH699" s="546"/>
      <c r="AI699" s="546"/>
      <c r="AJ699" s="546"/>
    </row>
    <row r="700" spans="1:36" ht="15.75" customHeight="1">
      <c r="A700" s="546"/>
      <c r="B700" s="546"/>
      <c r="C700" s="546"/>
      <c r="D700" s="546"/>
      <c r="E700" s="546"/>
      <c r="F700" s="546"/>
      <c r="G700" s="546"/>
      <c r="H700" s="546"/>
      <c r="I700" s="546"/>
      <c r="J700" s="546"/>
      <c r="K700" s="546"/>
      <c r="L700" s="546"/>
      <c r="M700" s="546"/>
      <c r="N700" s="546"/>
      <c r="O700" s="546"/>
      <c r="P700" s="546"/>
      <c r="Q700" s="546"/>
      <c r="R700" s="546"/>
      <c r="S700" s="546"/>
      <c r="T700" s="546"/>
      <c r="U700" s="546"/>
      <c r="V700" s="546"/>
      <c r="W700" s="546"/>
      <c r="X700" s="554"/>
      <c r="Y700" s="554"/>
      <c r="Z700" s="546"/>
      <c r="AA700" s="546"/>
      <c r="AB700" s="546"/>
      <c r="AC700" s="546"/>
      <c r="AD700" s="546"/>
      <c r="AE700" s="546"/>
      <c r="AF700" s="546"/>
      <c r="AG700" s="546"/>
      <c r="AH700" s="546"/>
      <c r="AI700" s="546"/>
      <c r="AJ700" s="546"/>
    </row>
    <row r="701" spans="1:36" ht="15.75" customHeight="1">
      <c r="A701" s="546"/>
      <c r="B701" s="546"/>
      <c r="C701" s="546"/>
      <c r="D701" s="546"/>
      <c r="E701" s="546"/>
      <c r="F701" s="546"/>
      <c r="G701" s="546"/>
      <c r="H701" s="546"/>
      <c r="I701" s="546"/>
      <c r="J701" s="546"/>
      <c r="K701" s="546"/>
      <c r="L701" s="546"/>
      <c r="M701" s="546"/>
      <c r="N701" s="546"/>
      <c r="O701" s="546"/>
      <c r="P701" s="546"/>
      <c r="Q701" s="546"/>
      <c r="R701" s="546"/>
      <c r="S701" s="546"/>
      <c r="T701" s="546"/>
      <c r="U701" s="546"/>
      <c r="V701" s="546"/>
      <c r="W701" s="546"/>
      <c r="X701" s="554"/>
      <c r="Y701" s="554"/>
      <c r="Z701" s="546"/>
      <c r="AA701" s="546"/>
      <c r="AB701" s="546"/>
      <c r="AC701" s="546"/>
      <c r="AD701" s="546"/>
      <c r="AE701" s="546"/>
      <c r="AF701" s="546"/>
      <c r="AG701" s="546"/>
      <c r="AH701" s="546"/>
      <c r="AI701" s="546"/>
      <c r="AJ701" s="546"/>
    </row>
    <row r="702" spans="1:36" ht="15.75" customHeight="1">
      <c r="A702" s="546"/>
      <c r="B702" s="546"/>
      <c r="C702" s="546"/>
      <c r="D702" s="546"/>
      <c r="E702" s="546"/>
      <c r="F702" s="546"/>
      <c r="G702" s="546"/>
      <c r="H702" s="546"/>
      <c r="I702" s="546"/>
      <c r="J702" s="546"/>
      <c r="K702" s="546"/>
      <c r="L702" s="546"/>
      <c r="M702" s="546"/>
      <c r="N702" s="546"/>
      <c r="O702" s="546"/>
      <c r="P702" s="546"/>
      <c r="Q702" s="546"/>
      <c r="R702" s="546"/>
      <c r="S702" s="546"/>
      <c r="T702" s="546"/>
      <c r="U702" s="546"/>
      <c r="V702" s="546"/>
      <c r="W702" s="546"/>
      <c r="X702" s="554"/>
      <c r="Y702" s="554"/>
      <c r="Z702" s="546"/>
      <c r="AA702" s="546"/>
      <c r="AB702" s="546"/>
      <c r="AC702" s="546"/>
      <c r="AD702" s="546"/>
      <c r="AE702" s="546"/>
      <c r="AF702" s="546"/>
      <c r="AG702" s="546"/>
      <c r="AH702" s="546"/>
      <c r="AI702" s="546"/>
      <c r="AJ702" s="546"/>
    </row>
    <row r="703" spans="1:36" ht="15.75" customHeight="1">
      <c r="A703" s="546"/>
      <c r="B703" s="546"/>
      <c r="C703" s="546"/>
      <c r="D703" s="546"/>
      <c r="E703" s="546"/>
      <c r="F703" s="546"/>
      <c r="G703" s="546"/>
      <c r="H703" s="546"/>
      <c r="I703" s="546"/>
      <c r="J703" s="546"/>
      <c r="K703" s="546"/>
      <c r="L703" s="546"/>
      <c r="M703" s="546"/>
      <c r="N703" s="546"/>
      <c r="O703" s="546"/>
      <c r="P703" s="546"/>
      <c r="Q703" s="546"/>
      <c r="R703" s="546"/>
      <c r="S703" s="546"/>
      <c r="T703" s="546"/>
      <c r="U703" s="546"/>
      <c r="V703" s="546"/>
      <c r="W703" s="546"/>
      <c r="X703" s="554"/>
      <c r="Y703" s="554"/>
      <c r="Z703" s="546"/>
      <c r="AA703" s="546"/>
      <c r="AB703" s="546"/>
      <c r="AC703" s="546"/>
      <c r="AD703" s="546"/>
      <c r="AE703" s="546"/>
      <c r="AF703" s="546"/>
      <c r="AG703" s="546"/>
      <c r="AH703" s="546"/>
      <c r="AI703" s="546"/>
      <c r="AJ703" s="546"/>
    </row>
    <row r="704" spans="1:36" ht="15.75" customHeight="1">
      <c r="A704" s="546"/>
      <c r="B704" s="546"/>
      <c r="C704" s="546"/>
      <c r="D704" s="546"/>
      <c r="E704" s="546"/>
      <c r="F704" s="546"/>
      <c r="G704" s="546"/>
      <c r="H704" s="546"/>
      <c r="I704" s="546"/>
      <c r="J704" s="546"/>
      <c r="K704" s="546"/>
      <c r="L704" s="546"/>
      <c r="M704" s="546"/>
      <c r="N704" s="546"/>
      <c r="O704" s="546"/>
      <c r="P704" s="546"/>
      <c r="Q704" s="546"/>
      <c r="R704" s="546"/>
      <c r="S704" s="546"/>
      <c r="T704" s="546"/>
      <c r="U704" s="546"/>
      <c r="V704" s="546"/>
      <c r="W704" s="546"/>
      <c r="X704" s="554"/>
      <c r="Y704" s="554"/>
      <c r="Z704" s="546"/>
      <c r="AA704" s="546"/>
      <c r="AB704" s="546"/>
      <c r="AC704" s="546"/>
      <c r="AD704" s="546"/>
      <c r="AE704" s="546"/>
      <c r="AF704" s="546"/>
      <c r="AG704" s="546"/>
      <c r="AH704" s="546"/>
      <c r="AI704" s="546"/>
      <c r="AJ704" s="546"/>
    </row>
    <row r="705" spans="1:36" ht="15.75" customHeight="1">
      <c r="A705" s="546"/>
      <c r="B705" s="546"/>
      <c r="C705" s="546"/>
      <c r="D705" s="546"/>
      <c r="E705" s="546"/>
      <c r="F705" s="546"/>
      <c r="G705" s="546"/>
      <c r="H705" s="546"/>
      <c r="I705" s="546"/>
      <c r="J705" s="546"/>
      <c r="K705" s="546"/>
      <c r="L705" s="546"/>
      <c r="M705" s="546"/>
      <c r="N705" s="546"/>
      <c r="O705" s="546"/>
      <c r="P705" s="546"/>
      <c r="Q705" s="546"/>
      <c r="R705" s="546"/>
      <c r="S705" s="546"/>
      <c r="T705" s="546"/>
      <c r="U705" s="546"/>
      <c r="V705" s="546"/>
      <c r="W705" s="546"/>
      <c r="X705" s="554"/>
      <c r="Y705" s="554"/>
      <c r="Z705" s="546"/>
      <c r="AA705" s="546"/>
      <c r="AB705" s="546"/>
      <c r="AC705" s="546"/>
      <c r="AD705" s="546"/>
      <c r="AE705" s="546"/>
      <c r="AF705" s="546"/>
      <c r="AG705" s="546"/>
      <c r="AH705" s="546"/>
      <c r="AI705" s="546"/>
      <c r="AJ705" s="546"/>
    </row>
    <row r="706" spans="1:36" ht="15.75" customHeight="1">
      <c r="A706" s="546"/>
      <c r="B706" s="546"/>
      <c r="C706" s="546"/>
      <c r="D706" s="546"/>
      <c r="E706" s="546"/>
      <c r="F706" s="546"/>
      <c r="G706" s="546"/>
      <c r="H706" s="546"/>
      <c r="I706" s="546"/>
      <c r="J706" s="546"/>
      <c r="K706" s="546"/>
      <c r="L706" s="546"/>
      <c r="M706" s="546"/>
      <c r="N706" s="546"/>
      <c r="O706" s="546"/>
      <c r="P706" s="546"/>
      <c r="Q706" s="546"/>
      <c r="R706" s="546"/>
      <c r="S706" s="546"/>
      <c r="T706" s="546"/>
      <c r="U706" s="546"/>
      <c r="V706" s="546"/>
      <c r="W706" s="546"/>
      <c r="X706" s="554"/>
      <c r="Y706" s="554"/>
      <c r="Z706" s="546"/>
      <c r="AA706" s="546"/>
      <c r="AB706" s="546"/>
      <c r="AC706" s="546"/>
      <c r="AD706" s="546"/>
      <c r="AE706" s="546"/>
      <c r="AF706" s="546"/>
      <c r="AG706" s="546"/>
      <c r="AH706" s="546"/>
      <c r="AI706" s="546"/>
      <c r="AJ706" s="546"/>
    </row>
    <row r="707" spans="1:36" ht="15.75" customHeight="1">
      <c r="A707" s="546"/>
      <c r="B707" s="546"/>
      <c r="C707" s="546"/>
      <c r="D707" s="546"/>
      <c r="E707" s="546"/>
      <c r="F707" s="546"/>
      <c r="G707" s="546"/>
      <c r="H707" s="546"/>
      <c r="I707" s="546"/>
      <c r="J707" s="546"/>
      <c r="K707" s="546"/>
      <c r="L707" s="546"/>
      <c r="M707" s="546"/>
      <c r="N707" s="546"/>
      <c r="O707" s="546"/>
      <c r="P707" s="546"/>
      <c r="Q707" s="546"/>
      <c r="R707" s="546"/>
      <c r="S707" s="546"/>
      <c r="T707" s="546"/>
      <c r="U707" s="546"/>
      <c r="V707" s="546"/>
      <c r="W707" s="546"/>
      <c r="X707" s="554"/>
      <c r="Y707" s="554"/>
      <c r="Z707" s="546"/>
      <c r="AA707" s="546"/>
      <c r="AB707" s="546"/>
      <c r="AC707" s="546"/>
      <c r="AD707" s="546"/>
      <c r="AE707" s="546"/>
      <c r="AF707" s="546"/>
      <c r="AG707" s="546"/>
      <c r="AH707" s="546"/>
      <c r="AI707" s="546"/>
      <c r="AJ707" s="546"/>
    </row>
    <row r="708" spans="1:36" ht="15.75" customHeight="1">
      <c r="A708" s="546"/>
      <c r="B708" s="546"/>
      <c r="C708" s="546"/>
      <c r="D708" s="546"/>
      <c r="E708" s="546"/>
      <c r="F708" s="546"/>
      <c r="G708" s="546"/>
      <c r="H708" s="546"/>
      <c r="I708" s="546"/>
      <c r="J708" s="546"/>
      <c r="K708" s="546"/>
      <c r="L708" s="546"/>
      <c r="M708" s="546"/>
      <c r="N708" s="546"/>
      <c r="O708" s="546"/>
      <c r="P708" s="546"/>
      <c r="Q708" s="546"/>
      <c r="R708" s="546"/>
      <c r="S708" s="546"/>
      <c r="T708" s="546"/>
      <c r="U708" s="546"/>
      <c r="V708" s="546"/>
      <c r="W708" s="546"/>
      <c r="X708" s="554"/>
      <c r="Y708" s="554"/>
      <c r="Z708" s="546"/>
      <c r="AA708" s="546"/>
      <c r="AB708" s="546"/>
      <c r="AC708" s="546"/>
      <c r="AD708" s="546"/>
      <c r="AE708" s="546"/>
      <c r="AF708" s="546"/>
      <c r="AG708" s="546"/>
      <c r="AH708" s="546"/>
      <c r="AI708" s="546"/>
      <c r="AJ708" s="546"/>
    </row>
    <row r="709" spans="1:36" ht="15.75" customHeight="1">
      <c r="A709" s="546"/>
      <c r="B709" s="546"/>
      <c r="C709" s="546"/>
      <c r="D709" s="546"/>
      <c r="E709" s="546"/>
      <c r="F709" s="546"/>
      <c r="G709" s="546"/>
      <c r="H709" s="546"/>
      <c r="I709" s="546"/>
      <c r="J709" s="546"/>
      <c r="K709" s="546"/>
      <c r="L709" s="546"/>
      <c r="M709" s="546"/>
      <c r="N709" s="546"/>
      <c r="O709" s="546"/>
      <c r="P709" s="546"/>
      <c r="Q709" s="546"/>
      <c r="R709" s="546"/>
      <c r="S709" s="546"/>
      <c r="T709" s="546"/>
      <c r="U709" s="546"/>
      <c r="V709" s="546"/>
      <c r="W709" s="546"/>
      <c r="X709" s="554"/>
      <c r="Y709" s="554"/>
      <c r="Z709" s="546"/>
      <c r="AA709" s="546"/>
      <c r="AB709" s="546"/>
      <c r="AC709" s="546"/>
      <c r="AD709" s="546"/>
      <c r="AE709" s="546"/>
      <c r="AF709" s="546"/>
      <c r="AG709" s="546"/>
      <c r="AH709" s="546"/>
      <c r="AI709" s="546"/>
      <c r="AJ709" s="546"/>
    </row>
    <row r="710" spans="1:36" ht="15.75" customHeight="1">
      <c r="A710" s="546"/>
      <c r="B710" s="546"/>
      <c r="C710" s="546"/>
      <c r="D710" s="546"/>
      <c r="E710" s="546"/>
      <c r="F710" s="546"/>
      <c r="G710" s="546"/>
      <c r="H710" s="546"/>
      <c r="I710" s="546"/>
      <c r="J710" s="546"/>
      <c r="K710" s="546"/>
      <c r="L710" s="546"/>
      <c r="M710" s="546"/>
      <c r="N710" s="546"/>
      <c r="O710" s="546"/>
      <c r="P710" s="546"/>
      <c r="Q710" s="546"/>
      <c r="R710" s="546"/>
      <c r="S710" s="546"/>
      <c r="T710" s="546"/>
      <c r="U710" s="546"/>
      <c r="V710" s="546"/>
      <c r="W710" s="546"/>
      <c r="X710" s="554"/>
      <c r="Y710" s="554"/>
      <c r="Z710" s="546"/>
      <c r="AA710" s="546"/>
      <c r="AB710" s="546"/>
      <c r="AC710" s="546"/>
      <c r="AD710" s="546"/>
      <c r="AE710" s="546"/>
      <c r="AF710" s="546"/>
      <c r="AG710" s="546"/>
      <c r="AH710" s="546"/>
      <c r="AI710" s="546"/>
      <c r="AJ710" s="546"/>
    </row>
    <row r="711" spans="1:36" ht="15.75" customHeight="1">
      <c r="A711" s="546"/>
      <c r="B711" s="546"/>
      <c r="C711" s="546"/>
      <c r="D711" s="546"/>
      <c r="E711" s="546"/>
      <c r="F711" s="546"/>
      <c r="G711" s="546"/>
      <c r="H711" s="546"/>
      <c r="I711" s="546"/>
      <c r="J711" s="546"/>
      <c r="K711" s="546"/>
      <c r="L711" s="546"/>
      <c r="M711" s="546"/>
      <c r="N711" s="546"/>
      <c r="O711" s="546"/>
      <c r="P711" s="546"/>
      <c r="Q711" s="546"/>
      <c r="R711" s="546"/>
      <c r="S711" s="546"/>
      <c r="T711" s="546"/>
      <c r="U711" s="546"/>
      <c r="V711" s="546"/>
      <c r="W711" s="546"/>
      <c r="X711" s="554"/>
      <c r="Y711" s="554"/>
      <c r="Z711" s="546"/>
      <c r="AA711" s="546"/>
      <c r="AB711" s="546"/>
      <c r="AC711" s="546"/>
      <c r="AD711" s="546"/>
      <c r="AE711" s="546"/>
      <c r="AF711" s="546"/>
      <c r="AG711" s="546"/>
      <c r="AH711" s="546"/>
      <c r="AI711" s="546"/>
      <c r="AJ711" s="546"/>
    </row>
    <row r="712" spans="1:36" ht="15.75" customHeight="1">
      <c r="A712" s="546"/>
      <c r="B712" s="546"/>
      <c r="C712" s="546"/>
      <c r="D712" s="546"/>
      <c r="E712" s="546"/>
      <c r="F712" s="546"/>
      <c r="G712" s="546"/>
      <c r="H712" s="546"/>
      <c r="I712" s="546"/>
      <c r="J712" s="546"/>
      <c r="K712" s="546"/>
      <c r="L712" s="546"/>
      <c r="M712" s="546"/>
      <c r="N712" s="546"/>
      <c r="O712" s="546"/>
      <c r="P712" s="546"/>
      <c r="Q712" s="546"/>
      <c r="R712" s="546"/>
      <c r="S712" s="546"/>
      <c r="T712" s="546"/>
      <c r="U712" s="546"/>
      <c r="V712" s="546"/>
      <c r="W712" s="546"/>
      <c r="X712" s="554"/>
      <c r="Y712" s="554"/>
      <c r="Z712" s="546"/>
      <c r="AA712" s="546"/>
      <c r="AB712" s="546"/>
      <c r="AC712" s="546"/>
      <c r="AD712" s="546"/>
      <c r="AE712" s="546"/>
      <c r="AF712" s="546"/>
      <c r="AG712" s="546"/>
      <c r="AH712" s="546"/>
      <c r="AI712" s="546"/>
      <c r="AJ712" s="546"/>
    </row>
    <row r="713" spans="1:36" ht="15.75" customHeight="1">
      <c r="A713" s="546"/>
      <c r="B713" s="546"/>
      <c r="C713" s="546"/>
      <c r="D713" s="546"/>
      <c r="E713" s="546"/>
      <c r="F713" s="546"/>
      <c r="G713" s="546"/>
      <c r="H713" s="546"/>
      <c r="I713" s="546"/>
      <c r="J713" s="546"/>
      <c r="K713" s="546"/>
      <c r="L713" s="546"/>
      <c r="M713" s="546"/>
      <c r="N713" s="546"/>
      <c r="O713" s="546"/>
      <c r="P713" s="546"/>
      <c r="Q713" s="546"/>
      <c r="R713" s="546"/>
      <c r="S713" s="546"/>
      <c r="T713" s="546"/>
      <c r="U713" s="546"/>
      <c r="V713" s="546"/>
      <c r="W713" s="546"/>
      <c r="X713" s="554"/>
      <c r="Y713" s="554"/>
      <c r="Z713" s="546"/>
      <c r="AA713" s="546"/>
      <c r="AB713" s="546"/>
      <c r="AC713" s="546"/>
      <c r="AD713" s="546"/>
      <c r="AE713" s="546"/>
      <c r="AF713" s="546"/>
      <c r="AG713" s="546"/>
      <c r="AH713" s="546"/>
      <c r="AI713" s="546"/>
      <c r="AJ713" s="546"/>
    </row>
    <row r="714" spans="1:36" ht="15.75" customHeight="1">
      <c r="A714" s="546"/>
      <c r="B714" s="546"/>
      <c r="C714" s="546"/>
      <c r="D714" s="546"/>
      <c r="E714" s="546"/>
      <c r="F714" s="546"/>
      <c r="G714" s="546"/>
      <c r="H714" s="546"/>
      <c r="I714" s="546"/>
      <c r="J714" s="546"/>
      <c r="K714" s="546"/>
      <c r="L714" s="546"/>
      <c r="M714" s="546"/>
      <c r="N714" s="546"/>
      <c r="O714" s="546"/>
      <c r="P714" s="546"/>
      <c r="Q714" s="546"/>
      <c r="R714" s="546"/>
      <c r="S714" s="546"/>
      <c r="T714" s="546"/>
      <c r="U714" s="546"/>
      <c r="V714" s="546"/>
      <c r="W714" s="546"/>
      <c r="X714" s="554"/>
      <c r="Y714" s="554"/>
      <c r="Z714" s="546"/>
      <c r="AA714" s="546"/>
      <c r="AB714" s="546"/>
      <c r="AC714" s="546"/>
      <c r="AD714" s="546"/>
      <c r="AE714" s="546"/>
      <c r="AF714" s="546"/>
      <c r="AG714" s="546"/>
      <c r="AH714" s="546"/>
      <c r="AI714" s="546"/>
      <c r="AJ714" s="546"/>
    </row>
    <row r="715" spans="1:36" ht="15.75" customHeight="1">
      <c r="A715" s="546"/>
      <c r="B715" s="546"/>
      <c r="C715" s="546"/>
      <c r="D715" s="546"/>
      <c r="E715" s="546"/>
      <c r="F715" s="546"/>
      <c r="G715" s="546"/>
      <c r="H715" s="546"/>
      <c r="I715" s="546"/>
      <c r="J715" s="546"/>
      <c r="K715" s="546"/>
      <c r="L715" s="546"/>
      <c r="M715" s="546"/>
      <c r="N715" s="546"/>
      <c r="O715" s="546"/>
      <c r="P715" s="546"/>
      <c r="Q715" s="546"/>
      <c r="R715" s="546"/>
      <c r="S715" s="546"/>
      <c r="T715" s="546"/>
      <c r="U715" s="546"/>
      <c r="V715" s="546"/>
      <c r="W715" s="546"/>
      <c r="X715" s="554"/>
      <c r="Y715" s="554"/>
      <c r="Z715" s="546"/>
      <c r="AA715" s="546"/>
      <c r="AB715" s="546"/>
      <c r="AC715" s="546"/>
      <c r="AD715" s="546"/>
      <c r="AE715" s="546"/>
      <c r="AF715" s="546"/>
      <c r="AG715" s="546"/>
      <c r="AH715" s="546"/>
      <c r="AI715" s="546"/>
      <c r="AJ715" s="546"/>
    </row>
    <row r="716" spans="1:36" ht="15.75" customHeight="1">
      <c r="A716" s="546"/>
      <c r="B716" s="546"/>
      <c r="C716" s="546"/>
      <c r="D716" s="546"/>
      <c r="E716" s="546"/>
      <c r="F716" s="546"/>
      <c r="G716" s="546"/>
      <c r="H716" s="546"/>
      <c r="I716" s="546"/>
      <c r="J716" s="546"/>
      <c r="K716" s="546"/>
      <c r="L716" s="546"/>
      <c r="M716" s="546"/>
      <c r="N716" s="546"/>
      <c r="O716" s="546"/>
      <c r="P716" s="546"/>
      <c r="Q716" s="546"/>
      <c r="R716" s="546"/>
      <c r="S716" s="546"/>
      <c r="T716" s="546"/>
      <c r="U716" s="546"/>
      <c r="V716" s="546"/>
      <c r="W716" s="546"/>
      <c r="X716" s="554"/>
      <c r="Y716" s="554"/>
      <c r="Z716" s="546"/>
      <c r="AA716" s="546"/>
      <c r="AB716" s="546"/>
      <c r="AC716" s="546"/>
      <c r="AD716" s="546"/>
      <c r="AE716" s="546"/>
      <c r="AF716" s="546"/>
      <c r="AG716" s="546"/>
      <c r="AH716" s="546"/>
      <c r="AI716" s="546"/>
      <c r="AJ716" s="546"/>
    </row>
    <row r="717" spans="1:36" ht="15.75" customHeight="1">
      <c r="A717" s="546"/>
      <c r="B717" s="546"/>
      <c r="C717" s="546"/>
      <c r="D717" s="546"/>
      <c r="E717" s="546"/>
      <c r="F717" s="546"/>
      <c r="G717" s="546"/>
      <c r="H717" s="546"/>
      <c r="I717" s="546"/>
      <c r="J717" s="546"/>
      <c r="K717" s="546"/>
      <c r="L717" s="546"/>
      <c r="M717" s="546"/>
      <c r="N717" s="546"/>
      <c r="O717" s="546"/>
      <c r="P717" s="546"/>
      <c r="Q717" s="546"/>
      <c r="R717" s="546"/>
      <c r="S717" s="546"/>
      <c r="T717" s="546"/>
      <c r="U717" s="546"/>
      <c r="V717" s="546"/>
      <c r="W717" s="546"/>
      <c r="X717" s="554"/>
      <c r="Y717" s="554"/>
      <c r="Z717" s="546"/>
      <c r="AA717" s="546"/>
      <c r="AB717" s="546"/>
      <c r="AC717" s="546"/>
      <c r="AD717" s="546"/>
      <c r="AE717" s="546"/>
      <c r="AF717" s="546"/>
      <c r="AG717" s="546"/>
      <c r="AH717" s="546"/>
      <c r="AI717" s="546"/>
      <c r="AJ717" s="546"/>
    </row>
    <row r="718" spans="1:36" ht="15.75" customHeight="1">
      <c r="A718" s="546"/>
      <c r="B718" s="546"/>
      <c r="C718" s="546"/>
      <c r="D718" s="546"/>
      <c r="E718" s="546"/>
      <c r="F718" s="546"/>
      <c r="G718" s="546"/>
      <c r="H718" s="546"/>
      <c r="I718" s="546"/>
      <c r="J718" s="546"/>
      <c r="K718" s="546"/>
      <c r="L718" s="546"/>
      <c r="M718" s="546"/>
      <c r="N718" s="546"/>
      <c r="O718" s="546"/>
      <c r="P718" s="546"/>
      <c r="Q718" s="546"/>
      <c r="R718" s="546"/>
      <c r="S718" s="546"/>
      <c r="T718" s="546"/>
      <c r="U718" s="546"/>
      <c r="V718" s="546"/>
      <c r="W718" s="546"/>
      <c r="X718" s="554"/>
      <c r="Y718" s="554"/>
      <c r="Z718" s="546"/>
      <c r="AA718" s="546"/>
      <c r="AB718" s="546"/>
      <c r="AC718" s="546"/>
      <c r="AD718" s="546"/>
      <c r="AE718" s="546"/>
      <c r="AF718" s="546"/>
      <c r="AG718" s="546"/>
      <c r="AH718" s="546"/>
      <c r="AI718" s="546"/>
      <c r="AJ718" s="546"/>
    </row>
    <row r="719" spans="1:36" ht="15.75" customHeight="1">
      <c r="A719" s="546"/>
      <c r="B719" s="546"/>
      <c r="C719" s="546"/>
      <c r="D719" s="546"/>
      <c r="E719" s="546"/>
      <c r="F719" s="546"/>
      <c r="G719" s="546"/>
      <c r="H719" s="546"/>
      <c r="I719" s="546"/>
      <c r="J719" s="546"/>
      <c r="K719" s="546"/>
      <c r="L719" s="546"/>
      <c r="M719" s="546"/>
      <c r="N719" s="546"/>
      <c r="O719" s="546"/>
      <c r="P719" s="546"/>
      <c r="Q719" s="546"/>
      <c r="R719" s="546"/>
      <c r="S719" s="546"/>
      <c r="T719" s="546"/>
      <c r="U719" s="546"/>
      <c r="V719" s="546"/>
      <c r="W719" s="546"/>
      <c r="X719" s="554"/>
      <c r="Y719" s="554"/>
      <c r="Z719" s="546"/>
      <c r="AA719" s="546"/>
      <c r="AB719" s="546"/>
      <c r="AC719" s="546"/>
      <c r="AD719" s="546"/>
      <c r="AE719" s="546"/>
      <c r="AF719" s="546"/>
      <c r="AG719" s="546"/>
      <c r="AH719" s="546"/>
      <c r="AI719" s="546"/>
      <c r="AJ719" s="546"/>
    </row>
    <row r="720" spans="1:36" ht="15.75" customHeight="1">
      <c r="A720" s="546"/>
      <c r="B720" s="546"/>
      <c r="C720" s="546"/>
      <c r="D720" s="546"/>
      <c r="E720" s="546"/>
      <c r="F720" s="546"/>
      <c r="G720" s="546"/>
      <c r="H720" s="546"/>
      <c r="I720" s="546"/>
      <c r="J720" s="546"/>
      <c r="K720" s="546"/>
      <c r="L720" s="546"/>
      <c r="M720" s="546"/>
      <c r="N720" s="546"/>
      <c r="O720" s="546"/>
      <c r="P720" s="546"/>
      <c r="Q720" s="546"/>
      <c r="R720" s="546"/>
      <c r="S720" s="546"/>
      <c r="T720" s="546"/>
      <c r="U720" s="546"/>
      <c r="V720" s="546"/>
      <c r="W720" s="546"/>
      <c r="X720" s="554"/>
      <c r="Y720" s="554"/>
      <c r="Z720" s="546"/>
      <c r="AA720" s="546"/>
      <c r="AB720" s="546"/>
      <c r="AC720" s="546"/>
      <c r="AD720" s="546"/>
      <c r="AE720" s="546"/>
      <c r="AF720" s="546"/>
      <c r="AG720" s="546"/>
      <c r="AH720" s="546"/>
      <c r="AI720" s="546"/>
      <c r="AJ720" s="546"/>
    </row>
    <row r="721" spans="1:36" ht="15.75" customHeight="1">
      <c r="A721" s="546"/>
      <c r="B721" s="546"/>
      <c r="C721" s="546"/>
      <c r="D721" s="546"/>
      <c r="E721" s="546"/>
      <c r="F721" s="546"/>
      <c r="G721" s="546"/>
      <c r="H721" s="546"/>
      <c r="I721" s="546"/>
      <c r="J721" s="546"/>
      <c r="K721" s="546"/>
      <c r="L721" s="546"/>
      <c r="M721" s="546"/>
      <c r="N721" s="546"/>
      <c r="O721" s="546"/>
      <c r="P721" s="546"/>
      <c r="Q721" s="546"/>
      <c r="R721" s="546"/>
      <c r="S721" s="546"/>
      <c r="T721" s="546"/>
      <c r="U721" s="546"/>
      <c r="V721" s="546"/>
      <c r="W721" s="546"/>
      <c r="X721" s="554"/>
      <c r="Y721" s="554"/>
      <c r="Z721" s="546"/>
      <c r="AA721" s="546"/>
      <c r="AB721" s="546"/>
      <c r="AC721" s="546"/>
      <c r="AD721" s="546"/>
      <c r="AE721" s="546"/>
      <c r="AF721" s="546"/>
      <c r="AG721" s="546"/>
      <c r="AH721" s="546"/>
      <c r="AI721" s="546"/>
      <c r="AJ721" s="546"/>
    </row>
    <row r="722" spans="1:36" ht="15.75" customHeight="1">
      <c r="A722" s="546"/>
      <c r="B722" s="546"/>
      <c r="C722" s="546"/>
      <c r="D722" s="546"/>
      <c r="E722" s="546"/>
      <c r="F722" s="546"/>
      <c r="G722" s="546"/>
      <c r="H722" s="546"/>
      <c r="I722" s="546"/>
      <c r="J722" s="546"/>
      <c r="K722" s="546"/>
      <c r="L722" s="546"/>
      <c r="M722" s="546"/>
      <c r="N722" s="546"/>
      <c r="O722" s="546"/>
      <c r="P722" s="546"/>
      <c r="Q722" s="546"/>
      <c r="R722" s="546"/>
      <c r="S722" s="546"/>
      <c r="T722" s="546"/>
      <c r="U722" s="546"/>
      <c r="V722" s="546"/>
      <c r="W722" s="546"/>
      <c r="X722" s="554"/>
      <c r="Y722" s="554"/>
      <c r="Z722" s="546"/>
      <c r="AA722" s="546"/>
      <c r="AB722" s="546"/>
      <c r="AC722" s="546"/>
      <c r="AD722" s="546"/>
      <c r="AE722" s="546"/>
      <c r="AF722" s="546"/>
      <c r="AG722" s="546"/>
      <c r="AH722" s="546"/>
      <c r="AI722" s="546"/>
      <c r="AJ722" s="546"/>
    </row>
    <row r="723" spans="1:36" ht="15.75" customHeight="1">
      <c r="A723" s="546"/>
      <c r="B723" s="546"/>
      <c r="C723" s="546"/>
      <c r="D723" s="546"/>
      <c r="E723" s="546"/>
      <c r="F723" s="546"/>
      <c r="G723" s="546"/>
      <c r="H723" s="546"/>
      <c r="I723" s="546"/>
      <c r="J723" s="546"/>
      <c r="K723" s="546"/>
      <c r="L723" s="546"/>
      <c r="M723" s="546"/>
      <c r="N723" s="546"/>
      <c r="O723" s="546"/>
      <c r="P723" s="546"/>
      <c r="Q723" s="546"/>
      <c r="R723" s="546"/>
      <c r="S723" s="546"/>
      <c r="T723" s="546"/>
      <c r="U723" s="546"/>
      <c r="V723" s="546"/>
      <c r="W723" s="546"/>
      <c r="X723" s="554"/>
      <c r="Y723" s="554"/>
      <c r="Z723" s="546"/>
      <c r="AA723" s="546"/>
      <c r="AB723" s="546"/>
      <c r="AC723" s="546"/>
      <c r="AD723" s="546"/>
      <c r="AE723" s="546"/>
      <c r="AF723" s="546"/>
      <c r="AG723" s="546"/>
      <c r="AH723" s="546"/>
      <c r="AI723" s="546"/>
      <c r="AJ723" s="546"/>
    </row>
    <row r="724" spans="1:36" ht="15.75" customHeight="1">
      <c r="A724" s="546"/>
      <c r="B724" s="546"/>
      <c r="C724" s="546"/>
      <c r="D724" s="546"/>
      <c r="E724" s="546"/>
      <c r="F724" s="546"/>
      <c r="G724" s="546"/>
      <c r="H724" s="546"/>
      <c r="I724" s="546"/>
      <c r="J724" s="546"/>
      <c r="K724" s="546"/>
      <c r="L724" s="546"/>
      <c r="M724" s="546"/>
      <c r="N724" s="546"/>
      <c r="O724" s="546"/>
      <c r="P724" s="546"/>
      <c r="Q724" s="546"/>
      <c r="R724" s="546"/>
      <c r="S724" s="546"/>
      <c r="T724" s="546"/>
      <c r="U724" s="546"/>
      <c r="V724" s="546"/>
      <c r="W724" s="546"/>
      <c r="X724" s="554"/>
      <c r="Y724" s="554"/>
      <c r="Z724" s="546"/>
      <c r="AA724" s="546"/>
      <c r="AB724" s="546"/>
      <c r="AC724" s="546"/>
      <c r="AD724" s="546"/>
      <c r="AE724" s="546"/>
      <c r="AF724" s="546"/>
      <c r="AG724" s="546"/>
      <c r="AH724" s="546"/>
      <c r="AI724" s="546"/>
      <c r="AJ724" s="546"/>
    </row>
    <row r="725" spans="1:36" ht="15.75" customHeight="1">
      <c r="A725" s="546"/>
      <c r="B725" s="546"/>
      <c r="C725" s="546"/>
      <c r="D725" s="546"/>
      <c r="E725" s="546"/>
      <c r="F725" s="546"/>
      <c r="G725" s="546"/>
      <c r="H725" s="546"/>
      <c r="I725" s="546"/>
      <c r="J725" s="546"/>
      <c r="K725" s="546"/>
      <c r="L725" s="546"/>
      <c r="M725" s="546"/>
      <c r="N725" s="546"/>
      <c r="O725" s="546"/>
      <c r="P725" s="546"/>
      <c r="Q725" s="546"/>
      <c r="R725" s="546"/>
      <c r="S725" s="546"/>
      <c r="T725" s="546"/>
      <c r="U725" s="546"/>
      <c r="V725" s="546"/>
      <c r="W725" s="546"/>
      <c r="X725" s="554"/>
      <c r="Y725" s="554"/>
      <c r="Z725" s="546"/>
      <c r="AA725" s="546"/>
      <c r="AB725" s="546"/>
      <c r="AC725" s="546"/>
      <c r="AD725" s="546"/>
      <c r="AE725" s="546"/>
      <c r="AF725" s="546"/>
      <c r="AG725" s="546"/>
      <c r="AH725" s="546"/>
      <c r="AI725" s="546"/>
      <c r="AJ725" s="546"/>
    </row>
    <row r="726" spans="1:36" ht="15.75" customHeight="1">
      <c r="A726" s="546"/>
      <c r="B726" s="546"/>
      <c r="C726" s="546"/>
      <c r="D726" s="546"/>
      <c r="E726" s="546"/>
      <c r="F726" s="546"/>
      <c r="G726" s="546"/>
      <c r="H726" s="546"/>
      <c r="I726" s="546"/>
      <c r="J726" s="546"/>
      <c r="K726" s="546"/>
      <c r="L726" s="546"/>
      <c r="M726" s="546"/>
      <c r="N726" s="546"/>
      <c r="O726" s="546"/>
      <c r="P726" s="546"/>
      <c r="Q726" s="546"/>
      <c r="R726" s="546"/>
      <c r="S726" s="546"/>
      <c r="T726" s="546"/>
      <c r="U726" s="546"/>
      <c r="V726" s="546"/>
      <c r="W726" s="546"/>
      <c r="X726" s="554"/>
      <c r="Y726" s="554"/>
      <c r="Z726" s="546"/>
      <c r="AA726" s="546"/>
      <c r="AB726" s="546"/>
      <c r="AC726" s="546"/>
      <c r="AD726" s="546"/>
      <c r="AE726" s="546"/>
      <c r="AF726" s="546"/>
      <c r="AG726" s="546"/>
      <c r="AH726" s="546"/>
      <c r="AI726" s="546"/>
      <c r="AJ726" s="546"/>
    </row>
    <row r="727" spans="1:36" ht="15.75" customHeight="1">
      <c r="A727" s="546"/>
      <c r="B727" s="546"/>
      <c r="C727" s="546"/>
      <c r="D727" s="546"/>
      <c r="E727" s="546"/>
      <c r="F727" s="546"/>
      <c r="G727" s="546"/>
      <c r="H727" s="546"/>
      <c r="I727" s="546"/>
      <c r="J727" s="546"/>
      <c r="K727" s="546"/>
      <c r="L727" s="546"/>
      <c r="M727" s="546"/>
      <c r="N727" s="546"/>
      <c r="O727" s="546"/>
      <c r="P727" s="546"/>
      <c r="Q727" s="546"/>
      <c r="R727" s="546"/>
      <c r="S727" s="546"/>
      <c r="T727" s="546"/>
      <c r="U727" s="546"/>
      <c r="V727" s="546"/>
      <c r="W727" s="546"/>
      <c r="X727" s="554"/>
      <c r="Y727" s="554"/>
      <c r="Z727" s="546"/>
      <c r="AA727" s="546"/>
      <c r="AB727" s="546"/>
      <c r="AC727" s="546"/>
      <c r="AD727" s="546"/>
      <c r="AE727" s="546"/>
      <c r="AF727" s="546"/>
      <c r="AG727" s="546"/>
      <c r="AH727" s="546"/>
      <c r="AI727" s="546"/>
      <c r="AJ727" s="546"/>
    </row>
    <row r="728" spans="1:36" ht="15.75" customHeight="1">
      <c r="A728" s="546"/>
      <c r="B728" s="546"/>
      <c r="C728" s="546"/>
      <c r="D728" s="546"/>
      <c r="E728" s="546"/>
      <c r="F728" s="546"/>
      <c r="G728" s="546"/>
      <c r="H728" s="546"/>
      <c r="I728" s="546"/>
      <c r="J728" s="546"/>
      <c r="K728" s="546"/>
      <c r="L728" s="546"/>
      <c r="M728" s="546"/>
      <c r="N728" s="546"/>
      <c r="O728" s="546"/>
      <c r="P728" s="546"/>
      <c r="Q728" s="546"/>
      <c r="R728" s="546"/>
      <c r="S728" s="546"/>
      <c r="T728" s="546"/>
      <c r="U728" s="546"/>
      <c r="V728" s="546"/>
      <c r="W728" s="546"/>
      <c r="X728" s="554"/>
      <c r="Y728" s="554"/>
      <c r="Z728" s="546"/>
      <c r="AA728" s="546"/>
      <c r="AB728" s="546"/>
      <c r="AC728" s="546"/>
      <c r="AD728" s="546"/>
      <c r="AE728" s="546"/>
      <c r="AF728" s="546"/>
      <c r="AG728" s="546"/>
      <c r="AH728" s="546"/>
      <c r="AI728" s="546"/>
      <c r="AJ728" s="546"/>
    </row>
    <row r="729" spans="1:36" ht="15.75" customHeight="1">
      <c r="A729" s="546"/>
      <c r="B729" s="546"/>
      <c r="C729" s="546"/>
      <c r="D729" s="546"/>
      <c r="E729" s="546"/>
      <c r="F729" s="546"/>
      <c r="G729" s="546"/>
      <c r="H729" s="546"/>
      <c r="I729" s="546"/>
      <c r="J729" s="546"/>
      <c r="K729" s="546"/>
      <c r="L729" s="546"/>
      <c r="M729" s="546"/>
      <c r="N729" s="546"/>
      <c r="O729" s="546"/>
      <c r="P729" s="546"/>
      <c r="Q729" s="546"/>
      <c r="R729" s="546"/>
      <c r="S729" s="546"/>
      <c r="T729" s="546"/>
      <c r="U729" s="546"/>
      <c r="V729" s="546"/>
      <c r="W729" s="546"/>
      <c r="X729" s="554"/>
      <c r="Y729" s="554"/>
      <c r="Z729" s="546"/>
      <c r="AA729" s="546"/>
      <c r="AB729" s="546"/>
      <c r="AC729" s="546"/>
      <c r="AD729" s="546"/>
      <c r="AE729" s="546"/>
      <c r="AF729" s="546"/>
      <c r="AG729" s="546"/>
      <c r="AH729" s="546"/>
      <c r="AI729" s="546"/>
      <c r="AJ729" s="546"/>
    </row>
    <row r="730" spans="1:36" ht="15.75" customHeight="1">
      <c r="A730" s="546"/>
      <c r="B730" s="546"/>
      <c r="C730" s="546"/>
      <c r="D730" s="546"/>
      <c r="E730" s="546"/>
      <c r="F730" s="546"/>
      <c r="G730" s="546"/>
      <c r="H730" s="546"/>
      <c r="I730" s="546"/>
      <c r="J730" s="546"/>
      <c r="K730" s="546"/>
      <c r="L730" s="546"/>
      <c r="M730" s="546"/>
      <c r="N730" s="546"/>
      <c r="O730" s="546"/>
      <c r="P730" s="546"/>
      <c r="Q730" s="546"/>
      <c r="R730" s="546"/>
      <c r="S730" s="546"/>
      <c r="T730" s="546"/>
      <c r="U730" s="546"/>
      <c r="V730" s="546"/>
      <c r="W730" s="546"/>
      <c r="X730" s="554"/>
      <c r="Y730" s="554"/>
      <c r="Z730" s="546"/>
      <c r="AA730" s="546"/>
      <c r="AB730" s="546"/>
      <c r="AC730" s="546"/>
      <c r="AD730" s="546"/>
      <c r="AE730" s="546"/>
      <c r="AF730" s="546"/>
      <c r="AG730" s="546"/>
      <c r="AH730" s="546"/>
      <c r="AI730" s="546"/>
      <c r="AJ730" s="546"/>
    </row>
    <row r="731" spans="1:36" ht="15.75" customHeight="1">
      <c r="A731" s="546"/>
      <c r="B731" s="546"/>
      <c r="C731" s="546"/>
      <c r="D731" s="546"/>
      <c r="E731" s="546"/>
      <c r="F731" s="546"/>
      <c r="G731" s="546"/>
      <c r="H731" s="546"/>
      <c r="I731" s="546"/>
      <c r="J731" s="546"/>
      <c r="K731" s="546"/>
      <c r="L731" s="546"/>
      <c r="M731" s="546"/>
      <c r="N731" s="546"/>
      <c r="O731" s="546"/>
      <c r="P731" s="546"/>
      <c r="Q731" s="546"/>
      <c r="R731" s="546"/>
      <c r="S731" s="546"/>
      <c r="T731" s="546"/>
      <c r="U731" s="546"/>
      <c r="V731" s="546"/>
      <c r="W731" s="546"/>
      <c r="X731" s="554"/>
      <c r="Y731" s="554"/>
      <c r="Z731" s="546"/>
      <c r="AA731" s="546"/>
      <c r="AB731" s="546"/>
      <c r="AC731" s="546"/>
      <c r="AD731" s="546"/>
      <c r="AE731" s="546"/>
      <c r="AF731" s="546"/>
      <c r="AG731" s="546"/>
      <c r="AH731" s="546"/>
      <c r="AI731" s="546"/>
      <c r="AJ731" s="546"/>
    </row>
    <row r="732" spans="1:36" ht="15.75" customHeight="1">
      <c r="A732" s="546"/>
      <c r="B732" s="546"/>
      <c r="C732" s="546"/>
      <c r="D732" s="546"/>
      <c r="E732" s="546"/>
      <c r="F732" s="546"/>
      <c r="G732" s="546"/>
      <c r="H732" s="546"/>
      <c r="I732" s="546"/>
      <c r="J732" s="546"/>
      <c r="K732" s="546"/>
      <c r="L732" s="546"/>
      <c r="M732" s="546"/>
      <c r="N732" s="546"/>
      <c r="O732" s="546"/>
      <c r="P732" s="546"/>
      <c r="Q732" s="546"/>
      <c r="R732" s="546"/>
      <c r="S732" s="546"/>
      <c r="T732" s="546"/>
      <c r="U732" s="546"/>
      <c r="V732" s="546"/>
      <c r="W732" s="546"/>
      <c r="X732" s="554"/>
      <c r="Y732" s="554"/>
      <c r="Z732" s="546"/>
      <c r="AA732" s="546"/>
      <c r="AB732" s="546"/>
      <c r="AC732" s="546"/>
      <c r="AD732" s="546"/>
      <c r="AE732" s="546"/>
      <c r="AF732" s="546"/>
      <c r="AG732" s="546"/>
      <c r="AH732" s="546"/>
      <c r="AI732" s="546"/>
      <c r="AJ732" s="546"/>
    </row>
    <row r="733" spans="1:36" ht="15.75" customHeight="1">
      <c r="A733" s="546"/>
      <c r="B733" s="546"/>
      <c r="C733" s="546"/>
      <c r="D733" s="546"/>
      <c r="E733" s="546"/>
      <c r="F733" s="546"/>
      <c r="G733" s="546"/>
      <c r="H733" s="546"/>
      <c r="I733" s="546"/>
      <c r="J733" s="546"/>
      <c r="K733" s="546"/>
      <c r="L733" s="546"/>
      <c r="M733" s="546"/>
      <c r="N733" s="546"/>
      <c r="O733" s="546"/>
      <c r="P733" s="546"/>
      <c r="Q733" s="546"/>
      <c r="R733" s="546"/>
      <c r="S733" s="546"/>
      <c r="T733" s="546"/>
      <c r="U733" s="546"/>
      <c r="V733" s="546"/>
      <c r="W733" s="546"/>
      <c r="X733" s="554"/>
      <c r="Y733" s="554"/>
      <c r="Z733" s="546"/>
      <c r="AA733" s="546"/>
      <c r="AB733" s="546"/>
      <c r="AC733" s="546"/>
      <c r="AD733" s="546"/>
      <c r="AE733" s="546"/>
      <c r="AF733" s="546"/>
      <c r="AG733" s="546"/>
      <c r="AH733" s="546"/>
      <c r="AI733" s="546"/>
      <c r="AJ733" s="546"/>
    </row>
    <row r="734" spans="1:36" ht="15.75" customHeight="1">
      <c r="A734" s="546"/>
      <c r="B734" s="546"/>
      <c r="C734" s="546"/>
      <c r="D734" s="546"/>
      <c r="E734" s="546"/>
      <c r="F734" s="546"/>
      <c r="G734" s="546"/>
      <c r="H734" s="546"/>
      <c r="I734" s="546"/>
      <c r="J734" s="546"/>
      <c r="K734" s="546"/>
      <c r="L734" s="546"/>
      <c r="M734" s="546"/>
      <c r="N734" s="546"/>
      <c r="O734" s="546"/>
      <c r="P734" s="546"/>
      <c r="Q734" s="546"/>
      <c r="R734" s="546"/>
      <c r="S734" s="546"/>
      <c r="T734" s="546"/>
      <c r="U734" s="546"/>
      <c r="V734" s="546"/>
      <c r="W734" s="546"/>
      <c r="X734" s="554"/>
      <c r="Y734" s="554"/>
      <c r="Z734" s="546"/>
      <c r="AA734" s="546"/>
      <c r="AB734" s="546"/>
      <c r="AC734" s="546"/>
      <c r="AD734" s="546"/>
      <c r="AE734" s="546"/>
      <c r="AF734" s="546"/>
      <c r="AG734" s="546"/>
      <c r="AH734" s="546"/>
      <c r="AI734" s="546"/>
      <c r="AJ734" s="546"/>
    </row>
    <row r="735" spans="1:36" ht="15.75" customHeight="1">
      <c r="A735" s="546"/>
      <c r="B735" s="546"/>
      <c r="C735" s="546"/>
      <c r="D735" s="546"/>
      <c r="E735" s="546"/>
      <c r="F735" s="546"/>
      <c r="G735" s="546"/>
      <c r="H735" s="546"/>
      <c r="I735" s="546"/>
      <c r="J735" s="546"/>
      <c r="K735" s="546"/>
      <c r="L735" s="546"/>
      <c r="M735" s="546"/>
      <c r="N735" s="546"/>
      <c r="O735" s="546"/>
      <c r="P735" s="546"/>
      <c r="Q735" s="546"/>
      <c r="R735" s="546"/>
      <c r="S735" s="546"/>
      <c r="T735" s="546"/>
      <c r="U735" s="546"/>
      <c r="V735" s="546"/>
      <c r="W735" s="546"/>
      <c r="X735" s="554"/>
      <c r="Y735" s="554"/>
      <c r="Z735" s="546"/>
      <c r="AA735" s="546"/>
      <c r="AB735" s="546"/>
      <c r="AC735" s="546"/>
      <c r="AD735" s="546"/>
      <c r="AE735" s="546"/>
      <c r="AF735" s="546"/>
      <c r="AG735" s="546"/>
      <c r="AH735" s="546"/>
      <c r="AI735" s="546"/>
      <c r="AJ735" s="546"/>
    </row>
    <row r="736" spans="1:36" ht="15.75" customHeight="1">
      <c r="A736" s="546"/>
      <c r="B736" s="546"/>
      <c r="C736" s="546"/>
      <c r="D736" s="546"/>
      <c r="E736" s="546"/>
      <c r="F736" s="546"/>
      <c r="G736" s="546"/>
      <c r="H736" s="546"/>
      <c r="I736" s="546"/>
      <c r="J736" s="546"/>
      <c r="K736" s="546"/>
      <c r="L736" s="546"/>
      <c r="M736" s="546"/>
      <c r="N736" s="546"/>
      <c r="O736" s="546"/>
      <c r="P736" s="546"/>
      <c r="Q736" s="546"/>
      <c r="R736" s="546"/>
      <c r="S736" s="546"/>
      <c r="T736" s="546"/>
      <c r="U736" s="546"/>
      <c r="V736" s="546"/>
      <c r="W736" s="546"/>
      <c r="X736" s="554"/>
      <c r="Y736" s="554"/>
      <c r="Z736" s="546"/>
      <c r="AA736" s="546"/>
      <c r="AB736" s="546"/>
      <c r="AC736" s="546"/>
      <c r="AD736" s="546"/>
      <c r="AE736" s="546"/>
      <c r="AF736" s="546"/>
      <c r="AG736" s="546"/>
      <c r="AH736" s="546"/>
      <c r="AI736" s="546"/>
      <c r="AJ736" s="546"/>
    </row>
    <row r="737" spans="1:36" ht="15.75" customHeight="1">
      <c r="A737" s="546"/>
      <c r="B737" s="546"/>
      <c r="C737" s="546"/>
      <c r="D737" s="546"/>
      <c r="E737" s="546"/>
      <c r="F737" s="546"/>
      <c r="G737" s="546"/>
      <c r="H737" s="546"/>
      <c r="I737" s="546"/>
      <c r="J737" s="546"/>
      <c r="K737" s="546"/>
      <c r="L737" s="546"/>
      <c r="M737" s="546"/>
      <c r="N737" s="546"/>
      <c r="O737" s="546"/>
      <c r="P737" s="546"/>
      <c r="Q737" s="546"/>
      <c r="R737" s="546"/>
      <c r="S737" s="546"/>
      <c r="T737" s="546"/>
      <c r="U737" s="546"/>
      <c r="V737" s="546"/>
      <c r="W737" s="546"/>
      <c r="X737" s="554"/>
      <c r="Y737" s="554"/>
      <c r="Z737" s="546"/>
      <c r="AA737" s="546"/>
      <c r="AB737" s="546"/>
      <c r="AC737" s="546"/>
      <c r="AD737" s="546"/>
      <c r="AE737" s="546"/>
      <c r="AF737" s="546"/>
      <c r="AG737" s="546"/>
      <c r="AH737" s="546"/>
      <c r="AI737" s="546"/>
      <c r="AJ737" s="546"/>
    </row>
    <row r="738" spans="1:36" ht="15.75" customHeight="1">
      <c r="A738" s="546"/>
      <c r="B738" s="546"/>
      <c r="C738" s="546"/>
      <c r="D738" s="546"/>
      <c r="E738" s="546"/>
      <c r="F738" s="546"/>
      <c r="G738" s="546"/>
      <c r="H738" s="546"/>
      <c r="I738" s="546"/>
      <c r="J738" s="546"/>
      <c r="K738" s="546"/>
      <c r="L738" s="546"/>
      <c r="M738" s="546"/>
      <c r="N738" s="546"/>
      <c r="O738" s="546"/>
      <c r="P738" s="546"/>
      <c r="Q738" s="546"/>
      <c r="R738" s="546"/>
      <c r="S738" s="546"/>
      <c r="T738" s="546"/>
      <c r="U738" s="546"/>
      <c r="V738" s="546"/>
      <c r="W738" s="546"/>
      <c r="X738" s="554"/>
      <c r="Y738" s="554"/>
      <c r="Z738" s="546"/>
      <c r="AA738" s="546"/>
      <c r="AB738" s="546"/>
      <c r="AC738" s="546"/>
      <c r="AD738" s="546"/>
      <c r="AE738" s="546"/>
      <c r="AF738" s="546"/>
      <c r="AG738" s="546"/>
      <c r="AH738" s="546"/>
      <c r="AI738" s="546"/>
      <c r="AJ738" s="546"/>
    </row>
    <row r="739" spans="1:36" ht="15.75" customHeight="1">
      <c r="A739" s="546"/>
      <c r="B739" s="546"/>
      <c r="C739" s="546"/>
      <c r="D739" s="546"/>
      <c r="E739" s="546"/>
      <c r="F739" s="546"/>
      <c r="G739" s="546"/>
      <c r="H739" s="546"/>
      <c r="I739" s="546"/>
      <c r="J739" s="546"/>
      <c r="K739" s="546"/>
      <c r="L739" s="546"/>
      <c r="M739" s="546"/>
      <c r="N739" s="546"/>
      <c r="O739" s="546"/>
      <c r="P739" s="546"/>
      <c r="Q739" s="546"/>
      <c r="R739" s="546"/>
      <c r="S739" s="546"/>
      <c r="T739" s="546"/>
      <c r="U739" s="546"/>
      <c r="V739" s="546"/>
      <c r="W739" s="546"/>
      <c r="X739" s="554"/>
      <c r="Y739" s="554"/>
      <c r="Z739" s="546"/>
      <c r="AA739" s="546"/>
      <c r="AB739" s="546"/>
      <c r="AC739" s="546"/>
      <c r="AD739" s="546"/>
      <c r="AE739" s="546"/>
      <c r="AF739" s="546"/>
      <c r="AG739" s="546"/>
      <c r="AH739" s="546"/>
      <c r="AI739" s="546"/>
      <c r="AJ739" s="546"/>
    </row>
    <row r="740" spans="1:36" ht="15.75" customHeight="1">
      <c r="A740" s="546"/>
      <c r="B740" s="546"/>
      <c r="C740" s="546"/>
      <c r="D740" s="546"/>
      <c r="E740" s="546"/>
      <c r="F740" s="546"/>
      <c r="G740" s="546"/>
      <c r="H740" s="546"/>
      <c r="I740" s="546"/>
      <c r="J740" s="546"/>
      <c r="K740" s="546"/>
      <c r="L740" s="546"/>
      <c r="M740" s="546"/>
      <c r="N740" s="546"/>
      <c r="O740" s="546"/>
      <c r="P740" s="546"/>
      <c r="Q740" s="546"/>
      <c r="R740" s="546"/>
      <c r="S740" s="546"/>
      <c r="T740" s="546"/>
      <c r="U740" s="546"/>
      <c r="V740" s="546"/>
      <c r="W740" s="546"/>
      <c r="X740" s="554"/>
      <c r="Y740" s="554"/>
      <c r="Z740" s="546"/>
      <c r="AA740" s="546"/>
      <c r="AB740" s="546"/>
      <c r="AC740" s="546"/>
      <c r="AD740" s="546"/>
      <c r="AE740" s="546"/>
      <c r="AF740" s="546"/>
      <c r="AG740" s="546"/>
      <c r="AH740" s="546"/>
      <c r="AI740" s="546"/>
      <c r="AJ740" s="546"/>
    </row>
    <row r="741" spans="1:36" ht="15.75" customHeight="1">
      <c r="A741" s="546"/>
      <c r="B741" s="546"/>
      <c r="C741" s="546"/>
      <c r="D741" s="546"/>
      <c r="E741" s="546"/>
      <c r="F741" s="546"/>
      <c r="G741" s="546"/>
      <c r="H741" s="546"/>
      <c r="I741" s="546"/>
      <c r="J741" s="546"/>
      <c r="K741" s="546"/>
      <c r="L741" s="546"/>
      <c r="M741" s="546"/>
      <c r="N741" s="546"/>
      <c r="O741" s="546"/>
      <c r="P741" s="546"/>
      <c r="Q741" s="546"/>
      <c r="R741" s="546"/>
      <c r="S741" s="546"/>
      <c r="T741" s="546"/>
      <c r="U741" s="546"/>
      <c r="V741" s="546"/>
      <c r="W741" s="546"/>
      <c r="X741" s="554"/>
      <c r="Y741" s="554"/>
      <c r="Z741" s="546"/>
      <c r="AA741" s="546"/>
      <c r="AB741" s="546"/>
      <c r="AC741" s="546"/>
      <c r="AD741" s="546"/>
      <c r="AE741" s="546"/>
      <c r="AF741" s="546"/>
      <c r="AG741" s="546"/>
      <c r="AH741" s="546"/>
      <c r="AI741" s="546"/>
      <c r="AJ741" s="546"/>
    </row>
    <row r="742" spans="1:36" ht="15.75" customHeight="1">
      <c r="A742" s="546"/>
      <c r="B742" s="546"/>
      <c r="C742" s="546"/>
      <c r="D742" s="546"/>
      <c r="E742" s="546"/>
      <c r="F742" s="546"/>
      <c r="G742" s="546"/>
      <c r="H742" s="546"/>
      <c r="I742" s="546"/>
      <c r="J742" s="546"/>
      <c r="K742" s="546"/>
      <c r="L742" s="546"/>
      <c r="M742" s="546"/>
      <c r="N742" s="546"/>
      <c r="O742" s="546"/>
      <c r="P742" s="546"/>
      <c r="Q742" s="546"/>
      <c r="R742" s="546"/>
      <c r="S742" s="546"/>
      <c r="T742" s="546"/>
      <c r="U742" s="546"/>
      <c r="V742" s="546"/>
      <c r="W742" s="546"/>
      <c r="X742" s="554"/>
      <c r="Y742" s="554"/>
      <c r="Z742" s="546"/>
      <c r="AA742" s="546"/>
      <c r="AB742" s="546"/>
      <c r="AC742" s="546"/>
      <c r="AD742" s="546"/>
      <c r="AE742" s="546"/>
      <c r="AF742" s="546"/>
      <c r="AG742" s="546"/>
      <c r="AH742" s="546"/>
      <c r="AI742" s="546"/>
      <c r="AJ742" s="546"/>
    </row>
    <row r="743" spans="1:36" ht="15.75" customHeight="1">
      <c r="A743" s="546"/>
      <c r="B743" s="546"/>
      <c r="C743" s="546"/>
      <c r="D743" s="546"/>
      <c r="E743" s="546"/>
      <c r="F743" s="546"/>
      <c r="G743" s="546"/>
      <c r="H743" s="546"/>
      <c r="I743" s="546"/>
      <c r="J743" s="546"/>
      <c r="K743" s="546"/>
      <c r="L743" s="546"/>
      <c r="M743" s="546"/>
      <c r="N743" s="546"/>
      <c r="O743" s="546"/>
      <c r="P743" s="546"/>
      <c r="Q743" s="546"/>
      <c r="R743" s="546"/>
      <c r="S743" s="546"/>
      <c r="T743" s="546"/>
      <c r="U743" s="546"/>
      <c r="V743" s="546"/>
      <c r="W743" s="546"/>
      <c r="X743" s="554"/>
      <c r="Y743" s="554"/>
      <c r="Z743" s="546"/>
      <c r="AA743" s="546"/>
      <c r="AB743" s="546"/>
      <c r="AC743" s="546"/>
      <c r="AD743" s="546"/>
      <c r="AE743" s="546"/>
      <c r="AF743" s="546"/>
      <c r="AG743" s="546"/>
      <c r="AH743" s="546"/>
      <c r="AI743" s="546"/>
      <c r="AJ743" s="546"/>
    </row>
    <row r="744" spans="1:36" ht="15.75" customHeight="1">
      <c r="A744" s="546"/>
      <c r="B744" s="546"/>
      <c r="C744" s="546"/>
      <c r="D744" s="546"/>
      <c r="E744" s="546"/>
      <c r="F744" s="546"/>
      <c r="G744" s="546"/>
      <c r="H744" s="546"/>
      <c r="I744" s="546"/>
      <c r="J744" s="546"/>
      <c r="K744" s="546"/>
      <c r="L744" s="546"/>
      <c r="M744" s="546"/>
      <c r="N744" s="546"/>
      <c r="O744" s="546"/>
      <c r="P744" s="546"/>
      <c r="Q744" s="546"/>
      <c r="R744" s="546"/>
      <c r="S744" s="546"/>
      <c r="T744" s="546"/>
      <c r="U744" s="546"/>
      <c r="V744" s="546"/>
      <c r="W744" s="546"/>
      <c r="X744" s="554"/>
      <c r="Y744" s="554"/>
      <c r="Z744" s="546"/>
      <c r="AA744" s="546"/>
      <c r="AB744" s="546"/>
      <c r="AC744" s="546"/>
      <c r="AD744" s="546"/>
      <c r="AE744" s="546"/>
      <c r="AF744" s="546"/>
      <c r="AG744" s="546"/>
      <c r="AH744" s="546"/>
      <c r="AI744" s="546"/>
      <c r="AJ744" s="546"/>
    </row>
    <row r="745" spans="1:36" ht="15.75" customHeight="1">
      <c r="A745" s="546"/>
      <c r="B745" s="546"/>
      <c r="C745" s="546"/>
      <c r="D745" s="546"/>
      <c r="E745" s="546"/>
      <c r="F745" s="546"/>
      <c r="G745" s="546"/>
      <c r="H745" s="546"/>
      <c r="I745" s="546"/>
      <c r="J745" s="546"/>
      <c r="K745" s="546"/>
      <c r="L745" s="546"/>
      <c r="M745" s="546"/>
      <c r="N745" s="546"/>
      <c r="O745" s="546"/>
      <c r="P745" s="546"/>
      <c r="Q745" s="546"/>
      <c r="R745" s="546"/>
      <c r="S745" s="546"/>
      <c r="T745" s="546"/>
      <c r="U745" s="546"/>
      <c r="V745" s="546"/>
      <c r="W745" s="546"/>
      <c r="X745" s="554"/>
      <c r="Y745" s="554"/>
      <c r="Z745" s="546"/>
      <c r="AA745" s="546"/>
      <c r="AB745" s="546"/>
      <c r="AC745" s="546"/>
      <c r="AD745" s="546"/>
      <c r="AE745" s="546"/>
      <c r="AF745" s="546"/>
      <c r="AG745" s="546"/>
      <c r="AH745" s="546"/>
      <c r="AI745" s="546"/>
      <c r="AJ745" s="546"/>
    </row>
    <row r="746" spans="1:36" ht="15.75" customHeight="1">
      <c r="A746" s="546"/>
      <c r="B746" s="546"/>
      <c r="C746" s="546"/>
      <c r="D746" s="546"/>
      <c r="E746" s="546"/>
      <c r="F746" s="546"/>
      <c r="G746" s="546"/>
      <c r="H746" s="546"/>
      <c r="I746" s="546"/>
      <c r="J746" s="546"/>
      <c r="K746" s="546"/>
      <c r="L746" s="546"/>
      <c r="M746" s="546"/>
      <c r="N746" s="546"/>
      <c r="O746" s="546"/>
      <c r="P746" s="546"/>
      <c r="Q746" s="546"/>
      <c r="R746" s="546"/>
      <c r="S746" s="546"/>
      <c r="T746" s="546"/>
      <c r="U746" s="546"/>
      <c r="V746" s="546"/>
      <c r="W746" s="546"/>
      <c r="X746" s="554"/>
      <c r="Y746" s="554"/>
      <c r="Z746" s="546"/>
      <c r="AA746" s="546"/>
      <c r="AB746" s="546"/>
      <c r="AC746" s="546"/>
      <c r="AD746" s="546"/>
      <c r="AE746" s="546"/>
      <c r="AF746" s="546"/>
      <c r="AG746" s="546"/>
      <c r="AH746" s="546"/>
      <c r="AI746" s="546"/>
      <c r="AJ746" s="546"/>
    </row>
    <row r="747" spans="1:36" ht="15.75" customHeight="1">
      <c r="A747" s="546"/>
      <c r="B747" s="546"/>
      <c r="C747" s="546"/>
      <c r="D747" s="546"/>
      <c r="E747" s="546"/>
      <c r="F747" s="546"/>
      <c r="G747" s="546"/>
      <c r="H747" s="546"/>
      <c r="I747" s="546"/>
      <c r="J747" s="546"/>
      <c r="K747" s="546"/>
      <c r="L747" s="546"/>
      <c r="M747" s="546"/>
      <c r="N747" s="546"/>
      <c r="O747" s="546"/>
      <c r="P747" s="546"/>
      <c r="Q747" s="546"/>
      <c r="R747" s="546"/>
      <c r="S747" s="546"/>
      <c r="T747" s="546"/>
      <c r="U747" s="546"/>
      <c r="V747" s="546"/>
      <c r="W747" s="546"/>
      <c r="X747" s="554"/>
      <c r="Y747" s="554"/>
      <c r="Z747" s="546"/>
      <c r="AA747" s="546"/>
      <c r="AB747" s="546"/>
      <c r="AC747" s="546"/>
      <c r="AD747" s="546"/>
      <c r="AE747" s="546"/>
      <c r="AF747" s="546"/>
      <c r="AG747" s="546"/>
      <c r="AH747" s="546"/>
      <c r="AI747" s="546"/>
      <c r="AJ747" s="546"/>
    </row>
    <row r="748" spans="1:36" ht="15.75" customHeight="1">
      <c r="A748" s="546"/>
      <c r="B748" s="546"/>
      <c r="C748" s="546"/>
      <c r="D748" s="546"/>
      <c r="E748" s="546"/>
      <c r="F748" s="546"/>
      <c r="G748" s="546"/>
      <c r="H748" s="546"/>
      <c r="I748" s="546"/>
      <c r="J748" s="546"/>
      <c r="K748" s="546"/>
      <c r="L748" s="546"/>
      <c r="M748" s="546"/>
      <c r="N748" s="546"/>
      <c r="O748" s="546"/>
      <c r="P748" s="546"/>
      <c r="Q748" s="546"/>
      <c r="R748" s="546"/>
      <c r="S748" s="546"/>
      <c r="T748" s="546"/>
      <c r="U748" s="546"/>
      <c r="V748" s="546"/>
      <c r="W748" s="546"/>
      <c r="X748" s="554"/>
      <c r="Y748" s="554"/>
      <c r="Z748" s="546"/>
      <c r="AA748" s="546"/>
      <c r="AB748" s="546"/>
      <c r="AC748" s="546"/>
      <c r="AD748" s="546"/>
      <c r="AE748" s="546"/>
      <c r="AF748" s="546"/>
      <c r="AG748" s="546"/>
      <c r="AH748" s="546"/>
      <c r="AI748" s="546"/>
      <c r="AJ748" s="546"/>
    </row>
    <row r="749" spans="1:36" ht="15.75" customHeight="1">
      <c r="A749" s="546"/>
      <c r="B749" s="546"/>
      <c r="C749" s="546"/>
      <c r="D749" s="546"/>
      <c r="E749" s="546"/>
      <c r="F749" s="546"/>
      <c r="G749" s="546"/>
      <c r="H749" s="546"/>
      <c r="I749" s="546"/>
      <c r="J749" s="546"/>
      <c r="K749" s="546"/>
      <c r="L749" s="546"/>
      <c r="M749" s="546"/>
      <c r="N749" s="546"/>
      <c r="O749" s="546"/>
      <c r="P749" s="546"/>
      <c r="Q749" s="546"/>
      <c r="R749" s="546"/>
      <c r="S749" s="546"/>
      <c r="T749" s="546"/>
      <c r="U749" s="546"/>
      <c r="V749" s="546"/>
      <c r="W749" s="546"/>
      <c r="X749" s="554"/>
      <c r="Y749" s="554"/>
      <c r="Z749" s="546"/>
      <c r="AA749" s="546"/>
      <c r="AB749" s="546"/>
      <c r="AC749" s="546"/>
      <c r="AD749" s="546"/>
      <c r="AE749" s="546"/>
      <c r="AF749" s="546"/>
      <c r="AG749" s="546"/>
      <c r="AH749" s="546"/>
      <c r="AI749" s="546"/>
      <c r="AJ749" s="546"/>
    </row>
    <row r="750" spans="1:36" ht="15.75" customHeight="1">
      <c r="A750" s="546"/>
      <c r="B750" s="546"/>
      <c r="C750" s="546"/>
      <c r="D750" s="546"/>
      <c r="E750" s="546"/>
      <c r="F750" s="546"/>
      <c r="G750" s="546"/>
      <c r="H750" s="546"/>
      <c r="I750" s="546"/>
      <c r="J750" s="546"/>
      <c r="K750" s="546"/>
      <c r="L750" s="546"/>
      <c r="M750" s="546"/>
      <c r="N750" s="546"/>
      <c r="O750" s="546"/>
      <c r="P750" s="546"/>
      <c r="Q750" s="546"/>
      <c r="R750" s="546"/>
      <c r="S750" s="546"/>
      <c r="T750" s="546"/>
      <c r="U750" s="546"/>
      <c r="V750" s="546"/>
      <c r="W750" s="546"/>
      <c r="X750" s="554"/>
      <c r="Y750" s="554"/>
      <c r="Z750" s="546"/>
      <c r="AA750" s="546"/>
      <c r="AB750" s="546"/>
      <c r="AC750" s="546"/>
      <c r="AD750" s="546"/>
      <c r="AE750" s="546"/>
      <c r="AF750" s="546"/>
      <c r="AG750" s="546"/>
      <c r="AH750" s="546"/>
      <c r="AI750" s="546"/>
      <c r="AJ750" s="546"/>
    </row>
    <row r="751" spans="1:36" ht="15.75" customHeight="1">
      <c r="A751" s="546"/>
      <c r="B751" s="546"/>
      <c r="C751" s="546"/>
      <c r="D751" s="546"/>
      <c r="E751" s="546"/>
      <c r="F751" s="546"/>
      <c r="G751" s="546"/>
      <c r="H751" s="546"/>
      <c r="I751" s="546"/>
      <c r="J751" s="546"/>
      <c r="K751" s="546"/>
      <c r="L751" s="546"/>
      <c r="M751" s="546"/>
      <c r="N751" s="546"/>
      <c r="O751" s="546"/>
      <c r="P751" s="546"/>
      <c r="Q751" s="546"/>
      <c r="R751" s="546"/>
      <c r="S751" s="546"/>
      <c r="T751" s="546"/>
      <c r="U751" s="546"/>
      <c r="V751" s="546"/>
      <c r="W751" s="546"/>
      <c r="X751" s="554"/>
      <c r="Y751" s="554"/>
      <c r="Z751" s="546"/>
      <c r="AA751" s="546"/>
      <c r="AB751" s="546"/>
      <c r="AC751" s="546"/>
      <c r="AD751" s="546"/>
      <c r="AE751" s="546"/>
      <c r="AF751" s="546"/>
      <c r="AG751" s="546"/>
      <c r="AH751" s="546"/>
      <c r="AI751" s="546"/>
      <c r="AJ751" s="546"/>
    </row>
    <row r="752" spans="1:36" ht="15.75" customHeight="1">
      <c r="A752" s="546"/>
      <c r="B752" s="546"/>
      <c r="C752" s="546"/>
      <c r="D752" s="546"/>
      <c r="E752" s="546"/>
      <c r="F752" s="546"/>
      <c r="G752" s="546"/>
      <c r="H752" s="546"/>
      <c r="I752" s="546"/>
      <c r="J752" s="546"/>
      <c r="K752" s="546"/>
      <c r="L752" s="546"/>
      <c r="M752" s="546"/>
      <c r="N752" s="546"/>
      <c r="O752" s="546"/>
      <c r="P752" s="546"/>
      <c r="Q752" s="546"/>
      <c r="R752" s="546"/>
      <c r="S752" s="546"/>
      <c r="T752" s="546"/>
      <c r="U752" s="546"/>
      <c r="V752" s="546"/>
      <c r="W752" s="546"/>
      <c r="X752" s="554"/>
      <c r="Y752" s="554"/>
      <c r="Z752" s="546"/>
      <c r="AA752" s="546"/>
      <c r="AB752" s="546"/>
      <c r="AC752" s="546"/>
      <c r="AD752" s="546"/>
      <c r="AE752" s="546"/>
      <c r="AF752" s="546"/>
      <c r="AG752" s="546"/>
      <c r="AH752" s="546"/>
      <c r="AI752" s="546"/>
      <c r="AJ752" s="546"/>
    </row>
    <row r="753" spans="1:36" ht="15.75" customHeight="1">
      <c r="A753" s="546"/>
      <c r="B753" s="546"/>
      <c r="C753" s="546"/>
      <c r="D753" s="546"/>
      <c r="E753" s="546"/>
      <c r="F753" s="546"/>
      <c r="G753" s="546"/>
      <c r="H753" s="546"/>
      <c r="I753" s="546"/>
      <c r="J753" s="546"/>
      <c r="K753" s="546"/>
      <c r="L753" s="546"/>
      <c r="M753" s="546"/>
      <c r="N753" s="546"/>
      <c r="O753" s="546"/>
      <c r="P753" s="546"/>
      <c r="Q753" s="546"/>
      <c r="R753" s="546"/>
      <c r="S753" s="546"/>
      <c r="T753" s="546"/>
      <c r="U753" s="546"/>
      <c r="V753" s="546"/>
      <c r="W753" s="546"/>
      <c r="X753" s="554"/>
      <c r="Y753" s="554"/>
      <c r="Z753" s="546"/>
      <c r="AA753" s="546"/>
      <c r="AB753" s="546"/>
      <c r="AC753" s="546"/>
      <c r="AD753" s="546"/>
      <c r="AE753" s="546"/>
      <c r="AF753" s="546"/>
      <c r="AG753" s="546"/>
      <c r="AH753" s="546"/>
      <c r="AI753" s="546"/>
      <c r="AJ753" s="546"/>
    </row>
    <row r="754" spans="1:36" ht="15.75" customHeight="1">
      <c r="A754" s="546"/>
      <c r="B754" s="546"/>
      <c r="C754" s="546"/>
      <c r="D754" s="546"/>
      <c r="E754" s="546"/>
      <c r="F754" s="546"/>
      <c r="G754" s="546"/>
      <c r="H754" s="546"/>
      <c r="I754" s="546"/>
      <c r="J754" s="546"/>
      <c r="K754" s="546"/>
      <c r="L754" s="546"/>
      <c r="M754" s="546"/>
      <c r="N754" s="546"/>
      <c r="O754" s="546"/>
      <c r="P754" s="546"/>
      <c r="Q754" s="546"/>
      <c r="R754" s="546"/>
      <c r="S754" s="546"/>
      <c r="T754" s="546"/>
      <c r="U754" s="546"/>
      <c r="V754" s="546"/>
      <c r="W754" s="546"/>
      <c r="X754" s="554"/>
      <c r="Y754" s="554"/>
      <c r="Z754" s="546"/>
      <c r="AA754" s="546"/>
      <c r="AB754" s="546"/>
      <c r="AC754" s="546"/>
      <c r="AD754" s="546"/>
      <c r="AE754" s="546"/>
      <c r="AF754" s="546"/>
      <c r="AG754" s="546"/>
      <c r="AH754" s="546"/>
      <c r="AI754" s="546"/>
      <c r="AJ754" s="546"/>
    </row>
    <row r="755" spans="1:36" ht="15.75" customHeight="1">
      <c r="A755" s="546"/>
      <c r="B755" s="546"/>
      <c r="C755" s="546"/>
      <c r="D755" s="546"/>
      <c r="E755" s="546"/>
      <c r="F755" s="546"/>
      <c r="G755" s="546"/>
      <c r="H755" s="546"/>
      <c r="I755" s="546"/>
      <c r="J755" s="546"/>
      <c r="K755" s="546"/>
      <c r="L755" s="546"/>
      <c r="M755" s="546"/>
      <c r="N755" s="546"/>
      <c r="O755" s="546"/>
      <c r="P755" s="546"/>
      <c r="Q755" s="546"/>
      <c r="R755" s="546"/>
      <c r="S755" s="546"/>
      <c r="T755" s="546"/>
      <c r="U755" s="546"/>
      <c r="V755" s="546"/>
      <c r="W755" s="546"/>
      <c r="X755" s="554"/>
      <c r="Y755" s="554"/>
      <c r="Z755" s="546"/>
      <c r="AA755" s="546"/>
      <c r="AB755" s="546"/>
      <c r="AC755" s="546"/>
      <c r="AD755" s="546"/>
      <c r="AE755" s="546"/>
      <c r="AF755" s="546"/>
      <c r="AG755" s="546"/>
      <c r="AH755" s="546"/>
      <c r="AI755" s="546"/>
      <c r="AJ755" s="546"/>
    </row>
    <row r="756" spans="1:36" ht="15.75" customHeight="1">
      <c r="A756" s="546"/>
      <c r="B756" s="546"/>
      <c r="C756" s="546"/>
      <c r="D756" s="546"/>
      <c r="E756" s="546"/>
      <c r="F756" s="546"/>
      <c r="G756" s="546"/>
      <c r="H756" s="546"/>
      <c r="I756" s="546"/>
      <c r="J756" s="546"/>
      <c r="K756" s="546"/>
      <c r="L756" s="546"/>
      <c r="M756" s="546"/>
      <c r="N756" s="546"/>
      <c r="O756" s="546"/>
      <c r="P756" s="546"/>
      <c r="Q756" s="546"/>
      <c r="R756" s="546"/>
      <c r="S756" s="546"/>
      <c r="T756" s="546"/>
      <c r="U756" s="546"/>
      <c r="V756" s="546"/>
      <c r="W756" s="546"/>
      <c r="X756" s="554"/>
      <c r="Y756" s="554"/>
      <c r="Z756" s="546"/>
      <c r="AA756" s="546"/>
      <c r="AB756" s="546"/>
      <c r="AC756" s="546"/>
      <c r="AD756" s="546"/>
      <c r="AE756" s="546"/>
      <c r="AF756" s="546"/>
      <c r="AG756" s="546"/>
      <c r="AH756" s="546"/>
      <c r="AI756" s="546"/>
      <c r="AJ756" s="546"/>
    </row>
    <row r="757" spans="1:36" ht="15.75" customHeight="1">
      <c r="A757" s="546"/>
      <c r="B757" s="546"/>
      <c r="C757" s="546"/>
      <c r="D757" s="546"/>
      <c r="E757" s="546"/>
      <c r="F757" s="546"/>
      <c r="G757" s="546"/>
      <c r="H757" s="546"/>
      <c r="I757" s="546"/>
      <c r="J757" s="546"/>
      <c r="K757" s="546"/>
      <c r="L757" s="546"/>
      <c r="M757" s="546"/>
      <c r="N757" s="546"/>
      <c r="O757" s="546"/>
      <c r="P757" s="546"/>
      <c r="Q757" s="546"/>
      <c r="R757" s="546"/>
      <c r="S757" s="546"/>
      <c r="T757" s="546"/>
      <c r="U757" s="546"/>
      <c r="V757" s="546"/>
      <c r="W757" s="546"/>
      <c r="X757" s="554"/>
      <c r="Y757" s="554"/>
      <c r="Z757" s="546"/>
      <c r="AA757" s="546"/>
      <c r="AB757" s="546"/>
      <c r="AC757" s="546"/>
      <c r="AD757" s="546"/>
      <c r="AE757" s="546"/>
      <c r="AF757" s="546"/>
      <c r="AG757" s="546"/>
      <c r="AH757" s="546"/>
      <c r="AI757" s="546"/>
      <c r="AJ757" s="546"/>
    </row>
    <row r="758" spans="1:36" ht="15.75" customHeight="1">
      <c r="A758" s="546"/>
      <c r="B758" s="546"/>
      <c r="C758" s="546"/>
      <c r="D758" s="546"/>
      <c r="E758" s="546"/>
      <c r="F758" s="546"/>
      <c r="G758" s="546"/>
      <c r="H758" s="546"/>
      <c r="I758" s="546"/>
      <c r="J758" s="546"/>
      <c r="K758" s="546"/>
      <c r="L758" s="546"/>
      <c r="M758" s="546"/>
      <c r="N758" s="546"/>
      <c r="O758" s="546"/>
      <c r="P758" s="546"/>
      <c r="Q758" s="546"/>
      <c r="R758" s="546"/>
      <c r="S758" s="546"/>
      <c r="T758" s="546"/>
      <c r="U758" s="546"/>
      <c r="V758" s="546"/>
      <c r="W758" s="546"/>
      <c r="X758" s="554"/>
      <c r="Y758" s="554"/>
      <c r="Z758" s="546"/>
      <c r="AA758" s="546"/>
      <c r="AB758" s="546"/>
      <c r="AC758" s="546"/>
      <c r="AD758" s="546"/>
      <c r="AE758" s="546"/>
      <c r="AF758" s="546"/>
      <c r="AG758" s="546"/>
      <c r="AH758" s="546"/>
      <c r="AI758" s="546"/>
      <c r="AJ758" s="546"/>
    </row>
    <row r="759" spans="1:36" ht="15.75" customHeight="1">
      <c r="A759" s="546"/>
      <c r="B759" s="546"/>
      <c r="C759" s="546"/>
      <c r="D759" s="546"/>
      <c r="E759" s="546"/>
      <c r="F759" s="546"/>
      <c r="G759" s="546"/>
      <c r="H759" s="546"/>
      <c r="I759" s="546"/>
      <c r="J759" s="546"/>
      <c r="K759" s="546"/>
      <c r="L759" s="546"/>
      <c r="M759" s="546"/>
      <c r="N759" s="546"/>
      <c r="O759" s="546"/>
      <c r="P759" s="546"/>
      <c r="Q759" s="546"/>
      <c r="R759" s="546"/>
      <c r="S759" s="546"/>
      <c r="T759" s="546"/>
      <c r="U759" s="546"/>
      <c r="V759" s="546"/>
      <c r="W759" s="546"/>
      <c r="X759" s="554"/>
      <c r="Y759" s="554"/>
      <c r="Z759" s="546"/>
      <c r="AA759" s="546"/>
      <c r="AB759" s="546"/>
      <c r="AC759" s="546"/>
      <c r="AD759" s="546"/>
      <c r="AE759" s="546"/>
      <c r="AF759" s="546"/>
      <c r="AG759" s="546"/>
      <c r="AH759" s="546"/>
      <c r="AI759" s="546"/>
      <c r="AJ759" s="546"/>
    </row>
    <row r="760" spans="1:36" ht="15.75" customHeight="1">
      <c r="A760" s="546"/>
      <c r="B760" s="546"/>
      <c r="C760" s="546"/>
      <c r="D760" s="546"/>
      <c r="E760" s="546"/>
      <c r="F760" s="546"/>
      <c r="G760" s="546"/>
      <c r="H760" s="546"/>
      <c r="I760" s="546"/>
      <c r="J760" s="546"/>
      <c r="K760" s="546"/>
      <c r="L760" s="546"/>
      <c r="M760" s="546"/>
      <c r="N760" s="546"/>
      <c r="O760" s="546"/>
      <c r="P760" s="546"/>
      <c r="Q760" s="546"/>
      <c r="R760" s="546"/>
      <c r="S760" s="546"/>
      <c r="T760" s="546"/>
      <c r="U760" s="546"/>
      <c r="V760" s="546"/>
      <c r="W760" s="546"/>
      <c r="X760" s="554"/>
      <c r="Y760" s="554"/>
      <c r="Z760" s="546"/>
      <c r="AA760" s="546"/>
      <c r="AB760" s="546"/>
      <c r="AC760" s="546"/>
      <c r="AD760" s="546"/>
      <c r="AE760" s="546"/>
      <c r="AF760" s="546"/>
      <c r="AG760" s="546"/>
      <c r="AH760" s="546"/>
      <c r="AI760" s="546"/>
      <c r="AJ760" s="546"/>
    </row>
    <row r="761" spans="1:36" ht="15.75" customHeight="1">
      <c r="A761" s="546"/>
      <c r="B761" s="546"/>
      <c r="C761" s="546"/>
      <c r="D761" s="546"/>
      <c r="E761" s="546"/>
      <c r="F761" s="546"/>
      <c r="G761" s="546"/>
      <c r="H761" s="546"/>
      <c r="I761" s="546"/>
      <c r="J761" s="546"/>
      <c r="K761" s="546"/>
      <c r="L761" s="546"/>
      <c r="M761" s="546"/>
      <c r="N761" s="546"/>
      <c r="O761" s="546"/>
      <c r="P761" s="546"/>
      <c r="Q761" s="546"/>
      <c r="R761" s="546"/>
      <c r="S761" s="546"/>
      <c r="T761" s="546"/>
      <c r="U761" s="546"/>
      <c r="V761" s="546"/>
      <c r="W761" s="546"/>
      <c r="X761" s="554"/>
      <c r="Y761" s="554"/>
      <c r="Z761" s="546"/>
      <c r="AA761" s="546"/>
      <c r="AB761" s="546"/>
      <c r="AC761" s="546"/>
      <c r="AD761" s="546"/>
      <c r="AE761" s="546"/>
      <c r="AF761" s="546"/>
      <c r="AG761" s="546"/>
      <c r="AH761" s="546"/>
      <c r="AI761" s="546"/>
      <c r="AJ761" s="546"/>
    </row>
    <row r="762" spans="1:36" ht="15.75" customHeight="1">
      <c r="A762" s="546"/>
      <c r="B762" s="546"/>
      <c r="C762" s="546"/>
      <c r="D762" s="546"/>
      <c r="E762" s="546"/>
      <c r="F762" s="546"/>
      <c r="G762" s="546"/>
      <c r="H762" s="546"/>
      <c r="I762" s="546"/>
      <c r="J762" s="546"/>
      <c r="K762" s="546"/>
      <c r="L762" s="546"/>
      <c r="M762" s="546"/>
      <c r="N762" s="546"/>
      <c r="O762" s="546"/>
      <c r="P762" s="546"/>
      <c r="Q762" s="546"/>
      <c r="R762" s="546"/>
      <c r="S762" s="546"/>
      <c r="T762" s="546"/>
      <c r="U762" s="546"/>
      <c r="V762" s="546"/>
      <c r="W762" s="546"/>
      <c r="X762" s="554"/>
      <c r="Y762" s="554"/>
      <c r="Z762" s="546"/>
      <c r="AA762" s="546"/>
      <c r="AB762" s="546"/>
      <c r="AC762" s="546"/>
      <c r="AD762" s="546"/>
      <c r="AE762" s="546"/>
      <c r="AF762" s="546"/>
      <c r="AG762" s="546"/>
      <c r="AH762" s="546"/>
      <c r="AI762" s="546"/>
      <c r="AJ762" s="546"/>
    </row>
    <row r="763" spans="1:36" ht="15.75" customHeight="1">
      <c r="A763" s="546"/>
      <c r="B763" s="546"/>
      <c r="C763" s="546"/>
      <c r="D763" s="546"/>
      <c r="E763" s="546"/>
      <c r="F763" s="546"/>
      <c r="G763" s="546"/>
      <c r="H763" s="546"/>
      <c r="I763" s="546"/>
      <c r="J763" s="546"/>
      <c r="K763" s="546"/>
      <c r="L763" s="546"/>
      <c r="M763" s="546"/>
      <c r="N763" s="546"/>
      <c r="O763" s="546"/>
      <c r="P763" s="546"/>
      <c r="Q763" s="546"/>
      <c r="R763" s="546"/>
      <c r="S763" s="546"/>
      <c r="T763" s="546"/>
      <c r="U763" s="546"/>
      <c r="V763" s="546"/>
      <c r="W763" s="546"/>
      <c r="X763" s="554"/>
      <c r="Y763" s="554"/>
      <c r="Z763" s="546"/>
      <c r="AA763" s="546"/>
      <c r="AB763" s="546"/>
      <c r="AC763" s="546"/>
      <c r="AD763" s="546"/>
      <c r="AE763" s="546"/>
      <c r="AF763" s="546"/>
      <c r="AG763" s="546"/>
      <c r="AH763" s="546"/>
      <c r="AI763" s="546"/>
      <c r="AJ763" s="546"/>
    </row>
    <row r="764" spans="1:36" ht="15.75" customHeight="1">
      <c r="A764" s="546"/>
      <c r="B764" s="546"/>
      <c r="C764" s="546"/>
      <c r="D764" s="546"/>
      <c r="E764" s="546"/>
      <c r="F764" s="546"/>
      <c r="G764" s="546"/>
      <c r="H764" s="546"/>
      <c r="I764" s="546"/>
      <c r="J764" s="546"/>
      <c r="K764" s="546"/>
      <c r="L764" s="546"/>
      <c r="M764" s="546"/>
      <c r="N764" s="546"/>
      <c r="O764" s="546"/>
      <c r="P764" s="546"/>
      <c r="Q764" s="546"/>
      <c r="R764" s="546"/>
      <c r="S764" s="546"/>
      <c r="T764" s="546"/>
      <c r="U764" s="546"/>
      <c r="V764" s="546"/>
      <c r="W764" s="546"/>
      <c r="X764" s="554"/>
      <c r="Y764" s="554"/>
      <c r="Z764" s="546"/>
      <c r="AA764" s="546"/>
      <c r="AB764" s="546"/>
      <c r="AC764" s="546"/>
      <c r="AD764" s="546"/>
      <c r="AE764" s="546"/>
      <c r="AF764" s="546"/>
      <c r="AG764" s="546"/>
      <c r="AH764" s="546"/>
      <c r="AI764" s="546"/>
      <c r="AJ764" s="546"/>
    </row>
    <row r="765" spans="1:36" ht="15.75" customHeight="1">
      <c r="A765" s="546"/>
      <c r="B765" s="546"/>
      <c r="C765" s="546"/>
      <c r="D765" s="546"/>
      <c r="E765" s="546"/>
      <c r="F765" s="546"/>
      <c r="G765" s="546"/>
      <c r="H765" s="546"/>
      <c r="I765" s="546"/>
      <c r="J765" s="546"/>
      <c r="K765" s="546"/>
      <c r="L765" s="546"/>
      <c r="M765" s="546"/>
      <c r="N765" s="546"/>
      <c r="O765" s="546"/>
      <c r="P765" s="546"/>
      <c r="Q765" s="546"/>
      <c r="R765" s="546"/>
      <c r="S765" s="546"/>
      <c r="T765" s="546"/>
      <c r="U765" s="546"/>
      <c r="V765" s="546"/>
      <c r="W765" s="546"/>
      <c r="X765" s="554"/>
      <c r="Y765" s="554"/>
      <c r="Z765" s="546"/>
      <c r="AA765" s="546"/>
      <c r="AB765" s="546"/>
      <c r="AC765" s="546"/>
      <c r="AD765" s="546"/>
      <c r="AE765" s="546"/>
      <c r="AF765" s="546"/>
      <c r="AG765" s="546"/>
      <c r="AH765" s="546"/>
      <c r="AI765" s="546"/>
      <c r="AJ765" s="546"/>
    </row>
    <row r="766" spans="1:36" ht="15.75" customHeight="1">
      <c r="A766" s="546"/>
      <c r="B766" s="546"/>
      <c r="C766" s="546"/>
      <c r="D766" s="546"/>
      <c r="E766" s="546"/>
      <c r="F766" s="546"/>
      <c r="G766" s="546"/>
      <c r="H766" s="546"/>
      <c r="I766" s="546"/>
      <c r="J766" s="546"/>
      <c r="K766" s="546"/>
      <c r="L766" s="546"/>
      <c r="M766" s="546"/>
      <c r="N766" s="546"/>
      <c r="O766" s="546"/>
      <c r="P766" s="546"/>
      <c r="Q766" s="546"/>
      <c r="R766" s="546"/>
      <c r="S766" s="546"/>
      <c r="T766" s="546"/>
      <c r="U766" s="546"/>
      <c r="V766" s="546"/>
      <c r="W766" s="546"/>
      <c r="X766" s="554"/>
      <c r="Y766" s="554"/>
      <c r="Z766" s="546"/>
      <c r="AA766" s="546"/>
      <c r="AB766" s="546"/>
      <c r="AC766" s="546"/>
      <c r="AD766" s="546"/>
      <c r="AE766" s="546"/>
      <c r="AF766" s="546"/>
      <c r="AG766" s="546"/>
      <c r="AH766" s="546"/>
      <c r="AI766" s="546"/>
      <c r="AJ766" s="546"/>
    </row>
    <row r="767" spans="1:36" ht="15.75" customHeight="1">
      <c r="A767" s="546"/>
      <c r="B767" s="546"/>
      <c r="C767" s="546"/>
      <c r="D767" s="546"/>
      <c r="E767" s="546"/>
      <c r="F767" s="546"/>
      <c r="G767" s="546"/>
      <c r="H767" s="546"/>
      <c r="I767" s="546"/>
      <c r="J767" s="546"/>
      <c r="K767" s="546"/>
      <c r="L767" s="546"/>
      <c r="M767" s="546"/>
      <c r="N767" s="546"/>
      <c r="O767" s="546"/>
      <c r="P767" s="546"/>
      <c r="Q767" s="546"/>
      <c r="R767" s="546"/>
      <c r="S767" s="546"/>
      <c r="T767" s="546"/>
      <c r="U767" s="546"/>
      <c r="V767" s="546"/>
      <c r="W767" s="546"/>
      <c r="X767" s="554"/>
      <c r="Y767" s="554"/>
      <c r="Z767" s="546"/>
      <c r="AA767" s="546"/>
      <c r="AB767" s="546"/>
      <c r="AC767" s="546"/>
      <c r="AD767" s="546"/>
      <c r="AE767" s="546"/>
      <c r="AF767" s="546"/>
      <c r="AG767" s="546"/>
      <c r="AH767" s="546"/>
      <c r="AI767" s="546"/>
      <c r="AJ767" s="546"/>
    </row>
    <row r="768" spans="1:36" ht="15.75" customHeight="1">
      <c r="A768" s="546"/>
      <c r="B768" s="546"/>
      <c r="C768" s="546"/>
      <c r="D768" s="546"/>
      <c r="E768" s="546"/>
      <c r="F768" s="546"/>
      <c r="G768" s="546"/>
      <c r="H768" s="546"/>
      <c r="I768" s="546"/>
      <c r="J768" s="546"/>
      <c r="K768" s="546"/>
      <c r="L768" s="546"/>
      <c r="M768" s="546"/>
      <c r="N768" s="546"/>
      <c r="O768" s="546"/>
      <c r="P768" s="546"/>
      <c r="Q768" s="546"/>
      <c r="R768" s="546"/>
      <c r="S768" s="546"/>
      <c r="T768" s="546"/>
      <c r="U768" s="546"/>
      <c r="V768" s="546"/>
      <c r="W768" s="546"/>
      <c r="X768" s="554"/>
      <c r="Y768" s="554"/>
      <c r="Z768" s="546"/>
      <c r="AA768" s="546"/>
      <c r="AB768" s="546"/>
      <c r="AC768" s="546"/>
      <c r="AD768" s="546"/>
      <c r="AE768" s="546"/>
      <c r="AF768" s="546"/>
      <c r="AG768" s="546"/>
      <c r="AH768" s="546"/>
      <c r="AI768" s="546"/>
      <c r="AJ768" s="546"/>
    </row>
    <row r="769" spans="1:36" ht="15.75" customHeight="1">
      <c r="A769" s="546"/>
      <c r="B769" s="546"/>
      <c r="C769" s="546"/>
      <c r="D769" s="546"/>
      <c r="E769" s="546"/>
      <c r="F769" s="546"/>
      <c r="G769" s="546"/>
      <c r="H769" s="546"/>
      <c r="I769" s="546"/>
      <c r="J769" s="546"/>
      <c r="K769" s="546"/>
      <c r="L769" s="546"/>
      <c r="M769" s="546"/>
      <c r="N769" s="546"/>
      <c r="O769" s="546"/>
      <c r="P769" s="546"/>
      <c r="Q769" s="546"/>
      <c r="R769" s="546"/>
      <c r="S769" s="546"/>
      <c r="T769" s="546"/>
      <c r="U769" s="546"/>
      <c r="V769" s="546"/>
      <c r="W769" s="546"/>
      <c r="X769" s="554"/>
      <c r="Y769" s="554"/>
      <c r="Z769" s="546"/>
      <c r="AA769" s="546"/>
      <c r="AB769" s="546"/>
      <c r="AC769" s="546"/>
      <c r="AD769" s="546"/>
      <c r="AE769" s="546"/>
      <c r="AF769" s="546"/>
      <c r="AG769" s="546"/>
      <c r="AH769" s="546"/>
      <c r="AI769" s="546"/>
      <c r="AJ769" s="546"/>
    </row>
    <row r="770" spans="1:36" ht="15.75" customHeight="1">
      <c r="A770" s="546"/>
      <c r="B770" s="546"/>
      <c r="C770" s="546"/>
      <c r="D770" s="546"/>
      <c r="E770" s="546"/>
      <c r="F770" s="546"/>
      <c r="G770" s="546"/>
      <c r="H770" s="546"/>
      <c r="I770" s="546"/>
      <c r="J770" s="546"/>
      <c r="K770" s="546"/>
      <c r="L770" s="546"/>
      <c r="M770" s="546"/>
      <c r="N770" s="546"/>
      <c r="O770" s="546"/>
      <c r="P770" s="546"/>
      <c r="Q770" s="546"/>
      <c r="R770" s="546"/>
      <c r="S770" s="546"/>
      <c r="T770" s="546"/>
      <c r="U770" s="546"/>
      <c r="V770" s="546"/>
      <c r="W770" s="546"/>
      <c r="X770" s="554"/>
      <c r="Y770" s="554"/>
      <c r="Z770" s="546"/>
      <c r="AA770" s="546"/>
      <c r="AB770" s="546"/>
      <c r="AC770" s="546"/>
      <c r="AD770" s="546"/>
      <c r="AE770" s="546"/>
      <c r="AF770" s="546"/>
      <c r="AG770" s="546"/>
      <c r="AH770" s="546"/>
      <c r="AI770" s="546"/>
      <c r="AJ770" s="546"/>
    </row>
    <row r="771" spans="1:36" ht="15.75" customHeight="1">
      <c r="A771" s="546"/>
      <c r="B771" s="546"/>
      <c r="C771" s="546"/>
      <c r="D771" s="546"/>
      <c r="E771" s="546"/>
      <c r="F771" s="546"/>
      <c r="G771" s="546"/>
      <c r="H771" s="546"/>
      <c r="I771" s="546"/>
      <c r="J771" s="546"/>
      <c r="K771" s="546"/>
      <c r="L771" s="546"/>
      <c r="M771" s="546"/>
      <c r="N771" s="546"/>
      <c r="O771" s="546"/>
      <c r="P771" s="546"/>
      <c r="Q771" s="546"/>
      <c r="R771" s="546"/>
      <c r="S771" s="546"/>
      <c r="T771" s="546"/>
      <c r="U771" s="546"/>
      <c r="V771" s="546"/>
      <c r="W771" s="546"/>
      <c r="X771" s="554"/>
      <c r="Y771" s="554"/>
      <c r="Z771" s="546"/>
      <c r="AA771" s="546"/>
      <c r="AB771" s="546"/>
      <c r="AC771" s="546"/>
      <c r="AD771" s="546"/>
      <c r="AE771" s="546"/>
      <c r="AF771" s="546"/>
      <c r="AG771" s="546"/>
      <c r="AH771" s="546"/>
      <c r="AI771" s="546"/>
      <c r="AJ771" s="546"/>
    </row>
    <row r="772" spans="1:36" ht="15.75" customHeight="1">
      <c r="A772" s="546"/>
      <c r="B772" s="546"/>
      <c r="C772" s="546"/>
      <c r="D772" s="546"/>
      <c r="E772" s="546"/>
      <c r="F772" s="546"/>
      <c r="G772" s="546"/>
      <c r="H772" s="546"/>
      <c r="I772" s="546"/>
      <c r="J772" s="546"/>
      <c r="K772" s="546"/>
      <c r="L772" s="546"/>
      <c r="M772" s="546"/>
      <c r="N772" s="546"/>
      <c r="O772" s="546"/>
      <c r="P772" s="546"/>
      <c r="Q772" s="546"/>
      <c r="R772" s="546"/>
      <c r="S772" s="546"/>
      <c r="T772" s="546"/>
      <c r="U772" s="546"/>
      <c r="V772" s="546"/>
      <c r="W772" s="546"/>
      <c r="X772" s="554"/>
      <c r="Y772" s="554"/>
      <c r="Z772" s="546"/>
      <c r="AA772" s="546"/>
      <c r="AB772" s="546"/>
      <c r="AC772" s="546"/>
      <c r="AD772" s="546"/>
      <c r="AE772" s="546"/>
      <c r="AF772" s="546"/>
      <c r="AG772" s="546"/>
      <c r="AH772" s="546"/>
      <c r="AI772" s="546"/>
      <c r="AJ772" s="546"/>
    </row>
    <row r="773" spans="1:36" ht="15.75" customHeight="1">
      <c r="A773" s="546"/>
      <c r="B773" s="546"/>
      <c r="C773" s="546"/>
      <c r="D773" s="546"/>
      <c r="E773" s="546"/>
      <c r="F773" s="546"/>
      <c r="G773" s="546"/>
      <c r="H773" s="546"/>
      <c r="I773" s="546"/>
      <c r="J773" s="546"/>
      <c r="K773" s="546"/>
      <c r="L773" s="546"/>
      <c r="M773" s="546"/>
      <c r="N773" s="546"/>
      <c r="O773" s="546"/>
      <c r="P773" s="546"/>
      <c r="Q773" s="546"/>
      <c r="R773" s="546"/>
      <c r="S773" s="546"/>
      <c r="T773" s="546"/>
      <c r="U773" s="546"/>
      <c r="V773" s="546"/>
      <c r="W773" s="546"/>
      <c r="X773" s="554"/>
      <c r="Y773" s="554"/>
      <c r="Z773" s="546"/>
      <c r="AA773" s="546"/>
      <c r="AB773" s="546"/>
      <c r="AC773" s="546"/>
      <c r="AD773" s="546"/>
      <c r="AE773" s="546"/>
      <c r="AF773" s="546"/>
      <c r="AG773" s="546"/>
      <c r="AH773" s="546"/>
      <c r="AI773" s="546"/>
      <c r="AJ773" s="546"/>
    </row>
    <row r="774" spans="1:36" ht="15.75" customHeight="1">
      <c r="A774" s="546"/>
      <c r="B774" s="546"/>
      <c r="C774" s="546"/>
      <c r="D774" s="546"/>
      <c r="E774" s="546"/>
      <c r="F774" s="546"/>
      <c r="G774" s="546"/>
      <c r="H774" s="546"/>
      <c r="I774" s="546"/>
      <c r="J774" s="546"/>
      <c r="K774" s="546"/>
      <c r="L774" s="546"/>
      <c r="M774" s="546"/>
      <c r="N774" s="546"/>
      <c r="O774" s="546"/>
      <c r="P774" s="546"/>
      <c r="Q774" s="546"/>
      <c r="R774" s="546"/>
      <c r="S774" s="546"/>
      <c r="T774" s="546"/>
      <c r="U774" s="546"/>
      <c r="V774" s="546"/>
      <c r="W774" s="546"/>
      <c r="X774" s="554"/>
      <c r="Y774" s="554"/>
      <c r="Z774" s="546"/>
      <c r="AA774" s="546"/>
      <c r="AB774" s="546"/>
      <c r="AC774" s="546"/>
      <c r="AD774" s="546"/>
      <c r="AE774" s="546"/>
      <c r="AF774" s="546"/>
      <c r="AG774" s="546"/>
      <c r="AH774" s="546"/>
      <c r="AI774" s="546"/>
      <c r="AJ774" s="546"/>
    </row>
    <row r="775" spans="1:36" ht="15.75" customHeight="1">
      <c r="A775" s="546"/>
      <c r="B775" s="546"/>
      <c r="C775" s="546"/>
      <c r="D775" s="546"/>
      <c r="E775" s="546"/>
      <c r="F775" s="546"/>
      <c r="G775" s="546"/>
      <c r="H775" s="546"/>
      <c r="I775" s="546"/>
      <c r="J775" s="546"/>
      <c r="K775" s="546"/>
      <c r="L775" s="546"/>
      <c r="M775" s="546"/>
      <c r="N775" s="546"/>
      <c r="O775" s="546"/>
      <c r="P775" s="546"/>
      <c r="Q775" s="546"/>
      <c r="R775" s="546"/>
      <c r="S775" s="546"/>
      <c r="T775" s="546"/>
      <c r="U775" s="546"/>
      <c r="V775" s="546"/>
      <c r="W775" s="546"/>
      <c r="X775" s="554"/>
      <c r="Y775" s="554"/>
      <c r="Z775" s="546"/>
      <c r="AA775" s="546"/>
      <c r="AB775" s="546"/>
      <c r="AC775" s="546"/>
      <c r="AD775" s="546"/>
      <c r="AE775" s="546"/>
      <c r="AF775" s="546"/>
      <c r="AG775" s="546"/>
      <c r="AH775" s="546"/>
      <c r="AI775" s="546"/>
      <c r="AJ775" s="546"/>
    </row>
    <row r="776" spans="1:36" ht="15.75" customHeight="1">
      <c r="A776" s="546"/>
      <c r="B776" s="546"/>
      <c r="C776" s="546"/>
      <c r="D776" s="546"/>
      <c r="E776" s="546"/>
      <c r="F776" s="546"/>
      <c r="G776" s="546"/>
      <c r="H776" s="546"/>
      <c r="I776" s="546"/>
      <c r="J776" s="546"/>
      <c r="K776" s="546"/>
      <c r="L776" s="546"/>
      <c r="M776" s="546"/>
      <c r="N776" s="546"/>
      <c r="O776" s="546"/>
      <c r="P776" s="546"/>
      <c r="Q776" s="546"/>
      <c r="R776" s="546"/>
      <c r="S776" s="546"/>
      <c r="T776" s="546"/>
      <c r="U776" s="546"/>
      <c r="V776" s="546"/>
      <c r="W776" s="546"/>
      <c r="X776" s="554"/>
      <c r="Y776" s="554"/>
      <c r="Z776" s="546"/>
      <c r="AA776" s="546"/>
      <c r="AB776" s="546"/>
      <c r="AC776" s="546"/>
      <c r="AD776" s="546"/>
      <c r="AE776" s="546"/>
      <c r="AF776" s="546"/>
      <c r="AG776" s="546"/>
      <c r="AH776" s="546"/>
      <c r="AI776" s="546"/>
      <c r="AJ776" s="546"/>
    </row>
    <row r="777" spans="1:36" ht="15.75" customHeight="1">
      <c r="A777" s="546"/>
      <c r="B777" s="546"/>
      <c r="C777" s="546"/>
      <c r="D777" s="546"/>
      <c r="E777" s="546"/>
      <c r="F777" s="546"/>
      <c r="G777" s="546"/>
      <c r="H777" s="546"/>
      <c r="I777" s="546"/>
      <c r="J777" s="546"/>
      <c r="K777" s="546"/>
      <c r="L777" s="546"/>
      <c r="M777" s="546"/>
      <c r="N777" s="546"/>
      <c r="O777" s="546"/>
      <c r="P777" s="546"/>
      <c r="Q777" s="546"/>
      <c r="R777" s="546"/>
      <c r="S777" s="546"/>
      <c r="T777" s="546"/>
      <c r="U777" s="546"/>
      <c r="V777" s="546"/>
      <c r="W777" s="546"/>
      <c r="X777" s="554"/>
      <c r="Y777" s="554"/>
      <c r="Z777" s="546"/>
      <c r="AA777" s="546"/>
      <c r="AB777" s="546"/>
      <c r="AC777" s="546"/>
      <c r="AD777" s="546"/>
      <c r="AE777" s="546"/>
      <c r="AF777" s="546"/>
      <c r="AG777" s="546"/>
      <c r="AH777" s="546"/>
      <c r="AI777" s="546"/>
      <c r="AJ777" s="546"/>
    </row>
    <row r="778" spans="1:36" ht="15.75" customHeight="1">
      <c r="A778" s="546"/>
      <c r="B778" s="546"/>
      <c r="C778" s="546"/>
      <c r="D778" s="546"/>
      <c r="E778" s="546"/>
      <c r="F778" s="546"/>
      <c r="G778" s="546"/>
      <c r="H778" s="546"/>
      <c r="I778" s="546"/>
      <c r="J778" s="546"/>
      <c r="K778" s="546"/>
      <c r="L778" s="546"/>
      <c r="M778" s="546"/>
      <c r="N778" s="546"/>
      <c r="O778" s="546"/>
      <c r="P778" s="546"/>
      <c r="Q778" s="546"/>
      <c r="R778" s="546"/>
      <c r="S778" s="546"/>
      <c r="T778" s="546"/>
      <c r="U778" s="546"/>
      <c r="V778" s="546"/>
      <c r="W778" s="546"/>
      <c r="X778" s="554"/>
      <c r="Y778" s="554"/>
      <c r="Z778" s="546"/>
      <c r="AA778" s="546"/>
      <c r="AB778" s="546"/>
      <c r="AC778" s="546"/>
      <c r="AD778" s="546"/>
      <c r="AE778" s="546"/>
      <c r="AF778" s="546"/>
      <c r="AG778" s="546"/>
      <c r="AH778" s="546"/>
      <c r="AI778" s="546"/>
      <c r="AJ778" s="546"/>
    </row>
    <row r="779" spans="1:36" ht="15.75" customHeight="1">
      <c r="A779" s="546"/>
      <c r="B779" s="546"/>
      <c r="C779" s="546"/>
      <c r="D779" s="546"/>
      <c r="E779" s="546"/>
      <c r="F779" s="546"/>
      <c r="G779" s="546"/>
      <c r="H779" s="546"/>
      <c r="I779" s="546"/>
      <c r="J779" s="546"/>
      <c r="K779" s="546"/>
      <c r="L779" s="546"/>
      <c r="M779" s="546"/>
      <c r="N779" s="546"/>
      <c r="O779" s="546"/>
      <c r="P779" s="546"/>
      <c r="Q779" s="546"/>
      <c r="R779" s="546"/>
      <c r="S779" s="546"/>
      <c r="T779" s="546"/>
      <c r="U779" s="546"/>
      <c r="V779" s="546"/>
      <c r="W779" s="546"/>
      <c r="X779" s="554"/>
      <c r="Y779" s="554"/>
      <c r="Z779" s="546"/>
      <c r="AA779" s="546"/>
      <c r="AB779" s="546"/>
      <c r="AC779" s="546"/>
      <c r="AD779" s="546"/>
      <c r="AE779" s="546"/>
      <c r="AF779" s="546"/>
      <c r="AG779" s="546"/>
      <c r="AH779" s="546"/>
      <c r="AI779" s="546"/>
      <c r="AJ779" s="546"/>
    </row>
    <row r="780" spans="1:36" ht="15.75" customHeight="1">
      <c r="A780" s="546"/>
      <c r="B780" s="546"/>
      <c r="C780" s="546"/>
      <c r="D780" s="546"/>
      <c r="E780" s="546"/>
      <c r="F780" s="546"/>
      <c r="G780" s="546"/>
      <c r="H780" s="546"/>
      <c r="I780" s="546"/>
      <c r="J780" s="546"/>
      <c r="K780" s="546"/>
      <c r="L780" s="546"/>
      <c r="M780" s="546"/>
      <c r="N780" s="546"/>
      <c r="O780" s="546"/>
      <c r="P780" s="546"/>
      <c r="Q780" s="546"/>
      <c r="R780" s="546"/>
      <c r="S780" s="546"/>
      <c r="T780" s="546"/>
      <c r="U780" s="546"/>
      <c r="V780" s="546"/>
      <c r="W780" s="546"/>
      <c r="X780" s="554"/>
      <c r="Y780" s="554"/>
      <c r="Z780" s="546"/>
      <c r="AA780" s="546"/>
      <c r="AB780" s="546"/>
      <c r="AC780" s="546"/>
      <c r="AD780" s="546"/>
      <c r="AE780" s="546"/>
      <c r="AF780" s="546"/>
      <c r="AG780" s="546"/>
      <c r="AH780" s="546"/>
      <c r="AI780" s="546"/>
      <c r="AJ780" s="546"/>
    </row>
    <row r="781" spans="1:36" ht="15.75" customHeight="1">
      <c r="A781" s="546"/>
      <c r="B781" s="546"/>
      <c r="C781" s="546"/>
      <c r="D781" s="546"/>
      <c r="E781" s="546"/>
      <c r="F781" s="546"/>
      <c r="G781" s="546"/>
      <c r="H781" s="546"/>
      <c r="I781" s="546"/>
      <c r="J781" s="546"/>
      <c r="K781" s="546"/>
      <c r="L781" s="546"/>
      <c r="M781" s="546"/>
      <c r="N781" s="546"/>
      <c r="O781" s="546"/>
      <c r="P781" s="546"/>
      <c r="Q781" s="546"/>
      <c r="R781" s="546"/>
      <c r="S781" s="546"/>
      <c r="T781" s="546"/>
      <c r="U781" s="546"/>
      <c r="V781" s="546"/>
      <c r="W781" s="546"/>
      <c r="X781" s="554"/>
      <c r="Y781" s="554"/>
      <c r="Z781" s="546"/>
      <c r="AA781" s="546"/>
      <c r="AB781" s="546"/>
      <c r="AC781" s="546"/>
      <c r="AD781" s="546"/>
      <c r="AE781" s="546"/>
      <c r="AF781" s="546"/>
      <c r="AG781" s="546"/>
      <c r="AH781" s="546"/>
      <c r="AI781" s="546"/>
      <c r="AJ781" s="546"/>
    </row>
    <row r="782" spans="1:36" ht="15.75" customHeight="1">
      <c r="A782" s="546"/>
      <c r="B782" s="546"/>
      <c r="C782" s="546"/>
      <c r="D782" s="546"/>
      <c r="E782" s="546"/>
      <c r="F782" s="546"/>
      <c r="G782" s="546"/>
      <c r="H782" s="546"/>
      <c r="I782" s="546"/>
      <c r="J782" s="546"/>
      <c r="K782" s="546"/>
      <c r="L782" s="546"/>
      <c r="M782" s="546"/>
      <c r="N782" s="546"/>
      <c r="O782" s="546"/>
      <c r="P782" s="546"/>
      <c r="Q782" s="546"/>
      <c r="R782" s="546"/>
      <c r="S782" s="546"/>
      <c r="T782" s="546"/>
      <c r="U782" s="546"/>
      <c r="V782" s="546"/>
      <c r="W782" s="546"/>
      <c r="X782" s="554"/>
      <c r="Y782" s="554"/>
      <c r="Z782" s="546"/>
      <c r="AA782" s="546"/>
      <c r="AB782" s="546"/>
      <c r="AC782" s="546"/>
      <c r="AD782" s="546"/>
      <c r="AE782" s="546"/>
      <c r="AF782" s="546"/>
      <c r="AG782" s="546"/>
      <c r="AH782" s="546"/>
      <c r="AI782" s="546"/>
      <c r="AJ782" s="546"/>
    </row>
    <row r="783" spans="1:36" ht="15.75" customHeight="1">
      <c r="A783" s="546"/>
      <c r="B783" s="546"/>
      <c r="C783" s="546"/>
      <c r="D783" s="546"/>
      <c r="E783" s="546"/>
      <c r="F783" s="546"/>
      <c r="G783" s="546"/>
      <c r="H783" s="546"/>
      <c r="I783" s="546"/>
      <c r="J783" s="546"/>
      <c r="K783" s="546"/>
      <c r="L783" s="546"/>
      <c r="M783" s="546"/>
      <c r="N783" s="546"/>
      <c r="O783" s="546"/>
      <c r="P783" s="546"/>
      <c r="Q783" s="546"/>
      <c r="R783" s="546"/>
      <c r="S783" s="546"/>
      <c r="T783" s="546"/>
      <c r="U783" s="546"/>
      <c r="V783" s="546"/>
      <c r="W783" s="546"/>
      <c r="X783" s="554"/>
      <c r="Y783" s="554"/>
      <c r="Z783" s="546"/>
      <c r="AA783" s="546"/>
      <c r="AB783" s="546"/>
      <c r="AC783" s="546"/>
      <c r="AD783" s="546"/>
      <c r="AE783" s="546"/>
      <c r="AF783" s="546"/>
      <c r="AG783" s="546"/>
      <c r="AH783" s="546"/>
      <c r="AI783" s="546"/>
      <c r="AJ783" s="546"/>
    </row>
    <row r="784" spans="1:36" ht="15.75" customHeight="1">
      <c r="A784" s="546"/>
      <c r="B784" s="546"/>
      <c r="C784" s="546"/>
      <c r="D784" s="546"/>
      <c r="E784" s="546"/>
      <c r="F784" s="546"/>
      <c r="G784" s="546"/>
      <c r="H784" s="546"/>
      <c r="I784" s="546"/>
      <c r="J784" s="546"/>
      <c r="K784" s="546"/>
      <c r="L784" s="546"/>
      <c r="M784" s="546"/>
      <c r="N784" s="546"/>
      <c r="O784" s="546"/>
      <c r="P784" s="546"/>
      <c r="Q784" s="546"/>
      <c r="R784" s="546"/>
      <c r="S784" s="546"/>
      <c r="T784" s="546"/>
      <c r="U784" s="546"/>
      <c r="V784" s="546"/>
      <c r="W784" s="546"/>
      <c r="X784" s="554"/>
      <c r="Y784" s="554"/>
      <c r="Z784" s="546"/>
      <c r="AA784" s="546"/>
      <c r="AB784" s="546"/>
      <c r="AC784" s="546"/>
      <c r="AD784" s="546"/>
      <c r="AE784" s="546"/>
      <c r="AF784" s="546"/>
      <c r="AG784" s="546"/>
      <c r="AH784" s="546"/>
      <c r="AI784" s="546"/>
      <c r="AJ784" s="546"/>
    </row>
    <row r="785" spans="1:36" ht="15.75" customHeight="1">
      <c r="A785" s="546"/>
      <c r="B785" s="546"/>
      <c r="C785" s="546"/>
      <c r="D785" s="546"/>
      <c r="E785" s="546"/>
      <c r="F785" s="546"/>
      <c r="G785" s="546"/>
      <c r="H785" s="546"/>
      <c r="I785" s="546"/>
      <c r="J785" s="546"/>
      <c r="K785" s="546"/>
      <c r="L785" s="546"/>
      <c r="M785" s="546"/>
      <c r="N785" s="546"/>
      <c r="O785" s="546"/>
      <c r="P785" s="546"/>
      <c r="Q785" s="546"/>
      <c r="R785" s="546"/>
      <c r="S785" s="546"/>
      <c r="T785" s="546"/>
      <c r="U785" s="546"/>
      <c r="V785" s="546"/>
      <c r="W785" s="546"/>
      <c r="X785" s="554"/>
      <c r="Y785" s="554"/>
      <c r="Z785" s="546"/>
      <c r="AA785" s="546"/>
      <c r="AB785" s="546"/>
      <c r="AC785" s="546"/>
      <c r="AD785" s="546"/>
      <c r="AE785" s="546"/>
      <c r="AF785" s="546"/>
      <c r="AG785" s="546"/>
      <c r="AH785" s="546"/>
      <c r="AI785" s="546"/>
      <c r="AJ785" s="546"/>
    </row>
    <row r="786" spans="1:36" ht="15.75" customHeight="1">
      <c r="A786" s="546"/>
      <c r="B786" s="546"/>
      <c r="C786" s="546"/>
      <c r="D786" s="546"/>
      <c r="E786" s="546"/>
      <c r="F786" s="546"/>
      <c r="G786" s="546"/>
      <c r="H786" s="546"/>
      <c r="I786" s="546"/>
      <c r="J786" s="546"/>
      <c r="K786" s="546"/>
      <c r="L786" s="546"/>
      <c r="M786" s="546"/>
      <c r="N786" s="546"/>
      <c r="O786" s="546"/>
      <c r="P786" s="546"/>
      <c r="Q786" s="546"/>
      <c r="R786" s="546"/>
      <c r="S786" s="546"/>
      <c r="T786" s="546"/>
      <c r="U786" s="546"/>
      <c r="V786" s="546"/>
      <c r="W786" s="546"/>
      <c r="X786" s="554"/>
      <c r="Y786" s="554"/>
      <c r="Z786" s="546"/>
      <c r="AA786" s="546"/>
      <c r="AB786" s="546"/>
      <c r="AC786" s="546"/>
      <c r="AD786" s="546"/>
      <c r="AE786" s="546"/>
      <c r="AF786" s="546"/>
      <c r="AG786" s="546"/>
      <c r="AH786" s="546"/>
      <c r="AI786" s="546"/>
      <c r="AJ786" s="546"/>
    </row>
    <row r="787" spans="1:36" ht="15.75" customHeight="1">
      <c r="A787" s="546"/>
      <c r="B787" s="546"/>
      <c r="C787" s="546"/>
      <c r="D787" s="546"/>
      <c r="E787" s="546"/>
      <c r="F787" s="546"/>
      <c r="G787" s="546"/>
      <c r="H787" s="546"/>
      <c r="I787" s="546"/>
      <c r="J787" s="546"/>
      <c r="K787" s="546"/>
      <c r="L787" s="546"/>
      <c r="M787" s="546"/>
      <c r="N787" s="546"/>
      <c r="O787" s="546"/>
      <c r="P787" s="546"/>
      <c r="Q787" s="546"/>
      <c r="R787" s="546"/>
      <c r="S787" s="546"/>
      <c r="T787" s="546"/>
      <c r="U787" s="546"/>
      <c r="V787" s="546"/>
      <c r="W787" s="546"/>
      <c r="X787" s="554"/>
      <c r="Y787" s="554"/>
      <c r="Z787" s="546"/>
      <c r="AA787" s="546"/>
      <c r="AB787" s="546"/>
      <c r="AC787" s="546"/>
      <c r="AD787" s="546"/>
      <c r="AE787" s="546"/>
      <c r="AF787" s="546"/>
      <c r="AG787" s="546"/>
      <c r="AH787" s="546"/>
      <c r="AI787" s="546"/>
      <c r="AJ787" s="546"/>
    </row>
    <row r="788" spans="1:36" ht="15.75" customHeight="1">
      <c r="A788" s="546"/>
      <c r="B788" s="546"/>
      <c r="C788" s="546"/>
      <c r="D788" s="546"/>
      <c r="E788" s="546"/>
      <c r="F788" s="546"/>
      <c r="G788" s="546"/>
      <c r="H788" s="546"/>
      <c r="I788" s="546"/>
      <c r="J788" s="546"/>
      <c r="K788" s="546"/>
      <c r="L788" s="546"/>
      <c r="M788" s="546"/>
      <c r="N788" s="546"/>
      <c r="O788" s="546"/>
      <c r="P788" s="546"/>
      <c r="Q788" s="546"/>
      <c r="R788" s="546"/>
      <c r="S788" s="546"/>
      <c r="T788" s="546"/>
      <c r="U788" s="546"/>
      <c r="V788" s="546"/>
      <c r="W788" s="546"/>
      <c r="X788" s="554"/>
      <c r="Y788" s="554"/>
      <c r="Z788" s="546"/>
      <c r="AA788" s="546"/>
      <c r="AB788" s="546"/>
      <c r="AC788" s="546"/>
      <c r="AD788" s="546"/>
      <c r="AE788" s="546"/>
      <c r="AF788" s="546"/>
      <c r="AG788" s="546"/>
      <c r="AH788" s="546"/>
      <c r="AI788" s="546"/>
      <c r="AJ788" s="546"/>
    </row>
    <row r="789" spans="1:36" ht="15.75" customHeight="1">
      <c r="A789" s="546"/>
      <c r="B789" s="546"/>
      <c r="C789" s="546"/>
      <c r="D789" s="546"/>
      <c r="E789" s="546"/>
      <c r="F789" s="546"/>
      <c r="G789" s="546"/>
      <c r="H789" s="546"/>
      <c r="I789" s="546"/>
      <c r="J789" s="546"/>
      <c r="K789" s="546"/>
      <c r="L789" s="546"/>
      <c r="M789" s="546"/>
      <c r="N789" s="546"/>
      <c r="O789" s="546"/>
      <c r="P789" s="546"/>
      <c r="Q789" s="546"/>
      <c r="R789" s="546"/>
      <c r="S789" s="546"/>
      <c r="T789" s="546"/>
      <c r="U789" s="546"/>
      <c r="V789" s="546"/>
      <c r="W789" s="546"/>
      <c r="X789" s="554"/>
      <c r="Y789" s="554"/>
      <c r="Z789" s="546"/>
      <c r="AA789" s="546"/>
      <c r="AB789" s="546"/>
      <c r="AC789" s="546"/>
      <c r="AD789" s="546"/>
      <c r="AE789" s="546"/>
      <c r="AF789" s="546"/>
      <c r="AG789" s="546"/>
      <c r="AH789" s="546"/>
      <c r="AI789" s="546"/>
      <c r="AJ789" s="546"/>
    </row>
    <row r="790" spans="1:36" ht="15.75" customHeight="1">
      <c r="A790" s="546"/>
      <c r="B790" s="546"/>
      <c r="C790" s="546"/>
      <c r="D790" s="546"/>
      <c r="E790" s="546"/>
      <c r="F790" s="546"/>
      <c r="G790" s="546"/>
      <c r="H790" s="546"/>
      <c r="I790" s="546"/>
      <c r="J790" s="546"/>
      <c r="K790" s="546"/>
      <c r="L790" s="546"/>
      <c r="M790" s="546"/>
      <c r="N790" s="546"/>
      <c r="O790" s="546"/>
      <c r="P790" s="546"/>
      <c r="Q790" s="546"/>
      <c r="R790" s="546"/>
      <c r="S790" s="546"/>
      <c r="T790" s="546"/>
      <c r="U790" s="546"/>
      <c r="V790" s="546"/>
      <c r="W790" s="546"/>
      <c r="X790" s="554"/>
      <c r="Y790" s="554"/>
      <c r="Z790" s="546"/>
      <c r="AA790" s="546"/>
      <c r="AB790" s="546"/>
      <c r="AC790" s="546"/>
      <c r="AD790" s="546"/>
      <c r="AE790" s="546"/>
      <c r="AF790" s="546"/>
      <c r="AG790" s="546"/>
      <c r="AH790" s="546"/>
      <c r="AI790" s="546"/>
      <c r="AJ790" s="546"/>
    </row>
    <row r="791" spans="1:36" ht="15.75" customHeight="1">
      <c r="A791" s="546"/>
      <c r="B791" s="546"/>
      <c r="C791" s="546"/>
      <c r="D791" s="546"/>
      <c r="E791" s="546"/>
      <c r="F791" s="546"/>
      <c r="G791" s="546"/>
      <c r="H791" s="546"/>
      <c r="I791" s="546"/>
      <c r="J791" s="546"/>
      <c r="K791" s="546"/>
      <c r="L791" s="546"/>
      <c r="M791" s="546"/>
      <c r="N791" s="546"/>
      <c r="O791" s="546"/>
      <c r="P791" s="546"/>
      <c r="Q791" s="546"/>
      <c r="R791" s="546"/>
      <c r="S791" s="546"/>
      <c r="T791" s="546"/>
      <c r="U791" s="546"/>
      <c r="V791" s="546"/>
      <c r="W791" s="546"/>
      <c r="X791" s="554"/>
      <c r="Y791" s="554"/>
      <c r="Z791" s="546"/>
      <c r="AA791" s="546"/>
      <c r="AB791" s="546"/>
      <c r="AC791" s="546"/>
      <c r="AD791" s="546"/>
      <c r="AE791" s="546"/>
      <c r="AF791" s="546"/>
      <c r="AG791" s="546"/>
      <c r="AH791" s="546"/>
      <c r="AI791" s="546"/>
      <c r="AJ791" s="546"/>
    </row>
    <row r="792" spans="1:36" ht="15.75" customHeight="1">
      <c r="A792" s="546"/>
      <c r="B792" s="546"/>
      <c r="C792" s="546"/>
      <c r="D792" s="546"/>
      <c r="E792" s="546"/>
      <c r="F792" s="546"/>
      <c r="G792" s="546"/>
      <c r="H792" s="546"/>
      <c r="I792" s="546"/>
      <c r="J792" s="546"/>
      <c r="K792" s="546"/>
      <c r="L792" s="546"/>
      <c r="M792" s="546"/>
      <c r="N792" s="546"/>
      <c r="O792" s="546"/>
      <c r="P792" s="546"/>
      <c r="Q792" s="546"/>
      <c r="R792" s="546"/>
      <c r="S792" s="546"/>
      <c r="T792" s="546"/>
      <c r="U792" s="546"/>
      <c r="V792" s="546"/>
      <c r="W792" s="546"/>
      <c r="X792" s="554"/>
      <c r="Y792" s="554"/>
      <c r="Z792" s="546"/>
      <c r="AA792" s="546"/>
      <c r="AB792" s="546"/>
      <c r="AC792" s="546"/>
      <c r="AD792" s="546"/>
      <c r="AE792" s="546"/>
      <c r="AF792" s="546"/>
      <c r="AG792" s="546"/>
      <c r="AH792" s="546"/>
      <c r="AI792" s="546"/>
      <c r="AJ792" s="546"/>
    </row>
    <row r="793" spans="1:36" ht="15.75" customHeight="1">
      <c r="A793" s="546"/>
      <c r="B793" s="546"/>
      <c r="C793" s="546"/>
      <c r="D793" s="546"/>
      <c r="E793" s="546"/>
      <c r="F793" s="546"/>
      <c r="G793" s="546"/>
      <c r="H793" s="546"/>
      <c r="I793" s="546"/>
      <c r="J793" s="546"/>
      <c r="K793" s="546"/>
      <c r="L793" s="546"/>
      <c r="M793" s="546"/>
      <c r="N793" s="546"/>
      <c r="O793" s="546"/>
      <c r="P793" s="546"/>
      <c r="Q793" s="546"/>
      <c r="R793" s="546"/>
      <c r="S793" s="546"/>
      <c r="T793" s="546"/>
      <c r="U793" s="546"/>
      <c r="V793" s="546"/>
      <c r="W793" s="546"/>
      <c r="X793" s="554"/>
      <c r="Y793" s="554"/>
      <c r="Z793" s="546"/>
      <c r="AA793" s="546"/>
      <c r="AB793" s="546"/>
      <c r="AC793" s="546"/>
      <c r="AD793" s="546"/>
      <c r="AE793" s="546"/>
      <c r="AF793" s="546"/>
      <c r="AG793" s="546"/>
      <c r="AH793" s="546"/>
      <c r="AI793" s="546"/>
      <c r="AJ793" s="546"/>
    </row>
    <row r="794" spans="1:36" ht="15.75" customHeight="1">
      <c r="A794" s="546"/>
      <c r="B794" s="546"/>
      <c r="C794" s="546"/>
      <c r="D794" s="546"/>
      <c r="E794" s="546"/>
      <c r="F794" s="546"/>
      <c r="G794" s="546"/>
      <c r="H794" s="546"/>
      <c r="I794" s="546"/>
      <c r="J794" s="546"/>
      <c r="K794" s="546"/>
      <c r="L794" s="546"/>
      <c r="M794" s="546"/>
      <c r="N794" s="546"/>
      <c r="O794" s="546"/>
      <c r="P794" s="546"/>
      <c r="Q794" s="546"/>
      <c r="R794" s="546"/>
      <c r="S794" s="546"/>
      <c r="T794" s="546"/>
      <c r="U794" s="546"/>
      <c r="V794" s="546"/>
      <c r="W794" s="546"/>
      <c r="X794" s="554"/>
      <c r="Y794" s="554"/>
      <c r="Z794" s="546"/>
      <c r="AA794" s="546"/>
      <c r="AB794" s="546"/>
      <c r="AC794" s="546"/>
      <c r="AD794" s="546"/>
      <c r="AE794" s="546"/>
      <c r="AF794" s="546"/>
      <c r="AG794" s="546"/>
      <c r="AH794" s="546"/>
      <c r="AI794" s="546"/>
      <c r="AJ794" s="546"/>
    </row>
    <row r="795" spans="1:36" ht="15.75" customHeight="1">
      <c r="A795" s="546"/>
      <c r="B795" s="546"/>
      <c r="C795" s="546"/>
      <c r="D795" s="546"/>
      <c r="E795" s="546"/>
      <c r="F795" s="546"/>
      <c r="G795" s="546"/>
      <c r="H795" s="546"/>
      <c r="I795" s="546"/>
      <c r="J795" s="546"/>
      <c r="K795" s="546"/>
      <c r="L795" s="546"/>
      <c r="M795" s="546"/>
      <c r="N795" s="546"/>
      <c r="O795" s="546"/>
      <c r="P795" s="546"/>
      <c r="Q795" s="546"/>
      <c r="R795" s="546"/>
      <c r="S795" s="546"/>
      <c r="T795" s="546"/>
      <c r="U795" s="546"/>
      <c r="V795" s="546"/>
      <c r="W795" s="546"/>
      <c r="X795" s="554"/>
      <c r="Y795" s="554"/>
      <c r="Z795" s="546"/>
      <c r="AA795" s="546"/>
      <c r="AB795" s="546"/>
      <c r="AC795" s="546"/>
      <c r="AD795" s="546"/>
      <c r="AE795" s="546"/>
      <c r="AF795" s="546"/>
      <c r="AG795" s="546"/>
      <c r="AH795" s="546"/>
      <c r="AI795" s="546"/>
      <c r="AJ795" s="546"/>
    </row>
    <row r="796" spans="1:36" ht="15.75" customHeight="1">
      <c r="A796" s="546"/>
      <c r="B796" s="546"/>
      <c r="C796" s="546"/>
      <c r="D796" s="546"/>
      <c r="E796" s="546"/>
      <c r="F796" s="546"/>
      <c r="G796" s="546"/>
      <c r="H796" s="546"/>
      <c r="I796" s="546"/>
      <c r="J796" s="546"/>
      <c r="K796" s="546"/>
      <c r="L796" s="546"/>
      <c r="M796" s="546"/>
      <c r="N796" s="546"/>
      <c r="O796" s="546"/>
      <c r="P796" s="546"/>
      <c r="Q796" s="546"/>
      <c r="R796" s="546"/>
      <c r="S796" s="546"/>
      <c r="T796" s="546"/>
      <c r="U796" s="546"/>
      <c r="V796" s="546"/>
      <c r="W796" s="546"/>
      <c r="X796" s="554"/>
      <c r="Y796" s="554"/>
      <c r="Z796" s="546"/>
      <c r="AA796" s="546"/>
      <c r="AB796" s="546"/>
      <c r="AC796" s="546"/>
      <c r="AD796" s="546"/>
      <c r="AE796" s="546"/>
      <c r="AF796" s="546"/>
      <c r="AG796" s="546"/>
      <c r="AH796" s="546"/>
      <c r="AI796" s="546"/>
      <c r="AJ796" s="546"/>
    </row>
    <row r="797" spans="1:36" ht="15.75" customHeight="1">
      <c r="A797" s="546"/>
      <c r="B797" s="546"/>
      <c r="C797" s="546"/>
      <c r="D797" s="546"/>
      <c r="E797" s="546"/>
      <c r="F797" s="546"/>
      <c r="G797" s="546"/>
      <c r="H797" s="546"/>
      <c r="I797" s="546"/>
      <c r="J797" s="546"/>
      <c r="K797" s="546"/>
      <c r="L797" s="546"/>
      <c r="M797" s="546"/>
      <c r="N797" s="546"/>
      <c r="O797" s="546"/>
      <c r="P797" s="546"/>
      <c r="Q797" s="546"/>
      <c r="R797" s="546"/>
      <c r="S797" s="546"/>
      <c r="T797" s="546"/>
      <c r="U797" s="546"/>
      <c r="V797" s="546"/>
      <c r="W797" s="546"/>
      <c r="X797" s="554"/>
      <c r="Y797" s="554"/>
      <c r="Z797" s="546"/>
      <c r="AA797" s="546"/>
      <c r="AB797" s="546"/>
      <c r="AC797" s="546"/>
      <c r="AD797" s="546"/>
      <c r="AE797" s="546"/>
      <c r="AF797" s="546"/>
      <c r="AG797" s="546"/>
      <c r="AH797" s="546"/>
      <c r="AI797" s="546"/>
      <c r="AJ797" s="546"/>
    </row>
    <row r="798" spans="1:36" ht="15.75" customHeight="1">
      <c r="A798" s="546"/>
      <c r="B798" s="546"/>
      <c r="C798" s="546"/>
      <c r="D798" s="546"/>
      <c r="E798" s="546"/>
      <c r="F798" s="546"/>
      <c r="G798" s="546"/>
      <c r="H798" s="546"/>
      <c r="I798" s="546"/>
      <c r="J798" s="546"/>
      <c r="K798" s="546"/>
      <c r="L798" s="546"/>
      <c r="M798" s="546"/>
      <c r="N798" s="546"/>
      <c r="O798" s="546"/>
      <c r="P798" s="546"/>
      <c r="Q798" s="546"/>
      <c r="R798" s="546"/>
      <c r="S798" s="546"/>
      <c r="T798" s="546"/>
      <c r="U798" s="546"/>
      <c r="V798" s="546"/>
      <c r="W798" s="546"/>
      <c r="X798" s="554"/>
      <c r="Y798" s="554"/>
      <c r="Z798" s="546"/>
      <c r="AA798" s="546"/>
      <c r="AB798" s="546"/>
      <c r="AC798" s="546"/>
      <c r="AD798" s="546"/>
      <c r="AE798" s="546"/>
      <c r="AF798" s="546"/>
      <c r="AG798" s="546"/>
      <c r="AH798" s="546"/>
      <c r="AI798" s="546"/>
      <c r="AJ798" s="546"/>
    </row>
    <row r="799" spans="1:36" ht="15.75" customHeight="1">
      <c r="A799" s="546"/>
      <c r="B799" s="546"/>
      <c r="C799" s="546"/>
      <c r="D799" s="546"/>
      <c r="E799" s="546"/>
      <c r="F799" s="546"/>
      <c r="G799" s="546"/>
      <c r="H799" s="546"/>
      <c r="I799" s="546"/>
      <c r="J799" s="546"/>
      <c r="K799" s="546"/>
      <c r="L799" s="546"/>
      <c r="M799" s="546"/>
      <c r="N799" s="546"/>
      <c r="O799" s="546"/>
      <c r="P799" s="546"/>
      <c r="Q799" s="546"/>
      <c r="R799" s="546"/>
      <c r="S799" s="546"/>
      <c r="T799" s="546"/>
      <c r="U799" s="546"/>
      <c r="V799" s="546"/>
      <c r="W799" s="546"/>
      <c r="X799" s="554"/>
      <c r="Y799" s="554"/>
      <c r="Z799" s="546"/>
      <c r="AA799" s="546"/>
      <c r="AB799" s="546"/>
      <c r="AC799" s="546"/>
      <c r="AD799" s="546"/>
      <c r="AE799" s="546"/>
      <c r="AF799" s="546"/>
      <c r="AG799" s="546"/>
      <c r="AH799" s="546"/>
      <c r="AI799" s="546"/>
      <c r="AJ799" s="546"/>
    </row>
    <row r="800" spans="1:36" ht="15.75" customHeight="1">
      <c r="A800" s="546"/>
      <c r="B800" s="546"/>
      <c r="C800" s="546"/>
      <c r="D800" s="546"/>
      <c r="E800" s="546"/>
      <c r="F800" s="546"/>
      <c r="G800" s="546"/>
      <c r="H800" s="546"/>
      <c r="I800" s="546"/>
      <c r="J800" s="546"/>
      <c r="K800" s="546"/>
      <c r="L800" s="546"/>
      <c r="M800" s="546"/>
      <c r="N800" s="546"/>
      <c r="O800" s="546"/>
      <c r="P800" s="546"/>
      <c r="Q800" s="546"/>
      <c r="R800" s="546"/>
      <c r="S800" s="546"/>
      <c r="T800" s="546"/>
      <c r="U800" s="546"/>
      <c r="V800" s="546"/>
      <c r="W800" s="546"/>
      <c r="X800" s="554"/>
      <c r="Y800" s="554"/>
      <c r="Z800" s="546"/>
      <c r="AA800" s="546"/>
      <c r="AB800" s="546"/>
      <c r="AC800" s="546"/>
      <c r="AD800" s="546"/>
      <c r="AE800" s="546"/>
      <c r="AF800" s="546"/>
      <c r="AG800" s="546"/>
      <c r="AH800" s="546"/>
      <c r="AI800" s="546"/>
      <c r="AJ800" s="546"/>
    </row>
    <row r="801" spans="1:36" ht="15.75" customHeight="1">
      <c r="A801" s="546"/>
      <c r="B801" s="546"/>
      <c r="C801" s="546"/>
      <c r="D801" s="546"/>
      <c r="E801" s="546"/>
      <c r="F801" s="546"/>
      <c r="G801" s="546"/>
      <c r="H801" s="546"/>
      <c r="I801" s="546"/>
      <c r="J801" s="546"/>
      <c r="K801" s="546"/>
      <c r="L801" s="546"/>
      <c r="M801" s="546"/>
      <c r="N801" s="546"/>
      <c r="O801" s="546"/>
      <c r="P801" s="546"/>
      <c r="Q801" s="546"/>
      <c r="R801" s="546"/>
      <c r="S801" s="546"/>
      <c r="T801" s="546"/>
      <c r="U801" s="546"/>
      <c r="V801" s="546"/>
      <c r="W801" s="546"/>
      <c r="X801" s="554"/>
      <c r="Y801" s="554"/>
      <c r="Z801" s="546"/>
      <c r="AA801" s="546"/>
      <c r="AB801" s="546"/>
      <c r="AC801" s="546"/>
      <c r="AD801" s="546"/>
      <c r="AE801" s="546"/>
      <c r="AF801" s="546"/>
      <c r="AG801" s="546"/>
      <c r="AH801" s="546"/>
      <c r="AI801" s="546"/>
      <c r="AJ801" s="546"/>
    </row>
    <row r="802" spans="1:36" ht="15.75" customHeight="1">
      <c r="A802" s="546"/>
      <c r="B802" s="546"/>
      <c r="C802" s="546"/>
      <c r="D802" s="546"/>
      <c r="E802" s="546"/>
      <c r="F802" s="546"/>
      <c r="G802" s="546"/>
      <c r="H802" s="546"/>
      <c r="I802" s="546"/>
      <c r="J802" s="546"/>
      <c r="K802" s="546"/>
      <c r="L802" s="546"/>
      <c r="M802" s="546"/>
      <c r="N802" s="546"/>
      <c r="O802" s="546"/>
      <c r="P802" s="546"/>
      <c r="Q802" s="546"/>
      <c r="R802" s="546"/>
      <c r="S802" s="546"/>
      <c r="T802" s="546"/>
      <c r="U802" s="546"/>
      <c r="V802" s="546"/>
      <c r="W802" s="546"/>
      <c r="X802" s="554"/>
      <c r="Y802" s="554"/>
      <c r="Z802" s="546"/>
      <c r="AA802" s="546"/>
      <c r="AB802" s="546"/>
      <c r="AC802" s="546"/>
      <c r="AD802" s="546"/>
      <c r="AE802" s="546"/>
      <c r="AF802" s="546"/>
      <c r="AG802" s="546"/>
      <c r="AH802" s="546"/>
      <c r="AI802" s="546"/>
      <c r="AJ802" s="546"/>
    </row>
    <row r="803" spans="1:36" ht="15.75" customHeight="1">
      <c r="A803" s="546"/>
      <c r="B803" s="546"/>
      <c r="C803" s="546"/>
      <c r="D803" s="546"/>
      <c r="E803" s="546"/>
      <c r="F803" s="546"/>
      <c r="G803" s="546"/>
      <c r="H803" s="546"/>
      <c r="I803" s="546"/>
      <c r="J803" s="546"/>
      <c r="K803" s="546"/>
      <c r="L803" s="546"/>
      <c r="M803" s="546"/>
      <c r="N803" s="546"/>
      <c r="O803" s="546"/>
      <c r="P803" s="546"/>
      <c r="Q803" s="546"/>
      <c r="R803" s="546"/>
      <c r="S803" s="546"/>
      <c r="T803" s="546"/>
      <c r="U803" s="546"/>
      <c r="V803" s="546"/>
      <c r="W803" s="546"/>
      <c r="X803" s="554"/>
      <c r="Y803" s="554"/>
      <c r="Z803" s="546"/>
      <c r="AA803" s="546"/>
      <c r="AB803" s="546"/>
      <c r="AC803" s="546"/>
      <c r="AD803" s="546"/>
      <c r="AE803" s="546"/>
      <c r="AF803" s="546"/>
      <c r="AG803" s="546"/>
      <c r="AH803" s="546"/>
      <c r="AI803" s="546"/>
      <c r="AJ803" s="546"/>
    </row>
    <row r="804" spans="1:36" ht="15.75" customHeight="1">
      <c r="A804" s="546"/>
      <c r="B804" s="546"/>
      <c r="C804" s="546"/>
      <c r="D804" s="546"/>
      <c r="E804" s="546"/>
      <c r="F804" s="546"/>
      <c r="G804" s="546"/>
      <c r="H804" s="546"/>
      <c r="I804" s="546"/>
      <c r="J804" s="546"/>
      <c r="K804" s="546"/>
      <c r="L804" s="546"/>
      <c r="M804" s="546"/>
      <c r="N804" s="546"/>
      <c r="O804" s="546"/>
      <c r="P804" s="546"/>
      <c r="Q804" s="546"/>
      <c r="R804" s="546"/>
      <c r="S804" s="546"/>
      <c r="T804" s="546"/>
      <c r="U804" s="546"/>
      <c r="V804" s="546"/>
      <c r="W804" s="546"/>
      <c r="X804" s="554"/>
      <c r="Y804" s="554"/>
      <c r="Z804" s="546"/>
      <c r="AA804" s="546"/>
      <c r="AB804" s="546"/>
      <c r="AC804" s="546"/>
      <c r="AD804" s="546"/>
      <c r="AE804" s="546"/>
      <c r="AF804" s="546"/>
      <c r="AG804" s="546"/>
      <c r="AH804" s="546"/>
      <c r="AI804" s="546"/>
      <c r="AJ804" s="546"/>
    </row>
    <row r="805" spans="1:36" ht="15.75" customHeight="1">
      <c r="A805" s="546"/>
      <c r="B805" s="546"/>
      <c r="C805" s="546"/>
      <c r="D805" s="546"/>
      <c r="E805" s="546"/>
      <c r="F805" s="546"/>
      <c r="G805" s="546"/>
      <c r="H805" s="546"/>
      <c r="I805" s="546"/>
      <c r="J805" s="546"/>
      <c r="K805" s="546"/>
      <c r="L805" s="546"/>
      <c r="M805" s="546"/>
      <c r="N805" s="546"/>
      <c r="O805" s="546"/>
      <c r="P805" s="546"/>
      <c r="Q805" s="546"/>
      <c r="R805" s="546"/>
      <c r="S805" s="546"/>
      <c r="T805" s="546"/>
      <c r="U805" s="546"/>
      <c r="V805" s="546"/>
      <c r="W805" s="546"/>
      <c r="X805" s="554"/>
      <c r="Y805" s="554"/>
      <c r="Z805" s="546"/>
      <c r="AA805" s="546"/>
      <c r="AB805" s="546"/>
      <c r="AC805" s="546"/>
      <c r="AD805" s="546"/>
      <c r="AE805" s="546"/>
      <c r="AF805" s="546"/>
      <c r="AG805" s="546"/>
      <c r="AH805" s="546"/>
      <c r="AI805" s="546"/>
      <c r="AJ805" s="546"/>
    </row>
    <row r="806" spans="1:36" ht="15.75" customHeight="1">
      <c r="A806" s="546"/>
      <c r="B806" s="546"/>
      <c r="C806" s="546"/>
      <c r="D806" s="546"/>
      <c r="E806" s="546"/>
      <c r="F806" s="546"/>
      <c r="G806" s="546"/>
      <c r="H806" s="546"/>
      <c r="I806" s="546"/>
      <c r="J806" s="546"/>
      <c r="K806" s="546"/>
      <c r="L806" s="546"/>
      <c r="M806" s="546"/>
      <c r="N806" s="546"/>
      <c r="O806" s="546"/>
      <c r="P806" s="546"/>
      <c r="Q806" s="546"/>
      <c r="R806" s="546"/>
      <c r="S806" s="546"/>
      <c r="T806" s="546"/>
      <c r="U806" s="546"/>
      <c r="V806" s="546"/>
      <c r="W806" s="546"/>
      <c r="X806" s="554"/>
      <c r="Y806" s="554"/>
      <c r="Z806" s="546"/>
      <c r="AA806" s="546"/>
      <c r="AB806" s="546"/>
      <c r="AC806" s="546"/>
      <c r="AD806" s="546"/>
      <c r="AE806" s="546"/>
      <c r="AF806" s="546"/>
      <c r="AG806" s="546"/>
      <c r="AH806" s="546"/>
      <c r="AI806" s="546"/>
      <c r="AJ806" s="546"/>
    </row>
    <row r="807" spans="1:36" ht="15.75" customHeight="1">
      <c r="A807" s="546"/>
      <c r="B807" s="546"/>
      <c r="C807" s="546"/>
      <c r="D807" s="546"/>
      <c r="E807" s="546"/>
      <c r="F807" s="546"/>
      <c r="G807" s="546"/>
      <c r="H807" s="546"/>
      <c r="I807" s="546"/>
      <c r="J807" s="546"/>
      <c r="K807" s="546"/>
      <c r="L807" s="546"/>
      <c r="M807" s="546"/>
      <c r="N807" s="546"/>
      <c r="O807" s="546"/>
      <c r="P807" s="546"/>
      <c r="Q807" s="546"/>
      <c r="R807" s="546"/>
      <c r="S807" s="546"/>
      <c r="T807" s="546"/>
      <c r="U807" s="546"/>
      <c r="V807" s="546"/>
      <c r="W807" s="546"/>
      <c r="X807" s="554"/>
      <c r="Y807" s="554"/>
      <c r="Z807" s="546"/>
      <c r="AA807" s="546"/>
      <c r="AB807" s="546"/>
      <c r="AC807" s="546"/>
      <c r="AD807" s="546"/>
      <c r="AE807" s="546"/>
      <c r="AF807" s="546"/>
      <c r="AG807" s="546"/>
      <c r="AH807" s="546"/>
      <c r="AI807" s="546"/>
      <c r="AJ807" s="546"/>
    </row>
    <row r="808" spans="1:36" ht="15.75" customHeight="1">
      <c r="A808" s="546"/>
      <c r="B808" s="546"/>
      <c r="C808" s="546"/>
      <c r="D808" s="546"/>
      <c r="E808" s="546"/>
      <c r="F808" s="546"/>
      <c r="G808" s="546"/>
      <c r="H808" s="546"/>
      <c r="I808" s="546"/>
      <c r="J808" s="546"/>
      <c r="K808" s="546"/>
      <c r="L808" s="546"/>
      <c r="M808" s="546"/>
      <c r="N808" s="546"/>
      <c r="O808" s="546"/>
      <c r="P808" s="546"/>
      <c r="Q808" s="546"/>
      <c r="R808" s="546"/>
      <c r="S808" s="546"/>
      <c r="T808" s="546"/>
      <c r="U808" s="546"/>
      <c r="V808" s="546"/>
      <c r="W808" s="546"/>
      <c r="X808" s="554"/>
      <c r="Y808" s="554"/>
      <c r="Z808" s="546"/>
      <c r="AA808" s="546"/>
      <c r="AB808" s="546"/>
      <c r="AC808" s="546"/>
      <c r="AD808" s="546"/>
      <c r="AE808" s="546"/>
      <c r="AF808" s="546"/>
      <c r="AG808" s="546"/>
      <c r="AH808" s="546"/>
      <c r="AI808" s="546"/>
      <c r="AJ808" s="546"/>
    </row>
    <row r="809" spans="1:36" ht="15.75" customHeight="1">
      <c r="A809" s="546"/>
      <c r="B809" s="546"/>
      <c r="C809" s="546"/>
      <c r="D809" s="546"/>
      <c r="E809" s="546"/>
      <c r="F809" s="546"/>
      <c r="G809" s="546"/>
      <c r="H809" s="546"/>
      <c r="I809" s="546"/>
      <c r="J809" s="546"/>
      <c r="K809" s="546"/>
      <c r="L809" s="546"/>
      <c r="M809" s="546"/>
      <c r="N809" s="546"/>
      <c r="O809" s="546"/>
      <c r="P809" s="546"/>
      <c r="Q809" s="546"/>
      <c r="R809" s="546"/>
      <c r="S809" s="546"/>
      <c r="T809" s="546"/>
      <c r="U809" s="546"/>
      <c r="V809" s="546"/>
      <c r="W809" s="546"/>
      <c r="X809" s="554"/>
      <c r="Y809" s="554"/>
      <c r="Z809" s="546"/>
      <c r="AA809" s="546"/>
      <c r="AB809" s="546"/>
      <c r="AC809" s="546"/>
      <c r="AD809" s="546"/>
      <c r="AE809" s="546"/>
      <c r="AF809" s="546"/>
      <c r="AG809" s="546"/>
      <c r="AH809" s="546"/>
      <c r="AI809" s="546"/>
      <c r="AJ809" s="546"/>
    </row>
    <row r="810" spans="1:36" ht="15.75" customHeight="1">
      <c r="A810" s="546"/>
      <c r="B810" s="546"/>
      <c r="C810" s="546"/>
      <c r="D810" s="546"/>
      <c r="E810" s="546"/>
      <c r="F810" s="546"/>
      <c r="G810" s="546"/>
      <c r="H810" s="546"/>
      <c r="I810" s="546"/>
      <c r="J810" s="546"/>
      <c r="K810" s="546"/>
      <c r="L810" s="546"/>
      <c r="M810" s="546"/>
      <c r="N810" s="546"/>
      <c r="O810" s="546"/>
      <c r="P810" s="546"/>
      <c r="Q810" s="546"/>
      <c r="R810" s="546"/>
      <c r="S810" s="546"/>
      <c r="T810" s="546"/>
      <c r="U810" s="546"/>
      <c r="V810" s="546"/>
      <c r="W810" s="546"/>
      <c r="X810" s="554"/>
      <c r="Y810" s="554"/>
      <c r="Z810" s="546"/>
      <c r="AA810" s="546"/>
      <c r="AB810" s="546"/>
      <c r="AC810" s="546"/>
      <c r="AD810" s="546"/>
      <c r="AE810" s="546"/>
      <c r="AF810" s="546"/>
      <c r="AG810" s="546"/>
      <c r="AH810" s="546"/>
      <c r="AI810" s="546"/>
      <c r="AJ810" s="546"/>
    </row>
    <row r="811" spans="1:36" ht="15.75" customHeight="1">
      <c r="A811" s="546"/>
      <c r="B811" s="546"/>
      <c r="C811" s="546"/>
      <c r="D811" s="546"/>
      <c r="E811" s="546"/>
      <c r="F811" s="546"/>
      <c r="G811" s="546"/>
      <c r="H811" s="546"/>
      <c r="I811" s="546"/>
      <c r="J811" s="546"/>
      <c r="K811" s="546"/>
      <c r="L811" s="546"/>
      <c r="M811" s="546"/>
      <c r="N811" s="546"/>
      <c r="O811" s="546"/>
      <c r="P811" s="546"/>
      <c r="Q811" s="546"/>
      <c r="R811" s="546"/>
      <c r="S811" s="546"/>
      <c r="T811" s="546"/>
      <c r="U811" s="546"/>
      <c r="V811" s="546"/>
      <c r="W811" s="546"/>
      <c r="X811" s="554"/>
      <c r="Y811" s="554"/>
      <c r="Z811" s="546"/>
      <c r="AA811" s="546"/>
      <c r="AB811" s="546"/>
      <c r="AC811" s="546"/>
      <c r="AD811" s="546"/>
      <c r="AE811" s="546"/>
      <c r="AF811" s="546"/>
      <c r="AG811" s="546"/>
      <c r="AH811" s="546"/>
      <c r="AI811" s="546"/>
      <c r="AJ811" s="546"/>
    </row>
    <row r="812" spans="1:36" ht="15.75" customHeight="1">
      <c r="A812" s="546"/>
      <c r="B812" s="546"/>
      <c r="C812" s="546"/>
      <c r="D812" s="546"/>
      <c r="E812" s="546"/>
      <c r="F812" s="546"/>
      <c r="G812" s="546"/>
      <c r="H812" s="546"/>
      <c r="I812" s="546"/>
      <c r="J812" s="546"/>
      <c r="K812" s="546"/>
      <c r="L812" s="546"/>
      <c r="M812" s="546"/>
      <c r="N812" s="546"/>
      <c r="O812" s="546"/>
      <c r="P812" s="546"/>
      <c r="Q812" s="546"/>
      <c r="R812" s="546"/>
      <c r="S812" s="546"/>
      <c r="T812" s="546"/>
      <c r="U812" s="546"/>
      <c r="V812" s="546"/>
      <c r="W812" s="546"/>
      <c r="X812" s="554"/>
      <c r="Y812" s="554"/>
      <c r="Z812" s="546"/>
      <c r="AA812" s="546"/>
      <c r="AB812" s="546"/>
      <c r="AC812" s="546"/>
      <c r="AD812" s="546"/>
      <c r="AE812" s="546"/>
      <c r="AF812" s="546"/>
      <c r="AG812" s="546"/>
      <c r="AH812" s="546"/>
      <c r="AI812" s="546"/>
      <c r="AJ812" s="546"/>
    </row>
    <row r="813" spans="1:36" ht="15.75" customHeight="1">
      <c r="A813" s="546"/>
      <c r="B813" s="546"/>
      <c r="C813" s="546"/>
      <c r="D813" s="546"/>
      <c r="E813" s="546"/>
      <c r="F813" s="546"/>
      <c r="G813" s="546"/>
      <c r="H813" s="546"/>
      <c r="I813" s="546"/>
      <c r="J813" s="546"/>
      <c r="K813" s="546"/>
      <c r="L813" s="546"/>
      <c r="M813" s="546"/>
      <c r="N813" s="546"/>
      <c r="O813" s="546"/>
      <c r="P813" s="546"/>
      <c r="Q813" s="546"/>
      <c r="R813" s="546"/>
      <c r="S813" s="546"/>
      <c r="T813" s="546"/>
      <c r="U813" s="546"/>
      <c r="V813" s="546"/>
      <c r="W813" s="546"/>
      <c r="X813" s="554"/>
      <c r="Y813" s="554"/>
      <c r="Z813" s="546"/>
      <c r="AA813" s="546"/>
      <c r="AB813" s="546"/>
      <c r="AC813" s="546"/>
      <c r="AD813" s="546"/>
      <c r="AE813" s="546"/>
      <c r="AF813" s="546"/>
      <c r="AG813" s="546"/>
      <c r="AH813" s="546"/>
      <c r="AI813" s="546"/>
      <c r="AJ813" s="546"/>
    </row>
    <row r="814" spans="1:36" ht="15.75" customHeight="1">
      <c r="A814" s="546"/>
      <c r="B814" s="546"/>
      <c r="C814" s="546"/>
      <c r="D814" s="546"/>
      <c r="E814" s="546"/>
      <c r="F814" s="546"/>
      <c r="G814" s="546"/>
      <c r="H814" s="546"/>
      <c r="I814" s="546"/>
      <c r="J814" s="546"/>
      <c r="K814" s="546"/>
      <c r="L814" s="546"/>
      <c r="M814" s="546"/>
      <c r="N814" s="546"/>
      <c r="O814" s="546"/>
      <c r="P814" s="546"/>
      <c r="Q814" s="546"/>
      <c r="R814" s="546"/>
      <c r="S814" s="546"/>
      <c r="T814" s="546"/>
      <c r="U814" s="546"/>
      <c r="V814" s="546"/>
      <c r="W814" s="546"/>
      <c r="X814" s="554"/>
      <c r="Y814" s="554"/>
      <c r="Z814" s="546"/>
      <c r="AA814" s="546"/>
      <c r="AB814" s="546"/>
      <c r="AC814" s="546"/>
      <c r="AD814" s="546"/>
      <c r="AE814" s="546"/>
      <c r="AF814" s="546"/>
      <c r="AG814" s="546"/>
      <c r="AH814" s="546"/>
      <c r="AI814" s="546"/>
      <c r="AJ814" s="546"/>
    </row>
    <row r="815" spans="1:36" ht="15.75" customHeight="1">
      <c r="A815" s="546"/>
      <c r="B815" s="546"/>
      <c r="C815" s="546"/>
      <c r="D815" s="546"/>
      <c r="E815" s="546"/>
      <c r="F815" s="546"/>
      <c r="G815" s="546"/>
      <c r="H815" s="546"/>
      <c r="I815" s="546"/>
      <c r="J815" s="546"/>
      <c r="K815" s="546"/>
      <c r="L815" s="546"/>
      <c r="M815" s="546"/>
      <c r="N815" s="546"/>
      <c r="O815" s="546"/>
      <c r="P815" s="546"/>
      <c r="Q815" s="546"/>
      <c r="R815" s="546"/>
      <c r="S815" s="546"/>
      <c r="T815" s="546"/>
      <c r="U815" s="546"/>
      <c r="V815" s="546"/>
      <c r="W815" s="546"/>
      <c r="X815" s="554"/>
      <c r="Y815" s="554"/>
      <c r="Z815" s="546"/>
      <c r="AA815" s="546"/>
      <c r="AB815" s="546"/>
      <c r="AC815" s="546"/>
      <c r="AD815" s="546"/>
      <c r="AE815" s="546"/>
      <c r="AF815" s="546"/>
      <c r="AG815" s="546"/>
      <c r="AH815" s="546"/>
      <c r="AI815" s="546"/>
      <c r="AJ815" s="546"/>
    </row>
    <row r="816" spans="1:36" ht="15.75" customHeight="1">
      <c r="A816" s="546"/>
      <c r="B816" s="546"/>
      <c r="C816" s="546"/>
      <c r="D816" s="546"/>
      <c r="E816" s="546"/>
      <c r="F816" s="546"/>
      <c r="G816" s="546"/>
      <c r="H816" s="546"/>
      <c r="I816" s="546"/>
      <c r="J816" s="546"/>
      <c r="K816" s="546"/>
      <c r="L816" s="546"/>
      <c r="M816" s="546"/>
      <c r="N816" s="546"/>
      <c r="O816" s="546"/>
      <c r="P816" s="546"/>
      <c r="Q816" s="546"/>
      <c r="R816" s="546"/>
      <c r="S816" s="546"/>
      <c r="T816" s="546"/>
      <c r="U816" s="546"/>
      <c r="V816" s="546"/>
      <c r="W816" s="546"/>
      <c r="X816" s="554"/>
      <c r="Y816" s="554"/>
      <c r="Z816" s="546"/>
      <c r="AA816" s="546"/>
      <c r="AB816" s="546"/>
      <c r="AC816" s="546"/>
      <c r="AD816" s="546"/>
      <c r="AE816" s="546"/>
      <c r="AF816" s="546"/>
      <c r="AG816" s="546"/>
      <c r="AH816" s="546"/>
      <c r="AI816" s="546"/>
      <c r="AJ816" s="546"/>
    </row>
    <row r="817" spans="1:36" ht="15.75" customHeight="1">
      <c r="A817" s="546"/>
      <c r="B817" s="546"/>
      <c r="C817" s="546"/>
      <c r="D817" s="546"/>
      <c r="E817" s="546"/>
      <c r="F817" s="546"/>
      <c r="G817" s="546"/>
      <c r="H817" s="546"/>
      <c r="I817" s="546"/>
      <c r="J817" s="546"/>
      <c r="K817" s="546"/>
      <c r="L817" s="546"/>
      <c r="M817" s="546"/>
      <c r="N817" s="546"/>
      <c r="O817" s="546"/>
      <c r="P817" s="546"/>
      <c r="Q817" s="546"/>
      <c r="R817" s="546"/>
      <c r="S817" s="546"/>
      <c r="T817" s="546"/>
      <c r="U817" s="546"/>
      <c r="V817" s="546"/>
      <c r="W817" s="546"/>
      <c r="X817" s="554"/>
      <c r="Y817" s="554"/>
      <c r="Z817" s="546"/>
      <c r="AA817" s="546"/>
      <c r="AB817" s="546"/>
      <c r="AC817" s="546"/>
      <c r="AD817" s="546"/>
      <c r="AE817" s="546"/>
      <c r="AF817" s="546"/>
      <c r="AG817" s="546"/>
      <c r="AH817" s="546"/>
      <c r="AI817" s="546"/>
      <c r="AJ817" s="546"/>
    </row>
    <row r="818" spans="1:36" ht="15.75" customHeight="1">
      <c r="A818" s="546"/>
      <c r="B818" s="546"/>
      <c r="C818" s="546"/>
      <c r="D818" s="546"/>
      <c r="E818" s="546"/>
      <c r="F818" s="546"/>
      <c r="G818" s="546"/>
      <c r="H818" s="546"/>
      <c r="I818" s="546"/>
      <c r="J818" s="546"/>
      <c r="K818" s="546"/>
      <c r="L818" s="546"/>
      <c r="M818" s="546"/>
      <c r="N818" s="546"/>
      <c r="O818" s="546"/>
      <c r="P818" s="546"/>
      <c r="Q818" s="546"/>
      <c r="R818" s="546"/>
      <c r="S818" s="546"/>
      <c r="T818" s="546"/>
      <c r="U818" s="546"/>
      <c r="V818" s="546"/>
      <c r="W818" s="546"/>
      <c r="X818" s="554"/>
      <c r="Y818" s="554"/>
      <c r="Z818" s="546"/>
      <c r="AA818" s="546"/>
      <c r="AB818" s="546"/>
      <c r="AC818" s="546"/>
      <c r="AD818" s="546"/>
      <c r="AE818" s="546"/>
      <c r="AF818" s="546"/>
      <c r="AG818" s="546"/>
      <c r="AH818" s="546"/>
      <c r="AI818" s="546"/>
      <c r="AJ818" s="546"/>
    </row>
    <row r="819" spans="1:36" ht="15.75" customHeight="1">
      <c r="A819" s="546"/>
      <c r="B819" s="546"/>
      <c r="C819" s="546"/>
      <c r="D819" s="546"/>
      <c r="E819" s="546"/>
      <c r="F819" s="546"/>
      <c r="G819" s="546"/>
      <c r="H819" s="546"/>
      <c r="I819" s="546"/>
      <c r="J819" s="546"/>
      <c r="K819" s="546"/>
      <c r="L819" s="546"/>
      <c r="M819" s="546"/>
      <c r="N819" s="546"/>
      <c r="O819" s="546"/>
      <c r="P819" s="546"/>
      <c r="Q819" s="546"/>
      <c r="R819" s="546"/>
      <c r="S819" s="546"/>
      <c r="T819" s="546"/>
      <c r="U819" s="546"/>
      <c r="V819" s="546"/>
      <c r="W819" s="546"/>
      <c r="X819" s="554"/>
      <c r="Y819" s="554"/>
      <c r="Z819" s="546"/>
      <c r="AA819" s="546"/>
      <c r="AB819" s="546"/>
      <c r="AC819" s="546"/>
      <c r="AD819" s="546"/>
      <c r="AE819" s="546"/>
      <c r="AF819" s="546"/>
      <c r="AG819" s="546"/>
      <c r="AH819" s="546"/>
      <c r="AI819" s="546"/>
      <c r="AJ819" s="546"/>
    </row>
    <row r="820" spans="1:36" ht="15.75" customHeight="1">
      <c r="A820" s="546"/>
      <c r="B820" s="546"/>
      <c r="C820" s="546"/>
      <c r="D820" s="546"/>
      <c r="E820" s="546"/>
      <c r="F820" s="546"/>
      <c r="G820" s="546"/>
      <c r="H820" s="546"/>
      <c r="I820" s="546"/>
      <c r="J820" s="546"/>
      <c r="K820" s="546"/>
      <c r="L820" s="546"/>
      <c r="M820" s="546"/>
      <c r="N820" s="546"/>
      <c r="O820" s="546"/>
      <c r="P820" s="546"/>
      <c r="Q820" s="546"/>
      <c r="R820" s="546"/>
      <c r="S820" s="546"/>
      <c r="T820" s="546"/>
      <c r="U820" s="546"/>
      <c r="V820" s="546"/>
      <c r="W820" s="546"/>
      <c r="X820" s="554"/>
      <c r="Y820" s="554"/>
      <c r="Z820" s="546"/>
      <c r="AA820" s="546"/>
      <c r="AB820" s="546"/>
      <c r="AC820" s="546"/>
      <c r="AD820" s="546"/>
      <c r="AE820" s="546"/>
      <c r="AF820" s="546"/>
      <c r="AG820" s="546"/>
      <c r="AH820" s="546"/>
      <c r="AI820" s="546"/>
      <c r="AJ820" s="546"/>
    </row>
    <row r="821" spans="1:36" ht="15.75" customHeight="1">
      <c r="A821" s="546"/>
      <c r="B821" s="546"/>
      <c r="C821" s="546"/>
      <c r="D821" s="546"/>
      <c r="E821" s="546"/>
      <c r="F821" s="546"/>
      <c r="G821" s="546"/>
      <c r="H821" s="546"/>
      <c r="I821" s="546"/>
      <c r="J821" s="546"/>
      <c r="K821" s="546"/>
      <c r="L821" s="546"/>
      <c r="M821" s="546"/>
      <c r="N821" s="546"/>
      <c r="O821" s="546"/>
      <c r="P821" s="546"/>
      <c r="Q821" s="546"/>
      <c r="R821" s="546"/>
      <c r="S821" s="546"/>
      <c r="T821" s="546"/>
      <c r="U821" s="546"/>
      <c r="V821" s="546"/>
      <c r="W821" s="546"/>
      <c r="X821" s="554"/>
      <c r="Y821" s="554"/>
      <c r="Z821" s="546"/>
      <c r="AA821" s="546"/>
      <c r="AB821" s="546"/>
      <c r="AC821" s="546"/>
      <c r="AD821" s="546"/>
      <c r="AE821" s="546"/>
      <c r="AF821" s="546"/>
      <c r="AG821" s="546"/>
      <c r="AH821" s="546"/>
      <c r="AI821" s="546"/>
      <c r="AJ821" s="546"/>
    </row>
    <row r="822" spans="1:36" ht="15.75" customHeight="1">
      <c r="A822" s="546"/>
      <c r="B822" s="546"/>
      <c r="C822" s="546"/>
      <c r="D822" s="546"/>
      <c r="E822" s="546"/>
      <c r="F822" s="546"/>
      <c r="G822" s="546"/>
      <c r="H822" s="546"/>
      <c r="I822" s="546"/>
      <c r="J822" s="546"/>
      <c r="K822" s="546"/>
      <c r="L822" s="546"/>
      <c r="M822" s="546"/>
      <c r="N822" s="546"/>
      <c r="O822" s="546"/>
      <c r="P822" s="546"/>
      <c r="Q822" s="546"/>
      <c r="R822" s="546"/>
      <c r="S822" s="546"/>
      <c r="T822" s="546"/>
      <c r="U822" s="546"/>
      <c r="V822" s="546"/>
      <c r="W822" s="546"/>
      <c r="X822" s="554"/>
      <c r="Y822" s="554"/>
      <c r="Z822" s="546"/>
      <c r="AA822" s="546"/>
      <c r="AB822" s="546"/>
      <c r="AC822" s="546"/>
      <c r="AD822" s="546"/>
      <c r="AE822" s="546"/>
      <c r="AF822" s="546"/>
      <c r="AG822" s="546"/>
      <c r="AH822" s="546"/>
      <c r="AI822" s="546"/>
      <c r="AJ822" s="546"/>
    </row>
    <row r="823" spans="1:36" ht="15.75" customHeight="1">
      <c r="A823" s="546"/>
      <c r="B823" s="546"/>
      <c r="C823" s="546"/>
      <c r="D823" s="546"/>
      <c r="E823" s="546"/>
      <c r="F823" s="546"/>
      <c r="G823" s="546"/>
      <c r="H823" s="546"/>
      <c r="I823" s="546"/>
      <c r="J823" s="546"/>
      <c r="K823" s="546"/>
      <c r="L823" s="546"/>
      <c r="M823" s="546"/>
      <c r="N823" s="546"/>
      <c r="O823" s="546"/>
      <c r="P823" s="546"/>
      <c r="Q823" s="546"/>
      <c r="R823" s="546"/>
      <c r="S823" s="546"/>
      <c r="T823" s="546"/>
      <c r="U823" s="546"/>
      <c r="V823" s="546"/>
      <c r="W823" s="546"/>
      <c r="X823" s="554"/>
      <c r="Y823" s="554"/>
      <c r="Z823" s="546"/>
      <c r="AA823" s="546"/>
      <c r="AB823" s="546"/>
      <c r="AC823" s="546"/>
      <c r="AD823" s="546"/>
      <c r="AE823" s="546"/>
      <c r="AF823" s="546"/>
      <c r="AG823" s="546"/>
      <c r="AH823" s="546"/>
      <c r="AI823" s="546"/>
      <c r="AJ823" s="546"/>
    </row>
    <row r="824" spans="1:36" ht="15.75" customHeight="1">
      <c r="A824" s="546"/>
      <c r="B824" s="546"/>
      <c r="C824" s="546"/>
      <c r="D824" s="546"/>
      <c r="E824" s="546"/>
      <c r="F824" s="546"/>
      <c r="G824" s="546"/>
      <c r="H824" s="546"/>
      <c r="I824" s="546"/>
      <c r="J824" s="546"/>
      <c r="K824" s="546"/>
      <c r="L824" s="546"/>
      <c r="M824" s="546"/>
      <c r="N824" s="546"/>
      <c r="O824" s="546"/>
      <c r="P824" s="546"/>
      <c r="Q824" s="546"/>
      <c r="R824" s="546"/>
      <c r="S824" s="546"/>
      <c r="T824" s="546"/>
      <c r="U824" s="546"/>
      <c r="V824" s="546"/>
      <c r="W824" s="546"/>
      <c r="X824" s="554"/>
      <c r="Y824" s="554"/>
      <c r="Z824" s="546"/>
      <c r="AA824" s="546"/>
      <c r="AB824" s="546"/>
      <c r="AC824" s="546"/>
      <c r="AD824" s="546"/>
      <c r="AE824" s="546"/>
      <c r="AF824" s="546"/>
      <c r="AG824" s="546"/>
      <c r="AH824" s="546"/>
      <c r="AI824" s="546"/>
      <c r="AJ824" s="546"/>
    </row>
    <row r="825" spans="1:36" ht="15.75" customHeight="1">
      <c r="A825" s="546"/>
      <c r="B825" s="546"/>
      <c r="C825" s="546"/>
      <c r="D825" s="546"/>
      <c r="E825" s="546"/>
      <c r="F825" s="546"/>
      <c r="G825" s="546"/>
      <c r="H825" s="546"/>
      <c r="I825" s="546"/>
      <c r="J825" s="546"/>
      <c r="K825" s="546"/>
      <c r="L825" s="546"/>
      <c r="M825" s="546"/>
      <c r="N825" s="546"/>
      <c r="O825" s="546"/>
      <c r="P825" s="546"/>
      <c r="Q825" s="546"/>
      <c r="R825" s="546"/>
      <c r="S825" s="546"/>
      <c r="T825" s="546"/>
      <c r="U825" s="546"/>
      <c r="V825" s="546"/>
      <c r="W825" s="546"/>
      <c r="X825" s="554"/>
      <c r="Y825" s="554"/>
      <c r="Z825" s="546"/>
      <c r="AA825" s="546"/>
      <c r="AB825" s="546"/>
      <c r="AC825" s="546"/>
      <c r="AD825" s="546"/>
      <c r="AE825" s="546"/>
      <c r="AF825" s="546"/>
      <c r="AG825" s="546"/>
      <c r="AH825" s="546"/>
      <c r="AI825" s="546"/>
      <c r="AJ825" s="546"/>
    </row>
    <row r="826" spans="1:36" ht="15.75" customHeight="1">
      <c r="A826" s="546"/>
      <c r="B826" s="546"/>
      <c r="C826" s="546"/>
      <c r="D826" s="546"/>
      <c r="E826" s="546"/>
      <c r="F826" s="546"/>
      <c r="G826" s="546"/>
      <c r="H826" s="546"/>
      <c r="I826" s="546"/>
      <c r="J826" s="546"/>
      <c r="K826" s="546"/>
      <c r="L826" s="546"/>
      <c r="M826" s="546"/>
      <c r="N826" s="546"/>
      <c r="O826" s="546"/>
      <c r="P826" s="546"/>
      <c r="Q826" s="546"/>
      <c r="R826" s="546"/>
      <c r="S826" s="546"/>
      <c r="T826" s="546"/>
      <c r="U826" s="546"/>
      <c r="V826" s="546"/>
      <c r="W826" s="546"/>
      <c r="X826" s="554"/>
      <c r="Y826" s="554"/>
      <c r="Z826" s="546"/>
      <c r="AA826" s="546"/>
      <c r="AB826" s="546"/>
      <c r="AC826" s="546"/>
      <c r="AD826" s="546"/>
      <c r="AE826" s="546"/>
      <c r="AF826" s="546"/>
      <c r="AG826" s="546"/>
      <c r="AH826" s="546"/>
      <c r="AI826" s="546"/>
      <c r="AJ826" s="546"/>
    </row>
    <row r="827" spans="1:36" ht="15.75" customHeight="1">
      <c r="A827" s="546"/>
      <c r="B827" s="546"/>
      <c r="C827" s="546"/>
      <c r="D827" s="546"/>
      <c r="E827" s="546"/>
      <c r="F827" s="546"/>
      <c r="G827" s="546"/>
      <c r="H827" s="546"/>
      <c r="I827" s="546"/>
      <c r="J827" s="546"/>
      <c r="K827" s="546"/>
      <c r="L827" s="546"/>
      <c r="M827" s="546"/>
      <c r="N827" s="546"/>
      <c r="O827" s="546"/>
      <c r="P827" s="546"/>
      <c r="Q827" s="546"/>
      <c r="R827" s="546"/>
      <c r="S827" s="546"/>
      <c r="T827" s="546"/>
      <c r="U827" s="546"/>
      <c r="V827" s="546"/>
      <c r="W827" s="546"/>
      <c r="X827" s="554"/>
      <c r="Y827" s="554"/>
      <c r="Z827" s="546"/>
      <c r="AA827" s="546"/>
      <c r="AB827" s="546"/>
      <c r="AC827" s="546"/>
      <c r="AD827" s="546"/>
      <c r="AE827" s="546"/>
      <c r="AF827" s="546"/>
      <c r="AG827" s="546"/>
      <c r="AH827" s="546"/>
      <c r="AI827" s="546"/>
      <c r="AJ827" s="546"/>
    </row>
    <row r="828" spans="1:36" ht="15.75" customHeight="1">
      <c r="A828" s="546"/>
      <c r="B828" s="546"/>
      <c r="C828" s="546"/>
      <c r="D828" s="546"/>
      <c r="E828" s="546"/>
      <c r="F828" s="546"/>
      <c r="G828" s="546"/>
      <c r="H828" s="546"/>
      <c r="I828" s="546"/>
      <c r="J828" s="546"/>
      <c r="K828" s="546"/>
      <c r="L828" s="546"/>
      <c r="M828" s="546"/>
      <c r="N828" s="546"/>
      <c r="O828" s="546"/>
      <c r="P828" s="546"/>
      <c r="Q828" s="546"/>
      <c r="R828" s="546"/>
      <c r="S828" s="546"/>
      <c r="T828" s="546"/>
      <c r="U828" s="546"/>
      <c r="V828" s="546"/>
      <c r="W828" s="546"/>
      <c r="X828" s="554"/>
      <c r="Y828" s="554"/>
      <c r="Z828" s="546"/>
      <c r="AA828" s="546"/>
      <c r="AB828" s="546"/>
      <c r="AC828" s="546"/>
      <c r="AD828" s="546"/>
      <c r="AE828" s="546"/>
      <c r="AF828" s="546"/>
      <c r="AG828" s="546"/>
      <c r="AH828" s="546"/>
      <c r="AI828" s="546"/>
      <c r="AJ828" s="546"/>
    </row>
    <row r="829" spans="1:36" ht="15.75" customHeight="1">
      <c r="A829" s="546"/>
      <c r="B829" s="546"/>
      <c r="C829" s="546"/>
      <c r="D829" s="546"/>
      <c r="E829" s="546"/>
      <c r="F829" s="546"/>
      <c r="G829" s="546"/>
      <c r="H829" s="546"/>
      <c r="I829" s="546"/>
      <c r="J829" s="546"/>
      <c r="K829" s="546"/>
      <c r="L829" s="546"/>
      <c r="M829" s="546"/>
      <c r="N829" s="546"/>
      <c r="O829" s="546"/>
      <c r="P829" s="546"/>
      <c r="Q829" s="546"/>
      <c r="R829" s="546"/>
      <c r="S829" s="546"/>
      <c r="T829" s="546"/>
      <c r="U829" s="546"/>
      <c r="V829" s="546"/>
      <c r="W829" s="546"/>
      <c r="X829" s="554"/>
      <c r="Y829" s="554"/>
      <c r="Z829" s="546"/>
      <c r="AA829" s="546"/>
      <c r="AB829" s="546"/>
      <c r="AC829" s="546"/>
      <c r="AD829" s="546"/>
      <c r="AE829" s="546"/>
      <c r="AF829" s="546"/>
      <c r="AG829" s="546"/>
      <c r="AH829" s="546"/>
      <c r="AI829" s="546"/>
      <c r="AJ829" s="546"/>
    </row>
    <row r="830" spans="1:36" ht="15.75" customHeight="1">
      <c r="A830" s="546"/>
      <c r="B830" s="546"/>
      <c r="C830" s="546"/>
      <c r="D830" s="546"/>
      <c r="E830" s="546"/>
      <c r="F830" s="546"/>
      <c r="G830" s="546"/>
      <c r="H830" s="546"/>
      <c r="I830" s="546"/>
      <c r="J830" s="546"/>
      <c r="K830" s="546"/>
      <c r="L830" s="546"/>
      <c r="M830" s="546"/>
      <c r="N830" s="546"/>
      <c r="O830" s="546"/>
      <c r="P830" s="546"/>
      <c r="Q830" s="546"/>
      <c r="R830" s="546"/>
      <c r="S830" s="546"/>
      <c r="T830" s="546"/>
      <c r="U830" s="546"/>
      <c r="V830" s="546"/>
      <c r="W830" s="546"/>
      <c r="X830" s="554"/>
      <c r="Y830" s="554"/>
      <c r="Z830" s="546"/>
      <c r="AA830" s="546"/>
      <c r="AB830" s="546"/>
      <c r="AC830" s="546"/>
      <c r="AD830" s="546"/>
      <c r="AE830" s="546"/>
      <c r="AF830" s="546"/>
      <c r="AG830" s="546"/>
      <c r="AH830" s="546"/>
      <c r="AI830" s="546"/>
      <c r="AJ830" s="546"/>
    </row>
    <row r="831" spans="1:36" ht="15.75" customHeight="1">
      <c r="A831" s="546"/>
      <c r="B831" s="546"/>
      <c r="C831" s="546"/>
      <c r="D831" s="546"/>
      <c r="E831" s="546"/>
      <c r="F831" s="546"/>
      <c r="G831" s="546"/>
      <c r="H831" s="546"/>
      <c r="I831" s="546"/>
      <c r="J831" s="546"/>
      <c r="K831" s="546"/>
      <c r="L831" s="546"/>
      <c r="M831" s="546"/>
      <c r="N831" s="546"/>
      <c r="O831" s="546"/>
      <c r="P831" s="546"/>
      <c r="Q831" s="546"/>
      <c r="R831" s="546"/>
      <c r="S831" s="546"/>
      <c r="T831" s="546"/>
      <c r="U831" s="546"/>
      <c r="V831" s="546"/>
      <c r="W831" s="546"/>
      <c r="X831" s="554"/>
      <c r="Y831" s="554"/>
      <c r="Z831" s="546"/>
      <c r="AA831" s="546"/>
      <c r="AB831" s="546"/>
      <c r="AC831" s="546"/>
      <c r="AD831" s="546"/>
      <c r="AE831" s="546"/>
      <c r="AF831" s="546"/>
      <c r="AG831" s="546"/>
      <c r="AH831" s="546"/>
      <c r="AI831" s="546"/>
      <c r="AJ831" s="546"/>
    </row>
    <row r="832" spans="1:36" ht="15.75" customHeight="1">
      <c r="A832" s="546"/>
      <c r="B832" s="546"/>
      <c r="C832" s="546"/>
      <c r="D832" s="546"/>
      <c r="E832" s="546"/>
      <c r="F832" s="546"/>
      <c r="G832" s="546"/>
      <c r="H832" s="546"/>
      <c r="I832" s="546"/>
      <c r="J832" s="546"/>
      <c r="K832" s="546"/>
      <c r="L832" s="546"/>
      <c r="M832" s="546"/>
      <c r="N832" s="546"/>
      <c r="O832" s="546"/>
      <c r="P832" s="546"/>
      <c r="Q832" s="546"/>
      <c r="R832" s="546"/>
      <c r="S832" s="546"/>
      <c r="T832" s="546"/>
      <c r="U832" s="546"/>
      <c r="V832" s="546"/>
      <c r="W832" s="546"/>
      <c r="X832" s="554"/>
      <c r="Y832" s="554"/>
      <c r="Z832" s="546"/>
      <c r="AA832" s="546"/>
      <c r="AB832" s="546"/>
      <c r="AC832" s="546"/>
      <c r="AD832" s="546"/>
      <c r="AE832" s="546"/>
      <c r="AF832" s="546"/>
      <c r="AG832" s="546"/>
      <c r="AH832" s="546"/>
      <c r="AI832" s="546"/>
      <c r="AJ832" s="546"/>
    </row>
    <row r="833" spans="1:36" ht="15.75" customHeight="1">
      <c r="A833" s="546"/>
      <c r="B833" s="546"/>
      <c r="C833" s="546"/>
      <c r="D833" s="546"/>
      <c r="E833" s="546"/>
      <c r="F833" s="546"/>
      <c r="G833" s="546"/>
      <c r="H833" s="546"/>
      <c r="I833" s="546"/>
      <c r="J833" s="546"/>
      <c r="K833" s="546"/>
      <c r="L833" s="546"/>
      <c r="M833" s="546"/>
      <c r="N833" s="546"/>
      <c r="O833" s="546"/>
      <c r="P833" s="546"/>
      <c r="Q833" s="546"/>
      <c r="R833" s="546"/>
      <c r="S833" s="546"/>
      <c r="T833" s="546"/>
      <c r="U833" s="546"/>
      <c r="V833" s="546"/>
      <c r="W833" s="546"/>
      <c r="X833" s="554"/>
      <c r="Y833" s="554"/>
      <c r="Z833" s="546"/>
      <c r="AA833" s="546"/>
      <c r="AB833" s="546"/>
      <c r="AC833" s="546"/>
      <c r="AD833" s="546"/>
      <c r="AE833" s="546"/>
      <c r="AF833" s="546"/>
      <c r="AG833" s="546"/>
      <c r="AH833" s="546"/>
      <c r="AI833" s="546"/>
      <c r="AJ833" s="546"/>
    </row>
    <row r="834" spans="1:36" ht="15.75" customHeight="1">
      <c r="A834" s="546"/>
      <c r="B834" s="546"/>
      <c r="C834" s="546"/>
      <c r="D834" s="546"/>
      <c r="E834" s="546"/>
      <c r="F834" s="546"/>
      <c r="G834" s="546"/>
      <c r="H834" s="546"/>
      <c r="I834" s="546"/>
      <c r="J834" s="546"/>
      <c r="K834" s="546"/>
      <c r="L834" s="546"/>
      <c r="M834" s="546"/>
      <c r="N834" s="546"/>
      <c r="O834" s="546"/>
      <c r="P834" s="546"/>
      <c r="Q834" s="546"/>
      <c r="R834" s="546"/>
      <c r="S834" s="546"/>
      <c r="T834" s="546"/>
      <c r="U834" s="546"/>
      <c r="V834" s="546"/>
      <c r="W834" s="546"/>
      <c r="X834" s="554"/>
      <c r="Y834" s="554"/>
      <c r="Z834" s="546"/>
      <c r="AA834" s="546"/>
      <c r="AB834" s="546"/>
      <c r="AC834" s="546"/>
      <c r="AD834" s="546"/>
      <c r="AE834" s="546"/>
      <c r="AF834" s="546"/>
      <c r="AG834" s="546"/>
      <c r="AH834" s="546"/>
      <c r="AI834" s="546"/>
      <c r="AJ834" s="546"/>
    </row>
    <row r="835" spans="1:36" ht="15.75" customHeight="1">
      <c r="A835" s="546"/>
      <c r="B835" s="546"/>
      <c r="C835" s="546"/>
      <c r="D835" s="546"/>
      <c r="E835" s="546"/>
      <c r="F835" s="546"/>
      <c r="G835" s="546"/>
      <c r="H835" s="546"/>
      <c r="I835" s="546"/>
      <c r="J835" s="546"/>
      <c r="K835" s="546"/>
      <c r="L835" s="546"/>
      <c r="M835" s="546"/>
      <c r="N835" s="546"/>
      <c r="O835" s="546"/>
      <c r="P835" s="546"/>
      <c r="Q835" s="546"/>
      <c r="R835" s="546"/>
      <c r="S835" s="546"/>
      <c r="T835" s="546"/>
      <c r="U835" s="546"/>
      <c r="V835" s="546"/>
      <c r="W835" s="546"/>
      <c r="X835" s="554"/>
      <c r="Y835" s="554"/>
      <c r="Z835" s="546"/>
      <c r="AA835" s="546"/>
      <c r="AB835" s="546"/>
      <c r="AC835" s="546"/>
      <c r="AD835" s="546"/>
      <c r="AE835" s="546"/>
      <c r="AF835" s="546"/>
      <c r="AG835" s="546"/>
      <c r="AH835" s="546"/>
      <c r="AI835" s="546"/>
      <c r="AJ835" s="546"/>
    </row>
    <row r="836" spans="1:36" ht="15.75" customHeight="1">
      <c r="A836" s="546"/>
      <c r="B836" s="546"/>
      <c r="C836" s="546"/>
      <c r="D836" s="546"/>
      <c r="E836" s="546"/>
      <c r="F836" s="546"/>
      <c r="G836" s="546"/>
      <c r="H836" s="546"/>
      <c r="I836" s="546"/>
      <c r="J836" s="546"/>
      <c r="K836" s="546"/>
      <c r="L836" s="546"/>
      <c r="M836" s="546"/>
      <c r="N836" s="546"/>
      <c r="O836" s="546"/>
      <c r="P836" s="546"/>
      <c r="Q836" s="546"/>
      <c r="R836" s="546"/>
      <c r="S836" s="546"/>
      <c r="T836" s="546"/>
      <c r="U836" s="546"/>
      <c r="V836" s="546"/>
      <c r="W836" s="546"/>
      <c r="X836" s="554"/>
      <c r="Y836" s="554"/>
      <c r="Z836" s="546"/>
      <c r="AA836" s="546"/>
      <c r="AB836" s="546"/>
      <c r="AC836" s="546"/>
      <c r="AD836" s="546"/>
      <c r="AE836" s="546"/>
      <c r="AF836" s="546"/>
      <c r="AG836" s="546"/>
      <c r="AH836" s="546"/>
      <c r="AI836" s="546"/>
      <c r="AJ836" s="546"/>
    </row>
    <row r="837" spans="1:36" ht="15.75" customHeight="1">
      <c r="A837" s="546"/>
      <c r="B837" s="546"/>
      <c r="C837" s="546"/>
      <c r="D837" s="546"/>
      <c r="E837" s="546"/>
      <c r="F837" s="546"/>
      <c r="G837" s="546"/>
      <c r="H837" s="546"/>
      <c r="I837" s="546"/>
      <c r="J837" s="546"/>
      <c r="K837" s="546"/>
      <c r="L837" s="546"/>
      <c r="M837" s="546"/>
      <c r="N837" s="546"/>
      <c r="O837" s="546"/>
      <c r="P837" s="546"/>
      <c r="Q837" s="546"/>
      <c r="R837" s="546"/>
      <c r="S837" s="546"/>
      <c r="T837" s="546"/>
      <c r="U837" s="546"/>
      <c r="V837" s="546"/>
      <c r="W837" s="546"/>
      <c r="X837" s="554"/>
      <c r="Y837" s="554"/>
      <c r="Z837" s="546"/>
      <c r="AA837" s="546"/>
      <c r="AB837" s="546"/>
      <c r="AC837" s="546"/>
      <c r="AD837" s="546"/>
      <c r="AE837" s="546"/>
      <c r="AF837" s="546"/>
      <c r="AG837" s="546"/>
      <c r="AH837" s="546"/>
      <c r="AI837" s="546"/>
      <c r="AJ837" s="546"/>
    </row>
    <row r="838" spans="1:36" ht="15.75" customHeight="1">
      <c r="A838" s="546"/>
      <c r="B838" s="546"/>
      <c r="C838" s="546"/>
      <c r="D838" s="546"/>
      <c r="E838" s="546"/>
      <c r="F838" s="546"/>
      <c r="G838" s="546"/>
      <c r="H838" s="546"/>
      <c r="I838" s="546"/>
      <c r="J838" s="546"/>
      <c r="K838" s="546"/>
      <c r="L838" s="546"/>
      <c r="M838" s="546"/>
      <c r="N838" s="546"/>
      <c r="O838" s="546"/>
      <c r="P838" s="546"/>
      <c r="Q838" s="546"/>
      <c r="R838" s="546"/>
      <c r="S838" s="546"/>
      <c r="T838" s="546"/>
      <c r="U838" s="546"/>
      <c r="V838" s="546"/>
      <c r="W838" s="546"/>
      <c r="X838" s="554"/>
      <c r="Y838" s="554"/>
      <c r="Z838" s="546"/>
      <c r="AA838" s="546"/>
      <c r="AB838" s="546"/>
      <c r="AC838" s="546"/>
      <c r="AD838" s="546"/>
      <c r="AE838" s="546"/>
      <c r="AF838" s="546"/>
      <c r="AG838" s="546"/>
      <c r="AH838" s="546"/>
      <c r="AI838" s="546"/>
      <c r="AJ838" s="546"/>
    </row>
    <row r="839" spans="1:36" ht="15.75" customHeight="1">
      <c r="A839" s="546"/>
      <c r="B839" s="546"/>
      <c r="C839" s="546"/>
      <c r="D839" s="546"/>
      <c r="E839" s="546"/>
      <c r="F839" s="546"/>
      <c r="G839" s="546"/>
      <c r="H839" s="546"/>
      <c r="I839" s="546"/>
      <c r="J839" s="546"/>
      <c r="K839" s="546"/>
      <c r="L839" s="546"/>
      <c r="M839" s="546"/>
      <c r="N839" s="546"/>
      <c r="O839" s="546"/>
      <c r="P839" s="546"/>
      <c r="Q839" s="546"/>
      <c r="R839" s="546"/>
      <c r="S839" s="546"/>
      <c r="T839" s="546"/>
      <c r="U839" s="546"/>
      <c r="V839" s="546"/>
      <c r="W839" s="546"/>
      <c r="X839" s="554"/>
      <c r="Y839" s="554"/>
      <c r="Z839" s="546"/>
      <c r="AA839" s="546"/>
      <c r="AB839" s="546"/>
      <c r="AC839" s="546"/>
      <c r="AD839" s="546"/>
      <c r="AE839" s="546"/>
      <c r="AF839" s="546"/>
      <c r="AG839" s="546"/>
      <c r="AH839" s="546"/>
      <c r="AI839" s="546"/>
      <c r="AJ839" s="546"/>
    </row>
    <row r="840" spans="1:36" ht="15.75" customHeight="1">
      <c r="A840" s="546"/>
      <c r="B840" s="546"/>
      <c r="C840" s="546"/>
      <c r="D840" s="546"/>
      <c r="E840" s="546"/>
      <c r="F840" s="546"/>
      <c r="G840" s="546"/>
      <c r="H840" s="546"/>
      <c r="I840" s="546"/>
      <c r="J840" s="546"/>
      <c r="K840" s="546"/>
      <c r="L840" s="546"/>
      <c r="M840" s="546"/>
      <c r="N840" s="546"/>
      <c r="O840" s="546"/>
      <c r="P840" s="546"/>
      <c r="Q840" s="546"/>
      <c r="R840" s="546"/>
      <c r="S840" s="546"/>
      <c r="T840" s="546"/>
      <c r="U840" s="546"/>
      <c r="V840" s="546"/>
      <c r="W840" s="546"/>
      <c r="X840" s="554"/>
      <c r="Y840" s="554"/>
      <c r="Z840" s="546"/>
      <c r="AA840" s="546"/>
      <c r="AB840" s="546"/>
      <c r="AC840" s="546"/>
      <c r="AD840" s="546"/>
      <c r="AE840" s="546"/>
      <c r="AF840" s="546"/>
      <c r="AG840" s="546"/>
      <c r="AH840" s="546"/>
      <c r="AI840" s="546"/>
      <c r="AJ840" s="546"/>
    </row>
    <row r="841" spans="1:36" ht="15.75" customHeight="1">
      <c r="A841" s="546"/>
      <c r="B841" s="546"/>
      <c r="C841" s="546"/>
      <c r="D841" s="546"/>
      <c r="E841" s="546"/>
      <c r="F841" s="546"/>
      <c r="G841" s="546"/>
      <c r="H841" s="546"/>
      <c r="I841" s="546"/>
      <c r="J841" s="546"/>
      <c r="K841" s="546"/>
      <c r="L841" s="546"/>
      <c r="M841" s="546"/>
      <c r="N841" s="546"/>
      <c r="O841" s="546"/>
      <c r="P841" s="546"/>
      <c r="Q841" s="546"/>
      <c r="R841" s="546"/>
      <c r="S841" s="546"/>
      <c r="T841" s="546"/>
      <c r="U841" s="546"/>
      <c r="V841" s="546"/>
      <c r="W841" s="546"/>
      <c r="X841" s="554"/>
      <c r="Y841" s="554"/>
      <c r="Z841" s="546"/>
      <c r="AA841" s="546"/>
      <c r="AB841" s="546"/>
      <c r="AC841" s="546"/>
      <c r="AD841" s="546"/>
      <c r="AE841" s="546"/>
      <c r="AF841" s="546"/>
      <c r="AG841" s="546"/>
      <c r="AH841" s="546"/>
      <c r="AI841" s="546"/>
      <c r="AJ841" s="546"/>
    </row>
    <row r="842" spans="1:36" ht="15.75" customHeight="1">
      <c r="A842" s="546"/>
      <c r="B842" s="546"/>
      <c r="C842" s="546"/>
      <c r="D842" s="546"/>
      <c r="E842" s="546"/>
      <c r="F842" s="546"/>
      <c r="G842" s="546"/>
      <c r="H842" s="546"/>
      <c r="I842" s="546"/>
      <c r="J842" s="546"/>
      <c r="K842" s="546"/>
      <c r="L842" s="546"/>
      <c r="M842" s="546"/>
      <c r="N842" s="546"/>
      <c r="O842" s="546"/>
      <c r="P842" s="546"/>
      <c r="Q842" s="546"/>
      <c r="R842" s="546"/>
      <c r="S842" s="546"/>
      <c r="T842" s="546"/>
      <c r="U842" s="546"/>
      <c r="V842" s="546"/>
      <c r="W842" s="546"/>
      <c r="X842" s="554"/>
      <c r="Y842" s="554"/>
      <c r="Z842" s="546"/>
      <c r="AA842" s="546"/>
      <c r="AB842" s="546"/>
      <c r="AC842" s="546"/>
      <c r="AD842" s="546"/>
      <c r="AE842" s="546"/>
      <c r="AF842" s="546"/>
      <c r="AG842" s="546"/>
      <c r="AH842" s="546"/>
      <c r="AI842" s="546"/>
      <c r="AJ842" s="546"/>
    </row>
    <row r="843" spans="1:36" ht="15.75" customHeight="1">
      <c r="A843" s="546"/>
      <c r="B843" s="546"/>
      <c r="C843" s="546"/>
      <c r="D843" s="546"/>
      <c r="E843" s="546"/>
      <c r="F843" s="546"/>
      <c r="G843" s="546"/>
      <c r="H843" s="546"/>
      <c r="I843" s="546"/>
      <c r="J843" s="546"/>
      <c r="K843" s="546"/>
      <c r="L843" s="546"/>
      <c r="M843" s="546"/>
      <c r="N843" s="546"/>
      <c r="O843" s="546"/>
      <c r="P843" s="546"/>
      <c r="Q843" s="546"/>
      <c r="R843" s="546"/>
      <c r="S843" s="546"/>
      <c r="T843" s="546"/>
      <c r="U843" s="546"/>
      <c r="V843" s="546"/>
      <c r="W843" s="546"/>
      <c r="X843" s="554"/>
      <c r="Y843" s="554"/>
      <c r="Z843" s="546"/>
      <c r="AA843" s="546"/>
      <c r="AB843" s="546"/>
      <c r="AC843" s="546"/>
      <c r="AD843" s="546"/>
      <c r="AE843" s="546"/>
      <c r="AF843" s="546"/>
      <c r="AG843" s="546"/>
      <c r="AH843" s="546"/>
      <c r="AI843" s="546"/>
      <c r="AJ843" s="546"/>
    </row>
    <row r="844" spans="1:36" ht="15.75" customHeight="1">
      <c r="A844" s="546"/>
      <c r="B844" s="546"/>
      <c r="C844" s="546"/>
      <c r="D844" s="546"/>
      <c r="E844" s="546"/>
      <c r="F844" s="546"/>
      <c r="G844" s="546"/>
      <c r="H844" s="546"/>
      <c r="I844" s="546"/>
      <c r="J844" s="546"/>
      <c r="K844" s="546"/>
      <c r="L844" s="546"/>
      <c r="M844" s="546"/>
      <c r="N844" s="546"/>
      <c r="O844" s="546"/>
      <c r="P844" s="546"/>
      <c r="Q844" s="546"/>
      <c r="R844" s="546"/>
      <c r="S844" s="546"/>
      <c r="T844" s="546"/>
      <c r="U844" s="546"/>
      <c r="V844" s="546"/>
      <c r="W844" s="546"/>
      <c r="X844" s="554"/>
      <c r="Y844" s="554"/>
      <c r="Z844" s="546"/>
      <c r="AA844" s="546"/>
      <c r="AB844" s="546"/>
      <c r="AC844" s="546"/>
      <c r="AD844" s="546"/>
      <c r="AE844" s="546"/>
      <c r="AF844" s="546"/>
      <c r="AG844" s="546"/>
      <c r="AH844" s="546"/>
      <c r="AI844" s="546"/>
      <c r="AJ844" s="546"/>
    </row>
    <row r="845" spans="1:36" ht="15.75" customHeight="1">
      <c r="A845" s="546"/>
      <c r="B845" s="546"/>
      <c r="C845" s="546"/>
      <c r="D845" s="546"/>
      <c r="E845" s="546"/>
      <c r="F845" s="546"/>
      <c r="G845" s="546"/>
      <c r="H845" s="546"/>
      <c r="I845" s="546"/>
      <c r="J845" s="546"/>
      <c r="K845" s="546"/>
      <c r="L845" s="546"/>
      <c r="M845" s="546"/>
      <c r="N845" s="546"/>
      <c r="O845" s="546"/>
      <c r="P845" s="546"/>
      <c r="Q845" s="546"/>
      <c r="R845" s="546"/>
      <c r="S845" s="546"/>
      <c r="T845" s="546"/>
      <c r="U845" s="546"/>
      <c r="V845" s="546"/>
      <c r="W845" s="546"/>
      <c r="X845" s="554"/>
      <c r="Y845" s="554"/>
      <c r="Z845" s="546"/>
      <c r="AA845" s="546"/>
      <c r="AB845" s="546"/>
      <c r="AC845" s="546"/>
      <c r="AD845" s="546"/>
      <c r="AE845" s="546"/>
      <c r="AF845" s="546"/>
      <c r="AG845" s="546"/>
      <c r="AH845" s="546"/>
      <c r="AI845" s="546"/>
      <c r="AJ845" s="546"/>
    </row>
    <row r="846" spans="1:36" ht="15.75" customHeight="1">
      <c r="A846" s="546"/>
      <c r="B846" s="546"/>
      <c r="C846" s="546"/>
      <c r="D846" s="546"/>
      <c r="E846" s="546"/>
      <c r="F846" s="546"/>
      <c r="G846" s="546"/>
      <c r="H846" s="546"/>
      <c r="I846" s="546"/>
      <c r="J846" s="546"/>
      <c r="K846" s="546"/>
      <c r="L846" s="546"/>
      <c r="M846" s="546"/>
      <c r="N846" s="546"/>
      <c r="O846" s="546"/>
      <c r="P846" s="546"/>
      <c r="Q846" s="546"/>
      <c r="R846" s="546"/>
      <c r="S846" s="546"/>
      <c r="T846" s="546"/>
      <c r="U846" s="546"/>
      <c r="V846" s="546"/>
      <c r="W846" s="546"/>
      <c r="X846" s="554"/>
      <c r="Y846" s="554"/>
      <c r="Z846" s="546"/>
      <c r="AA846" s="546"/>
      <c r="AB846" s="546"/>
      <c r="AC846" s="546"/>
      <c r="AD846" s="546"/>
      <c r="AE846" s="546"/>
      <c r="AF846" s="546"/>
      <c r="AG846" s="546"/>
      <c r="AH846" s="546"/>
      <c r="AI846" s="546"/>
      <c r="AJ846" s="546"/>
    </row>
    <row r="847" spans="1:36" ht="15.75" customHeight="1">
      <c r="A847" s="546"/>
      <c r="B847" s="546"/>
      <c r="C847" s="546"/>
      <c r="D847" s="546"/>
      <c r="E847" s="546"/>
      <c r="F847" s="546"/>
      <c r="G847" s="546"/>
      <c r="H847" s="546"/>
      <c r="I847" s="546"/>
      <c r="J847" s="546"/>
      <c r="K847" s="546"/>
      <c r="L847" s="546"/>
      <c r="M847" s="546"/>
      <c r="N847" s="546"/>
      <c r="O847" s="546"/>
      <c r="P847" s="546"/>
      <c r="Q847" s="546"/>
      <c r="R847" s="546"/>
      <c r="S847" s="546"/>
      <c r="T847" s="546"/>
      <c r="U847" s="546"/>
      <c r="V847" s="546"/>
      <c r="W847" s="546"/>
      <c r="X847" s="554"/>
      <c r="Y847" s="554"/>
      <c r="Z847" s="546"/>
      <c r="AA847" s="546"/>
      <c r="AB847" s="546"/>
      <c r="AC847" s="546"/>
      <c r="AD847" s="546"/>
      <c r="AE847" s="546"/>
      <c r="AF847" s="546"/>
      <c r="AG847" s="546"/>
      <c r="AH847" s="546"/>
      <c r="AI847" s="546"/>
      <c r="AJ847" s="546"/>
    </row>
    <row r="848" spans="1:36" ht="15.75" customHeight="1">
      <c r="A848" s="546"/>
      <c r="B848" s="546"/>
      <c r="C848" s="546"/>
      <c r="D848" s="546"/>
      <c r="E848" s="546"/>
      <c r="F848" s="546"/>
      <c r="G848" s="546"/>
      <c r="H848" s="546"/>
      <c r="I848" s="546"/>
      <c r="J848" s="546"/>
      <c r="K848" s="546"/>
      <c r="L848" s="546"/>
      <c r="M848" s="546"/>
      <c r="N848" s="546"/>
      <c r="O848" s="546"/>
      <c r="P848" s="546"/>
      <c r="Q848" s="546"/>
      <c r="R848" s="546"/>
      <c r="S848" s="546"/>
      <c r="T848" s="546"/>
      <c r="U848" s="546"/>
      <c r="V848" s="546"/>
      <c r="W848" s="546"/>
      <c r="X848" s="554"/>
      <c r="Y848" s="554"/>
      <c r="Z848" s="546"/>
      <c r="AA848" s="546"/>
      <c r="AB848" s="546"/>
      <c r="AC848" s="546"/>
      <c r="AD848" s="546"/>
      <c r="AE848" s="546"/>
      <c r="AF848" s="546"/>
      <c r="AG848" s="546"/>
      <c r="AH848" s="546"/>
      <c r="AI848" s="546"/>
      <c r="AJ848" s="546"/>
    </row>
    <row r="849" spans="1:36" ht="15.75" customHeight="1">
      <c r="A849" s="546"/>
      <c r="B849" s="546"/>
      <c r="C849" s="546"/>
      <c r="D849" s="546"/>
      <c r="E849" s="546"/>
      <c r="F849" s="546"/>
      <c r="G849" s="546"/>
      <c r="H849" s="546"/>
      <c r="I849" s="546"/>
      <c r="J849" s="546"/>
      <c r="K849" s="546"/>
      <c r="L849" s="546"/>
      <c r="M849" s="546"/>
      <c r="N849" s="546"/>
      <c r="O849" s="546"/>
      <c r="P849" s="546"/>
      <c r="Q849" s="546"/>
      <c r="R849" s="546"/>
      <c r="S849" s="546"/>
      <c r="T849" s="546"/>
      <c r="U849" s="546"/>
      <c r="V849" s="546"/>
      <c r="W849" s="546"/>
      <c r="X849" s="554"/>
      <c r="Y849" s="554"/>
      <c r="Z849" s="546"/>
      <c r="AA849" s="546"/>
      <c r="AB849" s="546"/>
      <c r="AC849" s="546"/>
      <c r="AD849" s="546"/>
      <c r="AE849" s="546"/>
      <c r="AF849" s="546"/>
      <c r="AG849" s="546"/>
      <c r="AH849" s="546"/>
      <c r="AI849" s="546"/>
      <c r="AJ849" s="546"/>
    </row>
    <row r="850" spans="1:36" ht="15.75" customHeight="1">
      <c r="A850" s="546"/>
      <c r="B850" s="546"/>
      <c r="C850" s="546"/>
      <c r="D850" s="546"/>
      <c r="E850" s="546"/>
      <c r="F850" s="546"/>
      <c r="G850" s="546"/>
      <c r="H850" s="546"/>
      <c r="I850" s="546"/>
      <c r="J850" s="546"/>
      <c r="K850" s="546"/>
      <c r="L850" s="546"/>
      <c r="M850" s="546"/>
      <c r="N850" s="546"/>
      <c r="O850" s="546"/>
      <c r="P850" s="546"/>
      <c r="Q850" s="546"/>
      <c r="R850" s="546"/>
      <c r="S850" s="546"/>
      <c r="T850" s="546"/>
      <c r="U850" s="546"/>
      <c r="V850" s="546"/>
      <c r="W850" s="546"/>
      <c r="X850" s="554"/>
      <c r="Y850" s="554"/>
      <c r="Z850" s="546"/>
      <c r="AA850" s="546"/>
      <c r="AB850" s="546"/>
      <c r="AC850" s="546"/>
      <c r="AD850" s="546"/>
      <c r="AE850" s="546"/>
      <c r="AF850" s="546"/>
      <c r="AG850" s="546"/>
      <c r="AH850" s="546"/>
      <c r="AI850" s="546"/>
      <c r="AJ850" s="546"/>
    </row>
    <row r="851" spans="1:36" ht="15.75" customHeight="1">
      <c r="A851" s="546"/>
      <c r="B851" s="546"/>
      <c r="C851" s="546"/>
      <c r="D851" s="546"/>
      <c r="E851" s="546"/>
      <c r="F851" s="546"/>
      <c r="G851" s="546"/>
      <c r="H851" s="546"/>
      <c r="I851" s="546"/>
      <c r="J851" s="546"/>
      <c r="K851" s="546"/>
      <c r="L851" s="546"/>
      <c r="M851" s="546"/>
      <c r="N851" s="546"/>
      <c r="O851" s="546"/>
      <c r="P851" s="546"/>
      <c r="Q851" s="546"/>
      <c r="R851" s="546"/>
      <c r="S851" s="546"/>
      <c r="T851" s="546"/>
      <c r="U851" s="546"/>
      <c r="V851" s="546"/>
      <c r="W851" s="546"/>
      <c r="X851" s="554"/>
      <c r="Y851" s="554"/>
      <c r="Z851" s="546"/>
      <c r="AA851" s="546"/>
      <c r="AB851" s="546"/>
      <c r="AC851" s="546"/>
      <c r="AD851" s="546"/>
      <c r="AE851" s="546"/>
      <c r="AF851" s="546"/>
      <c r="AG851" s="546"/>
      <c r="AH851" s="546"/>
      <c r="AI851" s="546"/>
      <c r="AJ851" s="546"/>
    </row>
    <row r="852" spans="1:36" ht="15.75" customHeight="1">
      <c r="A852" s="546"/>
      <c r="B852" s="546"/>
      <c r="C852" s="546"/>
      <c r="D852" s="546"/>
      <c r="E852" s="546"/>
      <c r="F852" s="546"/>
      <c r="G852" s="546"/>
      <c r="H852" s="546"/>
      <c r="I852" s="546"/>
      <c r="J852" s="546"/>
      <c r="K852" s="546"/>
      <c r="L852" s="546"/>
      <c r="M852" s="546"/>
      <c r="N852" s="546"/>
      <c r="O852" s="546"/>
      <c r="P852" s="546"/>
      <c r="Q852" s="546"/>
      <c r="R852" s="546"/>
      <c r="S852" s="546"/>
      <c r="T852" s="546"/>
      <c r="U852" s="546"/>
      <c r="V852" s="546"/>
      <c r="W852" s="546"/>
      <c r="X852" s="554"/>
      <c r="Y852" s="554"/>
      <c r="Z852" s="546"/>
      <c r="AA852" s="546"/>
      <c r="AB852" s="546"/>
      <c r="AC852" s="546"/>
      <c r="AD852" s="546"/>
      <c r="AE852" s="546"/>
      <c r="AF852" s="546"/>
      <c r="AG852" s="546"/>
      <c r="AH852" s="546"/>
      <c r="AI852" s="546"/>
      <c r="AJ852" s="546"/>
    </row>
    <row r="853" spans="1:36" ht="15.75" customHeight="1">
      <c r="A853" s="546"/>
      <c r="B853" s="546"/>
      <c r="C853" s="546"/>
      <c r="D853" s="546"/>
      <c r="E853" s="546"/>
      <c r="F853" s="546"/>
      <c r="G853" s="546"/>
      <c r="H853" s="546"/>
      <c r="I853" s="546"/>
      <c r="J853" s="546"/>
      <c r="K853" s="546"/>
      <c r="L853" s="546"/>
      <c r="M853" s="546"/>
      <c r="N853" s="546"/>
      <c r="O853" s="546"/>
      <c r="P853" s="546"/>
      <c r="Q853" s="546"/>
      <c r="R853" s="546"/>
      <c r="S853" s="546"/>
      <c r="T853" s="546"/>
      <c r="U853" s="546"/>
      <c r="V853" s="546"/>
      <c r="W853" s="546"/>
      <c r="X853" s="554"/>
      <c r="Y853" s="554"/>
      <c r="Z853" s="546"/>
      <c r="AA853" s="546"/>
      <c r="AB853" s="546"/>
      <c r="AC853" s="546"/>
      <c r="AD853" s="546"/>
      <c r="AE853" s="546"/>
      <c r="AF853" s="546"/>
      <c r="AG853" s="546"/>
      <c r="AH853" s="546"/>
      <c r="AI853" s="546"/>
      <c r="AJ853" s="546"/>
    </row>
    <row r="854" spans="1:36" ht="15.75" customHeight="1">
      <c r="A854" s="546"/>
      <c r="B854" s="546"/>
      <c r="C854" s="546"/>
      <c r="D854" s="546"/>
      <c r="E854" s="546"/>
      <c r="F854" s="546"/>
      <c r="G854" s="546"/>
      <c r="H854" s="546"/>
      <c r="I854" s="546"/>
      <c r="J854" s="546"/>
      <c r="K854" s="546"/>
      <c r="L854" s="546"/>
      <c r="M854" s="546"/>
      <c r="N854" s="546"/>
      <c r="O854" s="546"/>
      <c r="P854" s="546"/>
      <c r="Q854" s="546"/>
      <c r="R854" s="546"/>
      <c r="S854" s="546"/>
      <c r="T854" s="546"/>
      <c r="U854" s="546"/>
      <c r="V854" s="546"/>
      <c r="W854" s="546"/>
      <c r="X854" s="554"/>
      <c r="Y854" s="554"/>
      <c r="Z854" s="546"/>
      <c r="AA854" s="546"/>
      <c r="AB854" s="546"/>
      <c r="AC854" s="546"/>
      <c r="AD854" s="546"/>
      <c r="AE854" s="546"/>
      <c r="AF854" s="546"/>
      <c r="AG854" s="546"/>
      <c r="AH854" s="546"/>
      <c r="AI854" s="546"/>
      <c r="AJ854" s="546"/>
    </row>
    <row r="855" spans="1:36" ht="15.75" customHeight="1">
      <c r="A855" s="546"/>
      <c r="B855" s="546"/>
      <c r="C855" s="546"/>
      <c r="D855" s="546"/>
      <c r="E855" s="546"/>
      <c r="F855" s="546"/>
      <c r="G855" s="546"/>
      <c r="H855" s="546"/>
      <c r="I855" s="546"/>
      <c r="J855" s="546"/>
      <c r="K855" s="546"/>
      <c r="L855" s="546"/>
      <c r="M855" s="546"/>
      <c r="N855" s="546"/>
      <c r="O855" s="546"/>
      <c r="P855" s="546"/>
      <c r="Q855" s="546"/>
      <c r="R855" s="546"/>
      <c r="S855" s="546"/>
      <c r="T855" s="546"/>
      <c r="U855" s="546"/>
      <c r="V855" s="546"/>
      <c r="W855" s="546"/>
      <c r="X855" s="554"/>
      <c r="Y855" s="554"/>
      <c r="Z855" s="546"/>
      <c r="AA855" s="546"/>
      <c r="AB855" s="546"/>
      <c r="AC855" s="546"/>
      <c r="AD855" s="546"/>
      <c r="AE855" s="546"/>
      <c r="AF855" s="546"/>
      <c r="AG855" s="546"/>
      <c r="AH855" s="546"/>
      <c r="AI855" s="546"/>
      <c r="AJ855" s="546"/>
    </row>
    <row r="856" spans="1:36" ht="15.75" customHeight="1">
      <c r="A856" s="546"/>
      <c r="B856" s="546"/>
      <c r="C856" s="546"/>
      <c r="D856" s="546"/>
      <c r="E856" s="546"/>
      <c r="F856" s="546"/>
      <c r="G856" s="546"/>
      <c r="H856" s="546"/>
      <c r="I856" s="546"/>
      <c r="J856" s="546"/>
      <c r="K856" s="546"/>
      <c r="L856" s="546"/>
      <c r="M856" s="546"/>
      <c r="N856" s="546"/>
      <c r="O856" s="546"/>
      <c r="P856" s="546"/>
      <c r="Q856" s="546"/>
      <c r="R856" s="546"/>
      <c r="S856" s="546"/>
      <c r="T856" s="546"/>
      <c r="U856" s="546"/>
      <c r="V856" s="546"/>
      <c r="W856" s="546"/>
      <c r="X856" s="554"/>
      <c r="Y856" s="554"/>
      <c r="Z856" s="546"/>
      <c r="AA856" s="546"/>
      <c r="AB856" s="546"/>
      <c r="AC856" s="546"/>
      <c r="AD856" s="546"/>
      <c r="AE856" s="546"/>
      <c r="AF856" s="546"/>
      <c r="AG856" s="546"/>
      <c r="AH856" s="546"/>
      <c r="AI856" s="546"/>
      <c r="AJ856" s="546"/>
    </row>
    <row r="857" spans="1:36" ht="15.75" customHeight="1">
      <c r="A857" s="546"/>
      <c r="B857" s="546"/>
      <c r="C857" s="546"/>
      <c r="D857" s="546"/>
      <c r="E857" s="546"/>
      <c r="F857" s="546"/>
      <c r="G857" s="546"/>
      <c r="H857" s="546"/>
      <c r="I857" s="546"/>
      <c r="J857" s="546"/>
      <c r="K857" s="546"/>
      <c r="L857" s="546"/>
      <c r="M857" s="546"/>
      <c r="N857" s="546"/>
      <c r="O857" s="546"/>
      <c r="P857" s="546"/>
      <c r="Q857" s="546"/>
      <c r="R857" s="546"/>
      <c r="S857" s="546"/>
      <c r="T857" s="546"/>
      <c r="U857" s="546"/>
      <c r="V857" s="546"/>
      <c r="W857" s="546"/>
      <c r="X857" s="554"/>
      <c r="Y857" s="554"/>
      <c r="Z857" s="546"/>
      <c r="AA857" s="546"/>
      <c r="AB857" s="546"/>
      <c r="AC857" s="546"/>
      <c r="AD857" s="546"/>
      <c r="AE857" s="546"/>
      <c r="AF857" s="546"/>
      <c r="AG857" s="546"/>
      <c r="AH857" s="546"/>
      <c r="AI857" s="546"/>
      <c r="AJ857" s="546"/>
    </row>
    <row r="858" spans="1:36" ht="15.75" customHeight="1">
      <c r="A858" s="546"/>
      <c r="B858" s="546"/>
      <c r="C858" s="546"/>
      <c r="D858" s="546"/>
      <c r="E858" s="546"/>
      <c r="F858" s="546"/>
      <c r="G858" s="546"/>
      <c r="H858" s="546"/>
      <c r="I858" s="546"/>
      <c r="J858" s="546"/>
      <c r="K858" s="546"/>
      <c r="L858" s="546"/>
      <c r="M858" s="546"/>
      <c r="N858" s="546"/>
      <c r="O858" s="546"/>
      <c r="P858" s="546"/>
      <c r="Q858" s="546"/>
      <c r="R858" s="546"/>
      <c r="S858" s="546"/>
      <c r="T858" s="546"/>
      <c r="U858" s="546"/>
      <c r="V858" s="546"/>
      <c r="W858" s="546"/>
      <c r="X858" s="554"/>
      <c r="Y858" s="554"/>
      <c r="Z858" s="546"/>
      <c r="AA858" s="546"/>
      <c r="AB858" s="546"/>
      <c r="AC858" s="546"/>
      <c r="AD858" s="546"/>
      <c r="AE858" s="546"/>
      <c r="AF858" s="546"/>
      <c r="AG858" s="546"/>
      <c r="AH858" s="546"/>
      <c r="AI858" s="546"/>
      <c r="AJ858" s="546"/>
    </row>
    <row r="859" spans="1:36" ht="15.75" customHeight="1">
      <c r="A859" s="546"/>
      <c r="B859" s="546"/>
      <c r="C859" s="546"/>
      <c r="D859" s="546"/>
      <c r="E859" s="546"/>
      <c r="F859" s="546"/>
      <c r="G859" s="546"/>
      <c r="H859" s="546"/>
      <c r="I859" s="546"/>
      <c r="J859" s="546"/>
      <c r="K859" s="546"/>
      <c r="L859" s="546"/>
      <c r="M859" s="546"/>
      <c r="N859" s="546"/>
      <c r="O859" s="546"/>
      <c r="P859" s="546"/>
      <c r="Q859" s="546"/>
      <c r="R859" s="546"/>
      <c r="S859" s="546"/>
      <c r="T859" s="546"/>
      <c r="U859" s="546"/>
      <c r="V859" s="546"/>
      <c r="W859" s="546"/>
      <c r="X859" s="554"/>
      <c r="Y859" s="554"/>
      <c r="Z859" s="546"/>
      <c r="AA859" s="546"/>
      <c r="AB859" s="546"/>
      <c r="AC859" s="546"/>
      <c r="AD859" s="546"/>
      <c r="AE859" s="546"/>
      <c r="AF859" s="546"/>
      <c r="AG859" s="546"/>
      <c r="AH859" s="546"/>
      <c r="AI859" s="546"/>
      <c r="AJ859" s="546"/>
    </row>
    <row r="860" spans="1:36" ht="15.75" customHeight="1">
      <c r="A860" s="546"/>
      <c r="B860" s="546"/>
      <c r="C860" s="546"/>
      <c r="D860" s="546"/>
      <c r="E860" s="546"/>
      <c r="F860" s="546"/>
      <c r="G860" s="546"/>
      <c r="H860" s="546"/>
      <c r="I860" s="546"/>
      <c r="J860" s="546"/>
      <c r="K860" s="546"/>
      <c r="L860" s="546"/>
      <c r="M860" s="546"/>
      <c r="N860" s="546"/>
      <c r="O860" s="546"/>
      <c r="P860" s="546"/>
      <c r="Q860" s="546"/>
      <c r="R860" s="546"/>
      <c r="S860" s="546"/>
      <c r="T860" s="546"/>
      <c r="U860" s="546"/>
      <c r="V860" s="546"/>
      <c r="W860" s="546"/>
      <c r="X860" s="554"/>
      <c r="Y860" s="554"/>
      <c r="Z860" s="546"/>
      <c r="AA860" s="546"/>
      <c r="AB860" s="546"/>
      <c r="AC860" s="546"/>
      <c r="AD860" s="546"/>
      <c r="AE860" s="546"/>
      <c r="AF860" s="546"/>
      <c r="AG860" s="546"/>
      <c r="AH860" s="546"/>
      <c r="AI860" s="546"/>
      <c r="AJ860" s="546"/>
    </row>
    <row r="861" spans="1:36" ht="15.75" customHeight="1">
      <c r="A861" s="546"/>
      <c r="B861" s="546"/>
      <c r="C861" s="546"/>
      <c r="D861" s="546"/>
      <c r="E861" s="546"/>
      <c r="F861" s="546"/>
      <c r="G861" s="546"/>
      <c r="H861" s="546"/>
      <c r="I861" s="546"/>
      <c r="J861" s="546"/>
      <c r="K861" s="546"/>
      <c r="L861" s="546"/>
      <c r="M861" s="546"/>
      <c r="N861" s="546"/>
      <c r="O861" s="546"/>
      <c r="P861" s="546"/>
      <c r="Q861" s="546"/>
      <c r="R861" s="546"/>
      <c r="S861" s="546"/>
      <c r="T861" s="546"/>
      <c r="U861" s="546"/>
      <c r="V861" s="546"/>
      <c r="W861" s="546"/>
      <c r="X861" s="554"/>
      <c r="Y861" s="554"/>
      <c r="Z861" s="546"/>
      <c r="AA861" s="546"/>
      <c r="AB861" s="546"/>
      <c r="AC861" s="546"/>
      <c r="AD861" s="546"/>
      <c r="AE861" s="546"/>
      <c r="AF861" s="546"/>
      <c r="AG861" s="546"/>
      <c r="AH861" s="546"/>
      <c r="AI861" s="546"/>
      <c r="AJ861" s="546"/>
    </row>
    <row r="862" spans="1:36" ht="15.75" customHeight="1">
      <c r="A862" s="546"/>
      <c r="B862" s="546"/>
      <c r="C862" s="546"/>
      <c r="D862" s="546"/>
      <c r="E862" s="546"/>
      <c r="F862" s="546"/>
      <c r="G862" s="546"/>
      <c r="H862" s="546"/>
      <c r="I862" s="546"/>
      <c r="J862" s="546"/>
      <c r="K862" s="546"/>
      <c r="L862" s="546"/>
      <c r="M862" s="546"/>
      <c r="N862" s="546"/>
      <c r="O862" s="546"/>
      <c r="P862" s="546"/>
      <c r="Q862" s="546"/>
      <c r="R862" s="546"/>
      <c r="S862" s="546"/>
      <c r="T862" s="546"/>
      <c r="U862" s="546"/>
      <c r="V862" s="546"/>
      <c r="W862" s="546"/>
      <c r="X862" s="554"/>
      <c r="Y862" s="554"/>
      <c r="Z862" s="546"/>
      <c r="AA862" s="546"/>
      <c r="AB862" s="546"/>
      <c r="AC862" s="546"/>
      <c r="AD862" s="546"/>
      <c r="AE862" s="546"/>
      <c r="AF862" s="546"/>
      <c r="AG862" s="546"/>
      <c r="AH862" s="546"/>
      <c r="AI862" s="546"/>
      <c r="AJ862" s="546"/>
    </row>
    <row r="863" spans="1:36" ht="15.75" customHeight="1">
      <c r="A863" s="546"/>
      <c r="B863" s="546"/>
      <c r="C863" s="546"/>
      <c r="D863" s="546"/>
      <c r="E863" s="546"/>
      <c r="F863" s="546"/>
      <c r="G863" s="546"/>
      <c r="H863" s="546"/>
      <c r="I863" s="546"/>
      <c r="J863" s="546"/>
      <c r="K863" s="546"/>
      <c r="L863" s="546"/>
      <c r="M863" s="546"/>
      <c r="N863" s="546"/>
      <c r="O863" s="546"/>
      <c r="P863" s="546"/>
      <c r="Q863" s="546"/>
      <c r="R863" s="546"/>
      <c r="S863" s="546"/>
      <c r="T863" s="546"/>
      <c r="U863" s="546"/>
      <c r="V863" s="546"/>
      <c r="W863" s="546"/>
      <c r="X863" s="554"/>
      <c r="Y863" s="554"/>
      <c r="Z863" s="546"/>
      <c r="AA863" s="546"/>
      <c r="AB863" s="546"/>
      <c r="AC863" s="546"/>
      <c r="AD863" s="546"/>
      <c r="AE863" s="546"/>
      <c r="AF863" s="546"/>
      <c r="AG863" s="546"/>
      <c r="AH863" s="546"/>
      <c r="AI863" s="546"/>
      <c r="AJ863" s="546"/>
    </row>
    <row r="864" spans="1:36" ht="15.75" customHeight="1">
      <c r="A864" s="546"/>
      <c r="B864" s="546"/>
      <c r="C864" s="546"/>
      <c r="D864" s="546"/>
      <c r="E864" s="546"/>
      <c r="F864" s="546"/>
      <c r="G864" s="546"/>
      <c r="H864" s="546"/>
      <c r="I864" s="546"/>
      <c r="J864" s="546"/>
      <c r="K864" s="546"/>
      <c r="L864" s="546"/>
      <c r="M864" s="546"/>
      <c r="N864" s="546"/>
      <c r="O864" s="546"/>
      <c r="P864" s="546"/>
      <c r="Q864" s="546"/>
      <c r="R864" s="546"/>
      <c r="S864" s="546"/>
      <c r="T864" s="546"/>
      <c r="U864" s="546"/>
      <c r="V864" s="546"/>
      <c r="W864" s="546"/>
      <c r="X864" s="554"/>
      <c r="Y864" s="554"/>
      <c r="Z864" s="546"/>
      <c r="AA864" s="546"/>
      <c r="AB864" s="546"/>
      <c r="AC864" s="546"/>
      <c r="AD864" s="546"/>
      <c r="AE864" s="546"/>
      <c r="AF864" s="546"/>
      <c r="AG864" s="546"/>
      <c r="AH864" s="546"/>
      <c r="AI864" s="546"/>
      <c r="AJ864" s="546"/>
    </row>
    <row r="865" spans="1:36" ht="15.75" customHeight="1">
      <c r="A865" s="546"/>
      <c r="B865" s="546"/>
      <c r="C865" s="546"/>
      <c r="D865" s="546"/>
      <c r="E865" s="546"/>
      <c r="F865" s="546"/>
      <c r="G865" s="546"/>
      <c r="H865" s="546"/>
      <c r="I865" s="546"/>
      <c r="J865" s="546"/>
      <c r="K865" s="546"/>
      <c r="L865" s="546"/>
      <c r="M865" s="546"/>
      <c r="N865" s="546"/>
      <c r="O865" s="546"/>
      <c r="P865" s="546"/>
      <c r="Q865" s="546"/>
      <c r="R865" s="546"/>
      <c r="S865" s="546"/>
      <c r="T865" s="546"/>
      <c r="U865" s="546"/>
      <c r="V865" s="546"/>
      <c r="W865" s="546"/>
      <c r="X865" s="554"/>
      <c r="Y865" s="554"/>
      <c r="Z865" s="546"/>
      <c r="AA865" s="546"/>
      <c r="AB865" s="546"/>
      <c r="AC865" s="546"/>
      <c r="AD865" s="546"/>
      <c r="AE865" s="546"/>
      <c r="AF865" s="546"/>
      <c r="AG865" s="546"/>
      <c r="AH865" s="546"/>
      <c r="AI865" s="546"/>
      <c r="AJ865" s="546"/>
    </row>
    <row r="866" spans="1:36" ht="15.75" customHeight="1">
      <c r="A866" s="546"/>
      <c r="B866" s="546"/>
      <c r="C866" s="546"/>
      <c r="D866" s="546"/>
      <c r="E866" s="546"/>
      <c r="F866" s="546"/>
      <c r="G866" s="546"/>
      <c r="H866" s="546"/>
      <c r="I866" s="546"/>
      <c r="J866" s="546"/>
      <c r="K866" s="546"/>
      <c r="L866" s="546"/>
      <c r="M866" s="546"/>
      <c r="N866" s="546"/>
      <c r="O866" s="546"/>
      <c r="P866" s="546"/>
      <c r="Q866" s="546"/>
      <c r="R866" s="546"/>
      <c r="S866" s="546"/>
      <c r="T866" s="546"/>
      <c r="U866" s="546"/>
      <c r="V866" s="546"/>
      <c r="W866" s="546"/>
      <c r="X866" s="554"/>
      <c r="Y866" s="554"/>
      <c r="Z866" s="546"/>
      <c r="AA866" s="546"/>
      <c r="AB866" s="546"/>
      <c r="AC866" s="546"/>
      <c r="AD866" s="546"/>
      <c r="AE866" s="546"/>
      <c r="AF866" s="546"/>
      <c r="AG866" s="546"/>
      <c r="AH866" s="546"/>
      <c r="AI866" s="546"/>
      <c r="AJ866" s="546"/>
    </row>
    <row r="867" spans="1:36" ht="15.75" customHeight="1">
      <c r="A867" s="546"/>
      <c r="B867" s="546"/>
      <c r="C867" s="546"/>
      <c r="D867" s="546"/>
      <c r="E867" s="546"/>
      <c r="F867" s="546"/>
      <c r="G867" s="546"/>
      <c r="H867" s="546"/>
      <c r="I867" s="546"/>
      <c r="J867" s="546"/>
      <c r="K867" s="546"/>
      <c r="L867" s="546"/>
      <c r="M867" s="546"/>
      <c r="N867" s="546"/>
      <c r="O867" s="546"/>
      <c r="P867" s="546"/>
      <c r="Q867" s="546"/>
      <c r="R867" s="546"/>
      <c r="S867" s="546"/>
      <c r="T867" s="546"/>
      <c r="U867" s="546"/>
      <c r="V867" s="546"/>
      <c r="W867" s="546"/>
      <c r="X867" s="554"/>
      <c r="Y867" s="554"/>
      <c r="Z867" s="546"/>
      <c r="AA867" s="546"/>
      <c r="AB867" s="546"/>
      <c r="AC867" s="546"/>
      <c r="AD867" s="546"/>
      <c r="AE867" s="546"/>
      <c r="AF867" s="546"/>
      <c r="AG867" s="546"/>
      <c r="AH867" s="546"/>
      <c r="AI867" s="546"/>
      <c r="AJ867" s="546"/>
    </row>
    <row r="868" spans="1:36" ht="15.75" customHeight="1">
      <c r="A868" s="546"/>
      <c r="B868" s="546"/>
      <c r="C868" s="546"/>
      <c r="D868" s="546"/>
      <c r="E868" s="546"/>
      <c r="F868" s="546"/>
      <c r="G868" s="546"/>
      <c r="H868" s="546"/>
      <c r="I868" s="546"/>
      <c r="J868" s="546"/>
      <c r="K868" s="546"/>
      <c r="L868" s="546"/>
      <c r="M868" s="546"/>
      <c r="N868" s="546"/>
      <c r="O868" s="546"/>
      <c r="P868" s="546"/>
      <c r="Q868" s="546"/>
      <c r="R868" s="546"/>
      <c r="S868" s="546"/>
      <c r="T868" s="546"/>
      <c r="U868" s="546"/>
      <c r="V868" s="546"/>
      <c r="W868" s="546"/>
      <c r="X868" s="554"/>
      <c r="Y868" s="554"/>
      <c r="Z868" s="546"/>
      <c r="AA868" s="546"/>
      <c r="AB868" s="546"/>
      <c r="AC868" s="546"/>
      <c r="AD868" s="546"/>
      <c r="AE868" s="546"/>
      <c r="AF868" s="546"/>
      <c r="AG868" s="546"/>
      <c r="AH868" s="546"/>
      <c r="AI868" s="546"/>
      <c r="AJ868" s="546"/>
    </row>
    <row r="869" spans="1:36" ht="15.75" customHeight="1">
      <c r="A869" s="546"/>
      <c r="B869" s="546"/>
      <c r="C869" s="546"/>
      <c r="D869" s="546"/>
      <c r="E869" s="546"/>
      <c r="F869" s="546"/>
      <c r="G869" s="546"/>
      <c r="H869" s="546"/>
      <c r="I869" s="546"/>
      <c r="J869" s="546"/>
      <c r="K869" s="546"/>
      <c r="L869" s="546"/>
      <c r="M869" s="546"/>
      <c r="N869" s="546"/>
      <c r="O869" s="546"/>
      <c r="P869" s="546"/>
      <c r="Q869" s="546"/>
      <c r="R869" s="546"/>
      <c r="S869" s="546"/>
      <c r="T869" s="546"/>
      <c r="U869" s="546"/>
      <c r="V869" s="546"/>
      <c r="W869" s="546"/>
      <c r="X869" s="554"/>
      <c r="Y869" s="554"/>
      <c r="Z869" s="546"/>
      <c r="AA869" s="546"/>
      <c r="AB869" s="546"/>
      <c r="AC869" s="546"/>
      <c r="AD869" s="546"/>
      <c r="AE869" s="546"/>
      <c r="AF869" s="546"/>
      <c r="AG869" s="546"/>
      <c r="AH869" s="546"/>
      <c r="AI869" s="546"/>
      <c r="AJ869" s="546"/>
    </row>
    <row r="870" spans="1:36" ht="15.75" customHeight="1">
      <c r="A870" s="546"/>
      <c r="B870" s="546"/>
      <c r="C870" s="546"/>
      <c r="D870" s="546"/>
      <c r="E870" s="546"/>
      <c r="F870" s="546"/>
      <c r="G870" s="546"/>
      <c r="H870" s="546"/>
      <c r="I870" s="546"/>
      <c r="J870" s="546"/>
      <c r="K870" s="546"/>
      <c r="L870" s="546"/>
      <c r="M870" s="546"/>
      <c r="N870" s="546"/>
      <c r="O870" s="546"/>
      <c r="P870" s="546"/>
      <c r="Q870" s="546"/>
      <c r="R870" s="546"/>
      <c r="S870" s="546"/>
      <c r="T870" s="546"/>
      <c r="U870" s="546"/>
      <c r="V870" s="546"/>
      <c r="W870" s="546"/>
      <c r="X870" s="554"/>
      <c r="Y870" s="554"/>
      <c r="Z870" s="546"/>
      <c r="AA870" s="546"/>
      <c r="AB870" s="546"/>
      <c r="AC870" s="546"/>
      <c r="AD870" s="546"/>
      <c r="AE870" s="546"/>
      <c r="AF870" s="546"/>
      <c r="AG870" s="546"/>
      <c r="AH870" s="546"/>
      <c r="AI870" s="546"/>
      <c r="AJ870" s="546"/>
    </row>
    <row r="871" spans="1:36" ht="15.75" customHeight="1">
      <c r="A871" s="546"/>
      <c r="B871" s="546"/>
      <c r="C871" s="546"/>
      <c r="D871" s="546"/>
      <c r="E871" s="546"/>
      <c r="F871" s="546"/>
      <c r="G871" s="546"/>
      <c r="H871" s="546"/>
      <c r="I871" s="546"/>
      <c r="J871" s="546"/>
      <c r="K871" s="546"/>
      <c r="L871" s="546"/>
      <c r="M871" s="546"/>
      <c r="N871" s="546"/>
      <c r="O871" s="546"/>
      <c r="P871" s="546"/>
      <c r="Q871" s="546"/>
      <c r="R871" s="546"/>
      <c r="S871" s="546"/>
      <c r="T871" s="546"/>
      <c r="U871" s="546"/>
      <c r="V871" s="546"/>
      <c r="W871" s="546"/>
      <c r="X871" s="554"/>
      <c r="Y871" s="554"/>
      <c r="Z871" s="546"/>
      <c r="AA871" s="546"/>
      <c r="AB871" s="546"/>
      <c r="AC871" s="546"/>
      <c r="AD871" s="546"/>
      <c r="AE871" s="546"/>
      <c r="AF871" s="546"/>
      <c r="AG871" s="546"/>
      <c r="AH871" s="546"/>
      <c r="AI871" s="546"/>
      <c r="AJ871" s="546"/>
    </row>
    <row r="872" spans="1:36" ht="15.75" customHeight="1">
      <c r="A872" s="546"/>
      <c r="B872" s="546"/>
      <c r="C872" s="546"/>
      <c r="D872" s="546"/>
      <c r="E872" s="546"/>
      <c r="F872" s="546"/>
      <c r="G872" s="546"/>
      <c r="H872" s="546"/>
      <c r="I872" s="546"/>
      <c r="J872" s="546"/>
      <c r="K872" s="546"/>
      <c r="L872" s="546"/>
      <c r="M872" s="546"/>
      <c r="N872" s="546"/>
      <c r="O872" s="546"/>
      <c r="P872" s="546"/>
      <c r="Q872" s="546"/>
      <c r="R872" s="546"/>
      <c r="S872" s="546"/>
      <c r="T872" s="546"/>
      <c r="U872" s="546"/>
      <c r="V872" s="546"/>
      <c r="W872" s="546"/>
      <c r="X872" s="554"/>
      <c r="Y872" s="554"/>
      <c r="Z872" s="546"/>
      <c r="AA872" s="546"/>
      <c r="AB872" s="546"/>
      <c r="AC872" s="546"/>
      <c r="AD872" s="546"/>
      <c r="AE872" s="546"/>
      <c r="AF872" s="546"/>
      <c r="AG872" s="546"/>
      <c r="AH872" s="546"/>
      <c r="AI872" s="546"/>
      <c r="AJ872" s="546"/>
    </row>
    <row r="873" spans="1:36" ht="15.75" customHeight="1">
      <c r="A873" s="546"/>
      <c r="B873" s="546"/>
      <c r="C873" s="546"/>
      <c r="D873" s="546"/>
      <c r="E873" s="546"/>
      <c r="F873" s="546"/>
      <c r="G873" s="546"/>
      <c r="H873" s="546"/>
      <c r="I873" s="546"/>
      <c r="J873" s="546"/>
      <c r="K873" s="546"/>
      <c r="L873" s="546"/>
      <c r="M873" s="546"/>
      <c r="N873" s="546"/>
      <c r="O873" s="546"/>
      <c r="P873" s="546"/>
      <c r="Q873" s="546"/>
      <c r="R873" s="546"/>
      <c r="S873" s="546"/>
      <c r="T873" s="546"/>
      <c r="U873" s="546"/>
      <c r="V873" s="546"/>
      <c r="W873" s="546"/>
      <c r="X873" s="554"/>
      <c r="Y873" s="554"/>
      <c r="Z873" s="546"/>
      <c r="AA873" s="546"/>
      <c r="AB873" s="546"/>
      <c r="AC873" s="546"/>
      <c r="AD873" s="546"/>
      <c r="AE873" s="546"/>
      <c r="AF873" s="546"/>
      <c r="AG873" s="546"/>
      <c r="AH873" s="546"/>
      <c r="AI873" s="546"/>
      <c r="AJ873" s="546"/>
    </row>
    <row r="874" spans="1:36" ht="15.75" customHeight="1">
      <c r="A874" s="546"/>
      <c r="B874" s="546"/>
      <c r="C874" s="546"/>
      <c r="D874" s="546"/>
      <c r="E874" s="546"/>
      <c r="F874" s="546"/>
      <c r="G874" s="546"/>
      <c r="H874" s="546"/>
      <c r="I874" s="546"/>
      <c r="J874" s="546"/>
      <c r="K874" s="546"/>
      <c r="L874" s="546"/>
      <c r="M874" s="546"/>
      <c r="N874" s="546"/>
      <c r="O874" s="546"/>
      <c r="P874" s="546"/>
      <c r="Q874" s="546"/>
      <c r="R874" s="546"/>
      <c r="S874" s="546"/>
      <c r="T874" s="546"/>
      <c r="U874" s="546"/>
      <c r="V874" s="546"/>
      <c r="W874" s="546"/>
      <c r="X874" s="554"/>
      <c r="Y874" s="554"/>
      <c r="Z874" s="546"/>
      <c r="AA874" s="546"/>
      <c r="AB874" s="546"/>
      <c r="AC874" s="546"/>
      <c r="AD874" s="546"/>
      <c r="AE874" s="546"/>
      <c r="AF874" s="546"/>
      <c r="AG874" s="546"/>
      <c r="AH874" s="546"/>
      <c r="AI874" s="546"/>
      <c r="AJ874" s="546"/>
    </row>
    <row r="875" spans="1:36" ht="15.75" customHeight="1">
      <c r="A875" s="546"/>
      <c r="B875" s="546"/>
      <c r="C875" s="546"/>
      <c r="D875" s="546"/>
      <c r="E875" s="546"/>
      <c r="F875" s="546"/>
      <c r="G875" s="546"/>
      <c r="H875" s="546"/>
      <c r="I875" s="546"/>
      <c r="J875" s="546"/>
      <c r="K875" s="546"/>
      <c r="L875" s="546"/>
      <c r="M875" s="546"/>
      <c r="N875" s="546"/>
      <c r="O875" s="546"/>
      <c r="P875" s="546"/>
      <c r="Q875" s="546"/>
      <c r="R875" s="546"/>
      <c r="S875" s="546"/>
      <c r="T875" s="546"/>
      <c r="U875" s="546"/>
      <c r="V875" s="546"/>
      <c r="W875" s="546"/>
      <c r="X875" s="554"/>
      <c r="Y875" s="554"/>
      <c r="Z875" s="546"/>
      <c r="AA875" s="546"/>
      <c r="AB875" s="546"/>
      <c r="AC875" s="546"/>
      <c r="AD875" s="546"/>
      <c r="AE875" s="546"/>
      <c r="AF875" s="546"/>
      <c r="AG875" s="546"/>
      <c r="AH875" s="546"/>
      <c r="AI875" s="546"/>
      <c r="AJ875" s="546"/>
    </row>
    <row r="876" spans="1:36" ht="15.75" customHeight="1">
      <c r="A876" s="546"/>
      <c r="B876" s="546"/>
      <c r="C876" s="546"/>
      <c r="D876" s="546"/>
      <c r="E876" s="546"/>
      <c r="F876" s="546"/>
      <c r="G876" s="546"/>
      <c r="H876" s="546"/>
      <c r="I876" s="546"/>
      <c r="J876" s="546"/>
      <c r="K876" s="546"/>
      <c r="L876" s="546"/>
      <c r="M876" s="546"/>
      <c r="N876" s="546"/>
      <c r="O876" s="546"/>
      <c r="P876" s="546"/>
      <c r="Q876" s="546"/>
      <c r="R876" s="546"/>
      <c r="S876" s="546"/>
      <c r="T876" s="546"/>
      <c r="U876" s="546"/>
      <c r="V876" s="546"/>
      <c r="W876" s="546"/>
      <c r="X876" s="554"/>
      <c r="Y876" s="554"/>
      <c r="Z876" s="546"/>
      <c r="AA876" s="546"/>
      <c r="AB876" s="546"/>
      <c r="AC876" s="546"/>
      <c r="AD876" s="546"/>
      <c r="AE876" s="546"/>
      <c r="AF876" s="546"/>
      <c r="AG876" s="546"/>
      <c r="AH876" s="546"/>
      <c r="AI876" s="546"/>
      <c r="AJ876" s="546"/>
    </row>
    <row r="877" spans="1:36" ht="15.75" customHeight="1">
      <c r="A877" s="546"/>
      <c r="B877" s="546"/>
      <c r="C877" s="546"/>
      <c r="D877" s="546"/>
      <c r="E877" s="546"/>
      <c r="F877" s="546"/>
      <c r="G877" s="546"/>
      <c r="H877" s="546"/>
      <c r="I877" s="546"/>
      <c r="J877" s="546"/>
      <c r="K877" s="546"/>
      <c r="L877" s="546"/>
      <c r="M877" s="546"/>
      <c r="N877" s="546"/>
      <c r="O877" s="546"/>
      <c r="P877" s="546"/>
      <c r="Q877" s="546"/>
      <c r="R877" s="546"/>
      <c r="S877" s="546"/>
      <c r="T877" s="546"/>
      <c r="U877" s="546"/>
      <c r="V877" s="546"/>
      <c r="W877" s="546"/>
      <c r="X877" s="554"/>
      <c r="Y877" s="554"/>
      <c r="Z877" s="546"/>
      <c r="AA877" s="546"/>
      <c r="AB877" s="546"/>
      <c r="AC877" s="546"/>
      <c r="AD877" s="546"/>
      <c r="AE877" s="546"/>
      <c r="AF877" s="546"/>
      <c r="AG877" s="546"/>
      <c r="AH877" s="546"/>
      <c r="AI877" s="546"/>
      <c r="AJ877" s="546"/>
    </row>
    <row r="878" spans="1:36" ht="15.75" customHeight="1">
      <c r="A878" s="546"/>
      <c r="B878" s="546"/>
      <c r="C878" s="546"/>
      <c r="D878" s="546"/>
      <c r="E878" s="546"/>
      <c r="F878" s="546"/>
      <c r="G878" s="546"/>
      <c r="H878" s="546"/>
      <c r="I878" s="546"/>
      <c r="J878" s="546"/>
      <c r="K878" s="546"/>
      <c r="L878" s="546"/>
      <c r="M878" s="546"/>
      <c r="N878" s="546"/>
      <c r="O878" s="546"/>
      <c r="P878" s="546"/>
      <c r="Q878" s="546"/>
      <c r="R878" s="546"/>
      <c r="S878" s="546"/>
      <c r="T878" s="546"/>
      <c r="U878" s="546"/>
      <c r="V878" s="546"/>
      <c r="W878" s="546"/>
      <c r="X878" s="554"/>
      <c r="Y878" s="554"/>
      <c r="Z878" s="546"/>
      <c r="AA878" s="546"/>
      <c r="AB878" s="546"/>
      <c r="AC878" s="546"/>
      <c r="AD878" s="546"/>
      <c r="AE878" s="546"/>
      <c r="AF878" s="546"/>
      <c r="AG878" s="546"/>
      <c r="AH878" s="546"/>
      <c r="AI878" s="546"/>
      <c r="AJ878" s="546"/>
    </row>
    <row r="879" spans="1:36" ht="15.75" customHeight="1">
      <c r="A879" s="546"/>
      <c r="B879" s="546"/>
      <c r="C879" s="546"/>
      <c r="D879" s="546"/>
      <c r="E879" s="546"/>
      <c r="F879" s="546"/>
      <c r="G879" s="546"/>
      <c r="H879" s="546"/>
      <c r="I879" s="546"/>
      <c r="J879" s="546"/>
      <c r="K879" s="546"/>
      <c r="L879" s="546"/>
      <c r="M879" s="546"/>
      <c r="N879" s="546"/>
      <c r="O879" s="546"/>
      <c r="P879" s="546"/>
      <c r="Q879" s="546"/>
      <c r="R879" s="546"/>
      <c r="S879" s="546"/>
      <c r="T879" s="546"/>
      <c r="U879" s="546"/>
      <c r="V879" s="546"/>
      <c r="W879" s="546"/>
      <c r="X879" s="554"/>
      <c r="Y879" s="554"/>
      <c r="Z879" s="546"/>
      <c r="AA879" s="546"/>
      <c r="AB879" s="546"/>
      <c r="AC879" s="546"/>
      <c r="AD879" s="546"/>
      <c r="AE879" s="546"/>
      <c r="AF879" s="546"/>
      <c r="AG879" s="546"/>
      <c r="AH879" s="546"/>
      <c r="AI879" s="546"/>
      <c r="AJ879" s="546"/>
    </row>
    <row r="880" spans="1:36" ht="15.75" customHeight="1">
      <c r="A880" s="546"/>
      <c r="B880" s="546"/>
      <c r="C880" s="546"/>
      <c r="D880" s="546"/>
      <c r="E880" s="546"/>
      <c r="F880" s="546"/>
      <c r="G880" s="546"/>
      <c r="H880" s="546"/>
      <c r="I880" s="546"/>
      <c r="J880" s="546"/>
      <c r="K880" s="546"/>
      <c r="L880" s="546"/>
      <c r="M880" s="546"/>
      <c r="N880" s="546"/>
      <c r="O880" s="546"/>
      <c r="P880" s="546"/>
      <c r="Q880" s="546"/>
      <c r="R880" s="546"/>
      <c r="S880" s="546"/>
      <c r="T880" s="546"/>
      <c r="U880" s="546"/>
      <c r="V880" s="546"/>
      <c r="W880" s="546"/>
      <c r="X880" s="554"/>
      <c r="Y880" s="554"/>
      <c r="Z880" s="546"/>
      <c r="AA880" s="546"/>
      <c r="AB880" s="546"/>
      <c r="AC880" s="546"/>
      <c r="AD880" s="546"/>
      <c r="AE880" s="546"/>
      <c r="AF880" s="546"/>
      <c r="AG880" s="546"/>
      <c r="AH880" s="546"/>
      <c r="AI880" s="546"/>
      <c r="AJ880" s="546"/>
    </row>
    <row r="881" spans="1:36" ht="15.75" customHeight="1">
      <c r="A881" s="546"/>
      <c r="B881" s="546"/>
      <c r="C881" s="546"/>
      <c r="D881" s="546"/>
      <c r="E881" s="546"/>
      <c r="F881" s="546"/>
      <c r="G881" s="546"/>
      <c r="H881" s="546"/>
      <c r="I881" s="546"/>
      <c r="J881" s="546"/>
      <c r="K881" s="546"/>
      <c r="L881" s="546"/>
      <c r="M881" s="546"/>
      <c r="N881" s="546"/>
      <c r="O881" s="546"/>
      <c r="P881" s="546"/>
      <c r="Q881" s="546"/>
      <c r="R881" s="546"/>
      <c r="S881" s="546"/>
      <c r="T881" s="546"/>
      <c r="U881" s="546"/>
      <c r="V881" s="546"/>
      <c r="W881" s="546"/>
      <c r="X881" s="554"/>
      <c r="Y881" s="554"/>
      <c r="Z881" s="546"/>
      <c r="AA881" s="546"/>
      <c r="AB881" s="546"/>
      <c r="AC881" s="546"/>
      <c r="AD881" s="546"/>
      <c r="AE881" s="546"/>
      <c r="AF881" s="546"/>
      <c r="AG881" s="546"/>
      <c r="AH881" s="546"/>
      <c r="AI881" s="546"/>
      <c r="AJ881" s="546"/>
    </row>
    <row r="882" spans="1:36" ht="15.75" customHeight="1">
      <c r="A882" s="546"/>
      <c r="B882" s="546"/>
      <c r="C882" s="546"/>
      <c r="D882" s="546"/>
      <c r="E882" s="546"/>
      <c r="F882" s="546"/>
      <c r="G882" s="546"/>
      <c r="H882" s="546"/>
      <c r="I882" s="546"/>
      <c r="J882" s="546"/>
      <c r="K882" s="546"/>
      <c r="L882" s="546"/>
      <c r="M882" s="546"/>
      <c r="N882" s="546"/>
      <c r="O882" s="546"/>
      <c r="P882" s="546"/>
      <c r="Q882" s="546"/>
      <c r="R882" s="546"/>
      <c r="S882" s="546"/>
      <c r="T882" s="546"/>
      <c r="U882" s="546"/>
      <c r="V882" s="546"/>
      <c r="W882" s="546"/>
      <c r="X882" s="554"/>
      <c r="Y882" s="554"/>
      <c r="Z882" s="546"/>
      <c r="AA882" s="546"/>
      <c r="AB882" s="546"/>
      <c r="AC882" s="546"/>
      <c r="AD882" s="546"/>
      <c r="AE882" s="546"/>
      <c r="AF882" s="546"/>
      <c r="AG882" s="546"/>
      <c r="AH882" s="546"/>
      <c r="AI882" s="546"/>
      <c r="AJ882" s="546"/>
    </row>
    <row r="883" spans="1:36" ht="15.75" customHeight="1">
      <c r="A883" s="546"/>
      <c r="B883" s="546"/>
      <c r="C883" s="546"/>
      <c r="D883" s="546"/>
      <c r="E883" s="546"/>
      <c r="F883" s="546"/>
      <c r="G883" s="546"/>
      <c r="H883" s="546"/>
      <c r="I883" s="546"/>
      <c r="J883" s="546"/>
      <c r="K883" s="546"/>
      <c r="L883" s="546"/>
      <c r="M883" s="546"/>
      <c r="N883" s="546"/>
      <c r="O883" s="546"/>
      <c r="P883" s="546"/>
      <c r="Q883" s="546"/>
      <c r="R883" s="546"/>
      <c r="S883" s="546"/>
      <c r="T883" s="546"/>
      <c r="U883" s="546"/>
      <c r="V883" s="546"/>
      <c r="W883" s="546"/>
      <c r="X883" s="554"/>
      <c r="Y883" s="554"/>
      <c r="Z883" s="546"/>
      <c r="AA883" s="546"/>
      <c r="AB883" s="546"/>
      <c r="AC883" s="546"/>
      <c r="AD883" s="546"/>
      <c r="AE883" s="546"/>
      <c r="AF883" s="546"/>
      <c r="AG883" s="546"/>
      <c r="AH883" s="546"/>
      <c r="AI883" s="546"/>
      <c r="AJ883" s="546"/>
    </row>
    <row r="884" spans="1:36" ht="15.75" customHeight="1">
      <c r="A884" s="546"/>
      <c r="B884" s="546"/>
      <c r="C884" s="546"/>
      <c r="D884" s="546"/>
      <c r="E884" s="546"/>
      <c r="F884" s="546"/>
      <c r="G884" s="546"/>
      <c r="H884" s="546"/>
      <c r="I884" s="546"/>
      <c r="J884" s="546"/>
      <c r="K884" s="546"/>
      <c r="L884" s="546"/>
      <c r="M884" s="546"/>
      <c r="N884" s="546"/>
      <c r="O884" s="546"/>
      <c r="P884" s="546"/>
      <c r="Q884" s="546"/>
      <c r="R884" s="546"/>
      <c r="S884" s="546"/>
      <c r="T884" s="546"/>
      <c r="U884" s="546"/>
      <c r="V884" s="546"/>
      <c r="W884" s="546"/>
      <c r="X884" s="554"/>
      <c r="Y884" s="554"/>
      <c r="Z884" s="546"/>
      <c r="AA884" s="546"/>
      <c r="AB884" s="546"/>
      <c r="AC884" s="546"/>
      <c r="AD884" s="546"/>
      <c r="AE884" s="546"/>
      <c r="AF884" s="546"/>
      <c r="AG884" s="546"/>
      <c r="AH884" s="546"/>
      <c r="AI884" s="546"/>
      <c r="AJ884" s="546"/>
    </row>
    <row r="885" spans="1:36" ht="15.75" customHeight="1">
      <c r="A885" s="546"/>
      <c r="B885" s="546"/>
      <c r="C885" s="546"/>
      <c r="D885" s="546"/>
      <c r="E885" s="546"/>
      <c r="F885" s="546"/>
      <c r="G885" s="546"/>
      <c r="H885" s="546"/>
      <c r="I885" s="546"/>
      <c r="J885" s="546"/>
      <c r="K885" s="546"/>
      <c r="L885" s="546"/>
      <c r="M885" s="546"/>
      <c r="N885" s="546"/>
      <c r="O885" s="546"/>
      <c r="P885" s="546"/>
      <c r="Q885" s="546"/>
      <c r="R885" s="546"/>
      <c r="S885" s="546"/>
      <c r="T885" s="546"/>
      <c r="U885" s="546"/>
      <c r="V885" s="546"/>
      <c r="W885" s="546"/>
      <c r="X885" s="554"/>
      <c r="Y885" s="554"/>
      <c r="Z885" s="546"/>
      <c r="AA885" s="546"/>
      <c r="AB885" s="546"/>
      <c r="AC885" s="546"/>
      <c r="AD885" s="546"/>
      <c r="AE885" s="546"/>
      <c r="AF885" s="546"/>
      <c r="AG885" s="546"/>
      <c r="AH885" s="546"/>
      <c r="AI885" s="546"/>
      <c r="AJ885" s="546"/>
    </row>
    <row r="886" spans="1:36" ht="15.75" customHeight="1">
      <c r="A886" s="546"/>
      <c r="B886" s="546"/>
      <c r="C886" s="546"/>
      <c r="D886" s="546"/>
      <c r="E886" s="546"/>
      <c r="F886" s="546"/>
      <c r="G886" s="546"/>
      <c r="H886" s="546"/>
      <c r="I886" s="546"/>
      <c r="J886" s="546"/>
      <c r="K886" s="546"/>
      <c r="L886" s="546"/>
      <c r="M886" s="546"/>
      <c r="N886" s="546"/>
      <c r="O886" s="546"/>
      <c r="P886" s="546"/>
      <c r="Q886" s="546"/>
      <c r="R886" s="546"/>
      <c r="S886" s="546"/>
      <c r="T886" s="546"/>
      <c r="U886" s="546"/>
      <c r="V886" s="546"/>
      <c r="W886" s="546"/>
      <c r="X886" s="554"/>
      <c r="Y886" s="554"/>
      <c r="Z886" s="546"/>
      <c r="AA886" s="546"/>
      <c r="AB886" s="546"/>
      <c r="AC886" s="546"/>
      <c r="AD886" s="546"/>
      <c r="AE886" s="546"/>
      <c r="AF886" s="546"/>
      <c r="AG886" s="546"/>
      <c r="AH886" s="546"/>
      <c r="AI886" s="546"/>
      <c r="AJ886" s="546"/>
    </row>
    <row r="887" spans="1:36" ht="15.75" customHeight="1">
      <c r="A887" s="546"/>
      <c r="B887" s="546"/>
      <c r="C887" s="546"/>
      <c r="D887" s="546"/>
      <c r="E887" s="546"/>
      <c r="F887" s="546"/>
      <c r="G887" s="546"/>
      <c r="H887" s="546"/>
      <c r="I887" s="546"/>
      <c r="J887" s="546"/>
      <c r="K887" s="546"/>
      <c r="L887" s="546"/>
      <c r="M887" s="546"/>
      <c r="N887" s="546"/>
      <c r="O887" s="546"/>
      <c r="P887" s="546"/>
      <c r="Q887" s="546"/>
      <c r="R887" s="546"/>
      <c r="S887" s="546"/>
      <c r="T887" s="546"/>
      <c r="U887" s="546"/>
      <c r="V887" s="546"/>
      <c r="W887" s="546"/>
      <c r="X887" s="554"/>
      <c r="Y887" s="554"/>
      <c r="Z887" s="546"/>
      <c r="AA887" s="546"/>
      <c r="AB887" s="546"/>
      <c r="AC887" s="546"/>
      <c r="AD887" s="546"/>
      <c r="AE887" s="546"/>
      <c r="AF887" s="546"/>
      <c r="AG887" s="546"/>
      <c r="AH887" s="546"/>
      <c r="AI887" s="546"/>
      <c r="AJ887" s="546"/>
    </row>
    <row r="888" spans="1:36" ht="15.75" customHeight="1">
      <c r="A888" s="546"/>
      <c r="B888" s="546"/>
      <c r="C888" s="546"/>
      <c r="D888" s="546"/>
      <c r="E888" s="546"/>
      <c r="F888" s="546"/>
      <c r="G888" s="546"/>
      <c r="H888" s="546"/>
      <c r="I888" s="546"/>
      <c r="J888" s="546"/>
      <c r="K888" s="546"/>
      <c r="L888" s="546"/>
      <c r="M888" s="546"/>
      <c r="N888" s="546"/>
      <c r="O888" s="546"/>
      <c r="P888" s="546"/>
      <c r="Q888" s="546"/>
      <c r="R888" s="546"/>
      <c r="S888" s="546"/>
      <c r="T888" s="546"/>
      <c r="U888" s="546"/>
      <c r="V888" s="546"/>
      <c r="W888" s="546"/>
      <c r="X888" s="554"/>
      <c r="Y888" s="554"/>
      <c r="Z888" s="546"/>
      <c r="AA888" s="546"/>
      <c r="AB888" s="546"/>
      <c r="AC888" s="546"/>
      <c r="AD888" s="546"/>
      <c r="AE888" s="546"/>
      <c r="AF888" s="546"/>
      <c r="AG888" s="546"/>
      <c r="AH888" s="546"/>
      <c r="AI888" s="546"/>
      <c r="AJ888" s="546"/>
    </row>
    <row r="889" spans="1:36" ht="15.75" customHeight="1">
      <c r="A889" s="546"/>
      <c r="B889" s="546"/>
      <c r="C889" s="546"/>
      <c r="D889" s="546"/>
      <c r="E889" s="546"/>
      <c r="F889" s="546"/>
      <c r="G889" s="546"/>
      <c r="H889" s="546"/>
      <c r="I889" s="546"/>
      <c r="J889" s="546"/>
      <c r="K889" s="546"/>
      <c r="L889" s="546"/>
      <c r="M889" s="546"/>
      <c r="N889" s="546"/>
      <c r="O889" s="546"/>
      <c r="P889" s="546"/>
      <c r="Q889" s="546"/>
      <c r="R889" s="546"/>
      <c r="S889" s="546"/>
      <c r="T889" s="546"/>
      <c r="U889" s="546"/>
      <c r="V889" s="546"/>
      <c r="W889" s="546"/>
      <c r="X889" s="554"/>
      <c r="Y889" s="554"/>
      <c r="Z889" s="546"/>
      <c r="AA889" s="546"/>
      <c r="AB889" s="546"/>
      <c r="AC889" s="546"/>
      <c r="AD889" s="546"/>
      <c r="AE889" s="546"/>
      <c r="AF889" s="546"/>
      <c r="AG889" s="546"/>
      <c r="AH889" s="546"/>
      <c r="AI889" s="546"/>
      <c r="AJ889" s="546"/>
    </row>
    <row r="890" spans="1:36" ht="15.75" customHeight="1">
      <c r="A890" s="546"/>
      <c r="B890" s="546"/>
      <c r="C890" s="546"/>
      <c r="D890" s="546"/>
      <c r="E890" s="546"/>
      <c r="F890" s="546"/>
      <c r="G890" s="546"/>
      <c r="H890" s="546"/>
      <c r="I890" s="546"/>
      <c r="J890" s="546"/>
      <c r="K890" s="546"/>
      <c r="L890" s="546"/>
      <c r="M890" s="546"/>
      <c r="N890" s="546"/>
      <c r="O890" s="546"/>
      <c r="P890" s="546"/>
      <c r="Q890" s="546"/>
      <c r="R890" s="546"/>
      <c r="S890" s="546"/>
      <c r="T890" s="546"/>
      <c r="U890" s="546"/>
      <c r="V890" s="546"/>
      <c r="W890" s="546"/>
      <c r="X890" s="554"/>
      <c r="Y890" s="554"/>
      <c r="Z890" s="546"/>
      <c r="AA890" s="546"/>
      <c r="AB890" s="546"/>
      <c r="AC890" s="546"/>
      <c r="AD890" s="546"/>
      <c r="AE890" s="546"/>
      <c r="AF890" s="546"/>
      <c r="AG890" s="546"/>
      <c r="AH890" s="546"/>
      <c r="AI890" s="546"/>
      <c r="AJ890" s="546"/>
    </row>
    <row r="891" spans="1:36" ht="15.75" customHeight="1">
      <c r="A891" s="546"/>
      <c r="B891" s="546"/>
      <c r="C891" s="546"/>
      <c r="D891" s="546"/>
      <c r="E891" s="546"/>
      <c r="F891" s="546"/>
      <c r="G891" s="546"/>
      <c r="H891" s="546"/>
      <c r="I891" s="546"/>
      <c r="J891" s="546"/>
      <c r="K891" s="546"/>
      <c r="L891" s="546"/>
      <c r="M891" s="546"/>
      <c r="N891" s="546"/>
      <c r="O891" s="546"/>
      <c r="P891" s="546"/>
      <c r="Q891" s="546"/>
      <c r="R891" s="546"/>
      <c r="S891" s="546"/>
      <c r="T891" s="546"/>
      <c r="U891" s="546"/>
      <c r="V891" s="546"/>
      <c r="W891" s="546"/>
      <c r="X891" s="554"/>
      <c r="Y891" s="554"/>
      <c r="Z891" s="546"/>
      <c r="AA891" s="546"/>
      <c r="AB891" s="546"/>
      <c r="AC891" s="546"/>
      <c r="AD891" s="546"/>
      <c r="AE891" s="546"/>
      <c r="AF891" s="546"/>
      <c r="AG891" s="546"/>
      <c r="AH891" s="546"/>
      <c r="AI891" s="546"/>
      <c r="AJ891" s="546"/>
    </row>
    <row r="892" spans="1:36" ht="15.75" customHeight="1">
      <c r="A892" s="546"/>
      <c r="B892" s="546"/>
      <c r="C892" s="546"/>
      <c r="D892" s="546"/>
      <c r="E892" s="546"/>
      <c r="F892" s="546"/>
      <c r="G892" s="546"/>
      <c r="H892" s="546"/>
      <c r="I892" s="546"/>
      <c r="J892" s="546"/>
      <c r="K892" s="546"/>
      <c r="L892" s="546"/>
      <c r="M892" s="546"/>
      <c r="N892" s="546"/>
      <c r="O892" s="546"/>
      <c r="P892" s="546"/>
      <c r="Q892" s="546"/>
      <c r="R892" s="546"/>
      <c r="S892" s="546"/>
      <c r="T892" s="546"/>
      <c r="U892" s="546"/>
      <c r="V892" s="546"/>
      <c r="W892" s="546"/>
      <c r="X892" s="554"/>
      <c r="Y892" s="554"/>
      <c r="Z892" s="546"/>
      <c r="AA892" s="546"/>
      <c r="AB892" s="546"/>
      <c r="AC892" s="546"/>
      <c r="AD892" s="546"/>
      <c r="AE892" s="546"/>
      <c r="AF892" s="546"/>
      <c r="AG892" s="546"/>
      <c r="AH892" s="546"/>
      <c r="AI892" s="546"/>
      <c r="AJ892" s="546"/>
    </row>
    <row r="893" spans="1:36" ht="15.75" customHeight="1">
      <c r="A893" s="546"/>
      <c r="B893" s="546"/>
      <c r="C893" s="546"/>
      <c r="D893" s="546"/>
      <c r="E893" s="546"/>
      <c r="F893" s="546"/>
      <c r="G893" s="546"/>
      <c r="H893" s="546"/>
      <c r="I893" s="546"/>
      <c r="J893" s="546"/>
      <c r="K893" s="546"/>
      <c r="L893" s="546"/>
      <c r="M893" s="546"/>
      <c r="N893" s="546"/>
      <c r="O893" s="546"/>
      <c r="P893" s="546"/>
      <c r="Q893" s="546"/>
      <c r="R893" s="546"/>
      <c r="S893" s="546"/>
      <c r="T893" s="546"/>
      <c r="U893" s="546"/>
      <c r="V893" s="546"/>
      <c r="W893" s="546"/>
      <c r="X893" s="554"/>
      <c r="Y893" s="554"/>
      <c r="Z893" s="546"/>
      <c r="AA893" s="546"/>
      <c r="AB893" s="546"/>
      <c r="AC893" s="546"/>
      <c r="AD893" s="546"/>
      <c r="AE893" s="546"/>
      <c r="AF893" s="546"/>
      <c r="AG893" s="546"/>
      <c r="AH893" s="546"/>
      <c r="AI893" s="546"/>
      <c r="AJ893" s="546"/>
    </row>
    <row r="894" spans="1:36" ht="15.75" customHeight="1">
      <c r="A894" s="546"/>
      <c r="B894" s="546"/>
      <c r="C894" s="546"/>
      <c r="D894" s="546"/>
      <c r="E894" s="546"/>
      <c r="F894" s="546"/>
      <c r="G894" s="546"/>
      <c r="H894" s="546"/>
      <c r="I894" s="546"/>
      <c r="J894" s="546"/>
      <c r="K894" s="546"/>
      <c r="L894" s="546"/>
      <c r="M894" s="546"/>
      <c r="N894" s="546"/>
      <c r="O894" s="546"/>
      <c r="P894" s="546"/>
      <c r="Q894" s="546"/>
      <c r="R894" s="546"/>
      <c r="S894" s="546"/>
      <c r="T894" s="546"/>
      <c r="U894" s="546"/>
      <c r="V894" s="546"/>
      <c r="W894" s="546"/>
      <c r="X894" s="554"/>
      <c r="Y894" s="554"/>
      <c r="Z894" s="546"/>
      <c r="AA894" s="546"/>
      <c r="AB894" s="546"/>
      <c r="AC894" s="546"/>
      <c r="AD894" s="546"/>
      <c r="AE894" s="546"/>
      <c r="AF894" s="546"/>
      <c r="AG894" s="546"/>
      <c r="AH894" s="546"/>
      <c r="AI894" s="546"/>
      <c r="AJ894" s="546"/>
    </row>
    <row r="895" spans="1:36" ht="15.75" customHeight="1">
      <c r="A895" s="546"/>
      <c r="B895" s="546"/>
      <c r="C895" s="546"/>
      <c r="D895" s="546"/>
      <c r="E895" s="546"/>
      <c r="F895" s="546"/>
      <c r="G895" s="546"/>
      <c r="H895" s="546"/>
      <c r="I895" s="546"/>
      <c r="J895" s="546"/>
      <c r="K895" s="546"/>
      <c r="L895" s="546"/>
      <c r="M895" s="546"/>
      <c r="N895" s="546"/>
      <c r="O895" s="546"/>
      <c r="P895" s="546"/>
      <c r="Q895" s="546"/>
      <c r="R895" s="546"/>
      <c r="S895" s="546"/>
      <c r="T895" s="546"/>
      <c r="U895" s="546"/>
      <c r="V895" s="546"/>
      <c r="W895" s="546"/>
      <c r="X895" s="554"/>
      <c r="Y895" s="554"/>
      <c r="Z895" s="546"/>
      <c r="AA895" s="546"/>
      <c r="AB895" s="546"/>
      <c r="AC895" s="546"/>
      <c r="AD895" s="546"/>
      <c r="AE895" s="546"/>
      <c r="AF895" s="546"/>
      <c r="AG895" s="546"/>
      <c r="AH895" s="546"/>
      <c r="AI895" s="546"/>
      <c r="AJ895" s="546"/>
    </row>
    <row r="896" spans="1:36" ht="15.75" customHeight="1">
      <c r="A896" s="546"/>
      <c r="B896" s="546"/>
      <c r="C896" s="546"/>
      <c r="D896" s="546"/>
      <c r="E896" s="546"/>
      <c r="F896" s="546"/>
      <c r="G896" s="546"/>
      <c r="H896" s="546"/>
      <c r="I896" s="546"/>
      <c r="J896" s="546"/>
      <c r="K896" s="546"/>
      <c r="L896" s="546"/>
      <c r="M896" s="546"/>
      <c r="N896" s="546"/>
      <c r="O896" s="546"/>
      <c r="P896" s="546"/>
      <c r="Q896" s="546"/>
      <c r="R896" s="546"/>
      <c r="S896" s="546"/>
      <c r="T896" s="546"/>
      <c r="U896" s="546"/>
      <c r="V896" s="546"/>
      <c r="W896" s="546"/>
      <c r="X896" s="554"/>
      <c r="Y896" s="554"/>
      <c r="Z896" s="546"/>
      <c r="AA896" s="546"/>
      <c r="AB896" s="546"/>
      <c r="AC896" s="546"/>
      <c r="AD896" s="546"/>
      <c r="AE896" s="546"/>
      <c r="AF896" s="546"/>
      <c r="AG896" s="546"/>
      <c r="AH896" s="546"/>
      <c r="AI896" s="546"/>
      <c r="AJ896" s="546"/>
    </row>
    <row r="897" spans="1:36" ht="15.75" customHeight="1">
      <c r="A897" s="546"/>
      <c r="B897" s="546"/>
      <c r="C897" s="546"/>
      <c r="D897" s="546"/>
      <c r="E897" s="546"/>
      <c r="F897" s="546"/>
      <c r="G897" s="546"/>
      <c r="H897" s="546"/>
      <c r="I897" s="546"/>
      <c r="J897" s="546"/>
      <c r="K897" s="546"/>
      <c r="L897" s="546"/>
      <c r="M897" s="546"/>
      <c r="N897" s="546"/>
      <c r="O897" s="546"/>
      <c r="P897" s="546"/>
      <c r="Q897" s="546"/>
      <c r="R897" s="546"/>
      <c r="S897" s="546"/>
      <c r="T897" s="546"/>
      <c r="U897" s="546"/>
      <c r="V897" s="546"/>
      <c r="W897" s="546"/>
      <c r="X897" s="554"/>
      <c r="Y897" s="554"/>
      <c r="Z897" s="546"/>
      <c r="AA897" s="546"/>
      <c r="AB897" s="546"/>
      <c r="AC897" s="546"/>
      <c r="AD897" s="546"/>
      <c r="AE897" s="546"/>
      <c r="AF897" s="546"/>
      <c r="AG897" s="546"/>
      <c r="AH897" s="546"/>
      <c r="AI897" s="546"/>
      <c r="AJ897" s="546"/>
    </row>
    <row r="898" spans="1:36" ht="15.75" customHeight="1">
      <c r="A898" s="546"/>
      <c r="B898" s="546"/>
      <c r="C898" s="546"/>
      <c r="D898" s="546"/>
      <c r="E898" s="546"/>
      <c r="F898" s="546"/>
      <c r="G898" s="546"/>
      <c r="H898" s="546"/>
      <c r="I898" s="546"/>
      <c r="J898" s="546"/>
      <c r="K898" s="546"/>
      <c r="L898" s="546"/>
      <c r="M898" s="546"/>
      <c r="N898" s="546"/>
      <c r="O898" s="546"/>
      <c r="P898" s="546"/>
      <c r="Q898" s="546"/>
      <c r="R898" s="546"/>
      <c r="S898" s="546"/>
      <c r="T898" s="546"/>
      <c r="U898" s="546"/>
      <c r="V898" s="546"/>
      <c r="W898" s="546"/>
      <c r="X898" s="554"/>
      <c r="Y898" s="554"/>
      <c r="Z898" s="546"/>
      <c r="AA898" s="546"/>
      <c r="AB898" s="546"/>
      <c r="AC898" s="546"/>
      <c r="AD898" s="546"/>
      <c r="AE898" s="546"/>
      <c r="AF898" s="546"/>
      <c r="AG898" s="546"/>
      <c r="AH898" s="546"/>
      <c r="AI898" s="546"/>
      <c r="AJ898" s="546"/>
    </row>
    <row r="899" spans="1:36" ht="15.75" customHeight="1">
      <c r="A899" s="546"/>
      <c r="B899" s="546"/>
      <c r="C899" s="546"/>
      <c r="D899" s="546"/>
      <c r="E899" s="546"/>
      <c r="F899" s="546"/>
      <c r="G899" s="546"/>
      <c r="H899" s="546"/>
      <c r="I899" s="546"/>
      <c r="J899" s="546"/>
      <c r="K899" s="546"/>
      <c r="L899" s="546"/>
      <c r="M899" s="546"/>
      <c r="N899" s="546"/>
      <c r="O899" s="546"/>
      <c r="P899" s="546"/>
      <c r="Q899" s="546"/>
      <c r="R899" s="546"/>
      <c r="S899" s="546"/>
      <c r="T899" s="546"/>
      <c r="U899" s="546"/>
      <c r="V899" s="546"/>
      <c r="W899" s="546"/>
      <c r="X899" s="554"/>
      <c r="Y899" s="554"/>
      <c r="Z899" s="546"/>
      <c r="AA899" s="546"/>
      <c r="AB899" s="546"/>
      <c r="AC899" s="546"/>
      <c r="AD899" s="546"/>
      <c r="AE899" s="546"/>
      <c r="AF899" s="546"/>
      <c r="AG899" s="546"/>
      <c r="AH899" s="546"/>
      <c r="AI899" s="546"/>
      <c r="AJ899" s="546"/>
    </row>
    <row r="900" spans="1:36" ht="15.75" customHeight="1">
      <c r="A900" s="546"/>
      <c r="B900" s="546"/>
      <c r="C900" s="546"/>
      <c r="D900" s="546"/>
      <c r="E900" s="546"/>
      <c r="F900" s="546"/>
      <c r="G900" s="546"/>
      <c r="H900" s="546"/>
      <c r="I900" s="546"/>
      <c r="J900" s="546"/>
      <c r="K900" s="546"/>
      <c r="L900" s="546"/>
      <c r="M900" s="546"/>
      <c r="N900" s="546"/>
      <c r="O900" s="546"/>
      <c r="P900" s="546"/>
      <c r="Q900" s="546"/>
      <c r="R900" s="546"/>
      <c r="S900" s="546"/>
      <c r="T900" s="546"/>
      <c r="U900" s="546"/>
      <c r="V900" s="546"/>
      <c r="W900" s="546"/>
      <c r="X900" s="554"/>
      <c r="Y900" s="554"/>
      <c r="Z900" s="546"/>
      <c r="AA900" s="546"/>
      <c r="AB900" s="546"/>
      <c r="AC900" s="546"/>
      <c r="AD900" s="546"/>
      <c r="AE900" s="546"/>
      <c r="AF900" s="546"/>
      <c r="AG900" s="546"/>
      <c r="AH900" s="546"/>
      <c r="AI900" s="546"/>
      <c r="AJ900" s="546"/>
    </row>
    <row r="901" spans="1:36" ht="15.75" customHeight="1">
      <c r="A901" s="546"/>
      <c r="B901" s="546"/>
      <c r="C901" s="546"/>
      <c r="D901" s="546"/>
      <c r="E901" s="546"/>
      <c r="F901" s="546"/>
      <c r="G901" s="546"/>
      <c r="H901" s="546"/>
      <c r="I901" s="546"/>
      <c r="J901" s="546"/>
      <c r="K901" s="546"/>
      <c r="L901" s="546"/>
      <c r="M901" s="546"/>
      <c r="N901" s="546"/>
      <c r="O901" s="546"/>
      <c r="P901" s="546"/>
      <c r="Q901" s="546"/>
      <c r="R901" s="546"/>
      <c r="S901" s="546"/>
      <c r="T901" s="546"/>
      <c r="U901" s="546"/>
      <c r="V901" s="546"/>
      <c r="W901" s="546"/>
      <c r="X901" s="554"/>
      <c r="Y901" s="554"/>
      <c r="Z901" s="546"/>
      <c r="AA901" s="546"/>
      <c r="AB901" s="546"/>
      <c r="AC901" s="546"/>
      <c r="AD901" s="546"/>
      <c r="AE901" s="546"/>
      <c r="AF901" s="546"/>
      <c r="AG901" s="546"/>
      <c r="AH901" s="546"/>
      <c r="AI901" s="546"/>
      <c r="AJ901" s="546"/>
    </row>
    <row r="902" spans="1:36" ht="15.75" customHeight="1">
      <c r="A902" s="546"/>
      <c r="B902" s="546"/>
      <c r="C902" s="546"/>
      <c r="D902" s="546"/>
      <c r="E902" s="546"/>
      <c r="F902" s="546"/>
      <c r="G902" s="546"/>
      <c r="H902" s="546"/>
      <c r="I902" s="546"/>
      <c r="J902" s="546"/>
      <c r="K902" s="546"/>
      <c r="L902" s="546"/>
      <c r="M902" s="546"/>
      <c r="N902" s="546"/>
      <c r="O902" s="546"/>
      <c r="P902" s="546"/>
      <c r="Q902" s="546"/>
      <c r="R902" s="546"/>
      <c r="S902" s="546"/>
      <c r="T902" s="546"/>
      <c r="U902" s="546"/>
      <c r="V902" s="546"/>
      <c r="W902" s="546"/>
      <c r="X902" s="554"/>
      <c r="Y902" s="554"/>
      <c r="Z902" s="546"/>
      <c r="AA902" s="546"/>
      <c r="AB902" s="546"/>
      <c r="AC902" s="546"/>
      <c r="AD902" s="546"/>
      <c r="AE902" s="546"/>
      <c r="AF902" s="546"/>
      <c r="AG902" s="546"/>
      <c r="AH902" s="546"/>
      <c r="AI902" s="546"/>
      <c r="AJ902" s="546"/>
    </row>
    <row r="903" spans="1:36" ht="15.75" customHeight="1">
      <c r="A903" s="546"/>
      <c r="B903" s="546"/>
      <c r="C903" s="546"/>
      <c r="D903" s="546"/>
      <c r="E903" s="546"/>
      <c r="F903" s="546"/>
      <c r="G903" s="546"/>
      <c r="H903" s="546"/>
      <c r="I903" s="546"/>
      <c r="J903" s="546"/>
      <c r="K903" s="546"/>
      <c r="L903" s="546"/>
      <c r="M903" s="546"/>
      <c r="N903" s="546"/>
      <c r="O903" s="546"/>
      <c r="P903" s="546"/>
      <c r="Q903" s="546"/>
      <c r="R903" s="546"/>
      <c r="S903" s="546"/>
      <c r="T903" s="546"/>
      <c r="U903" s="546"/>
      <c r="V903" s="546"/>
      <c r="W903" s="546"/>
      <c r="X903" s="554"/>
      <c r="Y903" s="554"/>
      <c r="Z903" s="546"/>
      <c r="AA903" s="546"/>
      <c r="AB903" s="546"/>
      <c r="AC903" s="546"/>
      <c r="AD903" s="546"/>
      <c r="AE903" s="546"/>
      <c r="AF903" s="546"/>
      <c r="AG903" s="546"/>
      <c r="AH903" s="546"/>
      <c r="AI903" s="546"/>
      <c r="AJ903" s="546"/>
    </row>
    <row r="904" spans="1:36" ht="15.75" customHeight="1">
      <c r="A904" s="546"/>
      <c r="B904" s="546"/>
      <c r="C904" s="546"/>
      <c r="D904" s="546"/>
      <c r="E904" s="546"/>
      <c r="F904" s="546"/>
      <c r="G904" s="546"/>
      <c r="H904" s="546"/>
      <c r="I904" s="546"/>
      <c r="J904" s="546"/>
      <c r="K904" s="546"/>
      <c r="L904" s="546"/>
      <c r="M904" s="546"/>
      <c r="N904" s="546"/>
      <c r="O904" s="546"/>
      <c r="P904" s="546"/>
      <c r="Q904" s="546"/>
      <c r="R904" s="546"/>
      <c r="S904" s="546"/>
      <c r="T904" s="546"/>
      <c r="U904" s="546"/>
      <c r="V904" s="546"/>
      <c r="W904" s="546"/>
      <c r="X904" s="554"/>
      <c r="Y904" s="554"/>
      <c r="Z904" s="546"/>
      <c r="AA904" s="546"/>
      <c r="AB904" s="546"/>
      <c r="AC904" s="546"/>
      <c r="AD904" s="546"/>
      <c r="AE904" s="546"/>
      <c r="AF904" s="546"/>
      <c r="AG904" s="546"/>
      <c r="AH904" s="546"/>
      <c r="AI904" s="546"/>
      <c r="AJ904" s="546"/>
    </row>
    <row r="905" spans="1:36" ht="15.75" customHeight="1">
      <c r="A905" s="546"/>
      <c r="B905" s="546"/>
      <c r="C905" s="546"/>
      <c r="D905" s="546"/>
      <c r="E905" s="546"/>
      <c r="F905" s="546"/>
      <c r="G905" s="546"/>
      <c r="H905" s="546"/>
      <c r="I905" s="546"/>
      <c r="J905" s="546"/>
      <c r="K905" s="546"/>
      <c r="L905" s="546"/>
      <c r="M905" s="546"/>
      <c r="N905" s="546"/>
      <c r="O905" s="546"/>
      <c r="P905" s="546"/>
      <c r="Q905" s="546"/>
      <c r="R905" s="546"/>
      <c r="S905" s="546"/>
      <c r="T905" s="546"/>
      <c r="U905" s="546"/>
      <c r="V905" s="546"/>
      <c r="W905" s="546"/>
      <c r="X905" s="554"/>
      <c r="Y905" s="554"/>
      <c r="Z905" s="546"/>
      <c r="AA905" s="546"/>
      <c r="AB905" s="546"/>
      <c r="AC905" s="546"/>
      <c r="AD905" s="546"/>
      <c r="AE905" s="546"/>
      <c r="AF905" s="546"/>
      <c r="AG905" s="546"/>
      <c r="AH905" s="546"/>
      <c r="AI905" s="546"/>
      <c r="AJ905" s="546"/>
    </row>
    <row r="906" spans="1:36" ht="15.75" customHeight="1">
      <c r="A906" s="546"/>
      <c r="B906" s="546"/>
      <c r="C906" s="546"/>
      <c r="D906" s="546"/>
      <c r="E906" s="546"/>
      <c r="F906" s="546"/>
      <c r="G906" s="546"/>
      <c r="H906" s="546"/>
      <c r="I906" s="546"/>
      <c r="J906" s="546"/>
      <c r="K906" s="546"/>
      <c r="L906" s="546"/>
      <c r="M906" s="546"/>
      <c r="N906" s="546"/>
      <c r="O906" s="546"/>
      <c r="P906" s="546"/>
      <c r="Q906" s="546"/>
      <c r="R906" s="546"/>
      <c r="S906" s="546"/>
      <c r="T906" s="546"/>
      <c r="U906" s="546"/>
      <c r="V906" s="546"/>
      <c r="W906" s="546"/>
      <c r="X906" s="554"/>
      <c r="Y906" s="554"/>
      <c r="Z906" s="546"/>
      <c r="AA906" s="546"/>
      <c r="AB906" s="546"/>
      <c r="AC906" s="546"/>
      <c r="AD906" s="546"/>
      <c r="AE906" s="546"/>
      <c r="AF906" s="546"/>
      <c r="AG906" s="546"/>
      <c r="AH906" s="546"/>
      <c r="AI906" s="546"/>
      <c r="AJ906" s="546"/>
    </row>
    <row r="907" spans="1:36" ht="15.75" customHeight="1">
      <c r="A907" s="546"/>
      <c r="B907" s="546"/>
      <c r="C907" s="546"/>
      <c r="D907" s="546"/>
      <c r="E907" s="546"/>
      <c r="F907" s="546"/>
      <c r="G907" s="546"/>
      <c r="H907" s="546"/>
      <c r="I907" s="546"/>
      <c r="J907" s="546"/>
      <c r="K907" s="546"/>
      <c r="L907" s="546"/>
      <c r="M907" s="546"/>
      <c r="N907" s="546"/>
      <c r="O907" s="546"/>
      <c r="P907" s="546"/>
      <c r="Q907" s="546"/>
      <c r="R907" s="546"/>
      <c r="S907" s="546"/>
      <c r="T907" s="546"/>
      <c r="U907" s="546"/>
      <c r="V907" s="546"/>
      <c r="W907" s="546"/>
      <c r="X907" s="554"/>
      <c r="Y907" s="554"/>
      <c r="Z907" s="546"/>
      <c r="AA907" s="546"/>
      <c r="AB907" s="546"/>
      <c r="AC907" s="546"/>
      <c r="AD907" s="546"/>
      <c r="AE907" s="546"/>
      <c r="AF907" s="546"/>
      <c r="AG907" s="546"/>
      <c r="AH907" s="546"/>
      <c r="AI907" s="546"/>
      <c r="AJ907" s="546"/>
    </row>
    <row r="908" spans="1:36" ht="15.75" customHeight="1">
      <c r="A908" s="546"/>
      <c r="B908" s="546"/>
      <c r="C908" s="546"/>
      <c r="D908" s="546"/>
      <c r="E908" s="546"/>
      <c r="F908" s="546"/>
      <c r="G908" s="546"/>
      <c r="H908" s="546"/>
      <c r="I908" s="546"/>
      <c r="J908" s="546"/>
      <c r="K908" s="546"/>
      <c r="L908" s="546"/>
      <c r="M908" s="546"/>
      <c r="N908" s="546"/>
      <c r="O908" s="546"/>
      <c r="P908" s="546"/>
      <c r="Q908" s="546"/>
      <c r="R908" s="546"/>
      <c r="S908" s="546"/>
      <c r="T908" s="546"/>
      <c r="U908" s="546"/>
      <c r="V908" s="546"/>
      <c r="W908" s="546"/>
      <c r="X908" s="554"/>
      <c r="Y908" s="554"/>
      <c r="Z908" s="546"/>
      <c r="AA908" s="546"/>
      <c r="AB908" s="546"/>
      <c r="AC908" s="546"/>
      <c r="AD908" s="546"/>
      <c r="AE908" s="546"/>
      <c r="AF908" s="546"/>
      <c r="AG908" s="546"/>
      <c r="AH908" s="546"/>
      <c r="AI908" s="546"/>
      <c r="AJ908" s="546"/>
    </row>
    <row r="909" spans="1:36" ht="15.75" customHeight="1">
      <c r="A909" s="546"/>
      <c r="B909" s="546"/>
      <c r="C909" s="546"/>
      <c r="D909" s="546"/>
      <c r="E909" s="546"/>
      <c r="F909" s="546"/>
      <c r="G909" s="546"/>
      <c r="H909" s="546"/>
      <c r="I909" s="546"/>
      <c r="J909" s="546"/>
      <c r="K909" s="546"/>
      <c r="L909" s="546"/>
      <c r="M909" s="546"/>
      <c r="N909" s="546"/>
      <c r="O909" s="546"/>
      <c r="P909" s="546"/>
      <c r="Q909" s="546"/>
      <c r="R909" s="546"/>
      <c r="S909" s="546"/>
      <c r="T909" s="546"/>
      <c r="U909" s="546"/>
      <c r="V909" s="546"/>
      <c r="W909" s="546"/>
      <c r="X909" s="554"/>
      <c r="Y909" s="554"/>
      <c r="Z909" s="546"/>
      <c r="AA909" s="546"/>
      <c r="AB909" s="546"/>
      <c r="AC909" s="546"/>
      <c r="AD909" s="546"/>
      <c r="AE909" s="546"/>
      <c r="AF909" s="546"/>
      <c r="AG909" s="546"/>
      <c r="AH909" s="546"/>
      <c r="AI909" s="546"/>
      <c r="AJ909" s="546"/>
    </row>
    <row r="910" spans="1:36" ht="15.75" customHeight="1">
      <c r="A910" s="546"/>
      <c r="B910" s="546"/>
      <c r="C910" s="546"/>
      <c r="D910" s="546"/>
      <c r="E910" s="546"/>
      <c r="F910" s="546"/>
      <c r="G910" s="546"/>
      <c r="H910" s="546"/>
      <c r="I910" s="546"/>
      <c r="J910" s="546"/>
      <c r="K910" s="546"/>
      <c r="L910" s="546"/>
      <c r="M910" s="546"/>
      <c r="N910" s="546"/>
      <c r="O910" s="546"/>
      <c r="P910" s="546"/>
      <c r="Q910" s="546"/>
      <c r="R910" s="546"/>
      <c r="S910" s="546"/>
      <c r="T910" s="546"/>
      <c r="U910" s="546"/>
      <c r="V910" s="546"/>
      <c r="W910" s="546"/>
      <c r="X910" s="554"/>
      <c r="Y910" s="554"/>
      <c r="Z910" s="546"/>
      <c r="AA910" s="546"/>
      <c r="AB910" s="546"/>
      <c r="AC910" s="546"/>
      <c r="AD910" s="546"/>
      <c r="AE910" s="546"/>
      <c r="AF910" s="546"/>
      <c r="AG910" s="546"/>
      <c r="AH910" s="546"/>
      <c r="AI910" s="546"/>
      <c r="AJ910" s="546"/>
    </row>
    <row r="911" spans="1:36" ht="15.75" customHeight="1">
      <c r="A911" s="546"/>
      <c r="B911" s="546"/>
      <c r="C911" s="546"/>
      <c r="D911" s="546"/>
      <c r="E911" s="546"/>
      <c r="F911" s="546"/>
      <c r="G911" s="546"/>
      <c r="H911" s="546"/>
      <c r="I911" s="546"/>
      <c r="J911" s="546"/>
      <c r="K911" s="546"/>
      <c r="L911" s="546"/>
      <c r="M911" s="546"/>
      <c r="N911" s="546"/>
      <c r="O911" s="546"/>
      <c r="P911" s="546"/>
      <c r="Q911" s="546"/>
      <c r="R911" s="546"/>
      <c r="S911" s="546"/>
      <c r="T911" s="546"/>
      <c r="U911" s="546"/>
      <c r="V911" s="546"/>
      <c r="W911" s="546"/>
      <c r="X911" s="554"/>
      <c r="Y911" s="554"/>
      <c r="Z911" s="546"/>
      <c r="AA911" s="546"/>
      <c r="AB911" s="546"/>
      <c r="AC911" s="546"/>
      <c r="AD911" s="546"/>
      <c r="AE911" s="546"/>
      <c r="AF911" s="546"/>
      <c r="AG911" s="546"/>
      <c r="AH911" s="546"/>
      <c r="AI911" s="546"/>
      <c r="AJ911" s="546"/>
    </row>
    <row r="912" spans="1:36" ht="15.75" customHeight="1">
      <c r="A912" s="546"/>
      <c r="B912" s="546"/>
      <c r="C912" s="546"/>
      <c r="D912" s="546"/>
      <c r="E912" s="546"/>
      <c r="F912" s="546"/>
      <c r="G912" s="546"/>
      <c r="H912" s="546"/>
      <c r="I912" s="546"/>
      <c r="J912" s="546"/>
      <c r="K912" s="546"/>
      <c r="L912" s="546"/>
      <c r="M912" s="546"/>
      <c r="N912" s="546"/>
      <c r="O912" s="546"/>
      <c r="P912" s="546"/>
      <c r="Q912" s="546"/>
      <c r="R912" s="546"/>
      <c r="S912" s="546"/>
      <c r="T912" s="546"/>
      <c r="U912" s="546"/>
      <c r="V912" s="546"/>
      <c r="W912" s="546"/>
      <c r="X912" s="554"/>
      <c r="Y912" s="554"/>
      <c r="Z912" s="546"/>
      <c r="AA912" s="546"/>
      <c r="AB912" s="546"/>
      <c r="AC912" s="546"/>
      <c r="AD912" s="546"/>
      <c r="AE912" s="546"/>
      <c r="AF912" s="546"/>
      <c r="AG912" s="546"/>
      <c r="AH912" s="546"/>
      <c r="AI912" s="546"/>
      <c r="AJ912" s="546"/>
    </row>
    <row r="913" spans="1:36" ht="15.75" customHeight="1">
      <c r="A913" s="546"/>
      <c r="B913" s="546"/>
      <c r="C913" s="546"/>
      <c r="D913" s="546"/>
      <c r="E913" s="546"/>
      <c r="F913" s="546"/>
      <c r="G913" s="546"/>
      <c r="H913" s="546"/>
      <c r="I913" s="546"/>
      <c r="J913" s="546"/>
      <c r="K913" s="546"/>
      <c r="L913" s="546"/>
      <c r="M913" s="546"/>
      <c r="N913" s="546"/>
      <c r="O913" s="546"/>
      <c r="P913" s="546"/>
      <c r="Q913" s="546"/>
      <c r="R913" s="546"/>
      <c r="S913" s="546"/>
      <c r="T913" s="546"/>
      <c r="U913" s="546"/>
      <c r="V913" s="546"/>
      <c r="W913" s="546"/>
      <c r="X913" s="554"/>
      <c r="Y913" s="554"/>
      <c r="Z913" s="546"/>
      <c r="AA913" s="546"/>
      <c r="AB913" s="546"/>
      <c r="AC913" s="546"/>
      <c r="AD913" s="546"/>
      <c r="AE913" s="546"/>
      <c r="AF913" s="546"/>
      <c r="AG913" s="546"/>
      <c r="AH913" s="546"/>
      <c r="AI913" s="546"/>
      <c r="AJ913" s="546"/>
    </row>
    <row r="914" spans="1:36" ht="15.75" customHeight="1">
      <c r="A914" s="546"/>
      <c r="B914" s="546"/>
      <c r="C914" s="546"/>
      <c r="D914" s="546"/>
      <c r="E914" s="546"/>
      <c r="F914" s="546"/>
      <c r="G914" s="546"/>
      <c r="H914" s="546"/>
      <c r="I914" s="546"/>
      <c r="J914" s="546"/>
      <c r="K914" s="546"/>
      <c r="L914" s="546"/>
      <c r="M914" s="546"/>
      <c r="N914" s="546"/>
      <c r="O914" s="546"/>
      <c r="P914" s="546"/>
      <c r="Q914" s="546"/>
      <c r="R914" s="546"/>
      <c r="S914" s="546"/>
      <c r="T914" s="546"/>
      <c r="U914" s="546"/>
      <c r="V914" s="546"/>
      <c r="W914" s="546"/>
      <c r="X914" s="554"/>
      <c r="Y914" s="554"/>
      <c r="Z914" s="546"/>
      <c r="AA914" s="546"/>
      <c r="AB914" s="546"/>
      <c r="AC914" s="546"/>
      <c r="AD914" s="546"/>
      <c r="AE914" s="546"/>
      <c r="AF914" s="546"/>
      <c r="AG914" s="546"/>
      <c r="AH914" s="546"/>
      <c r="AI914" s="546"/>
      <c r="AJ914" s="546"/>
    </row>
    <row r="915" spans="1:36" ht="15.75" customHeight="1">
      <c r="A915" s="546"/>
      <c r="B915" s="546"/>
      <c r="C915" s="546"/>
      <c r="D915" s="546"/>
      <c r="E915" s="546"/>
      <c r="F915" s="546"/>
      <c r="G915" s="546"/>
      <c r="H915" s="546"/>
      <c r="I915" s="546"/>
      <c r="J915" s="546"/>
      <c r="K915" s="546"/>
      <c r="L915" s="546"/>
      <c r="M915" s="546"/>
      <c r="N915" s="546"/>
      <c r="O915" s="546"/>
      <c r="P915" s="546"/>
      <c r="Q915" s="546"/>
      <c r="R915" s="546"/>
      <c r="S915" s="546"/>
      <c r="T915" s="546"/>
      <c r="U915" s="546"/>
      <c r="V915" s="546"/>
      <c r="W915" s="546"/>
      <c r="X915" s="554"/>
      <c r="Y915" s="554"/>
      <c r="Z915" s="546"/>
      <c r="AA915" s="546"/>
      <c r="AB915" s="546"/>
      <c r="AC915" s="546"/>
      <c r="AD915" s="546"/>
      <c r="AE915" s="546"/>
      <c r="AF915" s="546"/>
      <c r="AG915" s="546"/>
      <c r="AH915" s="546"/>
      <c r="AI915" s="546"/>
      <c r="AJ915" s="546"/>
    </row>
    <row r="916" spans="1:36" ht="15.75" customHeight="1">
      <c r="A916" s="546"/>
      <c r="B916" s="546"/>
      <c r="C916" s="546"/>
      <c r="D916" s="546"/>
      <c r="E916" s="546"/>
      <c r="F916" s="546"/>
      <c r="G916" s="546"/>
      <c r="H916" s="546"/>
      <c r="I916" s="546"/>
      <c r="J916" s="546"/>
      <c r="K916" s="546"/>
      <c r="L916" s="546"/>
      <c r="M916" s="546"/>
      <c r="N916" s="546"/>
      <c r="O916" s="546"/>
      <c r="P916" s="546"/>
      <c r="Q916" s="546"/>
      <c r="R916" s="546"/>
      <c r="S916" s="546"/>
      <c r="T916" s="546"/>
      <c r="U916" s="546"/>
      <c r="V916" s="546"/>
      <c r="W916" s="546"/>
      <c r="X916" s="554"/>
      <c r="Y916" s="554"/>
      <c r="Z916" s="546"/>
      <c r="AA916" s="546"/>
      <c r="AB916" s="546"/>
      <c r="AC916" s="546"/>
      <c r="AD916" s="546"/>
      <c r="AE916" s="546"/>
      <c r="AF916" s="546"/>
      <c r="AG916" s="546"/>
      <c r="AH916" s="546"/>
      <c r="AI916" s="546"/>
      <c r="AJ916" s="546"/>
    </row>
    <row r="917" spans="1:36" ht="15.75" customHeight="1">
      <c r="A917" s="546"/>
      <c r="B917" s="546"/>
      <c r="C917" s="546"/>
      <c r="D917" s="546"/>
      <c r="E917" s="546"/>
      <c r="F917" s="546"/>
      <c r="G917" s="546"/>
      <c r="H917" s="546"/>
      <c r="I917" s="546"/>
      <c r="J917" s="546"/>
      <c r="K917" s="546"/>
      <c r="L917" s="546"/>
      <c r="M917" s="546"/>
      <c r="N917" s="546"/>
      <c r="O917" s="546"/>
      <c r="P917" s="546"/>
      <c r="Q917" s="546"/>
      <c r="R917" s="546"/>
      <c r="S917" s="546"/>
      <c r="T917" s="546"/>
      <c r="U917" s="546"/>
      <c r="V917" s="546"/>
      <c r="W917" s="546"/>
      <c r="X917" s="554"/>
      <c r="Y917" s="554"/>
      <c r="Z917" s="546"/>
      <c r="AA917" s="546"/>
      <c r="AB917" s="546"/>
      <c r="AC917" s="546"/>
      <c r="AD917" s="546"/>
      <c r="AE917" s="546"/>
      <c r="AF917" s="546"/>
      <c r="AG917" s="546"/>
      <c r="AH917" s="546"/>
      <c r="AI917" s="546"/>
      <c r="AJ917" s="546"/>
    </row>
    <row r="918" spans="1:36" ht="15.75" customHeight="1">
      <c r="A918" s="546"/>
      <c r="B918" s="546"/>
      <c r="C918" s="546"/>
      <c r="D918" s="546"/>
      <c r="E918" s="546"/>
      <c r="F918" s="546"/>
      <c r="G918" s="546"/>
      <c r="H918" s="546"/>
      <c r="I918" s="546"/>
      <c r="J918" s="546"/>
      <c r="K918" s="546"/>
      <c r="L918" s="546"/>
      <c r="M918" s="546"/>
      <c r="N918" s="546"/>
      <c r="O918" s="546"/>
      <c r="P918" s="546"/>
      <c r="Q918" s="546"/>
      <c r="R918" s="546"/>
      <c r="S918" s="546"/>
      <c r="T918" s="546"/>
      <c r="U918" s="546"/>
      <c r="V918" s="546"/>
      <c r="W918" s="546"/>
      <c r="X918" s="554"/>
      <c r="Y918" s="554"/>
      <c r="Z918" s="546"/>
      <c r="AA918" s="546"/>
      <c r="AB918" s="546"/>
      <c r="AC918" s="546"/>
      <c r="AD918" s="546"/>
      <c r="AE918" s="546"/>
      <c r="AF918" s="546"/>
      <c r="AG918" s="546"/>
      <c r="AH918" s="546"/>
      <c r="AI918" s="546"/>
      <c r="AJ918" s="546"/>
    </row>
    <row r="919" spans="1:36" ht="15.75" customHeight="1">
      <c r="A919" s="546"/>
      <c r="B919" s="546"/>
      <c r="C919" s="546"/>
      <c r="D919" s="546"/>
      <c r="E919" s="546"/>
      <c r="F919" s="546"/>
      <c r="G919" s="546"/>
      <c r="H919" s="546"/>
      <c r="I919" s="546"/>
      <c r="J919" s="546"/>
      <c r="K919" s="546"/>
      <c r="L919" s="546"/>
      <c r="M919" s="546"/>
      <c r="N919" s="546"/>
      <c r="O919" s="546"/>
      <c r="P919" s="546"/>
      <c r="Q919" s="546"/>
      <c r="R919" s="546"/>
      <c r="S919" s="546"/>
      <c r="T919" s="546"/>
      <c r="U919" s="546"/>
      <c r="V919" s="546"/>
      <c r="W919" s="546"/>
      <c r="X919" s="554"/>
      <c r="Y919" s="554"/>
      <c r="Z919" s="546"/>
      <c r="AA919" s="546"/>
      <c r="AB919" s="546"/>
      <c r="AC919" s="546"/>
      <c r="AD919" s="546"/>
      <c r="AE919" s="546"/>
      <c r="AF919" s="546"/>
      <c r="AG919" s="546"/>
      <c r="AH919" s="546"/>
      <c r="AI919" s="546"/>
      <c r="AJ919" s="546"/>
    </row>
    <row r="920" spans="1:36" ht="15.75" customHeight="1">
      <c r="A920" s="546"/>
      <c r="B920" s="546"/>
      <c r="C920" s="546"/>
      <c r="D920" s="546"/>
      <c r="E920" s="546"/>
      <c r="F920" s="546"/>
      <c r="G920" s="546"/>
      <c r="H920" s="546"/>
      <c r="I920" s="546"/>
      <c r="J920" s="546"/>
      <c r="K920" s="546"/>
      <c r="L920" s="546"/>
      <c r="M920" s="546"/>
      <c r="N920" s="546"/>
      <c r="O920" s="546"/>
      <c r="P920" s="546"/>
      <c r="Q920" s="546"/>
      <c r="R920" s="546"/>
      <c r="S920" s="546"/>
      <c r="T920" s="546"/>
      <c r="U920" s="546"/>
      <c r="V920" s="546"/>
      <c r="W920" s="546"/>
      <c r="X920" s="554"/>
      <c r="Y920" s="554"/>
      <c r="Z920" s="546"/>
      <c r="AA920" s="546"/>
      <c r="AB920" s="546"/>
      <c r="AC920" s="546"/>
      <c r="AD920" s="546"/>
      <c r="AE920" s="546"/>
      <c r="AF920" s="546"/>
      <c r="AG920" s="546"/>
      <c r="AH920" s="546"/>
      <c r="AI920" s="546"/>
      <c r="AJ920" s="546"/>
    </row>
    <row r="921" spans="1:36" ht="15.75" customHeight="1">
      <c r="A921" s="546"/>
      <c r="B921" s="546"/>
      <c r="C921" s="546"/>
      <c r="D921" s="546"/>
      <c r="E921" s="546"/>
      <c r="F921" s="546"/>
      <c r="G921" s="546"/>
      <c r="H921" s="546"/>
      <c r="I921" s="546"/>
      <c r="J921" s="546"/>
      <c r="K921" s="546"/>
      <c r="L921" s="546"/>
      <c r="M921" s="546"/>
      <c r="N921" s="546"/>
      <c r="O921" s="546"/>
      <c r="P921" s="546"/>
      <c r="Q921" s="546"/>
      <c r="R921" s="546"/>
      <c r="S921" s="546"/>
      <c r="T921" s="546"/>
      <c r="U921" s="546"/>
      <c r="V921" s="546"/>
      <c r="W921" s="546"/>
      <c r="X921" s="554"/>
      <c r="Y921" s="554"/>
      <c r="Z921" s="546"/>
      <c r="AA921" s="546"/>
      <c r="AB921" s="546"/>
      <c r="AC921" s="546"/>
      <c r="AD921" s="546"/>
      <c r="AE921" s="546"/>
      <c r="AF921" s="546"/>
      <c r="AG921" s="546"/>
      <c r="AH921" s="546"/>
      <c r="AI921" s="546"/>
      <c r="AJ921" s="546"/>
    </row>
    <row r="922" spans="1:36" ht="15.75" customHeight="1">
      <c r="A922" s="546"/>
      <c r="B922" s="546"/>
      <c r="C922" s="546"/>
      <c r="D922" s="546"/>
      <c r="E922" s="546"/>
      <c r="F922" s="546"/>
      <c r="G922" s="546"/>
      <c r="H922" s="546"/>
      <c r="I922" s="546"/>
      <c r="J922" s="546"/>
      <c r="K922" s="546"/>
      <c r="L922" s="546"/>
      <c r="M922" s="546"/>
      <c r="N922" s="546"/>
      <c r="O922" s="546"/>
      <c r="P922" s="546"/>
      <c r="Q922" s="546"/>
      <c r="R922" s="546"/>
      <c r="S922" s="546"/>
      <c r="T922" s="546"/>
      <c r="U922" s="546"/>
      <c r="V922" s="546"/>
      <c r="W922" s="546"/>
      <c r="X922" s="554"/>
      <c r="Y922" s="554"/>
      <c r="Z922" s="546"/>
      <c r="AA922" s="546"/>
      <c r="AB922" s="546"/>
      <c r="AC922" s="546"/>
      <c r="AD922" s="546"/>
      <c r="AE922" s="546"/>
      <c r="AF922" s="546"/>
      <c r="AG922" s="546"/>
      <c r="AH922" s="546"/>
      <c r="AI922" s="546"/>
      <c r="AJ922" s="546"/>
    </row>
    <row r="923" spans="1:36" ht="15.75" customHeight="1">
      <c r="A923" s="546"/>
      <c r="B923" s="546"/>
      <c r="C923" s="546"/>
      <c r="D923" s="546"/>
      <c r="E923" s="546"/>
      <c r="F923" s="546"/>
      <c r="G923" s="546"/>
      <c r="H923" s="546"/>
      <c r="I923" s="546"/>
      <c r="J923" s="546"/>
      <c r="K923" s="546"/>
      <c r="L923" s="546"/>
      <c r="M923" s="546"/>
      <c r="N923" s="546"/>
      <c r="O923" s="546"/>
      <c r="P923" s="546"/>
      <c r="Q923" s="546"/>
      <c r="R923" s="546"/>
      <c r="S923" s="546"/>
      <c r="T923" s="546"/>
      <c r="U923" s="546"/>
      <c r="V923" s="546"/>
      <c r="W923" s="546"/>
      <c r="X923" s="554"/>
      <c r="Y923" s="554"/>
      <c r="Z923" s="546"/>
      <c r="AA923" s="546"/>
      <c r="AB923" s="546"/>
      <c r="AC923" s="546"/>
      <c r="AD923" s="546"/>
      <c r="AE923" s="546"/>
      <c r="AF923" s="546"/>
      <c r="AG923" s="546"/>
      <c r="AH923" s="546"/>
      <c r="AI923" s="546"/>
      <c r="AJ923" s="546"/>
    </row>
    <row r="924" spans="1:36" ht="15.75" customHeight="1">
      <c r="A924" s="546"/>
      <c r="B924" s="546"/>
      <c r="C924" s="546"/>
      <c r="D924" s="546"/>
      <c r="E924" s="546"/>
      <c r="F924" s="546"/>
      <c r="G924" s="546"/>
      <c r="H924" s="546"/>
      <c r="I924" s="546"/>
      <c r="J924" s="546"/>
      <c r="K924" s="546"/>
      <c r="L924" s="546"/>
      <c r="M924" s="546"/>
      <c r="N924" s="546"/>
      <c r="O924" s="546"/>
      <c r="P924" s="546"/>
      <c r="Q924" s="546"/>
      <c r="R924" s="546"/>
      <c r="S924" s="546"/>
      <c r="T924" s="546"/>
      <c r="U924" s="546"/>
      <c r="V924" s="546"/>
      <c r="W924" s="546"/>
      <c r="X924" s="554"/>
      <c r="Y924" s="554"/>
      <c r="Z924" s="546"/>
      <c r="AA924" s="546"/>
      <c r="AB924" s="546"/>
      <c r="AC924" s="546"/>
      <c r="AD924" s="546"/>
      <c r="AE924" s="546"/>
      <c r="AF924" s="546"/>
      <c r="AG924" s="546"/>
      <c r="AH924" s="546"/>
      <c r="AI924" s="546"/>
      <c r="AJ924" s="546"/>
    </row>
    <row r="925" spans="1:36" ht="15.75" customHeight="1">
      <c r="A925" s="546"/>
      <c r="B925" s="546"/>
      <c r="C925" s="546"/>
      <c r="D925" s="546"/>
      <c r="E925" s="546"/>
      <c r="F925" s="546"/>
      <c r="G925" s="546"/>
      <c r="H925" s="546"/>
      <c r="I925" s="546"/>
      <c r="J925" s="546"/>
      <c r="K925" s="546"/>
      <c r="L925" s="546"/>
      <c r="M925" s="546"/>
      <c r="N925" s="546"/>
      <c r="O925" s="546"/>
      <c r="P925" s="546"/>
      <c r="Q925" s="546"/>
      <c r="R925" s="546"/>
      <c r="S925" s="546"/>
      <c r="T925" s="546"/>
      <c r="U925" s="546"/>
      <c r="V925" s="546"/>
      <c r="W925" s="546"/>
      <c r="X925" s="554"/>
      <c r="Y925" s="554"/>
      <c r="Z925" s="546"/>
      <c r="AA925" s="546"/>
      <c r="AB925" s="546"/>
      <c r="AC925" s="546"/>
      <c r="AD925" s="546"/>
      <c r="AE925" s="546"/>
      <c r="AF925" s="546"/>
      <c r="AG925" s="546"/>
      <c r="AH925" s="546"/>
      <c r="AI925" s="546"/>
      <c r="AJ925" s="546"/>
    </row>
    <row r="926" spans="1:36" ht="15.75" customHeight="1">
      <c r="A926" s="546"/>
      <c r="B926" s="546"/>
      <c r="C926" s="546"/>
      <c r="D926" s="546"/>
      <c r="E926" s="546"/>
      <c r="F926" s="546"/>
      <c r="G926" s="546"/>
      <c r="H926" s="546"/>
      <c r="I926" s="546"/>
      <c r="J926" s="546"/>
      <c r="K926" s="546"/>
      <c r="L926" s="546"/>
      <c r="M926" s="546"/>
      <c r="N926" s="546"/>
      <c r="O926" s="546"/>
      <c r="P926" s="546"/>
      <c r="Q926" s="546"/>
      <c r="R926" s="546"/>
      <c r="S926" s="546"/>
      <c r="T926" s="546"/>
      <c r="U926" s="546"/>
      <c r="V926" s="546"/>
      <c r="W926" s="546"/>
      <c r="X926" s="554"/>
      <c r="Y926" s="554"/>
      <c r="Z926" s="546"/>
      <c r="AA926" s="546"/>
      <c r="AB926" s="546"/>
      <c r="AC926" s="546"/>
      <c r="AD926" s="546"/>
      <c r="AE926" s="546"/>
      <c r="AF926" s="546"/>
      <c r="AG926" s="546"/>
      <c r="AH926" s="546"/>
      <c r="AI926" s="546"/>
      <c r="AJ926" s="546"/>
    </row>
    <row r="927" spans="1:36" ht="15.75" customHeight="1">
      <c r="A927" s="546"/>
      <c r="B927" s="546"/>
      <c r="C927" s="546"/>
      <c r="D927" s="546"/>
      <c r="E927" s="546"/>
      <c r="F927" s="546"/>
      <c r="G927" s="546"/>
      <c r="H927" s="546"/>
      <c r="I927" s="546"/>
      <c r="J927" s="546"/>
      <c r="K927" s="546"/>
      <c r="L927" s="546"/>
      <c r="M927" s="546"/>
      <c r="N927" s="546"/>
      <c r="O927" s="546"/>
      <c r="P927" s="546"/>
      <c r="Q927" s="546"/>
      <c r="R927" s="546"/>
      <c r="S927" s="546"/>
      <c r="T927" s="546"/>
      <c r="U927" s="546"/>
      <c r="V927" s="546"/>
      <c r="W927" s="546"/>
      <c r="X927" s="554"/>
      <c r="Y927" s="554"/>
      <c r="Z927" s="546"/>
      <c r="AA927" s="546"/>
      <c r="AB927" s="546"/>
      <c r="AC927" s="546"/>
      <c r="AD927" s="546"/>
      <c r="AE927" s="546"/>
      <c r="AF927" s="546"/>
      <c r="AG927" s="546"/>
      <c r="AH927" s="546"/>
      <c r="AI927" s="546"/>
      <c r="AJ927" s="546"/>
    </row>
    <row r="928" spans="1:36" ht="15.75" customHeight="1">
      <c r="A928" s="546"/>
      <c r="B928" s="546"/>
      <c r="C928" s="546"/>
      <c r="D928" s="546"/>
      <c r="E928" s="546"/>
      <c r="F928" s="546"/>
      <c r="G928" s="546"/>
      <c r="H928" s="546"/>
      <c r="I928" s="546"/>
      <c r="J928" s="546"/>
      <c r="K928" s="546"/>
      <c r="L928" s="546"/>
      <c r="M928" s="546"/>
      <c r="N928" s="546"/>
      <c r="O928" s="546"/>
      <c r="P928" s="546"/>
      <c r="Q928" s="546"/>
      <c r="R928" s="546"/>
      <c r="S928" s="546"/>
      <c r="T928" s="546"/>
      <c r="U928" s="546"/>
      <c r="V928" s="546"/>
      <c r="W928" s="546"/>
      <c r="X928" s="554"/>
      <c r="Y928" s="554"/>
      <c r="Z928" s="546"/>
      <c r="AA928" s="546"/>
      <c r="AB928" s="546"/>
      <c r="AC928" s="546"/>
      <c r="AD928" s="546"/>
      <c r="AE928" s="546"/>
      <c r="AF928" s="546"/>
      <c r="AG928" s="546"/>
      <c r="AH928" s="546"/>
      <c r="AI928" s="546"/>
      <c r="AJ928" s="546"/>
    </row>
    <row r="929" spans="1:36" ht="15.75" customHeight="1">
      <c r="A929" s="546"/>
      <c r="B929" s="546"/>
      <c r="C929" s="546"/>
      <c r="D929" s="546"/>
      <c r="E929" s="546"/>
      <c r="F929" s="546"/>
      <c r="G929" s="546"/>
      <c r="H929" s="546"/>
      <c r="I929" s="546"/>
      <c r="J929" s="546"/>
      <c r="K929" s="546"/>
      <c r="L929" s="546"/>
      <c r="M929" s="546"/>
      <c r="N929" s="546"/>
      <c r="O929" s="546"/>
      <c r="P929" s="546"/>
      <c r="Q929" s="546"/>
      <c r="R929" s="546"/>
      <c r="S929" s="546"/>
      <c r="T929" s="546"/>
      <c r="U929" s="546"/>
      <c r="V929" s="546"/>
      <c r="W929" s="546"/>
      <c r="X929" s="554"/>
      <c r="Y929" s="554"/>
      <c r="Z929" s="546"/>
      <c r="AA929" s="546"/>
      <c r="AB929" s="546"/>
      <c r="AC929" s="546"/>
      <c r="AD929" s="546"/>
      <c r="AE929" s="546"/>
      <c r="AF929" s="546"/>
      <c r="AG929" s="546"/>
      <c r="AH929" s="546"/>
      <c r="AI929" s="546"/>
      <c r="AJ929" s="546"/>
    </row>
    <row r="930" spans="1:36" ht="15.75" customHeight="1">
      <c r="A930" s="546"/>
      <c r="B930" s="546"/>
      <c r="C930" s="546"/>
      <c r="D930" s="546"/>
      <c r="E930" s="546"/>
      <c r="F930" s="546"/>
      <c r="G930" s="546"/>
      <c r="H930" s="546"/>
      <c r="I930" s="546"/>
      <c r="J930" s="546"/>
      <c r="K930" s="546"/>
      <c r="L930" s="546"/>
      <c r="M930" s="546"/>
      <c r="N930" s="546"/>
      <c r="O930" s="546"/>
      <c r="P930" s="546"/>
      <c r="Q930" s="546"/>
      <c r="R930" s="546"/>
      <c r="S930" s="546"/>
      <c r="T930" s="546"/>
      <c r="U930" s="546"/>
      <c r="V930" s="546"/>
      <c r="W930" s="546"/>
      <c r="X930" s="554"/>
      <c r="Y930" s="554"/>
      <c r="Z930" s="546"/>
      <c r="AA930" s="546"/>
      <c r="AB930" s="546"/>
      <c r="AC930" s="546"/>
      <c r="AD930" s="546"/>
      <c r="AE930" s="546"/>
      <c r="AF930" s="546"/>
      <c r="AG930" s="546"/>
      <c r="AH930" s="546"/>
      <c r="AI930" s="546"/>
      <c r="AJ930" s="546"/>
    </row>
    <row r="931" spans="1:36" ht="15.75" customHeight="1">
      <c r="A931" s="546"/>
      <c r="B931" s="546"/>
      <c r="C931" s="546"/>
      <c r="D931" s="546"/>
      <c r="E931" s="546"/>
      <c r="F931" s="546"/>
      <c r="G931" s="546"/>
      <c r="H931" s="546"/>
      <c r="I931" s="546"/>
      <c r="J931" s="546"/>
      <c r="K931" s="546"/>
      <c r="L931" s="546"/>
      <c r="M931" s="546"/>
      <c r="N931" s="546"/>
      <c r="O931" s="546"/>
      <c r="P931" s="546"/>
      <c r="Q931" s="546"/>
      <c r="R931" s="546"/>
      <c r="S931" s="546"/>
      <c r="T931" s="546"/>
      <c r="U931" s="546"/>
      <c r="V931" s="546"/>
      <c r="W931" s="546"/>
      <c r="X931" s="554"/>
      <c r="Y931" s="554"/>
      <c r="Z931" s="546"/>
      <c r="AA931" s="546"/>
      <c r="AB931" s="546"/>
      <c r="AC931" s="546"/>
      <c r="AD931" s="546"/>
      <c r="AE931" s="546"/>
      <c r="AF931" s="546"/>
      <c r="AG931" s="546"/>
      <c r="AH931" s="546"/>
      <c r="AI931" s="546"/>
      <c r="AJ931" s="546"/>
    </row>
    <row r="932" spans="1:36" ht="15.75" customHeight="1">
      <c r="A932" s="546"/>
      <c r="B932" s="546"/>
      <c r="C932" s="546"/>
      <c r="D932" s="546"/>
      <c r="E932" s="546"/>
      <c r="F932" s="546"/>
      <c r="G932" s="546"/>
      <c r="H932" s="546"/>
      <c r="I932" s="546"/>
      <c r="J932" s="546"/>
      <c r="K932" s="546"/>
      <c r="L932" s="546"/>
      <c r="M932" s="546"/>
      <c r="N932" s="546"/>
      <c r="O932" s="546"/>
      <c r="P932" s="546"/>
      <c r="Q932" s="546"/>
      <c r="R932" s="546"/>
      <c r="S932" s="546"/>
      <c r="T932" s="546"/>
      <c r="U932" s="546"/>
      <c r="V932" s="546"/>
      <c r="W932" s="546"/>
      <c r="X932" s="554"/>
      <c r="Y932" s="554"/>
      <c r="Z932" s="546"/>
      <c r="AA932" s="546"/>
      <c r="AB932" s="546"/>
      <c r="AC932" s="546"/>
      <c r="AD932" s="546"/>
      <c r="AE932" s="546"/>
      <c r="AF932" s="546"/>
      <c r="AG932" s="546"/>
      <c r="AH932" s="546"/>
      <c r="AI932" s="546"/>
      <c r="AJ932" s="546"/>
    </row>
    <row r="933" spans="1:36" ht="15.75" customHeight="1">
      <c r="A933" s="546"/>
      <c r="B933" s="546"/>
      <c r="C933" s="546"/>
      <c r="D933" s="546"/>
      <c r="E933" s="546"/>
      <c r="F933" s="546"/>
      <c r="G933" s="546"/>
      <c r="H933" s="546"/>
      <c r="I933" s="546"/>
      <c r="J933" s="546"/>
      <c r="K933" s="546"/>
      <c r="L933" s="546"/>
      <c r="M933" s="546"/>
      <c r="N933" s="546"/>
      <c r="O933" s="546"/>
      <c r="P933" s="546"/>
      <c r="Q933" s="546"/>
      <c r="R933" s="546"/>
      <c r="S933" s="546"/>
      <c r="T933" s="546"/>
      <c r="U933" s="546"/>
      <c r="V933" s="546"/>
      <c r="W933" s="546"/>
      <c r="X933" s="554"/>
      <c r="Y933" s="554"/>
      <c r="Z933" s="546"/>
      <c r="AA933" s="546"/>
      <c r="AB933" s="546"/>
      <c r="AC933" s="546"/>
      <c r="AD933" s="546"/>
      <c r="AE933" s="546"/>
      <c r="AF933" s="546"/>
      <c r="AG933" s="546"/>
      <c r="AH933" s="546"/>
      <c r="AI933" s="546"/>
      <c r="AJ933" s="546"/>
    </row>
    <row r="934" spans="1:36" ht="15.75" customHeight="1">
      <c r="A934" s="546"/>
      <c r="B934" s="546"/>
      <c r="C934" s="546"/>
      <c r="D934" s="546"/>
      <c r="E934" s="546"/>
      <c r="F934" s="546"/>
      <c r="G934" s="546"/>
      <c r="H934" s="546"/>
      <c r="I934" s="546"/>
      <c r="J934" s="546"/>
      <c r="K934" s="546"/>
      <c r="L934" s="546"/>
      <c r="M934" s="546"/>
      <c r="N934" s="546"/>
      <c r="O934" s="546"/>
      <c r="P934" s="546"/>
      <c r="Q934" s="546"/>
      <c r="R934" s="546"/>
      <c r="S934" s="546"/>
      <c r="T934" s="546"/>
      <c r="U934" s="546"/>
      <c r="V934" s="546"/>
      <c r="W934" s="546"/>
      <c r="X934" s="554"/>
      <c r="Y934" s="554"/>
      <c r="Z934" s="546"/>
      <c r="AA934" s="546"/>
      <c r="AB934" s="546"/>
      <c r="AC934" s="546"/>
      <c r="AD934" s="546"/>
      <c r="AE934" s="546"/>
      <c r="AF934" s="546"/>
      <c r="AG934" s="546"/>
      <c r="AH934" s="546"/>
      <c r="AI934" s="546"/>
      <c r="AJ934" s="546"/>
    </row>
    <row r="935" spans="1:36" ht="15.75" customHeight="1">
      <c r="A935" s="546"/>
      <c r="B935" s="546"/>
      <c r="C935" s="546"/>
      <c r="D935" s="546"/>
      <c r="E935" s="546"/>
      <c r="F935" s="546"/>
      <c r="G935" s="546"/>
      <c r="H935" s="546"/>
      <c r="I935" s="546"/>
      <c r="J935" s="546"/>
      <c r="K935" s="546"/>
      <c r="L935" s="546"/>
      <c r="M935" s="546"/>
      <c r="N935" s="546"/>
      <c r="O935" s="546"/>
      <c r="P935" s="546"/>
      <c r="Q935" s="546"/>
      <c r="R935" s="546"/>
      <c r="S935" s="546"/>
      <c r="T935" s="546"/>
      <c r="U935" s="546"/>
      <c r="V935" s="546"/>
      <c r="W935" s="546"/>
      <c r="X935" s="554"/>
      <c r="Y935" s="554"/>
      <c r="Z935" s="546"/>
      <c r="AA935" s="546"/>
      <c r="AB935" s="546"/>
      <c r="AC935" s="546"/>
      <c r="AD935" s="546"/>
      <c r="AE935" s="546"/>
      <c r="AF935" s="546"/>
      <c r="AG935" s="546"/>
      <c r="AH935" s="546"/>
      <c r="AI935" s="546"/>
      <c r="AJ935" s="546"/>
    </row>
    <row r="936" spans="1:36" ht="15.75" customHeight="1">
      <c r="A936" s="546"/>
      <c r="B936" s="546"/>
      <c r="C936" s="546"/>
      <c r="D936" s="546"/>
      <c r="E936" s="546"/>
      <c r="F936" s="546"/>
      <c r="G936" s="546"/>
      <c r="H936" s="546"/>
      <c r="I936" s="546"/>
      <c r="J936" s="546"/>
      <c r="K936" s="546"/>
      <c r="L936" s="546"/>
      <c r="M936" s="546"/>
      <c r="N936" s="546"/>
      <c r="O936" s="546"/>
      <c r="P936" s="546"/>
      <c r="Q936" s="546"/>
      <c r="R936" s="546"/>
      <c r="S936" s="546"/>
      <c r="T936" s="546"/>
      <c r="U936" s="546"/>
      <c r="V936" s="546"/>
      <c r="W936" s="546"/>
      <c r="X936" s="554"/>
      <c r="Y936" s="554"/>
      <c r="Z936" s="546"/>
      <c r="AA936" s="546"/>
      <c r="AB936" s="546"/>
      <c r="AC936" s="546"/>
      <c r="AD936" s="546"/>
      <c r="AE936" s="546"/>
      <c r="AF936" s="546"/>
      <c r="AG936" s="546"/>
      <c r="AH936" s="546"/>
      <c r="AI936" s="546"/>
      <c r="AJ936" s="546"/>
    </row>
    <row r="937" spans="1:36" ht="15.75" customHeight="1">
      <c r="A937" s="546"/>
      <c r="B937" s="546"/>
      <c r="C937" s="546"/>
      <c r="D937" s="546"/>
      <c r="E937" s="546"/>
      <c r="F937" s="546"/>
      <c r="G937" s="546"/>
      <c r="H937" s="546"/>
      <c r="I937" s="546"/>
      <c r="J937" s="546"/>
      <c r="K937" s="546"/>
      <c r="L937" s="546"/>
      <c r="M937" s="546"/>
      <c r="N937" s="546"/>
      <c r="O937" s="546"/>
      <c r="P937" s="546"/>
      <c r="Q937" s="546"/>
      <c r="R937" s="546"/>
      <c r="S937" s="546"/>
      <c r="T937" s="546"/>
      <c r="U937" s="546"/>
      <c r="V937" s="546"/>
      <c r="W937" s="546"/>
      <c r="X937" s="554"/>
      <c r="Y937" s="554"/>
      <c r="Z937" s="546"/>
      <c r="AA937" s="546"/>
      <c r="AB937" s="546"/>
      <c r="AC937" s="546"/>
      <c r="AD937" s="546"/>
      <c r="AE937" s="546"/>
      <c r="AF937" s="546"/>
      <c r="AG937" s="546"/>
      <c r="AH937" s="546"/>
      <c r="AI937" s="546"/>
      <c r="AJ937" s="546"/>
    </row>
    <row r="938" spans="1:36" ht="15.75" customHeight="1">
      <c r="A938" s="546"/>
      <c r="B938" s="546"/>
      <c r="C938" s="546"/>
      <c r="D938" s="546"/>
      <c r="E938" s="546"/>
      <c r="F938" s="546"/>
      <c r="G938" s="546"/>
      <c r="H938" s="546"/>
      <c r="I938" s="546"/>
      <c r="J938" s="546"/>
      <c r="K938" s="546"/>
      <c r="L938" s="546"/>
      <c r="M938" s="546"/>
      <c r="N938" s="546"/>
      <c r="O938" s="546"/>
      <c r="P938" s="546"/>
      <c r="Q938" s="546"/>
      <c r="R938" s="546"/>
      <c r="S938" s="546"/>
      <c r="T938" s="546"/>
      <c r="U938" s="546"/>
      <c r="V938" s="546"/>
      <c r="W938" s="546"/>
      <c r="X938" s="554"/>
      <c r="Y938" s="554"/>
      <c r="Z938" s="546"/>
      <c r="AA938" s="546"/>
      <c r="AB938" s="546"/>
      <c r="AC938" s="546"/>
      <c r="AD938" s="546"/>
      <c r="AE938" s="546"/>
      <c r="AF938" s="546"/>
      <c r="AG938" s="546"/>
      <c r="AH938" s="546"/>
      <c r="AI938" s="546"/>
      <c r="AJ938" s="546"/>
    </row>
    <row r="939" spans="1:36" ht="15.75" customHeight="1">
      <c r="A939" s="546"/>
      <c r="B939" s="546"/>
      <c r="C939" s="546"/>
      <c r="D939" s="546"/>
      <c r="E939" s="546"/>
      <c r="F939" s="546"/>
      <c r="G939" s="546"/>
      <c r="H939" s="546"/>
      <c r="I939" s="546"/>
      <c r="J939" s="546"/>
      <c r="K939" s="546"/>
      <c r="L939" s="546"/>
      <c r="M939" s="546"/>
      <c r="N939" s="546"/>
      <c r="O939" s="546"/>
      <c r="P939" s="546"/>
      <c r="Q939" s="546"/>
      <c r="R939" s="546"/>
      <c r="S939" s="546"/>
      <c r="T939" s="546"/>
      <c r="U939" s="546"/>
      <c r="V939" s="546"/>
      <c r="W939" s="546"/>
      <c r="X939" s="554"/>
      <c r="Y939" s="554"/>
      <c r="Z939" s="546"/>
      <c r="AA939" s="546"/>
      <c r="AB939" s="546"/>
      <c r="AC939" s="546"/>
      <c r="AD939" s="546"/>
      <c r="AE939" s="546"/>
      <c r="AF939" s="546"/>
      <c r="AG939" s="546"/>
      <c r="AH939" s="546"/>
      <c r="AI939" s="546"/>
      <c r="AJ939" s="546"/>
    </row>
    <row r="940" spans="1:36" ht="15.75" customHeight="1">
      <c r="A940" s="546"/>
      <c r="B940" s="546"/>
      <c r="C940" s="546"/>
      <c r="D940" s="546"/>
      <c r="E940" s="546"/>
      <c r="F940" s="546"/>
      <c r="G940" s="546"/>
      <c r="H940" s="546"/>
      <c r="I940" s="546"/>
      <c r="J940" s="546"/>
      <c r="K940" s="546"/>
      <c r="L940" s="546"/>
      <c r="M940" s="546"/>
      <c r="N940" s="546"/>
      <c r="O940" s="546"/>
      <c r="P940" s="546"/>
      <c r="Q940" s="546"/>
      <c r="R940" s="546"/>
      <c r="S940" s="546"/>
      <c r="T940" s="546"/>
      <c r="U940" s="546"/>
      <c r="V940" s="546"/>
      <c r="W940" s="546"/>
      <c r="X940" s="554"/>
      <c r="Y940" s="554"/>
      <c r="Z940" s="546"/>
      <c r="AA940" s="546"/>
      <c r="AB940" s="546"/>
      <c r="AC940" s="546"/>
      <c r="AD940" s="546"/>
      <c r="AE940" s="546"/>
      <c r="AF940" s="546"/>
      <c r="AG940" s="546"/>
      <c r="AH940" s="546"/>
      <c r="AI940" s="546"/>
      <c r="AJ940" s="546"/>
    </row>
    <row r="941" spans="1:36" ht="15.75" customHeight="1">
      <c r="A941" s="546"/>
      <c r="B941" s="546"/>
      <c r="C941" s="546"/>
      <c r="D941" s="546"/>
      <c r="E941" s="546"/>
      <c r="F941" s="546"/>
      <c r="G941" s="546"/>
      <c r="H941" s="546"/>
      <c r="I941" s="546"/>
      <c r="J941" s="546"/>
      <c r="K941" s="546"/>
      <c r="L941" s="546"/>
      <c r="M941" s="546"/>
      <c r="N941" s="546"/>
      <c r="O941" s="546"/>
      <c r="P941" s="546"/>
      <c r="Q941" s="546"/>
      <c r="R941" s="546"/>
      <c r="S941" s="546"/>
      <c r="T941" s="546"/>
      <c r="U941" s="546"/>
      <c r="V941" s="546"/>
      <c r="W941" s="546"/>
      <c r="X941" s="554"/>
      <c r="Y941" s="554"/>
      <c r="Z941" s="546"/>
      <c r="AA941" s="546"/>
      <c r="AB941" s="546"/>
      <c r="AC941" s="546"/>
      <c r="AD941" s="546"/>
      <c r="AE941" s="546"/>
      <c r="AF941" s="546"/>
      <c r="AG941" s="546"/>
      <c r="AH941" s="546"/>
      <c r="AI941" s="546"/>
      <c r="AJ941" s="546"/>
    </row>
    <row r="942" spans="1:36" ht="15.75" customHeight="1">
      <c r="A942" s="546"/>
      <c r="B942" s="546"/>
      <c r="C942" s="546"/>
      <c r="D942" s="546"/>
      <c r="E942" s="546"/>
      <c r="F942" s="546"/>
      <c r="G942" s="546"/>
      <c r="H942" s="546"/>
      <c r="I942" s="546"/>
      <c r="J942" s="546"/>
      <c r="K942" s="546"/>
      <c r="L942" s="546"/>
      <c r="M942" s="546"/>
      <c r="N942" s="546"/>
      <c r="O942" s="546"/>
      <c r="P942" s="546"/>
      <c r="Q942" s="546"/>
      <c r="R942" s="546"/>
      <c r="S942" s="546"/>
      <c r="T942" s="546"/>
      <c r="U942" s="546"/>
      <c r="V942" s="546"/>
      <c r="W942" s="546"/>
      <c r="X942" s="554"/>
      <c r="Y942" s="554"/>
      <c r="Z942" s="546"/>
      <c r="AA942" s="546"/>
      <c r="AB942" s="546"/>
      <c r="AC942" s="546"/>
      <c r="AD942" s="546"/>
      <c r="AE942" s="546"/>
      <c r="AF942" s="546"/>
      <c r="AG942" s="546"/>
      <c r="AH942" s="546"/>
      <c r="AI942" s="546"/>
      <c r="AJ942" s="546"/>
    </row>
    <row r="943" spans="1:36" ht="15.75" customHeight="1">
      <c r="A943" s="546"/>
      <c r="B943" s="546"/>
      <c r="C943" s="546"/>
      <c r="D943" s="546"/>
      <c r="E943" s="546"/>
      <c r="F943" s="546"/>
      <c r="G943" s="546"/>
      <c r="H943" s="546"/>
      <c r="I943" s="546"/>
      <c r="J943" s="546"/>
      <c r="K943" s="546"/>
      <c r="L943" s="546"/>
      <c r="M943" s="546"/>
      <c r="N943" s="546"/>
      <c r="O943" s="546"/>
      <c r="P943" s="546"/>
      <c r="Q943" s="546"/>
      <c r="R943" s="546"/>
      <c r="S943" s="546"/>
      <c r="T943" s="546"/>
      <c r="U943" s="546"/>
      <c r="V943" s="546"/>
      <c r="W943" s="546"/>
      <c r="X943" s="554"/>
      <c r="Y943" s="554"/>
      <c r="Z943" s="546"/>
      <c r="AA943" s="546"/>
      <c r="AB943" s="546"/>
      <c r="AC943" s="546"/>
      <c r="AD943" s="546"/>
      <c r="AE943" s="546"/>
      <c r="AF943" s="546"/>
      <c r="AG943" s="546"/>
      <c r="AH943" s="546"/>
      <c r="AI943" s="546"/>
      <c r="AJ943" s="546"/>
    </row>
    <row r="944" spans="1:36" ht="15.75" customHeight="1">
      <c r="A944" s="546"/>
      <c r="B944" s="546"/>
      <c r="C944" s="546"/>
      <c r="D944" s="546"/>
      <c r="E944" s="546"/>
      <c r="F944" s="546"/>
      <c r="G944" s="546"/>
      <c r="H944" s="546"/>
      <c r="I944" s="546"/>
      <c r="J944" s="546"/>
      <c r="K944" s="546"/>
      <c r="L944" s="546"/>
      <c r="M944" s="546"/>
      <c r="N944" s="546"/>
      <c r="O944" s="546"/>
      <c r="P944" s="546"/>
      <c r="Q944" s="546"/>
      <c r="R944" s="546"/>
      <c r="S944" s="546"/>
      <c r="T944" s="546"/>
      <c r="U944" s="546"/>
      <c r="V944" s="546"/>
      <c r="W944" s="546"/>
      <c r="X944" s="554"/>
      <c r="Y944" s="554"/>
      <c r="Z944" s="546"/>
      <c r="AA944" s="546"/>
      <c r="AB944" s="546"/>
      <c r="AC944" s="546"/>
      <c r="AD944" s="546"/>
      <c r="AE944" s="546"/>
      <c r="AF944" s="546"/>
      <c r="AG944" s="546"/>
      <c r="AH944" s="546"/>
      <c r="AI944" s="546"/>
      <c r="AJ944" s="546"/>
    </row>
    <row r="945" spans="1:36" ht="15.75" customHeight="1">
      <c r="A945" s="546"/>
      <c r="B945" s="546"/>
      <c r="C945" s="546"/>
      <c r="D945" s="546"/>
      <c r="E945" s="546"/>
      <c r="F945" s="546"/>
      <c r="G945" s="546"/>
      <c r="H945" s="546"/>
      <c r="I945" s="546"/>
      <c r="J945" s="546"/>
      <c r="K945" s="546"/>
      <c r="L945" s="546"/>
      <c r="M945" s="546"/>
      <c r="N945" s="546"/>
      <c r="O945" s="546"/>
      <c r="P945" s="546"/>
      <c r="Q945" s="546"/>
      <c r="R945" s="546"/>
      <c r="S945" s="546"/>
      <c r="T945" s="546"/>
      <c r="U945" s="546"/>
      <c r="V945" s="546"/>
      <c r="W945" s="546"/>
      <c r="X945" s="554"/>
      <c r="Y945" s="554"/>
      <c r="Z945" s="546"/>
      <c r="AA945" s="546"/>
      <c r="AB945" s="546"/>
      <c r="AC945" s="546"/>
      <c r="AD945" s="546"/>
      <c r="AE945" s="546"/>
      <c r="AF945" s="546"/>
      <c r="AG945" s="546"/>
      <c r="AH945" s="546"/>
      <c r="AI945" s="546"/>
      <c r="AJ945" s="546"/>
    </row>
    <row r="946" spans="1:36" ht="15.75" customHeight="1">
      <c r="A946" s="546"/>
      <c r="B946" s="546"/>
      <c r="C946" s="546"/>
      <c r="D946" s="546"/>
      <c r="E946" s="546"/>
      <c r="F946" s="546"/>
      <c r="G946" s="546"/>
      <c r="H946" s="546"/>
      <c r="I946" s="546"/>
      <c r="J946" s="546"/>
      <c r="K946" s="546"/>
      <c r="L946" s="546"/>
      <c r="M946" s="546"/>
      <c r="N946" s="546"/>
      <c r="O946" s="546"/>
      <c r="P946" s="546"/>
      <c r="Q946" s="546"/>
      <c r="R946" s="546"/>
      <c r="S946" s="546"/>
      <c r="T946" s="546"/>
      <c r="U946" s="546"/>
      <c r="V946" s="546"/>
      <c r="W946" s="546"/>
      <c r="X946" s="554"/>
      <c r="Y946" s="554"/>
      <c r="Z946" s="546"/>
      <c r="AA946" s="546"/>
      <c r="AB946" s="546"/>
      <c r="AC946" s="546"/>
      <c r="AD946" s="546"/>
      <c r="AE946" s="546"/>
      <c r="AF946" s="546"/>
      <c r="AG946" s="546"/>
      <c r="AH946" s="546"/>
      <c r="AI946" s="546"/>
      <c r="AJ946" s="546"/>
    </row>
    <row r="947" spans="1:36" ht="15.75" customHeight="1">
      <c r="A947" s="546"/>
      <c r="B947" s="546"/>
      <c r="C947" s="546"/>
      <c r="D947" s="546"/>
      <c r="E947" s="546"/>
      <c r="F947" s="546"/>
      <c r="G947" s="546"/>
      <c r="H947" s="546"/>
      <c r="I947" s="546"/>
      <c r="J947" s="546"/>
      <c r="K947" s="546"/>
      <c r="L947" s="546"/>
      <c r="M947" s="546"/>
      <c r="N947" s="546"/>
      <c r="O947" s="546"/>
      <c r="P947" s="546"/>
      <c r="Q947" s="546"/>
      <c r="R947" s="546"/>
      <c r="S947" s="546"/>
      <c r="T947" s="546"/>
      <c r="U947" s="546"/>
      <c r="V947" s="546"/>
      <c r="W947" s="546"/>
      <c r="X947" s="554"/>
      <c r="Y947" s="554"/>
      <c r="Z947" s="546"/>
      <c r="AA947" s="546"/>
      <c r="AB947" s="546"/>
      <c r="AC947" s="546"/>
      <c r="AD947" s="546"/>
      <c r="AE947" s="546"/>
      <c r="AF947" s="546"/>
      <c r="AG947" s="546"/>
      <c r="AH947" s="546"/>
      <c r="AI947" s="546"/>
      <c r="AJ947" s="546"/>
    </row>
    <row r="948" spans="1:36" ht="15.75" customHeight="1">
      <c r="A948" s="546"/>
      <c r="B948" s="546"/>
      <c r="C948" s="546"/>
      <c r="D948" s="546"/>
      <c r="E948" s="546"/>
      <c r="F948" s="546"/>
      <c r="G948" s="546"/>
      <c r="H948" s="546"/>
      <c r="I948" s="546"/>
      <c r="J948" s="546"/>
      <c r="K948" s="546"/>
      <c r="L948" s="546"/>
      <c r="M948" s="546"/>
      <c r="N948" s="546"/>
      <c r="O948" s="546"/>
      <c r="P948" s="546"/>
      <c r="Q948" s="546"/>
      <c r="R948" s="546"/>
      <c r="S948" s="546"/>
      <c r="T948" s="546"/>
      <c r="U948" s="546"/>
      <c r="V948" s="546"/>
      <c r="W948" s="546"/>
      <c r="X948" s="554"/>
      <c r="Y948" s="554"/>
      <c r="Z948" s="546"/>
      <c r="AA948" s="546"/>
      <c r="AB948" s="546"/>
      <c r="AC948" s="546"/>
      <c r="AD948" s="546"/>
      <c r="AE948" s="546"/>
      <c r="AF948" s="546"/>
      <c r="AG948" s="546"/>
      <c r="AH948" s="546"/>
      <c r="AI948" s="546"/>
      <c r="AJ948" s="546"/>
    </row>
    <row r="949" spans="1:36" ht="15.75" customHeight="1">
      <c r="A949" s="546"/>
      <c r="B949" s="546"/>
      <c r="C949" s="546"/>
      <c r="D949" s="546"/>
      <c r="E949" s="546"/>
      <c r="F949" s="546"/>
      <c r="G949" s="546"/>
      <c r="H949" s="546"/>
      <c r="I949" s="546"/>
      <c r="J949" s="546"/>
      <c r="K949" s="546"/>
      <c r="L949" s="546"/>
      <c r="M949" s="546"/>
      <c r="N949" s="546"/>
      <c r="O949" s="546"/>
      <c r="P949" s="546"/>
      <c r="Q949" s="546"/>
      <c r="R949" s="546"/>
      <c r="S949" s="546"/>
      <c r="T949" s="546"/>
      <c r="U949" s="546"/>
      <c r="V949" s="546"/>
      <c r="W949" s="546"/>
      <c r="X949" s="554"/>
      <c r="Y949" s="554"/>
      <c r="Z949" s="546"/>
      <c r="AA949" s="546"/>
      <c r="AB949" s="546"/>
      <c r="AC949" s="546"/>
      <c r="AD949" s="546"/>
      <c r="AE949" s="546"/>
      <c r="AF949" s="546"/>
      <c r="AG949" s="546"/>
      <c r="AH949" s="546"/>
      <c r="AI949" s="546"/>
      <c r="AJ949" s="546"/>
    </row>
    <row r="950" spans="1:36" ht="15.75" customHeight="1">
      <c r="A950" s="546"/>
      <c r="B950" s="546"/>
      <c r="C950" s="546"/>
      <c r="D950" s="546"/>
      <c r="E950" s="546"/>
      <c r="F950" s="546"/>
      <c r="G950" s="546"/>
      <c r="H950" s="546"/>
      <c r="I950" s="546"/>
      <c r="J950" s="546"/>
      <c r="K950" s="546"/>
      <c r="L950" s="546"/>
      <c r="M950" s="546"/>
      <c r="N950" s="546"/>
      <c r="O950" s="546"/>
      <c r="P950" s="546"/>
      <c r="Q950" s="546"/>
      <c r="R950" s="546"/>
      <c r="S950" s="546"/>
      <c r="T950" s="546"/>
      <c r="U950" s="546"/>
      <c r="V950" s="546"/>
      <c r="W950" s="546"/>
      <c r="X950" s="554"/>
      <c r="Y950" s="554"/>
      <c r="Z950" s="546"/>
      <c r="AA950" s="546"/>
      <c r="AB950" s="546"/>
      <c r="AC950" s="546"/>
      <c r="AD950" s="546"/>
      <c r="AE950" s="546"/>
      <c r="AF950" s="546"/>
      <c r="AG950" s="546"/>
      <c r="AH950" s="546"/>
      <c r="AI950" s="546"/>
      <c r="AJ950" s="546"/>
    </row>
    <row r="951" spans="1:36" ht="15.75" customHeight="1">
      <c r="A951" s="546"/>
      <c r="B951" s="546"/>
      <c r="C951" s="546"/>
      <c r="D951" s="546"/>
      <c r="E951" s="546"/>
      <c r="F951" s="546"/>
      <c r="G951" s="546"/>
      <c r="H951" s="546"/>
      <c r="I951" s="546"/>
      <c r="J951" s="546"/>
      <c r="K951" s="546"/>
      <c r="L951" s="546"/>
      <c r="M951" s="546"/>
      <c r="N951" s="546"/>
      <c r="O951" s="546"/>
      <c r="P951" s="546"/>
      <c r="Q951" s="546"/>
      <c r="R951" s="546"/>
      <c r="S951" s="546"/>
      <c r="T951" s="546"/>
      <c r="U951" s="546"/>
      <c r="V951" s="546"/>
      <c r="W951" s="546"/>
      <c r="X951" s="554"/>
      <c r="Y951" s="554"/>
      <c r="Z951" s="546"/>
      <c r="AA951" s="546"/>
      <c r="AB951" s="546"/>
      <c r="AC951" s="546"/>
      <c r="AD951" s="546"/>
      <c r="AE951" s="546"/>
      <c r="AF951" s="546"/>
      <c r="AG951" s="546"/>
      <c r="AH951" s="546"/>
      <c r="AI951" s="546"/>
      <c r="AJ951" s="546"/>
    </row>
    <row r="952" spans="1:36" ht="15.75" customHeight="1">
      <c r="A952" s="546"/>
      <c r="B952" s="546"/>
      <c r="C952" s="546"/>
      <c r="D952" s="546"/>
      <c r="E952" s="546"/>
      <c r="F952" s="546"/>
      <c r="G952" s="546"/>
      <c r="H952" s="546"/>
      <c r="I952" s="546"/>
      <c r="J952" s="546"/>
      <c r="K952" s="546"/>
      <c r="L952" s="546"/>
      <c r="M952" s="546"/>
      <c r="N952" s="546"/>
      <c r="O952" s="546"/>
      <c r="P952" s="546"/>
      <c r="Q952" s="546"/>
      <c r="R952" s="546"/>
      <c r="S952" s="546"/>
      <c r="T952" s="546"/>
      <c r="U952" s="546"/>
      <c r="V952" s="546"/>
      <c r="W952" s="546"/>
      <c r="X952" s="554"/>
      <c r="Y952" s="554"/>
      <c r="Z952" s="546"/>
      <c r="AA952" s="546"/>
      <c r="AB952" s="546"/>
      <c r="AC952" s="546"/>
      <c r="AD952" s="546"/>
      <c r="AE952" s="546"/>
      <c r="AF952" s="546"/>
      <c r="AG952" s="546"/>
      <c r="AH952" s="546"/>
      <c r="AI952" s="546"/>
      <c r="AJ952" s="546"/>
    </row>
    <row r="953" spans="1:36" ht="15.75" customHeight="1">
      <c r="A953" s="546"/>
      <c r="B953" s="546"/>
      <c r="C953" s="546"/>
      <c r="D953" s="546"/>
      <c r="E953" s="546"/>
      <c r="F953" s="546"/>
      <c r="G953" s="546"/>
      <c r="H953" s="546"/>
      <c r="I953" s="546"/>
      <c r="J953" s="546"/>
      <c r="K953" s="546"/>
      <c r="L953" s="546"/>
      <c r="M953" s="546"/>
      <c r="N953" s="546"/>
      <c r="O953" s="546"/>
      <c r="P953" s="546"/>
      <c r="Q953" s="546"/>
      <c r="R953" s="546"/>
      <c r="S953" s="546"/>
      <c r="T953" s="546"/>
      <c r="U953" s="546"/>
      <c r="V953" s="546"/>
      <c r="W953" s="546"/>
      <c r="X953" s="554"/>
      <c r="Y953" s="554"/>
      <c r="Z953" s="546"/>
      <c r="AA953" s="546"/>
      <c r="AB953" s="546"/>
      <c r="AC953" s="546"/>
      <c r="AD953" s="546"/>
      <c r="AE953" s="546"/>
      <c r="AF953" s="546"/>
      <c r="AG953" s="546"/>
      <c r="AH953" s="546"/>
      <c r="AI953" s="546"/>
      <c r="AJ953" s="546"/>
    </row>
    <row r="954" spans="1:36" ht="15.75" customHeight="1">
      <c r="A954" s="546"/>
      <c r="B954" s="546"/>
      <c r="C954" s="546"/>
      <c r="D954" s="546"/>
      <c r="E954" s="546"/>
      <c r="F954" s="546"/>
      <c r="G954" s="546"/>
      <c r="H954" s="546"/>
      <c r="I954" s="546"/>
      <c r="J954" s="546"/>
      <c r="K954" s="546"/>
      <c r="L954" s="546"/>
      <c r="M954" s="546"/>
      <c r="N954" s="546"/>
      <c r="O954" s="546"/>
      <c r="P954" s="546"/>
      <c r="Q954" s="546"/>
      <c r="R954" s="546"/>
      <c r="S954" s="546"/>
      <c r="T954" s="546"/>
      <c r="U954" s="546"/>
      <c r="V954" s="546"/>
      <c r="W954" s="546"/>
      <c r="X954" s="554"/>
      <c r="Y954" s="554"/>
      <c r="Z954" s="546"/>
      <c r="AA954" s="546"/>
      <c r="AB954" s="546"/>
      <c r="AC954" s="546"/>
      <c r="AD954" s="546"/>
      <c r="AE954" s="546"/>
      <c r="AF954" s="546"/>
      <c r="AG954" s="546"/>
      <c r="AH954" s="546"/>
      <c r="AI954" s="546"/>
      <c r="AJ954" s="546"/>
    </row>
    <row r="955" spans="1:36" ht="15.75" customHeight="1">
      <c r="A955" s="546"/>
      <c r="B955" s="546"/>
      <c r="C955" s="546"/>
      <c r="D955" s="546"/>
      <c r="E955" s="546"/>
      <c r="F955" s="546"/>
      <c r="G955" s="546"/>
      <c r="H955" s="546"/>
      <c r="I955" s="546"/>
      <c r="J955" s="546"/>
      <c r="K955" s="546"/>
      <c r="L955" s="546"/>
      <c r="M955" s="546"/>
      <c r="N955" s="546"/>
      <c r="O955" s="546"/>
      <c r="P955" s="546"/>
      <c r="Q955" s="546"/>
      <c r="R955" s="546"/>
      <c r="S955" s="546"/>
      <c r="T955" s="546"/>
      <c r="U955" s="546"/>
      <c r="V955" s="546"/>
      <c r="W955" s="546"/>
      <c r="X955" s="554"/>
      <c r="Y955" s="554"/>
      <c r="Z955" s="546"/>
      <c r="AA955" s="546"/>
      <c r="AB955" s="546"/>
      <c r="AC955" s="546"/>
      <c r="AD955" s="546"/>
      <c r="AE955" s="546"/>
      <c r="AF955" s="546"/>
      <c r="AG955" s="546"/>
      <c r="AH955" s="546"/>
      <c r="AI955" s="546"/>
      <c r="AJ955" s="546"/>
    </row>
    <row r="956" spans="1:36" ht="15.75" customHeight="1">
      <c r="A956" s="546"/>
      <c r="B956" s="546"/>
      <c r="C956" s="546"/>
      <c r="D956" s="546"/>
      <c r="E956" s="546"/>
      <c r="F956" s="546"/>
      <c r="G956" s="546"/>
      <c r="H956" s="546"/>
      <c r="I956" s="546"/>
      <c r="J956" s="546"/>
      <c r="K956" s="546"/>
      <c r="L956" s="546"/>
      <c r="M956" s="546"/>
      <c r="N956" s="546"/>
      <c r="O956" s="546"/>
      <c r="P956" s="546"/>
      <c r="Q956" s="546"/>
      <c r="R956" s="546"/>
      <c r="S956" s="546"/>
      <c r="T956" s="546"/>
      <c r="U956" s="546"/>
      <c r="V956" s="546"/>
      <c r="W956" s="546"/>
      <c r="X956" s="554"/>
      <c r="Y956" s="554"/>
      <c r="Z956" s="546"/>
      <c r="AA956" s="546"/>
      <c r="AB956" s="546"/>
      <c r="AC956" s="546"/>
      <c r="AD956" s="546"/>
      <c r="AE956" s="546"/>
      <c r="AF956" s="546"/>
      <c r="AG956" s="546"/>
      <c r="AH956" s="546"/>
      <c r="AI956" s="546"/>
      <c r="AJ956" s="546"/>
    </row>
    <row r="957" spans="1:36" ht="15.75" customHeight="1">
      <c r="A957" s="546"/>
      <c r="B957" s="546"/>
      <c r="C957" s="546"/>
      <c r="D957" s="546"/>
      <c r="E957" s="546"/>
      <c r="F957" s="546"/>
      <c r="G957" s="546"/>
      <c r="H957" s="546"/>
      <c r="I957" s="546"/>
      <c r="J957" s="546"/>
      <c r="K957" s="546"/>
      <c r="L957" s="546"/>
      <c r="M957" s="546"/>
      <c r="N957" s="546"/>
      <c r="O957" s="546"/>
      <c r="P957" s="546"/>
      <c r="Q957" s="546"/>
      <c r="R957" s="546"/>
      <c r="S957" s="546"/>
      <c r="T957" s="546"/>
      <c r="U957" s="546"/>
      <c r="V957" s="546"/>
      <c r="W957" s="546"/>
      <c r="X957" s="554"/>
      <c r="Y957" s="554"/>
      <c r="Z957" s="546"/>
      <c r="AA957" s="546"/>
      <c r="AB957" s="546"/>
      <c r="AC957" s="546"/>
      <c r="AD957" s="546"/>
      <c r="AE957" s="546"/>
      <c r="AF957" s="546"/>
      <c r="AG957" s="546"/>
      <c r="AH957" s="546"/>
      <c r="AI957" s="546"/>
      <c r="AJ957" s="546"/>
    </row>
    <row r="958" spans="1:36" ht="15.75" customHeight="1">
      <c r="A958" s="546"/>
      <c r="B958" s="546"/>
      <c r="C958" s="546"/>
      <c r="D958" s="546"/>
      <c r="E958" s="546"/>
      <c r="F958" s="546"/>
      <c r="G958" s="546"/>
      <c r="H958" s="546"/>
      <c r="I958" s="546"/>
      <c r="J958" s="546"/>
      <c r="K958" s="546"/>
      <c r="L958" s="546"/>
      <c r="M958" s="546"/>
      <c r="N958" s="546"/>
      <c r="O958" s="546"/>
      <c r="P958" s="546"/>
      <c r="Q958" s="546"/>
      <c r="R958" s="546"/>
      <c r="S958" s="546"/>
      <c r="T958" s="546"/>
      <c r="U958" s="546"/>
      <c r="V958" s="546"/>
      <c r="W958" s="546"/>
      <c r="X958" s="554"/>
      <c r="Y958" s="554"/>
      <c r="Z958" s="546"/>
      <c r="AA958" s="546"/>
      <c r="AB958" s="546"/>
      <c r="AC958" s="546"/>
      <c r="AD958" s="546"/>
      <c r="AE958" s="546"/>
      <c r="AF958" s="546"/>
      <c r="AG958" s="546"/>
      <c r="AH958" s="546"/>
      <c r="AI958" s="546"/>
      <c r="AJ958" s="546"/>
    </row>
    <row r="959" spans="1:36" ht="15.75" customHeight="1">
      <c r="A959" s="546"/>
      <c r="B959" s="546"/>
      <c r="C959" s="546"/>
      <c r="D959" s="546"/>
      <c r="E959" s="546"/>
      <c r="F959" s="546"/>
      <c r="G959" s="546"/>
      <c r="H959" s="546"/>
      <c r="I959" s="546"/>
      <c r="J959" s="546"/>
      <c r="K959" s="546"/>
      <c r="L959" s="546"/>
      <c r="M959" s="546"/>
      <c r="N959" s="546"/>
      <c r="O959" s="546"/>
      <c r="P959" s="546"/>
      <c r="Q959" s="546"/>
      <c r="R959" s="546"/>
      <c r="S959" s="546"/>
      <c r="T959" s="546"/>
      <c r="U959" s="546"/>
      <c r="V959" s="546"/>
      <c r="W959" s="546"/>
      <c r="X959" s="554"/>
      <c r="Y959" s="554"/>
      <c r="Z959" s="546"/>
      <c r="AA959" s="546"/>
      <c r="AB959" s="546"/>
      <c r="AC959" s="546"/>
      <c r="AD959" s="546"/>
      <c r="AE959" s="546"/>
      <c r="AF959" s="546"/>
      <c r="AG959" s="546"/>
      <c r="AH959" s="546"/>
      <c r="AI959" s="546"/>
      <c r="AJ959" s="546"/>
    </row>
    <row r="960" spans="1:36" ht="15.75" customHeight="1">
      <c r="A960" s="546"/>
      <c r="B960" s="546"/>
      <c r="C960" s="546"/>
      <c r="D960" s="546"/>
      <c r="E960" s="546"/>
      <c r="F960" s="546"/>
      <c r="G960" s="546"/>
      <c r="H960" s="546"/>
      <c r="I960" s="546"/>
      <c r="J960" s="546"/>
      <c r="K960" s="546"/>
      <c r="L960" s="546"/>
      <c r="M960" s="546"/>
      <c r="N960" s="546"/>
      <c r="O960" s="546"/>
      <c r="P960" s="546"/>
      <c r="Q960" s="546"/>
      <c r="R960" s="546"/>
      <c r="S960" s="546"/>
      <c r="T960" s="546"/>
      <c r="U960" s="546"/>
      <c r="V960" s="546"/>
      <c r="W960" s="546"/>
      <c r="X960" s="554"/>
      <c r="Y960" s="554"/>
      <c r="Z960" s="546"/>
      <c r="AA960" s="546"/>
      <c r="AB960" s="546"/>
      <c r="AC960" s="546"/>
      <c r="AD960" s="546"/>
      <c r="AE960" s="546"/>
      <c r="AF960" s="546"/>
      <c r="AG960" s="546"/>
      <c r="AH960" s="546"/>
      <c r="AI960" s="546"/>
      <c r="AJ960" s="546"/>
    </row>
    <row r="961" spans="1:36" ht="15.75" customHeight="1">
      <c r="A961" s="546"/>
      <c r="B961" s="546"/>
      <c r="C961" s="546"/>
      <c r="D961" s="546"/>
      <c r="E961" s="546"/>
      <c r="F961" s="546"/>
      <c r="G961" s="546"/>
      <c r="H961" s="546"/>
      <c r="I961" s="546"/>
      <c r="J961" s="546"/>
      <c r="K961" s="546"/>
      <c r="L961" s="546"/>
      <c r="M961" s="546"/>
      <c r="N961" s="546"/>
      <c r="O961" s="546"/>
      <c r="P961" s="546"/>
      <c r="Q961" s="546"/>
      <c r="R961" s="546"/>
      <c r="S961" s="546"/>
      <c r="T961" s="546"/>
      <c r="U961" s="546"/>
      <c r="V961" s="546"/>
      <c r="W961" s="546"/>
      <c r="X961" s="554"/>
      <c r="Y961" s="554"/>
      <c r="Z961" s="546"/>
      <c r="AA961" s="546"/>
      <c r="AB961" s="546"/>
      <c r="AC961" s="546"/>
      <c r="AD961" s="546"/>
      <c r="AE961" s="546"/>
      <c r="AF961" s="546"/>
      <c r="AG961" s="546"/>
      <c r="AH961" s="546"/>
      <c r="AI961" s="546"/>
      <c r="AJ961" s="546"/>
    </row>
    <row r="962" spans="1:36" ht="15.75" customHeight="1">
      <c r="A962" s="546"/>
      <c r="B962" s="546"/>
      <c r="C962" s="546"/>
      <c r="D962" s="546"/>
      <c r="E962" s="546"/>
      <c r="F962" s="546"/>
      <c r="G962" s="546"/>
      <c r="H962" s="546"/>
      <c r="I962" s="546"/>
      <c r="J962" s="546"/>
      <c r="K962" s="546"/>
      <c r="L962" s="546"/>
      <c r="M962" s="546"/>
      <c r="N962" s="546"/>
      <c r="O962" s="546"/>
      <c r="P962" s="546"/>
      <c r="Q962" s="546"/>
      <c r="R962" s="546"/>
      <c r="S962" s="546"/>
      <c r="T962" s="546"/>
      <c r="U962" s="546"/>
      <c r="V962" s="546"/>
      <c r="W962" s="546"/>
      <c r="X962" s="554"/>
      <c r="Y962" s="554"/>
      <c r="Z962" s="546"/>
      <c r="AA962" s="546"/>
      <c r="AB962" s="546"/>
      <c r="AC962" s="546"/>
      <c r="AD962" s="546"/>
      <c r="AE962" s="546"/>
      <c r="AF962" s="546"/>
      <c r="AG962" s="546"/>
      <c r="AH962" s="546"/>
      <c r="AI962" s="546"/>
      <c r="AJ962" s="546"/>
    </row>
    <row r="963" spans="1:36" ht="15.75" customHeight="1">
      <c r="A963" s="546"/>
      <c r="B963" s="546"/>
      <c r="C963" s="546"/>
      <c r="D963" s="546"/>
      <c r="E963" s="546"/>
      <c r="F963" s="546"/>
      <c r="G963" s="546"/>
      <c r="H963" s="546"/>
      <c r="I963" s="546"/>
      <c r="J963" s="546"/>
      <c r="K963" s="546"/>
      <c r="L963" s="546"/>
      <c r="M963" s="546"/>
      <c r="N963" s="546"/>
      <c r="O963" s="546"/>
      <c r="P963" s="546"/>
      <c r="Q963" s="546"/>
      <c r="R963" s="546"/>
      <c r="S963" s="546"/>
      <c r="T963" s="546"/>
      <c r="U963" s="546"/>
      <c r="V963" s="546"/>
      <c r="W963" s="546"/>
      <c r="X963" s="554"/>
      <c r="Y963" s="554"/>
      <c r="Z963" s="546"/>
      <c r="AA963" s="546"/>
      <c r="AB963" s="546"/>
      <c r="AC963" s="546"/>
      <c r="AD963" s="546"/>
      <c r="AE963" s="546"/>
      <c r="AF963" s="546"/>
      <c r="AG963" s="546"/>
      <c r="AH963" s="546"/>
      <c r="AI963" s="546"/>
      <c r="AJ963" s="546"/>
    </row>
    <row r="964" spans="1:36" ht="15.75" customHeight="1">
      <c r="A964" s="546"/>
      <c r="B964" s="546"/>
      <c r="C964" s="546"/>
      <c r="D964" s="546"/>
      <c r="E964" s="546"/>
      <c r="F964" s="546"/>
      <c r="G964" s="546"/>
      <c r="H964" s="546"/>
      <c r="I964" s="546"/>
      <c r="J964" s="546"/>
      <c r="K964" s="546"/>
      <c r="L964" s="546"/>
      <c r="M964" s="546"/>
      <c r="N964" s="546"/>
      <c r="O964" s="546"/>
      <c r="P964" s="546"/>
      <c r="Q964" s="546"/>
      <c r="R964" s="546"/>
      <c r="S964" s="546"/>
      <c r="T964" s="546"/>
      <c r="U964" s="546"/>
      <c r="V964" s="546"/>
      <c r="W964" s="546"/>
      <c r="X964" s="554"/>
      <c r="Y964" s="554"/>
      <c r="Z964" s="546"/>
      <c r="AA964" s="546"/>
      <c r="AB964" s="546"/>
      <c r="AC964" s="546"/>
      <c r="AD964" s="546"/>
      <c r="AE964" s="546"/>
      <c r="AF964" s="546"/>
      <c r="AG964" s="546"/>
      <c r="AH964" s="546"/>
      <c r="AI964" s="546"/>
      <c r="AJ964" s="546"/>
    </row>
    <row r="965" spans="1:36" ht="15.75" customHeight="1">
      <c r="A965" s="546"/>
      <c r="B965" s="546"/>
      <c r="C965" s="546"/>
      <c r="D965" s="546"/>
      <c r="E965" s="546"/>
      <c r="F965" s="546"/>
      <c r="G965" s="546"/>
      <c r="H965" s="546"/>
      <c r="I965" s="546"/>
      <c r="J965" s="546"/>
      <c r="K965" s="546"/>
      <c r="L965" s="546"/>
      <c r="M965" s="546"/>
      <c r="N965" s="546"/>
      <c r="O965" s="546"/>
      <c r="P965" s="546"/>
      <c r="Q965" s="546"/>
      <c r="R965" s="546"/>
      <c r="S965" s="546"/>
      <c r="T965" s="546"/>
      <c r="U965" s="546"/>
      <c r="V965" s="546"/>
      <c r="W965" s="546"/>
      <c r="X965" s="554"/>
      <c r="Y965" s="554"/>
      <c r="Z965" s="546"/>
      <c r="AA965" s="546"/>
      <c r="AB965" s="546"/>
      <c r="AC965" s="546"/>
      <c r="AD965" s="546"/>
      <c r="AE965" s="546"/>
      <c r="AF965" s="546"/>
      <c r="AG965" s="546"/>
      <c r="AH965" s="546"/>
      <c r="AI965" s="546"/>
      <c r="AJ965" s="546"/>
    </row>
    <row r="966" spans="1:36" ht="15.75" customHeight="1">
      <c r="A966" s="546"/>
      <c r="B966" s="546"/>
      <c r="C966" s="546"/>
      <c r="D966" s="546"/>
      <c r="E966" s="546"/>
      <c r="F966" s="546"/>
      <c r="G966" s="546"/>
      <c r="H966" s="546"/>
      <c r="I966" s="546"/>
      <c r="J966" s="546"/>
      <c r="K966" s="546"/>
      <c r="L966" s="546"/>
      <c r="M966" s="546"/>
      <c r="N966" s="546"/>
      <c r="O966" s="546"/>
      <c r="P966" s="546"/>
      <c r="Q966" s="546"/>
      <c r="R966" s="546"/>
      <c r="S966" s="546"/>
      <c r="T966" s="546"/>
      <c r="U966" s="546"/>
      <c r="V966" s="546"/>
      <c r="W966" s="546"/>
      <c r="X966" s="554"/>
      <c r="Y966" s="554"/>
      <c r="Z966" s="546"/>
      <c r="AA966" s="546"/>
      <c r="AB966" s="546"/>
      <c r="AC966" s="546"/>
      <c r="AD966" s="546"/>
      <c r="AE966" s="546"/>
      <c r="AF966" s="546"/>
      <c r="AG966" s="546"/>
      <c r="AH966" s="546"/>
      <c r="AI966" s="546"/>
      <c r="AJ966" s="546"/>
    </row>
    <row r="967" spans="1:36" ht="15.75" customHeight="1">
      <c r="A967" s="546"/>
      <c r="B967" s="546"/>
      <c r="C967" s="546"/>
      <c r="D967" s="546"/>
      <c r="E967" s="546"/>
      <c r="F967" s="546"/>
      <c r="G967" s="546"/>
      <c r="H967" s="546"/>
      <c r="I967" s="546"/>
      <c r="J967" s="546"/>
      <c r="K967" s="546"/>
      <c r="L967" s="546"/>
      <c r="M967" s="546"/>
      <c r="N967" s="546"/>
      <c r="O967" s="546"/>
      <c r="P967" s="546"/>
      <c r="Q967" s="546"/>
      <c r="R967" s="546"/>
      <c r="S967" s="546"/>
      <c r="T967" s="546"/>
      <c r="U967" s="546"/>
      <c r="V967" s="546"/>
      <c r="W967" s="546"/>
      <c r="X967" s="554"/>
      <c r="Y967" s="554"/>
      <c r="Z967" s="546"/>
      <c r="AA967" s="546"/>
      <c r="AB967" s="546"/>
      <c r="AC967" s="546"/>
      <c r="AD967" s="546"/>
      <c r="AE967" s="546"/>
      <c r="AF967" s="546"/>
      <c r="AG967" s="546"/>
      <c r="AH967" s="546"/>
      <c r="AI967" s="546"/>
      <c r="AJ967" s="546"/>
    </row>
    <row r="968" spans="1:36" ht="15.75" customHeight="1">
      <c r="A968" s="546"/>
      <c r="B968" s="546"/>
      <c r="C968" s="546"/>
      <c r="D968" s="546"/>
      <c r="E968" s="546"/>
      <c r="F968" s="546"/>
      <c r="G968" s="546"/>
      <c r="H968" s="546"/>
      <c r="I968" s="546"/>
      <c r="J968" s="546"/>
      <c r="K968" s="546"/>
      <c r="L968" s="546"/>
      <c r="M968" s="546"/>
      <c r="N968" s="546"/>
      <c r="O968" s="546"/>
      <c r="P968" s="546"/>
      <c r="Q968" s="546"/>
      <c r="R968" s="546"/>
      <c r="S968" s="546"/>
      <c r="T968" s="546"/>
      <c r="U968" s="546"/>
      <c r="V968" s="546"/>
      <c r="W968" s="546"/>
      <c r="X968" s="554"/>
      <c r="Y968" s="554"/>
      <c r="Z968" s="546"/>
      <c r="AA968" s="546"/>
      <c r="AB968" s="546"/>
      <c r="AC968" s="546"/>
      <c r="AD968" s="546"/>
      <c r="AE968" s="546"/>
      <c r="AF968" s="546"/>
      <c r="AG968" s="546"/>
      <c r="AH968" s="546"/>
      <c r="AI968" s="546"/>
      <c r="AJ968" s="546"/>
    </row>
    <row r="969" spans="1:36" ht="15.75" customHeight="1">
      <c r="A969" s="546"/>
      <c r="B969" s="546"/>
      <c r="C969" s="546"/>
      <c r="D969" s="546"/>
      <c r="E969" s="546"/>
      <c r="F969" s="546"/>
      <c r="G969" s="546"/>
      <c r="H969" s="546"/>
      <c r="I969" s="546"/>
      <c r="J969" s="546"/>
      <c r="K969" s="546"/>
      <c r="L969" s="546"/>
      <c r="M969" s="546"/>
      <c r="N969" s="546"/>
      <c r="O969" s="546"/>
      <c r="P969" s="546"/>
      <c r="Q969" s="546"/>
      <c r="R969" s="546"/>
      <c r="S969" s="546"/>
      <c r="T969" s="546"/>
      <c r="U969" s="546"/>
      <c r="V969" s="546"/>
      <c r="W969" s="546"/>
      <c r="X969" s="554"/>
      <c r="Y969" s="554"/>
      <c r="Z969" s="546"/>
      <c r="AA969" s="546"/>
      <c r="AB969" s="546"/>
      <c r="AC969" s="546"/>
      <c r="AD969" s="546"/>
      <c r="AE969" s="546"/>
      <c r="AF969" s="546"/>
      <c r="AG969" s="546"/>
      <c r="AH969" s="546"/>
      <c r="AI969" s="546"/>
      <c r="AJ969" s="546"/>
    </row>
    <row r="970" spans="1:36" ht="15.75" customHeight="1">
      <c r="A970" s="546"/>
      <c r="B970" s="546"/>
      <c r="C970" s="546"/>
      <c r="D970" s="546"/>
      <c r="E970" s="546"/>
      <c r="F970" s="546"/>
      <c r="G970" s="546"/>
      <c r="H970" s="546"/>
      <c r="I970" s="546"/>
      <c r="J970" s="546"/>
      <c r="K970" s="546"/>
      <c r="L970" s="546"/>
      <c r="M970" s="546"/>
      <c r="N970" s="546"/>
      <c r="O970" s="546"/>
      <c r="P970" s="546"/>
      <c r="Q970" s="546"/>
      <c r="R970" s="546"/>
      <c r="S970" s="546"/>
      <c r="T970" s="546"/>
      <c r="U970" s="546"/>
      <c r="V970" s="546"/>
      <c r="W970" s="546"/>
      <c r="X970" s="554"/>
      <c r="Y970" s="554"/>
      <c r="Z970" s="546"/>
      <c r="AA970" s="546"/>
      <c r="AB970" s="546"/>
      <c r="AC970" s="546"/>
      <c r="AD970" s="546"/>
      <c r="AE970" s="546"/>
      <c r="AF970" s="546"/>
      <c r="AG970" s="546"/>
      <c r="AH970" s="546"/>
      <c r="AI970" s="546"/>
      <c r="AJ970" s="546"/>
    </row>
    <row r="971" spans="1:36" ht="15.75" customHeight="1">
      <c r="A971" s="546"/>
      <c r="B971" s="546"/>
      <c r="C971" s="546"/>
      <c r="D971" s="546"/>
      <c r="E971" s="546"/>
      <c r="F971" s="546"/>
      <c r="G971" s="546"/>
      <c r="H971" s="546"/>
      <c r="I971" s="546"/>
      <c r="J971" s="546"/>
      <c r="K971" s="546"/>
      <c r="L971" s="546"/>
      <c r="M971" s="546"/>
      <c r="N971" s="546"/>
      <c r="O971" s="546"/>
      <c r="P971" s="546"/>
      <c r="Q971" s="546"/>
      <c r="R971" s="546"/>
      <c r="S971" s="546"/>
      <c r="T971" s="546"/>
      <c r="U971" s="546"/>
      <c r="V971" s="546"/>
      <c r="W971" s="546"/>
      <c r="X971" s="554"/>
      <c r="Y971" s="554"/>
      <c r="Z971" s="546"/>
      <c r="AA971" s="546"/>
      <c r="AB971" s="546"/>
      <c r="AC971" s="546"/>
      <c r="AD971" s="546"/>
      <c r="AE971" s="546"/>
      <c r="AF971" s="546"/>
      <c r="AG971" s="546"/>
      <c r="AH971" s="546"/>
      <c r="AI971" s="546"/>
      <c r="AJ971" s="546"/>
    </row>
    <row r="972" spans="1:36" ht="15.75" customHeight="1">
      <c r="A972" s="546"/>
      <c r="B972" s="546"/>
      <c r="C972" s="546"/>
      <c r="D972" s="546"/>
      <c r="E972" s="546"/>
      <c r="F972" s="546"/>
      <c r="G972" s="546"/>
      <c r="H972" s="546"/>
      <c r="I972" s="546"/>
      <c r="J972" s="546"/>
      <c r="K972" s="546"/>
      <c r="L972" s="546"/>
      <c r="M972" s="546"/>
      <c r="N972" s="546"/>
      <c r="O972" s="546"/>
      <c r="P972" s="546"/>
      <c r="Q972" s="546"/>
      <c r="R972" s="546"/>
      <c r="S972" s="546"/>
      <c r="T972" s="546"/>
      <c r="U972" s="546"/>
      <c r="V972" s="546"/>
      <c r="W972" s="546"/>
      <c r="X972" s="554"/>
      <c r="Y972" s="554"/>
      <c r="Z972" s="546"/>
      <c r="AA972" s="546"/>
      <c r="AB972" s="546"/>
      <c r="AC972" s="546"/>
      <c r="AD972" s="546"/>
      <c r="AE972" s="546"/>
      <c r="AF972" s="546"/>
      <c r="AG972" s="546"/>
      <c r="AH972" s="546"/>
      <c r="AI972" s="546"/>
      <c r="AJ972" s="546"/>
    </row>
    <row r="973" spans="1:36" ht="15.75" customHeight="1">
      <c r="A973" s="546"/>
      <c r="B973" s="546"/>
      <c r="C973" s="546"/>
      <c r="D973" s="546"/>
      <c r="E973" s="546"/>
      <c r="F973" s="546"/>
      <c r="G973" s="546"/>
      <c r="H973" s="546"/>
      <c r="I973" s="546"/>
      <c r="J973" s="546"/>
      <c r="K973" s="546"/>
      <c r="L973" s="546"/>
      <c r="M973" s="546"/>
      <c r="N973" s="546"/>
      <c r="O973" s="546"/>
      <c r="P973" s="546"/>
      <c r="Q973" s="546"/>
      <c r="R973" s="546"/>
      <c r="S973" s="546"/>
      <c r="T973" s="546"/>
      <c r="U973" s="546"/>
      <c r="V973" s="546"/>
      <c r="W973" s="546"/>
      <c r="X973" s="554"/>
      <c r="Y973" s="554"/>
      <c r="Z973" s="546"/>
      <c r="AA973" s="546"/>
      <c r="AB973" s="546"/>
      <c r="AC973" s="546"/>
      <c r="AD973" s="546"/>
      <c r="AE973" s="546"/>
      <c r="AF973" s="546"/>
      <c r="AG973" s="546"/>
      <c r="AH973" s="546"/>
      <c r="AI973" s="546"/>
      <c r="AJ973" s="546"/>
    </row>
    <row r="974" spans="1:36" ht="15.75" customHeight="1">
      <c r="A974" s="546"/>
      <c r="B974" s="546"/>
      <c r="C974" s="546"/>
      <c r="D974" s="546"/>
      <c r="E974" s="546"/>
      <c r="F974" s="546"/>
      <c r="G974" s="546"/>
      <c r="H974" s="546"/>
      <c r="I974" s="546"/>
      <c r="J974" s="546"/>
      <c r="K974" s="546"/>
      <c r="L974" s="546"/>
      <c r="M974" s="546"/>
      <c r="N974" s="546"/>
      <c r="O974" s="546"/>
      <c r="P974" s="546"/>
      <c r="Q974" s="546"/>
      <c r="R974" s="546"/>
      <c r="S974" s="546"/>
      <c r="T974" s="546"/>
      <c r="U974" s="546"/>
      <c r="V974" s="546"/>
      <c r="W974" s="546"/>
      <c r="X974" s="554"/>
      <c r="Y974" s="554"/>
      <c r="Z974" s="546"/>
      <c r="AA974" s="546"/>
      <c r="AB974" s="546"/>
      <c r="AC974" s="546"/>
      <c r="AD974" s="546"/>
      <c r="AE974" s="546"/>
      <c r="AF974" s="546"/>
      <c r="AG974" s="546"/>
      <c r="AH974" s="546"/>
      <c r="AI974" s="546"/>
      <c r="AJ974" s="546"/>
    </row>
    <row r="975" spans="1:36" ht="15.75" customHeight="1">
      <c r="A975" s="546"/>
      <c r="B975" s="546"/>
      <c r="C975" s="546"/>
      <c r="D975" s="546"/>
      <c r="E975" s="546"/>
      <c r="F975" s="546"/>
      <c r="G975" s="546"/>
      <c r="H975" s="546"/>
      <c r="I975" s="546"/>
      <c r="J975" s="546"/>
      <c r="K975" s="546"/>
      <c r="L975" s="546"/>
      <c r="M975" s="546"/>
      <c r="N975" s="546"/>
      <c r="O975" s="546"/>
      <c r="P975" s="546"/>
      <c r="Q975" s="546"/>
      <c r="R975" s="546"/>
      <c r="S975" s="546"/>
      <c r="T975" s="546"/>
      <c r="U975" s="546"/>
      <c r="V975" s="546"/>
      <c r="W975" s="546"/>
      <c r="X975" s="554"/>
      <c r="Y975" s="554"/>
      <c r="Z975" s="546"/>
      <c r="AA975" s="546"/>
      <c r="AB975" s="546"/>
      <c r="AC975" s="546"/>
      <c r="AD975" s="546"/>
      <c r="AE975" s="546"/>
      <c r="AF975" s="546"/>
      <c r="AG975" s="546"/>
      <c r="AH975" s="546"/>
      <c r="AI975" s="546"/>
      <c r="AJ975" s="546"/>
    </row>
  </sheetData>
  <mergeCells count="991">
    <mergeCell ref="AD141:AD142"/>
    <mergeCell ref="AE141:AE142"/>
    <mergeCell ref="AF141:AF142"/>
    <mergeCell ref="AG141:AG142"/>
    <mergeCell ref="AH141:AH142"/>
    <mergeCell ref="AI141:AI142"/>
    <mergeCell ref="AJ141:AJ142"/>
    <mergeCell ref="V141:V142"/>
    <mergeCell ref="W141:W142"/>
    <mergeCell ref="Y141:Y142"/>
    <mergeCell ref="Z141:Z142"/>
    <mergeCell ref="AA141:AA142"/>
    <mergeCell ref="AB141:AB142"/>
    <mergeCell ref="AC141:AC142"/>
    <mergeCell ref="AD138:AD139"/>
    <mergeCell ref="AE138:AE139"/>
    <mergeCell ref="AF138:AF139"/>
    <mergeCell ref="AG138:AG139"/>
    <mergeCell ref="AH138:AH139"/>
    <mergeCell ref="AI138:AI139"/>
    <mergeCell ref="AJ138:AJ139"/>
    <mergeCell ref="V138:V139"/>
    <mergeCell ref="W138:W139"/>
    <mergeCell ref="Y138:Y139"/>
    <mergeCell ref="Z138:Z139"/>
    <mergeCell ref="AA138:AA139"/>
    <mergeCell ref="AB138:AB139"/>
    <mergeCell ref="AC138:AC139"/>
    <mergeCell ref="AD135:AD136"/>
    <mergeCell ref="AE135:AE136"/>
    <mergeCell ref="AF135:AF136"/>
    <mergeCell ref="AG135:AG136"/>
    <mergeCell ref="AH135:AH136"/>
    <mergeCell ref="AI135:AI136"/>
    <mergeCell ref="AJ135:AJ136"/>
    <mergeCell ref="V135:V136"/>
    <mergeCell ref="W135:W136"/>
    <mergeCell ref="Y135:Y136"/>
    <mergeCell ref="Z135:Z136"/>
    <mergeCell ref="AA135:AA136"/>
    <mergeCell ref="AB135:AB136"/>
    <mergeCell ref="AC135:AC136"/>
    <mergeCell ref="AH127:AH128"/>
    <mergeCell ref="AI127:AI128"/>
    <mergeCell ref="AJ127:AJ128"/>
    <mergeCell ref="Y127:Y128"/>
    <mergeCell ref="Z127:Z128"/>
    <mergeCell ref="AC127:AC128"/>
    <mergeCell ref="AD127:AD128"/>
    <mergeCell ref="AE127:AE128"/>
    <mergeCell ref="AF127:AF128"/>
    <mergeCell ref="AG127:AG128"/>
    <mergeCell ref="AH125:AH126"/>
    <mergeCell ref="AI125:AI126"/>
    <mergeCell ref="AJ125:AJ126"/>
    <mergeCell ref="AA125:AA126"/>
    <mergeCell ref="AB125:AB126"/>
    <mergeCell ref="AC125:AC126"/>
    <mergeCell ref="AD125:AD126"/>
    <mergeCell ref="AE125:AE126"/>
    <mergeCell ref="AF125:AF126"/>
    <mergeCell ref="AG125:AG126"/>
    <mergeCell ref="AC116:AC117"/>
    <mergeCell ref="AD116:AD117"/>
    <mergeCell ref="AE116:AE117"/>
    <mergeCell ref="AF116:AF117"/>
    <mergeCell ref="AG116:AG117"/>
    <mergeCell ref="AH116:AH117"/>
    <mergeCell ref="AI116:AI117"/>
    <mergeCell ref="AJ116:AJ117"/>
    <mergeCell ref="AA123:AA124"/>
    <mergeCell ref="AB123:AB124"/>
    <mergeCell ref="AC109:AC110"/>
    <mergeCell ref="AD109:AD110"/>
    <mergeCell ref="AE109:AE110"/>
    <mergeCell ref="AF109:AF110"/>
    <mergeCell ref="AG109:AG110"/>
    <mergeCell ref="AH109:AH110"/>
    <mergeCell ref="AI109:AI110"/>
    <mergeCell ref="AJ109:AJ110"/>
    <mergeCell ref="V109:V110"/>
    <mergeCell ref="W109:W110"/>
    <mergeCell ref="X109:X110"/>
    <mergeCell ref="Y109:Y110"/>
    <mergeCell ref="Z109:Z110"/>
    <mergeCell ref="AA109:AA110"/>
    <mergeCell ref="AB109:AB110"/>
    <mergeCell ref="AG107:AG108"/>
    <mergeCell ref="AH107:AH108"/>
    <mergeCell ref="AI107:AI108"/>
    <mergeCell ref="AJ107:AJ108"/>
    <mergeCell ref="V107:V108"/>
    <mergeCell ref="W107:W108"/>
    <mergeCell ref="X107:X108"/>
    <mergeCell ref="Y107:Y108"/>
    <mergeCell ref="Z107:Z108"/>
    <mergeCell ref="AA107:AA108"/>
    <mergeCell ref="AB107:AB108"/>
    <mergeCell ref="X103:X106"/>
    <mergeCell ref="Y103:Y104"/>
    <mergeCell ref="Z103:Z104"/>
    <mergeCell ref="AA103:AA104"/>
    <mergeCell ref="AB103:AB104"/>
    <mergeCell ref="AC107:AC108"/>
    <mergeCell ref="AD107:AD108"/>
    <mergeCell ref="AE107:AE108"/>
    <mergeCell ref="AF107:AF108"/>
    <mergeCell ref="AC113:AC114"/>
    <mergeCell ref="AD113:AD114"/>
    <mergeCell ref="AE113:AE114"/>
    <mergeCell ref="AF113:AF114"/>
    <mergeCell ref="AG113:AG114"/>
    <mergeCell ref="AH113:AH114"/>
    <mergeCell ref="AI113:AI114"/>
    <mergeCell ref="AJ113:AJ114"/>
    <mergeCell ref="V113:V114"/>
    <mergeCell ref="W113:W114"/>
    <mergeCell ref="X113:X114"/>
    <mergeCell ref="Y113:Y114"/>
    <mergeCell ref="Z113:Z114"/>
    <mergeCell ref="AA113:AA114"/>
    <mergeCell ref="AB113:AB114"/>
    <mergeCell ref="AC103:AC104"/>
    <mergeCell ref="AD103:AD104"/>
    <mergeCell ref="AE103:AE104"/>
    <mergeCell ref="AF103:AF104"/>
    <mergeCell ref="AG103:AG104"/>
    <mergeCell ref="AH103:AH104"/>
    <mergeCell ref="AI103:AI104"/>
    <mergeCell ref="AJ103:AJ104"/>
    <mergeCell ref="V105:V106"/>
    <mergeCell ref="W105:W106"/>
    <mergeCell ref="AH105:AH106"/>
    <mergeCell ref="AI105:AI106"/>
    <mergeCell ref="AJ105:AJ106"/>
    <mergeCell ref="Y105:Y106"/>
    <mergeCell ref="Z105:Z106"/>
    <mergeCell ref="AC105:AC106"/>
    <mergeCell ref="AD105:AD106"/>
    <mergeCell ref="AE105:AE106"/>
    <mergeCell ref="AF105:AF106"/>
    <mergeCell ref="AG105:AG106"/>
    <mergeCell ref="AA105:AA106"/>
    <mergeCell ref="AB105:AB106"/>
    <mergeCell ref="V103:V104"/>
    <mergeCell ref="W103:W104"/>
    <mergeCell ref="AC101:AC102"/>
    <mergeCell ref="AD101:AD102"/>
    <mergeCell ref="AE101:AE102"/>
    <mergeCell ref="AF101:AF102"/>
    <mergeCell ref="AG101:AG102"/>
    <mergeCell ref="AH101:AH102"/>
    <mergeCell ref="AI101:AI102"/>
    <mergeCell ref="AJ101:AJ102"/>
    <mergeCell ref="V101:V102"/>
    <mergeCell ref="W101:W102"/>
    <mergeCell ref="X101:X102"/>
    <mergeCell ref="Y101:Y102"/>
    <mergeCell ref="Z101:Z102"/>
    <mergeCell ref="AA101:AA102"/>
    <mergeCell ref="AB101:AB102"/>
    <mergeCell ref="V96:V97"/>
    <mergeCell ref="W96:W97"/>
    <mergeCell ref="X96:X97"/>
    <mergeCell ref="Y96:Y97"/>
    <mergeCell ref="Z96:Z97"/>
    <mergeCell ref="AA96:AA97"/>
    <mergeCell ref="AB96:AB97"/>
    <mergeCell ref="V98:V99"/>
    <mergeCell ref="W98:W99"/>
    <mergeCell ref="X98:X99"/>
    <mergeCell ref="Y98:Y99"/>
    <mergeCell ref="Z98:Z99"/>
    <mergeCell ref="AA98:AA99"/>
    <mergeCell ref="AB98:AB99"/>
    <mergeCell ref="AD143:AD144"/>
    <mergeCell ref="AE143:AE144"/>
    <mergeCell ref="AF143:AF144"/>
    <mergeCell ref="AG143:AG144"/>
    <mergeCell ref="AH143:AH144"/>
    <mergeCell ref="AI143:AI144"/>
    <mergeCell ref="AJ143:AJ144"/>
    <mergeCell ref="V143:V144"/>
    <mergeCell ref="W143:W144"/>
    <mergeCell ref="Y143:Y144"/>
    <mergeCell ref="Z143:Z144"/>
    <mergeCell ref="AA143:AA144"/>
    <mergeCell ref="AB143:AB144"/>
    <mergeCell ref="AC143:AC144"/>
    <mergeCell ref="AD133:AD134"/>
    <mergeCell ref="AE133:AE134"/>
    <mergeCell ref="AF133:AF134"/>
    <mergeCell ref="AG133:AG134"/>
    <mergeCell ref="AH133:AH134"/>
    <mergeCell ref="AI133:AI134"/>
    <mergeCell ref="AJ133:AJ134"/>
    <mergeCell ref="V133:V134"/>
    <mergeCell ref="W133:W134"/>
    <mergeCell ref="Y133:Y134"/>
    <mergeCell ref="Z133:Z134"/>
    <mergeCell ref="AA133:AA134"/>
    <mergeCell ref="AB133:AB134"/>
    <mergeCell ref="AC133:AC134"/>
    <mergeCell ref="AD130:AD131"/>
    <mergeCell ref="AE130:AE131"/>
    <mergeCell ref="AF130:AF131"/>
    <mergeCell ref="AG130:AG131"/>
    <mergeCell ref="AH130:AH131"/>
    <mergeCell ref="AI130:AI131"/>
    <mergeCell ref="AJ130:AJ131"/>
    <mergeCell ref="V130:V131"/>
    <mergeCell ref="W130:W131"/>
    <mergeCell ref="Y130:Y131"/>
    <mergeCell ref="Z130:Z131"/>
    <mergeCell ref="AA130:AA131"/>
    <mergeCell ref="AB130:AB131"/>
    <mergeCell ref="AC130:AC131"/>
    <mergeCell ref="AA127:AA128"/>
    <mergeCell ref="AB127:AB128"/>
    <mergeCell ref="V116:V117"/>
    <mergeCell ref="W116:W117"/>
    <mergeCell ref="X116:X128"/>
    <mergeCell ref="Y116:Y117"/>
    <mergeCell ref="Z116:Z117"/>
    <mergeCell ref="AA116:AA117"/>
    <mergeCell ref="AB116:AB117"/>
    <mergeCell ref="B120:W120"/>
    <mergeCell ref="V125:V126"/>
    <mergeCell ref="W125:W126"/>
    <mergeCell ref="Y125:Y126"/>
    <mergeCell ref="Z125:Z126"/>
    <mergeCell ref="V127:V128"/>
    <mergeCell ref="W127:W128"/>
    <mergeCell ref="V123:V124"/>
    <mergeCell ref="W123:W124"/>
    <mergeCell ref="AH123:AH124"/>
    <mergeCell ref="AI123:AI124"/>
    <mergeCell ref="AJ123:AJ124"/>
    <mergeCell ref="Y123:Y124"/>
    <mergeCell ref="Z123:Z124"/>
    <mergeCell ref="AC123:AC124"/>
    <mergeCell ref="AD123:AD124"/>
    <mergeCell ref="AE123:AE124"/>
    <mergeCell ref="AF123:AF124"/>
    <mergeCell ref="AG123:AG124"/>
    <mergeCell ref="V118:V119"/>
    <mergeCell ref="W118:W119"/>
    <mergeCell ref="V121:V122"/>
    <mergeCell ref="W121:W122"/>
    <mergeCell ref="Y121:Y122"/>
    <mergeCell ref="Z121:Z122"/>
    <mergeCell ref="AH121:AH122"/>
    <mergeCell ref="AI121:AI122"/>
    <mergeCell ref="AJ121:AJ122"/>
    <mergeCell ref="AA121:AA122"/>
    <mergeCell ref="AB121:AB122"/>
    <mergeCell ref="AC121:AC122"/>
    <mergeCell ref="AD121:AD122"/>
    <mergeCell ref="AE121:AE122"/>
    <mergeCell ref="AF121:AF122"/>
    <mergeCell ref="AG121:AG122"/>
    <mergeCell ref="AC111:AC112"/>
    <mergeCell ref="AD111:AD112"/>
    <mergeCell ref="AE111:AE112"/>
    <mergeCell ref="AF111:AF112"/>
    <mergeCell ref="AG111:AG112"/>
    <mergeCell ref="AH111:AH112"/>
    <mergeCell ref="AI111:AI112"/>
    <mergeCell ref="AJ111:AJ112"/>
    <mergeCell ref="V111:V112"/>
    <mergeCell ref="W111:W112"/>
    <mergeCell ref="X111:X112"/>
    <mergeCell ref="Y111:Y112"/>
    <mergeCell ref="Z111:Z112"/>
    <mergeCell ref="AA111:AA112"/>
    <mergeCell ref="AB111:AB112"/>
    <mergeCell ref="AC96:AC97"/>
    <mergeCell ref="AC98:AC99"/>
    <mergeCell ref="AD96:AD99"/>
    <mergeCell ref="AE96:AE99"/>
    <mergeCell ref="AF96:AF99"/>
    <mergeCell ref="AG96:AG99"/>
    <mergeCell ref="AH96:AH99"/>
    <mergeCell ref="AI96:AI99"/>
    <mergeCell ref="AJ96:AJ99"/>
    <mergeCell ref="AC79:AC80"/>
    <mergeCell ref="AD79:AD80"/>
    <mergeCell ref="AE79:AE80"/>
    <mergeCell ref="AF79:AF80"/>
    <mergeCell ref="AG79:AG80"/>
    <mergeCell ref="AH79:AH80"/>
    <mergeCell ref="AI79:AI80"/>
    <mergeCell ref="AJ79:AJ80"/>
    <mergeCell ref="V79:V80"/>
    <mergeCell ref="W79:W80"/>
    <mergeCell ref="X79:X80"/>
    <mergeCell ref="Y79:Y80"/>
    <mergeCell ref="Z79:Z80"/>
    <mergeCell ref="AA79:AA80"/>
    <mergeCell ref="AB79:AB80"/>
    <mergeCell ref="AC77:AC78"/>
    <mergeCell ref="AD77:AD78"/>
    <mergeCell ref="AE77:AE78"/>
    <mergeCell ref="AF77:AF78"/>
    <mergeCell ref="AG77:AG78"/>
    <mergeCell ref="AH77:AH78"/>
    <mergeCell ref="AI77:AI78"/>
    <mergeCell ref="AJ77:AJ78"/>
    <mergeCell ref="V77:V78"/>
    <mergeCell ref="W77:W78"/>
    <mergeCell ref="X77:X78"/>
    <mergeCell ref="Y77:Y78"/>
    <mergeCell ref="Z77:Z78"/>
    <mergeCell ref="AA77:AA78"/>
    <mergeCell ref="AB77:AB78"/>
    <mergeCell ref="AC75:AC76"/>
    <mergeCell ref="AD75:AD76"/>
    <mergeCell ref="AE75:AE76"/>
    <mergeCell ref="AF75:AF76"/>
    <mergeCell ref="AG75:AG76"/>
    <mergeCell ref="AH75:AH76"/>
    <mergeCell ref="AI75:AI76"/>
    <mergeCell ref="AJ75:AJ76"/>
    <mergeCell ref="V75:V76"/>
    <mergeCell ref="W75:W76"/>
    <mergeCell ref="X75:X76"/>
    <mergeCell ref="Y75:Y76"/>
    <mergeCell ref="Z75:Z76"/>
    <mergeCell ref="AA75:AA76"/>
    <mergeCell ref="AB75:AB76"/>
    <mergeCell ref="AC93:AC94"/>
    <mergeCell ref="AD93:AE94"/>
    <mergeCell ref="AF93:AF94"/>
    <mergeCell ref="AG93:AG94"/>
    <mergeCell ref="AH93:AH94"/>
    <mergeCell ref="AI93:AI94"/>
    <mergeCell ref="AJ93:AJ94"/>
    <mergeCell ref="V93:V94"/>
    <mergeCell ref="W93:W94"/>
    <mergeCell ref="X93:X94"/>
    <mergeCell ref="Y93:Y94"/>
    <mergeCell ref="Z93:Z94"/>
    <mergeCell ref="AA93:AA94"/>
    <mergeCell ref="AB93:AB94"/>
    <mergeCell ref="AC91:AC92"/>
    <mergeCell ref="AD91:AD92"/>
    <mergeCell ref="AE91:AE92"/>
    <mergeCell ref="AF91:AF92"/>
    <mergeCell ref="AG91:AG92"/>
    <mergeCell ref="AH91:AH92"/>
    <mergeCell ref="AI91:AI92"/>
    <mergeCell ref="AJ91:AJ92"/>
    <mergeCell ref="V91:V92"/>
    <mergeCell ref="W91:W92"/>
    <mergeCell ref="X91:X92"/>
    <mergeCell ref="Y91:Y92"/>
    <mergeCell ref="Z91:Z92"/>
    <mergeCell ref="AA91:AA92"/>
    <mergeCell ref="AB91:AB92"/>
    <mergeCell ref="AC89:AC90"/>
    <mergeCell ref="AD89:AD90"/>
    <mergeCell ref="AE89:AE90"/>
    <mergeCell ref="AF89:AF90"/>
    <mergeCell ref="AG89:AG90"/>
    <mergeCell ref="AH89:AH90"/>
    <mergeCell ref="AI89:AI90"/>
    <mergeCell ref="AJ89:AJ90"/>
    <mergeCell ref="V89:V90"/>
    <mergeCell ref="W89:W90"/>
    <mergeCell ref="X89:X90"/>
    <mergeCell ref="Y89:Y90"/>
    <mergeCell ref="Z89:Z90"/>
    <mergeCell ref="AA89:AA90"/>
    <mergeCell ref="AB89:AB90"/>
    <mergeCell ref="AE87:AE88"/>
    <mergeCell ref="AF87:AF88"/>
    <mergeCell ref="AG87:AG88"/>
    <mergeCell ref="AH87:AH88"/>
    <mergeCell ref="AI87:AI88"/>
    <mergeCell ref="AJ87:AJ88"/>
    <mergeCell ref="V87:V88"/>
    <mergeCell ref="W87:W88"/>
    <mergeCell ref="X87:X88"/>
    <mergeCell ref="Y87:Y88"/>
    <mergeCell ref="Z87:Z88"/>
    <mergeCell ref="AA87:AA88"/>
    <mergeCell ref="AB87:AB88"/>
    <mergeCell ref="V84:V85"/>
    <mergeCell ref="W84:W85"/>
    <mergeCell ref="X84:X85"/>
    <mergeCell ref="Y84:Y85"/>
    <mergeCell ref="Z84:Z85"/>
    <mergeCell ref="AA84:AA85"/>
    <mergeCell ref="AB84:AB85"/>
    <mergeCell ref="AC87:AC88"/>
    <mergeCell ref="AD87:AD88"/>
    <mergeCell ref="AD81:AD82"/>
    <mergeCell ref="AE81:AE82"/>
    <mergeCell ref="AF81:AF82"/>
    <mergeCell ref="AG81:AG82"/>
    <mergeCell ref="AH81:AH82"/>
    <mergeCell ref="AI81:AI82"/>
    <mergeCell ref="AJ81:AJ82"/>
    <mergeCell ref="B86:W86"/>
    <mergeCell ref="B100:W100"/>
    <mergeCell ref="W81:W82"/>
    <mergeCell ref="X81:X82"/>
    <mergeCell ref="Y81:Y82"/>
    <mergeCell ref="Z81:Z82"/>
    <mergeCell ref="AA81:AA82"/>
    <mergeCell ref="AB81:AB82"/>
    <mergeCell ref="AC81:AC82"/>
    <mergeCell ref="AC84:AC85"/>
    <mergeCell ref="AD84:AD85"/>
    <mergeCell ref="AE84:AE85"/>
    <mergeCell ref="AF84:AF85"/>
    <mergeCell ref="AG84:AG85"/>
    <mergeCell ref="AH84:AH85"/>
    <mergeCell ref="AI84:AI85"/>
    <mergeCell ref="AJ84:AJ85"/>
    <mergeCell ref="W70:W71"/>
    <mergeCell ref="X70:X71"/>
    <mergeCell ref="Y70:Y71"/>
    <mergeCell ref="Z70:Z71"/>
    <mergeCell ref="AA70:AA71"/>
    <mergeCell ref="AB70:AB71"/>
    <mergeCell ref="B72:W72"/>
    <mergeCell ref="AI73:AI74"/>
    <mergeCell ref="AJ73:AJ74"/>
    <mergeCell ref="AB73:AB74"/>
    <mergeCell ref="AC73:AC74"/>
    <mergeCell ref="AD73:AD74"/>
    <mergeCell ref="AE73:AE74"/>
    <mergeCell ref="AF73:AF74"/>
    <mergeCell ref="AG73:AG74"/>
    <mergeCell ref="AH73:AH74"/>
    <mergeCell ref="V70:V71"/>
    <mergeCell ref="V73:V74"/>
    <mergeCell ref="W73:W74"/>
    <mergeCell ref="X73:X74"/>
    <mergeCell ref="Y73:Y74"/>
    <mergeCell ref="Z73:Z74"/>
    <mergeCell ref="AA73:AA74"/>
    <mergeCell ref="AH59:AH60"/>
    <mergeCell ref="AI59:AI60"/>
    <mergeCell ref="AJ59:AJ60"/>
    <mergeCell ref="AC70:AC71"/>
    <mergeCell ref="AD70:AD71"/>
    <mergeCell ref="AE70:AE71"/>
    <mergeCell ref="AF70:AF71"/>
    <mergeCell ref="AG70:AG71"/>
    <mergeCell ref="AH70:AH71"/>
    <mergeCell ref="AI70:AI71"/>
    <mergeCell ref="AJ70:AJ71"/>
    <mergeCell ref="C30:C31"/>
    <mergeCell ref="D30:D31"/>
    <mergeCell ref="E30:E31"/>
    <mergeCell ref="F30:F31"/>
    <mergeCell ref="G30:G31"/>
    <mergeCell ref="E56:E57"/>
    <mergeCell ref="F56:F57"/>
    <mergeCell ref="AC59:AC60"/>
    <mergeCell ref="D61:G62"/>
    <mergeCell ref="B19:B20"/>
    <mergeCell ref="C19:C20"/>
    <mergeCell ref="B21:B22"/>
    <mergeCell ref="C21:C22"/>
    <mergeCell ref="B23:B24"/>
    <mergeCell ref="C23:C24"/>
    <mergeCell ref="B25:B26"/>
    <mergeCell ref="C25:C26"/>
    <mergeCell ref="A1:B6"/>
    <mergeCell ref="C4:C6"/>
    <mergeCell ref="A12:A28"/>
    <mergeCell ref="B15:B16"/>
    <mergeCell ref="C15:C16"/>
    <mergeCell ref="B17:B18"/>
    <mergeCell ref="C17:C18"/>
    <mergeCell ref="B27:B28"/>
    <mergeCell ref="C27:C28"/>
    <mergeCell ref="D47:G48"/>
    <mergeCell ref="D49:G50"/>
    <mergeCell ref="D51:G52"/>
    <mergeCell ref="D53:G54"/>
    <mergeCell ref="D56:D57"/>
    <mergeCell ref="D75:G76"/>
    <mergeCell ref="D77:G78"/>
    <mergeCell ref="D79:G80"/>
    <mergeCell ref="D81:G82"/>
    <mergeCell ref="G56:G57"/>
    <mergeCell ref="D59:G60"/>
    <mergeCell ref="D70:D71"/>
    <mergeCell ref="E70:E71"/>
    <mergeCell ref="F70:F71"/>
    <mergeCell ref="G70:G71"/>
    <mergeCell ref="D73:G74"/>
    <mergeCell ref="AE33:AE34"/>
    <mergeCell ref="AF33:AF34"/>
    <mergeCell ref="AG33:AG34"/>
    <mergeCell ref="AH33:AH34"/>
    <mergeCell ref="AI33:AI34"/>
    <mergeCell ref="AJ33:AJ34"/>
    <mergeCell ref="V35:V36"/>
    <mergeCell ref="W35:W36"/>
    <mergeCell ref="AH35:AH36"/>
    <mergeCell ref="AI35:AI36"/>
    <mergeCell ref="AJ35:AJ36"/>
    <mergeCell ref="Y35:Y36"/>
    <mergeCell ref="Z35:Z36"/>
    <mergeCell ref="AC35:AC36"/>
    <mergeCell ref="AD35:AD36"/>
    <mergeCell ref="AE35:AE36"/>
    <mergeCell ref="AF35:AF36"/>
    <mergeCell ref="AG35:AG36"/>
    <mergeCell ref="AA27:AA28"/>
    <mergeCell ref="AD30:AD31"/>
    <mergeCell ref="AE30:AE31"/>
    <mergeCell ref="AF30:AF31"/>
    <mergeCell ref="AG30:AG31"/>
    <mergeCell ref="AH30:AH31"/>
    <mergeCell ref="AI30:AI31"/>
    <mergeCell ref="AJ30:AJ31"/>
    <mergeCell ref="V30:V31"/>
    <mergeCell ref="W30:W31"/>
    <mergeCell ref="Y30:Y31"/>
    <mergeCell ref="Z30:Z31"/>
    <mergeCell ref="AA30:AA31"/>
    <mergeCell ref="AB30:AB31"/>
    <mergeCell ref="AC30:AC31"/>
    <mergeCell ref="AI27:AI28"/>
    <mergeCell ref="AJ27:AJ28"/>
    <mergeCell ref="AB27:AB28"/>
    <mergeCell ref="AC27:AC28"/>
    <mergeCell ref="AD27:AD28"/>
    <mergeCell ref="AE27:AE28"/>
    <mergeCell ref="AF27:AF28"/>
    <mergeCell ref="AG27:AG28"/>
    <mergeCell ref="AH27:AH28"/>
    <mergeCell ref="D25:F26"/>
    <mergeCell ref="D27:F28"/>
    <mergeCell ref="D21:F22"/>
    <mergeCell ref="G21:G22"/>
    <mergeCell ref="W21:W22"/>
    <mergeCell ref="X21:X22"/>
    <mergeCell ref="Z21:Z22"/>
    <mergeCell ref="D23:F24"/>
    <mergeCell ref="Z25:Z26"/>
    <mergeCell ref="X23:X24"/>
    <mergeCell ref="Y23:Y24"/>
    <mergeCell ref="W23:W24"/>
    <mergeCell ref="W25:W26"/>
    <mergeCell ref="W27:W28"/>
    <mergeCell ref="X27:X28"/>
    <mergeCell ref="Y27:Y28"/>
    <mergeCell ref="Z27:Z28"/>
    <mergeCell ref="AF25:AF26"/>
    <mergeCell ref="AG25:AG26"/>
    <mergeCell ref="AH25:AH26"/>
    <mergeCell ref="AI25:AI26"/>
    <mergeCell ref="AJ25:AJ26"/>
    <mergeCell ref="X25:X26"/>
    <mergeCell ref="Y25:Y26"/>
    <mergeCell ref="AA25:AA26"/>
    <mergeCell ref="AB25:AB26"/>
    <mergeCell ref="AC25:AC26"/>
    <mergeCell ref="AD25:AD26"/>
    <mergeCell ref="AE25:AE26"/>
    <mergeCell ref="AI23:AI24"/>
    <mergeCell ref="AJ23:AJ24"/>
    <mergeCell ref="Z23:Z24"/>
    <mergeCell ref="AA23:AA24"/>
    <mergeCell ref="AB23:AB24"/>
    <mergeCell ref="AC23:AC24"/>
    <mergeCell ref="AD23:AD24"/>
    <mergeCell ref="AE23:AE24"/>
    <mergeCell ref="AF23:AF24"/>
    <mergeCell ref="D17:F18"/>
    <mergeCell ref="W17:W18"/>
    <mergeCell ref="X17:X18"/>
    <mergeCell ref="D19:F20"/>
    <mergeCell ref="G19:G20"/>
    <mergeCell ref="W19:W20"/>
    <mergeCell ref="X19:X20"/>
    <mergeCell ref="AG23:AG24"/>
    <mergeCell ref="AH23:AH24"/>
    <mergeCell ref="G15:G16"/>
    <mergeCell ref="W15:W16"/>
    <mergeCell ref="X15:X16"/>
    <mergeCell ref="A8:M8"/>
    <mergeCell ref="A9:M9"/>
    <mergeCell ref="N9:W9"/>
    <mergeCell ref="A10:M10"/>
    <mergeCell ref="N10:W10"/>
    <mergeCell ref="B14:W14"/>
    <mergeCell ref="D15:F16"/>
    <mergeCell ref="C3:T3"/>
    <mergeCell ref="U3:W3"/>
    <mergeCell ref="Y7:AJ7"/>
    <mergeCell ref="Y8:AJ10"/>
    <mergeCell ref="X12:X13"/>
    <mergeCell ref="C1:T2"/>
    <mergeCell ref="U1:W1"/>
    <mergeCell ref="Y1:AH6"/>
    <mergeCell ref="AI1:AJ1"/>
    <mergeCell ref="U2:W2"/>
    <mergeCell ref="AI2:AJ2"/>
    <mergeCell ref="AI3:AJ6"/>
    <mergeCell ref="D4:T6"/>
    <mergeCell ref="U4:V4"/>
    <mergeCell ref="U5:V5"/>
    <mergeCell ref="U6:V6"/>
    <mergeCell ref="A7:M7"/>
    <mergeCell ref="N7:W7"/>
    <mergeCell ref="N8:W8"/>
    <mergeCell ref="B130:B131"/>
    <mergeCell ref="A138:A144"/>
    <mergeCell ref="B138:B139"/>
    <mergeCell ref="B141:B142"/>
    <mergeCell ref="B143:B144"/>
    <mergeCell ref="A116:A128"/>
    <mergeCell ref="B116:B117"/>
    <mergeCell ref="B118:B119"/>
    <mergeCell ref="B121:B122"/>
    <mergeCell ref="B123:B124"/>
    <mergeCell ref="B125:B126"/>
    <mergeCell ref="A130:A136"/>
    <mergeCell ref="B133:B134"/>
    <mergeCell ref="B135:B136"/>
    <mergeCell ref="B96:B97"/>
    <mergeCell ref="A70:A82"/>
    <mergeCell ref="B70:B71"/>
    <mergeCell ref="B73:B74"/>
    <mergeCell ref="B75:B76"/>
    <mergeCell ref="B77:B78"/>
    <mergeCell ref="B79:B80"/>
    <mergeCell ref="A96:A114"/>
    <mergeCell ref="B127:B128"/>
    <mergeCell ref="B87:B88"/>
    <mergeCell ref="B89:B90"/>
    <mergeCell ref="B91:B92"/>
    <mergeCell ref="B93:B94"/>
    <mergeCell ref="B98:B99"/>
    <mergeCell ref="B101:B102"/>
    <mergeCell ref="B103:B104"/>
    <mergeCell ref="B105:B106"/>
    <mergeCell ref="B107:B108"/>
    <mergeCell ref="B109:B110"/>
    <mergeCell ref="B111:B112"/>
    <mergeCell ref="B113:B114"/>
    <mergeCell ref="A56:A68"/>
    <mergeCell ref="B81:B82"/>
    <mergeCell ref="B84:B85"/>
    <mergeCell ref="C84:C85"/>
    <mergeCell ref="C87:C88"/>
    <mergeCell ref="C89:C90"/>
    <mergeCell ref="C91:C92"/>
    <mergeCell ref="C93:C94"/>
    <mergeCell ref="A84:A94"/>
    <mergeCell ref="A30:A40"/>
    <mergeCell ref="B30:B31"/>
    <mergeCell ref="B33:B34"/>
    <mergeCell ref="C33:C34"/>
    <mergeCell ref="B35:B36"/>
    <mergeCell ref="C35:C36"/>
    <mergeCell ref="C37:C38"/>
    <mergeCell ref="B51:B52"/>
    <mergeCell ref="B53:B54"/>
    <mergeCell ref="B49:B50"/>
    <mergeCell ref="C39:C40"/>
    <mergeCell ref="C42:C43"/>
    <mergeCell ref="C45:C46"/>
    <mergeCell ref="C47:C48"/>
    <mergeCell ref="C49:C50"/>
    <mergeCell ref="C51:C52"/>
    <mergeCell ref="C53:C54"/>
    <mergeCell ref="B37:B38"/>
    <mergeCell ref="B39:B40"/>
    <mergeCell ref="A42:A54"/>
    <mergeCell ref="B42:B43"/>
    <mergeCell ref="B45:B46"/>
    <mergeCell ref="B47:B48"/>
    <mergeCell ref="B32:W32"/>
    <mergeCell ref="C133:C134"/>
    <mergeCell ref="C135:C136"/>
    <mergeCell ref="C138:C139"/>
    <mergeCell ref="C141:C142"/>
    <mergeCell ref="C143:C144"/>
    <mergeCell ref="C111:C112"/>
    <mergeCell ref="C113:C114"/>
    <mergeCell ref="C116:C117"/>
    <mergeCell ref="C118:C119"/>
    <mergeCell ref="C121:C122"/>
    <mergeCell ref="C123:C124"/>
    <mergeCell ref="C125:C126"/>
    <mergeCell ref="C96:C97"/>
    <mergeCell ref="C98:C99"/>
    <mergeCell ref="C101:C102"/>
    <mergeCell ref="C103:C104"/>
    <mergeCell ref="C105:C106"/>
    <mergeCell ref="C107:C108"/>
    <mergeCell ref="C109:C110"/>
    <mergeCell ref="C127:C128"/>
    <mergeCell ref="C130:C131"/>
    <mergeCell ref="D121:G122"/>
    <mergeCell ref="D123:G124"/>
    <mergeCell ref="D130:D131"/>
    <mergeCell ref="D138:D139"/>
    <mergeCell ref="E138:E139"/>
    <mergeCell ref="F138:F139"/>
    <mergeCell ref="G138:G139"/>
    <mergeCell ref="D141:G142"/>
    <mergeCell ref="D143:G144"/>
    <mergeCell ref="D125:G126"/>
    <mergeCell ref="D127:G128"/>
    <mergeCell ref="E130:E131"/>
    <mergeCell ref="F130:F131"/>
    <mergeCell ref="G130:G131"/>
    <mergeCell ref="D133:G134"/>
    <mergeCell ref="D135:G136"/>
    <mergeCell ref="D132:W132"/>
    <mergeCell ref="D140:W140"/>
    <mergeCell ref="D111:G112"/>
    <mergeCell ref="D113:G114"/>
    <mergeCell ref="E116:E117"/>
    <mergeCell ref="F116:F117"/>
    <mergeCell ref="G116:G117"/>
    <mergeCell ref="D116:D117"/>
    <mergeCell ref="D118:D119"/>
    <mergeCell ref="E118:E119"/>
    <mergeCell ref="F118:F119"/>
    <mergeCell ref="G118:G119"/>
    <mergeCell ref="D98:D99"/>
    <mergeCell ref="E98:E99"/>
    <mergeCell ref="F98:F99"/>
    <mergeCell ref="G98:G99"/>
    <mergeCell ref="D101:G102"/>
    <mergeCell ref="D103:G104"/>
    <mergeCell ref="D105:G106"/>
    <mergeCell ref="D107:G108"/>
    <mergeCell ref="D109:G110"/>
    <mergeCell ref="G84:G85"/>
    <mergeCell ref="D87:G88"/>
    <mergeCell ref="D89:G90"/>
    <mergeCell ref="D91:G92"/>
    <mergeCell ref="D93:G94"/>
    <mergeCell ref="D96:D97"/>
    <mergeCell ref="E96:E97"/>
    <mergeCell ref="F96:F97"/>
    <mergeCell ref="G96:G97"/>
    <mergeCell ref="C70:C71"/>
    <mergeCell ref="C73:C74"/>
    <mergeCell ref="C75:C76"/>
    <mergeCell ref="C77:C78"/>
    <mergeCell ref="C79:C80"/>
    <mergeCell ref="C81:C82"/>
    <mergeCell ref="D84:D85"/>
    <mergeCell ref="E84:E85"/>
    <mergeCell ref="F84:F85"/>
    <mergeCell ref="AH67:AH68"/>
    <mergeCell ref="AI67:AI68"/>
    <mergeCell ref="AJ67:AJ68"/>
    <mergeCell ref="B67:B68"/>
    <mergeCell ref="C67:C68"/>
    <mergeCell ref="D67:G68"/>
    <mergeCell ref="AC67:AC68"/>
    <mergeCell ref="AD67:AD68"/>
    <mergeCell ref="AE67:AE68"/>
    <mergeCell ref="AF67:AF68"/>
    <mergeCell ref="B58:W58"/>
    <mergeCell ref="V53:V54"/>
    <mergeCell ref="W53:W54"/>
    <mergeCell ref="V56:V57"/>
    <mergeCell ref="W56:W57"/>
    <mergeCell ref="X56:X57"/>
    <mergeCell ref="Y56:Y57"/>
    <mergeCell ref="Z56:Z57"/>
    <mergeCell ref="AG67:AG68"/>
    <mergeCell ref="C56:C57"/>
    <mergeCell ref="C59:C60"/>
    <mergeCell ref="C61:C62"/>
    <mergeCell ref="B56:B57"/>
    <mergeCell ref="B59:B60"/>
    <mergeCell ref="B61:B62"/>
    <mergeCell ref="AD59:AD60"/>
    <mergeCell ref="AE59:AE60"/>
    <mergeCell ref="AF59:AF60"/>
    <mergeCell ref="AG59:AG60"/>
    <mergeCell ref="Z53:Z54"/>
    <mergeCell ref="AA53:AA54"/>
    <mergeCell ref="AB53:AB54"/>
    <mergeCell ref="AC53:AC54"/>
    <mergeCell ref="AD53:AD54"/>
    <mergeCell ref="AE53:AE54"/>
    <mergeCell ref="AH56:AH57"/>
    <mergeCell ref="AI56:AI57"/>
    <mergeCell ref="AJ56:AJ57"/>
    <mergeCell ref="AA56:AA57"/>
    <mergeCell ref="AB56:AB57"/>
    <mergeCell ref="AC56:AC57"/>
    <mergeCell ref="AD56:AD57"/>
    <mergeCell ref="AE56:AE57"/>
    <mergeCell ref="AF56:AF57"/>
    <mergeCell ref="AG56:AG57"/>
    <mergeCell ref="V65:V66"/>
    <mergeCell ref="W65:W66"/>
    <mergeCell ref="Y65:Y66"/>
    <mergeCell ref="Z65:Z66"/>
    <mergeCell ref="AG65:AG66"/>
    <mergeCell ref="AH65:AH66"/>
    <mergeCell ref="AI65:AI66"/>
    <mergeCell ref="AJ65:AJ66"/>
    <mergeCell ref="B65:B66"/>
    <mergeCell ref="C65:C66"/>
    <mergeCell ref="D65:G66"/>
    <mergeCell ref="AC65:AC66"/>
    <mergeCell ref="AD65:AD66"/>
    <mergeCell ref="AE65:AE66"/>
    <mergeCell ref="AF65:AF66"/>
    <mergeCell ref="AA65:AA66"/>
    <mergeCell ref="AB65:AB66"/>
    <mergeCell ref="V67:V68"/>
    <mergeCell ref="W67:W68"/>
    <mergeCell ref="Y67:Y68"/>
    <mergeCell ref="Z67:Z68"/>
    <mergeCell ref="AA67:AA68"/>
    <mergeCell ref="AB67:AB68"/>
    <mergeCell ref="V59:V60"/>
    <mergeCell ref="W59:W60"/>
    <mergeCell ref="X59:X68"/>
    <mergeCell ref="Y59:Y60"/>
    <mergeCell ref="Z59:Z60"/>
    <mergeCell ref="AA59:AA60"/>
    <mergeCell ref="AB59:AB60"/>
    <mergeCell ref="Y61:Y62"/>
    <mergeCell ref="Z61:Z62"/>
    <mergeCell ref="AA61:AA62"/>
    <mergeCell ref="AB61:AB62"/>
    <mergeCell ref="V63:V64"/>
    <mergeCell ref="W63:W64"/>
    <mergeCell ref="Y63:Y64"/>
    <mergeCell ref="Z63:Z64"/>
    <mergeCell ref="AA63:AA64"/>
    <mergeCell ref="AG63:AG64"/>
    <mergeCell ref="AH63:AH64"/>
    <mergeCell ref="AI63:AI64"/>
    <mergeCell ref="AJ63:AJ64"/>
    <mergeCell ref="B63:B64"/>
    <mergeCell ref="C63:C64"/>
    <mergeCell ref="D63:G64"/>
    <mergeCell ref="AC63:AC64"/>
    <mergeCell ref="AD63:AD64"/>
    <mergeCell ref="AE63:AE64"/>
    <mergeCell ref="AF63:AF64"/>
    <mergeCell ref="AB63:AB64"/>
    <mergeCell ref="AH61:AH62"/>
    <mergeCell ref="AI61:AI62"/>
    <mergeCell ref="AJ61:AJ62"/>
    <mergeCell ref="V61:V62"/>
    <mergeCell ref="W61:W62"/>
    <mergeCell ref="AC61:AC62"/>
    <mergeCell ref="AD61:AD62"/>
    <mergeCell ref="AE61:AE62"/>
    <mergeCell ref="AF61:AF62"/>
    <mergeCell ref="AG61:AG62"/>
    <mergeCell ref="AE45:AE46"/>
    <mergeCell ref="AF45:AF46"/>
    <mergeCell ref="AG45:AG46"/>
    <mergeCell ref="AH45:AH46"/>
    <mergeCell ref="AI45:AI46"/>
    <mergeCell ref="AJ45:AJ46"/>
    <mergeCell ref="V45:V46"/>
    <mergeCell ref="W45:W46"/>
    <mergeCell ref="Y45:Y46"/>
    <mergeCell ref="Z45:Z46"/>
    <mergeCell ref="AA45:AA46"/>
    <mergeCell ref="AB45:AB46"/>
    <mergeCell ref="AC45:AC46"/>
    <mergeCell ref="X45:X54"/>
    <mergeCell ref="V47:V48"/>
    <mergeCell ref="W47:W48"/>
    <mergeCell ref="Y47:Y48"/>
    <mergeCell ref="Z47:Z48"/>
    <mergeCell ref="AF53:AF54"/>
    <mergeCell ref="AG53:AG54"/>
    <mergeCell ref="AH53:AH54"/>
    <mergeCell ref="AI53:AI54"/>
    <mergeCell ref="AJ53:AJ54"/>
    <mergeCell ref="Y53:Y54"/>
    <mergeCell ref="B44:W44"/>
    <mergeCell ref="V33:V34"/>
    <mergeCell ref="W33:W34"/>
    <mergeCell ref="X33:X40"/>
    <mergeCell ref="Y33:Y34"/>
    <mergeCell ref="Z33:Z34"/>
    <mergeCell ref="AA33:AA34"/>
    <mergeCell ref="AB33:AB34"/>
    <mergeCell ref="AD45:AD46"/>
    <mergeCell ref="V39:V40"/>
    <mergeCell ref="W39:W40"/>
    <mergeCell ref="AC33:AC34"/>
    <mergeCell ref="AD33:AD34"/>
    <mergeCell ref="D33:G34"/>
    <mergeCell ref="D35:G36"/>
    <mergeCell ref="D37:G38"/>
    <mergeCell ref="D39:G40"/>
    <mergeCell ref="D42:D43"/>
    <mergeCell ref="E42:E43"/>
    <mergeCell ref="F42:F43"/>
    <mergeCell ref="G42:G43"/>
    <mergeCell ref="D45:G46"/>
    <mergeCell ref="AC42:AC43"/>
    <mergeCell ref="AD42:AD43"/>
    <mergeCell ref="AE42:AE43"/>
    <mergeCell ref="AF42:AF43"/>
    <mergeCell ref="AG42:AG43"/>
    <mergeCell ref="AH42:AH43"/>
    <mergeCell ref="AI42:AI43"/>
    <mergeCell ref="AJ42:AJ43"/>
    <mergeCell ref="V42:V43"/>
    <mergeCell ref="W42:W43"/>
    <mergeCell ref="X42:X43"/>
    <mergeCell ref="Y42:Y43"/>
    <mergeCell ref="Z42:Z43"/>
    <mergeCell ref="AA42:AA43"/>
    <mergeCell ref="AB42:AB43"/>
    <mergeCell ref="V51:V52"/>
    <mergeCell ref="W51:W52"/>
    <mergeCell ref="AF51:AF52"/>
    <mergeCell ref="AG51:AG52"/>
    <mergeCell ref="AH51:AH52"/>
    <mergeCell ref="AI51:AI52"/>
    <mergeCell ref="AJ51:AJ52"/>
    <mergeCell ref="Y51:Y52"/>
    <mergeCell ref="Z51:Z52"/>
    <mergeCell ref="AA51:AA52"/>
    <mergeCell ref="AB51:AB52"/>
    <mergeCell ref="AC51:AC52"/>
    <mergeCell ref="AD51:AD52"/>
    <mergeCell ref="AE51:AE52"/>
    <mergeCell ref="V49:V50"/>
    <mergeCell ref="W49:W50"/>
    <mergeCell ref="AF49:AF50"/>
    <mergeCell ref="AG49:AG50"/>
    <mergeCell ref="AH49:AH50"/>
    <mergeCell ref="AI49:AI50"/>
    <mergeCell ref="AJ49:AJ50"/>
    <mergeCell ref="Y49:Y50"/>
    <mergeCell ref="Z49:Z50"/>
    <mergeCell ref="AA49:AA50"/>
    <mergeCell ref="AB49:AB50"/>
    <mergeCell ref="AC49:AC50"/>
    <mergeCell ref="AD49:AD50"/>
    <mergeCell ref="AE49:AE50"/>
    <mergeCell ref="AH47:AH48"/>
    <mergeCell ref="AI47:AI48"/>
    <mergeCell ref="AJ47:AJ48"/>
    <mergeCell ref="AA47:AA48"/>
    <mergeCell ref="AB47:AB48"/>
    <mergeCell ref="AC47:AC48"/>
    <mergeCell ref="AD47:AD48"/>
    <mergeCell ref="AE47:AE48"/>
    <mergeCell ref="AF47:AF48"/>
    <mergeCell ref="AG47:AG48"/>
    <mergeCell ref="AH39:AH40"/>
    <mergeCell ref="AI39:AI40"/>
    <mergeCell ref="AJ39:AJ40"/>
    <mergeCell ref="Y39:Y40"/>
    <mergeCell ref="Z39:Z40"/>
    <mergeCell ref="AC39:AC40"/>
    <mergeCell ref="AD39:AD40"/>
    <mergeCell ref="AE39:AE40"/>
    <mergeCell ref="AF39:AF40"/>
    <mergeCell ref="AG39:AG40"/>
    <mergeCell ref="AA39:AA40"/>
    <mergeCell ref="AB39:AB40"/>
    <mergeCell ref="AA35:AA36"/>
    <mergeCell ref="AB35:AB36"/>
    <mergeCell ref="V37:V38"/>
    <mergeCell ref="W37:W38"/>
    <mergeCell ref="AH37:AH38"/>
    <mergeCell ref="AI37:AI38"/>
    <mergeCell ref="AJ37:AJ38"/>
    <mergeCell ref="AA37:AA38"/>
    <mergeCell ref="AB37:AB38"/>
    <mergeCell ref="AC37:AC38"/>
    <mergeCell ref="AD37:AD38"/>
    <mergeCell ref="AE37:AE38"/>
    <mergeCell ref="AF37:AF38"/>
    <mergeCell ref="AG37:AG38"/>
    <mergeCell ref="Y37:Y38"/>
    <mergeCell ref="Z37:Z38"/>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03"/>
  <sheetViews>
    <sheetView workbookViewId="0">
      <selection sqref="A1:S1"/>
    </sheetView>
  </sheetViews>
  <sheetFormatPr baseColWidth="10" defaultColWidth="14.42578125" defaultRowHeight="15" customHeight="1"/>
  <cols>
    <col min="1" max="1" width="19.5703125" customWidth="1"/>
    <col min="2" max="2" width="18" customWidth="1"/>
    <col min="3" max="3" width="25.42578125" customWidth="1"/>
    <col min="4" max="4" width="11.140625" customWidth="1"/>
    <col min="5" max="5" width="11.42578125" customWidth="1"/>
    <col min="6" max="6" width="27.140625" customWidth="1"/>
    <col min="7" max="7" width="11.42578125" customWidth="1"/>
    <col min="8" max="8" width="7.42578125" customWidth="1"/>
    <col min="9" max="20" width="11.42578125" customWidth="1"/>
    <col min="21" max="22" width="12" customWidth="1"/>
    <col min="23" max="23" width="8.5703125" customWidth="1"/>
    <col min="24" max="24" width="3.85546875" customWidth="1"/>
    <col min="25" max="36" width="30.7109375" customWidth="1"/>
  </cols>
  <sheetData>
    <row r="1" spans="1:36" ht="21.75" customHeight="1">
      <c r="A1" s="1098"/>
      <c r="B1" s="1014"/>
      <c r="C1" s="1085" t="s">
        <v>146</v>
      </c>
      <c r="D1" s="1013"/>
      <c r="E1" s="1013"/>
      <c r="F1" s="1013"/>
      <c r="G1" s="1013"/>
      <c r="H1" s="1013"/>
      <c r="I1" s="1013"/>
      <c r="J1" s="1013"/>
      <c r="K1" s="1013"/>
      <c r="L1" s="1013"/>
      <c r="M1" s="1013"/>
      <c r="N1" s="1013"/>
      <c r="O1" s="1013"/>
      <c r="P1" s="1013"/>
      <c r="Q1" s="1013"/>
      <c r="R1" s="1013"/>
      <c r="S1" s="1013"/>
      <c r="T1" s="1014"/>
      <c r="U1" s="1086" t="s">
        <v>147</v>
      </c>
      <c r="V1" s="1010"/>
      <c r="W1" s="1011"/>
      <c r="X1" s="74"/>
      <c r="Y1" s="1087" t="s">
        <v>818</v>
      </c>
      <c r="Z1" s="1013"/>
      <c r="AA1" s="1013"/>
      <c r="AB1" s="1013"/>
      <c r="AC1" s="1013"/>
      <c r="AD1" s="1013"/>
      <c r="AE1" s="1013"/>
      <c r="AF1" s="1013"/>
      <c r="AG1" s="1013"/>
      <c r="AH1" s="1014"/>
      <c r="AI1" s="1086" t="s">
        <v>147</v>
      </c>
      <c r="AJ1" s="1011"/>
    </row>
    <row r="2" spans="1:36" ht="21.75" customHeight="1">
      <c r="A2" s="1019"/>
      <c r="B2" s="1021"/>
      <c r="C2" s="1019"/>
      <c r="D2" s="1020"/>
      <c r="E2" s="1020"/>
      <c r="F2" s="1020"/>
      <c r="G2" s="1020"/>
      <c r="H2" s="1020"/>
      <c r="I2" s="1020"/>
      <c r="J2" s="1020"/>
      <c r="K2" s="1020"/>
      <c r="L2" s="1020"/>
      <c r="M2" s="1020"/>
      <c r="N2" s="1020"/>
      <c r="O2" s="1020"/>
      <c r="P2" s="1020"/>
      <c r="Q2" s="1020"/>
      <c r="R2" s="1020"/>
      <c r="S2" s="1020"/>
      <c r="T2" s="1021"/>
      <c r="U2" s="1088" t="s">
        <v>149</v>
      </c>
      <c r="V2" s="1010"/>
      <c r="W2" s="1011"/>
      <c r="X2" s="74"/>
      <c r="Y2" s="1019"/>
      <c r="Z2" s="1020"/>
      <c r="AA2" s="1020"/>
      <c r="AB2" s="1020"/>
      <c r="AC2" s="1020"/>
      <c r="AD2" s="1020"/>
      <c r="AE2" s="1020"/>
      <c r="AF2" s="1020"/>
      <c r="AG2" s="1020"/>
      <c r="AH2" s="1021"/>
      <c r="AI2" s="1089" t="s">
        <v>149</v>
      </c>
      <c r="AJ2" s="1011"/>
    </row>
    <row r="3" spans="1:36" ht="21.75" customHeight="1">
      <c r="A3" s="1019"/>
      <c r="B3" s="1021"/>
      <c r="C3" s="1083" t="s">
        <v>1382</v>
      </c>
      <c r="D3" s="1016"/>
      <c r="E3" s="1016"/>
      <c r="F3" s="1016"/>
      <c r="G3" s="1016"/>
      <c r="H3" s="1016"/>
      <c r="I3" s="1016"/>
      <c r="J3" s="1016"/>
      <c r="K3" s="1016"/>
      <c r="L3" s="1016"/>
      <c r="M3" s="1016"/>
      <c r="N3" s="1016"/>
      <c r="O3" s="1016"/>
      <c r="P3" s="1016"/>
      <c r="Q3" s="1016"/>
      <c r="R3" s="1016"/>
      <c r="S3" s="1016"/>
      <c r="T3" s="1017"/>
      <c r="U3" s="1309">
        <v>43646</v>
      </c>
      <c r="V3" s="1010"/>
      <c r="W3" s="1011"/>
      <c r="X3" s="74"/>
      <c r="Y3" s="1019"/>
      <c r="Z3" s="1020"/>
      <c r="AA3" s="1020"/>
      <c r="AB3" s="1020"/>
      <c r="AC3" s="1020"/>
      <c r="AD3" s="1020"/>
      <c r="AE3" s="1020"/>
      <c r="AF3" s="1020"/>
      <c r="AG3" s="1020"/>
      <c r="AH3" s="1021"/>
      <c r="AI3" s="1310">
        <v>43646</v>
      </c>
      <c r="AJ3" s="1014"/>
    </row>
    <row r="4" spans="1:36" ht="21.75" customHeight="1">
      <c r="A4" s="1019"/>
      <c r="B4" s="1021"/>
      <c r="C4" s="1099" t="s">
        <v>151</v>
      </c>
      <c r="D4" s="1094" t="s">
        <v>1931</v>
      </c>
      <c r="E4" s="1013"/>
      <c r="F4" s="1013"/>
      <c r="G4" s="1013"/>
      <c r="H4" s="1013"/>
      <c r="I4" s="1013"/>
      <c r="J4" s="1013"/>
      <c r="K4" s="1013"/>
      <c r="L4" s="1013"/>
      <c r="M4" s="1013"/>
      <c r="N4" s="1013"/>
      <c r="O4" s="1013"/>
      <c r="P4" s="1013"/>
      <c r="Q4" s="1013"/>
      <c r="R4" s="1013"/>
      <c r="S4" s="1013"/>
      <c r="T4" s="1014"/>
      <c r="U4" s="1095" t="s">
        <v>70</v>
      </c>
      <c r="V4" s="1011"/>
      <c r="W4" s="111">
        <v>5.04E-2</v>
      </c>
      <c r="X4" s="112"/>
      <c r="Y4" s="1019"/>
      <c r="Z4" s="1020"/>
      <c r="AA4" s="1020"/>
      <c r="AB4" s="1020"/>
      <c r="AC4" s="1020"/>
      <c r="AD4" s="1020"/>
      <c r="AE4" s="1020"/>
      <c r="AF4" s="1020"/>
      <c r="AG4" s="1020"/>
      <c r="AH4" s="1021"/>
      <c r="AI4" s="1019"/>
      <c r="AJ4" s="1021"/>
    </row>
    <row r="5" spans="1:36" ht="21.75" customHeight="1">
      <c r="A5" s="1019"/>
      <c r="B5" s="1021"/>
      <c r="C5" s="1018"/>
      <c r="D5" s="1019"/>
      <c r="E5" s="1020"/>
      <c r="F5" s="1020"/>
      <c r="G5" s="1020"/>
      <c r="H5" s="1020"/>
      <c r="I5" s="1020"/>
      <c r="J5" s="1020"/>
      <c r="K5" s="1020"/>
      <c r="L5" s="1020"/>
      <c r="M5" s="1020"/>
      <c r="N5" s="1020"/>
      <c r="O5" s="1020"/>
      <c r="P5" s="1020"/>
      <c r="Q5" s="1020"/>
      <c r="R5" s="1020"/>
      <c r="S5" s="1020"/>
      <c r="T5" s="1021"/>
      <c r="U5" s="1312" t="s">
        <v>152</v>
      </c>
      <c r="V5" s="1011"/>
      <c r="W5" s="555">
        <f>W12</f>
        <v>0</v>
      </c>
      <c r="X5" s="112"/>
      <c r="Y5" s="1019"/>
      <c r="Z5" s="1020"/>
      <c r="AA5" s="1020"/>
      <c r="AB5" s="1020"/>
      <c r="AC5" s="1020"/>
      <c r="AD5" s="1020"/>
      <c r="AE5" s="1020"/>
      <c r="AF5" s="1020"/>
      <c r="AG5" s="1020"/>
      <c r="AH5" s="1021"/>
      <c r="AI5" s="1019"/>
      <c r="AJ5" s="1021"/>
    </row>
    <row r="6" spans="1:36" ht="21.75" customHeight="1">
      <c r="A6" s="1015"/>
      <c r="B6" s="1017"/>
      <c r="C6" s="1008"/>
      <c r="D6" s="1015"/>
      <c r="E6" s="1016"/>
      <c r="F6" s="1016"/>
      <c r="G6" s="1016"/>
      <c r="H6" s="1016"/>
      <c r="I6" s="1016"/>
      <c r="J6" s="1016"/>
      <c r="K6" s="1016"/>
      <c r="L6" s="1016"/>
      <c r="M6" s="1016"/>
      <c r="N6" s="1016"/>
      <c r="O6" s="1016"/>
      <c r="P6" s="1016"/>
      <c r="Q6" s="1016"/>
      <c r="R6" s="1016"/>
      <c r="S6" s="1016"/>
      <c r="T6" s="1017"/>
      <c r="U6" s="1095" t="s">
        <v>153</v>
      </c>
      <c r="V6" s="1011"/>
      <c r="W6" s="43">
        <f>+W5*W4</f>
        <v>0</v>
      </c>
      <c r="X6" s="112"/>
      <c r="Y6" s="1015"/>
      <c r="Z6" s="1016"/>
      <c r="AA6" s="1016"/>
      <c r="AB6" s="1016"/>
      <c r="AC6" s="1016"/>
      <c r="AD6" s="1016"/>
      <c r="AE6" s="1016"/>
      <c r="AF6" s="1016"/>
      <c r="AG6" s="1016"/>
      <c r="AH6" s="1017"/>
      <c r="AI6" s="1015"/>
      <c r="AJ6" s="1017"/>
    </row>
    <row r="7" spans="1:36" ht="16.5" customHeight="1">
      <c r="A7" s="1092" t="s">
        <v>154</v>
      </c>
      <c r="B7" s="1010"/>
      <c r="C7" s="1010"/>
      <c r="D7" s="1010"/>
      <c r="E7" s="1010"/>
      <c r="F7" s="1010"/>
      <c r="G7" s="1010"/>
      <c r="H7" s="1010"/>
      <c r="I7" s="1010"/>
      <c r="J7" s="1010"/>
      <c r="K7" s="1010"/>
      <c r="L7" s="1010"/>
      <c r="M7" s="1011"/>
      <c r="N7" s="1092" t="s">
        <v>155</v>
      </c>
      <c r="O7" s="1010"/>
      <c r="P7" s="1010"/>
      <c r="Q7" s="1010"/>
      <c r="R7" s="1010"/>
      <c r="S7" s="1010"/>
      <c r="T7" s="1010"/>
      <c r="U7" s="1010"/>
      <c r="V7" s="1010"/>
      <c r="W7" s="1011"/>
      <c r="X7" s="556"/>
      <c r="Y7" s="1100" t="s">
        <v>1</v>
      </c>
      <c r="Z7" s="1010"/>
      <c r="AA7" s="1010"/>
      <c r="AB7" s="1010"/>
      <c r="AC7" s="1010"/>
      <c r="AD7" s="1010"/>
      <c r="AE7" s="1010"/>
      <c r="AF7" s="1010"/>
      <c r="AG7" s="1010"/>
      <c r="AH7" s="1010"/>
      <c r="AI7" s="1010"/>
      <c r="AJ7" s="1011"/>
    </row>
    <row r="8" spans="1:36" ht="18.75">
      <c r="A8" s="1091"/>
      <c r="B8" s="1010"/>
      <c r="C8" s="1010"/>
      <c r="D8" s="1010"/>
      <c r="E8" s="1010"/>
      <c r="F8" s="1010"/>
      <c r="G8" s="1010"/>
      <c r="H8" s="1010"/>
      <c r="I8" s="1010"/>
      <c r="J8" s="1010"/>
      <c r="K8" s="1010"/>
      <c r="L8" s="1010"/>
      <c r="M8" s="1011"/>
      <c r="N8" s="1091"/>
      <c r="O8" s="1010"/>
      <c r="P8" s="1010"/>
      <c r="Q8" s="1010"/>
      <c r="R8" s="1010"/>
      <c r="S8" s="1010"/>
      <c r="T8" s="1010"/>
      <c r="U8" s="1010"/>
      <c r="V8" s="1010"/>
      <c r="W8" s="1011"/>
      <c r="X8" s="557"/>
      <c r="Y8" s="1101" t="str">
        <f>+D4</f>
        <v>REGULACIÓN</v>
      </c>
      <c r="Z8" s="1020"/>
      <c r="AA8" s="1020"/>
      <c r="AB8" s="1020"/>
      <c r="AC8" s="1020"/>
      <c r="AD8" s="1020"/>
      <c r="AE8" s="1020"/>
      <c r="AF8" s="1020"/>
      <c r="AG8" s="1020"/>
      <c r="AH8" s="1020"/>
      <c r="AI8" s="1020"/>
      <c r="AJ8" s="1021"/>
    </row>
    <row r="9" spans="1:36" ht="18.75">
      <c r="A9" s="1311" t="s">
        <v>71</v>
      </c>
      <c r="B9" s="1010"/>
      <c r="C9" s="1010"/>
      <c r="D9" s="1010"/>
      <c r="E9" s="1010"/>
      <c r="F9" s="1010"/>
      <c r="G9" s="1010"/>
      <c r="H9" s="1010"/>
      <c r="I9" s="1010"/>
      <c r="J9" s="1010"/>
      <c r="K9" s="1010"/>
      <c r="L9" s="1010"/>
      <c r="M9" s="1011"/>
      <c r="N9" s="1311" t="s">
        <v>821</v>
      </c>
      <c r="O9" s="1010"/>
      <c r="P9" s="1010"/>
      <c r="Q9" s="1010"/>
      <c r="R9" s="1010"/>
      <c r="S9" s="1010"/>
      <c r="T9" s="1010"/>
      <c r="U9" s="1010"/>
      <c r="V9" s="1010"/>
      <c r="W9" s="1011"/>
      <c r="X9" s="556"/>
      <c r="Y9" s="1019"/>
      <c r="Z9" s="1020"/>
      <c r="AA9" s="1020"/>
      <c r="AB9" s="1020"/>
      <c r="AC9" s="1020"/>
      <c r="AD9" s="1020"/>
      <c r="AE9" s="1020"/>
      <c r="AF9" s="1020"/>
      <c r="AG9" s="1020"/>
      <c r="AH9" s="1020"/>
      <c r="AI9" s="1020"/>
      <c r="AJ9" s="1021"/>
    </row>
    <row r="10" spans="1:36" ht="36.75" customHeight="1">
      <c r="A10" s="1091"/>
      <c r="B10" s="1010"/>
      <c r="C10" s="1010"/>
      <c r="D10" s="1010"/>
      <c r="E10" s="1010"/>
      <c r="F10" s="1010"/>
      <c r="G10" s="1010"/>
      <c r="H10" s="1010"/>
      <c r="I10" s="1010"/>
      <c r="J10" s="1010"/>
      <c r="K10" s="1010"/>
      <c r="L10" s="1010"/>
      <c r="M10" s="1011"/>
      <c r="N10" s="1093"/>
      <c r="O10" s="1010"/>
      <c r="P10" s="1010"/>
      <c r="Q10" s="1010"/>
      <c r="R10" s="1010"/>
      <c r="S10" s="1010"/>
      <c r="T10" s="1010"/>
      <c r="U10" s="1010"/>
      <c r="V10" s="1010"/>
      <c r="W10" s="1011"/>
      <c r="X10" s="557"/>
      <c r="Y10" s="1015"/>
      <c r="Z10" s="1016"/>
      <c r="AA10" s="1016"/>
      <c r="AB10" s="1016"/>
      <c r="AC10" s="1016"/>
      <c r="AD10" s="1016"/>
      <c r="AE10" s="1016"/>
      <c r="AF10" s="1016"/>
      <c r="AG10" s="1016"/>
      <c r="AH10" s="1016"/>
      <c r="AI10" s="1016"/>
      <c r="AJ10" s="1017"/>
    </row>
    <row r="11" spans="1:36" ht="60">
      <c r="A11" s="35" t="s">
        <v>2</v>
      </c>
      <c r="B11" s="36" t="s">
        <v>824</v>
      </c>
      <c r="C11" s="37" t="s">
        <v>7</v>
      </c>
      <c r="D11" s="35" t="s">
        <v>3</v>
      </c>
      <c r="E11" s="35" t="s">
        <v>4</v>
      </c>
      <c r="F11" s="35" t="s">
        <v>5</v>
      </c>
      <c r="G11" s="37" t="s">
        <v>6</v>
      </c>
      <c r="H11" s="35" t="s">
        <v>53</v>
      </c>
      <c r="I11" s="35" t="s">
        <v>54</v>
      </c>
      <c r="J11" s="35" t="s">
        <v>55</v>
      </c>
      <c r="K11" s="35" t="s">
        <v>56</v>
      </c>
      <c r="L11" s="35" t="s">
        <v>57</v>
      </c>
      <c r="M11" s="35" t="s">
        <v>58</v>
      </c>
      <c r="N11" s="35" t="s">
        <v>59</v>
      </c>
      <c r="O11" s="35" t="s">
        <v>60</v>
      </c>
      <c r="P11" s="35" t="s">
        <v>61</v>
      </c>
      <c r="Q11" s="35" t="s">
        <v>62</v>
      </c>
      <c r="R11" s="35" t="s">
        <v>63</v>
      </c>
      <c r="S11" s="35" t="s">
        <v>64</v>
      </c>
      <c r="T11" s="35" t="s">
        <v>65</v>
      </c>
      <c r="U11" s="35" t="s">
        <v>66</v>
      </c>
      <c r="V11" s="38" t="s">
        <v>52</v>
      </c>
      <c r="W11" s="40" t="s">
        <v>162</v>
      </c>
      <c r="X11" s="558"/>
      <c r="Y11" s="117" t="s">
        <v>163</v>
      </c>
      <c r="Z11" s="117" t="s">
        <v>164</v>
      </c>
      <c r="AA11" s="117" t="s">
        <v>165</v>
      </c>
      <c r="AB11" s="117" t="s">
        <v>166</v>
      </c>
      <c r="AC11" s="117" t="s">
        <v>167</v>
      </c>
      <c r="AD11" s="117" t="s">
        <v>168</v>
      </c>
      <c r="AE11" s="117" t="s">
        <v>169</v>
      </c>
      <c r="AF11" s="117" t="s">
        <v>170</v>
      </c>
      <c r="AG11" s="117" t="s">
        <v>171</v>
      </c>
      <c r="AH11" s="117" t="s">
        <v>172</v>
      </c>
      <c r="AI11" s="117" t="s">
        <v>173</v>
      </c>
      <c r="AJ11" s="117" t="s">
        <v>174</v>
      </c>
    </row>
    <row r="12" spans="1:36" ht="30.75" customHeight="1">
      <c r="A12" s="1307" t="s">
        <v>1932</v>
      </c>
      <c r="B12" s="1064"/>
      <c r="C12" s="1308"/>
      <c r="D12" s="1046"/>
      <c r="E12" s="1046"/>
      <c r="F12" s="1046"/>
      <c r="G12" s="1046"/>
      <c r="H12" s="42"/>
      <c r="I12" s="44"/>
      <c r="J12" s="44"/>
      <c r="K12" s="44"/>
      <c r="L12" s="44"/>
      <c r="M12" s="44"/>
      <c r="N12" s="44"/>
      <c r="O12" s="44"/>
      <c r="P12" s="44"/>
      <c r="Q12" s="44"/>
      <c r="R12" s="44"/>
      <c r="S12" s="44"/>
      <c r="T12" s="44"/>
      <c r="U12" s="45">
        <f t="shared" ref="U12:U13" si="0">SUM(I12:T12)</f>
        <v>0</v>
      </c>
      <c r="V12" s="1051"/>
      <c r="W12" s="1052">
        <f>IF(OR(U13=0,V12=0),0,(U13/U12*V12))</f>
        <v>0</v>
      </c>
      <c r="X12" s="559"/>
      <c r="Y12" s="1051"/>
      <c r="Z12" s="1051"/>
      <c r="AA12" s="1051"/>
      <c r="AB12" s="1300"/>
      <c r="AC12" s="1301"/>
      <c r="AD12" s="1302"/>
      <c r="AE12" s="1051"/>
      <c r="AF12" s="1051"/>
      <c r="AG12" s="1051"/>
      <c r="AH12" s="1051"/>
      <c r="AI12" s="1051"/>
      <c r="AJ12" s="1051"/>
    </row>
    <row r="13" spans="1:36" ht="30.75" customHeight="1">
      <c r="A13" s="1018"/>
      <c r="B13" s="1008"/>
      <c r="C13" s="1018"/>
      <c r="D13" s="1008"/>
      <c r="E13" s="1008"/>
      <c r="F13" s="1008"/>
      <c r="G13" s="1008"/>
      <c r="H13" s="120"/>
      <c r="I13" s="560"/>
      <c r="J13" s="560"/>
      <c r="K13" s="560"/>
      <c r="L13" s="560"/>
      <c r="M13" s="560"/>
      <c r="N13" s="561"/>
      <c r="O13" s="560"/>
      <c r="P13" s="560"/>
      <c r="Q13" s="560"/>
      <c r="R13" s="560"/>
      <c r="S13" s="560"/>
      <c r="T13" s="560"/>
      <c r="U13" s="562">
        <f t="shared" si="0"/>
        <v>0</v>
      </c>
      <c r="V13" s="1008"/>
      <c r="W13" s="1008"/>
      <c r="X13" s="559"/>
      <c r="Y13" s="1008"/>
      <c r="Z13" s="1008"/>
      <c r="AA13" s="1008"/>
      <c r="AB13" s="1008"/>
      <c r="AC13" s="1008"/>
      <c r="AD13" s="1008"/>
      <c r="AE13" s="1008"/>
      <c r="AF13" s="1008"/>
      <c r="AG13" s="1008"/>
      <c r="AH13" s="1008"/>
      <c r="AI13" s="1008"/>
      <c r="AJ13" s="1008"/>
    </row>
    <row r="14" spans="1:36">
      <c r="A14" s="1018"/>
      <c r="B14" s="1097" t="s">
        <v>30</v>
      </c>
      <c r="C14" s="1010"/>
      <c r="D14" s="1010"/>
      <c r="E14" s="1010"/>
      <c r="F14" s="1010"/>
      <c r="G14" s="1010"/>
      <c r="H14" s="1010"/>
      <c r="I14" s="1010"/>
      <c r="J14" s="1010"/>
      <c r="K14" s="1010"/>
      <c r="L14" s="1010"/>
      <c r="M14" s="1010"/>
      <c r="N14" s="1010"/>
      <c r="O14" s="1010"/>
      <c r="P14" s="1010"/>
      <c r="Q14" s="1010"/>
      <c r="R14" s="1010"/>
      <c r="S14" s="1010"/>
      <c r="T14" s="1010"/>
      <c r="U14" s="1010"/>
      <c r="V14" s="1010"/>
      <c r="W14" s="1313"/>
      <c r="X14" s="559"/>
      <c r="Y14" s="74"/>
      <c r="Z14" s="74"/>
      <c r="AA14" s="74"/>
      <c r="AB14" s="74"/>
      <c r="AC14" s="74"/>
      <c r="AD14" s="74"/>
      <c r="AE14" s="74"/>
      <c r="AF14" s="74"/>
      <c r="AG14" s="74"/>
      <c r="AH14" s="74"/>
      <c r="AI14" s="74"/>
      <c r="AJ14" s="74"/>
    </row>
    <row r="15" spans="1:36">
      <c r="A15" s="1018"/>
      <c r="B15" s="1064"/>
      <c r="C15" s="1046"/>
      <c r="D15" s="1065"/>
      <c r="E15" s="1013"/>
      <c r="F15" s="1013"/>
      <c r="G15" s="1014"/>
      <c r="H15" s="42" t="s">
        <v>68</v>
      </c>
      <c r="I15" s="43"/>
      <c r="J15" s="43"/>
      <c r="K15" s="563"/>
      <c r="L15" s="563"/>
      <c r="M15" s="563"/>
      <c r="N15" s="563"/>
      <c r="O15" s="563"/>
      <c r="P15" s="563"/>
      <c r="Q15" s="563"/>
      <c r="R15" s="563"/>
      <c r="S15" s="563"/>
      <c r="T15" s="563"/>
      <c r="U15" s="57">
        <f t="shared" ref="U15:U22" si="1">SUM(I15:T15)</f>
        <v>0</v>
      </c>
      <c r="V15" s="1051"/>
      <c r="W15" s="1072">
        <f>IF(OR(U16=0,V15=0),0,(U16/U15*V15))</f>
        <v>0</v>
      </c>
      <c r="X15" s="559"/>
      <c r="Y15" s="1051"/>
      <c r="Z15" s="1051"/>
      <c r="AA15" s="1301"/>
      <c r="AB15" s="1300"/>
      <c r="AC15" s="1302"/>
      <c r="AD15" s="1302"/>
      <c r="AE15" s="1051"/>
      <c r="AF15" s="1051"/>
      <c r="AG15" s="1051"/>
      <c r="AH15" s="1051"/>
      <c r="AI15" s="1051"/>
      <c r="AJ15" s="1051"/>
    </row>
    <row r="16" spans="1:36">
      <c r="A16" s="1018"/>
      <c r="B16" s="1018"/>
      <c r="C16" s="1018"/>
      <c r="D16" s="1015"/>
      <c r="E16" s="1016"/>
      <c r="F16" s="1016"/>
      <c r="G16" s="1017"/>
      <c r="H16" s="120" t="s">
        <v>69</v>
      </c>
      <c r="I16" s="171"/>
      <c r="J16" s="171"/>
      <c r="K16" s="171"/>
      <c r="L16" s="171"/>
      <c r="M16" s="171"/>
      <c r="N16" s="173"/>
      <c r="O16" s="171"/>
      <c r="P16" s="171"/>
      <c r="Q16" s="171"/>
      <c r="R16" s="171"/>
      <c r="S16" s="171"/>
      <c r="T16" s="171"/>
      <c r="U16" s="144">
        <f t="shared" si="1"/>
        <v>0</v>
      </c>
      <c r="V16" s="1008"/>
      <c r="W16" s="1008"/>
      <c r="X16" s="559"/>
      <c r="Y16" s="1008"/>
      <c r="Z16" s="1008"/>
      <c r="AA16" s="1008"/>
      <c r="AB16" s="1008"/>
      <c r="AC16" s="1008"/>
      <c r="AD16" s="1008"/>
      <c r="AE16" s="1008"/>
      <c r="AF16" s="1008"/>
      <c r="AG16" s="1008"/>
      <c r="AH16" s="1008"/>
      <c r="AI16" s="1008"/>
      <c r="AJ16" s="1008"/>
    </row>
    <row r="17" spans="1:36">
      <c r="A17" s="1018"/>
      <c r="B17" s="1064"/>
      <c r="C17" s="1046"/>
      <c r="D17" s="1065"/>
      <c r="E17" s="1013"/>
      <c r="F17" s="1013"/>
      <c r="G17" s="1014"/>
      <c r="H17" s="42" t="s">
        <v>68</v>
      </c>
      <c r="I17" s="43"/>
      <c r="J17" s="43"/>
      <c r="K17" s="564"/>
      <c r="L17" s="564"/>
      <c r="M17" s="564"/>
      <c r="N17" s="564"/>
      <c r="O17" s="564"/>
      <c r="P17" s="564"/>
      <c r="Q17" s="564"/>
      <c r="R17" s="564"/>
      <c r="S17" s="564"/>
      <c r="T17" s="564"/>
      <c r="U17" s="57">
        <f t="shared" si="1"/>
        <v>0</v>
      </c>
      <c r="V17" s="1051"/>
      <c r="W17" s="1072">
        <f>IF(OR(U18=0,V17=0),0,(U18/U17*V17))</f>
        <v>0</v>
      </c>
      <c r="X17" s="559"/>
      <c r="Y17" s="1051"/>
      <c r="Z17" s="1051"/>
      <c r="AA17" s="1303"/>
      <c r="AB17" s="1304"/>
      <c r="AC17" s="1302"/>
      <c r="AD17" s="1302"/>
      <c r="AE17" s="1051"/>
      <c r="AF17" s="1051"/>
      <c r="AG17" s="1051"/>
      <c r="AH17" s="1051"/>
      <c r="AI17" s="1051"/>
      <c r="AJ17" s="1051"/>
    </row>
    <row r="18" spans="1:36">
      <c r="A18" s="1018"/>
      <c r="B18" s="1018"/>
      <c r="C18" s="1018"/>
      <c r="D18" s="1015"/>
      <c r="E18" s="1016"/>
      <c r="F18" s="1016"/>
      <c r="G18" s="1017"/>
      <c r="H18" s="120" t="s">
        <v>69</v>
      </c>
      <c r="I18" s="171"/>
      <c r="J18" s="171"/>
      <c r="K18" s="171"/>
      <c r="L18" s="171"/>
      <c r="M18" s="171"/>
      <c r="N18" s="173"/>
      <c r="O18" s="171"/>
      <c r="P18" s="171"/>
      <c r="Q18" s="171"/>
      <c r="R18" s="171"/>
      <c r="S18" s="171"/>
      <c r="T18" s="171"/>
      <c r="U18" s="144">
        <f t="shared" si="1"/>
        <v>0</v>
      </c>
      <c r="V18" s="1008"/>
      <c r="W18" s="1008"/>
      <c r="X18" s="559"/>
      <c r="Y18" s="1008"/>
      <c r="Z18" s="1008"/>
      <c r="AA18" s="1008"/>
      <c r="AB18" s="1008"/>
      <c r="AC18" s="1008"/>
      <c r="AD18" s="1008"/>
      <c r="AE18" s="1008"/>
      <c r="AF18" s="1008"/>
      <c r="AG18" s="1008"/>
      <c r="AH18" s="1008"/>
      <c r="AI18" s="1008"/>
      <c r="AJ18" s="1008"/>
    </row>
    <row r="19" spans="1:36">
      <c r="A19" s="1018"/>
      <c r="B19" s="1064"/>
      <c r="C19" s="1046"/>
      <c r="D19" s="1065"/>
      <c r="E19" s="1013"/>
      <c r="F19" s="1013"/>
      <c r="G19" s="1014"/>
      <c r="H19" s="42" t="s">
        <v>68</v>
      </c>
      <c r="I19" s="43"/>
      <c r="J19" s="43"/>
      <c r="K19" s="564"/>
      <c r="L19" s="564"/>
      <c r="M19" s="564"/>
      <c r="N19" s="564"/>
      <c r="O19" s="564"/>
      <c r="P19" s="564"/>
      <c r="Q19" s="564"/>
      <c r="R19" s="564"/>
      <c r="S19" s="564"/>
      <c r="T19" s="564"/>
      <c r="U19" s="57">
        <f t="shared" si="1"/>
        <v>0</v>
      </c>
      <c r="V19" s="1051"/>
      <c r="W19" s="1072">
        <f>IF(OR(U20=0,V19=0),0,(U20/U19*V19))</f>
        <v>0</v>
      </c>
      <c r="X19" s="1305"/>
      <c r="Y19" s="1051"/>
      <c r="Z19" s="1051"/>
      <c r="AA19" s="1303"/>
      <c r="AB19" s="1303"/>
      <c r="AC19" s="1300"/>
      <c r="AD19" s="1302"/>
      <c r="AE19" s="1051"/>
      <c r="AF19" s="1051"/>
      <c r="AG19" s="1051"/>
      <c r="AH19" s="1051"/>
      <c r="AI19" s="1051"/>
      <c r="AJ19" s="1051"/>
    </row>
    <row r="20" spans="1:36">
      <c r="A20" s="1018"/>
      <c r="B20" s="1018"/>
      <c r="C20" s="1018"/>
      <c r="D20" s="1015"/>
      <c r="E20" s="1016"/>
      <c r="F20" s="1016"/>
      <c r="G20" s="1017"/>
      <c r="H20" s="120" t="s">
        <v>69</v>
      </c>
      <c r="I20" s="171"/>
      <c r="J20" s="171"/>
      <c r="K20" s="171"/>
      <c r="L20" s="171"/>
      <c r="M20" s="171"/>
      <c r="N20" s="173"/>
      <c r="O20" s="171"/>
      <c r="P20" s="171"/>
      <c r="Q20" s="171"/>
      <c r="R20" s="171"/>
      <c r="S20" s="171"/>
      <c r="T20" s="171"/>
      <c r="U20" s="144">
        <f t="shared" si="1"/>
        <v>0</v>
      </c>
      <c r="V20" s="1008"/>
      <c r="W20" s="1008"/>
      <c r="X20" s="1008"/>
      <c r="Y20" s="1008"/>
      <c r="Z20" s="1008"/>
      <c r="AA20" s="1008"/>
      <c r="AB20" s="1008"/>
      <c r="AC20" s="1008"/>
      <c r="AD20" s="1008"/>
      <c r="AE20" s="1008"/>
      <c r="AF20" s="1008"/>
      <c r="AG20" s="1008"/>
      <c r="AH20" s="1008"/>
      <c r="AI20" s="1008"/>
      <c r="AJ20" s="1008"/>
    </row>
    <row r="21" spans="1:36" ht="15.75" customHeight="1">
      <c r="A21" s="1018"/>
      <c r="B21" s="1064"/>
      <c r="C21" s="1046"/>
      <c r="D21" s="1065"/>
      <c r="E21" s="1013"/>
      <c r="F21" s="1013"/>
      <c r="G21" s="1014"/>
      <c r="H21" s="42" t="s">
        <v>68</v>
      </c>
      <c r="I21" s="43"/>
      <c r="J21" s="43"/>
      <c r="K21" s="564"/>
      <c r="L21" s="564"/>
      <c r="M21" s="564"/>
      <c r="N21" s="564"/>
      <c r="O21" s="564"/>
      <c r="P21" s="564"/>
      <c r="Q21" s="564"/>
      <c r="R21" s="564"/>
      <c r="S21" s="564"/>
      <c r="T21" s="564"/>
      <c r="U21" s="57">
        <f t="shared" si="1"/>
        <v>0</v>
      </c>
      <c r="V21" s="1051"/>
      <c r="W21" s="1072">
        <f>IF(OR(U22=0,V21=0),0,(U22/U21*V21))</f>
        <v>0</v>
      </c>
      <c r="X21" s="1306"/>
      <c r="Y21" s="1051"/>
      <c r="Z21" s="1051"/>
      <c r="AA21" s="1051"/>
      <c r="AB21" s="1051"/>
      <c r="AC21" s="1051"/>
      <c r="AD21" s="1051"/>
      <c r="AE21" s="1051"/>
      <c r="AF21" s="1051"/>
      <c r="AG21" s="1051"/>
      <c r="AH21" s="1051"/>
      <c r="AI21" s="1051"/>
      <c r="AJ21" s="1051"/>
    </row>
    <row r="22" spans="1:36" ht="15.75" customHeight="1">
      <c r="A22" s="1008"/>
      <c r="B22" s="1008"/>
      <c r="C22" s="1008"/>
      <c r="D22" s="1015"/>
      <c r="E22" s="1016"/>
      <c r="F22" s="1016"/>
      <c r="G22" s="1017"/>
      <c r="H22" s="120" t="s">
        <v>69</v>
      </c>
      <c r="I22" s="171"/>
      <c r="J22" s="171"/>
      <c r="K22" s="171"/>
      <c r="L22" s="171"/>
      <c r="M22" s="171"/>
      <c r="N22" s="171"/>
      <c r="O22" s="171"/>
      <c r="P22" s="171"/>
      <c r="Q22" s="171"/>
      <c r="R22" s="171"/>
      <c r="S22" s="171"/>
      <c r="T22" s="171"/>
      <c r="U22" s="144">
        <f t="shared" si="1"/>
        <v>0</v>
      </c>
      <c r="V22" s="1008"/>
      <c r="W22" s="1008"/>
      <c r="X22" s="1008"/>
      <c r="Y22" s="1008"/>
      <c r="Z22" s="1008"/>
      <c r="AA22" s="1008"/>
      <c r="AB22" s="1008"/>
      <c r="AC22" s="1008"/>
      <c r="AD22" s="1008"/>
      <c r="AE22" s="1008"/>
      <c r="AF22" s="1008"/>
      <c r="AG22" s="1008"/>
      <c r="AH22" s="1008"/>
      <c r="AI22" s="1008"/>
      <c r="AJ22" s="1008"/>
    </row>
    <row r="23" spans="1:36" ht="15.75" customHeight="1">
      <c r="A23" s="74"/>
      <c r="B23" s="74"/>
      <c r="C23" s="74"/>
      <c r="D23" s="74"/>
      <c r="E23" s="74"/>
      <c r="F23" s="74"/>
      <c r="G23" s="74"/>
      <c r="H23" s="74"/>
      <c r="I23" s="74"/>
      <c r="J23" s="74"/>
      <c r="K23" s="74"/>
      <c r="L23" s="74"/>
      <c r="M23" s="74"/>
      <c r="N23" s="74"/>
      <c r="O23" s="74"/>
      <c r="P23" s="74"/>
      <c r="Q23" s="74"/>
      <c r="R23" s="74"/>
      <c r="S23" s="74"/>
      <c r="T23" s="74"/>
      <c r="U23" s="74"/>
      <c r="V23" s="74"/>
      <c r="W23" s="74"/>
      <c r="X23" s="559"/>
      <c r="Y23" s="74"/>
      <c r="Z23" s="74"/>
      <c r="AA23" s="74"/>
      <c r="AB23" s="74"/>
      <c r="AC23" s="74"/>
      <c r="AD23" s="74"/>
      <c r="AE23" s="74"/>
      <c r="AF23" s="74"/>
      <c r="AG23" s="74"/>
      <c r="AH23" s="74"/>
      <c r="AI23" s="74"/>
      <c r="AJ23" s="74"/>
    </row>
    <row r="24" spans="1:36" ht="15.75" customHeight="1">
      <c r="A24" s="74"/>
      <c r="B24" s="74"/>
      <c r="C24" s="74"/>
      <c r="D24" s="74"/>
      <c r="E24" s="74"/>
      <c r="F24" s="74"/>
      <c r="G24" s="74"/>
      <c r="H24" s="74"/>
      <c r="I24" s="74"/>
      <c r="J24" s="74"/>
      <c r="K24" s="74"/>
      <c r="L24" s="74"/>
      <c r="M24" s="74"/>
      <c r="N24" s="74"/>
      <c r="O24" s="74"/>
      <c r="P24" s="74"/>
      <c r="Q24" s="74"/>
      <c r="R24" s="74"/>
      <c r="S24" s="74"/>
      <c r="T24" s="74"/>
      <c r="U24" s="74"/>
      <c r="V24" s="74"/>
      <c r="W24" s="74"/>
      <c r="X24" s="559"/>
      <c r="Y24" s="74"/>
      <c r="Z24" s="74"/>
      <c r="AA24" s="74"/>
      <c r="AB24" s="74"/>
      <c r="AC24" s="74"/>
      <c r="AD24" s="74"/>
      <c r="AE24" s="74"/>
      <c r="AF24" s="74"/>
      <c r="AG24" s="74"/>
      <c r="AH24" s="74"/>
      <c r="AI24" s="74"/>
      <c r="AJ24" s="74"/>
    </row>
    <row r="25" spans="1:36" ht="15.75" customHeight="1">
      <c r="A25" s="74"/>
      <c r="B25" s="74"/>
      <c r="C25" s="74"/>
      <c r="D25" s="74"/>
      <c r="E25" s="74"/>
      <c r="F25" s="74"/>
      <c r="G25" s="74"/>
      <c r="H25" s="74"/>
      <c r="I25" s="74"/>
      <c r="J25" s="74"/>
      <c r="K25" s="74"/>
      <c r="L25" s="74"/>
      <c r="M25" s="74"/>
      <c r="N25" s="74"/>
      <c r="O25" s="74"/>
      <c r="P25" s="74"/>
      <c r="Q25" s="74"/>
      <c r="R25" s="74"/>
      <c r="S25" s="74"/>
      <c r="T25" s="74"/>
      <c r="U25" s="74"/>
      <c r="V25" s="74"/>
      <c r="W25" s="74"/>
      <c r="X25" s="559"/>
      <c r="Y25" s="74"/>
      <c r="Z25" s="74"/>
      <c r="AA25" s="74"/>
      <c r="AB25" s="74"/>
      <c r="AC25" s="74"/>
      <c r="AD25" s="74"/>
      <c r="AE25" s="74"/>
      <c r="AF25" s="74"/>
      <c r="AG25" s="74"/>
      <c r="AH25" s="74"/>
      <c r="AI25" s="74"/>
      <c r="AJ25" s="74"/>
    </row>
    <row r="26" spans="1:36" ht="15.75" customHeight="1">
      <c r="A26" s="74"/>
      <c r="B26" s="74"/>
      <c r="C26" s="74"/>
      <c r="D26" s="74"/>
      <c r="E26" s="74"/>
      <c r="F26" s="74"/>
      <c r="G26" s="74"/>
      <c r="H26" s="74"/>
      <c r="I26" s="74"/>
      <c r="J26" s="74"/>
      <c r="K26" s="74"/>
      <c r="L26" s="74"/>
      <c r="M26" s="74"/>
      <c r="N26" s="74"/>
      <c r="O26" s="74"/>
      <c r="P26" s="74"/>
      <c r="Q26" s="74"/>
      <c r="R26" s="74"/>
      <c r="S26" s="74"/>
      <c r="T26" s="74"/>
      <c r="U26" s="74"/>
      <c r="V26" s="74"/>
      <c r="W26" s="74"/>
      <c r="X26" s="559"/>
      <c r="Y26" s="74"/>
      <c r="Z26" s="74"/>
      <c r="AA26" s="74"/>
      <c r="AB26" s="74"/>
      <c r="AC26" s="74"/>
      <c r="AD26" s="74"/>
      <c r="AE26" s="74"/>
      <c r="AF26" s="74"/>
      <c r="AG26" s="74"/>
      <c r="AH26" s="74"/>
      <c r="AI26" s="74"/>
      <c r="AJ26" s="74"/>
    </row>
    <row r="27" spans="1:36" ht="15.75" customHeight="1">
      <c r="A27" s="74"/>
      <c r="B27" s="74"/>
      <c r="C27" s="74"/>
      <c r="D27" s="74"/>
      <c r="E27" s="74"/>
      <c r="F27" s="74"/>
      <c r="G27" s="74"/>
      <c r="H27" s="74"/>
      <c r="I27" s="74"/>
      <c r="J27" s="74"/>
      <c r="K27" s="74"/>
      <c r="L27" s="74"/>
      <c r="M27" s="74"/>
      <c r="N27" s="74"/>
      <c r="O27" s="74"/>
      <c r="P27" s="74"/>
      <c r="Q27" s="74"/>
      <c r="R27" s="74"/>
      <c r="S27" s="74"/>
      <c r="T27" s="74"/>
      <c r="U27" s="74"/>
      <c r="V27" s="74"/>
      <c r="W27" s="74"/>
      <c r="X27" s="559"/>
      <c r="Y27" s="74"/>
      <c r="Z27" s="74"/>
      <c r="AA27" s="74"/>
      <c r="AB27" s="74"/>
      <c r="AC27" s="74"/>
      <c r="AD27" s="74"/>
      <c r="AE27" s="74"/>
      <c r="AF27" s="74"/>
      <c r="AG27" s="74"/>
      <c r="AH27" s="74"/>
      <c r="AI27" s="74"/>
      <c r="AJ27" s="74"/>
    </row>
    <row r="28" spans="1:36" ht="15.75" customHeight="1">
      <c r="A28" s="74"/>
      <c r="B28" s="74"/>
      <c r="C28" s="74"/>
      <c r="D28" s="74"/>
      <c r="E28" s="74"/>
      <c r="F28" s="74"/>
      <c r="G28" s="74"/>
      <c r="H28" s="74"/>
      <c r="I28" s="74"/>
      <c r="J28" s="74"/>
      <c r="K28" s="74"/>
      <c r="L28" s="74"/>
      <c r="M28" s="74"/>
      <c r="N28" s="74"/>
      <c r="O28" s="74"/>
      <c r="P28" s="74"/>
      <c r="Q28" s="74"/>
      <c r="R28" s="74"/>
      <c r="S28" s="74"/>
      <c r="T28" s="74"/>
      <c r="U28" s="74"/>
      <c r="V28" s="74"/>
      <c r="W28" s="74"/>
      <c r="X28" s="559"/>
      <c r="Y28" s="74"/>
      <c r="Z28" s="74"/>
      <c r="AA28" s="74"/>
      <c r="AB28" s="74"/>
      <c r="AC28" s="74"/>
      <c r="AD28" s="74"/>
      <c r="AE28" s="74"/>
      <c r="AF28" s="74"/>
      <c r="AG28" s="74"/>
      <c r="AH28" s="74"/>
      <c r="AI28" s="74"/>
      <c r="AJ28" s="74"/>
    </row>
    <row r="29" spans="1:36"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559"/>
      <c r="Y29" s="74"/>
      <c r="Z29" s="74"/>
      <c r="AA29" s="74"/>
      <c r="AB29" s="74"/>
      <c r="AC29" s="74"/>
      <c r="AD29" s="74"/>
      <c r="AE29" s="74"/>
      <c r="AF29" s="74"/>
      <c r="AG29" s="74"/>
      <c r="AH29" s="74"/>
      <c r="AI29" s="74"/>
      <c r="AJ29" s="74"/>
    </row>
    <row r="30" spans="1:36"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559"/>
      <c r="Y30" s="74"/>
      <c r="Z30" s="74"/>
      <c r="AA30" s="74"/>
      <c r="AB30" s="74"/>
      <c r="AC30" s="74"/>
      <c r="AD30" s="74"/>
      <c r="AE30" s="74"/>
      <c r="AF30" s="74"/>
      <c r="AG30" s="74"/>
      <c r="AH30" s="74"/>
      <c r="AI30" s="74"/>
      <c r="AJ30" s="74"/>
    </row>
    <row r="31" spans="1:36"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559"/>
      <c r="Y31" s="74"/>
      <c r="Z31" s="74"/>
      <c r="AA31" s="74"/>
      <c r="AB31" s="74"/>
      <c r="AC31" s="74"/>
      <c r="AD31" s="74"/>
      <c r="AE31" s="74"/>
      <c r="AF31" s="74"/>
      <c r="AG31" s="74"/>
      <c r="AH31" s="74"/>
      <c r="AI31" s="74"/>
      <c r="AJ31" s="74"/>
    </row>
    <row r="32" spans="1:36"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559"/>
      <c r="Y32" s="74"/>
      <c r="Z32" s="74"/>
      <c r="AA32" s="74"/>
      <c r="AB32" s="74"/>
      <c r="AC32" s="74"/>
      <c r="AD32" s="74"/>
      <c r="AE32" s="74"/>
      <c r="AF32" s="74"/>
      <c r="AG32" s="74"/>
      <c r="AH32" s="74"/>
      <c r="AI32" s="74"/>
      <c r="AJ32" s="74"/>
    </row>
    <row r="33" spans="1:36"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559"/>
      <c r="Y33" s="74"/>
      <c r="Z33" s="74"/>
      <c r="AA33" s="74"/>
      <c r="AB33" s="74"/>
      <c r="AC33" s="74"/>
      <c r="AD33" s="74"/>
      <c r="AE33" s="74"/>
      <c r="AF33" s="74"/>
      <c r="AG33" s="74"/>
      <c r="AH33" s="74"/>
      <c r="AI33" s="74"/>
      <c r="AJ33" s="74"/>
    </row>
    <row r="34" spans="1:36"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559"/>
      <c r="Y34" s="74"/>
      <c r="Z34" s="74"/>
      <c r="AA34" s="74"/>
      <c r="AB34" s="74"/>
      <c r="AC34" s="74"/>
      <c r="AD34" s="74"/>
      <c r="AE34" s="74"/>
      <c r="AF34" s="74"/>
      <c r="AG34" s="74"/>
      <c r="AH34" s="74"/>
      <c r="AI34" s="74"/>
      <c r="AJ34" s="74"/>
    </row>
    <row r="35" spans="1:36"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559"/>
      <c r="Y35" s="74"/>
      <c r="Z35" s="74"/>
      <c r="AA35" s="74"/>
      <c r="AB35" s="74"/>
      <c r="AC35" s="74"/>
      <c r="AD35" s="74"/>
      <c r="AE35" s="74"/>
      <c r="AF35" s="74"/>
      <c r="AG35" s="74"/>
      <c r="AH35" s="74"/>
      <c r="AI35" s="74"/>
      <c r="AJ35" s="74"/>
    </row>
    <row r="36" spans="1: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559"/>
      <c r="Y36" s="74"/>
      <c r="Z36" s="74"/>
      <c r="AA36" s="74"/>
      <c r="AB36" s="74"/>
      <c r="AC36" s="74"/>
      <c r="AD36" s="74"/>
      <c r="AE36" s="74"/>
      <c r="AF36" s="74"/>
      <c r="AG36" s="74"/>
      <c r="AH36" s="74"/>
      <c r="AI36" s="74"/>
      <c r="AJ36" s="74"/>
    </row>
    <row r="37" spans="1:36"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559"/>
      <c r="Y37" s="74"/>
      <c r="Z37" s="74"/>
      <c r="AA37" s="74"/>
      <c r="AB37" s="74"/>
      <c r="AC37" s="74"/>
      <c r="AD37" s="74"/>
      <c r="AE37" s="74"/>
      <c r="AF37" s="74"/>
      <c r="AG37" s="74"/>
      <c r="AH37" s="74"/>
      <c r="AI37" s="74"/>
      <c r="AJ37" s="74"/>
    </row>
    <row r="38" spans="1:36"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559"/>
      <c r="Y38" s="74"/>
      <c r="Z38" s="74"/>
      <c r="AA38" s="74"/>
      <c r="AB38" s="74"/>
      <c r="AC38" s="74"/>
      <c r="AD38" s="74"/>
      <c r="AE38" s="74"/>
      <c r="AF38" s="74"/>
      <c r="AG38" s="74"/>
      <c r="AH38" s="74"/>
      <c r="AI38" s="74"/>
      <c r="AJ38" s="74"/>
    </row>
    <row r="39" spans="1:36"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559"/>
      <c r="Y39" s="74"/>
      <c r="Z39" s="74"/>
      <c r="AA39" s="74"/>
      <c r="AB39" s="74"/>
      <c r="AC39" s="74"/>
      <c r="AD39" s="74"/>
      <c r="AE39" s="74"/>
      <c r="AF39" s="74"/>
      <c r="AG39" s="74"/>
      <c r="AH39" s="74"/>
      <c r="AI39" s="74"/>
      <c r="AJ39" s="74"/>
    </row>
    <row r="40" spans="1:36"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559"/>
      <c r="Y40" s="74"/>
      <c r="Z40" s="74"/>
      <c r="AA40" s="74"/>
      <c r="AB40" s="74"/>
      <c r="AC40" s="74"/>
      <c r="AD40" s="74"/>
      <c r="AE40" s="74"/>
      <c r="AF40" s="74"/>
      <c r="AG40" s="74"/>
      <c r="AH40" s="74"/>
      <c r="AI40" s="74"/>
      <c r="AJ40" s="74"/>
    </row>
    <row r="41" spans="1:36"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559"/>
      <c r="Y41" s="74"/>
      <c r="Z41" s="74"/>
      <c r="AA41" s="74"/>
      <c r="AB41" s="74"/>
      <c r="AC41" s="74"/>
      <c r="AD41" s="74"/>
      <c r="AE41" s="74"/>
      <c r="AF41" s="74"/>
      <c r="AG41" s="74"/>
      <c r="AH41" s="74"/>
      <c r="AI41" s="74"/>
      <c r="AJ41" s="74"/>
    </row>
    <row r="42" spans="1:36"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559"/>
      <c r="Y42" s="74"/>
      <c r="Z42" s="74"/>
      <c r="AA42" s="74"/>
      <c r="AB42" s="74"/>
      <c r="AC42" s="74"/>
      <c r="AD42" s="74"/>
      <c r="AE42" s="74"/>
      <c r="AF42" s="74"/>
      <c r="AG42" s="74"/>
      <c r="AH42" s="74"/>
      <c r="AI42" s="74"/>
      <c r="AJ42" s="74"/>
    </row>
    <row r="43" spans="1:36"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559"/>
      <c r="Y43" s="74"/>
      <c r="Z43" s="74"/>
      <c r="AA43" s="74"/>
      <c r="AB43" s="74"/>
      <c r="AC43" s="74"/>
      <c r="AD43" s="74"/>
      <c r="AE43" s="74"/>
      <c r="AF43" s="74"/>
      <c r="AG43" s="74"/>
      <c r="AH43" s="74"/>
      <c r="AI43" s="74"/>
      <c r="AJ43" s="74"/>
    </row>
    <row r="44" spans="1:36"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559"/>
      <c r="Y44" s="74"/>
      <c r="Z44" s="74"/>
      <c r="AA44" s="74"/>
      <c r="AB44" s="74"/>
      <c r="AC44" s="74"/>
      <c r="AD44" s="74"/>
      <c r="AE44" s="74"/>
      <c r="AF44" s="74"/>
      <c r="AG44" s="74"/>
      <c r="AH44" s="74"/>
      <c r="AI44" s="74"/>
      <c r="AJ44" s="74"/>
    </row>
    <row r="45" spans="1:36"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559"/>
      <c r="Y45" s="74"/>
      <c r="Z45" s="74"/>
      <c r="AA45" s="74"/>
      <c r="AB45" s="74"/>
      <c r="AC45" s="74"/>
      <c r="AD45" s="74"/>
      <c r="AE45" s="74"/>
      <c r="AF45" s="74"/>
      <c r="AG45" s="74"/>
      <c r="AH45" s="74"/>
      <c r="AI45" s="74"/>
      <c r="AJ45" s="74"/>
    </row>
    <row r="46" spans="1:3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559"/>
      <c r="Y46" s="74"/>
      <c r="Z46" s="74"/>
      <c r="AA46" s="74"/>
      <c r="AB46" s="74"/>
      <c r="AC46" s="74"/>
      <c r="AD46" s="74"/>
      <c r="AE46" s="74"/>
      <c r="AF46" s="74"/>
      <c r="AG46" s="74"/>
      <c r="AH46" s="74"/>
      <c r="AI46" s="74"/>
      <c r="AJ46" s="74"/>
    </row>
    <row r="47" spans="1:36"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559"/>
      <c r="Y47" s="74"/>
      <c r="Z47" s="74"/>
      <c r="AA47" s="74"/>
      <c r="AB47" s="74"/>
      <c r="AC47" s="74"/>
      <c r="AD47" s="74"/>
      <c r="AE47" s="74"/>
      <c r="AF47" s="74"/>
      <c r="AG47" s="74"/>
      <c r="AH47" s="74"/>
      <c r="AI47" s="74"/>
      <c r="AJ47" s="74"/>
    </row>
    <row r="48" spans="1:36"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559"/>
      <c r="Y48" s="74"/>
      <c r="Z48" s="74"/>
      <c r="AA48" s="74"/>
      <c r="AB48" s="74"/>
      <c r="AC48" s="74"/>
      <c r="AD48" s="74"/>
      <c r="AE48" s="74"/>
      <c r="AF48" s="74"/>
      <c r="AG48" s="74"/>
      <c r="AH48" s="74"/>
      <c r="AI48" s="74"/>
      <c r="AJ48" s="74"/>
    </row>
    <row r="49" spans="1:36"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559"/>
      <c r="Y49" s="74"/>
      <c r="Z49" s="74"/>
      <c r="AA49" s="74"/>
      <c r="AB49" s="74"/>
      <c r="AC49" s="74"/>
      <c r="AD49" s="74"/>
      <c r="AE49" s="74"/>
      <c r="AF49" s="74"/>
      <c r="AG49" s="74"/>
      <c r="AH49" s="74"/>
      <c r="AI49" s="74"/>
      <c r="AJ49" s="74"/>
    </row>
    <row r="50" spans="1:36"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559"/>
      <c r="Y50" s="74"/>
      <c r="Z50" s="74"/>
      <c r="AA50" s="74"/>
      <c r="AB50" s="74"/>
      <c r="AC50" s="74"/>
      <c r="AD50" s="74"/>
      <c r="AE50" s="74"/>
      <c r="AF50" s="74"/>
      <c r="AG50" s="74"/>
      <c r="AH50" s="74"/>
      <c r="AI50" s="74"/>
      <c r="AJ50" s="74"/>
    </row>
    <row r="51" spans="1:36"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559"/>
      <c r="Y51" s="74"/>
      <c r="Z51" s="74"/>
      <c r="AA51" s="74"/>
      <c r="AB51" s="74"/>
      <c r="AC51" s="74"/>
      <c r="AD51" s="74"/>
      <c r="AE51" s="74"/>
      <c r="AF51" s="74"/>
      <c r="AG51" s="74"/>
      <c r="AH51" s="74"/>
      <c r="AI51" s="74"/>
      <c r="AJ51" s="74"/>
    </row>
    <row r="52" spans="1:36"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559"/>
      <c r="Y52" s="74"/>
      <c r="Z52" s="74"/>
      <c r="AA52" s="74"/>
      <c r="AB52" s="74"/>
      <c r="AC52" s="74"/>
      <c r="AD52" s="74"/>
      <c r="AE52" s="74"/>
      <c r="AF52" s="74"/>
      <c r="AG52" s="74"/>
      <c r="AH52" s="74"/>
      <c r="AI52" s="74"/>
      <c r="AJ52" s="74"/>
    </row>
    <row r="53" spans="1:36"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559"/>
      <c r="Y53" s="74"/>
      <c r="Z53" s="74"/>
      <c r="AA53" s="74"/>
      <c r="AB53" s="74"/>
      <c r="AC53" s="74"/>
      <c r="AD53" s="74"/>
      <c r="AE53" s="74"/>
      <c r="AF53" s="74"/>
      <c r="AG53" s="74"/>
      <c r="AH53" s="74"/>
      <c r="AI53" s="74"/>
      <c r="AJ53" s="74"/>
    </row>
    <row r="54" spans="1:36"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559"/>
      <c r="Y54" s="74"/>
      <c r="Z54" s="74"/>
      <c r="AA54" s="74"/>
      <c r="AB54" s="74"/>
      <c r="AC54" s="74"/>
      <c r="AD54" s="74"/>
      <c r="AE54" s="74"/>
      <c r="AF54" s="74"/>
      <c r="AG54" s="74"/>
      <c r="AH54" s="74"/>
      <c r="AI54" s="74"/>
      <c r="AJ54" s="74"/>
    </row>
    <row r="55" spans="1:36"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559"/>
      <c r="Y55" s="74"/>
      <c r="Z55" s="74"/>
      <c r="AA55" s="74"/>
      <c r="AB55" s="74"/>
      <c r="AC55" s="74"/>
      <c r="AD55" s="74"/>
      <c r="AE55" s="74"/>
      <c r="AF55" s="74"/>
      <c r="AG55" s="74"/>
      <c r="AH55" s="74"/>
      <c r="AI55" s="74"/>
      <c r="AJ55" s="74"/>
    </row>
    <row r="56" spans="1:3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559"/>
      <c r="Y56" s="74"/>
      <c r="Z56" s="74"/>
      <c r="AA56" s="74"/>
      <c r="AB56" s="74"/>
      <c r="AC56" s="74"/>
      <c r="AD56" s="74"/>
      <c r="AE56" s="74"/>
      <c r="AF56" s="74"/>
      <c r="AG56" s="74"/>
      <c r="AH56" s="74"/>
      <c r="AI56" s="74"/>
      <c r="AJ56" s="74"/>
    </row>
    <row r="57" spans="1:36"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559"/>
      <c r="Y57" s="74"/>
      <c r="Z57" s="74"/>
      <c r="AA57" s="74"/>
      <c r="AB57" s="74"/>
      <c r="AC57" s="74"/>
      <c r="AD57" s="74"/>
      <c r="AE57" s="74"/>
      <c r="AF57" s="74"/>
      <c r="AG57" s="74"/>
      <c r="AH57" s="74"/>
      <c r="AI57" s="74"/>
      <c r="AJ57" s="74"/>
    </row>
    <row r="58" spans="1:36"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559"/>
      <c r="Y58" s="74"/>
      <c r="Z58" s="74"/>
      <c r="AA58" s="74"/>
      <c r="AB58" s="74"/>
      <c r="AC58" s="74"/>
      <c r="AD58" s="74"/>
      <c r="AE58" s="74"/>
      <c r="AF58" s="74"/>
      <c r="AG58" s="74"/>
      <c r="AH58" s="74"/>
      <c r="AI58" s="74"/>
      <c r="AJ58" s="74"/>
    </row>
    <row r="59" spans="1:36"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559"/>
      <c r="Y59" s="74"/>
      <c r="Z59" s="74"/>
      <c r="AA59" s="74"/>
      <c r="AB59" s="74"/>
      <c r="AC59" s="74"/>
      <c r="AD59" s="74"/>
      <c r="AE59" s="74"/>
      <c r="AF59" s="74"/>
      <c r="AG59" s="74"/>
      <c r="AH59" s="74"/>
      <c r="AI59" s="74"/>
      <c r="AJ59" s="74"/>
    </row>
    <row r="60" spans="1:36"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559"/>
      <c r="Y60" s="74"/>
      <c r="Z60" s="74"/>
      <c r="AA60" s="74"/>
      <c r="AB60" s="74"/>
      <c r="AC60" s="74"/>
      <c r="AD60" s="74"/>
      <c r="AE60" s="74"/>
      <c r="AF60" s="74"/>
      <c r="AG60" s="74"/>
      <c r="AH60" s="74"/>
      <c r="AI60" s="74"/>
      <c r="AJ60" s="74"/>
    </row>
    <row r="61" spans="1:36"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559"/>
      <c r="Y61" s="74"/>
      <c r="Z61" s="74"/>
      <c r="AA61" s="74"/>
      <c r="AB61" s="74"/>
      <c r="AC61" s="74"/>
      <c r="AD61" s="74"/>
      <c r="AE61" s="74"/>
      <c r="AF61" s="74"/>
      <c r="AG61" s="74"/>
      <c r="AH61" s="74"/>
      <c r="AI61" s="74"/>
      <c r="AJ61" s="74"/>
    </row>
    <row r="62" spans="1:36"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559"/>
      <c r="Y62" s="74"/>
      <c r="Z62" s="74"/>
      <c r="AA62" s="74"/>
      <c r="AB62" s="74"/>
      <c r="AC62" s="74"/>
      <c r="AD62" s="74"/>
      <c r="AE62" s="74"/>
      <c r="AF62" s="74"/>
      <c r="AG62" s="74"/>
      <c r="AH62" s="74"/>
      <c r="AI62" s="74"/>
      <c r="AJ62" s="74"/>
    </row>
    <row r="63" spans="1:36"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559"/>
      <c r="Y63" s="74"/>
      <c r="Z63" s="74"/>
      <c r="AA63" s="74"/>
      <c r="AB63" s="74"/>
      <c r="AC63" s="74"/>
      <c r="AD63" s="74"/>
      <c r="AE63" s="74"/>
      <c r="AF63" s="74"/>
      <c r="AG63" s="74"/>
      <c r="AH63" s="74"/>
      <c r="AI63" s="74"/>
      <c r="AJ63" s="74"/>
    </row>
    <row r="64" spans="1:36"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559"/>
      <c r="Y64" s="74"/>
      <c r="Z64" s="74"/>
      <c r="AA64" s="74"/>
      <c r="AB64" s="74"/>
      <c r="AC64" s="74"/>
      <c r="AD64" s="74"/>
      <c r="AE64" s="74"/>
      <c r="AF64" s="74"/>
      <c r="AG64" s="74"/>
      <c r="AH64" s="74"/>
      <c r="AI64" s="74"/>
      <c r="AJ64" s="74"/>
    </row>
    <row r="65" spans="1:36"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559"/>
      <c r="Y65" s="74"/>
      <c r="Z65" s="74"/>
      <c r="AA65" s="74"/>
      <c r="AB65" s="74"/>
      <c r="AC65" s="74"/>
      <c r="AD65" s="74"/>
      <c r="AE65" s="74"/>
      <c r="AF65" s="74"/>
      <c r="AG65" s="74"/>
      <c r="AH65" s="74"/>
      <c r="AI65" s="74"/>
      <c r="AJ65" s="74"/>
    </row>
    <row r="66" spans="1:3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559"/>
      <c r="Y66" s="74"/>
      <c r="Z66" s="74"/>
      <c r="AA66" s="74"/>
      <c r="AB66" s="74"/>
      <c r="AC66" s="74"/>
      <c r="AD66" s="74"/>
      <c r="AE66" s="74"/>
      <c r="AF66" s="74"/>
      <c r="AG66" s="74"/>
      <c r="AH66" s="74"/>
      <c r="AI66" s="74"/>
      <c r="AJ66" s="74"/>
    </row>
    <row r="67" spans="1:36"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559"/>
      <c r="Y67" s="74"/>
      <c r="Z67" s="74"/>
      <c r="AA67" s="74"/>
      <c r="AB67" s="74"/>
      <c r="AC67" s="74"/>
      <c r="AD67" s="74"/>
      <c r="AE67" s="74"/>
      <c r="AF67" s="74"/>
      <c r="AG67" s="74"/>
      <c r="AH67" s="74"/>
      <c r="AI67" s="74"/>
      <c r="AJ67" s="74"/>
    </row>
    <row r="68" spans="1:36"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559"/>
      <c r="Y68" s="74"/>
      <c r="Z68" s="74"/>
      <c r="AA68" s="74"/>
      <c r="AB68" s="74"/>
      <c r="AC68" s="74"/>
      <c r="AD68" s="74"/>
      <c r="AE68" s="74"/>
      <c r="AF68" s="74"/>
      <c r="AG68" s="74"/>
      <c r="AH68" s="74"/>
      <c r="AI68" s="74"/>
      <c r="AJ68" s="74"/>
    </row>
    <row r="69" spans="1:36"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559"/>
      <c r="Y69" s="74"/>
      <c r="Z69" s="74"/>
      <c r="AA69" s="74"/>
      <c r="AB69" s="74"/>
      <c r="AC69" s="74"/>
      <c r="AD69" s="74"/>
      <c r="AE69" s="74"/>
      <c r="AF69" s="74"/>
      <c r="AG69" s="74"/>
      <c r="AH69" s="74"/>
      <c r="AI69" s="74"/>
      <c r="AJ69" s="74"/>
    </row>
    <row r="70" spans="1:36"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559"/>
      <c r="Y70" s="74"/>
      <c r="Z70" s="74"/>
      <c r="AA70" s="74"/>
      <c r="AB70" s="74"/>
      <c r="AC70" s="74"/>
      <c r="AD70" s="74"/>
      <c r="AE70" s="74"/>
      <c r="AF70" s="74"/>
      <c r="AG70" s="74"/>
      <c r="AH70" s="74"/>
      <c r="AI70" s="74"/>
      <c r="AJ70" s="74"/>
    </row>
    <row r="71" spans="1:36"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559"/>
      <c r="Y71" s="74"/>
      <c r="Z71" s="74"/>
      <c r="AA71" s="74"/>
      <c r="AB71" s="74"/>
      <c r="AC71" s="74"/>
      <c r="AD71" s="74"/>
      <c r="AE71" s="74"/>
      <c r="AF71" s="74"/>
      <c r="AG71" s="74"/>
      <c r="AH71" s="74"/>
      <c r="AI71" s="74"/>
      <c r="AJ71" s="74"/>
    </row>
    <row r="72" spans="1:36"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559"/>
      <c r="Y72" s="74"/>
      <c r="Z72" s="74"/>
      <c r="AA72" s="74"/>
      <c r="AB72" s="74"/>
      <c r="AC72" s="74"/>
      <c r="AD72" s="74"/>
      <c r="AE72" s="74"/>
      <c r="AF72" s="74"/>
      <c r="AG72" s="74"/>
      <c r="AH72" s="74"/>
      <c r="AI72" s="74"/>
      <c r="AJ72" s="74"/>
    </row>
    <row r="73" spans="1:36"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559"/>
      <c r="Y73" s="74"/>
      <c r="Z73" s="74"/>
      <c r="AA73" s="74"/>
      <c r="AB73" s="74"/>
      <c r="AC73" s="74"/>
      <c r="AD73" s="74"/>
      <c r="AE73" s="74"/>
      <c r="AF73" s="74"/>
      <c r="AG73" s="74"/>
      <c r="AH73" s="74"/>
      <c r="AI73" s="74"/>
      <c r="AJ73" s="74"/>
    </row>
    <row r="74" spans="1:36"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559"/>
      <c r="Y74" s="74"/>
      <c r="Z74" s="74"/>
      <c r="AA74" s="74"/>
      <c r="AB74" s="74"/>
      <c r="AC74" s="74"/>
      <c r="AD74" s="74"/>
      <c r="AE74" s="74"/>
      <c r="AF74" s="74"/>
      <c r="AG74" s="74"/>
      <c r="AH74" s="74"/>
      <c r="AI74" s="74"/>
      <c r="AJ74" s="74"/>
    </row>
    <row r="75" spans="1:36"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559"/>
      <c r="Y75" s="74"/>
      <c r="Z75" s="74"/>
      <c r="AA75" s="74"/>
      <c r="AB75" s="74"/>
      <c r="AC75" s="74"/>
      <c r="AD75" s="74"/>
      <c r="AE75" s="74"/>
      <c r="AF75" s="74"/>
      <c r="AG75" s="74"/>
      <c r="AH75" s="74"/>
      <c r="AI75" s="74"/>
      <c r="AJ75" s="74"/>
    </row>
    <row r="76" spans="1:3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559"/>
      <c r="Y76" s="74"/>
      <c r="Z76" s="74"/>
      <c r="AA76" s="74"/>
      <c r="AB76" s="74"/>
      <c r="AC76" s="74"/>
      <c r="AD76" s="74"/>
      <c r="AE76" s="74"/>
      <c r="AF76" s="74"/>
      <c r="AG76" s="74"/>
      <c r="AH76" s="74"/>
      <c r="AI76" s="74"/>
      <c r="AJ76" s="74"/>
    </row>
    <row r="77" spans="1:36"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559"/>
      <c r="Y77" s="74"/>
      <c r="Z77" s="74"/>
      <c r="AA77" s="74"/>
      <c r="AB77" s="74"/>
      <c r="AC77" s="74"/>
      <c r="AD77" s="74"/>
      <c r="AE77" s="74"/>
      <c r="AF77" s="74"/>
      <c r="AG77" s="74"/>
      <c r="AH77" s="74"/>
      <c r="AI77" s="74"/>
      <c r="AJ77" s="74"/>
    </row>
    <row r="78" spans="1:36"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559"/>
      <c r="Y78" s="74"/>
      <c r="Z78" s="74"/>
      <c r="AA78" s="74"/>
      <c r="AB78" s="74"/>
      <c r="AC78" s="74"/>
      <c r="AD78" s="74"/>
      <c r="AE78" s="74"/>
      <c r="AF78" s="74"/>
      <c r="AG78" s="74"/>
      <c r="AH78" s="74"/>
      <c r="AI78" s="74"/>
      <c r="AJ78" s="74"/>
    </row>
    <row r="79" spans="1:36"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559"/>
      <c r="Y79" s="74"/>
      <c r="Z79" s="74"/>
      <c r="AA79" s="74"/>
      <c r="AB79" s="74"/>
      <c r="AC79" s="74"/>
      <c r="AD79" s="74"/>
      <c r="AE79" s="74"/>
      <c r="AF79" s="74"/>
      <c r="AG79" s="74"/>
      <c r="AH79" s="74"/>
      <c r="AI79" s="74"/>
      <c r="AJ79" s="74"/>
    </row>
    <row r="80" spans="1:36"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559"/>
      <c r="Y80" s="74"/>
      <c r="Z80" s="74"/>
      <c r="AA80" s="74"/>
      <c r="AB80" s="74"/>
      <c r="AC80" s="74"/>
      <c r="AD80" s="74"/>
      <c r="AE80" s="74"/>
      <c r="AF80" s="74"/>
      <c r="AG80" s="74"/>
      <c r="AH80" s="74"/>
      <c r="AI80" s="74"/>
      <c r="AJ80" s="74"/>
    </row>
    <row r="81" spans="1:36"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559"/>
      <c r="Y81" s="74"/>
      <c r="Z81" s="74"/>
      <c r="AA81" s="74"/>
      <c r="AB81" s="74"/>
      <c r="AC81" s="74"/>
      <c r="AD81" s="74"/>
      <c r="AE81" s="74"/>
      <c r="AF81" s="74"/>
      <c r="AG81" s="74"/>
      <c r="AH81" s="74"/>
      <c r="AI81" s="74"/>
      <c r="AJ81" s="74"/>
    </row>
    <row r="82" spans="1:36"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559"/>
      <c r="Y82" s="74"/>
      <c r="Z82" s="74"/>
      <c r="AA82" s="74"/>
      <c r="AB82" s="74"/>
      <c r="AC82" s="74"/>
      <c r="AD82" s="74"/>
      <c r="AE82" s="74"/>
      <c r="AF82" s="74"/>
      <c r="AG82" s="74"/>
      <c r="AH82" s="74"/>
      <c r="AI82" s="74"/>
      <c r="AJ82" s="74"/>
    </row>
    <row r="83" spans="1:36"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559"/>
      <c r="Y83" s="74"/>
      <c r="Z83" s="74"/>
      <c r="AA83" s="74"/>
      <c r="AB83" s="74"/>
      <c r="AC83" s="74"/>
      <c r="AD83" s="74"/>
      <c r="AE83" s="74"/>
      <c r="AF83" s="74"/>
      <c r="AG83" s="74"/>
      <c r="AH83" s="74"/>
      <c r="AI83" s="74"/>
      <c r="AJ83" s="74"/>
    </row>
    <row r="84" spans="1:36"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559"/>
      <c r="Y84" s="74"/>
      <c r="Z84" s="74"/>
      <c r="AA84" s="74"/>
      <c r="AB84" s="74"/>
      <c r="AC84" s="74"/>
      <c r="AD84" s="74"/>
      <c r="AE84" s="74"/>
      <c r="AF84" s="74"/>
      <c r="AG84" s="74"/>
      <c r="AH84" s="74"/>
      <c r="AI84" s="74"/>
      <c r="AJ84" s="74"/>
    </row>
    <row r="85" spans="1:36"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559"/>
      <c r="Y85" s="74"/>
      <c r="Z85" s="74"/>
      <c r="AA85" s="74"/>
      <c r="AB85" s="74"/>
      <c r="AC85" s="74"/>
      <c r="AD85" s="74"/>
      <c r="AE85" s="74"/>
      <c r="AF85" s="74"/>
      <c r="AG85" s="74"/>
      <c r="AH85" s="74"/>
      <c r="AI85" s="74"/>
      <c r="AJ85" s="74"/>
    </row>
    <row r="86" spans="1:3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559"/>
      <c r="Y86" s="74"/>
      <c r="Z86" s="74"/>
      <c r="AA86" s="74"/>
      <c r="AB86" s="74"/>
      <c r="AC86" s="74"/>
      <c r="AD86" s="74"/>
      <c r="AE86" s="74"/>
      <c r="AF86" s="74"/>
      <c r="AG86" s="74"/>
      <c r="AH86" s="74"/>
      <c r="AI86" s="74"/>
      <c r="AJ86" s="74"/>
    </row>
    <row r="87" spans="1:36"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559"/>
      <c r="Y87" s="74"/>
      <c r="Z87" s="74"/>
      <c r="AA87" s="74"/>
      <c r="AB87" s="74"/>
      <c r="AC87" s="74"/>
      <c r="AD87" s="74"/>
      <c r="AE87" s="74"/>
      <c r="AF87" s="74"/>
      <c r="AG87" s="74"/>
      <c r="AH87" s="74"/>
      <c r="AI87" s="74"/>
      <c r="AJ87" s="74"/>
    </row>
    <row r="88" spans="1:36"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559"/>
      <c r="Y88" s="74"/>
      <c r="Z88" s="74"/>
      <c r="AA88" s="74"/>
      <c r="AB88" s="74"/>
      <c r="AC88" s="74"/>
      <c r="AD88" s="74"/>
      <c r="AE88" s="74"/>
      <c r="AF88" s="74"/>
      <c r="AG88" s="74"/>
      <c r="AH88" s="74"/>
      <c r="AI88" s="74"/>
      <c r="AJ88" s="74"/>
    </row>
    <row r="89" spans="1:36"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559"/>
      <c r="Y89" s="74"/>
      <c r="Z89" s="74"/>
      <c r="AA89" s="74"/>
      <c r="AB89" s="74"/>
      <c r="AC89" s="74"/>
      <c r="AD89" s="74"/>
      <c r="AE89" s="74"/>
      <c r="AF89" s="74"/>
      <c r="AG89" s="74"/>
      <c r="AH89" s="74"/>
      <c r="AI89" s="74"/>
      <c r="AJ89" s="74"/>
    </row>
    <row r="90" spans="1:36"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559"/>
      <c r="Y90" s="74"/>
      <c r="Z90" s="74"/>
      <c r="AA90" s="74"/>
      <c r="AB90" s="74"/>
      <c r="AC90" s="74"/>
      <c r="AD90" s="74"/>
      <c r="AE90" s="74"/>
      <c r="AF90" s="74"/>
      <c r="AG90" s="74"/>
      <c r="AH90" s="74"/>
      <c r="AI90" s="74"/>
      <c r="AJ90" s="74"/>
    </row>
    <row r="91" spans="1:36"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559"/>
      <c r="Y91" s="74"/>
      <c r="Z91" s="74"/>
      <c r="AA91" s="74"/>
      <c r="AB91" s="74"/>
      <c r="AC91" s="74"/>
      <c r="AD91" s="74"/>
      <c r="AE91" s="74"/>
      <c r="AF91" s="74"/>
      <c r="AG91" s="74"/>
      <c r="AH91" s="74"/>
      <c r="AI91" s="74"/>
      <c r="AJ91" s="74"/>
    </row>
    <row r="92" spans="1:36"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559"/>
      <c r="Y92" s="74"/>
      <c r="Z92" s="74"/>
      <c r="AA92" s="74"/>
      <c r="AB92" s="74"/>
      <c r="AC92" s="74"/>
      <c r="AD92" s="74"/>
      <c r="AE92" s="74"/>
      <c r="AF92" s="74"/>
      <c r="AG92" s="74"/>
      <c r="AH92" s="74"/>
      <c r="AI92" s="74"/>
      <c r="AJ92" s="74"/>
    </row>
    <row r="93" spans="1:36"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559"/>
      <c r="Y93" s="74"/>
      <c r="Z93" s="74"/>
      <c r="AA93" s="74"/>
      <c r="AB93" s="74"/>
      <c r="AC93" s="74"/>
      <c r="AD93" s="74"/>
      <c r="AE93" s="74"/>
      <c r="AF93" s="74"/>
      <c r="AG93" s="74"/>
      <c r="AH93" s="74"/>
      <c r="AI93" s="74"/>
      <c r="AJ93" s="74"/>
    </row>
    <row r="94" spans="1:36"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559"/>
      <c r="Y94" s="74"/>
      <c r="Z94" s="74"/>
      <c r="AA94" s="74"/>
      <c r="AB94" s="74"/>
      <c r="AC94" s="74"/>
      <c r="AD94" s="74"/>
      <c r="AE94" s="74"/>
      <c r="AF94" s="74"/>
      <c r="AG94" s="74"/>
      <c r="AH94" s="74"/>
      <c r="AI94" s="74"/>
      <c r="AJ94" s="74"/>
    </row>
    <row r="95" spans="1:36"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559"/>
      <c r="Y95" s="74"/>
      <c r="Z95" s="74"/>
      <c r="AA95" s="74"/>
      <c r="AB95" s="74"/>
      <c r="AC95" s="74"/>
      <c r="AD95" s="74"/>
      <c r="AE95" s="74"/>
      <c r="AF95" s="74"/>
      <c r="AG95" s="74"/>
      <c r="AH95" s="74"/>
      <c r="AI95" s="74"/>
      <c r="AJ95" s="74"/>
    </row>
    <row r="96" spans="1:3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559"/>
      <c r="Y96" s="74"/>
      <c r="Z96" s="74"/>
      <c r="AA96" s="74"/>
      <c r="AB96" s="74"/>
      <c r="AC96" s="74"/>
      <c r="AD96" s="74"/>
      <c r="AE96" s="74"/>
      <c r="AF96" s="74"/>
      <c r="AG96" s="74"/>
      <c r="AH96" s="74"/>
      <c r="AI96" s="74"/>
      <c r="AJ96" s="74"/>
    </row>
    <row r="97" spans="1:36"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559"/>
      <c r="Y97" s="74"/>
      <c r="Z97" s="74"/>
      <c r="AA97" s="74"/>
      <c r="AB97" s="74"/>
      <c r="AC97" s="74"/>
      <c r="AD97" s="74"/>
      <c r="AE97" s="74"/>
      <c r="AF97" s="74"/>
      <c r="AG97" s="74"/>
      <c r="AH97" s="74"/>
      <c r="AI97" s="74"/>
      <c r="AJ97" s="74"/>
    </row>
    <row r="98" spans="1:36"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559"/>
      <c r="Y98" s="74"/>
      <c r="Z98" s="74"/>
      <c r="AA98" s="74"/>
      <c r="AB98" s="74"/>
      <c r="AC98" s="74"/>
      <c r="AD98" s="74"/>
      <c r="AE98" s="74"/>
      <c r="AF98" s="74"/>
      <c r="AG98" s="74"/>
      <c r="AH98" s="74"/>
      <c r="AI98" s="74"/>
      <c r="AJ98" s="74"/>
    </row>
    <row r="99" spans="1:36"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559"/>
      <c r="Y99" s="74"/>
      <c r="Z99" s="74"/>
      <c r="AA99" s="74"/>
      <c r="AB99" s="74"/>
      <c r="AC99" s="74"/>
      <c r="AD99" s="74"/>
      <c r="AE99" s="74"/>
      <c r="AF99" s="74"/>
      <c r="AG99" s="74"/>
      <c r="AH99" s="74"/>
      <c r="AI99" s="74"/>
      <c r="AJ99" s="74"/>
    </row>
    <row r="100" spans="1:36"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559"/>
      <c r="Y100" s="74"/>
      <c r="Z100" s="74"/>
      <c r="AA100" s="74"/>
      <c r="AB100" s="74"/>
      <c r="AC100" s="74"/>
      <c r="AD100" s="74"/>
      <c r="AE100" s="74"/>
      <c r="AF100" s="74"/>
      <c r="AG100" s="74"/>
      <c r="AH100" s="74"/>
      <c r="AI100" s="74"/>
      <c r="AJ100" s="74"/>
    </row>
    <row r="101" spans="1:36"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559"/>
      <c r="Y101" s="74"/>
      <c r="Z101" s="74"/>
      <c r="AA101" s="74"/>
      <c r="AB101" s="74"/>
      <c r="AC101" s="74"/>
      <c r="AD101" s="74"/>
      <c r="AE101" s="74"/>
      <c r="AF101" s="74"/>
      <c r="AG101" s="74"/>
      <c r="AH101" s="74"/>
      <c r="AI101" s="74"/>
      <c r="AJ101" s="74"/>
    </row>
    <row r="102" spans="1:36"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559"/>
      <c r="Y102" s="74"/>
      <c r="Z102" s="74"/>
      <c r="AA102" s="74"/>
      <c r="AB102" s="74"/>
      <c r="AC102" s="74"/>
      <c r="AD102" s="74"/>
      <c r="AE102" s="74"/>
      <c r="AF102" s="74"/>
      <c r="AG102" s="74"/>
      <c r="AH102" s="74"/>
      <c r="AI102" s="74"/>
      <c r="AJ102" s="74"/>
    </row>
    <row r="103" spans="1:36"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559"/>
      <c r="Y103" s="74"/>
      <c r="Z103" s="74"/>
      <c r="AA103" s="74"/>
      <c r="AB103" s="74"/>
      <c r="AC103" s="74"/>
      <c r="AD103" s="74"/>
      <c r="AE103" s="74"/>
      <c r="AF103" s="74"/>
      <c r="AG103" s="74"/>
      <c r="AH103" s="74"/>
      <c r="AI103" s="74"/>
      <c r="AJ103" s="74"/>
    </row>
    <row r="104" spans="1:36"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559"/>
      <c r="Y104" s="74"/>
      <c r="Z104" s="74"/>
      <c r="AA104" s="74"/>
      <c r="AB104" s="74"/>
      <c r="AC104" s="74"/>
      <c r="AD104" s="74"/>
      <c r="AE104" s="74"/>
      <c r="AF104" s="74"/>
      <c r="AG104" s="74"/>
      <c r="AH104" s="74"/>
      <c r="AI104" s="74"/>
      <c r="AJ104" s="74"/>
    </row>
    <row r="105" spans="1:36"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559"/>
      <c r="Y105" s="74"/>
      <c r="Z105" s="74"/>
      <c r="AA105" s="74"/>
      <c r="AB105" s="74"/>
      <c r="AC105" s="74"/>
      <c r="AD105" s="74"/>
      <c r="AE105" s="74"/>
      <c r="AF105" s="74"/>
      <c r="AG105" s="74"/>
      <c r="AH105" s="74"/>
      <c r="AI105" s="74"/>
      <c r="AJ105" s="74"/>
    </row>
    <row r="106" spans="1:3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559"/>
      <c r="Y106" s="74"/>
      <c r="Z106" s="74"/>
      <c r="AA106" s="74"/>
      <c r="AB106" s="74"/>
      <c r="AC106" s="74"/>
      <c r="AD106" s="74"/>
      <c r="AE106" s="74"/>
      <c r="AF106" s="74"/>
      <c r="AG106" s="74"/>
      <c r="AH106" s="74"/>
      <c r="AI106" s="74"/>
      <c r="AJ106" s="74"/>
    </row>
    <row r="107" spans="1:36"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559"/>
      <c r="Y107" s="74"/>
      <c r="Z107" s="74"/>
      <c r="AA107" s="74"/>
      <c r="AB107" s="74"/>
      <c r="AC107" s="74"/>
      <c r="AD107" s="74"/>
      <c r="AE107" s="74"/>
      <c r="AF107" s="74"/>
      <c r="AG107" s="74"/>
      <c r="AH107" s="74"/>
      <c r="AI107" s="74"/>
      <c r="AJ107" s="74"/>
    </row>
    <row r="108" spans="1:36"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559"/>
      <c r="Y108" s="74"/>
      <c r="Z108" s="74"/>
      <c r="AA108" s="74"/>
      <c r="AB108" s="74"/>
      <c r="AC108" s="74"/>
      <c r="AD108" s="74"/>
      <c r="AE108" s="74"/>
      <c r="AF108" s="74"/>
      <c r="AG108" s="74"/>
      <c r="AH108" s="74"/>
      <c r="AI108" s="74"/>
      <c r="AJ108" s="74"/>
    </row>
    <row r="109" spans="1:36"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559"/>
      <c r="Y109" s="74"/>
      <c r="Z109" s="74"/>
      <c r="AA109" s="74"/>
      <c r="AB109" s="74"/>
      <c r="AC109" s="74"/>
      <c r="AD109" s="74"/>
      <c r="AE109" s="74"/>
      <c r="AF109" s="74"/>
      <c r="AG109" s="74"/>
      <c r="AH109" s="74"/>
      <c r="AI109" s="74"/>
      <c r="AJ109" s="74"/>
    </row>
    <row r="110" spans="1:36"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559"/>
      <c r="Y110" s="74"/>
      <c r="Z110" s="74"/>
      <c r="AA110" s="74"/>
      <c r="AB110" s="74"/>
      <c r="AC110" s="74"/>
      <c r="AD110" s="74"/>
      <c r="AE110" s="74"/>
      <c r="AF110" s="74"/>
      <c r="AG110" s="74"/>
      <c r="AH110" s="74"/>
      <c r="AI110" s="74"/>
      <c r="AJ110" s="74"/>
    </row>
    <row r="111" spans="1:36"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559"/>
      <c r="Y111" s="74"/>
      <c r="Z111" s="74"/>
      <c r="AA111" s="74"/>
      <c r="AB111" s="74"/>
      <c r="AC111" s="74"/>
      <c r="AD111" s="74"/>
      <c r="AE111" s="74"/>
      <c r="AF111" s="74"/>
      <c r="AG111" s="74"/>
      <c r="AH111" s="74"/>
      <c r="AI111" s="74"/>
      <c r="AJ111" s="74"/>
    </row>
    <row r="112" spans="1:36"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559"/>
      <c r="Y112" s="74"/>
      <c r="Z112" s="74"/>
      <c r="AA112" s="74"/>
      <c r="AB112" s="74"/>
      <c r="AC112" s="74"/>
      <c r="AD112" s="74"/>
      <c r="AE112" s="74"/>
      <c r="AF112" s="74"/>
      <c r="AG112" s="74"/>
      <c r="AH112" s="74"/>
      <c r="AI112" s="74"/>
      <c r="AJ112" s="74"/>
    </row>
    <row r="113" spans="1:36"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559"/>
      <c r="Y113" s="74"/>
      <c r="Z113" s="74"/>
      <c r="AA113" s="74"/>
      <c r="AB113" s="74"/>
      <c r="AC113" s="74"/>
      <c r="AD113" s="74"/>
      <c r="AE113" s="74"/>
      <c r="AF113" s="74"/>
      <c r="AG113" s="74"/>
      <c r="AH113" s="74"/>
      <c r="AI113" s="74"/>
      <c r="AJ113" s="74"/>
    </row>
    <row r="114" spans="1:36"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559"/>
      <c r="Y114" s="74"/>
      <c r="Z114" s="74"/>
      <c r="AA114" s="74"/>
      <c r="AB114" s="74"/>
      <c r="AC114" s="74"/>
      <c r="AD114" s="74"/>
      <c r="AE114" s="74"/>
      <c r="AF114" s="74"/>
      <c r="AG114" s="74"/>
      <c r="AH114" s="74"/>
      <c r="AI114" s="74"/>
      <c r="AJ114" s="74"/>
    </row>
    <row r="115" spans="1:36"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559"/>
      <c r="Y115" s="74"/>
      <c r="Z115" s="74"/>
      <c r="AA115" s="74"/>
      <c r="AB115" s="74"/>
      <c r="AC115" s="74"/>
      <c r="AD115" s="74"/>
      <c r="AE115" s="74"/>
      <c r="AF115" s="74"/>
      <c r="AG115" s="74"/>
      <c r="AH115" s="74"/>
      <c r="AI115" s="74"/>
      <c r="AJ115" s="74"/>
    </row>
    <row r="116" spans="1:3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559"/>
      <c r="Y116" s="74"/>
      <c r="Z116" s="74"/>
      <c r="AA116" s="74"/>
      <c r="AB116" s="74"/>
      <c r="AC116" s="74"/>
      <c r="AD116" s="74"/>
      <c r="AE116" s="74"/>
      <c r="AF116" s="74"/>
      <c r="AG116" s="74"/>
      <c r="AH116" s="74"/>
      <c r="AI116" s="74"/>
      <c r="AJ116" s="74"/>
    </row>
    <row r="117" spans="1:36"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559"/>
      <c r="Y117" s="74"/>
      <c r="Z117" s="74"/>
      <c r="AA117" s="74"/>
      <c r="AB117" s="74"/>
      <c r="AC117" s="74"/>
      <c r="AD117" s="74"/>
      <c r="AE117" s="74"/>
      <c r="AF117" s="74"/>
      <c r="AG117" s="74"/>
      <c r="AH117" s="74"/>
      <c r="AI117" s="74"/>
      <c r="AJ117" s="74"/>
    </row>
    <row r="118" spans="1:36"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559"/>
      <c r="Y118" s="74"/>
      <c r="Z118" s="74"/>
      <c r="AA118" s="74"/>
      <c r="AB118" s="74"/>
      <c r="AC118" s="74"/>
      <c r="AD118" s="74"/>
      <c r="AE118" s="74"/>
      <c r="AF118" s="74"/>
      <c r="AG118" s="74"/>
      <c r="AH118" s="74"/>
      <c r="AI118" s="74"/>
      <c r="AJ118" s="74"/>
    </row>
    <row r="119" spans="1:36"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559"/>
      <c r="Y119" s="74"/>
      <c r="Z119" s="74"/>
      <c r="AA119" s="74"/>
      <c r="AB119" s="74"/>
      <c r="AC119" s="74"/>
      <c r="AD119" s="74"/>
      <c r="AE119" s="74"/>
      <c r="AF119" s="74"/>
      <c r="AG119" s="74"/>
      <c r="AH119" s="74"/>
      <c r="AI119" s="74"/>
      <c r="AJ119" s="74"/>
    </row>
    <row r="120" spans="1:36"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559"/>
      <c r="Y120" s="74"/>
      <c r="Z120" s="74"/>
      <c r="AA120" s="74"/>
      <c r="AB120" s="74"/>
      <c r="AC120" s="74"/>
      <c r="AD120" s="74"/>
      <c r="AE120" s="74"/>
      <c r="AF120" s="74"/>
      <c r="AG120" s="74"/>
      <c r="AH120" s="74"/>
      <c r="AI120" s="74"/>
      <c r="AJ120" s="74"/>
    </row>
    <row r="121" spans="1:36"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559"/>
      <c r="Y121" s="74"/>
      <c r="Z121" s="74"/>
      <c r="AA121" s="74"/>
      <c r="AB121" s="74"/>
      <c r="AC121" s="74"/>
      <c r="AD121" s="74"/>
      <c r="AE121" s="74"/>
      <c r="AF121" s="74"/>
      <c r="AG121" s="74"/>
      <c r="AH121" s="74"/>
      <c r="AI121" s="74"/>
      <c r="AJ121" s="74"/>
    </row>
    <row r="122" spans="1:36"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559"/>
      <c r="Y122" s="74"/>
      <c r="Z122" s="74"/>
      <c r="AA122" s="74"/>
      <c r="AB122" s="74"/>
      <c r="AC122" s="74"/>
      <c r="AD122" s="74"/>
      <c r="AE122" s="74"/>
      <c r="AF122" s="74"/>
      <c r="AG122" s="74"/>
      <c r="AH122" s="74"/>
      <c r="AI122" s="74"/>
      <c r="AJ122" s="74"/>
    </row>
    <row r="123" spans="1:36"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559"/>
      <c r="Y123" s="74"/>
      <c r="Z123" s="74"/>
      <c r="AA123" s="74"/>
      <c r="AB123" s="74"/>
      <c r="AC123" s="74"/>
      <c r="AD123" s="74"/>
      <c r="AE123" s="74"/>
      <c r="AF123" s="74"/>
      <c r="AG123" s="74"/>
      <c r="AH123" s="74"/>
      <c r="AI123" s="74"/>
      <c r="AJ123" s="74"/>
    </row>
    <row r="124" spans="1:36"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559"/>
      <c r="Y124" s="74"/>
      <c r="Z124" s="74"/>
      <c r="AA124" s="74"/>
      <c r="AB124" s="74"/>
      <c r="AC124" s="74"/>
      <c r="AD124" s="74"/>
      <c r="AE124" s="74"/>
      <c r="AF124" s="74"/>
      <c r="AG124" s="74"/>
      <c r="AH124" s="74"/>
      <c r="AI124" s="74"/>
      <c r="AJ124" s="74"/>
    </row>
    <row r="125" spans="1:36"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559"/>
      <c r="Y125" s="74"/>
      <c r="Z125" s="74"/>
      <c r="AA125" s="74"/>
      <c r="AB125" s="74"/>
      <c r="AC125" s="74"/>
      <c r="AD125" s="74"/>
      <c r="AE125" s="74"/>
      <c r="AF125" s="74"/>
      <c r="AG125" s="74"/>
      <c r="AH125" s="74"/>
      <c r="AI125" s="74"/>
      <c r="AJ125" s="74"/>
    </row>
    <row r="126" spans="1:3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559"/>
      <c r="Y126" s="74"/>
      <c r="Z126" s="74"/>
      <c r="AA126" s="74"/>
      <c r="AB126" s="74"/>
      <c r="AC126" s="74"/>
      <c r="AD126" s="74"/>
      <c r="AE126" s="74"/>
      <c r="AF126" s="74"/>
      <c r="AG126" s="74"/>
      <c r="AH126" s="74"/>
      <c r="AI126" s="74"/>
      <c r="AJ126" s="74"/>
    </row>
    <row r="127" spans="1:36"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559"/>
      <c r="Y127" s="74"/>
      <c r="Z127" s="74"/>
      <c r="AA127" s="74"/>
      <c r="AB127" s="74"/>
      <c r="AC127" s="74"/>
      <c r="AD127" s="74"/>
      <c r="AE127" s="74"/>
      <c r="AF127" s="74"/>
      <c r="AG127" s="74"/>
      <c r="AH127" s="74"/>
      <c r="AI127" s="74"/>
      <c r="AJ127" s="74"/>
    </row>
    <row r="128" spans="1:36"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559"/>
      <c r="Y128" s="74"/>
      <c r="Z128" s="74"/>
      <c r="AA128" s="74"/>
      <c r="AB128" s="74"/>
      <c r="AC128" s="74"/>
      <c r="AD128" s="74"/>
      <c r="AE128" s="74"/>
      <c r="AF128" s="74"/>
      <c r="AG128" s="74"/>
      <c r="AH128" s="74"/>
      <c r="AI128" s="74"/>
      <c r="AJ128" s="74"/>
    </row>
    <row r="129" spans="1:36"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559"/>
      <c r="Y129" s="74"/>
      <c r="Z129" s="74"/>
      <c r="AA129" s="74"/>
      <c r="AB129" s="74"/>
      <c r="AC129" s="74"/>
      <c r="AD129" s="74"/>
      <c r="AE129" s="74"/>
      <c r="AF129" s="74"/>
      <c r="AG129" s="74"/>
      <c r="AH129" s="74"/>
      <c r="AI129" s="74"/>
      <c r="AJ129" s="74"/>
    </row>
    <row r="130" spans="1:36"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559"/>
      <c r="Y130" s="74"/>
      <c r="Z130" s="74"/>
      <c r="AA130" s="74"/>
      <c r="AB130" s="74"/>
      <c r="AC130" s="74"/>
      <c r="AD130" s="74"/>
      <c r="AE130" s="74"/>
      <c r="AF130" s="74"/>
      <c r="AG130" s="74"/>
      <c r="AH130" s="74"/>
      <c r="AI130" s="74"/>
      <c r="AJ130" s="74"/>
    </row>
    <row r="131" spans="1:36"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559"/>
      <c r="Y131" s="74"/>
      <c r="Z131" s="74"/>
      <c r="AA131" s="74"/>
      <c r="AB131" s="74"/>
      <c r="AC131" s="74"/>
      <c r="AD131" s="74"/>
      <c r="AE131" s="74"/>
      <c r="AF131" s="74"/>
      <c r="AG131" s="74"/>
      <c r="AH131" s="74"/>
      <c r="AI131" s="74"/>
      <c r="AJ131" s="74"/>
    </row>
    <row r="132" spans="1:36"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559"/>
      <c r="Y132" s="74"/>
      <c r="Z132" s="74"/>
      <c r="AA132" s="74"/>
      <c r="AB132" s="74"/>
      <c r="AC132" s="74"/>
      <c r="AD132" s="74"/>
      <c r="AE132" s="74"/>
      <c r="AF132" s="74"/>
      <c r="AG132" s="74"/>
      <c r="AH132" s="74"/>
      <c r="AI132" s="74"/>
      <c r="AJ132" s="74"/>
    </row>
    <row r="133" spans="1:36"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559"/>
      <c r="Y133" s="74"/>
      <c r="Z133" s="74"/>
      <c r="AA133" s="74"/>
      <c r="AB133" s="74"/>
      <c r="AC133" s="74"/>
      <c r="AD133" s="74"/>
      <c r="AE133" s="74"/>
      <c r="AF133" s="74"/>
      <c r="AG133" s="74"/>
      <c r="AH133" s="74"/>
      <c r="AI133" s="74"/>
      <c r="AJ133" s="74"/>
    </row>
    <row r="134" spans="1:36"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559"/>
      <c r="Y134" s="74"/>
      <c r="Z134" s="74"/>
      <c r="AA134" s="74"/>
      <c r="AB134" s="74"/>
      <c r="AC134" s="74"/>
      <c r="AD134" s="74"/>
      <c r="AE134" s="74"/>
      <c r="AF134" s="74"/>
      <c r="AG134" s="74"/>
      <c r="AH134" s="74"/>
      <c r="AI134" s="74"/>
      <c r="AJ134" s="74"/>
    </row>
    <row r="135" spans="1:36"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559"/>
      <c r="Y135" s="74"/>
      <c r="Z135" s="74"/>
      <c r="AA135" s="74"/>
      <c r="AB135" s="74"/>
      <c r="AC135" s="74"/>
      <c r="AD135" s="74"/>
      <c r="AE135" s="74"/>
      <c r="AF135" s="74"/>
      <c r="AG135" s="74"/>
      <c r="AH135" s="74"/>
      <c r="AI135" s="74"/>
      <c r="AJ135" s="74"/>
    </row>
    <row r="136" spans="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559"/>
      <c r="Y136" s="74"/>
      <c r="Z136" s="74"/>
      <c r="AA136" s="74"/>
      <c r="AB136" s="74"/>
      <c r="AC136" s="74"/>
      <c r="AD136" s="74"/>
      <c r="AE136" s="74"/>
      <c r="AF136" s="74"/>
      <c r="AG136" s="74"/>
      <c r="AH136" s="74"/>
      <c r="AI136" s="74"/>
      <c r="AJ136" s="74"/>
    </row>
    <row r="137" spans="1:36"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559"/>
      <c r="Y137" s="74"/>
      <c r="Z137" s="74"/>
      <c r="AA137" s="74"/>
      <c r="AB137" s="74"/>
      <c r="AC137" s="74"/>
      <c r="AD137" s="74"/>
      <c r="AE137" s="74"/>
      <c r="AF137" s="74"/>
      <c r="AG137" s="74"/>
      <c r="AH137" s="74"/>
      <c r="AI137" s="74"/>
      <c r="AJ137" s="74"/>
    </row>
    <row r="138" spans="1:36"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559"/>
      <c r="Y138" s="74"/>
      <c r="Z138" s="74"/>
      <c r="AA138" s="74"/>
      <c r="AB138" s="74"/>
      <c r="AC138" s="74"/>
      <c r="AD138" s="74"/>
      <c r="AE138" s="74"/>
      <c r="AF138" s="74"/>
      <c r="AG138" s="74"/>
      <c r="AH138" s="74"/>
      <c r="AI138" s="74"/>
      <c r="AJ138" s="74"/>
    </row>
    <row r="139" spans="1:36"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559"/>
      <c r="Y139" s="74"/>
      <c r="Z139" s="74"/>
      <c r="AA139" s="74"/>
      <c r="AB139" s="74"/>
      <c r="AC139" s="74"/>
      <c r="AD139" s="74"/>
      <c r="AE139" s="74"/>
      <c r="AF139" s="74"/>
      <c r="AG139" s="74"/>
      <c r="AH139" s="74"/>
      <c r="AI139" s="74"/>
      <c r="AJ139" s="74"/>
    </row>
    <row r="140" spans="1:36"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559"/>
      <c r="Y140" s="74"/>
      <c r="Z140" s="74"/>
      <c r="AA140" s="74"/>
      <c r="AB140" s="74"/>
      <c r="AC140" s="74"/>
      <c r="AD140" s="74"/>
      <c r="AE140" s="74"/>
      <c r="AF140" s="74"/>
      <c r="AG140" s="74"/>
      <c r="AH140" s="74"/>
      <c r="AI140" s="74"/>
      <c r="AJ140" s="74"/>
    </row>
    <row r="141" spans="1:36"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559"/>
      <c r="Y141" s="74"/>
      <c r="Z141" s="74"/>
      <c r="AA141" s="74"/>
      <c r="AB141" s="74"/>
      <c r="AC141" s="74"/>
      <c r="AD141" s="74"/>
      <c r="AE141" s="74"/>
      <c r="AF141" s="74"/>
      <c r="AG141" s="74"/>
      <c r="AH141" s="74"/>
      <c r="AI141" s="74"/>
      <c r="AJ141" s="74"/>
    </row>
    <row r="142" spans="1:36"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559"/>
      <c r="Y142" s="74"/>
      <c r="Z142" s="74"/>
      <c r="AA142" s="74"/>
      <c r="AB142" s="74"/>
      <c r="AC142" s="74"/>
      <c r="AD142" s="74"/>
      <c r="AE142" s="74"/>
      <c r="AF142" s="74"/>
      <c r="AG142" s="74"/>
      <c r="AH142" s="74"/>
      <c r="AI142" s="74"/>
      <c r="AJ142" s="74"/>
    </row>
    <row r="143" spans="1:36"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559"/>
      <c r="Y143" s="74"/>
      <c r="Z143" s="74"/>
      <c r="AA143" s="74"/>
      <c r="AB143" s="74"/>
      <c r="AC143" s="74"/>
      <c r="AD143" s="74"/>
      <c r="AE143" s="74"/>
      <c r="AF143" s="74"/>
      <c r="AG143" s="74"/>
      <c r="AH143" s="74"/>
      <c r="AI143" s="74"/>
      <c r="AJ143" s="74"/>
    </row>
    <row r="144" spans="1:36"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559"/>
      <c r="Y144" s="74"/>
      <c r="Z144" s="74"/>
      <c r="AA144" s="74"/>
      <c r="AB144" s="74"/>
      <c r="AC144" s="74"/>
      <c r="AD144" s="74"/>
      <c r="AE144" s="74"/>
      <c r="AF144" s="74"/>
      <c r="AG144" s="74"/>
      <c r="AH144" s="74"/>
      <c r="AI144" s="74"/>
      <c r="AJ144" s="74"/>
    </row>
    <row r="145" spans="1:36"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559"/>
      <c r="Y145" s="74"/>
      <c r="Z145" s="74"/>
      <c r="AA145" s="74"/>
      <c r="AB145" s="74"/>
      <c r="AC145" s="74"/>
      <c r="AD145" s="74"/>
      <c r="AE145" s="74"/>
      <c r="AF145" s="74"/>
      <c r="AG145" s="74"/>
      <c r="AH145" s="74"/>
      <c r="AI145" s="74"/>
      <c r="AJ145" s="74"/>
    </row>
    <row r="146" spans="1:3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559"/>
      <c r="Y146" s="74"/>
      <c r="Z146" s="74"/>
      <c r="AA146" s="74"/>
      <c r="AB146" s="74"/>
      <c r="AC146" s="74"/>
      <c r="AD146" s="74"/>
      <c r="AE146" s="74"/>
      <c r="AF146" s="74"/>
      <c r="AG146" s="74"/>
      <c r="AH146" s="74"/>
      <c r="AI146" s="74"/>
      <c r="AJ146" s="74"/>
    </row>
    <row r="147" spans="1:36"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559"/>
      <c r="Y147" s="74"/>
      <c r="Z147" s="74"/>
      <c r="AA147" s="74"/>
      <c r="AB147" s="74"/>
      <c r="AC147" s="74"/>
      <c r="AD147" s="74"/>
      <c r="AE147" s="74"/>
      <c r="AF147" s="74"/>
      <c r="AG147" s="74"/>
      <c r="AH147" s="74"/>
      <c r="AI147" s="74"/>
      <c r="AJ147" s="74"/>
    </row>
    <row r="148" spans="1:36"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559"/>
      <c r="Y148" s="74"/>
      <c r="Z148" s="74"/>
      <c r="AA148" s="74"/>
      <c r="AB148" s="74"/>
      <c r="AC148" s="74"/>
      <c r="AD148" s="74"/>
      <c r="AE148" s="74"/>
      <c r="AF148" s="74"/>
      <c r="AG148" s="74"/>
      <c r="AH148" s="74"/>
      <c r="AI148" s="74"/>
      <c r="AJ148" s="74"/>
    </row>
    <row r="149" spans="1:36"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559"/>
      <c r="Y149" s="74"/>
      <c r="Z149" s="74"/>
      <c r="AA149" s="74"/>
      <c r="AB149" s="74"/>
      <c r="AC149" s="74"/>
      <c r="AD149" s="74"/>
      <c r="AE149" s="74"/>
      <c r="AF149" s="74"/>
      <c r="AG149" s="74"/>
      <c r="AH149" s="74"/>
      <c r="AI149" s="74"/>
      <c r="AJ149" s="74"/>
    </row>
    <row r="150" spans="1:36"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559"/>
      <c r="Y150" s="74"/>
      <c r="Z150" s="74"/>
      <c r="AA150" s="74"/>
      <c r="AB150" s="74"/>
      <c r="AC150" s="74"/>
      <c r="AD150" s="74"/>
      <c r="AE150" s="74"/>
      <c r="AF150" s="74"/>
      <c r="AG150" s="74"/>
      <c r="AH150" s="74"/>
      <c r="AI150" s="74"/>
      <c r="AJ150" s="74"/>
    </row>
    <row r="151" spans="1:36"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559"/>
      <c r="Y151" s="74"/>
      <c r="Z151" s="74"/>
      <c r="AA151" s="74"/>
      <c r="AB151" s="74"/>
      <c r="AC151" s="74"/>
      <c r="AD151" s="74"/>
      <c r="AE151" s="74"/>
      <c r="AF151" s="74"/>
      <c r="AG151" s="74"/>
      <c r="AH151" s="74"/>
      <c r="AI151" s="74"/>
      <c r="AJ151" s="74"/>
    </row>
    <row r="152" spans="1:36"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559"/>
      <c r="Y152" s="74"/>
      <c r="Z152" s="74"/>
      <c r="AA152" s="74"/>
      <c r="AB152" s="74"/>
      <c r="AC152" s="74"/>
      <c r="AD152" s="74"/>
      <c r="AE152" s="74"/>
      <c r="AF152" s="74"/>
      <c r="AG152" s="74"/>
      <c r="AH152" s="74"/>
      <c r="AI152" s="74"/>
      <c r="AJ152" s="74"/>
    </row>
    <row r="153" spans="1:36"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559"/>
      <c r="Y153" s="74"/>
      <c r="Z153" s="74"/>
      <c r="AA153" s="74"/>
      <c r="AB153" s="74"/>
      <c r="AC153" s="74"/>
      <c r="AD153" s="74"/>
      <c r="AE153" s="74"/>
      <c r="AF153" s="74"/>
      <c r="AG153" s="74"/>
      <c r="AH153" s="74"/>
      <c r="AI153" s="74"/>
      <c r="AJ153" s="74"/>
    </row>
    <row r="154" spans="1:36"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559"/>
      <c r="Y154" s="74"/>
      <c r="Z154" s="74"/>
      <c r="AA154" s="74"/>
      <c r="AB154" s="74"/>
      <c r="AC154" s="74"/>
      <c r="AD154" s="74"/>
      <c r="AE154" s="74"/>
      <c r="AF154" s="74"/>
      <c r="AG154" s="74"/>
      <c r="AH154" s="74"/>
      <c r="AI154" s="74"/>
      <c r="AJ154" s="74"/>
    </row>
    <row r="155" spans="1:36"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559"/>
      <c r="Y155" s="74"/>
      <c r="Z155" s="74"/>
      <c r="AA155" s="74"/>
      <c r="AB155" s="74"/>
      <c r="AC155" s="74"/>
      <c r="AD155" s="74"/>
      <c r="AE155" s="74"/>
      <c r="AF155" s="74"/>
      <c r="AG155" s="74"/>
      <c r="AH155" s="74"/>
      <c r="AI155" s="74"/>
      <c r="AJ155" s="74"/>
    </row>
    <row r="156" spans="1:3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559"/>
      <c r="Y156" s="74"/>
      <c r="Z156" s="74"/>
      <c r="AA156" s="74"/>
      <c r="AB156" s="74"/>
      <c r="AC156" s="74"/>
      <c r="AD156" s="74"/>
      <c r="AE156" s="74"/>
      <c r="AF156" s="74"/>
      <c r="AG156" s="74"/>
      <c r="AH156" s="74"/>
      <c r="AI156" s="74"/>
      <c r="AJ156" s="74"/>
    </row>
    <row r="157" spans="1:36"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559"/>
      <c r="Y157" s="74"/>
      <c r="Z157" s="74"/>
      <c r="AA157" s="74"/>
      <c r="AB157" s="74"/>
      <c r="AC157" s="74"/>
      <c r="AD157" s="74"/>
      <c r="AE157" s="74"/>
      <c r="AF157" s="74"/>
      <c r="AG157" s="74"/>
      <c r="AH157" s="74"/>
      <c r="AI157" s="74"/>
      <c r="AJ157" s="74"/>
    </row>
    <row r="158" spans="1:36"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559"/>
      <c r="Y158" s="74"/>
      <c r="Z158" s="74"/>
      <c r="AA158" s="74"/>
      <c r="AB158" s="74"/>
      <c r="AC158" s="74"/>
      <c r="AD158" s="74"/>
      <c r="AE158" s="74"/>
      <c r="AF158" s="74"/>
      <c r="AG158" s="74"/>
      <c r="AH158" s="74"/>
      <c r="AI158" s="74"/>
      <c r="AJ158" s="74"/>
    </row>
    <row r="159" spans="1:36"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559"/>
      <c r="Y159" s="74"/>
      <c r="Z159" s="74"/>
      <c r="AA159" s="74"/>
      <c r="AB159" s="74"/>
      <c r="AC159" s="74"/>
      <c r="AD159" s="74"/>
      <c r="AE159" s="74"/>
      <c r="AF159" s="74"/>
      <c r="AG159" s="74"/>
      <c r="AH159" s="74"/>
      <c r="AI159" s="74"/>
      <c r="AJ159" s="74"/>
    </row>
    <row r="160" spans="1:36"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559"/>
      <c r="Y160" s="74"/>
      <c r="Z160" s="74"/>
      <c r="AA160" s="74"/>
      <c r="AB160" s="74"/>
      <c r="AC160" s="74"/>
      <c r="AD160" s="74"/>
      <c r="AE160" s="74"/>
      <c r="AF160" s="74"/>
      <c r="AG160" s="74"/>
      <c r="AH160" s="74"/>
      <c r="AI160" s="74"/>
      <c r="AJ160" s="74"/>
    </row>
    <row r="161" spans="1:36"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559"/>
      <c r="Y161" s="74"/>
      <c r="Z161" s="74"/>
      <c r="AA161" s="74"/>
      <c r="AB161" s="74"/>
      <c r="AC161" s="74"/>
      <c r="AD161" s="74"/>
      <c r="AE161" s="74"/>
      <c r="AF161" s="74"/>
      <c r="AG161" s="74"/>
      <c r="AH161" s="74"/>
      <c r="AI161" s="74"/>
      <c r="AJ161" s="74"/>
    </row>
    <row r="162" spans="1:36"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559"/>
      <c r="Y162" s="74"/>
      <c r="Z162" s="74"/>
      <c r="AA162" s="74"/>
      <c r="AB162" s="74"/>
      <c r="AC162" s="74"/>
      <c r="AD162" s="74"/>
      <c r="AE162" s="74"/>
      <c r="AF162" s="74"/>
      <c r="AG162" s="74"/>
      <c r="AH162" s="74"/>
      <c r="AI162" s="74"/>
      <c r="AJ162" s="74"/>
    </row>
    <row r="163" spans="1:36"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559"/>
      <c r="Y163" s="74"/>
      <c r="Z163" s="74"/>
      <c r="AA163" s="74"/>
      <c r="AB163" s="74"/>
      <c r="AC163" s="74"/>
      <c r="AD163" s="74"/>
      <c r="AE163" s="74"/>
      <c r="AF163" s="74"/>
      <c r="AG163" s="74"/>
      <c r="AH163" s="74"/>
      <c r="AI163" s="74"/>
      <c r="AJ163" s="74"/>
    </row>
    <row r="164" spans="1:36"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559"/>
      <c r="Y164" s="74"/>
      <c r="Z164" s="74"/>
      <c r="AA164" s="74"/>
      <c r="AB164" s="74"/>
      <c r="AC164" s="74"/>
      <c r="AD164" s="74"/>
      <c r="AE164" s="74"/>
      <c r="AF164" s="74"/>
      <c r="AG164" s="74"/>
      <c r="AH164" s="74"/>
      <c r="AI164" s="74"/>
      <c r="AJ164" s="74"/>
    </row>
    <row r="165" spans="1:36"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559"/>
      <c r="Y165" s="74"/>
      <c r="Z165" s="74"/>
      <c r="AA165" s="74"/>
      <c r="AB165" s="74"/>
      <c r="AC165" s="74"/>
      <c r="AD165" s="74"/>
      <c r="AE165" s="74"/>
      <c r="AF165" s="74"/>
      <c r="AG165" s="74"/>
      <c r="AH165" s="74"/>
      <c r="AI165" s="74"/>
      <c r="AJ165" s="74"/>
    </row>
    <row r="166" spans="1:3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559"/>
      <c r="Y166" s="74"/>
      <c r="Z166" s="74"/>
      <c r="AA166" s="74"/>
      <c r="AB166" s="74"/>
      <c r="AC166" s="74"/>
      <c r="AD166" s="74"/>
      <c r="AE166" s="74"/>
      <c r="AF166" s="74"/>
      <c r="AG166" s="74"/>
      <c r="AH166" s="74"/>
      <c r="AI166" s="74"/>
      <c r="AJ166" s="74"/>
    </row>
    <row r="167" spans="1:36"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559"/>
      <c r="Y167" s="74"/>
      <c r="Z167" s="74"/>
      <c r="AA167" s="74"/>
      <c r="AB167" s="74"/>
      <c r="AC167" s="74"/>
      <c r="AD167" s="74"/>
      <c r="AE167" s="74"/>
      <c r="AF167" s="74"/>
      <c r="AG167" s="74"/>
      <c r="AH167" s="74"/>
      <c r="AI167" s="74"/>
      <c r="AJ167" s="74"/>
    </row>
    <row r="168" spans="1:36"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559"/>
      <c r="Y168" s="74"/>
      <c r="Z168" s="74"/>
      <c r="AA168" s="74"/>
      <c r="AB168" s="74"/>
      <c r="AC168" s="74"/>
      <c r="AD168" s="74"/>
      <c r="AE168" s="74"/>
      <c r="AF168" s="74"/>
      <c r="AG168" s="74"/>
      <c r="AH168" s="74"/>
      <c r="AI168" s="74"/>
      <c r="AJ168" s="74"/>
    </row>
    <row r="169" spans="1:36"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559"/>
      <c r="Y169" s="74"/>
      <c r="Z169" s="74"/>
      <c r="AA169" s="74"/>
      <c r="AB169" s="74"/>
      <c r="AC169" s="74"/>
      <c r="AD169" s="74"/>
      <c r="AE169" s="74"/>
      <c r="AF169" s="74"/>
      <c r="AG169" s="74"/>
      <c r="AH169" s="74"/>
      <c r="AI169" s="74"/>
      <c r="AJ169" s="74"/>
    </row>
    <row r="170" spans="1:36"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559"/>
      <c r="Y170" s="74"/>
      <c r="Z170" s="74"/>
      <c r="AA170" s="74"/>
      <c r="AB170" s="74"/>
      <c r="AC170" s="74"/>
      <c r="AD170" s="74"/>
      <c r="AE170" s="74"/>
      <c r="AF170" s="74"/>
      <c r="AG170" s="74"/>
      <c r="AH170" s="74"/>
      <c r="AI170" s="74"/>
      <c r="AJ170" s="74"/>
    </row>
    <row r="171" spans="1:36"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559"/>
      <c r="Y171" s="74"/>
      <c r="Z171" s="74"/>
      <c r="AA171" s="74"/>
      <c r="AB171" s="74"/>
      <c r="AC171" s="74"/>
      <c r="AD171" s="74"/>
      <c r="AE171" s="74"/>
      <c r="AF171" s="74"/>
      <c r="AG171" s="74"/>
      <c r="AH171" s="74"/>
      <c r="AI171" s="74"/>
      <c r="AJ171" s="74"/>
    </row>
    <row r="172" spans="1:36"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559"/>
      <c r="Y172" s="74"/>
      <c r="Z172" s="74"/>
      <c r="AA172" s="74"/>
      <c r="AB172" s="74"/>
      <c r="AC172" s="74"/>
      <c r="AD172" s="74"/>
      <c r="AE172" s="74"/>
      <c r="AF172" s="74"/>
      <c r="AG172" s="74"/>
      <c r="AH172" s="74"/>
      <c r="AI172" s="74"/>
      <c r="AJ172" s="74"/>
    </row>
    <row r="173" spans="1:36"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559"/>
      <c r="Y173" s="74"/>
      <c r="Z173" s="74"/>
      <c r="AA173" s="74"/>
      <c r="AB173" s="74"/>
      <c r="AC173" s="74"/>
      <c r="AD173" s="74"/>
      <c r="AE173" s="74"/>
      <c r="AF173" s="74"/>
      <c r="AG173" s="74"/>
      <c r="AH173" s="74"/>
      <c r="AI173" s="74"/>
      <c r="AJ173" s="74"/>
    </row>
    <row r="174" spans="1:36"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559"/>
      <c r="Y174" s="74"/>
      <c r="Z174" s="74"/>
      <c r="AA174" s="74"/>
      <c r="AB174" s="74"/>
      <c r="AC174" s="74"/>
      <c r="AD174" s="74"/>
      <c r="AE174" s="74"/>
      <c r="AF174" s="74"/>
      <c r="AG174" s="74"/>
      <c r="AH174" s="74"/>
      <c r="AI174" s="74"/>
      <c r="AJ174" s="74"/>
    </row>
    <row r="175" spans="1:36"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559"/>
      <c r="Y175" s="74"/>
      <c r="Z175" s="74"/>
      <c r="AA175" s="74"/>
      <c r="AB175" s="74"/>
      <c r="AC175" s="74"/>
      <c r="AD175" s="74"/>
      <c r="AE175" s="74"/>
      <c r="AF175" s="74"/>
      <c r="AG175" s="74"/>
      <c r="AH175" s="74"/>
      <c r="AI175" s="74"/>
      <c r="AJ175" s="74"/>
    </row>
    <row r="176" spans="1:3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559"/>
      <c r="Y176" s="74"/>
      <c r="Z176" s="74"/>
      <c r="AA176" s="74"/>
      <c r="AB176" s="74"/>
      <c r="AC176" s="74"/>
      <c r="AD176" s="74"/>
      <c r="AE176" s="74"/>
      <c r="AF176" s="74"/>
      <c r="AG176" s="74"/>
      <c r="AH176" s="74"/>
      <c r="AI176" s="74"/>
      <c r="AJ176" s="74"/>
    </row>
    <row r="177" spans="1:36"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559"/>
      <c r="Y177" s="74"/>
      <c r="Z177" s="74"/>
      <c r="AA177" s="74"/>
      <c r="AB177" s="74"/>
      <c r="AC177" s="74"/>
      <c r="AD177" s="74"/>
      <c r="AE177" s="74"/>
      <c r="AF177" s="74"/>
      <c r="AG177" s="74"/>
      <c r="AH177" s="74"/>
      <c r="AI177" s="74"/>
      <c r="AJ177" s="74"/>
    </row>
    <row r="178" spans="1:36"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559"/>
      <c r="Y178" s="74"/>
      <c r="Z178" s="74"/>
      <c r="AA178" s="74"/>
      <c r="AB178" s="74"/>
      <c r="AC178" s="74"/>
      <c r="AD178" s="74"/>
      <c r="AE178" s="74"/>
      <c r="AF178" s="74"/>
      <c r="AG178" s="74"/>
      <c r="AH178" s="74"/>
      <c r="AI178" s="74"/>
      <c r="AJ178" s="74"/>
    </row>
    <row r="179" spans="1:36"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559"/>
      <c r="Y179" s="74"/>
      <c r="Z179" s="74"/>
      <c r="AA179" s="74"/>
      <c r="AB179" s="74"/>
      <c r="AC179" s="74"/>
      <c r="AD179" s="74"/>
      <c r="AE179" s="74"/>
      <c r="AF179" s="74"/>
      <c r="AG179" s="74"/>
      <c r="AH179" s="74"/>
      <c r="AI179" s="74"/>
      <c r="AJ179" s="74"/>
    </row>
    <row r="180" spans="1:36"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559"/>
      <c r="Y180" s="74"/>
      <c r="Z180" s="74"/>
      <c r="AA180" s="74"/>
      <c r="AB180" s="74"/>
      <c r="AC180" s="74"/>
      <c r="AD180" s="74"/>
      <c r="AE180" s="74"/>
      <c r="AF180" s="74"/>
      <c r="AG180" s="74"/>
      <c r="AH180" s="74"/>
      <c r="AI180" s="74"/>
      <c r="AJ180" s="74"/>
    </row>
    <row r="181" spans="1:36"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559"/>
      <c r="Y181" s="74"/>
      <c r="Z181" s="74"/>
      <c r="AA181" s="74"/>
      <c r="AB181" s="74"/>
      <c r="AC181" s="74"/>
      <c r="AD181" s="74"/>
      <c r="AE181" s="74"/>
      <c r="AF181" s="74"/>
      <c r="AG181" s="74"/>
      <c r="AH181" s="74"/>
      <c r="AI181" s="74"/>
      <c r="AJ181" s="74"/>
    </row>
    <row r="182" spans="1:36"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559"/>
      <c r="Y182" s="74"/>
      <c r="Z182" s="74"/>
      <c r="AA182" s="74"/>
      <c r="AB182" s="74"/>
      <c r="AC182" s="74"/>
      <c r="AD182" s="74"/>
      <c r="AE182" s="74"/>
      <c r="AF182" s="74"/>
      <c r="AG182" s="74"/>
      <c r="AH182" s="74"/>
      <c r="AI182" s="74"/>
      <c r="AJ182" s="74"/>
    </row>
    <row r="183" spans="1:36"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559"/>
      <c r="Y183" s="74"/>
      <c r="Z183" s="74"/>
      <c r="AA183" s="74"/>
      <c r="AB183" s="74"/>
      <c r="AC183" s="74"/>
      <c r="AD183" s="74"/>
      <c r="AE183" s="74"/>
      <c r="AF183" s="74"/>
      <c r="AG183" s="74"/>
      <c r="AH183" s="74"/>
      <c r="AI183" s="74"/>
      <c r="AJ183" s="74"/>
    </row>
    <row r="184" spans="1:36"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559"/>
      <c r="Y184" s="74"/>
      <c r="Z184" s="74"/>
      <c r="AA184" s="74"/>
      <c r="AB184" s="74"/>
      <c r="AC184" s="74"/>
      <c r="AD184" s="74"/>
      <c r="AE184" s="74"/>
      <c r="AF184" s="74"/>
      <c r="AG184" s="74"/>
      <c r="AH184" s="74"/>
      <c r="AI184" s="74"/>
      <c r="AJ184" s="74"/>
    </row>
    <row r="185" spans="1:36"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559"/>
      <c r="Y185" s="74"/>
      <c r="Z185" s="74"/>
      <c r="AA185" s="74"/>
      <c r="AB185" s="74"/>
      <c r="AC185" s="74"/>
      <c r="AD185" s="74"/>
      <c r="AE185" s="74"/>
      <c r="AF185" s="74"/>
      <c r="AG185" s="74"/>
      <c r="AH185" s="74"/>
      <c r="AI185" s="74"/>
      <c r="AJ185" s="74"/>
    </row>
    <row r="186" spans="1:3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559"/>
      <c r="Y186" s="74"/>
      <c r="Z186" s="74"/>
      <c r="AA186" s="74"/>
      <c r="AB186" s="74"/>
      <c r="AC186" s="74"/>
      <c r="AD186" s="74"/>
      <c r="AE186" s="74"/>
      <c r="AF186" s="74"/>
      <c r="AG186" s="74"/>
      <c r="AH186" s="74"/>
      <c r="AI186" s="74"/>
      <c r="AJ186" s="74"/>
    </row>
    <row r="187" spans="1:36"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559"/>
      <c r="Y187" s="74"/>
      <c r="Z187" s="74"/>
      <c r="AA187" s="74"/>
      <c r="AB187" s="74"/>
      <c r="AC187" s="74"/>
      <c r="AD187" s="74"/>
      <c r="AE187" s="74"/>
      <c r="AF187" s="74"/>
      <c r="AG187" s="74"/>
      <c r="AH187" s="74"/>
      <c r="AI187" s="74"/>
      <c r="AJ187" s="74"/>
    </row>
    <row r="188" spans="1:36"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559"/>
      <c r="Y188" s="74"/>
      <c r="Z188" s="74"/>
      <c r="AA188" s="74"/>
      <c r="AB188" s="74"/>
      <c r="AC188" s="74"/>
      <c r="AD188" s="74"/>
      <c r="AE188" s="74"/>
      <c r="AF188" s="74"/>
      <c r="AG188" s="74"/>
      <c r="AH188" s="74"/>
      <c r="AI188" s="74"/>
      <c r="AJ188" s="74"/>
    </row>
    <row r="189" spans="1:36"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559"/>
      <c r="Y189" s="74"/>
      <c r="Z189" s="74"/>
      <c r="AA189" s="74"/>
      <c r="AB189" s="74"/>
      <c r="AC189" s="74"/>
      <c r="AD189" s="74"/>
      <c r="AE189" s="74"/>
      <c r="AF189" s="74"/>
      <c r="AG189" s="74"/>
      <c r="AH189" s="74"/>
      <c r="AI189" s="74"/>
      <c r="AJ189" s="74"/>
    </row>
    <row r="190" spans="1:36"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559"/>
      <c r="Y190" s="74"/>
      <c r="Z190" s="74"/>
      <c r="AA190" s="74"/>
      <c r="AB190" s="74"/>
      <c r="AC190" s="74"/>
      <c r="AD190" s="74"/>
      <c r="AE190" s="74"/>
      <c r="AF190" s="74"/>
      <c r="AG190" s="74"/>
      <c r="AH190" s="74"/>
      <c r="AI190" s="74"/>
      <c r="AJ190" s="74"/>
    </row>
    <row r="191" spans="1:36"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559"/>
      <c r="Y191" s="74"/>
      <c r="Z191" s="74"/>
      <c r="AA191" s="74"/>
      <c r="AB191" s="74"/>
      <c r="AC191" s="74"/>
      <c r="AD191" s="74"/>
      <c r="AE191" s="74"/>
      <c r="AF191" s="74"/>
      <c r="AG191" s="74"/>
      <c r="AH191" s="74"/>
      <c r="AI191" s="74"/>
      <c r="AJ191" s="74"/>
    </row>
    <row r="192" spans="1:36"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559"/>
      <c r="Y192" s="74"/>
      <c r="Z192" s="74"/>
      <c r="AA192" s="74"/>
      <c r="AB192" s="74"/>
      <c r="AC192" s="74"/>
      <c r="AD192" s="74"/>
      <c r="AE192" s="74"/>
      <c r="AF192" s="74"/>
      <c r="AG192" s="74"/>
      <c r="AH192" s="74"/>
      <c r="AI192" s="74"/>
      <c r="AJ192" s="74"/>
    </row>
    <row r="193" spans="1:36"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559"/>
      <c r="Y193" s="74"/>
      <c r="Z193" s="74"/>
      <c r="AA193" s="74"/>
      <c r="AB193" s="74"/>
      <c r="AC193" s="74"/>
      <c r="AD193" s="74"/>
      <c r="AE193" s="74"/>
      <c r="AF193" s="74"/>
      <c r="AG193" s="74"/>
      <c r="AH193" s="74"/>
      <c r="AI193" s="74"/>
      <c r="AJ193" s="74"/>
    </row>
    <row r="194" spans="1:36"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559"/>
      <c r="Y194" s="74"/>
      <c r="Z194" s="74"/>
      <c r="AA194" s="74"/>
      <c r="AB194" s="74"/>
      <c r="AC194" s="74"/>
      <c r="AD194" s="74"/>
      <c r="AE194" s="74"/>
      <c r="AF194" s="74"/>
      <c r="AG194" s="74"/>
      <c r="AH194" s="74"/>
      <c r="AI194" s="74"/>
      <c r="AJ194" s="74"/>
    </row>
    <row r="195" spans="1:36"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559"/>
      <c r="Y195" s="74"/>
      <c r="Z195" s="74"/>
      <c r="AA195" s="74"/>
      <c r="AB195" s="74"/>
      <c r="AC195" s="74"/>
      <c r="AD195" s="74"/>
      <c r="AE195" s="74"/>
      <c r="AF195" s="74"/>
      <c r="AG195" s="74"/>
      <c r="AH195" s="74"/>
      <c r="AI195" s="74"/>
      <c r="AJ195" s="74"/>
    </row>
    <row r="196" spans="1:3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559"/>
      <c r="Y196" s="74"/>
      <c r="Z196" s="74"/>
      <c r="AA196" s="74"/>
      <c r="AB196" s="74"/>
      <c r="AC196" s="74"/>
      <c r="AD196" s="74"/>
      <c r="AE196" s="74"/>
      <c r="AF196" s="74"/>
      <c r="AG196" s="74"/>
      <c r="AH196" s="74"/>
      <c r="AI196" s="74"/>
      <c r="AJ196" s="74"/>
    </row>
    <row r="197" spans="1:36"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559"/>
      <c r="Y197" s="74"/>
      <c r="Z197" s="74"/>
      <c r="AA197" s="74"/>
      <c r="AB197" s="74"/>
      <c r="AC197" s="74"/>
      <c r="AD197" s="74"/>
      <c r="AE197" s="74"/>
      <c r="AF197" s="74"/>
      <c r="AG197" s="74"/>
      <c r="AH197" s="74"/>
      <c r="AI197" s="74"/>
      <c r="AJ197" s="74"/>
    </row>
    <row r="198" spans="1:36"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559"/>
      <c r="Y198" s="74"/>
      <c r="Z198" s="74"/>
      <c r="AA198" s="74"/>
      <c r="AB198" s="74"/>
      <c r="AC198" s="74"/>
      <c r="AD198" s="74"/>
      <c r="AE198" s="74"/>
      <c r="AF198" s="74"/>
      <c r="AG198" s="74"/>
      <c r="AH198" s="74"/>
      <c r="AI198" s="74"/>
      <c r="AJ198" s="74"/>
    </row>
    <row r="199" spans="1:36"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559"/>
      <c r="Y199" s="74"/>
      <c r="Z199" s="74"/>
      <c r="AA199" s="74"/>
      <c r="AB199" s="74"/>
      <c r="AC199" s="74"/>
      <c r="AD199" s="74"/>
      <c r="AE199" s="74"/>
      <c r="AF199" s="74"/>
      <c r="AG199" s="74"/>
      <c r="AH199" s="74"/>
      <c r="AI199" s="74"/>
      <c r="AJ199" s="74"/>
    </row>
    <row r="200" spans="1:36"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559"/>
      <c r="Y200" s="74"/>
      <c r="Z200" s="74"/>
      <c r="AA200" s="74"/>
      <c r="AB200" s="74"/>
      <c r="AC200" s="74"/>
      <c r="AD200" s="74"/>
      <c r="AE200" s="74"/>
      <c r="AF200" s="74"/>
      <c r="AG200" s="74"/>
      <c r="AH200" s="74"/>
      <c r="AI200" s="74"/>
      <c r="AJ200" s="74"/>
    </row>
    <row r="201" spans="1:36"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559"/>
      <c r="Y201" s="74"/>
      <c r="Z201" s="74"/>
      <c r="AA201" s="74"/>
      <c r="AB201" s="74"/>
      <c r="AC201" s="74"/>
      <c r="AD201" s="74"/>
      <c r="AE201" s="74"/>
      <c r="AF201" s="74"/>
      <c r="AG201" s="74"/>
      <c r="AH201" s="74"/>
      <c r="AI201" s="74"/>
      <c r="AJ201" s="74"/>
    </row>
    <row r="202" spans="1:36"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559"/>
      <c r="Y202" s="74"/>
      <c r="Z202" s="74"/>
      <c r="AA202" s="74"/>
      <c r="AB202" s="74"/>
      <c r="AC202" s="74"/>
      <c r="AD202" s="74"/>
      <c r="AE202" s="74"/>
      <c r="AF202" s="74"/>
      <c r="AG202" s="74"/>
      <c r="AH202" s="74"/>
      <c r="AI202" s="74"/>
      <c r="AJ202" s="74"/>
    </row>
    <row r="203" spans="1:36"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559"/>
      <c r="Y203" s="74"/>
      <c r="Z203" s="74"/>
      <c r="AA203" s="74"/>
      <c r="AB203" s="74"/>
      <c r="AC203" s="74"/>
      <c r="AD203" s="74"/>
      <c r="AE203" s="74"/>
      <c r="AF203" s="74"/>
      <c r="AG203" s="74"/>
      <c r="AH203" s="74"/>
      <c r="AI203" s="74"/>
      <c r="AJ203" s="74"/>
    </row>
    <row r="204" spans="1:36"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559"/>
      <c r="Y204" s="74"/>
      <c r="Z204" s="74"/>
      <c r="AA204" s="74"/>
      <c r="AB204" s="74"/>
      <c r="AC204" s="74"/>
      <c r="AD204" s="74"/>
      <c r="AE204" s="74"/>
      <c r="AF204" s="74"/>
      <c r="AG204" s="74"/>
      <c r="AH204" s="74"/>
      <c r="AI204" s="74"/>
      <c r="AJ204" s="74"/>
    </row>
    <row r="205" spans="1:36"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559"/>
      <c r="Y205" s="74"/>
      <c r="Z205" s="74"/>
      <c r="AA205" s="74"/>
      <c r="AB205" s="74"/>
      <c r="AC205" s="74"/>
      <c r="AD205" s="74"/>
      <c r="AE205" s="74"/>
      <c r="AF205" s="74"/>
      <c r="AG205" s="74"/>
      <c r="AH205" s="74"/>
      <c r="AI205" s="74"/>
      <c r="AJ205" s="74"/>
    </row>
    <row r="206" spans="1:3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559"/>
      <c r="Y206" s="74"/>
      <c r="Z206" s="74"/>
      <c r="AA206" s="74"/>
      <c r="AB206" s="74"/>
      <c r="AC206" s="74"/>
      <c r="AD206" s="74"/>
      <c r="AE206" s="74"/>
      <c r="AF206" s="74"/>
      <c r="AG206" s="74"/>
      <c r="AH206" s="74"/>
      <c r="AI206" s="74"/>
      <c r="AJ206" s="74"/>
    </row>
    <row r="207" spans="1:36"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559"/>
      <c r="Y207" s="74"/>
      <c r="Z207" s="74"/>
      <c r="AA207" s="74"/>
      <c r="AB207" s="74"/>
      <c r="AC207" s="74"/>
      <c r="AD207" s="74"/>
      <c r="AE207" s="74"/>
      <c r="AF207" s="74"/>
      <c r="AG207" s="74"/>
      <c r="AH207" s="74"/>
      <c r="AI207" s="74"/>
      <c r="AJ207" s="74"/>
    </row>
    <row r="208" spans="1:36"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559"/>
      <c r="Y208" s="74"/>
      <c r="Z208" s="74"/>
      <c r="AA208" s="74"/>
      <c r="AB208" s="74"/>
      <c r="AC208" s="74"/>
      <c r="AD208" s="74"/>
      <c r="AE208" s="74"/>
      <c r="AF208" s="74"/>
      <c r="AG208" s="74"/>
      <c r="AH208" s="74"/>
      <c r="AI208" s="74"/>
      <c r="AJ208" s="74"/>
    </row>
    <row r="209" spans="1:36"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559"/>
      <c r="Y209" s="74"/>
      <c r="Z209" s="74"/>
      <c r="AA209" s="74"/>
      <c r="AB209" s="74"/>
      <c r="AC209" s="74"/>
      <c r="AD209" s="74"/>
      <c r="AE209" s="74"/>
      <c r="AF209" s="74"/>
      <c r="AG209" s="74"/>
      <c r="AH209" s="74"/>
      <c r="AI209" s="74"/>
      <c r="AJ209" s="74"/>
    </row>
    <row r="210" spans="1:36"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559"/>
      <c r="Y210" s="74"/>
      <c r="Z210" s="74"/>
      <c r="AA210" s="74"/>
      <c r="AB210" s="74"/>
      <c r="AC210" s="74"/>
      <c r="AD210" s="74"/>
      <c r="AE210" s="74"/>
      <c r="AF210" s="74"/>
      <c r="AG210" s="74"/>
      <c r="AH210" s="74"/>
      <c r="AI210" s="74"/>
      <c r="AJ210" s="74"/>
    </row>
    <row r="211" spans="1:36"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559"/>
      <c r="Y211" s="74"/>
      <c r="Z211" s="74"/>
      <c r="AA211" s="74"/>
      <c r="AB211" s="74"/>
      <c r="AC211" s="74"/>
      <c r="AD211" s="74"/>
      <c r="AE211" s="74"/>
      <c r="AF211" s="74"/>
      <c r="AG211" s="74"/>
      <c r="AH211" s="74"/>
      <c r="AI211" s="74"/>
      <c r="AJ211" s="74"/>
    </row>
    <row r="212" spans="1:36"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559"/>
      <c r="Y212" s="74"/>
      <c r="Z212" s="74"/>
      <c r="AA212" s="74"/>
      <c r="AB212" s="74"/>
      <c r="AC212" s="74"/>
      <c r="AD212" s="74"/>
      <c r="AE212" s="74"/>
      <c r="AF212" s="74"/>
      <c r="AG212" s="74"/>
      <c r="AH212" s="74"/>
      <c r="AI212" s="74"/>
      <c r="AJ212" s="74"/>
    </row>
    <row r="213" spans="1:36"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559"/>
      <c r="Y213" s="74"/>
      <c r="Z213" s="74"/>
      <c r="AA213" s="74"/>
      <c r="AB213" s="74"/>
      <c r="AC213" s="74"/>
      <c r="AD213" s="74"/>
      <c r="AE213" s="74"/>
      <c r="AF213" s="74"/>
      <c r="AG213" s="74"/>
      <c r="AH213" s="74"/>
      <c r="AI213" s="74"/>
      <c r="AJ213" s="74"/>
    </row>
    <row r="214" spans="1:36"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559"/>
      <c r="Y214" s="74"/>
      <c r="Z214" s="74"/>
      <c r="AA214" s="74"/>
      <c r="AB214" s="74"/>
      <c r="AC214" s="74"/>
      <c r="AD214" s="74"/>
      <c r="AE214" s="74"/>
      <c r="AF214" s="74"/>
      <c r="AG214" s="74"/>
      <c r="AH214" s="74"/>
      <c r="AI214" s="74"/>
      <c r="AJ214" s="74"/>
    </row>
    <row r="215" spans="1:36"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559"/>
      <c r="Y215" s="74"/>
      <c r="Z215" s="74"/>
      <c r="AA215" s="74"/>
      <c r="AB215" s="74"/>
      <c r="AC215" s="74"/>
      <c r="AD215" s="74"/>
      <c r="AE215" s="74"/>
      <c r="AF215" s="74"/>
      <c r="AG215" s="74"/>
      <c r="AH215" s="74"/>
      <c r="AI215" s="74"/>
      <c r="AJ215" s="74"/>
    </row>
    <row r="216" spans="1:3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559"/>
      <c r="Y216" s="74"/>
      <c r="Z216" s="74"/>
      <c r="AA216" s="74"/>
      <c r="AB216" s="74"/>
      <c r="AC216" s="74"/>
      <c r="AD216" s="74"/>
      <c r="AE216" s="74"/>
      <c r="AF216" s="74"/>
      <c r="AG216" s="74"/>
      <c r="AH216" s="74"/>
      <c r="AI216" s="74"/>
      <c r="AJ216" s="74"/>
    </row>
    <row r="217" spans="1:36"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559"/>
      <c r="Y217" s="74"/>
      <c r="Z217" s="74"/>
      <c r="AA217" s="74"/>
      <c r="AB217" s="74"/>
      <c r="AC217" s="74"/>
      <c r="AD217" s="74"/>
      <c r="AE217" s="74"/>
      <c r="AF217" s="74"/>
      <c r="AG217" s="74"/>
      <c r="AH217" s="74"/>
      <c r="AI217" s="74"/>
      <c r="AJ217" s="74"/>
    </row>
    <row r="218" spans="1:36"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559"/>
      <c r="Y218" s="74"/>
      <c r="Z218" s="74"/>
      <c r="AA218" s="74"/>
      <c r="AB218" s="74"/>
      <c r="AC218" s="74"/>
      <c r="AD218" s="74"/>
      <c r="AE218" s="74"/>
      <c r="AF218" s="74"/>
      <c r="AG218" s="74"/>
      <c r="AH218" s="74"/>
      <c r="AI218" s="74"/>
      <c r="AJ218" s="74"/>
    </row>
    <row r="219" spans="1:36"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559"/>
      <c r="Y219" s="74"/>
      <c r="Z219" s="74"/>
      <c r="AA219" s="74"/>
      <c r="AB219" s="74"/>
      <c r="AC219" s="74"/>
      <c r="AD219" s="74"/>
      <c r="AE219" s="74"/>
      <c r="AF219" s="74"/>
      <c r="AG219" s="74"/>
      <c r="AH219" s="74"/>
      <c r="AI219" s="74"/>
      <c r="AJ219" s="74"/>
    </row>
    <row r="220" spans="1:36"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559"/>
      <c r="Y220" s="74"/>
      <c r="Z220" s="74"/>
      <c r="AA220" s="74"/>
      <c r="AB220" s="74"/>
      <c r="AC220" s="74"/>
      <c r="AD220" s="74"/>
      <c r="AE220" s="74"/>
      <c r="AF220" s="74"/>
      <c r="AG220" s="74"/>
      <c r="AH220" s="74"/>
      <c r="AI220" s="74"/>
      <c r="AJ220" s="74"/>
    </row>
    <row r="221" spans="1:36"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559"/>
      <c r="Y221" s="74"/>
      <c r="Z221" s="74"/>
      <c r="AA221" s="74"/>
      <c r="AB221" s="74"/>
      <c r="AC221" s="74"/>
      <c r="AD221" s="74"/>
      <c r="AE221" s="74"/>
      <c r="AF221" s="74"/>
      <c r="AG221" s="74"/>
      <c r="AH221" s="74"/>
      <c r="AI221" s="74"/>
      <c r="AJ221" s="74"/>
    </row>
    <row r="222" spans="1:36"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559"/>
      <c r="Y222" s="74"/>
      <c r="Z222" s="74"/>
      <c r="AA222" s="74"/>
      <c r="AB222" s="74"/>
      <c r="AC222" s="74"/>
      <c r="AD222" s="74"/>
      <c r="AE222" s="74"/>
      <c r="AF222" s="74"/>
      <c r="AG222" s="74"/>
      <c r="AH222" s="74"/>
      <c r="AI222" s="74"/>
      <c r="AJ222" s="74"/>
    </row>
    <row r="223" spans="1:36"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559"/>
      <c r="Y223" s="74"/>
      <c r="Z223" s="74"/>
      <c r="AA223" s="74"/>
      <c r="AB223" s="74"/>
      <c r="AC223" s="74"/>
      <c r="AD223" s="74"/>
      <c r="AE223" s="74"/>
      <c r="AF223" s="74"/>
      <c r="AG223" s="74"/>
      <c r="AH223" s="74"/>
      <c r="AI223" s="74"/>
      <c r="AJ223" s="74"/>
    </row>
    <row r="224" spans="1:36"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559"/>
      <c r="Y224" s="74"/>
      <c r="Z224" s="74"/>
      <c r="AA224" s="74"/>
      <c r="AB224" s="74"/>
      <c r="AC224" s="74"/>
      <c r="AD224" s="74"/>
      <c r="AE224" s="74"/>
      <c r="AF224" s="74"/>
      <c r="AG224" s="74"/>
      <c r="AH224" s="74"/>
      <c r="AI224" s="74"/>
      <c r="AJ224" s="74"/>
    </row>
    <row r="225" spans="1:36"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559"/>
      <c r="Y225" s="74"/>
      <c r="Z225" s="74"/>
      <c r="AA225" s="74"/>
      <c r="AB225" s="74"/>
      <c r="AC225" s="74"/>
      <c r="AD225" s="74"/>
      <c r="AE225" s="74"/>
      <c r="AF225" s="74"/>
      <c r="AG225" s="74"/>
      <c r="AH225" s="74"/>
      <c r="AI225" s="74"/>
      <c r="AJ225" s="74"/>
    </row>
    <row r="226" spans="1:3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559"/>
      <c r="Y226" s="74"/>
      <c r="Z226" s="74"/>
      <c r="AA226" s="74"/>
      <c r="AB226" s="74"/>
      <c r="AC226" s="74"/>
      <c r="AD226" s="74"/>
      <c r="AE226" s="74"/>
      <c r="AF226" s="74"/>
      <c r="AG226" s="74"/>
      <c r="AH226" s="74"/>
      <c r="AI226" s="74"/>
      <c r="AJ226" s="74"/>
    </row>
    <row r="227" spans="1:36"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559"/>
      <c r="Y227" s="74"/>
      <c r="Z227" s="74"/>
      <c r="AA227" s="74"/>
      <c r="AB227" s="74"/>
      <c r="AC227" s="74"/>
      <c r="AD227" s="74"/>
      <c r="AE227" s="74"/>
      <c r="AF227" s="74"/>
      <c r="AG227" s="74"/>
      <c r="AH227" s="74"/>
      <c r="AI227" s="74"/>
      <c r="AJ227" s="74"/>
    </row>
    <row r="228" spans="1:36"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559"/>
      <c r="Y228" s="74"/>
      <c r="Z228" s="74"/>
      <c r="AA228" s="74"/>
      <c r="AB228" s="74"/>
      <c r="AC228" s="74"/>
      <c r="AD228" s="74"/>
      <c r="AE228" s="74"/>
      <c r="AF228" s="74"/>
      <c r="AG228" s="74"/>
      <c r="AH228" s="74"/>
      <c r="AI228" s="74"/>
      <c r="AJ228" s="74"/>
    </row>
    <row r="229" spans="1:36"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559"/>
      <c r="Y229" s="74"/>
      <c r="Z229" s="74"/>
      <c r="AA229" s="74"/>
      <c r="AB229" s="74"/>
      <c r="AC229" s="74"/>
      <c r="AD229" s="74"/>
      <c r="AE229" s="74"/>
      <c r="AF229" s="74"/>
      <c r="AG229" s="74"/>
      <c r="AH229" s="74"/>
      <c r="AI229" s="74"/>
      <c r="AJ229" s="74"/>
    </row>
    <row r="230" spans="1:36"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559"/>
      <c r="Y230" s="74"/>
      <c r="Z230" s="74"/>
      <c r="AA230" s="74"/>
      <c r="AB230" s="74"/>
      <c r="AC230" s="74"/>
      <c r="AD230" s="74"/>
      <c r="AE230" s="74"/>
      <c r="AF230" s="74"/>
      <c r="AG230" s="74"/>
      <c r="AH230" s="74"/>
      <c r="AI230" s="74"/>
      <c r="AJ230" s="74"/>
    </row>
    <row r="231" spans="1:36"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559"/>
      <c r="Y231" s="74"/>
      <c r="Z231" s="74"/>
      <c r="AA231" s="74"/>
      <c r="AB231" s="74"/>
      <c r="AC231" s="74"/>
      <c r="AD231" s="74"/>
      <c r="AE231" s="74"/>
      <c r="AF231" s="74"/>
      <c r="AG231" s="74"/>
      <c r="AH231" s="74"/>
      <c r="AI231" s="74"/>
      <c r="AJ231" s="74"/>
    </row>
    <row r="232" spans="1:36"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559"/>
      <c r="Y232" s="74"/>
      <c r="Z232" s="74"/>
      <c r="AA232" s="74"/>
      <c r="AB232" s="74"/>
      <c r="AC232" s="74"/>
      <c r="AD232" s="74"/>
      <c r="AE232" s="74"/>
      <c r="AF232" s="74"/>
      <c r="AG232" s="74"/>
      <c r="AH232" s="74"/>
      <c r="AI232" s="74"/>
      <c r="AJ232" s="74"/>
    </row>
    <row r="233" spans="1:36"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559"/>
      <c r="Y233" s="74"/>
      <c r="Z233" s="74"/>
      <c r="AA233" s="74"/>
      <c r="AB233" s="74"/>
      <c r="AC233" s="74"/>
      <c r="AD233" s="74"/>
      <c r="AE233" s="74"/>
      <c r="AF233" s="74"/>
      <c r="AG233" s="74"/>
      <c r="AH233" s="74"/>
      <c r="AI233" s="74"/>
      <c r="AJ233" s="74"/>
    </row>
    <row r="234" spans="1:36"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559"/>
      <c r="Y234" s="74"/>
      <c r="Z234" s="74"/>
      <c r="AA234" s="74"/>
      <c r="AB234" s="74"/>
      <c r="AC234" s="74"/>
      <c r="AD234" s="74"/>
      <c r="AE234" s="74"/>
      <c r="AF234" s="74"/>
      <c r="AG234" s="74"/>
      <c r="AH234" s="74"/>
      <c r="AI234" s="74"/>
      <c r="AJ234" s="74"/>
    </row>
    <row r="235" spans="1:36"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559"/>
      <c r="Y235" s="74"/>
      <c r="Z235" s="74"/>
      <c r="AA235" s="74"/>
      <c r="AB235" s="74"/>
      <c r="AC235" s="74"/>
      <c r="AD235" s="74"/>
      <c r="AE235" s="74"/>
      <c r="AF235" s="74"/>
      <c r="AG235" s="74"/>
      <c r="AH235" s="74"/>
      <c r="AI235" s="74"/>
      <c r="AJ235" s="74"/>
    </row>
    <row r="236" spans="1: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559"/>
      <c r="Y236" s="74"/>
      <c r="Z236" s="74"/>
      <c r="AA236" s="74"/>
      <c r="AB236" s="74"/>
      <c r="AC236" s="74"/>
      <c r="AD236" s="74"/>
      <c r="AE236" s="74"/>
      <c r="AF236" s="74"/>
      <c r="AG236" s="74"/>
      <c r="AH236" s="74"/>
      <c r="AI236" s="74"/>
      <c r="AJ236" s="74"/>
    </row>
    <row r="237" spans="1:36"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559"/>
      <c r="Y237" s="74"/>
      <c r="Z237" s="74"/>
      <c r="AA237" s="74"/>
      <c r="AB237" s="74"/>
      <c r="AC237" s="74"/>
      <c r="AD237" s="74"/>
      <c r="AE237" s="74"/>
      <c r="AF237" s="74"/>
      <c r="AG237" s="74"/>
      <c r="AH237" s="74"/>
      <c r="AI237" s="74"/>
      <c r="AJ237" s="74"/>
    </row>
    <row r="238" spans="1:36"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559"/>
      <c r="Y238" s="74"/>
      <c r="Z238" s="74"/>
      <c r="AA238" s="74"/>
      <c r="AB238" s="74"/>
      <c r="AC238" s="74"/>
      <c r="AD238" s="74"/>
      <c r="AE238" s="74"/>
      <c r="AF238" s="74"/>
      <c r="AG238" s="74"/>
      <c r="AH238" s="74"/>
      <c r="AI238" s="74"/>
      <c r="AJ238" s="74"/>
    </row>
    <row r="239" spans="1:36"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559"/>
      <c r="Y239" s="74"/>
      <c r="Z239" s="74"/>
      <c r="AA239" s="74"/>
      <c r="AB239" s="74"/>
      <c r="AC239" s="74"/>
      <c r="AD239" s="74"/>
      <c r="AE239" s="74"/>
      <c r="AF239" s="74"/>
      <c r="AG239" s="74"/>
      <c r="AH239" s="74"/>
      <c r="AI239" s="74"/>
      <c r="AJ239" s="74"/>
    </row>
    <row r="240" spans="1:36"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559"/>
      <c r="Y240" s="74"/>
      <c r="Z240" s="74"/>
      <c r="AA240" s="74"/>
      <c r="AB240" s="74"/>
      <c r="AC240" s="74"/>
      <c r="AD240" s="74"/>
      <c r="AE240" s="74"/>
      <c r="AF240" s="74"/>
      <c r="AG240" s="74"/>
      <c r="AH240" s="74"/>
      <c r="AI240" s="74"/>
      <c r="AJ240" s="74"/>
    </row>
    <row r="241" spans="1:36"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559"/>
      <c r="Y241" s="74"/>
      <c r="Z241" s="74"/>
      <c r="AA241" s="74"/>
      <c r="AB241" s="74"/>
      <c r="AC241" s="74"/>
      <c r="AD241" s="74"/>
      <c r="AE241" s="74"/>
      <c r="AF241" s="74"/>
      <c r="AG241" s="74"/>
      <c r="AH241" s="74"/>
      <c r="AI241" s="74"/>
      <c r="AJ241" s="74"/>
    </row>
    <row r="242" spans="1:36"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559"/>
      <c r="Y242" s="74"/>
      <c r="Z242" s="74"/>
      <c r="AA242" s="74"/>
      <c r="AB242" s="74"/>
      <c r="AC242" s="74"/>
      <c r="AD242" s="74"/>
      <c r="AE242" s="74"/>
      <c r="AF242" s="74"/>
      <c r="AG242" s="74"/>
      <c r="AH242" s="74"/>
      <c r="AI242" s="74"/>
      <c r="AJ242" s="74"/>
    </row>
    <row r="243" spans="1:36"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559"/>
      <c r="Y243" s="74"/>
      <c r="Z243" s="74"/>
      <c r="AA243" s="74"/>
      <c r="AB243" s="74"/>
      <c r="AC243" s="74"/>
      <c r="AD243" s="74"/>
      <c r="AE243" s="74"/>
      <c r="AF243" s="74"/>
      <c r="AG243" s="74"/>
      <c r="AH243" s="74"/>
      <c r="AI243" s="74"/>
      <c r="AJ243" s="74"/>
    </row>
    <row r="244" spans="1:36"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559"/>
      <c r="Y244" s="74"/>
      <c r="Z244" s="74"/>
      <c r="AA244" s="74"/>
      <c r="AB244" s="74"/>
      <c r="AC244" s="74"/>
      <c r="AD244" s="74"/>
      <c r="AE244" s="74"/>
      <c r="AF244" s="74"/>
      <c r="AG244" s="74"/>
      <c r="AH244" s="74"/>
      <c r="AI244" s="74"/>
      <c r="AJ244" s="74"/>
    </row>
    <row r="245" spans="1:36"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559"/>
      <c r="Y245" s="74"/>
      <c r="Z245" s="74"/>
      <c r="AA245" s="74"/>
      <c r="AB245" s="74"/>
      <c r="AC245" s="74"/>
      <c r="AD245" s="74"/>
      <c r="AE245" s="74"/>
      <c r="AF245" s="74"/>
      <c r="AG245" s="74"/>
      <c r="AH245" s="74"/>
      <c r="AI245" s="74"/>
      <c r="AJ245" s="74"/>
    </row>
    <row r="246" spans="1:3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559"/>
      <c r="Y246" s="74"/>
      <c r="Z246" s="74"/>
      <c r="AA246" s="74"/>
      <c r="AB246" s="74"/>
      <c r="AC246" s="74"/>
      <c r="AD246" s="74"/>
      <c r="AE246" s="74"/>
      <c r="AF246" s="74"/>
      <c r="AG246" s="74"/>
      <c r="AH246" s="74"/>
      <c r="AI246" s="74"/>
      <c r="AJ246" s="74"/>
    </row>
    <row r="247" spans="1:36"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559"/>
      <c r="Y247" s="74"/>
      <c r="Z247" s="74"/>
      <c r="AA247" s="74"/>
      <c r="AB247" s="74"/>
      <c r="AC247" s="74"/>
      <c r="AD247" s="74"/>
      <c r="AE247" s="74"/>
      <c r="AF247" s="74"/>
      <c r="AG247" s="74"/>
      <c r="AH247" s="74"/>
      <c r="AI247" s="74"/>
      <c r="AJ247" s="74"/>
    </row>
    <row r="248" spans="1:36"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559"/>
      <c r="Y248" s="74"/>
      <c r="Z248" s="74"/>
      <c r="AA248" s="74"/>
      <c r="AB248" s="74"/>
      <c r="AC248" s="74"/>
      <c r="AD248" s="74"/>
      <c r="AE248" s="74"/>
      <c r="AF248" s="74"/>
      <c r="AG248" s="74"/>
      <c r="AH248" s="74"/>
      <c r="AI248" s="74"/>
      <c r="AJ248" s="74"/>
    </row>
    <row r="249" spans="1:36"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559"/>
      <c r="Y249" s="74"/>
      <c r="Z249" s="74"/>
      <c r="AA249" s="74"/>
      <c r="AB249" s="74"/>
      <c r="AC249" s="74"/>
      <c r="AD249" s="74"/>
      <c r="AE249" s="74"/>
      <c r="AF249" s="74"/>
      <c r="AG249" s="74"/>
      <c r="AH249" s="74"/>
      <c r="AI249" s="74"/>
      <c r="AJ249" s="74"/>
    </row>
    <row r="250" spans="1:36"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559"/>
      <c r="Y250" s="74"/>
      <c r="Z250" s="74"/>
      <c r="AA250" s="74"/>
      <c r="AB250" s="74"/>
      <c r="AC250" s="74"/>
      <c r="AD250" s="74"/>
      <c r="AE250" s="74"/>
      <c r="AF250" s="74"/>
      <c r="AG250" s="74"/>
      <c r="AH250" s="74"/>
      <c r="AI250" s="74"/>
      <c r="AJ250" s="74"/>
    </row>
    <row r="251" spans="1:36"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559"/>
      <c r="Y251" s="74"/>
      <c r="Z251" s="74"/>
      <c r="AA251" s="74"/>
      <c r="AB251" s="74"/>
      <c r="AC251" s="74"/>
      <c r="AD251" s="74"/>
      <c r="AE251" s="74"/>
      <c r="AF251" s="74"/>
      <c r="AG251" s="74"/>
      <c r="AH251" s="74"/>
      <c r="AI251" s="74"/>
      <c r="AJ251" s="74"/>
    </row>
    <row r="252" spans="1:36"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559"/>
      <c r="Y252" s="74"/>
      <c r="Z252" s="74"/>
      <c r="AA252" s="74"/>
      <c r="AB252" s="74"/>
      <c r="AC252" s="74"/>
      <c r="AD252" s="74"/>
      <c r="AE252" s="74"/>
      <c r="AF252" s="74"/>
      <c r="AG252" s="74"/>
      <c r="AH252" s="74"/>
      <c r="AI252" s="74"/>
      <c r="AJ252" s="74"/>
    </row>
    <row r="253" spans="1:36"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559"/>
      <c r="Y253" s="74"/>
      <c r="Z253" s="74"/>
      <c r="AA253" s="74"/>
      <c r="AB253" s="74"/>
      <c r="AC253" s="74"/>
      <c r="AD253" s="74"/>
      <c r="AE253" s="74"/>
      <c r="AF253" s="74"/>
      <c r="AG253" s="74"/>
      <c r="AH253" s="74"/>
      <c r="AI253" s="74"/>
      <c r="AJ253" s="74"/>
    </row>
    <row r="254" spans="1:36"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559"/>
      <c r="Y254" s="74"/>
      <c r="Z254" s="74"/>
      <c r="AA254" s="74"/>
      <c r="AB254" s="74"/>
      <c r="AC254" s="74"/>
      <c r="AD254" s="74"/>
      <c r="AE254" s="74"/>
      <c r="AF254" s="74"/>
      <c r="AG254" s="74"/>
      <c r="AH254" s="74"/>
      <c r="AI254" s="74"/>
      <c r="AJ254" s="74"/>
    </row>
    <row r="255" spans="1:36"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559"/>
      <c r="Y255" s="74"/>
      <c r="Z255" s="74"/>
      <c r="AA255" s="74"/>
      <c r="AB255" s="74"/>
      <c r="AC255" s="74"/>
      <c r="AD255" s="74"/>
      <c r="AE255" s="74"/>
      <c r="AF255" s="74"/>
      <c r="AG255" s="74"/>
      <c r="AH255" s="74"/>
      <c r="AI255" s="74"/>
      <c r="AJ255" s="74"/>
    </row>
    <row r="256" spans="1:3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559"/>
      <c r="Y256" s="74"/>
      <c r="Z256" s="74"/>
      <c r="AA256" s="74"/>
      <c r="AB256" s="74"/>
      <c r="AC256" s="74"/>
      <c r="AD256" s="74"/>
      <c r="AE256" s="74"/>
      <c r="AF256" s="74"/>
      <c r="AG256" s="74"/>
      <c r="AH256" s="74"/>
      <c r="AI256" s="74"/>
      <c r="AJ256" s="74"/>
    </row>
    <row r="257" spans="1:36"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559"/>
      <c r="Y257" s="74"/>
      <c r="Z257" s="74"/>
      <c r="AA257" s="74"/>
      <c r="AB257" s="74"/>
      <c r="AC257" s="74"/>
      <c r="AD257" s="74"/>
      <c r="AE257" s="74"/>
      <c r="AF257" s="74"/>
      <c r="AG257" s="74"/>
      <c r="AH257" s="74"/>
      <c r="AI257" s="74"/>
      <c r="AJ257" s="74"/>
    </row>
    <row r="258" spans="1:36"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559"/>
      <c r="Y258" s="74"/>
      <c r="Z258" s="74"/>
      <c r="AA258" s="74"/>
      <c r="AB258" s="74"/>
      <c r="AC258" s="74"/>
      <c r="AD258" s="74"/>
      <c r="AE258" s="74"/>
      <c r="AF258" s="74"/>
      <c r="AG258" s="74"/>
      <c r="AH258" s="74"/>
      <c r="AI258" s="74"/>
      <c r="AJ258" s="74"/>
    </row>
    <row r="259" spans="1:36"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559"/>
      <c r="Y259" s="74"/>
      <c r="Z259" s="74"/>
      <c r="AA259" s="74"/>
      <c r="AB259" s="74"/>
      <c r="AC259" s="74"/>
      <c r="AD259" s="74"/>
      <c r="AE259" s="74"/>
      <c r="AF259" s="74"/>
      <c r="AG259" s="74"/>
      <c r="AH259" s="74"/>
      <c r="AI259" s="74"/>
      <c r="AJ259" s="74"/>
    </row>
    <row r="260" spans="1:36"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559"/>
      <c r="Y260" s="74"/>
      <c r="Z260" s="74"/>
      <c r="AA260" s="74"/>
      <c r="AB260" s="74"/>
      <c r="AC260" s="74"/>
      <c r="AD260" s="74"/>
      <c r="AE260" s="74"/>
      <c r="AF260" s="74"/>
      <c r="AG260" s="74"/>
      <c r="AH260" s="74"/>
      <c r="AI260" s="74"/>
      <c r="AJ260" s="74"/>
    </row>
    <row r="261" spans="1:36"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559"/>
      <c r="Y261" s="74"/>
      <c r="Z261" s="74"/>
      <c r="AA261" s="74"/>
      <c r="AB261" s="74"/>
      <c r="AC261" s="74"/>
      <c r="AD261" s="74"/>
      <c r="AE261" s="74"/>
      <c r="AF261" s="74"/>
      <c r="AG261" s="74"/>
      <c r="AH261" s="74"/>
      <c r="AI261" s="74"/>
      <c r="AJ261" s="74"/>
    </row>
    <row r="262" spans="1:36"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559"/>
      <c r="Y262" s="74"/>
      <c r="Z262" s="74"/>
      <c r="AA262" s="74"/>
      <c r="AB262" s="74"/>
      <c r="AC262" s="74"/>
      <c r="AD262" s="74"/>
      <c r="AE262" s="74"/>
      <c r="AF262" s="74"/>
      <c r="AG262" s="74"/>
      <c r="AH262" s="74"/>
      <c r="AI262" s="74"/>
      <c r="AJ262" s="74"/>
    </row>
    <row r="263" spans="1:36"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559"/>
      <c r="Y263" s="74"/>
      <c r="Z263" s="74"/>
      <c r="AA263" s="74"/>
      <c r="AB263" s="74"/>
      <c r="AC263" s="74"/>
      <c r="AD263" s="74"/>
      <c r="AE263" s="74"/>
      <c r="AF263" s="74"/>
      <c r="AG263" s="74"/>
      <c r="AH263" s="74"/>
      <c r="AI263" s="74"/>
      <c r="AJ263" s="74"/>
    </row>
    <row r="264" spans="1:36"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559"/>
      <c r="Y264" s="74"/>
      <c r="Z264" s="74"/>
      <c r="AA264" s="74"/>
      <c r="AB264" s="74"/>
      <c r="AC264" s="74"/>
      <c r="AD264" s="74"/>
      <c r="AE264" s="74"/>
      <c r="AF264" s="74"/>
      <c r="AG264" s="74"/>
      <c r="AH264" s="74"/>
      <c r="AI264" s="74"/>
      <c r="AJ264" s="74"/>
    </row>
    <row r="265" spans="1:36"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559"/>
      <c r="Y265" s="74"/>
      <c r="Z265" s="74"/>
      <c r="AA265" s="74"/>
      <c r="AB265" s="74"/>
      <c r="AC265" s="74"/>
      <c r="AD265" s="74"/>
      <c r="AE265" s="74"/>
      <c r="AF265" s="74"/>
      <c r="AG265" s="74"/>
      <c r="AH265" s="74"/>
      <c r="AI265" s="74"/>
      <c r="AJ265" s="74"/>
    </row>
    <row r="266" spans="1:3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559"/>
      <c r="Y266" s="74"/>
      <c r="Z266" s="74"/>
      <c r="AA266" s="74"/>
      <c r="AB266" s="74"/>
      <c r="AC266" s="74"/>
      <c r="AD266" s="74"/>
      <c r="AE266" s="74"/>
      <c r="AF266" s="74"/>
      <c r="AG266" s="74"/>
      <c r="AH266" s="74"/>
      <c r="AI266" s="74"/>
      <c r="AJ266" s="74"/>
    </row>
    <row r="267" spans="1:36"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559"/>
      <c r="Y267" s="74"/>
      <c r="Z267" s="74"/>
      <c r="AA267" s="74"/>
      <c r="AB267" s="74"/>
      <c r="AC267" s="74"/>
      <c r="AD267" s="74"/>
      <c r="AE267" s="74"/>
      <c r="AF267" s="74"/>
      <c r="AG267" s="74"/>
      <c r="AH267" s="74"/>
      <c r="AI267" s="74"/>
      <c r="AJ267" s="74"/>
    </row>
    <row r="268" spans="1:36"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559"/>
      <c r="Y268" s="74"/>
      <c r="Z268" s="74"/>
      <c r="AA268" s="74"/>
      <c r="AB268" s="74"/>
      <c r="AC268" s="74"/>
      <c r="AD268" s="74"/>
      <c r="AE268" s="74"/>
      <c r="AF268" s="74"/>
      <c r="AG268" s="74"/>
      <c r="AH268" s="74"/>
      <c r="AI268" s="74"/>
      <c r="AJ268" s="74"/>
    </row>
    <row r="269" spans="1:36"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559"/>
      <c r="Y269" s="74"/>
      <c r="Z269" s="74"/>
      <c r="AA269" s="74"/>
      <c r="AB269" s="74"/>
      <c r="AC269" s="74"/>
      <c r="AD269" s="74"/>
      <c r="AE269" s="74"/>
      <c r="AF269" s="74"/>
      <c r="AG269" s="74"/>
      <c r="AH269" s="74"/>
      <c r="AI269" s="74"/>
      <c r="AJ269" s="74"/>
    </row>
    <row r="270" spans="1:36"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559"/>
      <c r="Y270" s="74"/>
      <c r="Z270" s="74"/>
      <c r="AA270" s="74"/>
      <c r="AB270" s="74"/>
      <c r="AC270" s="74"/>
      <c r="AD270" s="74"/>
      <c r="AE270" s="74"/>
      <c r="AF270" s="74"/>
      <c r="AG270" s="74"/>
      <c r="AH270" s="74"/>
      <c r="AI270" s="74"/>
      <c r="AJ270" s="74"/>
    </row>
    <row r="271" spans="1:36"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559"/>
      <c r="Y271" s="74"/>
      <c r="Z271" s="74"/>
      <c r="AA271" s="74"/>
      <c r="AB271" s="74"/>
      <c r="AC271" s="74"/>
      <c r="AD271" s="74"/>
      <c r="AE271" s="74"/>
      <c r="AF271" s="74"/>
      <c r="AG271" s="74"/>
      <c r="AH271" s="74"/>
      <c r="AI271" s="74"/>
      <c r="AJ271" s="74"/>
    </row>
    <row r="272" spans="1:36"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559"/>
      <c r="Y272" s="74"/>
      <c r="Z272" s="74"/>
      <c r="AA272" s="74"/>
      <c r="AB272" s="74"/>
      <c r="AC272" s="74"/>
      <c r="AD272" s="74"/>
      <c r="AE272" s="74"/>
      <c r="AF272" s="74"/>
      <c r="AG272" s="74"/>
      <c r="AH272" s="74"/>
      <c r="AI272" s="74"/>
      <c r="AJ272" s="74"/>
    </row>
    <row r="273" spans="1:36"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559"/>
      <c r="Y273" s="74"/>
      <c r="Z273" s="74"/>
      <c r="AA273" s="74"/>
      <c r="AB273" s="74"/>
      <c r="AC273" s="74"/>
      <c r="AD273" s="74"/>
      <c r="AE273" s="74"/>
      <c r="AF273" s="74"/>
      <c r="AG273" s="74"/>
      <c r="AH273" s="74"/>
      <c r="AI273" s="74"/>
      <c r="AJ273" s="74"/>
    </row>
    <row r="274" spans="1:36"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559"/>
      <c r="Y274" s="74"/>
      <c r="Z274" s="74"/>
      <c r="AA274" s="74"/>
      <c r="AB274" s="74"/>
      <c r="AC274" s="74"/>
      <c r="AD274" s="74"/>
      <c r="AE274" s="74"/>
      <c r="AF274" s="74"/>
      <c r="AG274" s="74"/>
      <c r="AH274" s="74"/>
      <c r="AI274" s="74"/>
      <c r="AJ274" s="74"/>
    </row>
    <row r="275" spans="1:36"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559"/>
      <c r="Y275" s="74"/>
      <c r="Z275" s="74"/>
      <c r="AA275" s="74"/>
      <c r="AB275" s="74"/>
      <c r="AC275" s="74"/>
      <c r="AD275" s="74"/>
      <c r="AE275" s="74"/>
      <c r="AF275" s="74"/>
      <c r="AG275" s="74"/>
      <c r="AH275" s="74"/>
      <c r="AI275" s="74"/>
      <c r="AJ275" s="74"/>
    </row>
    <row r="276" spans="1:3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559"/>
      <c r="Y276" s="74"/>
      <c r="Z276" s="74"/>
      <c r="AA276" s="74"/>
      <c r="AB276" s="74"/>
      <c r="AC276" s="74"/>
      <c r="AD276" s="74"/>
      <c r="AE276" s="74"/>
      <c r="AF276" s="74"/>
      <c r="AG276" s="74"/>
      <c r="AH276" s="74"/>
      <c r="AI276" s="74"/>
      <c r="AJ276" s="74"/>
    </row>
    <row r="277" spans="1:36"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559"/>
      <c r="Y277" s="74"/>
      <c r="Z277" s="74"/>
      <c r="AA277" s="74"/>
      <c r="AB277" s="74"/>
      <c r="AC277" s="74"/>
      <c r="AD277" s="74"/>
      <c r="AE277" s="74"/>
      <c r="AF277" s="74"/>
      <c r="AG277" s="74"/>
      <c r="AH277" s="74"/>
      <c r="AI277" s="74"/>
      <c r="AJ277" s="74"/>
    </row>
    <row r="278" spans="1:36"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559"/>
      <c r="Y278" s="74"/>
      <c r="Z278" s="74"/>
      <c r="AA278" s="74"/>
      <c r="AB278" s="74"/>
      <c r="AC278" s="74"/>
      <c r="AD278" s="74"/>
      <c r="AE278" s="74"/>
      <c r="AF278" s="74"/>
      <c r="AG278" s="74"/>
      <c r="AH278" s="74"/>
      <c r="AI278" s="74"/>
      <c r="AJ278" s="74"/>
    </row>
    <row r="279" spans="1:36"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559"/>
      <c r="Y279" s="74"/>
      <c r="Z279" s="74"/>
      <c r="AA279" s="74"/>
      <c r="AB279" s="74"/>
      <c r="AC279" s="74"/>
      <c r="AD279" s="74"/>
      <c r="AE279" s="74"/>
      <c r="AF279" s="74"/>
      <c r="AG279" s="74"/>
      <c r="AH279" s="74"/>
      <c r="AI279" s="74"/>
      <c r="AJ279" s="74"/>
    </row>
    <row r="280" spans="1:36"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559"/>
      <c r="Y280" s="74"/>
      <c r="Z280" s="74"/>
      <c r="AA280" s="74"/>
      <c r="AB280" s="74"/>
      <c r="AC280" s="74"/>
      <c r="AD280" s="74"/>
      <c r="AE280" s="74"/>
      <c r="AF280" s="74"/>
      <c r="AG280" s="74"/>
      <c r="AH280" s="74"/>
      <c r="AI280" s="74"/>
      <c r="AJ280" s="74"/>
    </row>
    <row r="281" spans="1:36"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559"/>
      <c r="Y281" s="74"/>
      <c r="Z281" s="74"/>
      <c r="AA281" s="74"/>
      <c r="AB281" s="74"/>
      <c r="AC281" s="74"/>
      <c r="AD281" s="74"/>
      <c r="AE281" s="74"/>
      <c r="AF281" s="74"/>
      <c r="AG281" s="74"/>
      <c r="AH281" s="74"/>
      <c r="AI281" s="74"/>
      <c r="AJ281" s="74"/>
    </row>
    <row r="282" spans="1:36"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559"/>
      <c r="Y282" s="74"/>
      <c r="Z282" s="74"/>
      <c r="AA282" s="74"/>
      <c r="AB282" s="74"/>
      <c r="AC282" s="74"/>
      <c r="AD282" s="74"/>
      <c r="AE282" s="74"/>
      <c r="AF282" s="74"/>
      <c r="AG282" s="74"/>
      <c r="AH282" s="74"/>
      <c r="AI282" s="74"/>
      <c r="AJ282" s="74"/>
    </row>
    <row r="283" spans="1:36"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559"/>
      <c r="Y283" s="74"/>
      <c r="Z283" s="74"/>
      <c r="AA283" s="74"/>
      <c r="AB283" s="74"/>
      <c r="AC283" s="74"/>
      <c r="AD283" s="74"/>
      <c r="AE283" s="74"/>
      <c r="AF283" s="74"/>
      <c r="AG283" s="74"/>
      <c r="AH283" s="74"/>
      <c r="AI283" s="74"/>
      <c r="AJ283" s="74"/>
    </row>
    <row r="284" spans="1:36"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559"/>
      <c r="Y284" s="74"/>
      <c r="Z284" s="74"/>
      <c r="AA284" s="74"/>
      <c r="AB284" s="74"/>
      <c r="AC284" s="74"/>
      <c r="AD284" s="74"/>
      <c r="AE284" s="74"/>
      <c r="AF284" s="74"/>
      <c r="AG284" s="74"/>
      <c r="AH284" s="74"/>
      <c r="AI284" s="74"/>
      <c r="AJ284" s="74"/>
    </row>
    <row r="285" spans="1:36"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559"/>
      <c r="Y285" s="74"/>
      <c r="Z285" s="74"/>
      <c r="AA285" s="74"/>
      <c r="AB285" s="74"/>
      <c r="AC285" s="74"/>
      <c r="AD285" s="74"/>
      <c r="AE285" s="74"/>
      <c r="AF285" s="74"/>
      <c r="AG285" s="74"/>
      <c r="AH285" s="74"/>
      <c r="AI285" s="74"/>
      <c r="AJ285" s="74"/>
    </row>
    <row r="286" spans="1:3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559"/>
      <c r="Y286" s="74"/>
      <c r="Z286" s="74"/>
      <c r="AA286" s="74"/>
      <c r="AB286" s="74"/>
      <c r="AC286" s="74"/>
      <c r="AD286" s="74"/>
      <c r="AE286" s="74"/>
      <c r="AF286" s="74"/>
      <c r="AG286" s="74"/>
      <c r="AH286" s="74"/>
      <c r="AI286" s="74"/>
      <c r="AJ286" s="74"/>
    </row>
    <row r="287" spans="1:36"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559"/>
      <c r="Y287" s="74"/>
      <c r="Z287" s="74"/>
      <c r="AA287" s="74"/>
      <c r="AB287" s="74"/>
      <c r="AC287" s="74"/>
      <c r="AD287" s="74"/>
      <c r="AE287" s="74"/>
      <c r="AF287" s="74"/>
      <c r="AG287" s="74"/>
      <c r="AH287" s="74"/>
      <c r="AI287" s="74"/>
      <c r="AJ287" s="74"/>
    </row>
    <row r="288" spans="1:36"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559"/>
      <c r="Y288" s="74"/>
      <c r="Z288" s="74"/>
      <c r="AA288" s="74"/>
      <c r="AB288" s="74"/>
      <c r="AC288" s="74"/>
      <c r="AD288" s="74"/>
      <c r="AE288" s="74"/>
      <c r="AF288" s="74"/>
      <c r="AG288" s="74"/>
      <c r="AH288" s="74"/>
      <c r="AI288" s="74"/>
      <c r="AJ288" s="74"/>
    </row>
    <row r="289" spans="1:36"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559"/>
      <c r="Y289" s="74"/>
      <c r="Z289" s="74"/>
      <c r="AA289" s="74"/>
      <c r="AB289" s="74"/>
      <c r="AC289" s="74"/>
      <c r="AD289" s="74"/>
      <c r="AE289" s="74"/>
      <c r="AF289" s="74"/>
      <c r="AG289" s="74"/>
      <c r="AH289" s="74"/>
      <c r="AI289" s="74"/>
      <c r="AJ289" s="74"/>
    </row>
    <row r="290" spans="1:36"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559"/>
      <c r="Y290" s="74"/>
      <c r="Z290" s="74"/>
      <c r="AA290" s="74"/>
      <c r="AB290" s="74"/>
      <c r="AC290" s="74"/>
      <c r="AD290" s="74"/>
      <c r="AE290" s="74"/>
      <c r="AF290" s="74"/>
      <c r="AG290" s="74"/>
      <c r="AH290" s="74"/>
      <c r="AI290" s="74"/>
      <c r="AJ290" s="74"/>
    </row>
    <row r="291" spans="1:36"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559"/>
      <c r="Y291" s="74"/>
      <c r="Z291" s="74"/>
      <c r="AA291" s="74"/>
      <c r="AB291" s="74"/>
      <c r="AC291" s="74"/>
      <c r="AD291" s="74"/>
      <c r="AE291" s="74"/>
      <c r="AF291" s="74"/>
      <c r="AG291" s="74"/>
      <c r="AH291" s="74"/>
      <c r="AI291" s="74"/>
      <c r="AJ291" s="74"/>
    </row>
    <row r="292" spans="1:36"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559"/>
      <c r="Y292" s="74"/>
      <c r="Z292" s="74"/>
      <c r="AA292" s="74"/>
      <c r="AB292" s="74"/>
      <c r="AC292" s="74"/>
      <c r="AD292" s="74"/>
      <c r="AE292" s="74"/>
      <c r="AF292" s="74"/>
      <c r="AG292" s="74"/>
      <c r="AH292" s="74"/>
      <c r="AI292" s="74"/>
      <c r="AJ292" s="74"/>
    </row>
    <row r="293" spans="1:36"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559"/>
      <c r="Y293" s="74"/>
      <c r="Z293" s="74"/>
      <c r="AA293" s="74"/>
      <c r="AB293" s="74"/>
      <c r="AC293" s="74"/>
      <c r="AD293" s="74"/>
      <c r="AE293" s="74"/>
      <c r="AF293" s="74"/>
      <c r="AG293" s="74"/>
      <c r="AH293" s="74"/>
      <c r="AI293" s="74"/>
      <c r="AJ293" s="74"/>
    </row>
    <row r="294" spans="1:36"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559"/>
      <c r="Y294" s="74"/>
      <c r="Z294" s="74"/>
      <c r="AA294" s="74"/>
      <c r="AB294" s="74"/>
      <c r="AC294" s="74"/>
      <c r="AD294" s="74"/>
      <c r="AE294" s="74"/>
      <c r="AF294" s="74"/>
      <c r="AG294" s="74"/>
      <c r="AH294" s="74"/>
      <c r="AI294" s="74"/>
      <c r="AJ294" s="74"/>
    </row>
    <row r="295" spans="1:36"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559"/>
      <c r="Y295" s="74"/>
      <c r="Z295" s="74"/>
      <c r="AA295" s="74"/>
      <c r="AB295" s="74"/>
      <c r="AC295" s="74"/>
      <c r="AD295" s="74"/>
      <c r="AE295" s="74"/>
      <c r="AF295" s="74"/>
      <c r="AG295" s="74"/>
      <c r="AH295" s="74"/>
      <c r="AI295" s="74"/>
      <c r="AJ295" s="74"/>
    </row>
    <row r="296" spans="1:3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559"/>
      <c r="Y296" s="74"/>
      <c r="Z296" s="74"/>
      <c r="AA296" s="74"/>
      <c r="AB296" s="74"/>
      <c r="AC296" s="74"/>
      <c r="AD296" s="74"/>
      <c r="AE296" s="74"/>
      <c r="AF296" s="74"/>
      <c r="AG296" s="74"/>
      <c r="AH296" s="74"/>
      <c r="AI296" s="74"/>
      <c r="AJ296" s="74"/>
    </row>
    <row r="297" spans="1:36"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559"/>
      <c r="Y297" s="74"/>
      <c r="Z297" s="74"/>
      <c r="AA297" s="74"/>
      <c r="AB297" s="74"/>
      <c r="AC297" s="74"/>
      <c r="AD297" s="74"/>
      <c r="AE297" s="74"/>
      <c r="AF297" s="74"/>
      <c r="AG297" s="74"/>
      <c r="AH297" s="74"/>
      <c r="AI297" s="74"/>
      <c r="AJ297" s="74"/>
    </row>
    <row r="298" spans="1:36"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559"/>
      <c r="Y298" s="74"/>
      <c r="Z298" s="74"/>
      <c r="AA298" s="74"/>
      <c r="AB298" s="74"/>
      <c r="AC298" s="74"/>
      <c r="AD298" s="74"/>
      <c r="AE298" s="74"/>
      <c r="AF298" s="74"/>
      <c r="AG298" s="74"/>
      <c r="AH298" s="74"/>
      <c r="AI298" s="74"/>
      <c r="AJ298" s="74"/>
    </row>
    <row r="299" spans="1:36"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559"/>
      <c r="Y299" s="74"/>
      <c r="Z299" s="74"/>
      <c r="AA299" s="74"/>
      <c r="AB299" s="74"/>
      <c r="AC299" s="74"/>
      <c r="AD299" s="74"/>
      <c r="AE299" s="74"/>
      <c r="AF299" s="74"/>
      <c r="AG299" s="74"/>
      <c r="AH299" s="74"/>
      <c r="AI299" s="74"/>
      <c r="AJ299" s="74"/>
    </row>
    <row r="300" spans="1:36"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559"/>
      <c r="Y300" s="74"/>
      <c r="Z300" s="74"/>
      <c r="AA300" s="74"/>
      <c r="AB300" s="74"/>
      <c r="AC300" s="74"/>
      <c r="AD300" s="74"/>
      <c r="AE300" s="74"/>
      <c r="AF300" s="74"/>
      <c r="AG300" s="74"/>
      <c r="AH300" s="74"/>
      <c r="AI300" s="74"/>
      <c r="AJ300" s="74"/>
    </row>
    <row r="301" spans="1:36"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559"/>
      <c r="Y301" s="74"/>
      <c r="Z301" s="74"/>
      <c r="AA301" s="74"/>
      <c r="AB301" s="74"/>
      <c r="AC301" s="74"/>
      <c r="AD301" s="74"/>
      <c r="AE301" s="74"/>
      <c r="AF301" s="74"/>
      <c r="AG301" s="74"/>
      <c r="AH301" s="74"/>
      <c r="AI301" s="74"/>
      <c r="AJ301" s="74"/>
    </row>
    <row r="302" spans="1:36"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559"/>
      <c r="Y302" s="74"/>
      <c r="Z302" s="74"/>
      <c r="AA302" s="74"/>
      <c r="AB302" s="74"/>
      <c r="AC302" s="74"/>
      <c r="AD302" s="74"/>
      <c r="AE302" s="74"/>
      <c r="AF302" s="74"/>
      <c r="AG302" s="74"/>
      <c r="AH302" s="74"/>
      <c r="AI302" s="74"/>
      <c r="AJ302" s="74"/>
    </row>
    <row r="303" spans="1:36"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559"/>
      <c r="Y303" s="74"/>
      <c r="Z303" s="74"/>
      <c r="AA303" s="74"/>
      <c r="AB303" s="74"/>
      <c r="AC303" s="74"/>
      <c r="AD303" s="74"/>
      <c r="AE303" s="74"/>
      <c r="AF303" s="74"/>
      <c r="AG303" s="74"/>
      <c r="AH303" s="74"/>
      <c r="AI303" s="74"/>
      <c r="AJ303" s="74"/>
    </row>
    <row r="304" spans="1:36"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559"/>
      <c r="Y304" s="74"/>
      <c r="Z304" s="74"/>
      <c r="AA304" s="74"/>
      <c r="AB304" s="74"/>
      <c r="AC304" s="74"/>
      <c r="AD304" s="74"/>
      <c r="AE304" s="74"/>
      <c r="AF304" s="74"/>
      <c r="AG304" s="74"/>
      <c r="AH304" s="74"/>
      <c r="AI304" s="74"/>
      <c r="AJ304" s="74"/>
    </row>
    <row r="305" spans="1:36"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559"/>
      <c r="Y305" s="74"/>
      <c r="Z305" s="74"/>
      <c r="AA305" s="74"/>
      <c r="AB305" s="74"/>
      <c r="AC305" s="74"/>
      <c r="AD305" s="74"/>
      <c r="AE305" s="74"/>
      <c r="AF305" s="74"/>
      <c r="AG305" s="74"/>
      <c r="AH305" s="74"/>
      <c r="AI305" s="74"/>
      <c r="AJ305" s="74"/>
    </row>
    <row r="306" spans="1:3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559"/>
      <c r="Y306" s="74"/>
      <c r="Z306" s="74"/>
      <c r="AA306" s="74"/>
      <c r="AB306" s="74"/>
      <c r="AC306" s="74"/>
      <c r="AD306" s="74"/>
      <c r="AE306" s="74"/>
      <c r="AF306" s="74"/>
      <c r="AG306" s="74"/>
      <c r="AH306" s="74"/>
      <c r="AI306" s="74"/>
      <c r="AJ306" s="74"/>
    </row>
    <row r="307" spans="1:36"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559"/>
      <c r="Y307" s="74"/>
      <c r="Z307" s="74"/>
      <c r="AA307" s="74"/>
      <c r="AB307" s="74"/>
      <c r="AC307" s="74"/>
      <c r="AD307" s="74"/>
      <c r="AE307" s="74"/>
      <c r="AF307" s="74"/>
      <c r="AG307" s="74"/>
      <c r="AH307" s="74"/>
      <c r="AI307" s="74"/>
      <c r="AJ307" s="74"/>
    </row>
    <row r="308" spans="1:36"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559"/>
      <c r="Y308" s="74"/>
      <c r="Z308" s="74"/>
      <c r="AA308" s="74"/>
      <c r="AB308" s="74"/>
      <c r="AC308" s="74"/>
      <c r="AD308" s="74"/>
      <c r="AE308" s="74"/>
      <c r="AF308" s="74"/>
      <c r="AG308" s="74"/>
      <c r="AH308" s="74"/>
      <c r="AI308" s="74"/>
      <c r="AJ308" s="74"/>
    </row>
    <row r="309" spans="1:36"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559"/>
      <c r="Y309" s="74"/>
      <c r="Z309" s="74"/>
      <c r="AA309" s="74"/>
      <c r="AB309" s="74"/>
      <c r="AC309" s="74"/>
      <c r="AD309" s="74"/>
      <c r="AE309" s="74"/>
      <c r="AF309" s="74"/>
      <c r="AG309" s="74"/>
      <c r="AH309" s="74"/>
      <c r="AI309" s="74"/>
      <c r="AJ309" s="74"/>
    </row>
    <row r="310" spans="1:36"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559"/>
      <c r="Y310" s="74"/>
      <c r="Z310" s="74"/>
      <c r="AA310" s="74"/>
      <c r="AB310" s="74"/>
      <c r="AC310" s="74"/>
      <c r="AD310" s="74"/>
      <c r="AE310" s="74"/>
      <c r="AF310" s="74"/>
      <c r="AG310" s="74"/>
      <c r="AH310" s="74"/>
      <c r="AI310" s="74"/>
      <c r="AJ310" s="74"/>
    </row>
    <row r="311" spans="1:36"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559"/>
      <c r="Y311" s="74"/>
      <c r="Z311" s="74"/>
      <c r="AA311" s="74"/>
      <c r="AB311" s="74"/>
      <c r="AC311" s="74"/>
      <c r="AD311" s="74"/>
      <c r="AE311" s="74"/>
      <c r="AF311" s="74"/>
      <c r="AG311" s="74"/>
      <c r="AH311" s="74"/>
      <c r="AI311" s="74"/>
      <c r="AJ311" s="74"/>
    </row>
    <row r="312" spans="1:36"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559"/>
      <c r="Y312" s="74"/>
      <c r="Z312" s="74"/>
      <c r="AA312" s="74"/>
      <c r="AB312" s="74"/>
      <c r="AC312" s="74"/>
      <c r="AD312" s="74"/>
      <c r="AE312" s="74"/>
      <c r="AF312" s="74"/>
      <c r="AG312" s="74"/>
      <c r="AH312" s="74"/>
      <c r="AI312" s="74"/>
      <c r="AJ312" s="74"/>
    </row>
    <row r="313" spans="1:36"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559"/>
      <c r="Y313" s="74"/>
      <c r="Z313" s="74"/>
      <c r="AA313" s="74"/>
      <c r="AB313" s="74"/>
      <c r="AC313" s="74"/>
      <c r="AD313" s="74"/>
      <c r="AE313" s="74"/>
      <c r="AF313" s="74"/>
      <c r="AG313" s="74"/>
      <c r="AH313" s="74"/>
      <c r="AI313" s="74"/>
      <c r="AJ313" s="74"/>
    </row>
    <row r="314" spans="1:36"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559"/>
      <c r="Y314" s="74"/>
      <c r="Z314" s="74"/>
      <c r="AA314" s="74"/>
      <c r="AB314" s="74"/>
      <c r="AC314" s="74"/>
      <c r="AD314" s="74"/>
      <c r="AE314" s="74"/>
      <c r="AF314" s="74"/>
      <c r="AG314" s="74"/>
      <c r="AH314" s="74"/>
      <c r="AI314" s="74"/>
      <c r="AJ314" s="74"/>
    </row>
    <row r="315" spans="1:36"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559"/>
      <c r="Y315" s="74"/>
      <c r="Z315" s="74"/>
      <c r="AA315" s="74"/>
      <c r="AB315" s="74"/>
      <c r="AC315" s="74"/>
      <c r="AD315" s="74"/>
      <c r="AE315" s="74"/>
      <c r="AF315" s="74"/>
      <c r="AG315" s="74"/>
      <c r="AH315" s="74"/>
      <c r="AI315" s="74"/>
      <c r="AJ315" s="74"/>
    </row>
    <row r="316" spans="1:3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559"/>
      <c r="Y316" s="74"/>
      <c r="Z316" s="74"/>
      <c r="AA316" s="74"/>
      <c r="AB316" s="74"/>
      <c r="AC316" s="74"/>
      <c r="AD316" s="74"/>
      <c r="AE316" s="74"/>
      <c r="AF316" s="74"/>
      <c r="AG316" s="74"/>
      <c r="AH316" s="74"/>
      <c r="AI316" s="74"/>
      <c r="AJ316" s="74"/>
    </row>
    <row r="317" spans="1:36"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559"/>
      <c r="Y317" s="74"/>
      <c r="Z317" s="74"/>
      <c r="AA317" s="74"/>
      <c r="AB317" s="74"/>
      <c r="AC317" s="74"/>
      <c r="AD317" s="74"/>
      <c r="AE317" s="74"/>
      <c r="AF317" s="74"/>
      <c r="AG317" s="74"/>
      <c r="AH317" s="74"/>
      <c r="AI317" s="74"/>
      <c r="AJ317" s="74"/>
    </row>
    <row r="318" spans="1:36"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559"/>
      <c r="Y318" s="74"/>
      <c r="Z318" s="74"/>
      <c r="AA318" s="74"/>
      <c r="AB318" s="74"/>
      <c r="AC318" s="74"/>
      <c r="AD318" s="74"/>
      <c r="AE318" s="74"/>
      <c r="AF318" s="74"/>
      <c r="AG318" s="74"/>
      <c r="AH318" s="74"/>
      <c r="AI318" s="74"/>
      <c r="AJ318" s="74"/>
    </row>
    <row r="319" spans="1:36"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559"/>
      <c r="Y319" s="74"/>
      <c r="Z319" s="74"/>
      <c r="AA319" s="74"/>
      <c r="AB319" s="74"/>
      <c r="AC319" s="74"/>
      <c r="AD319" s="74"/>
      <c r="AE319" s="74"/>
      <c r="AF319" s="74"/>
      <c r="AG319" s="74"/>
      <c r="AH319" s="74"/>
      <c r="AI319" s="74"/>
      <c r="AJ319" s="74"/>
    </row>
    <row r="320" spans="1:36"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559"/>
      <c r="Y320" s="74"/>
      <c r="Z320" s="74"/>
      <c r="AA320" s="74"/>
      <c r="AB320" s="74"/>
      <c r="AC320" s="74"/>
      <c r="AD320" s="74"/>
      <c r="AE320" s="74"/>
      <c r="AF320" s="74"/>
      <c r="AG320" s="74"/>
      <c r="AH320" s="74"/>
      <c r="AI320" s="74"/>
      <c r="AJ320" s="74"/>
    </row>
    <row r="321" spans="1:36"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559"/>
      <c r="Y321" s="74"/>
      <c r="Z321" s="74"/>
      <c r="AA321" s="74"/>
      <c r="AB321" s="74"/>
      <c r="AC321" s="74"/>
      <c r="AD321" s="74"/>
      <c r="AE321" s="74"/>
      <c r="AF321" s="74"/>
      <c r="AG321" s="74"/>
      <c r="AH321" s="74"/>
      <c r="AI321" s="74"/>
      <c r="AJ321" s="74"/>
    </row>
    <row r="322" spans="1:36"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559"/>
      <c r="Y322" s="74"/>
      <c r="Z322" s="74"/>
      <c r="AA322" s="74"/>
      <c r="AB322" s="74"/>
      <c r="AC322" s="74"/>
      <c r="AD322" s="74"/>
      <c r="AE322" s="74"/>
      <c r="AF322" s="74"/>
      <c r="AG322" s="74"/>
      <c r="AH322" s="74"/>
      <c r="AI322" s="74"/>
      <c r="AJ322" s="74"/>
    </row>
    <row r="323" spans="1:36"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559"/>
      <c r="Y323" s="74"/>
      <c r="Z323" s="74"/>
      <c r="AA323" s="74"/>
      <c r="AB323" s="74"/>
      <c r="AC323" s="74"/>
      <c r="AD323" s="74"/>
      <c r="AE323" s="74"/>
      <c r="AF323" s="74"/>
      <c r="AG323" s="74"/>
      <c r="AH323" s="74"/>
      <c r="AI323" s="74"/>
      <c r="AJ323" s="74"/>
    </row>
    <row r="324" spans="1:36"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559"/>
      <c r="Y324" s="74"/>
      <c r="Z324" s="74"/>
      <c r="AA324" s="74"/>
      <c r="AB324" s="74"/>
      <c r="AC324" s="74"/>
      <c r="AD324" s="74"/>
      <c r="AE324" s="74"/>
      <c r="AF324" s="74"/>
      <c r="AG324" s="74"/>
      <c r="AH324" s="74"/>
      <c r="AI324" s="74"/>
      <c r="AJ324" s="74"/>
    </row>
    <row r="325" spans="1:36"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559"/>
      <c r="Y325" s="74"/>
      <c r="Z325" s="74"/>
      <c r="AA325" s="74"/>
      <c r="AB325" s="74"/>
      <c r="AC325" s="74"/>
      <c r="AD325" s="74"/>
      <c r="AE325" s="74"/>
      <c r="AF325" s="74"/>
      <c r="AG325" s="74"/>
      <c r="AH325" s="74"/>
      <c r="AI325" s="74"/>
      <c r="AJ325" s="74"/>
    </row>
    <row r="326" spans="1:3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559"/>
      <c r="Y326" s="74"/>
      <c r="Z326" s="74"/>
      <c r="AA326" s="74"/>
      <c r="AB326" s="74"/>
      <c r="AC326" s="74"/>
      <c r="AD326" s="74"/>
      <c r="AE326" s="74"/>
      <c r="AF326" s="74"/>
      <c r="AG326" s="74"/>
      <c r="AH326" s="74"/>
      <c r="AI326" s="74"/>
      <c r="AJ326" s="74"/>
    </row>
    <row r="327" spans="1:36"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559"/>
      <c r="Y327" s="74"/>
      <c r="Z327" s="74"/>
      <c r="AA327" s="74"/>
      <c r="AB327" s="74"/>
      <c r="AC327" s="74"/>
      <c r="AD327" s="74"/>
      <c r="AE327" s="74"/>
      <c r="AF327" s="74"/>
      <c r="AG327" s="74"/>
      <c r="AH327" s="74"/>
      <c r="AI327" s="74"/>
      <c r="AJ327" s="74"/>
    </row>
    <row r="328" spans="1:36"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559"/>
      <c r="Y328" s="74"/>
      <c r="Z328" s="74"/>
      <c r="AA328" s="74"/>
      <c r="AB328" s="74"/>
      <c r="AC328" s="74"/>
      <c r="AD328" s="74"/>
      <c r="AE328" s="74"/>
      <c r="AF328" s="74"/>
      <c r="AG328" s="74"/>
      <c r="AH328" s="74"/>
      <c r="AI328" s="74"/>
      <c r="AJ328" s="74"/>
    </row>
    <row r="329" spans="1:36"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559"/>
      <c r="Y329" s="74"/>
      <c r="Z329" s="74"/>
      <c r="AA329" s="74"/>
      <c r="AB329" s="74"/>
      <c r="AC329" s="74"/>
      <c r="AD329" s="74"/>
      <c r="AE329" s="74"/>
      <c r="AF329" s="74"/>
      <c r="AG329" s="74"/>
      <c r="AH329" s="74"/>
      <c r="AI329" s="74"/>
      <c r="AJ329" s="74"/>
    </row>
    <row r="330" spans="1:36"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559"/>
      <c r="Y330" s="74"/>
      <c r="Z330" s="74"/>
      <c r="AA330" s="74"/>
      <c r="AB330" s="74"/>
      <c r="AC330" s="74"/>
      <c r="AD330" s="74"/>
      <c r="AE330" s="74"/>
      <c r="AF330" s="74"/>
      <c r="AG330" s="74"/>
      <c r="AH330" s="74"/>
      <c r="AI330" s="74"/>
      <c r="AJ330" s="74"/>
    </row>
    <row r="331" spans="1:36"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559"/>
      <c r="Y331" s="74"/>
      <c r="Z331" s="74"/>
      <c r="AA331" s="74"/>
      <c r="AB331" s="74"/>
      <c r="AC331" s="74"/>
      <c r="AD331" s="74"/>
      <c r="AE331" s="74"/>
      <c r="AF331" s="74"/>
      <c r="AG331" s="74"/>
      <c r="AH331" s="74"/>
      <c r="AI331" s="74"/>
      <c r="AJ331" s="74"/>
    </row>
    <row r="332" spans="1:36"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559"/>
      <c r="Y332" s="74"/>
      <c r="Z332" s="74"/>
      <c r="AA332" s="74"/>
      <c r="AB332" s="74"/>
      <c r="AC332" s="74"/>
      <c r="AD332" s="74"/>
      <c r="AE332" s="74"/>
      <c r="AF332" s="74"/>
      <c r="AG332" s="74"/>
      <c r="AH332" s="74"/>
      <c r="AI332" s="74"/>
      <c r="AJ332" s="74"/>
    </row>
    <row r="333" spans="1:36"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559"/>
      <c r="Y333" s="74"/>
      <c r="Z333" s="74"/>
      <c r="AA333" s="74"/>
      <c r="AB333" s="74"/>
      <c r="AC333" s="74"/>
      <c r="AD333" s="74"/>
      <c r="AE333" s="74"/>
      <c r="AF333" s="74"/>
      <c r="AG333" s="74"/>
      <c r="AH333" s="74"/>
      <c r="AI333" s="74"/>
      <c r="AJ333" s="74"/>
    </row>
    <row r="334" spans="1:36"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559"/>
      <c r="Y334" s="74"/>
      <c r="Z334" s="74"/>
      <c r="AA334" s="74"/>
      <c r="AB334" s="74"/>
      <c r="AC334" s="74"/>
      <c r="AD334" s="74"/>
      <c r="AE334" s="74"/>
      <c r="AF334" s="74"/>
      <c r="AG334" s="74"/>
      <c r="AH334" s="74"/>
      <c r="AI334" s="74"/>
      <c r="AJ334" s="74"/>
    </row>
    <row r="335" spans="1:36"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559"/>
      <c r="Y335" s="74"/>
      <c r="Z335" s="74"/>
      <c r="AA335" s="74"/>
      <c r="AB335" s="74"/>
      <c r="AC335" s="74"/>
      <c r="AD335" s="74"/>
      <c r="AE335" s="74"/>
      <c r="AF335" s="74"/>
      <c r="AG335" s="74"/>
      <c r="AH335" s="74"/>
      <c r="AI335" s="74"/>
      <c r="AJ335" s="74"/>
    </row>
    <row r="336" spans="1: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559"/>
      <c r="Y336" s="74"/>
      <c r="Z336" s="74"/>
      <c r="AA336" s="74"/>
      <c r="AB336" s="74"/>
      <c r="AC336" s="74"/>
      <c r="AD336" s="74"/>
      <c r="AE336" s="74"/>
      <c r="AF336" s="74"/>
      <c r="AG336" s="74"/>
      <c r="AH336" s="74"/>
      <c r="AI336" s="74"/>
      <c r="AJ336" s="74"/>
    </row>
    <row r="337" spans="1:36"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559"/>
      <c r="Y337" s="74"/>
      <c r="Z337" s="74"/>
      <c r="AA337" s="74"/>
      <c r="AB337" s="74"/>
      <c r="AC337" s="74"/>
      <c r="AD337" s="74"/>
      <c r="AE337" s="74"/>
      <c r="AF337" s="74"/>
      <c r="AG337" s="74"/>
      <c r="AH337" s="74"/>
      <c r="AI337" s="74"/>
      <c r="AJ337" s="74"/>
    </row>
    <row r="338" spans="1:36"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559"/>
      <c r="Y338" s="74"/>
      <c r="Z338" s="74"/>
      <c r="AA338" s="74"/>
      <c r="AB338" s="74"/>
      <c r="AC338" s="74"/>
      <c r="AD338" s="74"/>
      <c r="AE338" s="74"/>
      <c r="AF338" s="74"/>
      <c r="AG338" s="74"/>
      <c r="AH338" s="74"/>
      <c r="AI338" s="74"/>
      <c r="AJ338" s="74"/>
    </row>
    <row r="339" spans="1:36"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559"/>
      <c r="Y339" s="74"/>
      <c r="Z339" s="74"/>
      <c r="AA339" s="74"/>
      <c r="AB339" s="74"/>
      <c r="AC339" s="74"/>
      <c r="AD339" s="74"/>
      <c r="AE339" s="74"/>
      <c r="AF339" s="74"/>
      <c r="AG339" s="74"/>
      <c r="AH339" s="74"/>
      <c r="AI339" s="74"/>
      <c r="AJ339" s="74"/>
    </row>
    <row r="340" spans="1:36"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559"/>
      <c r="Y340" s="74"/>
      <c r="Z340" s="74"/>
      <c r="AA340" s="74"/>
      <c r="AB340" s="74"/>
      <c r="AC340" s="74"/>
      <c r="AD340" s="74"/>
      <c r="AE340" s="74"/>
      <c r="AF340" s="74"/>
      <c r="AG340" s="74"/>
      <c r="AH340" s="74"/>
      <c r="AI340" s="74"/>
      <c r="AJ340" s="74"/>
    </row>
    <row r="341" spans="1:36"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559"/>
      <c r="Y341" s="74"/>
      <c r="Z341" s="74"/>
      <c r="AA341" s="74"/>
      <c r="AB341" s="74"/>
      <c r="AC341" s="74"/>
      <c r="AD341" s="74"/>
      <c r="AE341" s="74"/>
      <c r="AF341" s="74"/>
      <c r="AG341" s="74"/>
      <c r="AH341" s="74"/>
      <c r="AI341" s="74"/>
      <c r="AJ341" s="74"/>
    </row>
    <row r="342" spans="1:36"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559"/>
      <c r="Y342" s="74"/>
      <c r="Z342" s="74"/>
      <c r="AA342" s="74"/>
      <c r="AB342" s="74"/>
      <c r="AC342" s="74"/>
      <c r="AD342" s="74"/>
      <c r="AE342" s="74"/>
      <c r="AF342" s="74"/>
      <c r="AG342" s="74"/>
      <c r="AH342" s="74"/>
      <c r="AI342" s="74"/>
      <c r="AJ342" s="74"/>
    </row>
    <row r="343" spans="1:36"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559"/>
      <c r="Y343" s="74"/>
      <c r="Z343" s="74"/>
      <c r="AA343" s="74"/>
      <c r="AB343" s="74"/>
      <c r="AC343" s="74"/>
      <c r="AD343" s="74"/>
      <c r="AE343" s="74"/>
      <c r="AF343" s="74"/>
      <c r="AG343" s="74"/>
      <c r="AH343" s="74"/>
      <c r="AI343" s="74"/>
      <c r="AJ343" s="74"/>
    </row>
    <row r="344" spans="1:36"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559"/>
      <c r="Y344" s="74"/>
      <c r="Z344" s="74"/>
      <c r="AA344" s="74"/>
      <c r="AB344" s="74"/>
      <c r="AC344" s="74"/>
      <c r="AD344" s="74"/>
      <c r="AE344" s="74"/>
      <c r="AF344" s="74"/>
      <c r="AG344" s="74"/>
      <c r="AH344" s="74"/>
      <c r="AI344" s="74"/>
      <c r="AJ344" s="74"/>
    </row>
    <row r="345" spans="1:36"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559"/>
      <c r="Y345" s="74"/>
      <c r="Z345" s="74"/>
      <c r="AA345" s="74"/>
      <c r="AB345" s="74"/>
      <c r="AC345" s="74"/>
      <c r="AD345" s="74"/>
      <c r="AE345" s="74"/>
      <c r="AF345" s="74"/>
      <c r="AG345" s="74"/>
      <c r="AH345" s="74"/>
      <c r="AI345" s="74"/>
      <c r="AJ345" s="74"/>
    </row>
    <row r="346" spans="1:3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559"/>
      <c r="Y346" s="74"/>
      <c r="Z346" s="74"/>
      <c r="AA346" s="74"/>
      <c r="AB346" s="74"/>
      <c r="AC346" s="74"/>
      <c r="AD346" s="74"/>
      <c r="AE346" s="74"/>
      <c r="AF346" s="74"/>
      <c r="AG346" s="74"/>
      <c r="AH346" s="74"/>
      <c r="AI346" s="74"/>
      <c r="AJ346" s="74"/>
    </row>
    <row r="347" spans="1:36"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559"/>
      <c r="Y347" s="74"/>
      <c r="Z347" s="74"/>
      <c r="AA347" s="74"/>
      <c r="AB347" s="74"/>
      <c r="AC347" s="74"/>
      <c r="AD347" s="74"/>
      <c r="AE347" s="74"/>
      <c r="AF347" s="74"/>
      <c r="AG347" s="74"/>
      <c r="AH347" s="74"/>
      <c r="AI347" s="74"/>
      <c r="AJ347" s="74"/>
    </row>
    <row r="348" spans="1:36"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559"/>
      <c r="Y348" s="74"/>
      <c r="Z348" s="74"/>
      <c r="AA348" s="74"/>
      <c r="AB348" s="74"/>
      <c r="AC348" s="74"/>
      <c r="AD348" s="74"/>
      <c r="AE348" s="74"/>
      <c r="AF348" s="74"/>
      <c r="AG348" s="74"/>
      <c r="AH348" s="74"/>
      <c r="AI348" s="74"/>
      <c r="AJ348" s="74"/>
    </row>
    <row r="349" spans="1:36"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559"/>
      <c r="Y349" s="74"/>
      <c r="Z349" s="74"/>
      <c r="AA349" s="74"/>
      <c r="AB349" s="74"/>
      <c r="AC349" s="74"/>
      <c r="AD349" s="74"/>
      <c r="AE349" s="74"/>
      <c r="AF349" s="74"/>
      <c r="AG349" s="74"/>
      <c r="AH349" s="74"/>
      <c r="AI349" s="74"/>
      <c r="AJ349" s="74"/>
    </row>
    <row r="350" spans="1:36"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559"/>
      <c r="Y350" s="74"/>
      <c r="Z350" s="74"/>
      <c r="AA350" s="74"/>
      <c r="AB350" s="74"/>
      <c r="AC350" s="74"/>
      <c r="AD350" s="74"/>
      <c r="AE350" s="74"/>
      <c r="AF350" s="74"/>
      <c r="AG350" s="74"/>
      <c r="AH350" s="74"/>
      <c r="AI350" s="74"/>
      <c r="AJ350" s="74"/>
    </row>
    <row r="351" spans="1:36"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559"/>
      <c r="Y351" s="74"/>
      <c r="Z351" s="74"/>
      <c r="AA351" s="74"/>
      <c r="AB351" s="74"/>
      <c r="AC351" s="74"/>
      <c r="AD351" s="74"/>
      <c r="AE351" s="74"/>
      <c r="AF351" s="74"/>
      <c r="AG351" s="74"/>
      <c r="AH351" s="74"/>
      <c r="AI351" s="74"/>
      <c r="AJ351" s="74"/>
    </row>
    <row r="352" spans="1:36"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559"/>
      <c r="Y352" s="74"/>
      <c r="Z352" s="74"/>
      <c r="AA352" s="74"/>
      <c r="AB352" s="74"/>
      <c r="AC352" s="74"/>
      <c r="AD352" s="74"/>
      <c r="AE352" s="74"/>
      <c r="AF352" s="74"/>
      <c r="AG352" s="74"/>
      <c r="AH352" s="74"/>
      <c r="AI352" s="74"/>
      <c r="AJ352" s="74"/>
    </row>
    <row r="353" spans="1:36"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559"/>
      <c r="Y353" s="74"/>
      <c r="Z353" s="74"/>
      <c r="AA353" s="74"/>
      <c r="AB353" s="74"/>
      <c r="AC353" s="74"/>
      <c r="AD353" s="74"/>
      <c r="AE353" s="74"/>
      <c r="AF353" s="74"/>
      <c r="AG353" s="74"/>
      <c r="AH353" s="74"/>
      <c r="AI353" s="74"/>
      <c r="AJ353" s="74"/>
    </row>
    <row r="354" spans="1:36"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559"/>
      <c r="Y354" s="74"/>
      <c r="Z354" s="74"/>
      <c r="AA354" s="74"/>
      <c r="AB354" s="74"/>
      <c r="AC354" s="74"/>
      <c r="AD354" s="74"/>
      <c r="AE354" s="74"/>
      <c r="AF354" s="74"/>
      <c r="AG354" s="74"/>
      <c r="AH354" s="74"/>
      <c r="AI354" s="74"/>
      <c r="AJ354" s="74"/>
    </row>
    <row r="355" spans="1:36"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559"/>
      <c r="Y355" s="74"/>
      <c r="Z355" s="74"/>
      <c r="AA355" s="74"/>
      <c r="AB355" s="74"/>
      <c r="AC355" s="74"/>
      <c r="AD355" s="74"/>
      <c r="AE355" s="74"/>
      <c r="AF355" s="74"/>
      <c r="AG355" s="74"/>
      <c r="AH355" s="74"/>
      <c r="AI355" s="74"/>
      <c r="AJ355" s="74"/>
    </row>
    <row r="356" spans="1:3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559"/>
      <c r="Y356" s="74"/>
      <c r="Z356" s="74"/>
      <c r="AA356" s="74"/>
      <c r="AB356" s="74"/>
      <c r="AC356" s="74"/>
      <c r="AD356" s="74"/>
      <c r="AE356" s="74"/>
      <c r="AF356" s="74"/>
      <c r="AG356" s="74"/>
      <c r="AH356" s="74"/>
      <c r="AI356" s="74"/>
      <c r="AJ356" s="74"/>
    </row>
    <row r="357" spans="1:36"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559"/>
      <c r="Y357" s="74"/>
      <c r="Z357" s="74"/>
      <c r="AA357" s="74"/>
      <c r="AB357" s="74"/>
      <c r="AC357" s="74"/>
      <c r="AD357" s="74"/>
      <c r="AE357" s="74"/>
      <c r="AF357" s="74"/>
      <c r="AG357" s="74"/>
      <c r="AH357" s="74"/>
      <c r="AI357" s="74"/>
      <c r="AJ357" s="74"/>
    </row>
    <row r="358" spans="1:36"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559"/>
      <c r="Y358" s="74"/>
      <c r="Z358" s="74"/>
      <c r="AA358" s="74"/>
      <c r="AB358" s="74"/>
      <c r="AC358" s="74"/>
      <c r="AD358" s="74"/>
      <c r="AE358" s="74"/>
      <c r="AF358" s="74"/>
      <c r="AG358" s="74"/>
      <c r="AH358" s="74"/>
      <c r="AI358" s="74"/>
      <c r="AJ358" s="74"/>
    </row>
    <row r="359" spans="1:36"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559"/>
      <c r="Y359" s="74"/>
      <c r="Z359" s="74"/>
      <c r="AA359" s="74"/>
      <c r="AB359" s="74"/>
      <c r="AC359" s="74"/>
      <c r="AD359" s="74"/>
      <c r="AE359" s="74"/>
      <c r="AF359" s="74"/>
      <c r="AG359" s="74"/>
      <c r="AH359" s="74"/>
      <c r="AI359" s="74"/>
      <c r="AJ359" s="74"/>
    </row>
    <row r="360" spans="1:36"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559"/>
      <c r="Y360" s="74"/>
      <c r="Z360" s="74"/>
      <c r="AA360" s="74"/>
      <c r="AB360" s="74"/>
      <c r="AC360" s="74"/>
      <c r="AD360" s="74"/>
      <c r="AE360" s="74"/>
      <c r="AF360" s="74"/>
      <c r="AG360" s="74"/>
      <c r="AH360" s="74"/>
      <c r="AI360" s="74"/>
      <c r="AJ360" s="74"/>
    </row>
    <row r="361" spans="1:36"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559"/>
      <c r="Y361" s="74"/>
      <c r="Z361" s="74"/>
      <c r="AA361" s="74"/>
      <c r="AB361" s="74"/>
      <c r="AC361" s="74"/>
      <c r="AD361" s="74"/>
      <c r="AE361" s="74"/>
      <c r="AF361" s="74"/>
      <c r="AG361" s="74"/>
      <c r="AH361" s="74"/>
      <c r="AI361" s="74"/>
      <c r="AJ361" s="74"/>
    </row>
    <row r="362" spans="1:36"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559"/>
      <c r="Y362" s="74"/>
      <c r="Z362" s="74"/>
      <c r="AA362" s="74"/>
      <c r="AB362" s="74"/>
      <c r="AC362" s="74"/>
      <c r="AD362" s="74"/>
      <c r="AE362" s="74"/>
      <c r="AF362" s="74"/>
      <c r="AG362" s="74"/>
      <c r="AH362" s="74"/>
      <c r="AI362" s="74"/>
      <c r="AJ362" s="74"/>
    </row>
    <row r="363" spans="1:36"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559"/>
      <c r="Y363" s="74"/>
      <c r="Z363" s="74"/>
      <c r="AA363" s="74"/>
      <c r="AB363" s="74"/>
      <c r="AC363" s="74"/>
      <c r="AD363" s="74"/>
      <c r="AE363" s="74"/>
      <c r="AF363" s="74"/>
      <c r="AG363" s="74"/>
      <c r="AH363" s="74"/>
      <c r="AI363" s="74"/>
      <c r="AJ363" s="74"/>
    </row>
    <row r="364" spans="1:36"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559"/>
      <c r="Y364" s="74"/>
      <c r="Z364" s="74"/>
      <c r="AA364" s="74"/>
      <c r="AB364" s="74"/>
      <c r="AC364" s="74"/>
      <c r="AD364" s="74"/>
      <c r="AE364" s="74"/>
      <c r="AF364" s="74"/>
      <c r="AG364" s="74"/>
      <c r="AH364" s="74"/>
      <c r="AI364" s="74"/>
      <c r="AJ364" s="74"/>
    </row>
    <row r="365" spans="1:36"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559"/>
      <c r="Y365" s="74"/>
      <c r="Z365" s="74"/>
      <c r="AA365" s="74"/>
      <c r="AB365" s="74"/>
      <c r="AC365" s="74"/>
      <c r="AD365" s="74"/>
      <c r="AE365" s="74"/>
      <c r="AF365" s="74"/>
      <c r="AG365" s="74"/>
      <c r="AH365" s="74"/>
      <c r="AI365" s="74"/>
      <c r="AJ365" s="74"/>
    </row>
    <row r="366" spans="1:3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559"/>
      <c r="Y366" s="74"/>
      <c r="Z366" s="74"/>
      <c r="AA366" s="74"/>
      <c r="AB366" s="74"/>
      <c r="AC366" s="74"/>
      <c r="AD366" s="74"/>
      <c r="AE366" s="74"/>
      <c r="AF366" s="74"/>
      <c r="AG366" s="74"/>
      <c r="AH366" s="74"/>
      <c r="AI366" s="74"/>
      <c r="AJ366" s="74"/>
    </row>
    <row r="367" spans="1:36"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559"/>
      <c r="Y367" s="74"/>
      <c r="Z367" s="74"/>
      <c r="AA367" s="74"/>
      <c r="AB367" s="74"/>
      <c r="AC367" s="74"/>
      <c r="AD367" s="74"/>
      <c r="AE367" s="74"/>
      <c r="AF367" s="74"/>
      <c r="AG367" s="74"/>
      <c r="AH367" s="74"/>
      <c r="AI367" s="74"/>
      <c r="AJ367" s="74"/>
    </row>
    <row r="368" spans="1:36"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559"/>
      <c r="Y368" s="74"/>
      <c r="Z368" s="74"/>
      <c r="AA368" s="74"/>
      <c r="AB368" s="74"/>
      <c r="AC368" s="74"/>
      <c r="AD368" s="74"/>
      <c r="AE368" s="74"/>
      <c r="AF368" s="74"/>
      <c r="AG368" s="74"/>
      <c r="AH368" s="74"/>
      <c r="AI368" s="74"/>
      <c r="AJ368" s="74"/>
    </row>
    <row r="369" spans="1:36"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559"/>
      <c r="Y369" s="74"/>
      <c r="Z369" s="74"/>
      <c r="AA369" s="74"/>
      <c r="AB369" s="74"/>
      <c r="AC369" s="74"/>
      <c r="AD369" s="74"/>
      <c r="AE369" s="74"/>
      <c r="AF369" s="74"/>
      <c r="AG369" s="74"/>
      <c r="AH369" s="74"/>
      <c r="AI369" s="74"/>
      <c r="AJ369" s="74"/>
    </row>
    <row r="370" spans="1:36"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559"/>
      <c r="Y370" s="74"/>
      <c r="Z370" s="74"/>
      <c r="AA370" s="74"/>
      <c r="AB370" s="74"/>
      <c r="AC370" s="74"/>
      <c r="AD370" s="74"/>
      <c r="AE370" s="74"/>
      <c r="AF370" s="74"/>
      <c r="AG370" s="74"/>
      <c r="AH370" s="74"/>
      <c r="AI370" s="74"/>
      <c r="AJ370" s="74"/>
    </row>
    <row r="371" spans="1:36"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559"/>
      <c r="Y371" s="74"/>
      <c r="Z371" s="74"/>
      <c r="AA371" s="74"/>
      <c r="AB371" s="74"/>
      <c r="AC371" s="74"/>
      <c r="AD371" s="74"/>
      <c r="AE371" s="74"/>
      <c r="AF371" s="74"/>
      <c r="AG371" s="74"/>
      <c r="AH371" s="74"/>
      <c r="AI371" s="74"/>
      <c r="AJ371" s="74"/>
    </row>
    <row r="372" spans="1:36"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559"/>
      <c r="Y372" s="74"/>
      <c r="Z372" s="74"/>
      <c r="AA372" s="74"/>
      <c r="AB372" s="74"/>
      <c r="AC372" s="74"/>
      <c r="AD372" s="74"/>
      <c r="AE372" s="74"/>
      <c r="AF372" s="74"/>
      <c r="AG372" s="74"/>
      <c r="AH372" s="74"/>
      <c r="AI372" s="74"/>
      <c r="AJ372" s="74"/>
    </row>
    <row r="373" spans="1:36"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559"/>
      <c r="Y373" s="74"/>
      <c r="Z373" s="74"/>
      <c r="AA373" s="74"/>
      <c r="AB373" s="74"/>
      <c r="AC373" s="74"/>
      <c r="AD373" s="74"/>
      <c r="AE373" s="74"/>
      <c r="AF373" s="74"/>
      <c r="AG373" s="74"/>
      <c r="AH373" s="74"/>
      <c r="AI373" s="74"/>
      <c r="AJ373" s="74"/>
    </row>
    <row r="374" spans="1:36"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559"/>
      <c r="Y374" s="74"/>
      <c r="Z374" s="74"/>
      <c r="AA374" s="74"/>
      <c r="AB374" s="74"/>
      <c r="AC374" s="74"/>
      <c r="AD374" s="74"/>
      <c r="AE374" s="74"/>
      <c r="AF374" s="74"/>
      <c r="AG374" s="74"/>
      <c r="AH374" s="74"/>
      <c r="AI374" s="74"/>
      <c r="AJ374" s="74"/>
    </row>
    <row r="375" spans="1:36"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559"/>
      <c r="Y375" s="74"/>
      <c r="Z375" s="74"/>
      <c r="AA375" s="74"/>
      <c r="AB375" s="74"/>
      <c r="AC375" s="74"/>
      <c r="AD375" s="74"/>
      <c r="AE375" s="74"/>
      <c r="AF375" s="74"/>
      <c r="AG375" s="74"/>
      <c r="AH375" s="74"/>
      <c r="AI375" s="74"/>
      <c r="AJ375" s="74"/>
    </row>
    <row r="376" spans="1:3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559"/>
      <c r="Y376" s="74"/>
      <c r="Z376" s="74"/>
      <c r="AA376" s="74"/>
      <c r="AB376" s="74"/>
      <c r="AC376" s="74"/>
      <c r="AD376" s="74"/>
      <c r="AE376" s="74"/>
      <c r="AF376" s="74"/>
      <c r="AG376" s="74"/>
      <c r="AH376" s="74"/>
      <c r="AI376" s="74"/>
      <c r="AJ376" s="74"/>
    </row>
    <row r="377" spans="1:36"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559"/>
      <c r="Y377" s="74"/>
      <c r="Z377" s="74"/>
      <c r="AA377" s="74"/>
      <c r="AB377" s="74"/>
      <c r="AC377" s="74"/>
      <c r="AD377" s="74"/>
      <c r="AE377" s="74"/>
      <c r="AF377" s="74"/>
      <c r="AG377" s="74"/>
      <c r="AH377" s="74"/>
      <c r="AI377" s="74"/>
      <c r="AJ377" s="74"/>
    </row>
    <row r="378" spans="1:36"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559"/>
      <c r="Y378" s="74"/>
      <c r="Z378" s="74"/>
      <c r="AA378" s="74"/>
      <c r="AB378" s="74"/>
      <c r="AC378" s="74"/>
      <c r="AD378" s="74"/>
      <c r="AE378" s="74"/>
      <c r="AF378" s="74"/>
      <c r="AG378" s="74"/>
      <c r="AH378" s="74"/>
      <c r="AI378" s="74"/>
      <c r="AJ378" s="74"/>
    </row>
    <row r="379" spans="1:36"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559"/>
      <c r="Y379" s="74"/>
      <c r="Z379" s="74"/>
      <c r="AA379" s="74"/>
      <c r="AB379" s="74"/>
      <c r="AC379" s="74"/>
      <c r="AD379" s="74"/>
      <c r="AE379" s="74"/>
      <c r="AF379" s="74"/>
      <c r="AG379" s="74"/>
      <c r="AH379" s="74"/>
      <c r="AI379" s="74"/>
      <c r="AJ379" s="74"/>
    </row>
    <row r="380" spans="1:36"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559"/>
      <c r="Y380" s="74"/>
      <c r="Z380" s="74"/>
      <c r="AA380" s="74"/>
      <c r="AB380" s="74"/>
      <c r="AC380" s="74"/>
      <c r="AD380" s="74"/>
      <c r="AE380" s="74"/>
      <c r="AF380" s="74"/>
      <c r="AG380" s="74"/>
      <c r="AH380" s="74"/>
      <c r="AI380" s="74"/>
      <c r="AJ380" s="74"/>
    </row>
    <row r="381" spans="1:36"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559"/>
      <c r="Y381" s="74"/>
      <c r="Z381" s="74"/>
      <c r="AA381" s="74"/>
      <c r="AB381" s="74"/>
      <c r="AC381" s="74"/>
      <c r="AD381" s="74"/>
      <c r="AE381" s="74"/>
      <c r="AF381" s="74"/>
      <c r="AG381" s="74"/>
      <c r="AH381" s="74"/>
      <c r="AI381" s="74"/>
      <c r="AJ381" s="74"/>
    </row>
    <row r="382" spans="1:36"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559"/>
      <c r="Y382" s="74"/>
      <c r="Z382" s="74"/>
      <c r="AA382" s="74"/>
      <c r="AB382" s="74"/>
      <c r="AC382" s="74"/>
      <c r="AD382" s="74"/>
      <c r="AE382" s="74"/>
      <c r="AF382" s="74"/>
      <c r="AG382" s="74"/>
      <c r="AH382" s="74"/>
      <c r="AI382" s="74"/>
      <c r="AJ382" s="74"/>
    </row>
    <row r="383" spans="1:36"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559"/>
      <c r="Y383" s="74"/>
      <c r="Z383" s="74"/>
      <c r="AA383" s="74"/>
      <c r="AB383" s="74"/>
      <c r="AC383" s="74"/>
      <c r="AD383" s="74"/>
      <c r="AE383" s="74"/>
      <c r="AF383" s="74"/>
      <c r="AG383" s="74"/>
      <c r="AH383" s="74"/>
      <c r="AI383" s="74"/>
      <c r="AJ383" s="74"/>
    </row>
    <row r="384" spans="1:36"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559"/>
      <c r="Y384" s="74"/>
      <c r="Z384" s="74"/>
      <c r="AA384" s="74"/>
      <c r="AB384" s="74"/>
      <c r="AC384" s="74"/>
      <c r="AD384" s="74"/>
      <c r="AE384" s="74"/>
      <c r="AF384" s="74"/>
      <c r="AG384" s="74"/>
      <c r="AH384" s="74"/>
      <c r="AI384" s="74"/>
      <c r="AJ384" s="74"/>
    </row>
    <row r="385" spans="1:36"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559"/>
      <c r="Y385" s="74"/>
      <c r="Z385" s="74"/>
      <c r="AA385" s="74"/>
      <c r="AB385" s="74"/>
      <c r="AC385" s="74"/>
      <c r="AD385" s="74"/>
      <c r="AE385" s="74"/>
      <c r="AF385" s="74"/>
      <c r="AG385" s="74"/>
      <c r="AH385" s="74"/>
      <c r="AI385" s="74"/>
      <c r="AJ385" s="74"/>
    </row>
    <row r="386" spans="1:3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559"/>
      <c r="Y386" s="74"/>
      <c r="Z386" s="74"/>
      <c r="AA386" s="74"/>
      <c r="AB386" s="74"/>
      <c r="AC386" s="74"/>
      <c r="AD386" s="74"/>
      <c r="AE386" s="74"/>
      <c r="AF386" s="74"/>
      <c r="AG386" s="74"/>
      <c r="AH386" s="74"/>
      <c r="AI386" s="74"/>
      <c r="AJ386" s="74"/>
    </row>
    <row r="387" spans="1:36"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559"/>
      <c r="Y387" s="74"/>
      <c r="Z387" s="74"/>
      <c r="AA387" s="74"/>
      <c r="AB387" s="74"/>
      <c r="AC387" s="74"/>
      <c r="AD387" s="74"/>
      <c r="AE387" s="74"/>
      <c r="AF387" s="74"/>
      <c r="AG387" s="74"/>
      <c r="AH387" s="74"/>
      <c r="AI387" s="74"/>
      <c r="AJ387" s="74"/>
    </row>
    <row r="388" spans="1:36"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559"/>
      <c r="Y388" s="74"/>
      <c r="Z388" s="74"/>
      <c r="AA388" s="74"/>
      <c r="AB388" s="74"/>
      <c r="AC388" s="74"/>
      <c r="AD388" s="74"/>
      <c r="AE388" s="74"/>
      <c r="AF388" s="74"/>
      <c r="AG388" s="74"/>
      <c r="AH388" s="74"/>
      <c r="AI388" s="74"/>
      <c r="AJ388" s="74"/>
    </row>
    <row r="389" spans="1:36"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559"/>
      <c r="Y389" s="74"/>
      <c r="Z389" s="74"/>
      <c r="AA389" s="74"/>
      <c r="AB389" s="74"/>
      <c r="AC389" s="74"/>
      <c r="AD389" s="74"/>
      <c r="AE389" s="74"/>
      <c r="AF389" s="74"/>
      <c r="AG389" s="74"/>
      <c r="AH389" s="74"/>
      <c r="AI389" s="74"/>
      <c r="AJ389" s="74"/>
    </row>
    <row r="390" spans="1:36"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559"/>
      <c r="Y390" s="74"/>
      <c r="Z390" s="74"/>
      <c r="AA390" s="74"/>
      <c r="AB390" s="74"/>
      <c r="AC390" s="74"/>
      <c r="AD390" s="74"/>
      <c r="AE390" s="74"/>
      <c r="AF390" s="74"/>
      <c r="AG390" s="74"/>
      <c r="AH390" s="74"/>
      <c r="AI390" s="74"/>
      <c r="AJ390" s="74"/>
    </row>
    <row r="391" spans="1:36"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559"/>
      <c r="Y391" s="74"/>
      <c r="Z391" s="74"/>
      <c r="AA391" s="74"/>
      <c r="AB391" s="74"/>
      <c r="AC391" s="74"/>
      <c r="AD391" s="74"/>
      <c r="AE391" s="74"/>
      <c r="AF391" s="74"/>
      <c r="AG391" s="74"/>
      <c r="AH391" s="74"/>
      <c r="AI391" s="74"/>
      <c r="AJ391" s="74"/>
    </row>
    <row r="392" spans="1:36"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559"/>
      <c r="Y392" s="74"/>
      <c r="Z392" s="74"/>
      <c r="AA392" s="74"/>
      <c r="AB392" s="74"/>
      <c r="AC392" s="74"/>
      <c r="AD392" s="74"/>
      <c r="AE392" s="74"/>
      <c r="AF392" s="74"/>
      <c r="AG392" s="74"/>
      <c r="AH392" s="74"/>
      <c r="AI392" s="74"/>
      <c r="AJ392" s="74"/>
    </row>
    <row r="393" spans="1:36"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559"/>
      <c r="Y393" s="74"/>
      <c r="Z393" s="74"/>
      <c r="AA393" s="74"/>
      <c r="AB393" s="74"/>
      <c r="AC393" s="74"/>
      <c r="AD393" s="74"/>
      <c r="AE393" s="74"/>
      <c r="AF393" s="74"/>
      <c r="AG393" s="74"/>
      <c r="AH393" s="74"/>
      <c r="AI393" s="74"/>
      <c r="AJ393" s="74"/>
    </row>
    <row r="394" spans="1:36"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559"/>
      <c r="Y394" s="74"/>
      <c r="Z394" s="74"/>
      <c r="AA394" s="74"/>
      <c r="AB394" s="74"/>
      <c r="AC394" s="74"/>
      <c r="AD394" s="74"/>
      <c r="AE394" s="74"/>
      <c r="AF394" s="74"/>
      <c r="AG394" s="74"/>
      <c r="AH394" s="74"/>
      <c r="AI394" s="74"/>
      <c r="AJ394" s="74"/>
    </row>
    <row r="395" spans="1:36"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559"/>
      <c r="Y395" s="74"/>
      <c r="Z395" s="74"/>
      <c r="AA395" s="74"/>
      <c r="AB395" s="74"/>
      <c r="AC395" s="74"/>
      <c r="AD395" s="74"/>
      <c r="AE395" s="74"/>
      <c r="AF395" s="74"/>
      <c r="AG395" s="74"/>
      <c r="AH395" s="74"/>
      <c r="AI395" s="74"/>
      <c r="AJ395" s="74"/>
    </row>
    <row r="396" spans="1:3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559"/>
      <c r="Y396" s="74"/>
      <c r="Z396" s="74"/>
      <c r="AA396" s="74"/>
      <c r="AB396" s="74"/>
      <c r="AC396" s="74"/>
      <c r="AD396" s="74"/>
      <c r="AE396" s="74"/>
      <c r="AF396" s="74"/>
      <c r="AG396" s="74"/>
      <c r="AH396" s="74"/>
      <c r="AI396" s="74"/>
      <c r="AJ396" s="74"/>
    </row>
    <row r="397" spans="1:36"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559"/>
      <c r="Y397" s="74"/>
      <c r="Z397" s="74"/>
      <c r="AA397" s="74"/>
      <c r="AB397" s="74"/>
      <c r="AC397" s="74"/>
      <c r="AD397" s="74"/>
      <c r="AE397" s="74"/>
      <c r="AF397" s="74"/>
      <c r="AG397" s="74"/>
      <c r="AH397" s="74"/>
      <c r="AI397" s="74"/>
      <c r="AJ397" s="74"/>
    </row>
    <row r="398" spans="1:36"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559"/>
      <c r="Y398" s="74"/>
      <c r="Z398" s="74"/>
      <c r="AA398" s="74"/>
      <c r="AB398" s="74"/>
      <c r="AC398" s="74"/>
      <c r="AD398" s="74"/>
      <c r="AE398" s="74"/>
      <c r="AF398" s="74"/>
      <c r="AG398" s="74"/>
      <c r="AH398" s="74"/>
      <c r="AI398" s="74"/>
      <c r="AJ398" s="74"/>
    </row>
    <row r="399" spans="1:36"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559"/>
      <c r="Y399" s="74"/>
      <c r="Z399" s="74"/>
      <c r="AA399" s="74"/>
      <c r="AB399" s="74"/>
      <c r="AC399" s="74"/>
      <c r="AD399" s="74"/>
      <c r="AE399" s="74"/>
      <c r="AF399" s="74"/>
      <c r="AG399" s="74"/>
      <c r="AH399" s="74"/>
      <c r="AI399" s="74"/>
      <c r="AJ399" s="74"/>
    </row>
    <row r="400" spans="1:36"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559"/>
      <c r="Y400" s="74"/>
      <c r="Z400" s="74"/>
      <c r="AA400" s="74"/>
      <c r="AB400" s="74"/>
      <c r="AC400" s="74"/>
      <c r="AD400" s="74"/>
      <c r="AE400" s="74"/>
      <c r="AF400" s="74"/>
      <c r="AG400" s="74"/>
      <c r="AH400" s="74"/>
      <c r="AI400" s="74"/>
      <c r="AJ400" s="74"/>
    </row>
    <row r="401" spans="1:36"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559"/>
      <c r="Y401" s="74"/>
      <c r="Z401" s="74"/>
      <c r="AA401" s="74"/>
      <c r="AB401" s="74"/>
      <c r="AC401" s="74"/>
      <c r="AD401" s="74"/>
      <c r="AE401" s="74"/>
      <c r="AF401" s="74"/>
      <c r="AG401" s="74"/>
      <c r="AH401" s="74"/>
      <c r="AI401" s="74"/>
      <c r="AJ401" s="74"/>
    </row>
    <row r="402" spans="1:36"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559"/>
      <c r="Y402" s="74"/>
      <c r="Z402" s="74"/>
      <c r="AA402" s="74"/>
      <c r="AB402" s="74"/>
      <c r="AC402" s="74"/>
      <c r="AD402" s="74"/>
      <c r="AE402" s="74"/>
      <c r="AF402" s="74"/>
      <c r="AG402" s="74"/>
      <c r="AH402" s="74"/>
      <c r="AI402" s="74"/>
      <c r="AJ402" s="74"/>
    </row>
    <row r="403" spans="1:36"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559"/>
      <c r="Y403" s="74"/>
      <c r="Z403" s="74"/>
      <c r="AA403" s="74"/>
      <c r="AB403" s="74"/>
      <c r="AC403" s="74"/>
      <c r="AD403" s="74"/>
      <c r="AE403" s="74"/>
      <c r="AF403" s="74"/>
      <c r="AG403" s="74"/>
      <c r="AH403" s="74"/>
      <c r="AI403" s="74"/>
      <c r="AJ403" s="74"/>
    </row>
    <row r="404" spans="1:36"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559"/>
      <c r="Y404" s="74"/>
      <c r="Z404" s="74"/>
      <c r="AA404" s="74"/>
      <c r="AB404" s="74"/>
      <c r="AC404" s="74"/>
      <c r="AD404" s="74"/>
      <c r="AE404" s="74"/>
      <c r="AF404" s="74"/>
      <c r="AG404" s="74"/>
      <c r="AH404" s="74"/>
      <c r="AI404" s="74"/>
      <c r="AJ404" s="74"/>
    </row>
    <row r="405" spans="1:36"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559"/>
      <c r="Y405" s="74"/>
      <c r="Z405" s="74"/>
      <c r="AA405" s="74"/>
      <c r="AB405" s="74"/>
      <c r="AC405" s="74"/>
      <c r="AD405" s="74"/>
      <c r="AE405" s="74"/>
      <c r="AF405" s="74"/>
      <c r="AG405" s="74"/>
      <c r="AH405" s="74"/>
      <c r="AI405" s="74"/>
      <c r="AJ405" s="74"/>
    </row>
    <row r="406" spans="1:3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559"/>
      <c r="Y406" s="74"/>
      <c r="Z406" s="74"/>
      <c r="AA406" s="74"/>
      <c r="AB406" s="74"/>
      <c r="AC406" s="74"/>
      <c r="AD406" s="74"/>
      <c r="AE406" s="74"/>
      <c r="AF406" s="74"/>
      <c r="AG406" s="74"/>
      <c r="AH406" s="74"/>
      <c r="AI406" s="74"/>
      <c r="AJ406" s="74"/>
    </row>
    <row r="407" spans="1:36"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559"/>
      <c r="Y407" s="74"/>
      <c r="Z407" s="74"/>
      <c r="AA407" s="74"/>
      <c r="AB407" s="74"/>
      <c r="AC407" s="74"/>
      <c r="AD407" s="74"/>
      <c r="AE407" s="74"/>
      <c r="AF407" s="74"/>
      <c r="AG407" s="74"/>
      <c r="AH407" s="74"/>
      <c r="AI407" s="74"/>
      <c r="AJ407" s="74"/>
    </row>
    <row r="408" spans="1:36"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559"/>
      <c r="Y408" s="74"/>
      <c r="Z408" s="74"/>
      <c r="AA408" s="74"/>
      <c r="AB408" s="74"/>
      <c r="AC408" s="74"/>
      <c r="AD408" s="74"/>
      <c r="AE408" s="74"/>
      <c r="AF408" s="74"/>
      <c r="AG408" s="74"/>
      <c r="AH408" s="74"/>
      <c r="AI408" s="74"/>
      <c r="AJ408" s="74"/>
    </row>
    <row r="409" spans="1:36"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559"/>
      <c r="Y409" s="74"/>
      <c r="Z409" s="74"/>
      <c r="AA409" s="74"/>
      <c r="AB409" s="74"/>
      <c r="AC409" s="74"/>
      <c r="AD409" s="74"/>
      <c r="AE409" s="74"/>
      <c r="AF409" s="74"/>
      <c r="AG409" s="74"/>
      <c r="AH409" s="74"/>
      <c r="AI409" s="74"/>
      <c r="AJ409" s="74"/>
    </row>
    <row r="410" spans="1:36"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559"/>
      <c r="Y410" s="74"/>
      <c r="Z410" s="74"/>
      <c r="AA410" s="74"/>
      <c r="AB410" s="74"/>
      <c r="AC410" s="74"/>
      <c r="AD410" s="74"/>
      <c r="AE410" s="74"/>
      <c r="AF410" s="74"/>
      <c r="AG410" s="74"/>
      <c r="AH410" s="74"/>
      <c r="AI410" s="74"/>
      <c r="AJ410" s="74"/>
    </row>
    <row r="411" spans="1:36"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559"/>
      <c r="Y411" s="74"/>
      <c r="Z411" s="74"/>
      <c r="AA411" s="74"/>
      <c r="AB411" s="74"/>
      <c r="AC411" s="74"/>
      <c r="AD411" s="74"/>
      <c r="AE411" s="74"/>
      <c r="AF411" s="74"/>
      <c r="AG411" s="74"/>
      <c r="AH411" s="74"/>
      <c r="AI411" s="74"/>
      <c r="AJ411" s="74"/>
    </row>
    <row r="412" spans="1:36"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559"/>
      <c r="Y412" s="74"/>
      <c r="Z412" s="74"/>
      <c r="AA412" s="74"/>
      <c r="AB412" s="74"/>
      <c r="AC412" s="74"/>
      <c r="AD412" s="74"/>
      <c r="AE412" s="74"/>
      <c r="AF412" s="74"/>
      <c r="AG412" s="74"/>
      <c r="AH412" s="74"/>
      <c r="AI412" s="74"/>
      <c r="AJ412" s="74"/>
    </row>
    <row r="413" spans="1:36"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559"/>
      <c r="Y413" s="74"/>
      <c r="Z413" s="74"/>
      <c r="AA413" s="74"/>
      <c r="AB413" s="74"/>
      <c r="AC413" s="74"/>
      <c r="AD413" s="74"/>
      <c r="AE413" s="74"/>
      <c r="AF413" s="74"/>
      <c r="AG413" s="74"/>
      <c r="AH413" s="74"/>
      <c r="AI413" s="74"/>
      <c r="AJ413" s="74"/>
    </row>
    <row r="414" spans="1:36"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559"/>
      <c r="Y414" s="74"/>
      <c r="Z414" s="74"/>
      <c r="AA414" s="74"/>
      <c r="AB414" s="74"/>
      <c r="AC414" s="74"/>
      <c r="AD414" s="74"/>
      <c r="AE414" s="74"/>
      <c r="AF414" s="74"/>
      <c r="AG414" s="74"/>
      <c r="AH414" s="74"/>
      <c r="AI414" s="74"/>
      <c r="AJ414" s="74"/>
    </row>
    <row r="415" spans="1:36"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559"/>
      <c r="Y415" s="74"/>
      <c r="Z415" s="74"/>
      <c r="AA415" s="74"/>
      <c r="AB415" s="74"/>
      <c r="AC415" s="74"/>
      <c r="AD415" s="74"/>
      <c r="AE415" s="74"/>
      <c r="AF415" s="74"/>
      <c r="AG415" s="74"/>
      <c r="AH415" s="74"/>
      <c r="AI415" s="74"/>
      <c r="AJ415" s="74"/>
    </row>
    <row r="416" spans="1:3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559"/>
      <c r="Y416" s="74"/>
      <c r="Z416" s="74"/>
      <c r="AA416" s="74"/>
      <c r="AB416" s="74"/>
      <c r="AC416" s="74"/>
      <c r="AD416" s="74"/>
      <c r="AE416" s="74"/>
      <c r="AF416" s="74"/>
      <c r="AG416" s="74"/>
      <c r="AH416" s="74"/>
      <c r="AI416" s="74"/>
      <c r="AJ416" s="74"/>
    </row>
    <row r="417" spans="1:36"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559"/>
      <c r="Y417" s="74"/>
      <c r="Z417" s="74"/>
      <c r="AA417" s="74"/>
      <c r="AB417" s="74"/>
      <c r="AC417" s="74"/>
      <c r="AD417" s="74"/>
      <c r="AE417" s="74"/>
      <c r="AF417" s="74"/>
      <c r="AG417" s="74"/>
      <c r="AH417" s="74"/>
      <c r="AI417" s="74"/>
      <c r="AJ417" s="74"/>
    </row>
    <row r="418" spans="1:36"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559"/>
      <c r="Y418" s="74"/>
      <c r="Z418" s="74"/>
      <c r="AA418" s="74"/>
      <c r="AB418" s="74"/>
      <c r="AC418" s="74"/>
      <c r="AD418" s="74"/>
      <c r="AE418" s="74"/>
      <c r="AF418" s="74"/>
      <c r="AG418" s="74"/>
      <c r="AH418" s="74"/>
      <c r="AI418" s="74"/>
      <c r="AJ418" s="74"/>
    </row>
    <row r="419" spans="1:36"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559"/>
      <c r="Y419" s="74"/>
      <c r="Z419" s="74"/>
      <c r="AA419" s="74"/>
      <c r="AB419" s="74"/>
      <c r="AC419" s="74"/>
      <c r="AD419" s="74"/>
      <c r="AE419" s="74"/>
      <c r="AF419" s="74"/>
      <c r="AG419" s="74"/>
      <c r="AH419" s="74"/>
      <c r="AI419" s="74"/>
      <c r="AJ419" s="74"/>
    </row>
    <row r="420" spans="1:36"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559"/>
      <c r="Y420" s="74"/>
      <c r="Z420" s="74"/>
      <c r="AA420" s="74"/>
      <c r="AB420" s="74"/>
      <c r="AC420" s="74"/>
      <c r="AD420" s="74"/>
      <c r="AE420" s="74"/>
      <c r="AF420" s="74"/>
      <c r="AG420" s="74"/>
      <c r="AH420" s="74"/>
      <c r="AI420" s="74"/>
      <c r="AJ420" s="74"/>
    </row>
    <row r="421" spans="1:36"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559"/>
      <c r="Y421" s="74"/>
      <c r="Z421" s="74"/>
      <c r="AA421" s="74"/>
      <c r="AB421" s="74"/>
      <c r="AC421" s="74"/>
      <c r="AD421" s="74"/>
      <c r="AE421" s="74"/>
      <c r="AF421" s="74"/>
      <c r="AG421" s="74"/>
      <c r="AH421" s="74"/>
      <c r="AI421" s="74"/>
      <c r="AJ421" s="74"/>
    </row>
    <row r="422" spans="1:36"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559"/>
      <c r="Y422" s="74"/>
      <c r="Z422" s="74"/>
      <c r="AA422" s="74"/>
      <c r="AB422" s="74"/>
      <c r="AC422" s="74"/>
      <c r="AD422" s="74"/>
      <c r="AE422" s="74"/>
      <c r="AF422" s="74"/>
      <c r="AG422" s="74"/>
      <c r="AH422" s="74"/>
      <c r="AI422" s="74"/>
      <c r="AJ422" s="74"/>
    </row>
    <row r="423" spans="1:36"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559"/>
      <c r="Y423" s="74"/>
      <c r="Z423" s="74"/>
      <c r="AA423" s="74"/>
      <c r="AB423" s="74"/>
      <c r="AC423" s="74"/>
      <c r="AD423" s="74"/>
      <c r="AE423" s="74"/>
      <c r="AF423" s="74"/>
      <c r="AG423" s="74"/>
      <c r="AH423" s="74"/>
      <c r="AI423" s="74"/>
      <c r="AJ423" s="74"/>
    </row>
    <row r="424" spans="1:36"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559"/>
      <c r="Y424" s="74"/>
      <c r="Z424" s="74"/>
      <c r="AA424" s="74"/>
      <c r="AB424" s="74"/>
      <c r="AC424" s="74"/>
      <c r="AD424" s="74"/>
      <c r="AE424" s="74"/>
      <c r="AF424" s="74"/>
      <c r="AG424" s="74"/>
      <c r="AH424" s="74"/>
      <c r="AI424" s="74"/>
      <c r="AJ424" s="74"/>
    </row>
    <row r="425" spans="1:36"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559"/>
      <c r="Y425" s="74"/>
      <c r="Z425" s="74"/>
      <c r="AA425" s="74"/>
      <c r="AB425" s="74"/>
      <c r="AC425" s="74"/>
      <c r="AD425" s="74"/>
      <c r="AE425" s="74"/>
      <c r="AF425" s="74"/>
      <c r="AG425" s="74"/>
      <c r="AH425" s="74"/>
      <c r="AI425" s="74"/>
      <c r="AJ425" s="74"/>
    </row>
    <row r="426" spans="1:3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559"/>
      <c r="Y426" s="74"/>
      <c r="Z426" s="74"/>
      <c r="AA426" s="74"/>
      <c r="AB426" s="74"/>
      <c r="AC426" s="74"/>
      <c r="AD426" s="74"/>
      <c r="AE426" s="74"/>
      <c r="AF426" s="74"/>
      <c r="AG426" s="74"/>
      <c r="AH426" s="74"/>
      <c r="AI426" s="74"/>
      <c r="AJ426" s="74"/>
    </row>
    <row r="427" spans="1:36"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559"/>
      <c r="Y427" s="74"/>
      <c r="Z427" s="74"/>
      <c r="AA427" s="74"/>
      <c r="AB427" s="74"/>
      <c r="AC427" s="74"/>
      <c r="AD427" s="74"/>
      <c r="AE427" s="74"/>
      <c r="AF427" s="74"/>
      <c r="AG427" s="74"/>
      <c r="AH427" s="74"/>
      <c r="AI427" s="74"/>
      <c r="AJ427" s="74"/>
    </row>
    <row r="428" spans="1:36"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559"/>
      <c r="Y428" s="74"/>
      <c r="Z428" s="74"/>
      <c r="AA428" s="74"/>
      <c r="AB428" s="74"/>
      <c r="AC428" s="74"/>
      <c r="AD428" s="74"/>
      <c r="AE428" s="74"/>
      <c r="AF428" s="74"/>
      <c r="AG428" s="74"/>
      <c r="AH428" s="74"/>
      <c r="AI428" s="74"/>
      <c r="AJ428" s="74"/>
    </row>
    <row r="429" spans="1:36"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559"/>
      <c r="Y429" s="74"/>
      <c r="Z429" s="74"/>
      <c r="AA429" s="74"/>
      <c r="AB429" s="74"/>
      <c r="AC429" s="74"/>
      <c r="AD429" s="74"/>
      <c r="AE429" s="74"/>
      <c r="AF429" s="74"/>
      <c r="AG429" s="74"/>
      <c r="AH429" s="74"/>
      <c r="AI429" s="74"/>
      <c r="AJ429" s="74"/>
    </row>
    <row r="430" spans="1:36"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559"/>
      <c r="Y430" s="74"/>
      <c r="Z430" s="74"/>
      <c r="AA430" s="74"/>
      <c r="AB430" s="74"/>
      <c r="AC430" s="74"/>
      <c r="AD430" s="74"/>
      <c r="AE430" s="74"/>
      <c r="AF430" s="74"/>
      <c r="AG430" s="74"/>
      <c r="AH430" s="74"/>
      <c r="AI430" s="74"/>
      <c r="AJ430" s="74"/>
    </row>
    <row r="431" spans="1:36"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559"/>
      <c r="Y431" s="74"/>
      <c r="Z431" s="74"/>
      <c r="AA431" s="74"/>
      <c r="AB431" s="74"/>
      <c r="AC431" s="74"/>
      <c r="AD431" s="74"/>
      <c r="AE431" s="74"/>
      <c r="AF431" s="74"/>
      <c r="AG431" s="74"/>
      <c r="AH431" s="74"/>
      <c r="AI431" s="74"/>
      <c r="AJ431" s="74"/>
    </row>
    <row r="432" spans="1:36"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559"/>
      <c r="Y432" s="74"/>
      <c r="Z432" s="74"/>
      <c r="AA432" s="74"/>
      <c r="AB432" s="74"/>
      <c r="AC432" s="74"/>
      <c r="AD432" s="74"/>
      <c r="AE432" s="74"/>
      <c r="AF432" s="74"/>
      <c r="AG432" s="74"/>
      <c r="AH432" s="74"/>
      <c r="AI432" s="74"/>
      <c r="AJ432" s="74"/>
    </row>
    <row r="433" spans="1:36"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559"/>
      <c r="Y433" s="74"/>
      <c r="Z433" s="74"/>
      <c r="AA433" s="74"/>
      <c r="AB433" s="74"/>
      <c r="AC433" s="74"/>
      <c r="AD433" s="74"/>
      <c r="AE433" s="74"/>
      <c r="AF433" s="74"/>
      <c r="AG433" s="74"/>
      <c r="AH433" s="74"/>
      <c r="AI433" s="74"/>
      <c r="AJ433" s="74"/>
    </row>
    <row r="434" spans="1:36"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559"/>
      <c r="Y434" s="74"/>
      <c r="Z434" s="74"/>
      <c r="AA434" s="74"/>
      <c r="AB434" s="74"/>
      <c r="AC434" s="74"/>
      <c r="AD434" s="74"/>
      <c r="AE434" s="74"/>
      <c r="AF434" s="74"/>
      <c r="AG434" s="74"/>
      <c r="AH434" s="74"/>
      <c r="AI434" s="74"/>
      <c r="AJ434" s="74"/>
    </row>
    <row r="435" spans="1:36"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559"/>
      <c r="Y435" s="74"/>
      <c r="Z435" s="74"/>
      <c r="AA435" s="74"/>
      <c r="AB435" s="74"/>
      <c r="AC435" s="74"/>
      <c r="AD435" s="74"/>
      <c r="AE435" s="74"/>
      <c r="AF435" s="74"/>
      <c r="AG435" s="74"/>
      <c r="AH435" s="74"/>
      <c r="AI435" s="74"/>
      <c r="AJ435" s="74"/>
    </row>
    <row r="436" spans="1: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559"/>
      <c r="Y436" s="74"/>
      <c r="Z436" s="74"/>
      <c r="AA436" s="74"/>
      <c r="AB436" s="74"/>
      <c r="AC436" s="74"/>
      <c r="AD436" s="74"/>
      <c r="AE436" s="74"/>
      <c r="AF436" s="74"/>
      <c r="AG436" s="74"/>
      <c r="AH436" s="74"/>
      <c r="AI436" s="74"/>
      <c r="AJ436" s="74"/>
    </row>
    <row r="437" spans="1:36"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559"/>
      <c r="Y437" s="74"/>
      <c r="Z437" s="74"/>
      <c r="AA437" s="74"/>
      <c r="AB437" s="74"/>
      <c r="AC437" s="74"/>
      <c r="AD437" s="74"/>
      <c r="AE437" s="74"/>
      <c r="AF437" s="74"/>
      <c r="AG437" s="74"/>
      <c r="AH437" s="74"/>
      <c r="AI437" s="74"/>
      <c r="AJ437" s="74"/>
    </row>
    <row r="438" spans="1:36"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559"/>
      <c r="Y438" s="74"/>
      <c r="Z438" s="74"/>
      <c r="AA438" s="74"/>
      <c r="AB438" s="74"/>
      <c r="AC438" s="74"/>
      <c r="AD438" s="74"/>
      <c r="AE438" s="74"/>
      <c r="AF438" s="74"/>
      <c r="AG438" s="74"/>
      <c r="AH438" s="74"/>
      <c r="AI438" s="74"/>
      <c r="AJ438" s="74"/>
    </row>
    <row r="439" spans="1:36"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559"/>
      <c r="Y439" s="74"/>
      <c r="Z439" s="74"/>
      <c r="AA439" s="74"/>
      <c r="AB439" s="74"/>
      <c r="AC439" s="74"/>
      <c r="AD439" s="74"/>
      <c r="AE439" s="74"/>
      <c r="AF439" s="74"/>
      <c r="AG439" s="74"/>
      <c r="AH439" s="74"/>
      <c r="AI439" s="74"/>
      <c r="AJ439" s="74"/>
    </row>
    <row r="440" spans="1:36"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559"/>
      <c r="Y440" s="74"/>
      <c r="Z440" s="74"/>
      <c r="AA440" s="74"/>
      <c r="AB440" s="74"/>
      <c r="AC440" s="74"/>
      <c r="AD440" s="74"/>
      <c r="AE440" s="74"/>
      <c r="AF440" s="74"/>
      <c r="AG440" s="74"/>
      <c r="AH440" s="74"/>
      <c r="AI440" s="74"/>
      <c r="AJ440" s="74"/>
    </row>
    <row r="441" spans="1:36"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559"/>
      <c r="Y441" s="74"/>
      <c r="Z441" s="74"/>
      <c r="AA441" s="74"/>
      <c r="AB441" s="74"/>
      <c r="AC441" s="74"/>
      <c r="AD441" s="74"/>
      <c r="AE441" s="74"/>
      <c r="AF441" s="74"/>
      <c r="AG441" s="74"/>
      <c r="AH441" s="74"/>
      <c r="AI441" s="74"/>
      <c r="AJ441" s="74"/>
    </row>
    <row r="442" spans="1:36"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559"/>
      <c r="Y442" s="74"/>
      <c r="Z442" s="74"/>
      <c r="AA442" s="74"/>
      <c r="AB442" s="74"/>
      <c r="AC442" s="74"/>
      <c r="AD442" s="74"/>
      <c r="AE442" s="74"/>
      <c r="AF442" s="74"/>
      <c r="AG442" s="74"/>
      <c r="AH442" s="74"/>
      <c r="AI442" s="74"/>
      <c r="AJ442" s="74"/>
    </row>
    <row r="443" spans="1:36"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559"/>
      <c r="Y443" s="74"/>
      <c r="Z443" s="74"/>
      <c r="AA443" s="74"/>
      <c r="AB443" s="74"/>
      <c r="AC443" s="74"/>
      <c r="AD443" s="74"/>
      <c r="AE443" s="74"/>
      <c r="AF443" s="74"/>
      <c r="AG443" s="74"/>
      <c r="AH443" s="74"/>
      <c r="AI443" s="74"/>
      <c r="AJ443" s="74"/>
    </row>
    <row r="444" spans="1:36"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559"/>
      <c r="Y444" s="74"/>
      <c r="Z444" s="74"/>
      <c r="AA444" s="74"/>
      <c r="AB444" s="74"/>
      <c r="AC444" s="74"/>
      <c r="AD444" s="74"/>
      <c r="AE444" s="74"/>
      <c r="AF444" s="74"/>
      <c r="AG444" s="74"/>
      <c r="AH444" s="74"/>
      <c r="AI444" s="74"/>
      <c r="AJ444" s="74"/>
    </row>
    <row r="445" spans="1:36"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559"/>
      <c r="Y445" s="74"/>
      <c r="Z445" s="74"/>
      <c r="AA445" s="74"/>
      <c r="AB445" s="74"/>
      <c r="AC445" s="74"/>
      <c r="AD445" s="74"/>
      <c r="AE445" s="74"/>
      <c r="AF445" s="74"/>
      <c r="AG445" s="74"/>
      <c r="AH445" s="74"/>
      <c r="AI445" s="74"/>
      <c r="AJ445" s="74"/>
    </row>
    <row r="446" spans="1:3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559"/>
      <c r="Y446" s="74"/>
      <c r="Z446" s="74"/>
      <c r="AA446" s="74"/>
      <c r="AB446" s="74"/>
      <c r="AC446" s="74"/>
      <c r="AD446" s="74"/>
      <c r="AE446" s="74"/>
      <c r="AF446" s="74"/>
      <c r="AG446" s="74"/>
      <c r="AH446" s="74"/>
      <c r="AI446" s="74"/>
      <c r="AJ446" s="74"/>
    </row>
    <row r="447" spans="1:36"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559"/>
      <c r="Y447" s="74"/>
      <c r="Z447" s="74"/>
      <c r="AA447" s="74"/>
      <c r="AB447" s="74"/>
      <c r="AC447" s="74"/>
      <c r="AD447" s="74"/>
      <c r="AE447" s="74"/>
      <c r="AF447" s="74"/>
      <c r="AG447" s="74"/>
      <c r="AH447" s="74"/>
      <c r="AI447" s="74"/>
      <c r="AJ447" s="74"/>
    </row>
    <row r="448" spans="1:36"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559"/>
      <c r="Y448" s="74"/>
      <c r="Z448" s="74"/>
      <c r="AA448" s="74"/>
      <c r="AB448" s="74"/>
      <c r="AC448" s="74"/>
      <c r="AD448" s="74"/>
      <c r="AE448" s="74"/>
      <c r="AF448" s="74"/>
      <c r="AG448" s="74"/>
      <c r="AH448" s="74"/>
      <c r="AI448" s="74"/>
      <c r="AJ448" s="74"/>
    </row>
    <row r="449" spans="1:36"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559"/>
      <c r="Y449" s="74"/>
      <c r="Z449" s="74"/>
      <c r="AA449" s="74"/>
      <c r="AB449" s="74"/>
      <c r="AC449" s="74"/>
      <c r="AD449" s="74"/>
      <c r="AE449" s="74"/>
      <c r="AF449" s="74"/>
      <c r="AG449" s="74"/>
      <c r="AH449" s="74"/>
      <c r="AI449" s="74"/>
      <c r="AJ449" s="74"/>
    </row>
    <row r="450" spans="1:36"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559"/>
      <c r="Y450" s="74"/>
      <c r="Z450" s="74"/>
      <c r="AA450" s="74"/>
      <c r="AB450" s="74"/>
      <c r="AC450" s="74"/>
      <c r="AD450" s="74"/>
      <c r="AE450" s="74"/>
      <c r="AF450" s="74"/>
      <c r="AG450" s="74"/>
      <c r="AH450" s="74"/>
      <c r="AI450" s="74"/>
      <c r="AJ450" s="74"/>
    </row>
    <row r="451" spans="1:36"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559"/>
      <c r="Y451" s="74"/>
      <c r="Z451" s="74"/>
      <c r="AA451" s="74"/>
      <c r="AB451" s="74"/>
      <c r="AC451" s="74"/>
      <c r="AD451" s="74"/>
      <c r="AE451" s="74"/>
      <c r="AF451" s="74"/>
      <c r="AG451" s="74"/>
      <c r="AH451" s="74"/>
      <c r="AI451" s="74"/>
      <c r="AJ451" s="74"/>
    </row>
    <row r="452" spans="1:36"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559"/>
      <c r="Y452" s="74"/>
      <c r="Z452" s="74"/>
      <c r="AA452" s="74"/>
      <c r="AB452" s="74"/>
      <c r="AC452" s="74"/>
      <c r="AD452" s="74"/>
      <c r="AE452" s="74"/>
      <c r="AF452" s="74"/>
      <c r="AG452" s="74"/>
      <c r="AH452" s="74"/>
      <c r="AI452" s="74"/>
      <c r="AJ452" s="74"/>
    </row>
    <row r="453" spans="1:36"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559"/>
      <c r="Y453" s="74"/>
      <c r="Z453" s="74"/>
      <c r="AA453" s="74"/>
      <c r="AB453" s="74"/>
      <c r="AC453" s="74"/>
      <c r="AD453" s="74"/>
      <c r="AE453" s="74"/>
      <c r="AF453" s="74"/>
      <c r="AG453" s="74"/>
      <c r="AH453" s="74"/>
      <c r="AI453" s="74"/>
      <c r="AJ453" s="74"/>
    </row>
    <row r="454" spans="1:36"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559"/>
      <c r="Y454" s="74"/>
      <c r="Z454" s="74"/>
      <c r="AA454" s="74"/>
      <c r="AB454" s="74"/>
      <c r="AC454" s="74"/>
      <c r="AD454" s="74"/>
      <c r="AE454" s="74"/>
      <c r="AF454" s="74"/>
      <c r="AG454" s="74"/>
      <c r="AH454" s="74"/>
      <c r="AI454" s="74"/>
      <c r="AJ454" s="74"/>
    </row>
    <row r="455" spans="1:36"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559"/>
      <c r="Y455" s="74"/>
      <c r="Z455" s="74"/>
      <c r="AA455" s="74"/>
      <c r="AB455" s="74"/>
      <c r="AC455" s="74"/>
      <c r="AD455" s="74"/>
      <c r="AE455" s="74"/>
      <c r="AF455" s="74"/>
      <c r="AG455" s="74"/>
      <c r="AH455" s="74"/>
      <c r="AI455" s="74"/>
      <c r="AJ455" s="74"/>
    </row>
    <row r="456" spans="1:3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559"/>
      <c r="Y456" s="74"/>
      <c r="Z456" s="74"/>
      <c r="AA456" s="74"/>
      <c r="AB456" s="74"/>
      <c r="AC456" s="74"/>
      <c r="AD456" s="74"/>
      <c r="AE456" s="74"/>
      <c r="AF456" s="74"/>
      <c r="AG456" s="74"/>
      <c r="AH456" s="74"/>
      <c r="AI456" s="74"/>
      <c r="AJ456" s="74"/>
    </row>
    <row r="457" spans="1:36"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559"/>
      <c r="Y457" s="74"/>
      <c r="Z457" s="74"/>
      <c r="AA457" s="74"/>
      <c r="AB457" s="74"/>
      <c r="AC457" s="74"/>
      <c r="AD457" s="74"/>
      <c r="AE457" s="74"/>
      <c r="AF457" s="74"/>
      <c r="AG457" s="74"/>
      <c r="AH457" s="74"/>
      <c r="AI457" s="74"/>
      <c r="AJ457" s="74"/>
    </row>
    <row r="458" spans="1:36"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559"/>
      <c r="Y458" s="74"/>
      <c r="Z458" s="74"/>
      <c r="AA458" s="74"/>
      <c r="AB458" s="74"/>
      <c r="AC458" s="74"/>
      <c r="AD458" s="74"/>
      <c r="AE458" s="74"/>
      <c r="AF458" s="74"/>
      <c r="AG458" s="74"/>
      <c r="AH458" s="74"/>
      <c r="AI458" s="74"/>
      <c r="AJ458" s="74"/>
    </row>
    <row r="459" spans="1:36"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559"/>
      <c r="Y459" s="74"/>
      <c r="Z459" s="74"/>
      <c r="AA459" s="74"/>
      <c r="AB459" s="74"/>
      <c r="AC459" s="74"/>
      <c r="AD459" s="74"/>
      <c r="AE459" s="74"/>
      <c r="AF459" s="74"/>
      <c r="AG459" s="74"/>
      <c r="AH459" s="74"/>
      <c r="AI459" s="74"/>
      <c r="AJ459" s="74"/>
    </row>
    <row r="460" spans="1:36"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559"/>
      <c r="Y460" s="74"/>
      <c r="Z460" s="74"/>
      <c r="AA460" s="74"/>
      <c r="AB460" s="74"/>
      <c r="AC460" s="74"/>
      <c r="AD460" s="74"/>
      <c r="AE460" s="74"/>
      <c r="AF460" s="74"/>
      <c r="AG460" s="74"/>
      <c r="AH460" s="74"/>
      <c r="AI460" s="74"/>
      <c r="AJ460" s="74"/>
    </row>
    <row r="461" spans="1:36"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559"/>
      <c r="Y461" s="74"/>
      <c r="Z461" s="74"/>
      <c r="AA461" s="74"/>
      <c r="AB461" s="74"/>
      <c r="AC461" s="74"/>
      <c r="AD461" s="74"/>
      <c r="AE461" s="74"/>
      <c r="AF461" s="74"/>
      <c r="AG461" s="74"/>
      <c r="AH461" s="74"/>
      <c r="AI461" s="74"/>
      <c r="AJ461" s="74"/>
    </row>
    <row r="462" spans="1:36"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559"/>
      <c r="Y462" s="74"/>
      <c r="Z462" s="74"/>
      <c r="AA462" s="74"/>
      <c r="AB462" s="74"/>
      <c r="AC462" s="74"/>
      <c r="AD462" s="74"/>
      <c r="AE462" s="74"/>
      <c r="AF462" s="74"/>
      <c r="AG462" s="74"/>
      <c r="AH462" s="74"/>
      <c r="AI462" s="74"/>
      <c r="AJ462" s="74"/>
    </row>
    <row r="463" spans="1:36"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559"/>
      <c r="Y463" s="74"/>
      <c r="Z463" s="74"/>
      <c r="AA463" s="74"/>
      <c r="AB463" s="74"/>
      <c r="AC463" s="74"/>
      <c r="AD463" s="74"/>
      <c r="AE463" s="74"/>
      <c r="AF463" s="74"/>
      <c r="AG463" s="74"/>
      <c r="AH463" s="74"/>
      <c r="AI463" s="74"/>
      <c r="AJ463" s="74"/>
    </row>
    <row r="464" spans="1:36"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559"/>
      <c r="Y464" s="74"/>
      <c r="Z464" s="74"/>
      <c r="AA464" s="74"/>
      <c r="AB464" s="74"/>
      <c r="AC464" s="74"/>
      <c r="AD464" s="74"/>
      <c r="AE464" s="74"/>
      <c r="AF464" s="74"/>
      <c r="AG464" s="74"/>
      <c r="AH464" s="74"/>
      <c r="AI464" s="74"/>
      <c r="AJ464" s="74"/>
    </row>
    <row r="465" spans="1:36"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559"/>
      <c r="Y465" s="74"/>
      <c r="Z465" s="74"/>
      <c r="AA465" s="74"/>
      <c r="AB465" s="74"/>
      <c r="AC465" s="74"/>
      <c r="AD465" s="74"/>
      <c r="AE465" s="74"/>
      <c r="AF465" s="74"/>
      <c r="AG465" s="74"/>
      <c r="AH465" s="74"/>
      <c r="AI465" s="74"/>
      <c r="AJ465" s="74"/>
    </row>
    <row r="466" spans="1:3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559"/>
      <c r="Y466" s="74"/>
      <c r="Z466" s="74"/>
      <c r="AA466" s="74"/>
      <c r="AB466" s="74"/>
      <c r="AC466" s="74"/>
      <c r="AD466" s="74"/>
      <c r="AE466" s="74"/>
      <c r="AF466" s="74"/>
      <c r="AG466" s="74"/>
      <c r="AH466" s="74"/>
      <c r="AI466" s="74"/>
      <c r="AJ466" s="74"/>
    </row>
    <row r="467" spans="1:36"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559"/>
      <c r="Y467" s="74"/>
      <c r="Z467" s="74"/>
      <c r="AA467" s="74"/>
      <c r="AB467" s="74"/>
      <c r="AC467" s="74"/>
      <c r="AD467" s="74"/>
      <c r="AE467" s="74"/>
      <c r="AF467" s="74"/>
      <c r="AG467" s="74"/>
      <c r="AH467" s="74"/>
      <c r="AI467" s="74"/>
      <c r="AJ467" s="74"/>
    </row>
    <row r="468" spans="1:36"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559"/>
      <c r="Y468" s="74"/>
      <c r="Z468" s="74"/>
      <c r="AA468" s="74"/>
      <c r="AB468" s="74"/>
      <c r="AC468" s="74"/>
      <c r="AD468" s="74"/>
      <c r="AE468" s="74"/>
      <c r="AF468" s="74"/>
      <c r="AG468" s="74"/>
      <c r="AH468" s="74"/>
      <c r="AI468" s="74"/>
      <c r="AJ468" s="74"/>
    </row>
    <row r="469" spans="1:36"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559"/>
      <c r="Y469" s="74"/>
      <c r="Z469" s="74"/>
      <c r="AA469" s="74"/>
      <c r="AB469" s="74"/>
      <c r="AC469" s="74"/>
      <c r="AD469" s="74"/>
      <c r="AE469" s="74"/>
      <c r="AF469" s="74"/>
      <c r="AG469" s="74"/>
      <c r="AH469" s="74"/>
      <c r="AI469" s="74"/>
      <c r="AJ469" s="74"/>
    </row>
    <row r="470" spans="1:36"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559"/>
      <c r="Y470" s="74"/>
      <c r="Z470" s="74"/>
      <c r="AA470" s="74"/>
      <c r="AB470" s="74"/>
      <c r="AC470" s="74"/>
      <c r="AD470" s="74"/>
      <c r="AE470" s="74"/>
      <c r="AF470" s="74"/>
      <c r="AG470" s="74"/>
      <c r="AH470" s="74"/>
      <c r="AI470" s="74"/>
      <c r="AJ470" s="74"/>
    </row>
    <row r="471" spans="1:36"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559"/>
      <c r="Y471" s="74"/>
      <c r="Z471" s="74"/>
      <c r="AA471" s="74"/>
      <c r="AB471" s="74"/>
      <c r="AC471" s="74"/>
      <c r="AD471" s="74"/>
      <c r="AE471" s="74"/>
      <c r="AF471" s="74"/>
      <c r="AG471" s="74"/>
      <c r="AH471" s="74"/>
      <c r="AI471" s="74"/>
      <c r="AJ471" s="74"/>
    </row>
    <row r="472" spans="1:36"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559"/>
      <c r="Y472" s="74"/>
      <c r="Z472" s="74"/>
      <c r="AA472" s="74"/>
      <c r="AB472" s="74"/>
      <c r="AC472" s="74"/>
      <c r="AD472" s="74"/>
      <c r="AE472" s="74"/>
      <c r="AF472" s="74"/>
      <c r="AG472" s="74"/>
      <c r="AH472" s="74"/>
      <c r="AI472" s="74"/>
      <c r="AJ472" s="74"/>
    </row>
    <row r="473" spans="1:36"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559"/>
      <c r="Y473" s="74"/>
      <c r="Z473" s="74"/>
      <c r="AA473" s="74"/>
      <c r="AB473" s="74"/>
      <c r="AC473" s="74"/>
      <c r="AD473" s="74"/>
      <c r="AE473" s="74"/>
      <c r="AF473" s="74"/>
      <c r="AG473" s="74"/>
      <c r="AH473" s="74"/>
      <c r="AI473" s="74"/>
      <c r="AJ473" s="74"/>
    </row>
    <row r="474" spans="1:36"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559"/>
      <c r="Y474" s="74"/>
      <c r="Z474" s="74"/>
      <c r="AA474" s="74"/>
      <c r="AB474" s="74"/>
      <c r="AC474" s="74"/>
      <c r="AD474" s="74"/>
      <c r="AE474" s="74"/>
      <c r="AF474" s="74"/>
      <c r="AG474" s="74"/>
      <c r="AH474" s="74"/>
      <c r="AI474" s="74"/>
      <c r="AJ474" s="74"/>
    </row>
    <row r="475" spans="1:36"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559"/>
      <c r="Y475" s="74"/>
      <c r="Z475" s="74"/>
      <c r="AA475" s="74"/>
      <c r="AB475" s="74"/>
      <c r="AC475" s="74"/>
      <c r="AD475" s="74"/>
      <c r="AE475" s="74"/>
      <c r="AF475" s="74"/>
      <c r="AG475" s="74"/>
      <c r="AH475" s="74"/>
      <c r="AI475" s="74"/>
      <c r="AJ475" s="74"/>
    </row>
    <row r="476" spans="1:3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559"/>
      <c r="Y476" s="74"/>
      <c r="Z476" s="74"/>
      <c r="AA476" s="74"/>
      <c r="AB476" s="74"/>
      <c r="AC476" s="74"/>
      <c r="AD476" s="74"/>
      <c r="AE476" s="74"/>
      <c r="AF476" s="74"/>
      <c r="AG476" s="74"/>
      <c r="AH476" s="74"/>
      <c r="AI476" s="74"/>
      <c r="AJ476" s="74"/>
    </row>
    <row r="477" spans="1:36"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559"/>
      <c r="Y477" s="74"/>
      <c r="Z477" s="74"/>
      <c r="AA477" s="74"/>
      <c r="AB477" s="74"/>
      <c r="AC477" s="74"/>
      <c r="AD477" s="74"/>
      <c r="AE477" s="74"/>
      <c r="AF477" s="74"/>
      <c r="AG477" s="74"/>
      <c r="AH477" s="74"/>
      <c r="AI477" s="74"/>
      <c r="AJ477" s="74"/>
    </row>
    <row r="478" spans="1:36"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559"/>
      <c r="Y478" s="74"/>
      <c r="Z478" s="74"/>
      <c r="AA478" s="74"/>
      <c r="AB478" s="74"/>
      <c r="AC478" s="74"/>
      <c r="AD478" s="74"/>
      <c r="AE478" s="74"/>
      <c r="AF478" s="74"/>
      <c r="AG478" s="74"/>
      <c r="AH478" s="74"/>
      <c r="AI478" s="74"/>
      <c r="AJ478" s="74"/>
    </row>
    <row r="479" spans="1:36"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559"/>
      <c r="Y479" s="74"/>
      <c r="Z479" s="74"/>
      <c r="AA479" s="74"/>
      <c r="AB479" s="74"/>
      <c r="AC479" s="74"/>
      <c r="AD479" s="74"/>
      <c r="AE479" s="74"/>
      <c r="AF479" s="74"/>
      <c r="AG479" s="74"/>
      <c r="AH479" s="74"/>
      <c r="AI479" s="74"/>
      <c r="AJ479" s="74"/>
    </row>
    <row r="480" spans="1:36"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559"/>
      <c r="Y480" s="74"/>
      <c r="Z480" s="74"/>
      <c r="AA480" s="74"/>
      <c r="AB480" s="74"/>
      <c r="AC480" s="74"/>
      <c r="AD480" s="74"/>
      <c r="AE480" s="74"/>
      <c r="AF480" s="74"/>
      <c r="AG480" s="74"/>
      <c r="AH480" s="74"/>
      <c r="AI480" s="74"/>
      <c r="AJ480" s="74"/>
    </row>
    <row r="481" spans="1:36"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559"/>
      <c r="Y481" s="74"/>
      <c r="Z481" s="74"/>
      <c r="AA481" s="74"/>
      <c r="AB481" s="74"/>
      <c r="AC481" s="74"/>
      <c r="AD481" s="74"/>
      <c r="AE481" s="74"/>
      <c r="AF481" s="74"/>
      <c r="AG481" s="74"/>
      <c r="AH481" s="74"/>
      <c r="AI481" s="74"/>
      <c r="AJ481" s="74"/>
    </row>
    <row r="482" spans="1:36"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559"/>
      <c r="Y482" s="74"/>
      <c r="Z482" s="74"/>
      <c r="AA482" s="74"/>
      <c r="AB482" s="74"/>
      <c r="AC482" s="74"/>
      <c r="AD482" s="74"/>
      <c r="AE482" s="74"/>
      <c r="AF482" s="74"/>
      <c r="AG482" s="74"/>
      <c r="AH482" s="74"/>
      <c r="AI482" s="74"/>
      <c r="AJ482" s="74"/>
    </row>
    <row r="483" spans="1:36"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559"/>
      <c r="Y483" s="74"/>
      <c r="Z483" s="74"/>
      <c r="AA483" s="74"/>
      <c r="AB483" s="74"/>
      <c r="AC483" s="74"/>
      <c r="AD483" s="74"/>
      <c r="AE483" s="74"/>
      <c r="AF483" s="74"/>
      <c r="AG483" s="74"/>
      <c r="AH483" s="74"/>
      <c r="AI483" s="74"/>
      <c r="AJ483" s="74"/>
    </row>
    <row r="484" spans="1:36"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559"/>
      <c r="Y484" s="74"/>
      <c r="Z484" s="74"/>
      <c r="AA484" s="74"/>
      <c r="AB484" s="74"/>
      <c r="AC484" s="74"/>
      <c r="AD484" s="74"/>
      <c r="AE484" s="74"/>
      <c r="AF484" s="74"/>
      <c r="AG484" s="74"/>
      <c r="AH484" s="74"/>
      <c r="AI484" s="74"/>
      <c r="AJ484" s="74"/>
    </row>
    <row r="485" spans="1:36"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559"/>
      <c r="Y485" s="74"/>
      <c r="Z485" s="74"/>
      <c r="AA485" s="74"/>
      <c r="AB485" s="74"/>
      <c r="AC485" s="74"/>
      <c r="AD485" s="74"/>
      <c r="AE485" s="74"/>
      <c r="AF485" s="74"/>
      <c r="AG485" s="74"/>
      <c r="AH485" s="74"/>
      <c r="AI485" s="74"/>
      <c r="AJ485" s="74"/>
    </row>
    <row r="486" spans="1:3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559"/>
      <c r="Y486" s="74"/>
      <c r="Z486" s="74"/>
      <c r="AA486" s="74"/>
      <c r="AB486" s="74"/>
      <c r="AC486" s="74"/>
      <c r="AD486" s="74"/>
      <c r="AE486" s="74"/>
      <c r="AF486" s="74"/>
      <c r="AG486" s="74"/>
      <c r="AH486" s="74"/>
      <c r="AI486" s="74"/>
      <c r="AJ486" s="74"/>
    </row>
    <row r="487" spans="1:36"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559"/>
      <c r="Y487" s="74"/>
      <c r="Z487" s="74"/>
      <c r="AA487" s="74"/>
      <c r="AB487" s="74"/>
      <c r="AC487" s="74"/>
      <c r="AD487" s="74"/>
      <c r="AE487" s="74"/>
      <c r="AF487" s="74"/>
      <c r="AG487" s="74"/>
      <c r="AH487" s="74"/>
      <c r="AI487" s="74"/>
      <c r="AJ487" s="74"/>
    </row>
    <row r="488" spans="1:36"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559"/>
      <c r="Y488" s="74"/>
      <c r="Z488" s="74"/>
      <c r="AA488" s="74"/>
      <c r="AB488" s="74"/>
      <c r="AC488" s="74"/>
      <c r="AD488" s="74"/>
      <c r="AE488" s="74"/>
      <c r="AF488" s="74"/>
      <c r="AG488" s="74"/>
      <c r="AH488" s="74"/>
      <c r="AI488" s="74"/>
      <c r="AJ488" s="74"/>
    </row>
    <row r="489" spans="1:36"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559"/>
      <c r="Y489" s="74"/>
      <c r="Z489" s="74"/>
      <c r="AA489" s="74"/>
      <c r="AB489" s="74"/>
      <c r="AC489" s="74"/>
      <c r="AD489" s="74"/>
      <c r="AE489" s="74"/>
      <c r="AF489" s="74"/>
      <c r="AG489" s="74"/>
      <c r="AH489" s="74"/>
      <c r="AI489" s="74"/>
      <c r="AJ489" s="74"/>
    </row>
    <row r="490" spans="1:36"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559"/>
      <c r="Y490" s="74"/>
      <c r="Z490" s="74"/>
      <c r="AA490" s="74"/>
      <c r="AB490" s="74"/>
      <c r="AC490" s="74"/>
      <c r="AD490" s="74"/>
      <c r="AE490" s="74"/>
      <c r="AF490" s="74"/>
      <c r="AG490" s="74"/>
      <c r="AH490" s="74"/>
      <c r="AI490" s="74"/>
      <c r="AJ490" s="74"/>
    </row>
    <row r="491" spans="1:36"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559"/>
      <c r="Y491" s="74"/>
      <c r="Z491" s="74"/>
      <c r="AA491" s="74"/>
      <c r="AB491" s="74"/>
      <c r="AC491" s="74"/>
      <c r="AD491" s="74"/>
      <c r="AE491" s="74"/>
      <c r="AF491" s="74"/>
      <c r="AG491" s="74"/>
      <c r="AH491" s="74"/>
      <c r="AI491" s="74"/>
      <c r="AJ491" s="74"/>
    </row>
    <row r="492" spans="1:36"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559"/>
      <c r="Y492" s="74"/>
      <c r="Z492" s="74"/>
      <c r="AA492" s="74"/>
      <c r="AB492" s="74"/>
      <c r="AC492" s="74"/>
      <c r="AD492" s="74"/>
      <c r="AE492" s="74"/>
      <c r="AF492" s="74"/>
      <c r="AG492" s="74"/>
      <c r="AH492" s="74"/>
      <c r="AI492" s="74"/>
      <c r="AJ492" s="74"/>
    </row>
    <row r="493" spans="1:36"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559"/>
      <c r="Y493" s="74"/>
      <c r="Z493" s="74"/>
      <c r="AA493" s="74"/>
      <c r="AB493" s="74"/>
      <c r="AC493" s="74"/>
      <c r="AD493" s="74"/>
      <c r="AE493" s="74"/>
      <c r="AF493" s="74"/>
      <c r="AG493" s="74"/>
      <c r="AH493" s="74"/>
      <c r="AI493" s="74"/>
      <c r="AJ493" s="74"/>
    </row>
    <row r="494" spans="1:36"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559"/>
      <c r="Y494" s="74"/>
      <c r="Z494" s="74"/>
      <c r="AA494" s="74"/>
      <c r="AB494" s="74"/>
      <c r="AC494" s="74"/>
      <c r="AD494" s="74"/>
      <c r="AE494" s="74"/>
      <c r="AF494" s="74"/>
      <c r="AG494" s="74"/>
      <c r="AH494" s="74"/>
      <c r="AI494" s="74"/>
      <c r="AJ494" s="74"/>
    </row>
    <row r="495" spans="1:36"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559"/>
      <c r="Y495" s="74"/>
      <c r="Z495" s="74"/>
      <c r="AA495" s="74"/>
      <c r="AB495" s="74"/>
      <c r="AC495" s="74"/>
      <c r="AD495" s="74"/>
      <c r="AE495" s="74"/>
      <c r="AF495" s="74"/>
      <c r="AG495" s="74"/>
      <c r="AH495" s="74"/>
      <c r="AI495" s="74"/>
      <c r="AJ495" s="74"/>
    </row>
    <row r="496" spans="1:3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559"/>
      <c r="Y496" s="74"/>
      <c r="Z496" s="74"/>
      <c r="AA496" s="74"/>
      <c r="AB496" s="74"/>
      <c r="AC496" s="74"/>
      <c r="AD496" s="74"/>
      <c r="AE496" s="74"/>
      <c r="AF496" s="74"/>
      <c r="AG496" s="74"/>
      <c r="AH496" s="74"/>
      <c r="AI496" s="74"/>
      <c r="AJ496" s="74"/>
    </row>
    <row r="497" spans="1:36"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559"/>
      <c r="Y497" s="74"/>
      <c r="Z497" s="74"/>
      <c r="AA497" s="74"/>
      <c r="AB497" s="74"/>
      <c r="AC497" s="74"/>
      <c r="AD497" s="74"/>
      <c r="AE497" s="74"/>
      <c r="AF497" s="74"/>
      <c r="AG497" s="74"/>
      <c r="AH497" s="74"/>
      <c r="AI497" s="74"/>
      <c r="AJ497" s="74"/>
    </row>
    <row r="498" spans="1:36"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559"/>
      <c r="Y498" s="74"/>
      <c r="Z498" s="74"/>
      <c r="AA498" s="74"/>
      <c r="AB498" s="74"/>
      <c r="AC498" s="74"/>
      <c r="AD498" s="74"/>
      <c r="AE498" s="74"/>
      <c r="AF498" s="74"/>
      <c r="AG498" s="74"/>
      <c r="AH498" s="74"/>
      <c r="AI498" s="74"/>
      <c r="AJ498" s="74"/>
    </row>
    <row r="499" spans="1:36"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559"/>
      <c r="Y499" s="74"/>
      <c r="Z499" s="74"/>
      <c r="AA499" s="74"/>
      <c r="AB499" s="74"/>
      <c r="AC499" s="74"/>
      <c r="AD499" s="74"/>
      <c r="AE499" s="74"/>
      <c r="AF499" s="74"/>
      <c r="AG499" s="74"/>
      <c r="AH499" s="74"/>
      <c r="AI499" s="74"/>
      <c r="AJ499" s="74"/>
    </row>
    <row r="500" spans="1:36"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559"/>
      <c r="Y500" s="74"/>
      <c r="Z500" s="74"/>
      <c r="AA500" s="74"/>
      <c r="AB500" s="74"/>
      <c r="AC500" s="74"/>
      <c r="AD500" s="74"/>
      <c r="AE500" s="74"/>
      <c r="AF500" s="74"/>
      <c r="AG500" s="74"/>
      <c r="AH500" s="74"/>
      <c r="AI500" s="74"/>
      <c r="AJ500" s="74"/>
    </row>
    <row r="501" spans="1:36"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559"/>
      <c r="Y501" s="74"/>
      <c r="Z501" s="74"/>
      <c r="AA501" s="74"/>
      <c r="AB501" s="74"/>
      <c r="AC501" s="74"/>
      <c r="AD501" s="74"/>
      <c r="AE501" s="74"/>
      <c r="AF501" s="74"/>
      <c r="AG501" s="74"/>
      <c r="AH501" s="74"/>
      <c r="AI501" s="74"/>
      <c r="AJ501" s="74"/>
    </row>
    <row r="502" spans="1:36"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559"/>
      <c r="Y502" s="74"/>
      <c r="Z502" s="74"/>
      <c r="AA502" s="74"/>
      <c r="AB502" s="74"/>
      <c r="AC502" s="74"/>
      <c r="AD502" s="74"/>
      <c r="AE502" s="74"/>
      <c r="AF502" s="74"/>
      <c r="AG502" s="74"/>
      <c r="AH502" s="74"/>
      <c r="AI502" s="74"/>
      <c r="AJ502" s="74"/>
    </row>
    <row r="503" spans="1:36"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559"/>
      <c r="Y503" s="74"/>
      <c r="Z503" s="74"/>
      <c r="AA503" s="74"/>
      <c r="AB503" s="74"/>
      <c r="AC503" s="74"/>
      <c r="AD503" s="74"/>
      <c r="AE503" s="74"/>
      <c r="AF503" s="74"/>
      <c r="AG503" s="74"/>
      <c r="AH503" s="74"/>
      <c r="AI503" s="74"/>
      <c r="AJ503" s="74"/>
    </row>
    <row r="504" spans="1:36"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559"/>
      <c r="Y504" s="74"/>
      <c r="Z504" s="74"/>
      <c r="AA504" s="74"/>
      <c r="AB504" s="74"/>
      <c r="AC504" s="74"/>
      <c r="AD504" s="74"/>
      <c r="AE504" s="74"/>
      <c r="AF504" s="74"/>
      <c r="AG504" s="74"/>
      <c r="AH504" s="74"/>
      <c r="AI504" s="74"/>
      <c r="AJ504" s="74"/>
    </row>
    <row r="505" spans="1:36"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559"/>
      <c r="Y505" s="74"/>
      <c r="Z505" s="74"/>
      <c r="AA505" s="74"/>
      <c r="AB505" s="74"/>
      <c r="AC505" s="74"/>
      <c r="AD505" s="74"/>
      <c r="AE505" s="74"/>
      <c r="AF505" s="74"/>
      <c r="AG505" s="74"/>
      <c r="AH505" s="74"/>
      <c r="AI505" s="74"/>
      <c r="AJ505" s="74"/>
    </row>
    <row r="506" spans="1:3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559"/>
      <c r="Y506" s="74"/>
      <c r="Z506" s="74"/>
      <c r="AA506" s="74"/>
      <c r="AB506" s="74"/>
      <c r="AC506" s="74"/>
      <c r="AD506" s="74"/>
      <c r="AE506" s="74"/>
      <c r="AF506" s="74"/>
      <c r="AG506" s="74"/>
      <c r="AH506" s="74"/>
      <c r="AI506" s="74"/>
      <c r="AJ506" s="74"/>
    </row>
    <row r="507" spans="1:36"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559"/>
      <c r="Y507" s="74"/>
      <c r="Z507" s="74"/>
      <c r="AA507" s="74"/>
      <c r="AB507" s="74"/>
      <c r="AC507" s="74"/>
      <c r="AD507" s="74"/>
      <c r="AE507" s="74"/>
      <c r="AF507" s="74"/>
      <c r="AG507" s="74"/>
      <c r="AH507" s="74"/>
      <c r="AI507" s="74"/>
      <c r="AJ507" s="74"/>
    </row>
    <row r="508" spans="1:36"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559"/>
      <c r="Y508" s="74"/>
      <c r="Z508" s="74"/>
      <c r="AA508" s="74"/>
      <c r="AB508" s="74"/>
      <c r="AC508" s="74"/>
      <c r="AD508" s="74"/>
      <c r="AE508" s="74"/>
      <c r="AF508" s="74"/>
      <c r="AG508" s="74"/>
      <c r="AH508" s="74"/>
      <c r="AI508" s="74"/>
      <c r="AJ508" s="74"/>
    </row>
    <row r="509" spans="1:36"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559"/>
      <c r="Y509" s="74"/>
      <c r="Z509" s="74"/>
      <c r="AA509" s="74"/>
      <c r="AB509" s="74"/>
      <c r="AC509" s="74"/>
      <c r="AD509" s="74"/>
      <c r="AE509" s="74"/>
      <c r="AF509" s="74"/>
      <c r="AG509" s="74"/>
      <c r="AH509" s="74"/>
      <c r="AI509" s="74"/>
      <c r="AJ509" s="74"/>
    </row>
    <row r="510" spans="1:36"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559"/>
      <c r="Y510" s="74"/>
      <c r="Z510" s="74"/>
      <c r="AA510" s="74"/>
      <c r="AB510" s="74"/>
      <c r="AC510" s="74"/>
      <c r="AD510" s="74"/>
      <c r="AE510" s="74"/>
      <c r="AF510" s="74"/>
      <c r="AG510" s="74"/>
      <c r="AH510" s="74"/>
      <c r="AI510" s="74"/>
      <c r="AJ510" s="74"/>
    </row>
    <row r="511" spans="1:36"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559"/>
      <c r="Y511" s="74"/>
      <c r="Z511" s="74"/>
      <c r="AA511" s="74"/>
      <c r="AB511" s="74"/>
      <c r="AC511" s="74"/>
      <c r="AD511" s="74"/>
      <c r="AE511" s="74"/>
      <c r="AF511" s="74"/>
      <c r="AG511" s="74"/>
      <c r="AH511" s="74"/>
      <c r="AI511" s="74"/>
      <c r="AJ511" s="74"/>
    </row>
    <row r="512" spans="1:36"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559"/>
      <c r="Y512" s="74"/>
      <c r="Z512" s="74"/>
      <c r="AA512" s="74"/>
      <c r="AB512" s="74"/>
      <c r="AC512" s="74"/>
      <c r="AD512" s="74"/>
      <c r="AE512" s="74"/>
      <c r="AF512" s="74"/>
      <c r="AG512" s="74"/>
      <c r="AH512" s="74"/>
      <c r="AI512" s="74"/>
      <c r="AJ512" s="74"/>
    </row>
    <row r="513" spans="1:36"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559"/>
      <c r="Y513" s="74"/>
      <c r="Z513" s="74"/>
      <c r="AA513" s="74"/>
      <c r="AB513" s="74"/>
      <c r="AC513" s="74"/>
      <c r="AD513" s="74"/>
      <c r="AE513" s="74"/>
      <c r="AF513" s="74"/>
      <c r="AG513" s="74"/>
      <c r="AH513" s="74"/>
      <c r="AI513" s="74"/>
      <c r="AJ513" s="74"/>
    </row>
    <row r="514" spans="1:36"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559"/>
      <c r="Y514" s="74"/>
      <c r="Z514" s="74"/>
      <c r="AA514" s="74"/>
      <c r="AB514" s="74"/>
      <c r="AC514" s="74"/>
      <c r="AD514" s="74"/>
      <c r="AE514" s="74"/>
      <c r="AF514" s="74"/>
      <c r="AG514" s="74"/>
      <c r="AH514" s="74"/>
      <c r="AI514" s="74"/>
      <c r="AJ514" s="74"/>
    </row>
    <row r="515" spans="1:36"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559"/>
      <c r="Y515" s="74"/>
      <c r="Z515" s="74"/>
      <c r="AA515" s="74"/>
      <c r="AB515" s="74"/>
      <c r="AC515" s="74"/>
      <c r="AD515" s="74"/>
      <c r="AE515" s="74"/>
      <c r="AF515" s="74"/>
      <c r="AG515" s="74"/>
      <c r="AH515" s="74"/>
      <c r="AI515" s="74"/>
      <c r="AJ515" s="74"/>
    </row>
    <row r="516" spans="1:3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559"/>
      <c r="Y516" s="74"/>
      <c r="Z516" s="74"/>
      <c r="AA516" s="74"/>
      <c r="AB516" s="74"/>
      <c r="AC516" s="74"/>
      <c r="AD516" s="74"/>
      <c r="AE516" s="74"/>
      <c r="AF516" s="74"/>
      <c r="AG516" s="74"/>
      <c r="AH516" s="74"/>
      <c r="AI516" s="74"/>
      <c r="AJ516" s="74"/>
    </row>
    <row r="517" spans="1:36"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559"/>
      <c r="Y517" s="74"/>
      <c r="Z517" s="74"/>
      <c r="AA517" s="74"/>
      <c r="AB517" s="74"/>
      <c r="AC517" s="74"/>
      <c r="AD517" s="74"/>
      <c r="AE517" s="74"/>
      <c r="AF517" s="74"/>
      <c r="AG517" s="74"/>
      <c r="AH517" s="74"/>
      <c r="AI517" s="74"/>
      <c r="AJ517" s="74"/>
    </row>
    <row r="518" spans="1:36"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559"/>
      <c r="Y518" s="74"/>
      <c r="Z518" s="74"/>
      <c r="AA518" s="74"/>
      <c r="AB518" s="74"/>
      <c r="AC518" s="74"/>
      <c r="AD518" s="74"/>
      <c r="AE518" s="74"/>
      <c r="AF518" s="74"/>
      <c r="AG518" s="74"/>
      <c r="AH518" s="74"/>
      <c r="AI518" s="74"/>
      <c r="AJ518" s="74"/>
    </row>
    <row r="519" spans="1:36"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559"/>
      <c r="Y519" s="74"/>
      <c r="Z519" s="74"/>
      <c r="AA519" s="74"/>
      <c r="AB519" s="74"/>
      <c r="AC519" s="74"/>
      <c r="AD519" s="74"/>
      <c r="AE519" s="74"/>
      <c r="AF519" s="74"/>
      <c r="AG519" s="74"/>
      <c r="AH519" s="74"/>
      <c r="AI519" s="74"/>
      <c r="AJ519" s="74"/>
    </row>
    <row r="520" spans="1:36"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559"/>
      <c r="Y520" s="74"/>
      <c r="Z520" s="74"/>
      <c r="AA520" s="74"/>
      <c r="AB520" s="74"/>
      <c r="AC520" s="74"/>
      <c r="AD520" s="74"/>
      <c r="AE520" s="74"/>
      <c r="AF520" s="74"/>
      <c r="AG520" s="74"/>
      <c r="AH520" s="74"/>
      <c r="AI520" s="74"/>
      <c r="AJ520" s="74"/>
    </row>
    <row r="521" spans="1:36"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559"/>
      <c r="Y521" s="74"/>
      <c r="Z521" s="74"/>
      <c r="AA521" s="74"/>
      <c r="AB521" s="74"/>
      <c r="AC521" s="74"/>
      <c r="AD521" s="74"/>
      <c r="AE521" s="74"/>
      <c r="AF521" s="74"/>
      <c r="AG521" s="74"/>
      <c r="AH521" s="74"/>
      <c r="AI521" s="74"/>
      <c r="AJ521" s="74"/>
    </row>
    <row r="522" spans="1:36"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559"/>
      <c r="Y522" s="74"/>
      <c r="Z522" s="74"/>
      <c r="AA522" s="74"/>
      <c r="AB522" s="74"/>
      <c r="AC522" s="74"/>
      <c r="AD522" s="74"/>
      <c r="AE522" s="74"/>
      <c r="AF522" s="74"/>
      <c r="AG522" s="74"/>
      <c r="AH522" s="74"/>
      <c r="AI522" s="74"/>
      <c r="AJ522" s="74"/>
    </row>
    <row r="523" spans="1:36"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559"/>
      <c r="Y523" s="74"/>
      <c r="Z523" s="74"/>
      <c r="AA523" s="74"/>
      <c r="AB523" s="74"/>
      <c r="AC523" s="74"/>
      <c r="AD523" s="74"/>
      <c r="AE523" s="74"/>
      <c r="AF523" s="74"/>
      <c r="AG523" s="74"/>
      <c r="AH523" s="74"/>
      <c r="AI523" s="74"/>
      <c r="AJ523" s="74"/>
    </row>
    <row r="524" spans="1:36"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559"/>
      <c r="Y524" s="74"/>
      <c r="Z524" s="74"/>
      <c r="AA524" s="74"/>
      <c r="AB524" s="74"/>
      <c r="AC524" s="74"/>
      <c r="AD524" s="74"/>
      <c r="AE524" s="74"/>
      <c r="AF524" s="74"/>
      <c r="AG524" s="74"/>
      <c r="AH524" s="74"/>
      <c r="AI524" s="74"/>
      <c r="AJ524" s="74"/>
    </row>
    <row r="525" spans="1:36"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559"/>
      <c r="Y525" s="74"/>
      <c r="Z525" s="74"/>
      <c r="AA525" s="74"/>
      <c r="AB525" s="74"/>
      <c r="AC525" s="74"/>
      <c r="AD525" s="74"/>
      <c r="AE525" s="74"/>
      <c r="AF525" s="74"/>
      <c r="AG525" s="74"/>
      <c r="AH525" s="74"/>
      <c r="AI525" s="74"/>
      <c r="AJ525" s="74"/>
    </row>
    <row r="526" spans="1:3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559"/>
      <c r="Y526" s="74"/>
      <c r="Z526" s="74"/>
      <c r="AA526" s="74"/>
      <c r="AB526" s="74"/>
      <c r="AC526" s="74"/>
      <c r="AD526" s="74"/>
      <c r="AE526" s="74"/>
      <c r="AF526" s="74"/>
      <c r="AG526" s="74"/>
      <c r="AH526" s="74"/>
      <c r="AI526" s="74"/>
      <c r="AJ526" s="74"/>
    </row>
    <row r="527" spans="1:36"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559"/>
      <c r="Y527" s="74"/>
      <c r="Z527" s="74"/>
      <c r="AA527" s="74"/>
      <c r="AB527" s="74"/>
      <c r="AC527" s="74"/>
      <c r="AD527" s="74"/>
      <c r="AE527" s="74"/>
      <c r="AF527" s="74"/>
      <c r="AG527" s="74"/>
      <c r="AH527" s="74"/>
      <c r="AI527" s="74"/>
      <c r="AJ527" s="74"/>
    </row>
    <row r="528" spans="1:36"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559"/>
      <c r="Y528" s="74"/>
      <c r="Z528" s="74"/>
      <c r="AA528" s="74"/>
      <c r="AB528" s="74"/>
      <c r="AC528" s="74"/>
      <c r="AD528" s="74"/>
      <c r="AE528" s="74"/>
      <c r="AF528" s="74"/>
      <c r="AG528" s="74"/>
      <c r="AH528" s="74"/>
      <c r="AI528" s="74"/>
      <c r="AJ528" s="74"/>
    </row>
    <row r="529" spans="1:36"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559"/>
      <c r="Y529" s="74"/>
      <c r="Z529" s="74"/>
      <c r="AA529" s="74"/>
      <c r="AB529" s="74"/>
      <c r="AC529" s="74"/>
      <c r="AD529" s="74"/>
      <c r="AE529" s="74"/>
      <c r="AF529" s="74"/>
      <c r="AG529" s="74"/>
      <c r="AH529" s="74"/>
      <c r="AI529" s="74"/>
      <c r="AJ529" s="74"/>
    </row>
    <row r="530" spans="1:36"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559"/>
      <c r="Y530" s="74"/>
      <c r="Z530" s="74"/>
      <c r="AA530" s="74"/>
      <c r="AB530" s="74"/>
      <c r="AC530" s="74"/>
      <c r="AD530" s="74"/>
      <c r="AE530" s="74"/>
      <c r="AF530" s="74"/>
      <c r="AG530" s="74"/>
      <c r="AH530" s="74"/>
      <c r="AI530" s="74"/>
      <c r="AJ530" s="74"/>
    </row>
    <row r="531" spans="1:36"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559"/>
      <c r="Y531" s="74"/>
      <c r="Z531" s="74"/>
      <c r="AA531" s="74"/>
      <c r="AB531" s="74"/>
      <c r="AC531" s="74"/>
      <c r="AD531" s="74"/>
      <c r="AE531" s="74"/>
      <c r="AF531" s="74"/>
      <c r="AG531" s="74"/>
      <c r="AH531" s="74"/>
      <c r="AI531" s="74"/>
      <c r="AJ531" s="74"/>
    </row>
    <row r="532" spans="1:36"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559"/>
      <c r="Y532" s="74"/>
      <c r="Z532" s="74"/>
      <c r="AA532" s="74"/>
      <c r="AB532" s="74"/>
      <c r="AC532" s="74"/>
      <c r="AD532" s="74"/>
      <c r="AE532" s="74"/>
      <c r="AF532" s="74"/>
      <c r="AG532" s="74"/>
      <c r="AH532" s="74"/>
      <c r="AI532" s="74"/>
      <c r="AJ532" s="74"/>
    </row>
    <row r="533" spans="1:36"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559"/>
      <c r="Y533" s="74"/>
      <c r="Z533" s="74"/>
      <c r="AA533" s="74"/>
      <c r="AB533" s="74"/>
      <c r="AC533" s="74"/>
      <c r="AD533" s="74"/>
      <c r="AE533" s="74"/>
      <c r="AF533" s="74"/>
      <c r="AG533" s="74"/>
      <c r="AH533" s="74"/>
      <c r="AI533" s="74"/>
      <c r="AJ533" s="74"/>
    </row>
    <row r="534" spans="1:36"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559"/>
      <c r="Y534" s="74"/>
      <c r="Z534" s="74"/>
      <c r="AA534" s="74"/>
      <c r="AB534" s="74"/>
      <c r="AC534" s="74"/>
      <c r="AD534" s="74"/>
      <c r="AE534" s="74"/>
      <c r="AF534" s="74"/>
      <c r="AG534" s="74"/>
      <c r="AH534" s="74"/>
      <c r="AI534" s="74"/>
      <c r="AJ534" s="74"/>
    </row>
    <row r="535" spans="1:36"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559"/>
      <c r="Y535" s="74"/>
      <c r="Z535" s="74"/>
      <c r="AA535" s="74"/>
      <c r="AB535" s="74"/>
      <c r="AC535" s="74"/>
      <c r="AD535" s="74"/>
      <c r="AE535" s="74"/>
      <c r="AF535" s="74"/>
      <c r="AG535" s="74"/>
      <c r="AH535" s="74"/>
      <c r="AI535" s="74"/>
      <c r="AJ535" s="74"/>
    </row>
    <row r="536" spans="1: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559"/>
      <c r="Y536" s="74"/>
      <c r="Z536" s="74"/>
      <c r="AA536" s="74"/>
      <c r="AB536" s="74"/>
      <c r="AC536" s="74"/>
      <c r="AD536" s="74"/>
      <c r="AE536" s="74"/>
      <c r="AF536" s="74"/>
      <c r="AG536" s="74"/>
      <c r="AH536" s="74"/>
      <c r="AI536" s="74"/>
      <c r="AJ536" s="74"/>
    </row>
    <row r="537" spans="1:36"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559"/>
      <c r="Y537" s="74"/>
      <c r="Z537" s="74"/>
      <c r="AA537" s="74"/>
      <c r="AB537" s="74"/>
      <c r="AC537" s="74"/>
      <c r="AD537" s="74"/>
      <c r="AE537" s="74"/>
      <c r="AF537" s="74"/>
      <c r="AG537" s="74"/>
      <c r="AH537" s="74"/>
      <c r="AI537" s="74"/>
      <c r="AJ537" s="74"/>
    </row>
    <row r="538" spans="1:36"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559"/>
      <c r="Y538" s="74"/>
      <c r="Z538" s="74"/>
      <c r="AA538" s="74"/>
      <c r="AB538" s="74"/>
      <c r="AC538" s="74"/>
      <c r="AD538" s="74"/>
      <c r="AE538" s="74"/>
      <c r="AF538" s="74"/>
      <c r="AG538" s="74"/>
      <c r="AH538" s="74"/>
      <c r="AI538" s="74"/>
      <c r="AJ538" s="74"/>
    </row>
    <row r="539" spans="1:36"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559"/>
      <c r="Y539" s="74"/>
      <c r="Z539" s="74"/>
      <c r="AA539" s="74"/>
      <c r="AB539" s="74"/>
      <c r="AC539" s="74"/>
      <c r="AD539" s="74"/>
      <c r="AE539" s="74"/>
      <c r="AF539" s="74"/>
      <c r="AG539" s="74"/>
      <c r="AH539" s="74"/>
      <c r="AI539" s="74"/>
      <c r="AJ539" s="74"/>
    </row>
    <row r="540" spans="1:36"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559"/>
      <c r="Y540" s="74"/>
      <c r="Z540" s="74"/>
      <c r="AA540" s="74"/>
      <c r="AB540" s="74"/>
      <c r="AC540" s="74"/>
      <c r="AD540" s="74"/>
      <c r="AE540" s="74"/>
      <c r="AF540" s="74"/>
      <c r="AG540" s="74"/>
      <c r="AH540" s="74"/>
      <c r="AI540" s="74"/>
      <c r="AJ540" s="74"/>
    </row>
    <row r="541" spans="1:36"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559"/>
      <c r="Y541" s="74"/>
      <c r="Z541" s="74"/>
      <c r="AA541" s="74"/>
      <c r="AB541" s="74"/>
      <c r="AC541" s="74"/>
      <c r="AD541" s="74"/>
      <c r="AE541" s="74"/>
      <c r="AF541" s="74"/>
      <c r="AG541" s="74"/>
      <c r="AH541" s="74"/>
      <c r="AI541" s="74"/>
      <c r="AJ541" s="74"/>
    </row>
    <row r="542" spans="1:36"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559"/>
      <c r="Y542" s="74"/>
      <c r="Z542" s="74"/>
      <c r="AA542" s="74"/>
      <c r="AB542" s="74"/>
      <c r="AC542" s="74"/>
      <c r="AD542" s="74"/>
      <c r="AE542" s="74"/>
      <c r="AF542" s="74"/>
      <c r="AG542" s="74"/>
      <c r="AH542" s="74"/>
      <c r="AI542" s="74"/>
      <c r="AJ542" s="74"/>
    </row>
    <row r="543" spans="1:36"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559"/>
      <c r="Y543" s="74"/>
      <c r="Z543" s="74"/>
      <c r="AA543" s="74"/>
      <c r="AB543" s="74"/>
      <c r="AC543" s="74"/>
      <c r="AD543" s="74"/>
      <c r="AE543" s="74"/>
      <c r="AF543" s="74"/>
      <c r="AG543" s="74"/>
      <c r="AH543" s="74"/>
      <c r="AI543" s="74"/>
      <c r="AJ543" s="74"/>
    </row>
    <row r="544" spans="1:36"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559"/>
      <c r="Y544" s="74"/>
      <c r="Z544" s="74"/>
      <c r="AA544" s="74"/>
      <c r="AB544" s="74"/>
      <c r="AC544" s="74"/>
      <c r="AD544" s="74"/>
      <c r="AE544" s="74"/>
      <c r="AF544" s="74"/>
      <c r="AG544" s="74"/>
      <c r="AH544" s="74"/>
      <c r="AI544" s="74"/>
      <c r="AJ544" s="74"/>
    </row>
    <row r="545" spans="1:36"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559"/>
      <c r="Y545" s="74"/>
      <c r="Z545" s="74"/>
      <c r="AA545" s="74"/>
      <c r="AB545" s="74"/>
      <c r="AC545" s="74"/>
      <c r="AD545" s="74"/>
      <c r="AE545" s="74"/>
      <c r="AF545" s="74"/>
      <c r="AG545" s="74"/>
      <c r="AH545" s="74"/>
      <c r="AI545" s="74"/>
      <c r="AJ545" s="74"/>
    </row>
    <row r="546" spans="1:3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559"/>
      <c r="Y546" s="74"/>
      <c r="Z546" s="74"/>
      <c r="AA546" s="74"/>
      <c r="AB546" s="74"/>
      <c r="AC546" s="74"/>
      <c r="AD546" s="74"/>
      <c r="AE546" s="74"/>
      <c r="AF546" s="74"/>
      <c r="AG546" s="74"/>
      <c r="AH546" s="74"/>
      <c r="AI546" s="74"/>
      <c r="AJ546" s="74"/>
    </row>
    <row r="547" spans="1:36"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559"/>
      <c r="Y547" s="74"/>
      <c r="Z547" s="74"/>
      <c r="AA547" s="74"/>
      <c r="AB547" s="74"/>
      <c r="AC547" s="74"/>
      <c r="AD547" s="74"/>
      <c r="AE547" s="74"/>
      <c r="AF547" s="74"/>
      <c r="AG547" s="74"/>
      <c r="AH547" s="74"/>
      <c r="AI547" s="74"/>
      <c r="AJ547" s="74"/>
    </row>
    <row r="548" spans="1:36"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559"/>
      <c r="Y548" s="74"/>
      <c r="Z548" s="74"/>
      <c r="AA548" s="74"/>
      <c r="AB548" s="74"/>
      <c r="AC548" s="74"/>
      <c r="AD548" s="74"/>
      <c r="AE548" s="74"/>
      <c r="AF548" s="74"/>
      <c r="AG548" s="74"/>
      <c r="AH548" s="74"/>
      <c r="AI548" s="74"/>
      <c r="AJ548" s="74"/>
    </row>
    <row r="549" spans="1:36"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559"/>
      <c r="Y549" s="74"/>
      <c r="Z549" s="74"/>
      <c r="AA549" s="74"/>
      <c r="AB549" s="74"/>
      <c r="AC549" s="74"/>
      <c r="AD549" s="74"/>
      <c r="AE549" s="74"/>
      <c r="AF549" s="74"/>
      <c r="AG549" s="74"/>
      <c r="AH549" s="74"/>
      <c r="AI549" s="74"/>
      <c r="AJ549" s="74"/>
    </row>
    <row r="550" spans="1:36"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559"/>
      <c r="Y550" s="74"/>
      <c r="Z550" s="74"/>
      <c r="AA550" s="74"/>
      <c r="AB550" s="74"/>
      <c r="AC550" s="74"/>
      <c r="AD550" s="74"/>
      <c r="AE550" s="74"/>
      <c r="AF550" s="74"/>
      <c r="AG550" s="74"/>
      <c r="AH550" s="74"/>
      <c r="AI550" s="74"/>
      <c r="AJ550" s="74"/>
    </row>
    <row r="551" spans="1:36"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559"/>
      <c r="Y551" s="74"/>
      <c r="Z551" s="74"/>
      <c r="AA551" s="74"/>
      <c r="AB551" s="74"/>
      <c r="AC551" s="74"/>
      <c r="AD551" s="74"/>
      <c r="AE551" s="74"/>
      <c r="AF551" s="74"/>
      <c r="AG551" s="74"/>
      <c r="AH551" s="74"/>
      <c r="AI551" s="74"/>
      <c r="AJ551" s="74"/>
    </row>
    <row r="552" spans="1:36"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559"/>
      <c r="Y552" s="74"/>
      <c r="Z552" s="74"/>
      <c r="AA552" s="74"/>
      <c r="AB552" s="74"/>
      <c r="AC552" s="74"/>
      <c r="AD552" s="74"/>
      <c r="AE552" s="74"/>
      <c r="AF552" s="74"/>
      <c r="AG552" s="74"/>
      <c r="AH552" s="74"/>
      <c r="AI552" s="74"/>
      <c r="AJ552" s="74"/>
    </row>
    <row r="553" spans="1:36"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559"/>
      <c r="Y553" s="74"/>
      <c r="Z553" s="74"/>
      <c r="AA553" s="74"/>
      <c r="AB553" s="74"/>
      <c r="AC553" s="74"/>
      <c r="AD553" s="74"/>
      <c r="AE553" s="74"/>
      <c r="AF553" s="74"/>
      <c r="AG553" s="74"/>
      <c r="AH553" s="74"/>
      <c r="AI553" s="74"/>
      <c r="AJ553" s="74"/>
    </row>
    <row r="554" spans="1:36"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559"/>
      <c r="Y554" s="74"/>
      <c r="Z554" s="74"/>
      <c r="AA554" s="74"/>
      <c r="AB554" s="74"/>
      <c r="AC554" s="74"/>
      <c r="AD554" s="74"/>
      <c r="AE554" s="74"/>
      <c r="AF554" s="74"/>
      <c r="AG554" s="74"/>
      <c r="AH554" s="74"/>
      <c r="AI554" s="74"/>
      <c r="AJ554" s="74"/>
    </row>
    <row r="555" spans="1:36"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559"/>
      <c r="Y555" s="74"/>
      <c r="Z555" s="74"/>
      <c r="AA555" s="74"/>
      <c r="AB555" s="74"/>
      <c r="AC555" s="74"/>
      <c r="AD555" s="74"/>
      <c r="AE555" s="74"/>
      <c r="AF555" s="74"/>
      <c r="AG555" s="74"/>
      <c r="AH555" s="74"/>
      <c r="AI555" s="74"/>
      <c r="AJ555" s="74"/>
    </row>
    <row r="556" spans="1:3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559"/>
      <c r="Y556" s="74"/>
      <c r="Z556" s="74"/>
      <c r="AA556" s="74"/>
      <c r="AB556" s="74"/>
      <c r="AC556" s="74"/>
      <c r="AD556" s="74"/>
      <c r="AE556" s="74"/>
      <c r="AF556" s="74"/>
      <c r="AG556" s="74"/>
      <c r="AH556" s="74"/>
      <c r="AI556" s="74"/>
      <c r="AJ556" s="74"/>
    </row>
    <row r="557" spans="1:36"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559"/>
      <c r="Y557" s="74"/>
      <c r="Z557" s="74"/>
      <c r="AA557" s="74"/>
      <c r="AB557" s="74"/>
      <c r="AC557" s="74"/>
      <c r="AD557" s="74"/>
      <c r="AE557" s="74"/>
      <c r="AF557" s="74"/>
      <c r="AG557" s="74"/>
      <c r="AH557" s="74"/>
      <c r="AI557" s="74"/>
      <c r="AJ557" s="74"/>
    </row>
    <row r="558" spans="1:36"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559"/>
      <c r="Y558" s="74"/>
      <c r="Z558" s="74"/>
      <c r="AA558" s="74"/>
      <c r="AB558" s="74"/>
      <c r="AC558" s="74"/>
      <c r="AD558" s="74"/>
      <c r="AE558" s="74"/>
      <c r="AF558" s="74"/>
      <c r="AG558" s="74"/>
      <c r="AH558" s="74"/>
      <c r="AI558" s="74"/>
      <c r="AJ558" s="74"/>
    </row>
    <row r="559" spans="1:36"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559"/>
      <c r="Y559" s="74"/>
      <c r="Z559" s="74"/>
      <c r="AA559" s="74"/>
      <c r="AB559" s="74"/>
      <c r="AC559" s="74"/>
      <c r="AD559" s="74"/>
      <c r="AE559" s="74"/>
      <c r="AF559" s="74"/>
      <c r="AG559" s="74"/>
      <c r="AH559" s="74"/>
      <c r="AI559" s="74"/>
      <c r="AJ559" s="74"/>
    </row>
    <row r="560" spans="1:36"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559"/>
      <c r="Y560" s="74"/>
      <c r="Z560" s="74"/>
      <c r="AA560" s="74"/>
      <c r="AB560" s="74"/>
      <c r="AC560" s="74"/>
      <c r="AD560" s="74"/>
      <c r="AE560" s="74"/>
      <c r="AF560" s="74"/>
      <c r="AG560" s="74"/>
      <c r="AH560" s="74"/>
      <c r="AI560" s="74"/>
      <c r="AJ560" s="74"/>
    </row>
    <row r="561" spans="1:36"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559"/>
      <c r="Y561" s="74"/>
      <c r="Z561" s="74"/>
      <c r="AA561" s="74"/>
      <c r="AB561" s="74"/>
      <c r="AC561" s="74"/>
      <c r="AD561" s="74"/>
      <c r="AE561" s="74"/>
      <c r="AF561" s="74"/>
      <c r="AG561" s="74"/>
      <c r="AH561" s="74"/>
      <c r="AI561" s="74"/>
      <c r="AJ561" s="74"/>
    </row>
    <row r="562" spans="1:36"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559"/>
      <c r="Y562" s="74"/>
      <c r="Z562" s="74"/>
      <c r="AA562" s="74"/>
      <c r="AB562" s="74"/>
      <c r="AC562" s="74"/>
      <c r="AD562" s="74"/>
      <c r="AE562" s="74"/>
      <c r="AF562" s="74"/>
      <c r="AG562" s="74"/>
      <c r="AH562" s="74"/>
      <c r="AI562" s="74"/>
      <c r="AJ562" s="74"/>
    </row>
    <row r="563" spans="1:36"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559"/>
      <c r="Y563" s="74"/>
      <c r="Z563" s="74"/>
      <c r="AA563" s="74"/>
      <c r="AB563" s="74"/>
      <c r="AC563" s="74"/>
      <c r="AD563" s="74"/>
      <c r="AE563" s="74"/>
      <c r="AF563" s="74"/>
      <c r="AG563" s="74"/>
      <c r="AH563" s="74"/>
      <c r="AI563" s="74"/>
      <c r="AJ563" s="74"/>
    </row>
    <row r="564" spans="1:36"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559"/>
      <c r="Y564" s="74"/>
      <c r="Z564" s="74"/>
      <c r="AA564" s="74"/>
      <c r="AB564" s="74"/>
      <c r="AC564" s="74"/>
      <c r="AD564" s="74"/>
      <c r="AE564" s="74"/>
      <c r="AF564" s="74"/>
      <c r="AG564" s="74"/>
      <c r="AH564" s="74"/>
      <c r="AI564" s="74"/>
      <c r="AJ564" s="74"/>
    </row>
    <row r="565" spans="1:36"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559"/>
      <c r="Y565" s="74"/>
      <c r="Z565" s="74"/>
      <c r="AA565" s="74"/>
      <c r="AB565" s="74"/>
      <c r="AC565" s="74"/>
      <c r="AD565" s="74"/>
      <c r="AE565" s="74"/>
      <c r="AF565" s="74"/>
      <c r="AG565" s="74"/>
      <c r="AH565" s="74"/>
      <c r="AI565" s="74"/>
      <c r="AJ565" s="74"/>
    </row>
    <row r="566" spans="1:3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559"/>
      <c r="Y566" s="74"/>
      <c r="Z566" s="74"/>
      <c r="AA566" s="74"/>
      <c r="AB566" s="74"/>
      <c r="AC566" s="74"/>
      <c r="AD566" s="74"/>
      <c r="AE566" s="74"/>
      <c r="AF566" s="74"/>
      <c r="AG566" s="74"/>
      <c r="AH566" s="74"/>
      <c r="AI566" s="74"/>
      <c r="AJ566" s="74"/>
    </row>
    <row r="567" spans="1:36"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559"/>
      <c r="Y567" s="74"/>
      <c r="Z567" s="74"/>
      <c r="AA567" s="74"/>
      <c r="AB567" s="74"/>
      <c r="AC567" s="74"/>
      <c r="AD567" s="74"/>
      <c r="AE567" s="74"/>
      <c r="AF567" s="74"/>
      <c r="AG567" s="74"/>
      <c r="AH567" s="74"/>
      <c r="AI567" s="74"/>
      <c r="AJ567" s="74"/>
    </row>
    <row r="568" spans="1:36"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559"/>
      <c r="Y568" s="74"/>
      <c r="Z568" s="74"/>
      <c r="AA568" s="74"/>
      <c r="AB568" s="74"/>
      <c r="AC568" s="74"/>
      <c r="AD568" s="74"/>
      <c r="AE568" s="74"/>
      <c r="AF568" s="74"/>
      <c r="AG568" s="74"/>
      <c r="AH568" s="74"/>
      <c r="AI568" s="74"/>
      <c r="AJ568" s="74"/>
    </row>
    <row r="569" spans="1:36"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559"/>
      <c r="Y569" s="74"/>
      <c r="Z569" s="74"/>
      <c r="AA569" s="74"/>
      <c r="AB569" s="74"/>
      <c r="AC569" s="74"/>
      <c r="AD569" s="74"/>
      <c r="AE569" s="74"/>
      <c r="AF569" s="74"/>
      <c r="AG569" s="74"/>
      <c r="AH569" s="74"/>
      <c r="AI569" s="74"/>
      <c r="AJ569" s="74"/>
    </row>
    <row r="570" spans="1:36"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559"/>
      <c r="Y570" s="74"/>
      <c r="Z570" s="74"/>
      <c r="AA570" s="74"/>
      <c r="AB570" s="74"/>
      <c r="AC570" s="74"/>
      <c r="AD570" s="74"/>
      <c r="AE570" s="74"/>
      <c r="AF570" s="74"/>
      <c r="AG570" s="74"/>
      <c r="AH570" s="74"/>
      <c r="AI570" s="74"/>
      <c r="AJ570" s="74"/>
    </row>
    <row r="571" spans="1:36"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559"/>
      <c r="Y571" s="74"/>
      <c r="Z571" s="74"/>
      <c r="AA571" s="74"/>
      <c r="AB571" s="74"/>
      <c r="AC571" s="74"/>
      <c r="AD571" s="74"/>
      <c r="AE571" s="74"/>
      <c r="AF571" s="74"/>
      <c r="AG571" s="74"/>
      <c r="AH571" s="74"/>
      <c r="AI571" s="74"/>
      <c r="AJ571" s="74"/>
    </row>
    <row r="572" spans="1:36"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559"/>
      <c r="Y572" s="74"/>
      <c r="Z572" s="74"/>
      <c r="AA572" s="74"/>
      <c r="AB572" s="74"/>
      <c r="AC572" s="74"/>
      <c r="AD572" s="74"/>
      <c r="AE572" s="74"/>
      <c r="AF572" s="74"/>
      <c r="AG572" s="74"/>
      <c r="AH572" s="74"/>
      <c r="AI572" s="74"/>
      <c r="AJ572" s="74"/>
    </row>
    <row r="573" spans="1:36"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559"/>
      <c r="Y573" s="74"/>
      <c r="Z573" s="74"/>
      <c r="AA573" s="74"/>
      <c r="AB573" s="74"/>
      <c r="AC573" s="74"/>
      <c r="AD573" s="74"/>
      <c r="AE573" s="74"/>
      <c r="AF573" s="74"/>
      <c r="AG573" s="74"/>
      <c r="AH573" s="74"/>
      <c r="AI573" s="74"/>
      <c r="AJ573" s="74"/>
    </row>
    <row r="574" spans="1:36"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559"/>
      <c r="Y574" s="74"/>
      <c r="Z574" s="74"/>
      <c r="AA574" s="74"/>
      <c r="AB574" s="74"/>
      <c r="AC574" s="74"/>
      <c r="AD574" s="74"/>
      <c r="AE574" s="74"/>
      <c r="AF574" s="74"/>
      <c r="AG574" s="74"/>
      <c r="AH574" s="74"/>
      <c r="AI574" s="74"/>
      <c r="AJ574" s="74"/>
    </row>
    <row r="575" spans="1:36"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559"/>
      <c r="Y575" s="74"/>
      <c r="Z575" s="74"/>
      <c r="AA575" s="74"/>
      <c r="AB575" s="74"/>
      <c r="AC575" s="74"/>
      <c r="AD575" s="74"/>
      <c r="AE575" s="74"/>
      <c r="AF575" s="74"/>
      <c r="AG575" s="74"/>
      <c r="AH575" s="74"/>
      <c r="AI575" s="74"/>
      <c r="AJ575" s="74"/>
    </row>
    <row r="576" spans="1:3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559"/>
      <c r="Y576" s="74"/>
      <c r="Z576" s="74"/>
      <c r="AA576" s="74"/>
      <c r="AB576" s="74"/>
      <c r="AC576" s="74"/>
      <c r="AD576" s="74"/>
      <c r="AE576" s="74"/>
      <c r="AF576" s="74"/>
      <c r="AG576" s="74"/>
      <c r="AH576" s="74"/>
      <c r="AI576" s="74"/>
      <c r="AJ576" s="74"/>
    </row>
    <row r="577" spans="1:36"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559"/>
      <c r="Y577" s="74"/>
      <c r="Z577" s="74"/>
      <c r="AA577" s="74"/>
      <c r="AB577" s="74"/>
      <c r="AC577" s="74"/>
      <c r="AD577" s="74"/>
      <c r="AE577" s="74"/>
      <c r="AF577" s="74"/>
      <c r="AG577" s="74"/>
      <c r="AH577" s="74"/>
      <c r="AI577" s="74"/>
      <c r="AJ577" s="74"/>
    </row>
    <row r="578" spans="1:36"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559"/>
      <c r="Y578" s="74"/>
      <c r="Z578" s="74"/>
      <c r="AA578" s="74"/>
      <c r="AB578" s="74"/>
      <c r="AC578" s="74"/>
      <c r="AD578" s="74"/>
      <c r="AE578" s="74"/>
      <c r="AF578" s="74"/>
      <c r="AG578" s="74"/>
      <c r="AH578" s="74"/>
      <c r="AI578" s="74"/>
      <c r="AJ578" s="74"/>
    </row>
    <row r="579" spans="1:36"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559"/>
      <c r="Y579" s="74"/>
      <c r="Z579" s="74"/>
      <c r="AA579" s="74"/>
      <c r="AB579" s="74"/>
      <c r="AC579" s="74"/>
      <c r="AD579" s="74"/>
      <c r="AE579" s="74"/>
      <c r="AF579" s="74"/>
      <c r="AG579" s="74"/>
      <c r="AH579" s="74"/>
      <c r="AI579" s="74"/>
      <c r="AJ579" s="74"/>
    </row>
    <row r="580" spans="1:36"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559"/>
      <c r="Y580" s="74"/>
      <c r="Z580" s="74"/>
      <c r="AA580" s="74"/>
      <c r="AB580" s="74"/>
      <c r="AC580" s="74"/>
      <c r="AD580" s="74"/>
      <c r="AE580" s="74"/>
      <c r="AF580" s="74"/>
      <c r="AG580" s="74"/>
      <c r="AH580" s="74"/>
      <c r="AI580" s="74"/>
      <c r="AJ580" s="74"/>
    </row>
    <row r="581" spans="1:36"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559"/>
      <c r="Y581" s="74"/>
      <c r="Z581" s="74"/>
      <c r="AA581" s="74"/>
      <c r="AB581" s="74"/>
      <c r="AC581" s="74"/>
      <c r="AD581" s="74"/>
      <c r="AE581" s="74"/>
      <c r="AF581" s="74"/>
      <c r="AG581" s="74"/>
      <c r="AH581" s="74"/>
      <c r="AI581" s="74"/>
      <c r="AJ581" s="74"/>
    </row>
    <row r="582" spans="1:36"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559"/>
      <c r="Y582" s="74"/>
      <c r="Z582" s="74"/>
      <c r="AA582" s="74"/>
      <c r="AB582" s="74"/>
      <c r="AC582" s="74"/>
      <c r="AD582" s="74"/>
      <c r="AE582" s="74"/>
      <c r="AF582" s="74"/>
      <c r="AG582" s="74"/>
      <c r="AH582" s="74"/>
      <c r="AI582" s="74"/>
      <c r="AJ582" s="74"/>
    </row>
    <row r="583" spans="1:36"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559"/>
      <c r="Y583" s="74"/>
      <c r="Z583" s="74"/>
      <c r="AA583" s="74"/>
      <c r="AB583" s="74"/>
      <c r="AC583" s="74"/>
      <c r="AD583" s="74"/>
      <c r="AE583" s="74"/>
      <c r="AF583" s="74"/>
      <c r="AG583" s="74"/>
      <c r="AH583" s="74"/>
      <c r="AI583" s="74"/>
      <c r="AJ583" s="74"/>
    </row>
    <row r="584" spans="1:36"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559"/>
      <c r="Y584" s="74"/>
      <c r="Z584" s="74"/>
      <c r="AA584" s="74"/>
      <c r="AB584" s="74"/>
      <c r="AC584" s="74"/>
      <c r="AD584" s="74"/>
      <c r="AE584" s="74"/>
      <c r="AF584" s="74"/>
      <c r="AG584" s="74"/>
      <c r="AH584" s="74"/>
      <c r="AI584" s="74"/>
      <c r="AJ584" s="74"/>
    </row>
    <row r="585" spans="1:36"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559"/>
      <c r="Y585" s="74"/>
      <c r="Z585" s="74"/>
      <c r="AA585" s="74"/>
      <c r="AB585" s="74"/>
      <c r="AC585" s="74"/>
      <c r="AD585" s="74"/>
      <c r="AE585" s="74"/>
      <c r="AF585" s="74"/>
      <c r="AG585" s="74"/>
      <c r="AH585" s="74"/>
      <c r="AI585" s="74"/>
      <c r="AJ585" s="74"/>
    </row>
    <row r="586" spans="1:3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559"/>
      <c r="Y586" s="74"/>
      <c r="Z586" s="74"/>
      <c r="AA586" s="74"/>
      <c r="AB586" s="74"/>
      <c r="AC586" s="74"/>
      <c r="AD586" s="74"/>
      <c r="AE586" s="74"/>
      <c r="AF586" s="74"/>
      <c r="AG586" s="74"/>
      <c r="AH586" s="74"/>
      <c r="AI586" s="74"/>
      <c r="AJ586" s="74"/>
    </row>
    <row r="587" spans="1:36"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559"/>
      <c r="Y587" s="74"/>
      <c r="Z587" s="74"/>
      <c r="AA587" s="74"/>
      <c r="AB587" s="74"/>
      <c r="AC587" s="74"/>
      <c r="AD587" s="74"/>
      <c r="AE587" s="74"/>
      <c r="AF587" s="74"/>
      <c r="AG587" s="74"/>
      <c r="AH587" s="74"/>
      <c r="AI587" s="74"/>
      <c r="AJ587" s="74"/>
    </row>
    <row r="588" spans="1:36"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559"/>
      <c r="Y588" s="74"/>
      <c r="Z588" s="74"/>
      <c r="AA588" s="74"/>
      <c r="AB588" s="74"/>
      <c r="AC588" s="74"/>
      <c r="AD588" s="74"/>
      <c r="AE588" s="74"/>
      <c r="AF588" s="74"/>
      <c r="AG588" s="74"/>
      <c r="AH588" s="74"/>
      <c r="AI588" s="74"/>
      <c r="AJ588" s="74"/>
    </row>
    <row r="589" spans="1:36"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559"/>
      <c r="Y589" s="74"/>
      <c r="Z589" s="74"/>
      <c r="AA589" s="74"/>
      <c r="AB589" s="74"/>
      <c r="AC589" s="74"/>
      <c r="AD589" s="74"/>
      <c r="AE589" s="74"/>
      <c r="AF589" s="74"/>
      <c r="AG589" s="74"/>
      <c r="AH589" s="74"/>
      <c r="AI589" s="74"/>
      <c r="AJ589" s="74"/>
    </row>
    <row r="590" spans="1:36"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559"/>
      <c r="Y590" s="74"/>
      <c r="Z590" s="74"/>
      <c r="AA590" s="74"/>
      <c r="AB590" s="74"/>
      <c r="AC590" s="74"/>
      <c r="AD590" s="74"/>
      <c r="AE590" s="74"/>
      <c r="AF590" s="74"/>
      <c r="AG590" s="74"/>
      <c r="AH590" s="74"/>
      <c r="AI590" s="74"/>
      <c r="AJ590" s="74"/>
    </row>
    <row r="591" spans="1:36"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559"/>
      <c r="Y591" s="74"/>
      <c r="Z591" s="74"/>
      <c r="AA591" s="74"/>
      <c r="AB591" s="74"/>
      <c r="AC591" s="74"/>
      <c r="AD591" s="74"/>
      <c r="AE591" s="74"/>
      <c r="AF591" s="74"/>
      <c r="AG591" s="74"/>
      <c r="AH591" s="74"/>
      <c r="AI591" s="74"/>
      <c r="AJ591" s="74"/>
    </row>
    <row r="592" spans="1:36"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559"/>
      <c r="Y592" s="74"/>
      <c r="Z592" s="74"/>
      <c r="AA592" s="74"/>
      <c r="AB592" s="74"/>
      <c r="AC592" s="74"/>
      <c r="AD592" s="74"/>
      <c r="AE592" s="74"/>
      <c r="AF592" s="74"/>
      <c r="AG592" s="74"/>
      <c r="AH592" s="74"/>
      <c r="AI592" s="74"/>
      <c r="AJ592" s="74"/>
    </row>
    <row r="593" spans="1:36"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559"/>
      <c r="Y593" s="74"/>
      <c r="Z593" s="74"/>
      <c r="AA593" s="74"/>
      <c r="AB593" s="74"/>
      <c r="AC593" s="74"/>
      <c r="AD593" s="74"/>
      <c r="AE593" s="74"/>
      <c r="AF593" s="74"/>
      <c r="AG593" s="74"/>
      <c r="AH593" s="74"/>
      <c r="AI593" s="74"/>
      <c r="AJ593" s="74"/>
    </row>
    <row r="594" spans="1:36"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559"/>
      <c r="Y594" s="74"/>
      <c r="Z594" s="74"/>
      <c r="AA594" s="74"/>
      <c r="AB594" s="74"/>
      <c r="AC594" s="74"/>
      <c r="AD594" s="74"/>
      <c r="AE594" s="74"/>
      <c r="AF594" s="74"/>
      <c r="AG594" s="74"/>
      <c r="AH594" s="74"/>
      <c r="AI594" s="74"/>
      <c r="AJ594" s="74"/>
    </row>
    <row r="595" spans="1:36"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559"/>
      <c r="Y595" s="74"/>
      <c r="Z595" s="74"/>
      <c r="AA595" s="74"/>
      <c r="AB595" s="74"/>
      <c r="AC595" s="74"/>
      <c r="AD595" s="74"/>
      <c r="AE595" s="74"/>
      <c r="AF595" s="74"/>
      <c r="AG595" s="74"/>
      <c r="AH595" s="74"/>
      <c r="AI595" s="74"/>
      <c r="AJ595" s="74"/>
    </row>
    <row r="596" spans="1:3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559"/>
      <c r="Y596" s="74"/>
      <c r="Z596" s="74"/>
      <c r="AA596" s="74"/>
      <c r="AB596" s="74"/>
      <c r="AC596" s="74"/>
      <c r="AD596" s="74"/>
      <c r="AE596" s="74"/>
      <c r="AF596" s="74"/>
      <c r="AG596" s="74"/>
      <c r="AH596" s="74"/>
      <c r="AI596" s="74"/>
      <c r="AJ596" s="74"/>
    </row>
    <row r="597" spans="1:36"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559"/>
      <c r="Y597" s="74"/>
      <c r="Z597" s="74"/>
      <c r="AA597" s="74"/>
      <c r="AB597" s="74"/>
      <c r="AC597" s="74"/>
      <c r="AD597" s="74"/>
      <c r="AE597" s="74"/>
      <c r="AF597" s="74"/>
      <c r="AG597" s="74"/>
      <c r="AH597" s="74"/>
      <c r="AI597" s="74"/>
      <c r="AJ597" s="74"/>
    </row>
    <row r="598" spans="1:36"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559"/>
      <c r="Y598" s="74"/>
      <c r="Z598" s="74"/>
      <c r="AA598" s="74"/>
      <c r="AB598" s="74"/>
      <c r="AC598" s="74"/>
      <c r="AD598" s="74"/>
      <c r="AE598" s="74"/>
      <c r="AF598" s="74"/>
      <c r="AG598" s="74"/>
      <c r="AH598" s="74"/>
      <c r="AI598" s="74"/>
      <c r="AJ598" s="74"/>
    </row>
    <row r="599" spans="1:36"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559"/>
      <c r="Y599" s="74"/>
      <c r="Z599" s="74"/>
      <c r="AA599" s="74"/>
      <c r="AB599" s="74"/>
      <c r="AC599" s="74"/>
      <c r="AD599" s="74"/>
      <c r="AE599" s="74"/>
      <c r="AF599" s="74"/>
      <c r="AG599" s="74"/>
      <c r="AH599" s="74"/>
      <c r="AI599" s="74"/>
      <c r="AJ599" s="74"/>
    </row>
    <row r="600" spans="1:36"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559"/>
      <c r="Y600" s="74"/>
      <c r="Z600" s="74"/>
      <c r="AA600" s="74"/>
      <c r="AB600" s="74"/>
      <c r="AC600" s="74"/>
      <c r="AD600" s="74"/>
      <c r="AE600" s="74"/>
      <c r="AF600" s="74"/>
      <c r="AG600" s="74"/>
      <c r="AH600" s="74"/>
      <c r="AI600" s="74"/>
      <c r="AJ600" s="74"/>
    </row>
    <row r="601" spans="1:36"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559"/>
      <c r="Y601" s="74"/>
      <c r="Z601" s="74"/>
      <c r="AA601" s="74"/>
      <c r="AB601" s="74"/>
      <c r="AC601" s="74"/>
      <c r="AD601" s="74"/>
      <c r="AE601" s="74"/>
      <c r="AF601" s="74"/>
      <c r="AG601" s="74"/>
      <c r="AH601" s="74"/>
      <c r="AI601" s="74"/>
      <c r="AJ601" s="74"/>
    </row>
    <row r="602" spans="1:36"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559"/>
      <c r="Y602" s="74"/>
      <c r="Z602" s="74"/>
      <c r="AA602" s="74"/>
      <c r="AB602" s="74"/>
      <c r="AC602" s="74"/>
      <c r="AD602" s="74"/>
      <c r="AE602" s="74"/>
      <c r="AF602" s="74"/>
      <c r="AG602" s="74"/>
      <c r="AH602" s="74"/>
      <c r="AI602" s="74"/>
      <c r="AJ602" s="74"/>
    </row>
    <row r="603" spans="1:36"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559"/>
      <c r="Y603" s="74"/>
      <c r="Z603" s="74"/>
      <c r="AA603" s="74"/>
      <c r="AB603" s="74"/>
      <c r="AC603" s="74"/>
      <c r="AD603" s="74"/>
      <c r="AE603" s="74"/>
      <c r="AF603" s="74"/>
      <c r="AG603" s="74"/>
      <c r="AH603" s="74"/>
      <c r="AI603" s="74"/>
      <c r="AJ603" s="74"/>
    </row>
    <row r="604" spans="1:36"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559"/>
      <c r="Y604" s="74"/>
      <c r="Z604" s="74"/>
      <c r="AA604" s="74"/>
      <c r="AB604" s="74"/>
      <c r="AC604" s="74"/>
      <c r="AD604" s="74"/>
      <c r="AE604" s="74"/>
      <c r="AF604" s="74"/>
      <c r="AG604" s="74"/>
      <c r="AH604" s="74"/>
      <c r="AI604" s="74"/>
      <c r="AJ604" s="74"/>
    </row>
    <row r="605" spans="1:36"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559"/>
      <c r="Y605" s="74"/>
      <c r="Z605" s="74"/>
      <c r="AA605" s="74"/>
      <c r="AB605" s="74"/>
      <c r="AC605" s="74"/>
      <c r="AD605" s="74"/>
      <c r="AE605" s="74"/>
      <c r="AF605" s="74"/>
      <c r="AG605" s="74"/>
      <c r="AH605" s="74"/>
      <c r="AI605" s="74"/>
      <c r="AJ605" s="74"/>
    </row>
    <row r="606" spans="1:3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559"/>
      <c r="Y606" s="74"/>
      <c r="Z606" s="74"/>
      <c r="AA606" s="74"/>
      <c r="AB606" s="74"/>
      <c r="AC606" s="74"/>
      <c r="AD606" s="74"/>
      <c r="AE606" s="74"/>
      <c r="AF606" s="74"/>
      <c r="AG606" s="74"/>
      <c r="AH606" s="74"/>
      <c r="AI606" s="74"/>
      <c r="AJ606" s="74"/>
    </row>
    <row r="607" spans="1:36"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559"/>
      <c r="Y607" s="74"/>
      <c r="Z607" s="74"/>
      <c r="AA607" s="74"/>
      <c r="AB607" s="74"/>
      <c r="AC607" s="74"/>
      <c r="AD607" s="74"/>
      <c r="AE607" s="74"/>
      <c r="AF607" s="74"/>
      <c r="AG607" s="74"/>
      <c r="AH607" s="74"/>
      <c r="AI607" s="74"/>
      <c r="AJ607" s="74"/>
    </row>
    <row r="608" spans="1:36"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559"/>
      <c r="Y608" s="74"/>
      <c r="Z608" s="74"/>
      <c r="AA608" s="74"/>
      <c r="AB608" s="74"/>
      <c r="AC608" s="74"/>
      <c r="AD608" s="74"/>
      <c r="AE608" s="74"/>
      <c r="AF608" s="74"/>
      <c r="AG608" s="74"/>
      <c r="AH608" s="74"/>
      <c r="AI608" s="74"/>
      <c r="AJ608" s="74"/>
    </row>
    <row r="609" spans="1:36"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559"/>
      <c r="Y609" s="74"/>
      <c r="Z609" s="74"/>
      <c r="AA609" s="74"/>
      <c r="AB609" s="74"/>
      <c r="AC609" s="74"/>
      <c r="AD609" s="74"/>
      <c r="AE609" s="74"/>
      <c r="AF609" s="74"/>
      <c r="AG609" s="74"/>
      <c r="AH609" s="74"/>
      <c r="AI609" s="74"/>
      <c r="AJ609" s="74"/>
    </row>
    <row r="610" spans="1:36"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559"/>
      <c r="Y610" s="74"/>
      <c r="Z610" s="74"/>
      <c r="AA610" s="74"/>
      <c r="AB610" s="74"/>
      <c r="AC610" s="74"/>
      <c r="AD610" s="74"/>
      <c r="AE610" s="74"/>
      <c r="AF610" s="74"/>
      <c r="AG610" s="74"/>
      <c r="AH610" s="74"/>
      <c r="AI610" s="74"/>
      <c r="AJ610" s="74"/>
    </row>
    <row r="611" spans="1:36"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559"/>
      <c r="Y611" s="74"/>
      <c r="Z611" s="74"/>
      <c r="AA611" s="74"/>
      <c r="AB611" s="74"/>
      <c r="AC611" s="74"/>
      <c r="AD611" s="74"/>
      <c r="AE611" s="74"/>
      <c r="AF611" s="74"/>
      <c r="AG611" s="74"/>
      <c r="AH611" s="74"/>
      <c r="AI611" s="74"/>
      <c r="AJ611" s="74"/>
    </row>
    <row r="612" spans="1:36"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559"/>
      <c r="Y612" s="74"/>
      <c r="Z612" s="74"/>
      <c r="AA612" s="74"/>
      <c r="AB612" s="74"/>
      <c r="AC612" s="74"/>
      <c r="AD612" s="74"/>
      <c r="AE612" s="74"/>
      <c r="AF612" s="74"/>
      <c r="AG612" s="74"/>
      <c r="AH612" s="74"/>
      <c r="AI612" s="74"/>
      <c r="AJ612" s="74"/>
    </row>
    <row r="613" spans="1:36"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559"/>
      <c r="Y613" s="74"/>
      <c r="Z613" s="74"/>
      <c r="AA613" s="74"/>
      <c r="AB613" s="74"/>
      <c r="AC613" s="74"/>
      <c r="AD613" s="74"/>
      <c r="AE613" s="74"/>
      <c r="AF613" s="74"/>
      <c r="AG613" s="74"/>
      <c r="AH613" s="74"/>
      <c r="AI613" s="74"/>
      <c r="AJ613" s="74"/>
    </row>
    <row r="614" spans="1:36"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559"/>
      <c r="Y614" s="74"/>
      <c r="Z614" s="74"/>
      <c r="AA614" s="74"/>
      <c r="AB614" s="74"/>
      <c r="AC614" s="74"/>
      <c r="AD614" s="74"/>
      <c r="AE614" s="74"/>
      <c r="AF614" s="74"/>
      <c r="AG614" s="74"/>
      <c r="AH614" s="74"/>
      <c r="AI614" s="74"/>
      <c r="AJ614" s="74"/>
    </row>
    <row r="615" spans="1:36"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559"/>
      <c r="Y615" s="74"/>
      <c r="Z615" s="74"/>
      <c r="AA615" s="74"/>
      <c r="AB615" s="74"/>
      <c r="AC615" s="74"/>
      <c r="AD615" s="74"/>
      <c r="AE615" s="74"/>
      <c r="AF615" s="74"/>
      <c r="AG615" s="74"/>
      <c r="AH615" s="74"/>
      <c r="AI615" s="74"/>
      <c r="AJ615" s="74"/>
    </row>
    <row r="616" spans="1:3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559"/>
      <c r="Y616" s="74"/>
      <c r="Z616" s="74"/>
      <c r="AA616" s="74"/>
      <c r="AB616" s="74"/>
      <c r="AC616" s="74"/>
      <c r="AD616" s="74"/>
      <c r="AE616" s="74"/>
      <c r="AF616" s="74"/>
      <c r="AG616" s="74"/>
      <c r="AH616" s="74"/>
      <c r="AI616" s="74"/>
      <c r="AJ616" s="74"/>
    </row>
    <row r="617" spans="1:36"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559"/>
      <c r="Y617" s="74"/>
      <c r="Z617" s="74"/>
      <c r="AA617" s="74"/>
      <c r="AB617" s="74"/>
      <c r="AC617" s="74"/>
      <c r="AD617" s="74"/>
      <c r="AE617" s="74"/>
      <c r="AF617" s="74"/>
      <c r="AG617" s="74"/>
      <c r="AH617" s="74"/>
      <c r="AI617" s="74"/>
      <c r="AJ617" s="74"/>
    </row>
    <row r="618" spans="1:36"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559"/>
      <c r="Y618" s="74"/>
      <c r="Z618" s="74"/>
      <c r="AA618" s="74"/>
      <c r="AB618" s="74"/>
      <c r="AC618" s="74"/>
      <c r="AD618" s="74"/>
      <c r="AE618" s="74"/>
      <c r="AF618" s="74"/>
      <c r="AG618" s="74"/>
      <c r="AH618" s="74"/>
      <c r="AI618" s="74"/>
      <c r="AJ618" s="74"/>
    </row>
    <row r="619" spans="1:36"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559"/>
      <c r="Y619" s="74"/>
      <c r="Z619" s="74"/>
      <c r="AA619" s="74"/>
      <c r="AB619" s="74"/>
      <c r="AC619" s="74"/>
      <c r="AD619" s="74"/>
      <c r="AE619" s="74"/>
      <c r="AF619" s="74"/>
      <c r="AG619" s="74"/>
      <c r="AH619" s="74"/>
      <c r="AI619" s="74"/>
      <c r="AJ619" s="74"/>
    </row>
    <row r="620" spans="1:36"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559"/>
      <c r="Y620" s="74"/>
      <c r="Z620" s="74"/>
      <c r="AA620" s="74"/>
      <c r="AB620" s="74"/>
      <c r="AC620" s="74"/>
      <c r="AD620" s="74"/>
      <c r="AE620" s="74"/>
      <c r="AF620" s="74"/>
      <c r="AG620" s="74"/>
      <c r="AH620" s="74"/>
      <c r="AI620" s="74"/>
      <c r="AJ620" s="74"/>
    </row>
    <row r="621" spans="1:36"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559"/>
      <c r="Y621" s="74"/>
      <c r="Z621" s="74"/>
      <c r="AA621" s="74"/>
      <c r="AB621" s="74"/>
      <c r="AC621" s="74"/>
      <c r="AD621" s="74"/>
      <c r="AE621" s="74"/>
      <c r="AF621" s="74"/>
      <c r="AG621" s="74"/>
      <c r="AH621" s="74"/>
      <c r="AI621" s="74"/>
      <c r="AJ621" s="74"/>
    </row>
    <row r="622" spans="1:36"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559"/>
      <c r="Y622" s="74"/>
      <c r="Z622" s="74"/>
      <c r="AA622" s="74"/>
      <c r="AB622" s="74"/>
      <c r="AC622" s="74"/>
      <c r="AD622" s="74"/>
      <c r="AE622" s="74"/>
      <c r="AF622" s="74"/>
      <c r="AG622" s="74"/>
      <c r="AH622" s="74"/>
      <c r="AI622" s="74"/>
      <c r="AJ622" s="74"/>
    </row>
    <row r="623" spans="1:36"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559"/>
      <c r="Y623" s="74"/>
      <c r="Z623" s="74"/>
      <c r="AA623" s="74"/>
      <c r="AB623" s="74"/>
      <c r="AC623" s="74"/>
      <c r="AD623" s="74"/>
      <c r="AE623" s="74"/>
      <c r="AF623" s="74"/>
      <c r="AG623" s="74"/>
      <c r="AH623" s="74"/>
      <c r="AI623" s="74"/>
      <c r="AJ623" s="74"/>
    </row>
    <row r="624" spans="1:36"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559"/>
      <c r="Y624" s="74"/>
      <c r="Z624" s="74"/>
      <c r="AA624" s="74"/>
      <c r="AB624" s="74"/>
      <c r="AC624" s="74"/>
      <c r="AD624" s="74"/>
      <c r="AE624" s="74"/>
      <c r="AF624" s="74"/>
      <c r="AG624" s="74"/>
      <c r="AH624" s="74"/>
      <c r="AI624" s="74"/>
      <c r="AJ624" s="74"/>
    </row>
    <row r="625" spans="1:36"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559"/>
      <c r="Y625" s="74"/>
      <c r="Z625" s="74"/>
      <c r="AA625" s="74"/>
      <c r="AB625" s="74"/>
      <c r="AC625" s="74"/>
      <c r="AD625" s="74"/>
      <c r="AE625" s="74"/>
      <c r="AF625" s="74"/>
      <c r="AG625" s="74"/>
      <c r="AH625" s="74"/>
      <c r="AI625" s="74"/>
      <c r="AJ625" s="74"/>
    </row>
    <row r="626" spans="1:3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559"/>
      <c r="Y626" s="74"/>
      <c r="Z626" s="74"/>
      <c r="AA626" s="74"/>
      <c r="AB626" s="74"/>
      <c r="AC626" s="74"/>
      <c r="AD626" s="74"/>
      <c r="AE626" s="74"/>
      <c r="AF626" s="74"/>
      <c r="AG626" s="74"/>
      <c r="AH626" s="74"/>
      <c r="AI626" s="74"/>
      <c r="AJ626" s="74"/>
    </row>
    <row r="627" spans="1:36"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559"/>
      <c r="Y627" s="74"/>
      <c r="Z627" s="74"/>
      <c r="AA627" s="74"/>
      <c r="AB627" s="74"/>
      <c r="AC627" s="74"/>
      <c r="AD627" s="74"/>
      <c r="AE627" s="74"/>
      <c r="AF627" s="74"/>
      <c r="AG627" s="74"/>
      <c r="AH627" s="74"/>
      <c r="AI627" s="74"/>
      <c r="AJ627" s="74"/>
    </row>
    <row r="628" spans="1:36"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559"/>
      <c r="Y628" s="74"/>
      <c r="Z628" s="74"/>
      <c r="AA628" s="74"/>
      <c r="AB628" s="74"/>
      <c r="AC628" s="74"/>
      <c r="AD628" s="74"/>
      <c r="AE628" s="74"/>
      <c r="AF628" s="74"/>
      <c r="AG628" s="74"/>
      <c r="AH628" s="74"/>
      <c r="AI628" s="74"/>
      <c r="AJ628" s="74"/>
    </row>
    <row r="629" spans="1:36"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559"/>
      <c r="Y629" s="74"/>
      <c r="Z629" s="74"/>
      <c r="AA629" s="74"/>
      <c r="AB629" s="74"/>
      <c r="AC629" s="74"/>
      <c r="AD629" s="74"/>
      <c r="AE629" s="74"/>
      <c r="AF629" s="74"/>
      <c r="AG629" s="74"/>
      <c r="AH629" s="74"/>
      <c r="AI629" s="74"/>
      <c r="AJ629" s="74"/>
    </row>
    <row r="630" spans="1:36"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559"/>
      <c r="Y630" s="74"/>
      <c r="Z630" s="74"/>
      <c r="AA630" s="74"/>
      <c r="AB630" s="74"/>
      <c r="AC630" s="74"/>
      <c r="AD630" s="74"/>
      <c r="AE630" s="74"/>
      <c r="AF630" s="74"/>
      <c r="AG630" s="74"/>
      <c r="AH630" s="74"/>
      <c r="AI630" s="74"/>
      <c r="AJ630" s="74"/>
    </row>
    <row r="631" spans="1:36"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559"/>
      <c r="Y631" s="74"/>
      <c r="Z631" s="74"/>
      <c r="AA631" s="74"/>
      <c r="AB631" s="74"/>
      <c r="AC631" s="74"/>
      <c r="AD631" s="74"/>
      <c r="AE631" s="74"/>
      <c r="AF631" s="74"/>
      <c r="AG631" s="74"/>
      <c r="AH631" s="74"/>
      <c r="AI631" s="74"/>
      <c r="AJ631" s="74"/>
    </row>
    <row r="632" spans="1:36"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559"/>
      <c r="Y632" s="74"/>
      <c r="Z632" s="74"/>
      <c r="AA632" s="74"/>
      <c r="AB632" s="74"/>
      <c r="AC632" s="74"/>
      <c r="AD632" s="74"/>
      <c r="AE632" s="74"/>
      <c r="AF632" s="74"/>
      <c r="AG632" s="74"/>
      <c r="AH632" s="74"/>
      <c r="AI632" s="74"/>
      <c r="AJ632" s="74"/>
    </row>
    <row r="633" spans="1:36"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559"/>
      <c r="Y633" s="74"/>
      <c r="Z633" s="74"/>
      <c r="AA633" s="74"/>
      <c r="AB633" s="74"/>
      <c r="AC633" s="74"/>
      <c r="AD633" s="74"/>
      <c r="AE633" s="74"/>
      <c r="AF633" s="74"/>
      <c r="AG633" s="74"/>
      <c r="AH633" s="74"/>
      <c r="AI633" s="74"/>
      <c r="AJ633" s="74"/>
    </row>
    <row r="634" spans="1:36"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559"/>
      <c r="Y634" s="74"/>
      <c r="Z634" s="74"/>
      <c r="AA634" s="74"/>
      <c r="AB634" s="74"/>
      <c r="AC634" s="74"/>
      <c r="AD634" s="74"/>
      <c r="AE634" s="74"/>
      <c r="AF634" s="74"/>
      <c r="AG634" s="74"/>
      <c r="AH634" s="74"/>
      <c r="AI634" s="74"/>
      <c r="AJ634" s="74"/>
    </row>
    <row r="635" spans="1:36"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559"/>
      <c r="Y635" s="74"/>
      <c r="Z635" s="74"/>
      <c r="AA635" s="74"/>
      <c r="AB635" s="74"/>
      <c r="AC635" s="74"/>
      <c r="AD635" s="74"/>
      <c r="AE635" s="74"/>
      <c r="AF635" s="74"/>
      <c r="AG635" s="74"/>
      <c r="AH635" s="74"/>
      <c r="AI635" s="74"/>
      <c r="AJ635" s="74"/>
    </row>
    <row r="636" spans="1: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559"/>
      <c r="Y636" s="74"/>
      <c r="Z636" s="74"/>
      <c r="AA636" s="74"/>
      <c r="AB636" s="74"/>
      <c r="AC636" s="74"/>
      <c r="AD636" s="74"/>
      <c r="AE636" s="74"/>
      <c r="AF636" s="74"/>
      <c r="AG636" s="74"/>
      <c r="AH636" s="74"/>
      <c r="AI636" s="74"/>
      <c r="AJ636" s="74"/>
    </row>
    <row r="637" spans="1:36"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559"/>
      <c r="Y637" s="74"/>
      <c r="Z637" s="74"/>
      <c r="AA637" s="74"/>
      <c r="AB637" s="74"/>
      <c r="AC637" s="74"/>
      <c r="AD637" s="74"/>
      <c r="AE637" s="74"/>
      <c r="AF637" s="74"/>
      <c r="AG637" s="74"/>
      <c r="AH637" s="74"/>
      <c r="AI637" s="74"/>
      <c r="AJ637" s="74"/>
    </row>
    <row r="638" spans="1:36"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559"/>
      <c r="Y638" s="74"/>
      <c r="Z638" s="74"/>
      <c r="AA638" s="74"/>
      <c r="AB638" s="74"/>
      <c r="AC638" s="74"/>
      <c r="AD638" s="74"/>
      <c r="AE638" s="74"/>
      <c r="AF638" s="74"/>
      <c r="AG638" s="74"/>
      <c r="AH638" s="74"/>
      <c r="AI638" s="74"/>
      <c r="AJ638" s="74"/>
    </row>
    <row r="639" spans="1:36"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559"/>
      <c r="Y639" s="74"/>
      <c r="Z639" s="74"/>
      <c r="AA639" s="74"/>
      <c r="AB639" s="74"/>
      <c r="AC639" s="74"/>
      <c r="AD639" s="74"/>
      <c r="AE639" s="74"/>
      <c r="AF639" s="74"/>
      <c r="AG639" s="74"/>
      <c r="AH639" s="74"/>
      <c r="AI639" s="74"/>
      <c r="AJ639" s="74"/>
    </row>
    <row r="640" spans="1:36"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559"/>
      <c r="Y640" s="74"/>
      <c r="Z640" s="74"/>
      <c r="AA640" s="74"/>
      <c r="AB640" s="74"/>
      <c r="AC640" s="74"/>
      <c r="AD640" s="74"/>
      <c r="AE640" s="74"/>
      <c r="AF640" s="74"/>
      <c r="AG640" s="74"/>
      <c r="AH640" s="74"/>
      <c r="AI640" s="74"/>
      <c r="AJ640" s="74"/>
    </row>
    <row r="641" spans="1:36"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559"/>
      <c r="Y641" s="74"/>
      <c r="Z641" s="74"/>
      <c r="AA641" s="74"/>
      <c r="AB641" s="74"/>
      <c r="AC641" s="74"/>
      <c r="AD641" s="74"/>
      <c r="AE641" s="74"/>
      <c r="AF641" s="74"/>
      <c r="AG641" s="74"/>
      <c r="AH641" s="74"/>
      <c r="AI641" s="74"/>
      <c r="AJ641" s="74"/>
    </row>
    <row r="642" spans="1:36"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559"/>
      <c r="Y642" s="74"/>
      <c r="Z642" s="74"/>
      <c r="AA642" s="74"/>
      <c r="AB642" s="74"/>
      <c r="AC642" s="74"/>
      <c r="AD642" s="74"/>
      <c r="AE642" s="74"/>
      <c r="AF642" s="74"/>
      <c r="AG642" s="74"/>
      <c r="AH642" s="74"/>
      <c r="AI642" s="74"/>
      <c r="AJ642" s="74"/>
    </row>
    <row r="643" spans="1:36"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559"/>
      <c r="Y643" s="74"/>
      <c r="Z643" s="74"/>
      <c r="AA643" s="74"/>
      <c r="AB643" s="74"/>
      <c r="AC643" s="74"/>
      <c r="AD643" s="74"/>
      <c r="AE643" s="74"/>
      <c r="AF643" s="74"/>
      <c r="AG643" s="74"/>
      <c r="AH643" s="74"/>
      <c r="AI643" s="74"/>
      <c r="AJ643" s="74"/>
    </row>
    <row r="644" spans="1:36"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559"/>
      <c r="Y644" s="74"/>
      <c r="Z644" s="74"/>
      <c r="AA644" s="74"/>
      <c r="AB644" s="74"/>
      <c r="AC644" s="74"/>
      <c r="AD644" s="74"/>
      <c r="AE644" s="74"/>
      <c r="AF644" s="74"/>
      <c r="AG644" s="74"/>
      <c r="AH644" s="74"/>
      <c r="AI644" s="74"/>
      <c r="AJ644" s="74"/>
    </row>
    <row r="645" spans="1:36"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559"/>
      <c r="Y645" s="74"/>
      <c r="Z645" s="74"/>
      <c r="AA645" s="74"/>
      <c r="AB645" s="74"/>
      <c r="AC645" s="74"/>
      <c r="AD645" s="74"/>
      <c r="AE645" s="74"/>
      <c r="AF645" s="74"/>
      <c r="AG645" s="74"/>
      <c r="AH645" s="74"/>
      <c r="AI645" s="74"/>
      <c r="AJ645" s="74"/>
    </row>
    <row r="646" spans="1:3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559"/>
      <c r="Y646" s="74"/>
      <c r="Z646" s="74"/>
      <c r="AA646" s="74"/>
      <c r="AB646" s="74"/>
      <c r="AC646" s="74"/>
      <c r="AD646" s="74"/>
      <c r="AE646" s="74"/>
      <c r="AF646" s="74"/>
      <c r="AG646" s="74"/>
      <c r="AH646" s="74"/>
      <c r="AI646" s="74"/>
      <c r="AJ646" s="74"/>
    </row>
    <row r="647" spans="1:36"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559"/>
      <c r="Y647" s="74"/>
      <c r="Z647" s="74"/>
      <c r="AA647" s="74"/>
      <c r="AB647" s="74"/>
      <c r="AC647" s="74"/>
      <c r="AD647" s="74"/>
      <c r="AE647" s="74"/>
      <c r="AF647" s="74"/>
      <c r="AG647" s="74"/>
      <c r="AH647" s="74"/>
      <c r="AI647" s="74"/>
      <c r="AJ647" s="74"/>
    </row>
    <row r="648" spans="1:36"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559"/>
      <c r="Y648" s="74"/>
      <c r="Z648" s="74"/>
      <c r="AA648" s="74"/>
      <c r="AB648" s="74"/>
      <c r="AC648" s="74"/>
      <c r="AD648" s="74"/>
      <c r="AE648" s="74"/>
      <c r="AF648" s="74"/>
      <c r="AG648" s="74"/>
      <c r="AH648" s="74"/>
      <c r="AI648" s="74"/>
      <c r="AJ648" s="74"/>
    </row>
    <row r="649" spans="1:36"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559"/>
      <c r="Y649" s="74"/>
      <c r="Z649" s="74"/>
      <c r="AA649" s="74"/>
      <c r="AB649" s="74"/>
      <c r="AC649" s="74"/>
      <c r="AD649" s="74"/>
      <c r="AE649" s="74"/>
      <c r="AF649" s="74"/>
      <c r="AG649" s="74"/>
      <c r="AH649" s="74"/>
      <c r="AI649" s="74"/>
      <c r="AJ649" s="74"/>
    </row>
    <row r="650" spans="1:36"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559"/>
      <c r="Y650" s="74"/>
      <c r="Z650" s="74"/>
      <c r="AA650" s="74"/>
      <c r="AB650" s="74"/>
      <c r="AC650" s="74"/>
      <c r="AD650" s="74"/>
      <c r="AE650" s="74"/>
      <c r="AF650" s="74"/>
      <c r="AG650" s="74"/>
      <c r="AH650" s="74"/>
      <c r="AI650" s="74"/>
      <c r="AJ650" s="74"/>
    </row>
    <row r="651" spans="1:36"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559"/>
      <c r="Y651" s="74"/>
      <c r="Z651" s="74"/>
      <c r="AA651" s="74"/>
      <c r="AB651" s="74"/>
      <c r="AC651" s="74"/>
      <c r="AD651" s="74"/>
      <c r="AE651" s="74"/>
      <c r="AF651" s="74"/>
      <c r="AG651" s="74"/>
      <c r="AH651" s="74"/>
      <c r="AI651" s="74"/>
      <c r="AJ651" s="74"/>
    </row>
    <row r="652" spans="1:36"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559"/>
      <c r="Y652" s="74"/>
      <c r="Z652" s="74"/>
      <c r="AA652" s="74"/>
      <c r="AB652" s="74"/>
      <c r="AC652" s="74"/>
      <c r="AD652" s="74"/>
      <c r="AE652" s="74"/>
      <c r="AF652" s="74"/>
      <c r="AG652" s="74"/>
      <c r="AH652" s="74"/>
      <c r="AI652" s="74"/>
      <c r="AJ652" s="74"/>
    </row>
    <row r="653" spans="1:36"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559"/>
      <c r="Y653" s="74"/>
      <c r="Z653" s="74"/>
      <c r="AA653" s="74"/>
      <c r="AB653" s="74"/>
      <c r="AC653" s="74"/>
      <c r="AD653" s="74"/>
      <c r="AE653" s="74"/>
      <c r="AF653" s="74"/>
      <c r="AG653" s="74"/>
      <c r="AH653" s="74"/>
      <c r="AI653" s="74"/>
      <c r="AJ653" s="74"/>
    </row>
    <row r="654" spans="1:36"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559"/>
      <c r="Y654" s="74"/>
      <c r="Z654" s="74"/>
      <c r="AA654" s="74"/>
      <c r="AB654" s="74"/>
      <c r="AC654" s="74"/>
      <c r="AD654" s="74"/>
      <c r="AE654" s="74"/>
      <c r="AF654" s="74"/>
      <c r="AG654" s="74"/>
      <c r="AH654" s="74"/>
      <c r="AI654" s="74"/>
      <c r="AJ654" s="74"/>
    </row>
    <row r="655" spans="1:36"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559"/>
      <c r="Y655" s="74"/>
      <c r="Z655" s="74"/>
      <c r="AA655" s="74"/>
      <c r="AB655" s="74"/>
      <c r="AC655" s="74"/>
      <c r="AD655" s="74"/>
      <c r="AE655" s="74"/>
      <c r="AF655" s="74"/>
      <c r="AG655" s="74"/>
      <c r="AH655" s="74"/>
      <c r="AI655" s="74"/>
      <c r="AJ655" s="74"/>
    </row>
    <row r="656" spans="1:3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559"/>
      <c r="Y656" s="74"/>
      <c r="Z656" s="74"/>
      <c r="AA656" s="74"/>
      <c r="AB656" s="74"/>
      <c r="AC656" s="74"/>
      <c r="AD656" s="74"/>
      <c r="AE656" s="74"/>
      <c r="AF656" s="74"/>
      <c r="AG656" s="74"/>
      <c r="AH656" s="74"/>
      <c r="AI656" s="74"/>
      <c r="AJ656" s="74"/>
    </row>
    <row r="657" spans="1:36"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559"/>
      <c r="Y657" s="74"/>
      <c r="Z657" s="74"/>
      <c r="AA657" s="74"/>
      <c r="AB657" s="74"/>
      <c r="AC657" s="74"/>
      <c r="AD657" s="74"/>
      <c r="AE657" s="74"/>
      <c r="AF657" s="74"/>
      <c r="AG657" s="74"/>
      <c r="AH657" s="74"/>
      <c r="AI657" s="74"/>
      <c r="AJ657" s="74"/>
    </row>
    <row r="658" spans="1:36"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559"/>
      <c r="Y658" s="74"/>
      <c r="Z658" s="74"/>
      <c r="AA658" s="74"/>
      <c r="AB658" s="74"/>
      <c r="AC658" s="74"/>
      <c r="AD658" s="74"/>
      <c r="AE658" s="74"/>
      <c r="AF658" s="74"/>
      <c r="AG658" s="74"/>
      <c r="AH658" s="74"/>
      <c r="AI658" s="74"/>
      <c r="AJ658" s="74"/>
    </row>
    <row r="659" spans="1:36"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559"/>
      <c r="Y659" s="74"/>
      <c r="Z659" s="74"/>
      <c r="AA659" s="74"/>
      <c r="AB659" s="74"/>
      <c r="AC659" s="74"/>
      <c r="AD659" s="74"/>
      <c r="AE659" s="74"/>
      <c r="AF659" s="74"/>
      <c r="AG659" s="74"/>
      <c r="AH659" s="74"/>
      <c r="AI659" s="74"/>
      <c r="AJ659" s="74"/>
    </row>
    <row r="660" spans="1:36"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559"/>
      <c r="Y660" s="74"/>
      <c r="Z660" s="74"/>
      <c r="AA660" s="74"/>
      <c r="AB660" s="74"/>
      <c r="AC660" s="74"/>
      <c r="AD660" s="74"/>
      <c r="AE660" s="74"/>
      <c r="AF660" s="74"/>
      <c r="AG660" s="74"/>
      <c r="AH660" s="74"/>
      <c r="AI660" s="74"/>
      <c r="AJ660" s="74"/>
    </row>
    <row r="661" spans="1:36"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559"/>
      <c r="Y661" s="74"/>
      <c r="Z661" s="74"/>
      <c r="AA661" s="74"/>
      <c r="AB661" s="74"/>
      <c r="AC661" s="74"/>
      <c r="AD661" s="74"/>
      <c r="AE661" s="74"/>
      <c r="AF661" s="74"/>
      <c r="AG661" s="74"/>
      <c r="AH661" s="74"/>
      <c r="AI661" s="74"/>
      <c r="AJ661" s="74"/>
    </row>
    <row r="662" spans="1:36"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559"/>
      <c r="Y662" s="74"/>
      <c r="Z662" s="74"/>
      <c r="AA662" s="74"/>
      <c r="AB662" s="74"/>
      <c r="AC662" s="74"/>
      <c r="AD662" s="74"/>
      <c r="AE662" s="74"/>
      <c r="AF662" s="74"/>
      <c r="AG662" s="74"/>
      <c r="AH662" s="74"/>
      <c r="AI662" s="74"/>
      <c r="AJ662" s="74"/>
    </row>
    <row r="663" spans="1:36"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559"/>
      <c r="Y663" s="74"/>
      <c r="Z663" s="74"/>
      <c r="AA663" s="74"/>
      <c r="AB663" s="74"/>
      <c r="AC663" s="74"/>
      <c r="AD663" s="74"/>
      <c r="AE663" s="74"/>
      <c r="AF663" s="74"/>
      <c r="AG663" s="74"/>
      <c r="AH663" s="74"/>
      <c r="AI663" s="74"/>
      <c r="AJ663" s="74"/>
    </row>
    <row r="664" spans="1:36"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559"/>
      <c r="Y664" s="74"/>
      <c r="Z664" s="74"/>
      <c r="AA664" s="74"/>
      <c r="AB664" s="74"/>
      <c r="AC664" s="74"/>
      <c r="AD664" s="74"/>
      <c r="AE664" s="74"/>
      <c r="AF664" s="74"/>
      <c r="AG664" s="74"/>
      <c r="AH664" s="74"/>
      <c r="AI664" s="74"/>
      <c r="AJ664" s="74"/>
    </row>
    <row r="665" spans="1:36"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559"/>
      <c r="Y665" s="74"/>
      <c r="Z665" s="74"/>
      <c r="AA665" s="74"/>
      <c r="AB665" s="74"/>
      <c r="AC665" s="74"/>
      <c r="AD665" s="74"/>
      <c r="AE665" s="74"/>
      <c r="AF665" s="74"/>
      <c r="AG665" s="74"/>
      <c r="AH665" s="74"/>
      <c r="AI665" s="74"/>
      <c r="AJ665" s="74"/>
    </row>
    <row r="666" spans="1:3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559"/>
      <c r="Y666" s="74"/>
      <c r="Z666" s="74"/>
      <c r="AA666" s="74"/>
      <c r="AB666" s="74"/>
      <c r="AC666" s="74"/>
      <c r="AD666" s="74"/>
      <c r="AE666" s="74"/>
      <c r="AF666" s="74"/>
      <c r="AG666" s="74"/>
      <c r="AH666" s="74"/>
      <c r="AI666" s="74"/>
      <c r="AJ666" s="74"/>
    </row>
    <row r="667" spans="1:36"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559"/>
      <c r="Y667" s="74"/>
      <c r="Z667" s="74"/>
      <c r="AA667" s="74"/>
      <c r="AB667" s="74"/>
      <c r="AC667" s="74"/>
      <c r="AD667" s="74"/>
      <c r="AE667" s="74"/>
      <c r="AF667" s="74"/>
      <c r="AG667" s="74"/>
      <c r="AH667" s="74"/>
      <c r="AI667" s="74"/>
      <c r="AJ667" s="74"/>
    </row>
    <row r="668" spans="1:36"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559"/>
      <c r="Y668" s="74"/>
      <c r="Z668" s="74"/>
      <c r="AA668" s="74"/>
      <c r="AB668" s="74"/>
      <c r="AC668" s="74"/>
      <c r="AD668" s="74"/>
      <c r="AE668" s="74"/>
      <c r="AF668" s="74"/>
      <c r="AG668" s="74"/>
      <c r="AH668" s="74"/>
      <c r="AI668" s="74"/>
      <c r="AJ668" s="74"/>
    </row>
    <row r="669" spans="1:36"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559"/>
      <c r="Y669" s="74"/>
      <c r="Z669" s="74"/>
      <c r="AA669" s="74"/>
      <c r="AB669" s="74"/>
      <c r="AC669" s="74"/>
      <c r="AD669" s="74"/>
      <c r="AE669" s="74"/>
      <c r="AF669" s="74"/>
      <c r="AG669" s="74"/>
      <c r="AH669" s="74"/>
      <c r="AI669" s="74"/>
      <c r="AJ669" s="74"/>
    </row>
    <row r="670" spans="1:36"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559"/>
      <c r="Y670" s="74"/>
      <c r="Z670" s="74"/>
      <c r="AA670" s="74"/>
      <c r="AB670" s="74"/>
      <c r="AC670" s="74"/>
      <c r="AD670" s="74"/>
      <c r="AE670" s="74"/>
      <c r="AF670" s="74"/>
      <c r="AG670" s="74"/>
      <c r="AH670" s="74"/>
      <c r="AI670" s="74"/>
      <c r="AJ670" s="74"/>
    </row>
    <row r="671" spans="1:36"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559"/>
      <c r="Y671" s="74"/>
      <c r="Z671" s="74"/>
      <c r="AA671" s="74"/>
      <c r="AB671" s="74"/>
      <c r="AC671" s="74"/>
      <c r="AD671" s="74"/>
      <c r="AE671" s="74"/>
      <c r="AF671" s="74"/>
      <c r="AG671" s="74"/>
      <c r="AH671" s="74"/>
      <c r="AI671" s="74"/>
      <c r="AJ671" s="74"/>
    </row>
    <row r="672" spans="1:36"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559"/>
      <c r="Y672" s="74"/>
      <c r="Z672" s="74"/>
      <c r="AA672" s="74"/>
      <c r="AB672" s="74"/>
      <c r="AC672" s="74"/>
      <c r="AD672" s="74"/>
      <c r="AE672" s="74"/>
      <c r="AF672" s="74"/>
      <c r="AG672" s="74"/>
      <c r="AH672" s="74"/>
      <c r="AI672" s="74"/>
      <c r="AJ672" s="74"/>
    </row>
    <row r="673" spans="1:36"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559"/>
      <c r="Y673" s="74"/>
      <c r="Z673" s="74"/>
      <c r="AA673" s="74"/>
      <c r="AB673" s="74"/>
      <c r="AC673" s="74"/>
      <c r="AD673" s="74"/>
      <c r="AE673" s="74"/>
      <c r="AF673" s="74"/>
      <c r="AG673" s="74"/>
      <c r="AH673" s="74"/>
      <c r="AI673" s="74"/>
      <c r="AJ673" s="74"/>
    </row>
    <row r="674" spans="1:36"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559"/>
      <c r="Y674" s="74"/>
      <c r="Z674" s="74"/>
      <c r="AA674" s="74"/>
      <c r="AB674" s="74"/>
      <c r="AC674" s="74"/>
      <c r="AD674" s="74"/>
      <c r="AE674" s="74"/>
      <c r="AF674" s="74"/>
      <c r="AG674" s="74"/>
      <c r="AH674" s="74"/>
      <c r="AI674" s="74"/>
      <c r="AJ674" s="74"/>
    </row>
    <row r="675" spans="1:36"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559"/>
      <c r="Y675" s="74"/>
      <c r="Z675" s="74"/>
      <c r="AA675" s="74"/>
      <c r="AB675" s="74"/>
      <c r="AC675" s="74"/>
      <c r="AD675" s="74"/>
      <c r="AE675" s="74"/>
      <c r="AF675" s="74"/>
      <c r="AG675" s="74"/>
      <c r="AH675" s="74"/>
      <c r="AI675" s="74"/>
      <c r="AJ675" s="74"/>
    </row>
    <row r="676" spans="1:3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559"/>
      <c r="Y676" s="74"/>
      <c r="Z676" s="74"/>
      <c r="AA676" s="74"/>
      <c r="AB676" s="74"/>
      <c r="AC676" s="74"/>
      <c r="AD676" s="74"/>
      <c r="AE676" s="74"/>
      <c r="AF676" s="74"/>
      <c r="AG676" s="74"/>
      <c r="AH676" s="74"/>
      <c r="AI676" s="74"/>
      <c r="AJ676" s="74"/>
    </row>
    <row r="677" spans="1:36"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559"/>
      <c r="Y677" s="74"/>
      <c r="Z677" s="74"/>
      <c r="AA677" s="74"/>
      <c r="AB677" s="74"/>
      <c r="AC677" s="74"/>
      <c r="AD677" s="74"/>
      <c r="AE677" s="74"/>
      <c r="AF677" s="74"/>
      <c r="AG677" s="74"/>
      <c r="AH677" s="74"/>
      <c r="AI677" s="74"/>
      <c r="AJ677" s="74"/>
    </row>
    <row r="678" spans="1:36"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559"/>
      <c r="Y678" s="74"/>
      <c r="Z678" s="74"/>
      <c r="AA678" s="74"/>
      <c r="AB678" s="74"/>
      <c r="AC678" s="74"/>
      <c r="AD678" s="74"/>
      <c r="AE678" s="74"/>
      <c r="AF678" s="74"/>
      <c r="AG678" s="74"/>
      <c r="AH678" s="74"/>
      <c r="AI678" s="74"/>
      <c r="AJ678" s="74"/>
    </row>
    <row r="679" spans="1:36"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559"/>
      <c r="Y679" s="74"/>
      <c r="Z679" s="74"/>
      <c r="AA679" s="74"/>
      <c r="AB679" s="74"/>
      <c r="AC679" s="74"/>
      <c r="AD679" s="74"/>
      <c r="AE679" s="74"/>
      <c r="AF679" s="74"/>
      <c r="AG679" s="74"/>
      <c r="AH679" s="74"/>
      <c r="AI679" s="74"/>
      <c r="AJ679" s="74"/>
    </row>
    <row r="680" spans="1:36"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559"/>
      <c r="Y680" s="74"/>
      <c r="Z680" s="74"/>
      <c r="AA680" s="74"/>
      <c r="AB680" s="74"/>
      <c r="AC680" s="74"/>
      <c r="AD680" s="74"/>
      <c r="AE680" s="74"/>
      <c r="AF680" s="74"/>
      <c r="AG680" s="74"/>
      <c r="AH680" s="74"/>
      <c r="AI680" s="74"/>
      <c r="AJ680" s="74"/>
    </row>
    <row r="681" spans="1:36"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559"/>
      <c r="Y681" s="74"/>
      <c r="Z681" s="74"/>
      <c r="AA681" s="74"/>
      <c r="AB681" s="74"/>
      <c r="AC681" s="74"/>
      <c r="AD681" s="74"/>
      <c r="AE681" s="74"/>
      <c r="AF681" s="74"/>
      <c r="AG681" s="74"/>
      <c r="AH681" s="74"/>
      <c r="AI681" s="74"/>
      <c r="AJ681" s="74"/>
    </row>
    <row r="682" spans="1:36"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559"/>
      <c r="Y682" s="74"/>
      <c r="Z682" s="74"/>
      <c r="AA682" s="74"/>
      <c r="AB682" s="74"/>
      <c r="AC682" s="74"/>
      <c r="AD682" s="74"/>
      <c r="AE682" s="74"/>
      <c r="AF682" s="74"/>
      <c r="AG682" s="74"/>
      <c r="AH682" s="74"/>
      <c r="AI682" s="74"/>
      <c r="AJ682" s="74"/>
    </row>
    <row r="683" spans="1:36"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559"/>
      <c r="Y683" s="74"/>
      <c r="Z683" s="74"/>
      <c r="AA683" s="74"/>
      <c r="AB683" s="74"/>
      <c r="AC683" s="74"/>
      <c r="AD683" s="74"/>
      <c r="AE683" s="74"/>
      <c r="AF683" s="74"/>
      <c r="AG683" s="74"/>
      <c r="AH683" s="74"/>
      <c r="AI683" s="74"/>
      <c r="AJ683" s="74"/>
    </row>
    <row r="684" spans="1:36"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559"/>
      <c r="Y684" s="74"/>
      <c r="Z684" s="74"/>
      <c r="AA684" s="74"/>
      <c r="AB684" s="74"/>
      <c r="AC684" s="74"/>
      <c r="AD684" s="74"/>
      <c r="AE684" s="74"/>
      <c r="AF684" s="74"/>
      <c r="AG684" s="74"/>
      <c r="AH684" s="74"/>
      <c r="AI684" s="74"/>
      <c r="AJ684" s="74"/>
    </row>
    <row r="685" spans="1:36"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559"/>
      <c r="Y685" s="74"/>
      <c r="Z685" s="74"/>
      <c r="AA685" s="74"/>
      <c r="AB685" s="74"/>
      <c r="AC685" s="74"/>
      <c r="AD685" s="74"/>
      <c r="AE685" s="74"/>
      <c r="AF685" s="74"/>
      <c r="AG685" s="74"/>
      <c r="AH685" s="74"/>
      <c r="AI685" s="74"/>
      <c r="AJ685" s="74"/>
    </row>
    <row r="686" spans="1:3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559"/>
      <c r="Y686" s="74"/>
      <c r="Z686" s="74"/>
      <c r="AA686" s="74"/>
      <c r="AB686" s="74"/>
      <c r="AC686" s="74"/>
      <c r="AD686" s="74"/>
      <c r="AE686" s="74"/>
      <c r="AF686" s="74"/>
      <c r="AG686" s="74"/>
      <c r="AH686" s="74"/>
      <c r="AI686" s="74"/>
      <c r="AJ686" s="74"/>
    </row>
    <row r="687" spans="1:36"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559"/>
      <c r="Y687" s="74"/>
      <c r="Z687" s="74"/>
      <c r="AA687" s="74"/>
      <c r="AB687" s="74"/>
      <c r="AC687" s="74"/>
      <c r="AD687" s="74"/>
      <c r="AE687" s="74"/>
      <c r="AF687" s="74"/>
      <c r="AG687" s="74"/>
      <c r="AH687" s="74"/>
      <c r="AI687" s="74"/>
      <c r="AJ687" s="74"/>
    </row>
    <row r="688" spans="1:36"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559"/>
      <c r="Y688" s="74"/>
      <c r="Z688" s="74"/>
      <c r="AA688" s="74"/>
      <c r="AB688" s="74"/>
      <c r="AC688" s="74"/>
      <c r="AD688" s="74"/>
      <c r="AE688" s="74"/>
      <c r="AF688" s="74"/>
      <c r="AG688" s="74"/>
      <c r="AH688" s="74"/>
      <c r="AI688" s="74"/>
      <c r="AJ688" s="74"/>
    </row>
    <row r="689" spans="1:36"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559"/>
      <c r="Y689" s="74"/>
      <c r="Z689" s="74"/>
      <c r="AA689" s="74"/>
      <c r="AB689" s="74"/>
      <c r="AC689" s="74"/>
      <c r="AD689" s="74"/>
      <c r="AE689" s="74"/>
      <c r="AF689" s="74"/>
      <c r="AG689" s="74"/>
      <c r="AH689" s="74"/>
      <c r="AI689" s="74"/>
      <c r="AJ689" s="74"/>
    </row>
    <row r="690" spans="1:36"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559"/>
      <c r="Y690" s="74"/>
      <c r="Z690" s="74"/>
      <c r="AA690" s="74"/>
      <c r="AB690" s="74"/>
      <c r="AC690" s="74"/>
      <c r="AD690" s="74"/>
      <c r="AE690" s="74"/>
      <c r="AF690" s="74"/>
      <c r="AG690" s="74"/>
      <c r="AH690" s="74"/>
      <c r="AI690" s="74"/>
      <c r="AJ690" s="74"/>
    </row>
    <row r="691" spans="1:36"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559"/>
      <c r="Y691" s="74"/>
      <c r="Z691" s="74"/>
      <c r="AA691" s="74"/>
      <c r="AB691" s="74"/>
      <c r="AC691" s="74"/>
      <c r="AD691" s="74"/>
      <c r="AE691" s="74"/>
      <c r="AF691" s="74"/>
      <c r="AG691" s="74"/>
      <c r="AH691" s="74"/>
      <c r="AI691" s="74"/>
      <c r="AJ691" s="74"/>
    </row>
    <row r="692" spans="1:36"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559"/>
      <c r="Y692" s="74"/>
      <c r="Z692" s="74"/>
      <c r="AA692" s="74"/>
      <c r="AB692" s="74"/>
      <c r="AC692" s="74"/>
      <c r="AD692" s="74"/>
      <c r="AE692" s="74"/>
      <c r="AF692" s="74"/>
      <c r="AG692" s="74"/>
      <c r="AH692" s="74"/>
      <c r="AI692" s="74"/>
      <c r="AJ692" s="74"/>
    </row>
    <row r="693" spans="1:36"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559"/>
      <c r="Y693" s="74"/>
      <c r="Z693" s="74"/>
      <c r="AA693" s="74"/>
      <c r="AB693" s="74"/>
      <c r="AC693" s="74"/>
      <c r="AD693" s="74"/>
      <c r="AE693" s="74"/>
      <c r="AF693" s="74"/>
      <c r="AG693" s="74"/>
      <c r="AH693" s="74"/>
      <c r="AI693" s="74"/>
      <c r="AJ693" s="74"/>
    </row>
    <row r="694" spans="1:36"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559"/>
      <c r="Y694" s="74"/>
      <c r="Z694" s="74"/>
      <c r="AA694" s="74"/>
      <c r="AB694" s="74"/>
      <c r="AC694" s="74"/>
      <c r="AD694" s="74"/>
      <c r="AE694" s="74"/>
      <c r="AF694" s="74"/>
      <c r="AG694" s="74"/>
      <c r="AH694" s="74"/>
      <c r="AI694" s="74"/>
      <c r="AJ694" s="74"/>
    </row>
    <row r="695" spans="1:36"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559"/>
      <c r="Y695" s="74"/>
      <c r="Z695" s="74"/>
      <c r="AA695" s="74"/>
      <c r="AB695" s="74"/>
      <c r="AC695" s="74"/>
      <c r="AD695" s="74"/>
      <c r="AE695" s="74"/>
      <c r="AF695" s="74"/>
      <c r="AG695" s="74"/>
      <c r="AH695" s="74"/>
      <c r="AI695" s="74"/>
      <c r="AJ695" s="74"/>
    </row>
    <row r="696" spans="1:3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559"/>
      <c r="Y696" s="74"/>
      <c r="Z696" s="74"/>
      <c r="AA696" s="74"/>
      <c r="AB696" s="74"/>
      <c r="AC696" s="74"/>
      <c r="AD696" s="74"/>
      <c r="AE696" s="74"/>
      <c r="AF696" s="74"/>
      <c r="AG696" s="74"/>
      <c r="AH696" s="74"/>
      <c r="AI696" s="74"/>
      <c r="AJ696" s="74"/>
    </row>
    <row r="697" spans="1:36"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559"/>
      <c r="Y697" s="74"/>
      <c r="Z697" s="74"/>
      <c r="AA697" s="74"/>
      <c r="AB697" s="74"/>
      <c r="AC697" s="74"/>
      <c r="AD697" s="74"/>
      <c r="AE697" s="74"/>
      <c r="AF697" s="74"/>
      <c r="AG697" s="74"/>
      <c r="AH697" s="74"/>
      <c r="AI697" s="74"/>
      <c r="AJ697" s="74"/>
    </row>
    <row r="698" spans="1:36"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559"/>
      <c r="Y698" s="74"/>
      <c r="Z698" s="74"/>
      <c r="AA698" s="74"/>
      <c r="AB698" s="74"/>
      <c r="AC698" s="74"/>
      <c r="AD698" s="74"/>
      <c r="AE698" s="74"/>
      <c r="AF698" s="74"/>
      <c r="AG698" s="74"/>
      <c r="AH698" s="74"/>
      <c r="AI698" s="74"/>
      <c r="AJ698" s="74"/>
    </row>
    <row r="699" spans="1:36"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559"/>
      <c r="Y699" s="74"/>
      <c r="Z699" s="74"/>
      <c r="AA699" s="74"/>
      <c r="AB699" s="74"/>
      <c r="AC699" s="74"/>
      <c r="AD699" s="74"/>
      <c r="AE699" s="74"/>
      <c r="AF699" s="74"/>
      <c r="AG699" s="74"/>
      <c r="AH699" s="74"/>
      <c r="AI699" s="74"/>
      <c r="AJ699" s="74"/>
    </row>
    <row r="700" spans="1:36"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559"/>
      <c r="Y700" s="74"/>
      <c r="Z700" s="74"/>
      <c r="AA700" s="74"/>
      <c r="AB700" s="74"/>
      <c r="AC700" s="74"/>
      <c r="AD700" s="74"/>
      <c r="AE700" s="74"/>
      <c r="AF700" s="74"/>
      <c r="AG700" s="74"/>
      <c r="AH700" s="74"/>
      <c r="AI700" s="74"/>
      <c r="AJ700" s="74"/>
    </row>
    <row r="701" spans="1:36"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559"/>
      <c r="Y701" s="74"/>
      <c r="Z701" s="74"/>
      <c r="AA701" s="74"/>
      <c r="AB701" s="74"/>
      <c r="AC701" s="74"/>
      <c r="AD701" s="74"/>
      <c r="AE701" s="74"/>
      <c r="AF701" s="74"/>
      <c r="AG701" s="74"/>
      <c r="AH701" s="74"/>
      <c r="AI701" s="74"/>
      <c r="AJ701" s="74"/>
    </row>
    <row r="702" spans="1:36"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559"/>
      <c r="Y702" s="74"/>
      <c r="Z702" s="74"/>
      <c r="AA702" s="74"/>
      <c r="AB702" s="74"/>
      <c r="AC702" s="74"/>
      <c r="AD702" s="74"/>
      <c r="AE702" s="74"/>
      <c r="AF702" s="74"/>
      <c r="AG702" s="74"/>
      <c r="AH702" s="74"/>
      <c r="AI702" s="74"/>
      <c r="AJ702" s="74"/>
    </row>
    <row r="703" spans="1:36"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559"/>
      <c r="Y703" s="74"/>
      <c r="Z703" s="74"/>
      <c r="AA703" s="74"/>
      <c r="AB703" s="74"/>
      <c r="AC703" s="74"/>
      <c r="AD703" s="74"/>
      <c r="AE703" s="74"/>
      <c r="AF703" s="74"/>
      <c r="AG703" s="74"/>
      <c r="AH703" s="74"/>
      <c r="AI703" s="74"/>
      <c r="AJ703" s="74"/>
    </row>
    <row r="704" spans="1:36"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559"/>
      <c r="Y704" s="74"/>
      <c r="Z704" s="74"/>
      <c r="AA704" s="74"/>
      <c r="AB704" s="74"/>
      <c r="AC704" s="74"/>
      <c r="AD704" s="74"/>
      <c r="AE704" s="74"/>
      <c r="AF704" s="74"/>
      <c r="AG704" s="74"/>
      <c r="AH704" s="74"/>
      <c r="AI704" s="74"/>
      <c r="AJ704" s="74"/>
    </row>
    <row r="705" spans="1:36"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559"/>
      <c r="Y705" s="74"/>
      <c r="Z705" s="74"/>
      <c r="AA705" s="74"/>
      <c r="AB705" s="74"/>
      <c r="AC705" s="74"/>
      <c r="AD705" s="74"/>
      <c r="AE705" s="74"/>
      <c r="AF705" s="74"/>
      <c r="AG705" s="74"/>
      <c r="AH705" s="74"/>
      <c r="AI705" s="74"/>
      <c r="AJ705" s="74"/>
    </row>
    <row r="706" spans="1:3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559"/>
      <c r="Y706" s="74"/>
      <c r="Z706" s="74"/>
      <c r="AA706" s="74"/>
      <c r="AB706" s="74"/>
      <c r="AC706" s="74"/>
      <c r="AD706" s="74"/>
      <c r="AE706" s="74"/>
      <c r="AF706" s="74"/>
      <c r="AG706" s="74"/>
      <c r="AH706" s="74"/>
      <c r="AI706" s="74"/>
      <c r="AJ706" s="74"/>
    </row>
    <row r="707" spans="1:36"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559"/>
      <c r="Y707" s="74"/>
      <c r="Z707" s="74"/>
      <c r="AA707" s="74"/>
      <c r="AB707" s="74"/>
      <c r="AC707" s="74"/>
      <c r="AD707" s="74"/>
      <c r="AE707" s="74"/>
      <c r="AF707" s="74"/>
      <c r="AG707" s="74"/>
      <c r="AH707" s="74"/>
      <c r="AI707" s="74"/>
      <c r="AJ707" s="74"/>
    </row>
    <row r="708" spans="1:36"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559"/>
      <c r="Y708" s="74"/>
      <c r="Z708" s="74"/>
      <c r="AA708" s="74"/>
      <c r="AB708" s="74"/>
      <c r="AC708" s="74"/>
      <c r="AD708" s="74"/>
      <c r="AE708" s="74"/>
      <c r="AF708" s="74"/>
      <c r="AG708" s="74"/>
      <c r="AH708" s="74"/>
      <c r="AI708" s="74"/>
      <c r="AJ708" s="74"/>
    </row>
    <row r="709" spans="1:36"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559"/>
      <c r="Y709" s="74"/>
      <c r="Z709" s="74"/>
      <c r="AA709" s="74"/>
      <c r="AB709" s="74"/>
      <c r="AC709" s="74"/>
      <c r="AD709" s="74"/>
      <c r="AE709" s="74"/>
      <c r="AF709" s="74"/>
      <c r="AG709" s="74"/>
      <c r="AH709" s="74"/>
      <c r="AI709" s="74"/>
      <c r="AJ709" s="74"/>
    </row>
    <row r="710" spans="1:36"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559"/>
      <c r="Y710" s="74"/>
      <c r="Z710" s="74"/>
      <c r="AA710" s="74"/>
      <c r="AB710" s="74"/>
      <c r="AC710" s="74"/>
      <c r="AD710" s="74"/>
      <c r="AE710" s="74"/>
      <c r="AF710" s="74"/>
      <c r="AG710" s="74"/>
      <c r="AH710" s="74"/>
      <c r="AI710" s="74"/>
      <c r="AJ710" s="74"/>
    </row>
    <row r="711" spans="1:36"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559"/>
      <c r="Y711" s="74"/>
      <c r="Z711" s="74"/>
      <c r="AA711" s="74"/>
      <c r="AB711" s="74"/>
      <c r="AC711" s="74"/>
      <c r="AD711" s="74"/>
      <c r="AE711" s="74"/>
      <c r="AF711" s="74"/>
      <c r="AG711" s="74"/>
      <c r="AH711" s="74"/>
      <c r="AI711" s="74"/>
      <c r="AJ711" s="74"/>
    </row>
    <row r="712" spans="1:36"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559"/>
      <c r="Y712" s="74"/>
      <c r="Z712" s="74"/>
      <c r="AA712" s="74"/>
      <c r="AB712" s="74"/>
      <c r="AC712" s="74"/>
      <c r="AD712" s="74"/>
      <c r="AE712" s="74"/>
      <c r="AF712" s="74"/>
      <c r="AG712" s="74"/>
      <c r="AH712" s="74"/>
      <c r="AI712" s="74"/>
      <c r="AJ712" s="74"/>
    </row>
    <row r="713" spans="1:36"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559"/>
      <c r="Y713" s="74"/>
      <c r="Z713" s="74"/>
      <c r="AA713" s="74"/>
      <c r="AB713" s="74"/>
      <c r="AC713" s="74"/>
      <c r="AD713" s="74"/>
      <c r="AE713" s="74"/>
      <c r="AF713" s="74"/>
      <c r="AG713" s="74"/>
      <c r="AH713" s="74"/>
      <c r="AI713" s="74"/>
      <c r="AJ713" s="74"/>
    </row>
    <row r="714" spans="1:36"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559"/>
      <c r="Y714" s="74"/>
      <c r="Z714" s="74"/>
      <c r="AA714" s="74"/>
      <c r="AB714" s="74"/>
      <c r="AC714" s="74"/>
      <c r="AD714" s="74"/>
      <c r="AE714" s="74"/>
      <c r="AF714" s="74"/>
      <c r="AG714" s="74"/>
      <c r="AH714" s="74"/>
      <c r="AI714" s="74"/>
      <c r="AJ714" s="74"/>
    </row>
    <row r="715" spans="1:36"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559"/>
      <c r="Y715" s="74"/>
      <c r="Z715" s="74"/>
      <c r="AA715" s="74"/>
      <c r="AB715" s="74"/>
      <c r="AC715" s="74"/>
      <c r="AD715" s="74"/>
      <c r="AE715" s="74"/>
      <c r="AF715" s="74"/>
      <c r="AG715" s="74"/>
      <c r="AH715" s="74"/>
      <c r="AI715" s="74"/>
      <c r="AJ715" s="74"/>
    </row>
    <row r="716" spans="1:3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559"/>
      <c r="Y716" s="74"/>
      <c r="Z716" s="74"/>
      <c r="AA716" s="74"/>
      <c r="AB716" s="74"/>
      <c r="AC716" s="74"/>
      <c r="AD716" s="74"/>
      <c r="AE716" s="74"/>
      <c r="AF716" s="74"/>
      <c r="AG716" s="74"/>
      <c r="AH716" s="74"/>
      <c r="AI716" s="74"/>
      <c r="AJ716" s="74"/>
    </row>
    <row r="717" spans="1:36"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559"/>
      <c r="Y717" s="74"/>
      <c r="Z717" s="74"/>
      <c r="AA717" s="74"/>
      <c r="AB717" s="74"/>
      <c r="AC717" s="74"/>
      <c r="AD717" s="74"/>
      <c r="AE717" s="74"/>
      <c r="AF717" s="74"/>
      <c r="AG717" s="74"/>
      <c r="AH717" s="74"/>
      <c r="AI717" s="74"/>
      <c r="AJ717" s="74"/>
    </row>
    <row r="718" spans="1:36"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559"/>
      <c r="Y718" s="74"/>
      <c r="Z718" s="74"/>
      <c r="AA718" s="74"/>
      <c r="AB718" s="74"/>
      <c r="AC718" s="74"/>
      <c r="AD718" s="74"/>
      <c r="AE718" s="74"/>
      <c r="AF718" s="74"/>
      <c r="AG718" s="74"/>
      <c r="AH718" s="74"/>
      <c r="AI718" s="74"/>
      <c r="AJ718" s="74"/>
    </row>
    <row r="719" spans="1:36"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559"/>
      <c r="Y719" s="74"/>
      <c r="Z719" s="74"/>
      <c r="AA719" s="74"/>
      <c r="AB719" s="74"/>
      <c r="AC719" s="74"/>
      <c r="AD719" s="74"/>
      <c r="AE719" s="74"/>
      <c r="AF719" s="74"/>
      <c r="AG719" s="74"/>
      <c r="AH719" s="74"/>
      <c r="AI719" s="74"/>
      <c r="AJ719" s="74"/>
    </row>
    <row r="720" spans="1:36"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559"/>
      <c r="Y720" s="74"/>
      <c r="Z720" s="74"/>
      <c r="AA720" s="74"/>
      <c r="AB720" s="74"/>
      <c r="AC720" s="74"/>
      <c r="AD720" s="74"/>
      <c r="AE720" s="74"/>
      <c r="AF720" s="74"/>
      <c r="AG720" s="74"/>
      <c r="AH720" s="74"/>
      <c r="AI720" s="74"/>
      <c r="AJ720" s="74"/>
    </row>
    <row r="721" spans="1:36"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559"/>
      <c r="Y721" s="74"/>
      <c r="Z721" s="74"/>
      <c r="AA721" s="74"/>
      <c r="AB721" s="74"/>
      <c r="AC721" s="74"/>
      <c r="AD721" s="74"/>
      <c r="AE721" s="74"/>
      <c r="AF721" s="74"/>
      <c r="AG721" s="74"/>
      <c r="AH721" s="74"/>
      <c r="AI721" s="74"/>
      <c r="AJ721" s="74"/>
    </row>
    <row r="722" spans="1:36"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559"/>
      <c r="Y722" s="74"/>
      <c r="Z722" s="74"/>
      <c r="AA722" s="74"/>
      <c r="AB722" s="74"/>
      <c r="AC722" s="74"/>
      <c r="AD722" s="74"/>
      <c r="AE722" s="74"/>
      <c r="AF722" s="74"/>
      <c r="AG722" s="74"/>
      <c r="AH722" s="74"/>
      <c r="AI722" s="74"/>
      <c r="AJ722" s="74"/>
    </row>
    <row r="723" spans="1:36"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559"/>
      <c r="Y723" s="74"/>
      <c r="Z723" s="74"/>
      <c r="AA723" s="74"/>
      <c r="AB723" s="74"/>
      <c r="AC723" s="74"/>
      <c r="AD723" s="74"/>
      <c r="AE723" s="74"/>
      <c r="AF723" s="74"/>
      <c r="AG723" s="74"/>
      <c r="AH723" s="74"/>
      <c r="AI723" s="74"/>
      <c r="AJ723" s="74"/>
    </row>
    <row r="724" spans="1:36"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559"/>
      <c r="Y724" s="74"/>
      <c r="Z724" s="74"/>
      <c r="AA724" s="74"/>
      <c r="AB724" s="74"/>
      <c r="AC724" s="74"/>
      <c r="AD724" s="74"/>
      <c r="AE724" s="74"/>
      <c r="AF724" s="74"/>
      <c r="AG724" s="74"/>
      <c r="AH724" s="74"/>
      <c r="AI724" s="74"/>
      <c r="AJ724" s="74"/>
    </row>
    <row r="725" spans="1:36"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559"/>
      <c r="Y725" s="74"/>
      <c r="Z725" s="74"/>
      <c r="AA725" s="74"/>
      <c r="AB725" s="74"/>
      <c r="AC725" s="74"/>
      <c r="AD725" s="74"/>
      <c r="AE725" s="74"/>
      <c r="AF725" s="74"/>
      <c r="AG725" s="74"/>
      <c r="AH725" s="74"/>
      <c r="AI725" s="74"/>
      <c r="AJ725" s="74"/>
    </row>
    <row r="726" spans="1:3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559"/>
      <c r="Y726" s="74"/>
      <c r="Z726" s="74"/>
      <c r="AA726" s="74"/>
      <c r="AB726" s="74"/>
      <c r="AC726" s="74"/>
      <c r="AD726" s="74"/>
      <c r="AE726" s="74"/>
      <c r="AF726" s="74"/>
      <c r="AG726" s="74"/>
      <c r="AH726" s="74"/>
      <c r="AI726" s="74"/>
      <c r="AJ726" s="74"/>
    </row>
    <row r="727" spans="1:36"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559"/>
      <c r="Y727" s="74"/>
      <c r="Z727" s="74"/>
      <c r="AA727" s="74"/>
      <c r="AB727" s="74"/>
      <c r="AC727" s="74"/>
      <c r="AD727" s="74"/>
      <c r="AE727" s="74"/>
      <c r="AF727" s="74"/>
      <c r="AG727" s="74"/>
      <c r="AH727" s="74"/>
      <c r="AI727" s="74"/>
      <c r="AJ727" s="74"/>
    </row>
    <row r="728" spans="1:36"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559"/>
      <c r="Y728" s="74"/>
      <c r="Z728" s="74"/>
      <c r="AA728" s="74"/>
      <c r="AB728" s="74"/>
      <c r="AC728" s="74"/>
      <c r="AD728" s="74"/>
      <c r="AE728" s="74"/>
      <c r="AF728" s="74"/>
      <c r="AG728" s="74"/>
      <c r="AH728" s="74"/>
      <c r="AI728" s="74"/>
      <c r="AJ728" s="74"/>
    </row>
    <row r="729" spans="1:36"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559"/>
      <c r="Y729" s="74"/>
      <c r="Z729" s="74"/>
      <c r="AA729" s="74"/>
      <c r="AB729" s="74"/>
      <c r="AC729" s="74"/>
      <c r="AD729" s="74"/>
      <c r="AE729" s="74"/>
      <c r="AF729" s="74"/>
      <c r="AG729" s="74"/>
      <c r="AH729" s="74"/>
      <c r="AI729" s="74"/>
      <c r="AJ729" s="74"/>
    </row>
    <row r="730" spans="1:36"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559"/>
      <c r="Y730" s="74"/>
      <c r="Z730" s="74"/>
      <c r="AA730" s="74"/>
      <c r="AB730" s="74"/>
      <c r="AC730" s="74"/>
      <c r="AD730" s="74"/>
      <c r="AE730" s="74"/>
      <c r="AF730" s="74"/>
      <c r="AG730" s="74"/>
      <c r="AH730" s="74"/>
      <c r="AI730" s="74"/>
      <c r="AJ730" s="74"/>
    </row>
    <row r="731" spans="1:36"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559"/>
      <c r="Y731" s="74"/>
      <c r="Z731" s="74"/>
      <c r="AA731" s="74"/>
      <c r="AB731" s="74"/>
      <c r="AC731" s="74"/>
      <c r="AD731" s="74"/>
      <c r="AE731" s="74"/>
      <c r="AF731" s="74"/>
      <c r="AG731" s="74"/>
      <c r="AH731" s="74"/>
      <c r="AI731" s="74"/>
      <c r="AJ731" s="74"/>
    </row>
    <row r="732" spans="1:36"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559"/>
      <c r="Y732" s="74"/>
      <c r="Z732" s="74"/>
      <c r="AA732" s="74"/>
      <c r="AB732" s="74"/>
      <c r="AC732" s="74"/>
      <c r="AD732" s="74"/>
      <c r="AE732" s="74"/>
      <c r="AF732" s="74"/>
      <c r="AG732" s="74"/>
      <c r="AH732" s="74"/>
      <c r="AI732" s="74"/>
      <c r="AJ732" s="74"/>
    </row>
    <row r="733" spans="1:36"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559"/>
      <c r="Y733" s="74"/>
      <c r="Z733" s="74"/>
      <c r="AA733" s="74"/>
      <c r="AB733" s="74"/>
      <c r="AC733" s="74"/>
      <c r="AD733" s="74"/>
      <c r="AE733" s="74"/>
      <c r="AF733" s="74"/>
      <c r="AG733" s="74"/>
      <c r="AH733" s="74"/>
      <c r="AI733" s="74"/>
      <c r="AJ733" s="74"/>
    </row>
    <row r="734" spans="1:36"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559"/>
      <c r="Y734" s="74"/>
      <c r="Z734" s="74"/>
      <c r="AA734" s="74"/>
      <c r="AB734" s="74"/>
      <c r="AC734" s="74"/>
      <c r="AD734" s="74"/>
      <c r="AE734" s="74"/>
      <c r="AF734" s="74"/>
      <c r="AG734" s="74"/>
      <c r="AH734" s="74"/>
      <c r="AI734" s="74"/>
      <c r="AJ734" s="74"/>
    </row>
    <row r="735" spans="1:36"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559"/>
      <c r="Y735" s="74"/>
      <c r="Z735" s="74"/>
      <c r="AA735" s="74"/>
      <c r="AB735" s="74"/>
      <c r="AC735" s="74"/>
      <c r="AD735" s="74"/>
      <c r="AE735" s="74"/>
      <c r="AF735" s="74"/>
      <c r="AG735" s="74"/>
      <c r="AH735" s="74"/>
      <c r="AI735" s="74"/>
      <c r="AJ735" s="74"/>
    </row>
    <row r="736" spans="1: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559"/>
      <c r="Y736" s="74"/>
      <c r="Z736" s="74"/>
      <c r="AA736" s="74"/>
      <c r="AB736" s="74"/>
      <c r="AC736" s="74"/>
      <c r="AD736" s="74"/>
      <c r="AE736" s="74"/>
      <c r="AF736" s="74"/>
      <c r="AG736" s="74"/>
      <c r="AH736" s="74"/>
      <c r="AI736" s="74"/>
      <c r="AJ736" s="74"/>
    </row>
    <row r="737" spans="1:36"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559"/>
      <c r="Y737" s="74"/>
      <c r="Z737" s="74"/>
      <c r="AA737" s="74"/>
      <c r="AB737" s="74"/>
      <c r="AC737" s="74"/>
      <c r="AD737" s="74"/>
      <c r="AE737" s="74"/>
      <c r="AF737" s="74"/>
      <c r="AG737" s="74"/>
      <c r="AH737" s="74"/>
      <c r="AI737" s="74"/>
      <c r="AJ737" s="74"/>
    </row>
    <row r="738" spans="1:36"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559"/>
      <c r="Y738" s="74"/>
      <c r="Z738" s="74"/>
      <c r="AA738" s="74"/>
      <c r="AB738" s="74"/>
      <c r="AC738" s="74"/>
      <c r="AD738" s="74"/>
      <c r="AE738" s="74"/>
      <c r="AF738" s="74"/>
      <c r="AG738" s="74"/>
      <c r="AH738" s="74"/>
      <c r="AI738" s="74"/>
      <c r="AJ738" s="74"/>
    </row>
    <row r="739" spans="1:36"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559"/>
      <c r="Y739" s="74"/>
      <c r="Z739" s="74"/>
      <c r="AA739" s="74"/>
      <c r="AB739" s="74"/>
      <c r="AC739" s="74"/>
      <c r="AD739" s="74"/>
      <c r="AE739" s="74"/>
      <c r="AF739" s="74"/>
      <c r="AG739" s="74"/>
      <c r="AH739" s="74"/>
      <c r="AI739" s="74"/>
      <c r="AJ739" s="74"/>
    </row>
    <row r="740" spans="1:36"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559"/>
      <c r="Y740" s="74"/>
      <c r="Z740" s="74"/>
      <c r="AA740" s="74"/>
      <c r="AB740" s="74"/>
      <c r="AC740" s="74"/>
      <c r="AD740" s="74"/>
      <c r="AE740" s="74"/>
      <c r="AF740" s="74"/>
      <c r="AG740" s="74"/>
      <c r="AH740" s="74"/>
      <c r="AI740" s="74"/>
      <c r="AJ740" s="74"/>
    </row>
    <row r="741" spans="1:36"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559"/>
      <c r="Y741" s="74"/>
      <c r="Z741" s="74"/>
      <c r="AA741" s="74"/>
      <c r="AB741" s="74"/>
      <c r="AC741" s="74"/>
      <c r="AD741" s="74"/>
      <c r="AE741" s="74"/>
      <c r="AF741" s="74"/>
      <c r="AG741" s="74"/>
      <c r="AH741" s="74"/>
      <c r="AI741" s="74"/>
      <c r="AJ741" s="74"/>
    </row>
    <row r="742" spans="1:36"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559"/>
      <c r="Y742" s="74"/>
      <c r="Z742" s="74"/>
      <c r="AA742" s="74"/>
      <c r="AB742" s="74"/>
      <c r="AC742" s="74"/>
      <c r="AD742" s="74"/>
      <c r="AE742" s="74"/>
      <c r="AF742" s="74"/>
      <c r="AG742" s="74"/>
      <c r="AH742" s="74"/>
      <c r="AI742" s="74"/>
      <c r="AJ742" s="74"/>
    </row>
    <row r="743" spans="1:36"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559"/>
      <c r="Y743" s="74"/>
      <c r="Z743" s="74"/>
      <c r="AA743" s="74"/>
      <c r="AB743" s="74"/>
      <c r="AC743" s="74"/>
      <c r="AD743" s="74"/>
      <c r="AE743" s="74"/>
      <c r="AF743" s="74"/>
      <c r="AG743" s="74"/>
      <c r="AH743" s="74"/>
      <c r="AI743" s="74"/>
      <c r="AJ743" s="74"/>
    </row>
    <row r="744" spans="1:36"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559"/>
      <c r="Y744" s="74"/>
      <c r="Z744" s="74"/>
      <c r="AA744" s="74"/>
      <c r="AB744" s="74"/>
      <c r="AC744" s="74"/>
      <c r="AD744" s="74"/>
      <c r="AE744" s="74"/>
      <c r="AF744" s="74"/>
      <c r="AG744" s="74"/>
      <c r="AH744" s="74"/>
      <c r="AI744" s="74"/>
      <c r="AJ744" s="74"/>
    </row>
    <row r="745" spans="1:36"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559"/>
      <c r="Y745" s="74"/>
      <c r="Z745" s="74"/>
      <c r="AA745" s="74"/>
      <c r="AB745" s="74"/>
      <c r="AC745" s="74"/>
      <c r="AD745" s="74"/>
      <c r="AE745" s="74"/>
      <c r="AF745" s="74"/>
      <c r="AG745" s="74"/>
      <c r="AH745" s="74"/>
      <c r="AI745" s="74"/>
      <c r="AJ745" s="74"/>
    </row>
    <row r="746" spans="1:3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559"/>
      <c r="Y746" s="74"/>
      <c r="Z746" s="74"/>
      <c r="AA746" s="74"/>
      <c r="AB746" s="74"/>
      <c r="AC746" s="74"/>
      <c r="AD746" s="74"/>
      <c r="AE746" s="74"/>
      <c r="AF746" s="74"/>
      <c r="AG746" s="74"/>
      <c r="AH746" s="74"/>
      <c r="AI746" s="74"/>
      <c r="AJ746" s="74"/>
    </row>
    <row r="747" spans="1:36"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559"/>
      <c r="Y747" s="74"/>
      <c r="Z747" s="74"/>
      <c r="AA747" s="74"/>
      <c r="AB747" s="74"/>
      <c r="AC747" s="74"/>
      <c r="AD747" s="74"/>
      <c r="AE747" s="74"/>
      <c r="AF747" s="74"/>
      <c r="AG747" s="74"/>
      <c r="AH747" s="74"/>
      <c r="AI747" s="74"/>
      <c r="AJ747" s="74"/>
    </row>
    <row r="748" spans="1:36"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559"/>
      <c r="Y748" s="74"/>
      <c r="Z748" s="74"/>
      <c r="AA748" s="74"/>
      <c r="AB748" s="74"/>
      <c r="AC748" s="74"/>
      <c r="AD748" s="74"/>
      <c r="AE748" s="74"/>
      <c r="AF748" s="74"/>
      <c r="AG748" s="74"/>
      <c r="AH748" s="74"/>
      <c r="AI748" s="74"/>
      <c r="AJ748" s="74"/>
    </row>
    <row r="749" spans="1:36"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559"/>
      <c r="Y749" s="74"/>
      <c r="Z749" s="74"/>
      <c r="AA749" s="74"/>
      <c r="AB749" s="74"/>
      <c r="AC749" s="74"/>
      <c r="AD749" s="74"/>
      <c r="AE749" s="74"/>
      <c r="AF749" s="74"/>
      <c r="AG749" s="74"/>
      <c r="AH749" s="74"/>
      <c r="AI749" s="74"/>
      <c r="AJ749" s="74"/>
    </row>
    <row r="750" spans="1:36"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559"/>
      <c r="Y750" s="74"/>
      <c r="Z750" s="74"/>
      <c r="AA750" s="74"/>
      <c r="AB750" s="74"/>
      <c r="AC750" s="74"/>
      <c r="AD750" s="74"/>
      <c r="AE750" s="74"/>
      <c r="AF750" s="74"/>
      <c r="AG750" s="74"/>
      <c r="AH750" s="74"/>
      <c r="AI750" s="74"/>
      <c r="AJ750" s="74"/>
    </row>
    <row r="751" spans="1:36"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559"/>
      <c r="Y751" s="74"/>
      <c r="Z751" s="74"/>
      <c r="AA751" s="74"/>
      <c r="AB751" s="74"/>
      <c r="AC751" s="74"/>
      <c r="AD751" s="74"/>
      <c r="AE751" s="74"/>
      <c r="AF751" s="74"/>
      <c r="AG751" s="74"/>
      <c r="AH751" s="74"/>
      <c r="AI751" s="74"/>
      <c r="AJ751" s="74"/>
    </row>
    <row r="752" spans="1:36"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559"/>
      <c r="Y752" s="74"/>
      <c r="Z752" s="74"/>
      <c r="AA752" s="74"/>
      <c r="AB752" s="74"/>
      <c r="AC752" s="74"/>
      <c r="AD752" s="74"/>
      <c r="AE752" s="74"/>
      <c r="AF752" s="74"/>
      <c r="AG752" s="74"/>
      <c r="AH752" s="74"/>
      <c r="AI752" s="74"/>
      <c r="AJ752" s="74"/>
    </row>
    <row r="753" spans="1:36"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559"/>
      <c r="Y753" s="74"/>
      <c r="Z753" s="74"/>
      <c r="AA753" s="74"/>
      <c r="AB753" s="74"/>
      <c r="AC753" s="74"/>
      <c r="AD753" s="74"/>
      <c r="AE753" s="74"/>
      <c r="AF753" s="74"/>
      <c r="AG753" s="74"/>
      <c r="AH753" s="74"/>
      <c r="AI753" s="74"/>
      <c r="AJ753" s="74"/>
    </row>
    <row r="754" spans="1:36"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559"/>
      <c r="Y754" s="74"/>
      <c r="Z754" s="74"/>
      <c r="AA754" s="74"/>
      <c r="AB754" s="74"/>
      <c r="AC754" s="74"/>
      <c r="AD754" s="74"/>
      <c r="AE754" s="74"/>
      <c r="AF754" s="74"/>
      <c r="AG754" s="74"/>
      <c r="AH754" s="74"/>
      <c r="AI754" s="74"/>
      <c r="AJ754" s="74"/>
    </row>
    <row r="755" spans="1:36"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559"/>
      <c r="Y755" s="74"/>
      <c r="Z755" s="74"/>
      <c r="AA755" s="74"/>
      <c r="AB755" s="74"/>
      <c r="AC755" s="74"/>
      <c r="AD755" s="74"/>
      <c r="AE755" s="74"/>
      <c r="AF755" s="74"/>
      <c r="AG755" s="74"/>
      <c r="AH755" s="74"/>
      <c r="AI755" s="74"/>
      <c r="AJ755" s="74"/>
    </row>
    <row r="756" spans="1:3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559"/>
      <c r="Y756" s="74"/>
      <c r="Z756" s="74"/>
      <c r="AA756" s="74"/>
      <c r="AB756" s="74"/>
      <c r="AC756" s="74"/>
      <c r="AD756" s="74"/>
      <c r="AE756" s="74"/>
      <c r="AF756" s="74"/>
      <c r="AG756" s="74"/>
      <c r="AH756" s="74"/>
      <c r="AI756" s="74"/>
      <c r="AJ756" s="74"/>
    </row>
    <row r="757" spans="1:36"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559"/>
      <c r="Y757" s="74"/>
      <c r="Z757" s="74"/>
      <c r="AA757" s="74"/>
      <c r="AB757" s="74"/>
      <c r="AC757" s="74"/>
      <c r="AD757" s="74"/>
      <c r="AE757" s="74"/>
      <c r="AF757" s="74"/>
      <c r="AG757" s="74"/>
      <c r="AH757" s="74"/>
      <c r="AI757" s="74"/>
      <c r="AJ757" s="74"/>
    </row>
    <row r="758" spans="1:36"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559"/>
      <c r="Y758" s="74"/>
      <c r="Z758" s="74"/>
      <c r="AA758" s="74"/>
      <c r="AB758" s="74"/>
      <c r="AC758" s="74"/>
      <c r="AD758" s="74"/>
      <c r="AE758" s="74"/>
      <c r="AF758" s="74"/>
      <c r="AG758" s="74"/>
      <c r="AH758" s="74"/>
      <c r="AI758" s="74"/>
      <c r="AJ758" s="74"/>
    </row>
    <row r="759" spans="1:36"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559"/>
      <c r="Y759" s="74"/>
      <c r="Z759" s="74"/>
      <c r="AA759" s="74"/>
      <c r="AB759" s="74"/>
      <c r="AC759" s="74"/>
      <c r="AD759" s="74"/>
      <c r="AE759" s="74"/>
      <c r="AF759" s="74"/>
      <c r="AG759" s="74"/>
      <c r="AH759" s="74"/>
      <c r="AI759" s="74"/>
      <c r="AJ759" s="74"/>
    </row>
    <row r="760" spans="1:36"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559"/>
      <c r="Y760" s="74"/>
      <c r="Z760" s="74"/>
      <c r="AA760" s="74"/>
      <c r="AB760" s="74"/>
      <c r="AC760" s="74"/>
      <c r="AD760" s="74"/>
      <c r="AE760" s="74"/>
      <c r="AF760" s="74"/>
      <c r="AG760" s="74"/>
      <c r="AH760" s="74"/>
      <c r="AI760" s="74"/>
      <c r="AJ760" s="74"/>
    </row>
    <row r="761" spans="1:36"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559"/>
      <c r="Y761" s="74"/>
      <c r="Z761" s="74"/>
      <c r="AA761" s="74"/>
      <c r="AB761" s="74"/>
      <c r="AC761" s="74"/>
      <c r="AD761" s="74"/>
      <c r="AE761" s="74"/>
      <c r="AF761" s="74"/>
      <c r="AG761" s="74"/>
      <c r="AH761" s="74"/>
      <c r="AI761" s="74"/>
      <c r="AJ761" s="74"/>
    </row>
    <row r="762" spans="1:36"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559"/>
      <c r="Y762" s="74"/>
      <c r="Z762" s="74"/>
      <c r="AA762" s="74"/>
      <c r="AB762" s="74"/>
      <c r="AC762" s="74"/>
      <c r="AD762" s="74"/>
      <c r="AE762" s="74"/>
      <c r="AF762" s="74"/>
      <c r="AG762" s="74"/>
      <c r="AH762" s="74"/>
      <c r="AI762" s="74"/>
      <c r="AJ762" s="74"/>
    </row>
    <row r="763" spans="1:36"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559"/>
      <c r="Y763" s="74"/>
      <c r="Z763" s="74"/>
      <c r="AA763" s="74"/>
      <c r="AB763" s="74"/>
      <c r="AC763" s="74"/>
      <c r="AD763" s="74"/>
      <c r="AE763" s="74"/>
      <c r="AF763" s="74"/>
      <c r="AG763" s="74"/>
      <c r="AH763" s="74"/>
      <c r="AI763" s="74"/>
      <c r="AJ763" s="74"/>
    </row>
    <row r="764" spans="1:36"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559"/>
      <c r="Y764" s="74"/>
      <c r="Z764" s="74"/>
      <c r="AA764" s="74"/>
      <c r="AB764" s="74"/>
      <c r="AC764" s="74"/>
      <c r="AD764" s="74"/>
      <c r="AE764" s="74"/>
      <c r="AF764" s="74"/>
      <c r="AG764" s="74"/>
      <c r="AH764" s="74"/>
      <c r="AI764" s="74"/>
      <c r="AJ764" s="74"/>
    </row>
    <row r="765" spans="1:36"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559"/>
      <c r="Y765" s="74"/>
      <c r="Z765" s="74"/>
      <c r="AA765" s="74"/>
      <c r="AB765" s="74"/>
      <c r="AC765" s="74"/>
      <c r="AD765" s="74"/>
      <c r="AE765" s="74"/>
      <c r="AF765" s="74"/>
      <c r="AG765" s="74"/>
      <c r="AH765" s="74"/>
      <c r="AI765" s="74"/>
      <c r="AJ765" s="74"/>
    </row>
    <row r="766" spans="1:3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559"/>
      <c r="Y766" s="74"/>
      <c r="Z766" s="74"/>
      <c r="AA766" s="74"/>
      <c r="AB766" s="74"/>
      <c r="AC766" s="74"/>
      <c r="AD766" s="74"/>
      <c r="AE766" s="74"/>
      <c r="AF766" s="74"/>
      <c r="AG766" s="74"/>
      <c r="AH766" s="74"/>
      <c r="AI766" s="74"/>
      <c r="AJ766" s="74"/>
    </row>
    <row r="767" spans="1:36"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559"/>
      <c r="Y767" s="74"/>
      <c r="Z767" s="74"/>
      <c r="AA767" s="74"/>
      <c r="AB767" s="74"/>
      <c r="AC767" s="74"/>
      <c r="AD767" s="74"/>
      <c r="AE767" s="74"/>
      <c r="AF767" s="74"/>
      <c r="AG767" s="74"/>
      <c r="AH767" s="74"/>
      <c r="AI767" s="74"/>
      <c r="AJ767" s="74"/>
    </row>
    <row r="768" spans="1:36"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559"/>
      <c r="Y768" s="74"/>
      <c r="Z768" s="74"/>
      <c r="AA768" s="74"/>
      <c r="AB768" s="74"/>
      <c r="AC768" s="74"/>
      <c r="AD768" s="74"/>
      <c r="AE768" s="74"/>
      <c r="AF768" s="74"/>
      <c r="AG768" s="74"/>
      <c r="AH768" s="74"/>
      <c r="AI768" s="74"/>
      <c r="AJ768" s="74"/>
    </row>
    <row r="769" spans="1:36"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559"/>
      <c r="Y769" s="74"/>
      <c r="Z769" s="74"/>
      <c r="AA769" s="74"/>
      <c r="AB769" s="74"/>
      <c r="AC769" s="74"/>
      <c r="AD769" s="74"/>
      <c r="AE769" s="74"/>
      <c r="AF769" s="74"/>
      <c r="AG769" s="74"/>
      <c r="AH769" s="74"/>
      <c r="AI769" s="74"/>
      <c r="AJ769" s="74"/>
    </row>
    <row r="770" spans="1:36"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559"/>
      <c r="Y770" s="74"/>
      <c r="Z770" s="74"/>
      <c r="AA770" s="74"/>
      <c r="AB770" s="74"/>
      <c r="AC770" s="74"/>
      <c r="AD770" s="74"/>
      <c r="AE770" s="74"/>
      <c r="AF770" s="74"/>
      <c r="AG770" s="74"/>
      <c r="AH770" s="74"/>
      <c r="AI770" s="74"/>
      <c r="AJ770" s="74"/>
    </row>
    <row r="771" spans="1:36"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559"/>
      <c r="Y771" s="74"/>
      <c r="Z771" s="74"/>
      <c r="AA771" s="74"/>
      <c r="AB771" s="74"/>
      <c r="AC771" s="74"/>
      <c r="AD771" s="74"/>
      <c r="AE771" s="74"/>
      <c r="AF771" s="74"/>
      <c r="AG771" s="74"/>
      <c r="AH771" s="74"/>
      <c r="AI771" s="74"/>
      <c r="AJ771" s="74"/>
    </row>
    <row r="772" spans="1:36"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559"/>
      <c r="Y772" s="74"/>
      <c r="Z772" s="74"/>
      <c r="AA772" s="74"/>
      <c r="AB772" s="74"/>
      <c r="AC772" s="74"/>
      <c r="AD772" s="74"/>
      <c r="AE772" s="74"/>
      <c r="AF772" s="74"/>
      <c r="AG772" s="74"/>
      <c r="AH772" s="74"/>
      <c r="AI772" s="74"/>
      <c r="AJ772" s="74"/>
    </row>
    <row r="773" spans="1:36"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559"/>
      <c r="Y773" s="74"/>
      <c r="Z773" s="74"/>
      <c r="AA773" s="74"/>
      <c r="AB773" s="74"/>
      <c r="AC773" s="74"/>
      <c r="AD773" s="74"/>
      <c r="AE773" s="74"/>
      <c r="AF773" s="74"/>
      <c r="AG773" s="74"/>
      <c r="AH773" s="74"/>
      <c r="AI773" s="74"/>
      <c r="AJ773" s="74"/>
    </row>
    <row r="774" spans="1:36"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559"/>
      <c r="Y774" s="74"/>
      <c r="Z774" s="74"/>
      <c r="AA774" s="74"/>
      <c r="AB774" s="74"/>
      <c r="AC774" s="74"/>
      <c r="AD774" s="74"/>
      <c r="AE774" s="74"/>
      <c r="AF774" s="74"/>
      <c r="AG774" s="74"/>
      <c r="AH774" s="74"/>
      <c r="AI774" s="74"/>
      <c r="AJ774" s="74"/>
    </row>
    <row r="775" spans="1:36"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559"/>
      <c r="Y775" s="74"/>
      <c r="Z775" s="74"/>
      <c r="AA775" s="74"/>
      <c r="AB775" s="74"/>
      <c r="AC775" s="74"/>
      <c r="AD775" s="74"/>
      <c r="AE775" s="74"/>
      <c r="AF775" s="74"/>
      <c r="AG775" s="74"/>
      <c r="AH775" s="74"/>
      <c r="AI775" s="74"/>
      <c r="AJ775" s="74"/>
    </row>
    <row r="776" spans="1:3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559"/>
      <c r="Y776" s="74"/>
      <c r="Z776" s="74"/>
      <c r="AA776" s="74"/>
      <c r="AB776" s="74"/>
      <c r="AC776" s="74"/>
      <c r="AD776" s="74"/>
      <c r="AE776" s="74"/>
      <c r="AF776" s="74"/>
      <c r="AG776" s="74"/>
      <c r="AH776" s="74"/>
      <c r="AI776" s="74"/>
      <c r="AJ776" s="74"/>
    </row>
    <row r="777" spans="1:36"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559"/>
      <c r="Y777" s="74"/>
      <c r="Z777" s="74"/>
      <c r="AA777" s="74"/>
      <c r="AB777" s="74"/>
      <c r="AC777" s="74"/>
      <c r="AD777" s="74"/>
      <c r="AE777" s="74"/>
      <c r="AF777" s="74"/>
      <c r="AG777" s="74"/>
      <c r="AH777" s="74"/>
      <c r="AI777" s="74"/>
      <c r="AJ777" s="74"/>
    </row>
    <row r="778" spans="1:36"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559"/>
      <c r="Y778" s="74"/>
      <c r="Z778" s="74"/>
      <c r="AA778" s="74"/>
      <c r="AB778" s="74"/>
      <c r="AC778" s="74"/>
      <c r="AD778" s="74"/>
      <c r="AE778" s="74"/>
      <c r="AF778" s="74"/>
      <c r="AG778" s="74"/>
      <c r="AH778" s="74"/>
      <c r="AI778" s="74"/>
      <c r="AJ778" s="74"/>
    </row>
    <row r="779" spans="1:36"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559"/>
      <c r="Y779" s="74"/>
      <c r="Z779" s="74"/>
      <c r="AA779" s="74"/>
      <c r="AB779" s="74"/>
      <c r="AC779" s="74"/>
      <c r="AD779" s="74"/>
      <c r="AE779" s="74"/>
      <c r="AF779" s="74"/>
      <c r="AG779" s="74"/>
      <c r="AH779" s="74"/>
      <c r="AI779" s="74"/>
      <c r="AJ779" s="74"/>
    </row>
    <row r="780" spans="1:36"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559"/>
      <c r="Y780" s="74"/>
      <c r="Z780" s="74"/>
      <c r="AA780" s="74"/>
      <c r="AB780" s="74"/>
      <c r="AC780" s="74"/>
      <c r="AD780" s="74"/>
      <c r="AE780" s="74"/>
      <c r="AF780" s="74"/>
      <c r="AG780" s="74"/>
      <c r="AH780" s="74"/>
      <c r="AI780" s="74"/>
      <c r="AJ780" s="74"/>
    </row>
    <row r="781" spans="1:36"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559"/>
      <c r="Y781" s="74"/>
      <c r="Z781" s="74"/>
      <c r="AA781" s="74"/>
      <c r="AB781" s="74"/>
      <c r="AC781" s="74"/>
      <c r="AD781" s="74"/>
      <c r="AE781" s="74"/>
      <c r="AF781" s="74"/>
      <c r="AG781" s="74"/>
      <c r="AH781" s="74"/>
      <c r="AI781" s="74"/>
      <c r="AJ781" s="74"/>
    </row>
    <row r="782" spans="1:36"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559"/>
      <c r="Y782" s="74"/>
      <c r="Z782" s="74"/>
      <c r="AA782" s="74"/>
      <c r="AB782" s="74"/>
      <c r="AC782" s="74"/>
      <c r="AD782" s="74"/>
      <c r="AE782" s="74"/>
      <c r="AF782" s="74"/>
      <c r="AG782" s="74"/>
      <c r="AH782" s="74"/>
      <c r="AI782" s="74"/>
      <c r="AJ782" s="74"/>
    </row>
    <row r="783" spans="1:36"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559"/>
      <c r="Y783" s="74"/>
      <c r="Z783" s="74"/>
      <c r="AA783" s="74"/>
      <c r="AB783" s="74"/>
      <c r="AC783" s="74"/>
      <c r="AD783" s="74"/>
      <c r="AE783" s="74"/>
      <c r="AF783" s="74"/>
      <c r="AG783" s="74"/>
      <c r="AH783" s="74"/>
      <c r="AI783" s="74"/>
      <c r="AJ783" s="74"/>
    </row>
    <row r="784" spans="1:36"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559"/>
      <c r="Y784" s="74"/>
      <c r="Z784" s="74"/>
      <c r="AA784" s="74"/>
      <c r="AB784" s="74"/>
      <c r="AC784" s="74"/>
      <c r="AD784" s="74"/>
      <c r="AE784" s="74"/>
      <c r="AF784" s="74"/>
      <c r="AG784" s="74"/>
      <c r="AH784" s="74"/>
      <c r="AI784" s="74"/>
      <c r="AJ784" s="74"/>
    </row>
    <row r="785" spans="1:36"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559"/>
      <c r="Y785" s="74"/>
      <c r="Z785" s="74"/>
      <c r="AA785" s="74"/>
      <c r="AB785" s="74"/>
      <c r="AC785" s="74"/>
      <c r="AD785" s="74"/>
      <c r="AE785" s="74"/>
      <c r="AF785" s="74"/>
      <c r="AG785" s="74"/>
      <c r="AH785" s="74"/>
      <c r="AI785" s="74"/>
      <c r="AJ785" s="74"/>
    </row>
    <row r="786" spans="1:3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559"/>
      <c r="Y786" s="74"/>
      <c r="Z786" s="74"/>
      <c r="AA786" s="74"/>
      <c r="AB786" s="74"/>
      <c r="AC786" s="74"/>
      <c r="AD786" s="74"/>
      <c r="AE786" s="74"/>
      <c r="AF786" s="74"/>
      <c r="AG786" s="74"/>
      <c r="AH786" s="74"/>
      <c r="AI786" s="74"/>
      <c r="AJ786" s="74"/>
    </row>
    <row r="787" spans="1:36"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559"/>
      <c r="Y787" s="74"/>
      <c r="Z787" s="74"/>
      <c r="AA787" s="74"/>
      <c r="AB787" s="74"/>
      <c r="AC787" s="74"/>
      <c r="AD787" s="74"/>
      <c r="AE787" s="74"/>
      <c r="AF787" s="74"/>
      <c r="AG787" s="74"/>
      <c r="AH787" s="74"/>
      <c r="AI787" s="74"/>
      <c r="AJ787" s="74"/>
    </row>
    <row r="788" spans="1:36"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559"/>
      <c r="Y788" s="74"/>
      <c r="Z788" s="74"/>
      <c r="AA788" s="74"/>
      <c r="AB788" s="74"/>
      <c r="AC788" s="74"/>
      <c r="AD788" s="74"/>
      <c r="AE788" s="74"/>
      <c r="AF788" s="74"/>
      <c r="AG788" s="74"/>
      <c r="AH788" s="74"/>
      <c r="AI788" s="74"/>
      <c r="AJ788" s="74"/>
    </row>
    <row r="789" spans="1:36"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559"/>
      <c r="Y789" s="74"/>
      <c r="Z789" s="74"/>
      <c r="AA789" s="74"/>
      <c r="AB789" s="74"/>
      <c r="AC789" s="74"/>
      <c r="AD789" s="74"/>
      <c r="AE789" s="74"/>
      <c r="AF789" s="74"/>
      <c r="AG789" s="74"/>
      <c r="AH789" s="74"/>
      <c r="AI789" s="74"/>
      <c r="AJ789" s="74"/>
    </row>
    <row r="790" spans="1:36"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559"/>
      <c r="Y790" s="74"/>
      <c r="Z790" s="74"/>
      <c r="AA790" s="74"/>
      <c r="AB790" s="74"/>
      <c r="AC790" s="74"/>
      <c r="AD790" s="74"/>
      <c r="AE790" s="74"/>
      <c r="AF790" s="74"/>
      <c r="AG790" s="74"/>
      <c r="AH790" s="74"/>
      <c r="AI790" s="74"/>
      <c r="AJ790" s="74"/>
    </row>
    <row r="791" spans="1:36"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559"/>
      <c r="Y791" s="74"/>
      <c r="Z791" s="74"/>
      <c r="AA791" s="74"/>
      <c r="AB791" s="74"/>
      <c r="AC791" s="74"/>
      <c r="AD791" s="74"/>
      <c r="AE791" s="74"/>
      <c r="AF791" s="74"/>
      <c r="AG791" s="74"/>
      <c r="AH791" s="74"/>
      <c r="AI791" s="74"/>
      <c r="AJ791" s="74"/>
    </row>
    <row r="792" spans="1:36"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559"/>
      <c r="Y792" s="74"/>
      <c r="Z792" s="74"/>
      <c r="AA792" s="74"/>
      <c r="AB792" s="74"/>
      <c r="AC792" s="74"/>
      <c r="AD792" s="74"/>
      <c r="AE792" s="74"/>
      <c r="AF792" s="74"/>
      <c r="AG792" s="74"/>
      <c r="AH792" s="74"/>
      <c r="AI792" s="74"/>
      <c r="AJ792" s="74"/>
    </row>
    <row r="793" spans="1:36"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559"/>
      <c r="Y793" s="74"/>
      <c r="Z793" s="74"/>
      <c r="AA793" s="74"/>
      <c r="AB793" s="74"/>
      <c r="AC793" s="74"/>
      <c r="AD793" s="74"/>
      <c r="AE793" s="74"/>
      <c r="AF793" s="74"/>
      <c r="AG793" s="74"/>
      <c r="AH793" s="74"/>
      <c r="AI793" s="74"/>
      <c r="AJ793" s="74"/>
    </row>
    <row r="794" spans="1:36"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559"/>
      <c r="Y794" s="74"/>
      <c r="Z794" s="74"/>
      <c r="AA794" s="74"/>
      <c r="AB794" s="74"/>
      <c r="AC794" s="74"/>
      <c r="AD794" s="74"/>
      <c r="AE794" s="74"/>
      <c r="AF794" s="74"/>
      <c r="AG794" s="74"/>
      <c r="AH794" s="74"/>
      <c r="AI794" s="74"/>
      <c r="AJ794" s="74"/>
    </row>
    <row r="795" spans="1:36"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559"/>
      <c r="Y795" s="74"/>
      <c r="Z795" s="74"/>
      <c r="AA795" s="74"/>
      <c r="AB795" s="74"/>
      <c r="AC795" s="74"/>
      <c r="AD795" s="74"/>
      <c r="AE795" s="74"/>
      <c r="AF795" s="74"/>
      <c r="AG795" s="74"/>
      <c r="AH795" s="74"/>
      <c r="AI795" s="74"/>
      <c r="AJ795" s="74"/>
    </row>
    <row r="796" spans="1:3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559"/>
      <c r="Y796" s="74"/>
      <c r="Z796" s="74"/>
      <c r="AA796" s="74"/>
      <c r="AB796" s="74"/>
      <c r="AC796" s="74"/>
      <c r="AD796" s="74"/>
      <c r="AE796" s="74"/>
      <c r="AF796" s="74"/>
      <c r="AG796" s="74"/>
      <c r="AH796" s="74"/>
      <c r="AI796" s="74"/>
      <c r="AJ796" s="74"/>
    </row>
    <row r="797" spans="1:36"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559"/>
      <c r="Y797" s="74"/>
      <c r="Z797" s="74"/>
      <c r="AA797" s="74"/>
      <c r="AB797" s="74"/>
      <c r="AC797" s="74"/>
      <c r="AD797" s="74"/>
      <c r="AE797" s="74"/>
      <c r="AF797" s="74"/>
      <c r="AG797" s="74"/>
      <c r="AH797" s="74"/>
      <c r="AI797" s="74"/>
      <c r="AJ797" s="74"/>
    </row>
    <row r="798" spans="1:36"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559"/>
      <c r="Y798" s="74"/>
      <c r="Z798" s="74"/>
      <c r="AA798" s="74"/>
      <c r="AB798" s="74"/>
      <c r="AC798" s="74"/>
      <c r="AD798" s="74"/>
      <c r="AE798" s="74"/>
      <c r="AF798" s="74"/>
      <c r="AG798" s="74"/>
      <c r="AH798" s="74"/>
      <c r="AI798" s="74"/>
      <c r="AJ798" s="74"/>
    </row>
    <row r="799" spans="1:36"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559"/>
      <c r="Y799" s="74"/>
      <c r="Z799" s="74"/>
      <c r="AA799" s="74"/>
      <c r="AB799" s="74"/>
      <c r="AC799" s="74"/>
      <c r="AD799" s="74"/>
      <c r="AE799" s="74"/>
      <c r="AF799" s="74"/>
      <c r="AG799" s="74"/>
      <c r="AH799" s="74"/>
      <c r="AI799" s="74"/>
      <c r="AJ799" s="74"/>
    </row>
    <row r="800" spans="1:36"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559"/>
      <c r="Y800" s="74"/>
      <c r="Z800" s="74"/>
      <c r="AA800" s="74"/>
      <c r="AB800" s="74"/>
      <c r="AC800" s="74"/>
      <c r="AD800" s="74"/>
      <c r="AE800" s="74"/>
      <c r="AF800" s="74"/>
      <c r="AG800" s="74"/>
      <c r="AH800" s="74"/>
      <c r="AI800" s="74"/>
      <c r="AJ800" s="74"/>
    </row>
    <row r="801" spans="1:36"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559"/>
      <c r="Y801" s="74"/>
      <c r="Z801" s="74"/>
      <c r="AA801" s="74"/>
      <c r="AB801" s="74"/>
      <c r="AC801" s="74"/>
      <c r="AD801" s="74"/>
      <c r="AE801" s="74"/>
      <c r="AF801" s="74"/>
      <c r="AG801" s="74"/>
      <c r="AH801" s="74"/>
      <c r="AI801" s="74"/>
      <c r="AJ801" s="74"/>
    </row>
    <row r="802" spans="1:36"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559"/>
      <c r="Y802" s="74"/>
      <c r="Z802" s="74"/>
      <c r="AA802" s="74"/>
      <c r="AB802" s="74"/>
      <c r="AC802" s="74"/>
      <c r="AD802" s="74"/>
      <c r="AE802" s="74"/>
      <c r="AF802" s="74"/>
      <c r="AG802" s="74"/>
      <c r="AH802" s="74"/>
      <c r="AI802" s="74"/>
      <c r="AJ802" s="74"/>
    </row>
    <row r="803" spans="1:36"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559"/>
      <c r="Y803" s="74"/>
      <c r="Z803" s="74"/>
      <c r="AA803" s="74"/>
      <c r="AB803" s="74"/>
      <c r="AC803" s="74"/>
      <c r="AD803" s="74"/>
      <c r="AE803" s="74"/>
      <c r="AF803" s="74"/>
      <c r="AG803" s="74"/>
      <c r="AH803" s="74"/>
      <c r="AI803" s="74"/>
      <c r="AJ803" s="74"/>
    </row>
    <row r="804" spans="1:36"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559"/>
      <c r="Y804" s="74"/>
      <c r="Z804" s="74"/>
      <c r="AA804" s="74"/>
      <c r="AB804" s="74"/>
      <c r="AC804" s="74"/>
      <c r="AD804" s="74"/>
      <c r="AE804" s="74"/>
      <c r="AF804" s="74"/>
      <c r="AG804" s="74"/>
      <c r="AH804" s="74"/>
      <c r="AI804" s="74"/>
      <c r="AJ804" s="74"/>
    </row>
    <row r="805" spans="1:36"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559"/>
      <c r="Y805" s="74"/>
      <c r="Z805" s="74"/>
      <c r="AA805" s="74"/>
      <c r="AB805" s="74"/>
      <c r="AC805" s="74"/>
      <c r="AD805" s="74"/>
      <c r="AE805" s="74"/>
      <c r="AF805" s="74"/>
      <c r="AG805" s="74"/>
      <c r="AH805" s="74"/>
      <c r="AI805" s="74"/>
      <c r="AJ805" s="74"/>
    </row>
    <row r="806" spans="1:3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559"/>
      <c r="Y806" s="74"/>
      <c r="Z806" s="74"/>
      <c r="AA806" s="74"/>
      <c r="AB806" s="74"/>
      <c r="AC806" s="74"/>
      <c r="AD806" s="74"/>
      <c r="AE806" s="74"/>
      <c r="AF806" s="74"/>
      <c r="AG806" s="74"/>
      <c r="AH806" s="74"/>
      <c r="AI806" s="74"/>
      <c r="AJ806" s="74"/>
    </row>
    <row r="807" spans="1:36"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559"/>
      <c r="Y807" s="74"/>
      <c r="Z807" s="74"/>
      <c r="AA807" s="74"/>
      <c r="AB807" s="74"/>
      <c r="AC807" s="74"/>
      <c r="AD807" s="74"/>
      <c r="AE807" s="74"/>
      <c r="AF807" s="74"/>
      <c r="AG807" s="74"/>
      <c r="AH807" s="74"/>
      <c r="AI807" s="74"/>
      <c r="AJ807" s="74"/>
    </row>
    <row r="808" spans="1:36"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559"/>
      <c r="Y808" s="74"/>
      <c r="Z808" s="74"/>
      <c r="AA808" s="74"/>
      <c r="AB808" s="74"/>
      <c r="AC808" s="74"/>
      <c r="AD808" s="74"/>
      <c r="AE808" s="74"/>
      <c r="AF808" s="74"/>
      <c r="AG808" s="74"/>
      <c r="AH808" s="74"/>
      <c r="AI808" s="74"/>
      <c r="AJ808" s="74"/>
    </row>
    <row r="809" spans="1:36"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559"/>
      <c r="Y809" s="74"/>
      <c r="Z809" s="74"/>
      <c r="AA809" s="74"/>
      <c r="AB809" s="74"/>
      <c r="AC809" s="74"/>
      <c r="AD809" s="74"/>
      <c r="AE809" s="74"/>
      <c r="AF809" s="74"/>
      <c r="AG809" s="74"/>
      <c r="AH809" s="74"/>
      <c r="AI809" s="74"/>
      <c r="AJ809" s="74"/>
    </row>
    <row r="810" spans="1:36"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559"/>
      <c r="Y810" s="74"/>
      <c r="Z810" s="74"/>
      <c r="AA810" s="74"/>
      <c r="AB810" s="74"/>
      <c r="AC810" s="74"/>
      <c r="AD810" s="74"/>
      <c r="AE810" s="74"/>
      <c r="AF810" s="74"/>
      <c r="AG810" s="74"/>
      <c r="AH810" s="74"/>
      <c r="AI810" s="74"/>
      <c r="AJ810" s="74"/>
    </row>
    <row r="811" spans="1:36"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559"/>
      <c r="Y811" s="74"/>
      <c r="Z811" s="74"/>
      <c r="AA811" s="74"/>
      <c r="AB811" s="74"/>
      <c r="AC811" s="74"/>
      <c r="AD811" s="74"/>
      <c r="AE811" s="74"/>
      <c r="AF811" s="74"/>
      <c r="AG811" s="74"/>
      <c r="AH811" s="74"/>
      <c r="AI811" s="74"/>
      <c r="AJ811" s="74"/>
    </row>
    <row r="812" spans="1:36"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559"/>
      <c r="Y812" s="74"/>
      <c r="Z812" s="74"/>
      <c r="AA812" s="74"/>
      <c r="AB812" s="74"/>
      <c r="AC812" s="74"/>
      <c r="AD812" s="74"/>
      <c r="AE812" s="74"/>
      <c r="AF812" s="74"/>
      <c r="AG812" s="74"/>
      <c r="AH812" s="74"/>
      <c r="AI812" s="74"/>
      <c r="AJ812" s="74"/>
    </row>
    <row r="813" spans="1:36"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559"/>
      <c r="Y813" s="74"/>
      <c r="Z813" s="74"/>
      <c r="AA813" s="74"/>
      <c r="AB813" s="74"/>
      <c r="AC813" s="74"/>
      <c r="AD813" s="74"/>
      <c r="AE813" s="74"/>
      <c r="AF813" s="74"/>
      <c r="AG813" s="74"/>
      <c r="AH813" s="74"/>
      <c r="AI813" s="74"/>
      <c r="AJ813" s="74"/>
    </row>
    <row r="814" spans="1:36"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559"/>
      <c r="Y814" s="74"/>
      <c r="Z814" s="74"/>
      <c r="AA814" s="74"/>
      <c r="AB814" s="74"/>
      <c r="AC814" s="74"/>
      <c r="AD814" s="74"/>
      <c r="AE814" s="74"/>
      <c r="AF814" s="74"/>
      <c r="AG814" s="74"/>
      <c r="AH814" s="74"/>
      <c r="AI814" s="74"/>
      <c r="AJ814" s="74"/>
    </row>
    <row r="815" spans="1:36"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559"/>
      <c r="Y815" s="74"/>
      <c r="Z815" s="74"/>
      <c r="AA815" s="74"/>
      <c r="AB815" s="74"/>
      <c r="AC815" s="74"/>
      <c r="AD815" s="74"/>
      <c r="AE815" s="74"/>
      <c r="AF815" s="74"/>
      <c r="AG815" s="74"/>
      <c r="AH815" s="74"/>
      <c r="AI815" s="74"/>
      <c r="AJ815" s="74"/>
    </row>
    <row r="816" spans="1:3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559"/>
      <c r="Y816" s="74"/>
      <c r="Z816" s="74"/>
      <c r="AA816" s="74"/>
      <c r="AB816" s="74"/>
      <c r="AC816" s="74"/>
      <c r="AD816" s="74"/>
      <c r="AE816" s="74"/>
      <c r="AF816" s="74"/>
      <c r="AG816" s="74"/>
      <c r="AH816" s="74"/>
      <c r="AI816" s="74"/>
      <c r="AJ816" s="74"/>
    </row>
    <row r="817" spans="1:36"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559"/>
      <c r="Y817" s="74"/>
      <c r="Z817" s="74"/>
      <c r="AA817" s="74"/>
      <c r="AB817" s="74"/>
      <c r="AC817" s="74"/>
      <c r="AD817" s="74"/>
      <c r="AE817" s="74"/>
      <c r="AF817" s="74"/>
      <c r="AG817" s="74"/>
      <c r="AH817" s="74"/>
      <c r="AI817" s="74"/>
      <c r="AJ817" s="74"/>
    </row>
    <row r="818" spans="1:36"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559"/>
      <c r="Y818" s="74"/>
      <c r="Z818" s="74"/>
      <c r="AA818" s="74"/>
      <c r="AB818" s="74"/>
      <c r="AC818" s="74"/>
      <c r="AD818" s="74"/>
      <c r="AE818" s="74"/>
      <c r="AF818" s="74"/>
      <c r="AG818" s="74"/>
      <c r="AH818" s="74"/>
      <c r="AI818" s="74"/>
      <c r="AJ818" s="74"/>
    </row>
    <row r="819" spans="1:36"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559"/>
      <c r="Y819" s="74"/>
      <c r="Z819" s="74"/>
      <c r="AA819" s="74"/>
      <c r="AB819" s="74"/>
      <c r="AC819" s="74"/>
      <c r="AD819" s="74"/>
      <c r="AE819" s="74"/>
      <c r="AF819" s="74"/>
      <c r="AG819" s="74"/>
      <c r="AH819" s="74"/>
      <c r="AI819" s="74"/>
      <c r="AJ819" s="74"/>
    </row>
    <row r="820" spans="1:36"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559"/>
      <c r="Y820" s="74"/>
      <c r="Z820" s="74"/>
      <c r="AA820" s="74"/>
      <c r="AB820" s="74"/>
      <c r="AC820" s="74"/>
      <c r="AD820" s="74"/>
      <c r="AE820" s="74"/>
      <c r="AF820" s="74"/>
      <c r="AG820" s="74"/>
      <c r="AH820" s="74"/>
      <c r="AI820" s="74"/>
      <c r="AJ820" s="74"/>
    </row>
    <row r="821" spans="1:36"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559"/>
      <c r="Y821" s="74"/>
      <c r="Z821" s="74"/>
      <c r="AA821" s="74"/>
      <c r="AB821" s="74"/>
      <c r="AC821" s="74"/>
      <c r="AD821" s="74"/>
      <c r="AE821" s="74"/>
      <c r="AF821" s="74"/>
      <c r="AG821" s="74"/>
      <c r="AH821" s="74"/>
      <c r="AI821" s="74"/>
      <c r="AJ821" s="74"/>
    </row>
    <row r="822" spans="1:36"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559"/>
      <c r="Y822" s="74"/>
      <c r="Z822" s="74"/>
      <c r="AA822" s="74"/>
      <c r="AB822" s="74"/>
      <c r="AC822" s="74"/>
      <c r="AD822" s="74"/>
      <c r="AE822" s="74"/>
      <c r="AF822" s="74"/>
      <c r="AG822" s="74"/>
      <c r="AH822" s="74"/>
      <c r="AI822" s="74"/>
      <c r="AJ822" s="74"/>
    </row>
    <row r="823" spans="1:36"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559"/>
      <c r="Y823" s="74"/>
      <c r="Z823" s="74"/>
      <c r="AA823" s="74"/>
      <c r="AB823" s="74"/>
      <c r="AC823" s="74"/>
      <c r="AD823" s="74"/>
      <c r="AE823" s="74"/>
      <c r="AF823" s="74"/>
      <c r="AG823" s="74"/>
      <c r="AH823" s="74"/>
      <c r="AI823" s="74"/>
      <c r="AJ823" s="74"/>
    </row>
    <row r="824" spans="1:36"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559"/>
      <c r="Y824" s="74"/>
      <c r="Z824" s="74"/>
      <c r="AA824" s="74"/>
      <c r="AB824" s="74"/>
      <c r="AC824" s="74"/>
      <c r="AD824" s="74"/>
      <c r="AE824" s="74"/>
      <c r="AF824" s="74"/>
      <c r="AG824" s="74"/>
      <c r="AH824" s="74"/>
      <c r="AI824" s="74"/>
      <c r="AJ824" s="74"/>
    </row>
    <row r="825" spans="1:36"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559"/>
      <c r="Y825" s="74"/>
      <c r="Z825" s="74"/>
      <c r="AA825" s="74"/>
      <c r="AB825" s="74"/>
      <c r="AC825" s="74"/>
      <c r="AD825" s="74"/>
      <c r="AE825" s="74"/>
      <c r="AF825" s="74"/>
      <c r="AG825" s="74"/>
      <c r="AH825" s="74"/>
      <c r="AI825" s="74"/>
      <c r="AJ825" s="74"/>
    </row>
    <row r="826" spans="1:3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559"/>
      <c r="Y826" s="74"/>
      <c r="Z826" s="74"/>
      <c r="AA826" s="74"/>
      <c r="AB826" s="74"/>
      <c r="AC826" s="74"/>
      <c r="AD826" s="74"/>
      <c r="AE826" s="74"/>
      <c r="AF826" s="74"/>
      <c r="AG826" s="74"/>
      <c r="AH826" s="74"/>
      <c r="AI826" s="74"/>
      <c r="AJ826" s="74"/>
    </row>
    <row r="827" spans="1:36"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559"/>
      <c r="Y827" s="74"/>
      <c r="Z827" s="74"/>
      <c r="AA827" s="74"/>
      <c r="AB827" s="74"/>
      <c r="AC827" s="74"/>
      <c r="AD827" s="74"/>
      <c r="AE827" s="74"/>
      <c r="AF827" s="74"/>
      <c r="AG827" s="74"/>
      <c r="AH827" s="74"/>
      <c r="AI827" s="74"/>
      <c r="AJ827" s="74"/>
    </row>
    <row r="828" spans="1:36"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559"/>
      <c r="Y828" s="74"/>
      <c r="Z828" s="74"/>
      <c r="AA828" s="74"/>
      <c r="AB828" s="74"/>
      <c r="AC828" s="74"/>
      <c r="AD828" s="74"/>
      <c r="AE828" s="74"/>
      <c r="AF828" s="74"/>
      <c r="AG828" s="74"/>
      <c r="AH828" s="74"/>
      <c r="AI828" s="74"/>
      <c r="AJ828" s="74"/>
    </row>
    <row r="829" spans="1:36"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559"/>
      <c r="Y829" s="74"/>
      <c r="Z829" s="74"/>
      <c r="AA829" s="74"/>
      <c r="AB829" s="74"/>
      <c r="AC829" s="74"/>
      <c r="AD829" s="74"/>
      <c r="AE829" s="74"/>
      <c r="AF829" s="74"/>
      <c r="AG829" s="74"/>
      <c r="AH829" s="74"/>
      <c r="AI829" s="74"/>
      <c r="AJ829" s="74"/>
    </row>
    <row r="830" spans="1:36"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559"/>
      <c r="Y830" s="74"/>
      <c r="Z830" s="74"/>
      <c r="AA830" s="74"/>
      <c r="AB830" s="74"/>
      <c r="AC830" s="74"/>
      <c r="AD830" s="74"/>
      <c r="AE830" s="74"/>
      <c r="AF830" s="74"/>
      <c r="AG830" s="74"/>
      <c r="AH830" s="74"/>
      <c r="AI830" s="74"/>
      <c r="AJ830" s="74"/>
    </row>
    <row r="831" spans="1:36"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559"/>
      <c r="Y831" s="74"/>
      <c r="Z831" s="74"/>
      <c r="AA831" s="74"/>
      <c r="AB831" s="74"/>
      <c r="AC831" s="74"/>
      <c r="AD831" s="74"/>
      <c r="AE831" s="74"/>
      <c r="AF831" s="74"/>
      <c r="AG831" s="74"/>
      <c r="AH831" s="74"/>
      <c r="AI831" s="74"/>
      <c r="AJ831" s="74"/>
    </row>
    <row r="832" spans="1:36"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559"/>
      <c r="Y832" s="74"/>
      <c r="Z832" s="74"/>
      <c r="AA832" s="74"/>
      <c r="AB832" s="74"/>
      <c r="AC832" s="74"/>
      <c r="AD832" s="74"/>
      <c r="AE832" s="74"/>
      <c r="AF832" s="74"/>
      <c r="AG832" s="74"/>
      <c r="AH832" s="74"/>
      <c r="AI832" s="74"/>
      <c r="AJ832" s="74"/>
    </row>
    <row r="833" spans="1:36"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559"/>
      <c r="Y833" s="74"/>
      <c r="Z833" s="74"/>
      <c r="AA833" s="74"/>
      <c r="AB833" s="74"/>
      <c r="AC833" s="74"/>
      <c r="AD833" s="74"/>
      <c r="AE833" s="74"/>
      <c r="AF833" s="74"/>
      <c r="AG833" s="74"/>
      <c r="AH833" s="74"/>
      <c r="AI833" s="74"/>
      <c r="AJ833" s="74"/>
    </row>
    <row r="834" spans="1:36"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559"/>
      <c r="Y834" s="74"/>
      <c r="Z834" s="74"/>
      <c r="AA834" s="74"/>
      <c r="AB834" s="74"/>
      <c r="AC834" s="74"/>
      <c r="AD834" s="74"/>
      <c r="AE834" s="74"/>
      <c r="AF834" s="74"/>
      <c r="AG834" s="74"/>
      <c r="AH834" s="74"/>
      <c r="AI834" s="74"/>
      <c r="AJ834" s="74"/>
    </row>
    <row r="835" spans="1:36"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559"/>
      <c r="Y835" s="74"/>
      <c r="Z835" s="74"/>
      <c r="AA835" s="74"/>
      <c r="AB835" s="74"/>
      <c r="AC835" s="74"/>
      <c r="AD835" s="74"/>
      <c r="AE835" s="74"/>
      <c r="AF835" s="74"/>
      <c r="AG835" s="74"/>
      <c r="AH835" s="74"/>
      <c r="AI835" s="74"/>
      <c r="AJ835" s="74"/>
    </row>
    <row r="836" spans="1: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559"/>
      <c r="Y836" s="74"/>
      <c r="Z836" s="74"/>
      <c r="AA836" s="74"/>
      <c r="AB836" s="74"/>
      <c r="AC836" s="74"/>
      <c r="AD836" s="74"/>
      <c r="AE836" s="74"/>
      <c r="AF836" s="74"/>
      <c r="AG836" s="74"/>
      <c r="AH836" s="74"/>
      <c r="AI836" s="74"/>
      <c r="AJ836" s="74"/>
    </row>
    <row r="837" spans="1:36"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559"/>
      <c r="Y837" s="74"/>
      <c r="Z837" s="74"/>
      <c r="AA837" s="74"/>
      <c r="AB837" s="74"/>
      <c r="AC837" s="74"/>
      <c r="AD837" s="74"/>
      <c r="AE837" s="74"/>
      <c r="AF837" s="74"/>
      <c r="AG837" s="74"/>
      <c r="AH837" s="74"/>
      <c r="AI837" s="74"/>
      <c r="AJ837" s="74"/>
    </row>
    <row r="838" spans="1:36"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559"/>
      <c r="Y838" s="74"/>
      <c r="Z838" s="74"/>
      <c r="AA838" s="74"/>
      <c r="AB838" s="74"/>
      <c r="AC838" s="74"/>
      <c r="AD838" s="74"/>
      <c r="AE838" s="74"/>
      <c r="AF838" s="74"/>
      <c r="AG838" s="74"/>
      <c r="AH838" s="74"/>
      <c r="AI838" s="74"/>
      <c r="AJ838" s="74"/>
    </row>
    <row r="839" spans="1:36"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559"/>
      <c r="Y839" s="74"/>
      <c r="Z839" s="74"/>
      <c r="AA839" s="74"/>
      <c r="AB839" s="74"/>
      <c r="AC839" s="74"/>
      <c r="AD839" s="74"/>
      <c r="AE839" s="74"/>
      <c r="AF839" s="74"/>
      <c r="AG839" s="74"/>
      <c r="AH839" s="74"/>
      <c r="AI839" s="74"/>
      <c r="AJ839" s="74"/>
    </row>
    <row r="840" spans="1:36"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559"/>
      <c r="Y840" s="74"/>
      <c r="Z840" s="74"/>
      <c r="AA840" s="74"/>
      <c r="AB840" s="74"/>
      <c r="AC840" s="74"/>
      <c r="AD840" s="74"/>
      <c r="AE840" s="74"/>
      <c r="AF840" s="74"/>
      <c r="AG840" s="74"/>
      <c r="AH840" s="74"/>
      <c r="AI840" s="74"/>
      <c r="AJ840" s="74"/>
    </row>
    <row r="841" spans="1:36"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559"/>
      <c r="Y841" s="74"/>
      <c r="Z841" s="74"/>
      <c r="AA841" s="74"/>
      <c r="AB841" s="74"/>
      <c r="AC841" s="74"/>
      <c r="AD841" s="74"/>
      <c r="AE841" s="74"/>
      <c r="AF841" s="74"/>
      <c r="AG841" s="74"/>
      <c r="AH841" s="74"/>
      <c r="AI841" s="74"/>
      <c r="AJ841" s="74"/>
    </row>
    <row r="842" spans="1:36"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559"/>
      <c r="Y842" s="74"/>
      <c r="Z842" s="74"/>
      <c r="AA842" s="74"/>
      <c r="AB842" s="74"/>
      <c r="AC842" s="74"/>
      <c r="AD842" s="74"/>
      <c r="AE842" s="74"/>
      <c r="AF842" s="74"/>
      <c r="AG842" s="74"/>
      <c r="AH842" s="74"/>
      <c r="AI842" s="74"/>
      <c r="AJ842" s="74"/>
    </row>
    <row r="843" spans="1:36"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559"/>
      <c r="Y843" s="74"/>
      <c r="Z843" s="74"/>
      <c r="AA843" s="74"/>
      <c r="AB843" s="74"/>
      <c r="AC843" s="74"/>
      <c r="AD843" s="74"/>
      <c r="AE843" s="74"/>
      <c r="AF843" s="74"/>
      <c r="AG843" s="74"/>
      <c r="AH843" s="74"/>
      <c r="AI843" s="74"/>
      <c r="AJ843" s="74"/>
    </row>
    <row r="844" spans="1:36"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559"/>
      <c r="Y844" s="74"/>
      <c r="Z844" s="74"/>
      <c r="AA844" s="74"/>
      <c r="AB844" s="74"/>
      <c r="AC844" s="74"/>
      <c r="AD844" s="74"/>
      <c r="AE844" s="74"/>
      <c r="AF844" s="74"/>
      <c r="AG844" s="74"/>
      <c r="AH844" s="74"/>
      <c r="AI844" s="74"/>
      <c r="AJ844" s="74"/>
    </row>
    <row r="845" spans="1:36"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559"/>
      <c r="Y845" s="74"/>
      <c r="Z845" s="74"/>
      <c r="AA845" s="74"/>
      <c r="AB845" s="74"/>
      <c r="AC845" s="74"/>
      <c r="AD845" s="74"/>
      <c r="AE845" s="74"/>
      <c r="AF845" s="74"/>
      <c r="AG845" s="74"/>
      <c r="AH845" s="74"/>
      <c r="AI845" s="74"/>
      <c r="AJ845" s="74"/>
    </row>
    <row r="846" spans="1:3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559"/>
      <c r="Y846" s="74"/>
      <c r="Z846" s="74"/>
      <c r="AA846" s="74"/>
      <c r="AB846" s="74"/>
      <c r="AC846" s="74"/>
      <c r="AD846" s="74"/>
      <c r="AE846" s="74"/>
      <c r="AF846" s="74"/>
      <c r="AG846" s="74"/>
      <c r="AH846" s="74"/>
      <c r="AI846" s="74"/>
      <c r="AJ846" s="74"/>
    </row>
    <row r="847" spans="1:36"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559"/>
      <c r="Y847" s="74"/>
      <c r="Z847" s="74"/>
      <c r="AA847" s="74"/>
      <c r="AB847" s="74"/>
      <c r="AC847" s="74"/>
      <c r="AD847" s="74"/>
      <c r="AE847" s="74"/>
      <c r="AF847" s="74"/>
      <c r="AG847" s="74"/>
      <c r="AH847" s="74"/>
      <c r="AI847" s="74"/>
      <c r="AJ847" s="74"/>
    </row>
    <row r="848" spans="1:36"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559"/>
      <c r="Y848" s="74"/>
      <c r="Z848" s="74"/>
      <c r="AA848" s="74"/>
      <c r="AB848" s="74"/>
      <c r="AC848" s="74"/>
      <c r="AD848" s="74"/>
      <c r="AE848" s="74"/>
      <c r="AF848" s="74"/>
      <c r="AG848" s="74"/>
      <c r="AH848" s="74"/>
      <c r="AI848" s="74"/>
      <c r="AJ848" s="74"/>
    </row>
    <row r="849" spans="1:36"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559"/>
      <c r="Y849" s="74"/>
      <c r="Z849" s="74"/>
      <c r="AA849" s="74"/>
      <c r="AB849" s="74"/>
      <c r="AC849" s="74"/>
      <c r="AD849" s="74"/>
      <c r="AE849" s="74"/>
      <c r="AF849" s="74"/>
      <c r="AG849" s="74"/>
      <c r="AH849" s="74"/>
      <c r="AI849" s="74"/>
      <c r="AJ849" s="74"/>
    </row>
    <row r="850" spans="1:36"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559"/>
      <c r="Y850" s="74"/>
      <c r="Z850" s="74"/>
      <c r="AA850" s="74"/>
      <c r="AB850" s="74"/>
      <c r="AC850" s="74"/>
      <c r="AD850" s="74"/>
      <c r="AE850" s="74"/>
      <c r="AF850" s="74"/>
      <c r="AG850" s="74"/>
      <c r="AH850" s="74"/>
      <c r="AI850" s="74"/>
      <c r="AJ850" s="74"/>
    </row>
    <row r="851" spans="1:36"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559"/>
      <c r="Y851" s="74"/>
      <c r="Z851" s="74"/>
      <c r="AA851" s="74"/>
      <c r="AB851" s="74"/>
      <c r="AC851" s="74"/>
      <c r="AD851" s="74"/>
      <c r="AE851" s="74"/>
      <c r="AF851" s="74"/>
      <c r="AG851" s="74"/>
      <c r="AH851" s="74"/>
      <c r="AI851" s="74"/>
      <c r="AJ851" s="74"/>
    </row>
    <row r="852" spans="1:36"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559"/>
      <c r="Y852" s="74"/>
      <c r="Z852" s="74"/>
      <c r="AA852" s="74"/>
      <c r="AB852" s="74"/>
      <c r="AC852" s="74"/>
      <c r="AD852" s="74"/>
      <c r="AE852" s="74"/>
      <c r="AF852" s="74"/>
      <c r="AG852" s="74"/>
      <c r="AH852" s="74"/>
      <c r="AI852" s="74"/>
      <c r="AJ852" s="74"/>
    </row>
    <row r="853" spans="1:36"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559"/>
      <c r="Y853" s="74"/>
      <c r="Z853" s="74"/>
      <c r="AA853" s="74"/>
      <c r="AB853" s="74"/>
      <c r="AC853" s="74"/>
      <c r="AD853" s="74"/>
      <c r="AE853" s="74"/>
      <c r="AF853" s="74"/>
      <c r="AG853" s="74"/>
      <c r="AH853" s="74"/>
      <c r="AI853" s="74"/>
      <c r="AJ853" s="74"/>
    </row>
    <row r="854" spans="1:36"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559"/>
      <c r="Y854" s="74"/>
      <c r="Z854" s="74"/>
      <c r="AA854" s="74"/>
      <c r="AB854" s="74"/>
      <c r="AC854" s="74"/>
      <c r="AD854" s="74"/>
      <c r="AE854" s="74"/>
      <c r="AF854" s="74"/>
      <c r="AG854" s="74"/>
      <c r="AH854" s="74"/>
      <c r="AI854" s="74"/>
      <c r="AJ854" s="74"/>
    </row>
    <row r="855" spans="1:36"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559"/>
      <c r="Y855" s="74"/>
      <c r="Z855" s="74"/>
      <c r="AA855" s="74"/>
      <c r="AB855" s="74"/>
      <c r="AC855" s="74"/>
      <c r="AD855" s="74"/>
      <c r="AE855" s="74"/>
      <c r="AF855" s="74"/>
      <c r="AG855" s="74"/>
      <c r="AH855" s="74"/>
      <c r="AI855" s="74"/>
      <c r="AJ855" s="74"/>
    </row>
    <row r="856" spans="1:3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559"/>
      <c r="Y856" s="74"/>
      <c r="Z856" s="74"/>
      <c r="AA856" s="74"/>
      <c r="AB856" s="74"/>
      <c r="AC856" s="74"/>
      <c r="AD856" s="74"/>
      <c r="AE856" s="74"/>
      <c r="AF856" s="74"/>
      <c r="AG856" s="74"/>
      <c r="AH856" s="74"/>
      <c r="AI856" s="74"/>
      <c r="AJ856" s="74"/>
    </row>
    <row r="857" spans="1:36"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559"/>
      <c r="Y857" s="74"/>
      <c r="Z857" s="74"/>
      <c r="AA857" s="74"/>
      <c r="AB857" s="74"/>
      <c r="AC857" s="74"/>
      <c r="AD857" s="74"/>
      <c r="AE857" s="74"/>
      <c r="AF857" s="74"/>
      <c r="AG857" s="74"/>
      <c r="AH857" s="74"/>
      <c r="AI857" s="74"/>
      <c r="AJ857" s="74"/>
    </row>
    <row r="858" spans="1:36"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559"/>
      <c r="Y858" s="74"/>
      <c r="Z858" s="74"/>
      <c r="AA858" s="74"/>
      <c r="AB858" s="74"/>
      <c r="AC858" s="74"/>
      <c r="AD858" s="74"/>
      <c r="AE858" s="74"/>
      <c r="AF858" s="74"/>
      <c r="AG858" s="74"/>
      <c r="AH858" s="74"/>
      <c r="AI858" s="74"/>
      <c r="AJ858" s="74"/>
    </row>
    <row r="859" spans="1:36"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559"/>
      <c r="Y859" s="74"/>
      <c r="Z859" s="74"/>
      <c r="AA859" s="74"/>
      <c r="AB859" s="74"/>
      <c r="AC859" s="74"/>
      <c r="AD859" s="74"/>
      <c r="AE859" s="74"/>
      <c r="AF859" s="74"/>
      <c r="AG859" s="74"/>
      <c r="AH859" s="74"/>
      <c r="AI859" s="74"/>
      <c r="AJ859" s="74"/>
    </row>
    <row r="860" spans="1:36"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559"/>
      <c r="Y860" s="74"/>
      <c r="Z860" s="74"/>
      <c r="AA860" s="74"/>
      <c r="AB860" s="74"/>
      <c r="AC860" s="74"/>
      <c r="AD860" s="74"/>
      <c r="AE860" s="74"/>
      <c r="AF860" s="74"/>
      <c r="AG860" s="74"/>
      <c r="AH860" s="74"/>
      <c r="AI860" s="74"/>
      <c r="AJ860" s="74"/>
    </row>
    <row r="861" spans="1:36"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559"/>
      <c r="Y861" s="74"/>
      <c r="Z861" s="74"/>
      <c r="AA861" s="74"/>
      <c r="AB861" s="74"/>
      <c r="AC861" s="74"/>
      <c r="AD861" s="74"/>
      <c r="AE861" s="74"/>
      <c r="AF861" s="74"/>
      <c r="AG861" s="74"/>
      <c r="AH861" s="74"/>
      <c r="AI861" s="74"/>
      <c r="AJ861" s="74"/>
    </row>
    <row r="862" spans="1:36"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559"/>
      <c r="Y862" s="74"/>
      <c r="Z862" s="74"/>
      <c r="AA862" s="74"/>
      <c r="AB862" s="74"/>
      <c r="AC862" s="74"/>
      <c r="AD862" s="74"/>
      <c r="AE862" s="74"/>
      <c r="AF862" s="74"/>
      <c r="AG862" s="74"/>
      <c r="AH862" s="74"/>
      <c r="AI862" s="74"/>
      <c r="AJ862" s="74"/>
    </row>
    <row r="863" spans="1:36"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559"/>
      <c r="Y863" s="74"/>
      <c r="Z863" s="74"/>
      <c r="AA863" s="74"/>
      <c r="AB863" s="74"/>
      <c r="AC863" s="74"/>
      <c r="AD863" s="74"/>
      <c r="AE863" s="74"/>
      <c r="AF863" s="74"/>
      <c r="AG863" s="74"/>
      <c r="AH863" s="74"/>
      <c r="AI863" s="74"/>
      <c r="AJ863" s="74"/>
    </row>
    <row r="864" spans="1:36"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559"/>
      <c r="Y864" s="74"/>
      <c r="Z864" s="74"/>
      <c r="AA864" s="74"/>
      <c r="AB864" s="74"/>
      <c r="AC864" s="74"/>
      <c r="AD864" s="74"/>
      <c r="AE864" s="74"/>
      <c r="AF864" s="74"/>
      <c r="AG864" s="74"/>
      <c r="AH864" s="74"/>
      <c r="AI864" s="74"/>
      <c r="AJ864" s="74"/>
    </row>
    <row r="865" spans="1:36"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559"/>
      <c r="Y865" s="74"/>
      <c r="Z865" s="74"/>
      <c r="AA865" s="74"/>
      <c r="AB865" s="74"/>
      <c r="AC865" s="74"/>
      <c r="AD865" s="74"/>
      <c r="AE865" s="74"/>
      <c r="AF865" s="74"/>
      <c r="AG865" s="74"/>
      <c r="AH865" s="74"/>
      <c r="AI865" s="74"/>
      <c r="AJ865" s="74"/>
    </row>
    <row r="866" spans="1:3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559"/>
      <c r="Y866" s="74"/>
      <c r="Z866" s="74"/>
      <c r="AA866" s="74"/>
      <c r="AB866" s="74"/>
      <c r="AC866" s="74"/>
      <c r="AD866" s="74"/>
      <c r="AE866" s="74"/>
      <c r="AF866" s="74"/>
      <c r="AG866" s="74"/>
      <c r="AH866" s="74"/>
      <c r="AI866" s="74"/>
      <c r="AJ866" s="74"/>
    </row>
    <row r="867" spans="1:36"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559"/>
      <c r="Y867" s="74"/>
      <c r="Z867" s="74"/>
      <c r="AA867" s="74"/>
      <c r="AB867" s="74"/>
      <c r="AC867" s="74"/>
      <c r="AD867" s="74"/>
      <c r="AE867" s="74"/>
      <c r="AF867" s="74"/>
      <c r="AG867" s="74"/>
      <c r="AH867" s="74"/>
      <c r="AI867" s="74"/>
      <c r="AJ867" s="74"/>
    </row>
    <row r="868" spans="1:36"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559"/>
      <c r="Y868" s="74"/>
      <c r="Z868" s="74"/>
      <c r="AA868" s="74"/>
      <c r="AB868" s="74"/>
      <c r="AC868" s="74"/>
      <c r="AD868" s="74"/>
      <c r="AE868" s="74"/>
      <c r="AF868" s="74"/>
      <c r="AG868" s="74"/>
      <c r="AH868" s="74"/>
      <c r="AI868" s="74"/>
      <c r="AJ868" s="74"/>
    </row>
    <row r="869" spans="1:36"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559"/>
      <c r="Y869" s="74"/>
      <c r="Z869" s="74"/>
      <c r="AA869" s="74"/>
      <c r="AB869" s="74"/>
      <c r="AC869" s="74"/>
      <c r="AD869" s="74"/>
      <c r="AE869" s="74"/>
      <c r="AF869" s="74"/>
      <c r="AG869" s="74"/>
      <c r="AH869" s="74"/>
      <c r="AI869" s="74"/>
      <c r="AJ869" s="74"/>
    </row>
    <row r="870" spans="1:36"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559"/>
      <c r="Y870" s="74"/>
      <c r="Z870" s="74"/>
      <c r="AA870" s="74"/>
      <c r="AB870" s="74"/>
      <c r="AC870" s="74"/>
      <c r="AD870" s="74"/>
      <c r="AE870" s="74"/>
      <c r="AF870" s="74"/>
      <c r="AG870" s="74"/>
      <c r="AH870" s="74"/>
      <c r="AI870" s="74"/>
      <c r="AJ870" s="74"/>
    </row>
    <row r="871" spans="1:36"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559"/>
      <c r="Y871" s="74"/>
      <c r="Z871" s="74"/>
      <c r="AA871" s="74"/>
      <c r="AB871" s="74"/>
      <c r="AC871" s="74"/>
      <c r="AD871" s="74"/>
      <c r="AE871" s="74"/>
      <c r="AF871" s="74"/>
      <c r="AG871" s="74"/>
      <c r="AH871" s="74"/>
      <c r="AI871" s="74"/>
      <c r="AJ871" s="74"/>
    </row>
    <row r="872" spans="1:36"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559"/>
      <c r="Y872" s="74"/>
      <c r="Z872" s="74"/>
      <c r="AA872" s="74"/>
      <c r="AB872" s="74"/>
      <c r="AC872" s="74"/>
      <c r="AD872" s="74"/>
      <c r="AE872" s="74"/>
      <c r="AF872" s="74"/>
      <c r="AG872" s="74"/>
      <c r="AH872" s="74"/>
      <c r="AI872" s="74"/>
      <c r="AJ872" s="74"/>
    </row>
    <row r="873" spans="1:36"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559"/>
      <c r="Y873" s="74"/>
      <c r="Z873" s="74"/>
      <c r="AA873" s="74"/>
      <c r="AB873" s="74"/>
      <c r="AC873" s="74"/>
      <c r="AD873" s="74"/>
      <c r="AE873" s="74"/>
      <c r="AF873" s="74"/>
      <c r="AG873" s="74"/>
      <c r="AH873" s="74"/>
      <c r="AI873" s="74"/>
      <c r="AJ873" s="74"/>
    </row>
    <row r="874" spans="1:36"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559"/>
      <c r="Y874" s="74"/>
      <c r="Z874" s="74"/>
      <c r="AA874" s="74"/>
      <c r="AB874" s="74"/>
      <c r="AC874" s="74"/>
      <c r="AD874" s="74"/>
      <c r="AE874" s="74"/>
      <c r="AF874" s="74"/>
      <c r="AG874" s="74"/>
      <c r="AH874" s="74"/>
      <c r="AI874" s="74"/>
      <c r="AJ874" s="74"/>
    </row>
    <row r="875" spans="1:36"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559"/>
      <c r="Y875" s="74"/>
      <c r="Z875" s="74"/>
      <c r="AA875" s="74"/>
      <c r="AB875" s="74"/>
      <c r="AC875" s="74"/>
      <c r="AD875" s="74"/>
      <c r="AE875" s="74"/>
      <c r="AF875" s="74"/>
      <c r="AG875" s="74"/>
      <c r="AH875" s="74"/>
      <c r="AI875" s="74"/>
      <c r="AJ875" s="74"/>
    </row>
    <row r="876" spans="1:3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559"/>
      <c r="Y876" s="74"/>
      <c r="Z876" s="74"/>
      <c r="AA876" s="74"/>
      <c r="AB876" s="74"/>
      <c r="AC876" s="74"/>
      <c r="AD876" s="74"/>
      <c r="AE876" s="74"/>
      <c r="AF876" s="74"/>
      <c r="AG876" s="74"/>
      <c r="AH876" s="74"/>
      <c r="AI876" s="74"/>
      <c r="AJ876" s="74"/>
    </row>
    <row r="877" spans="1:36"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559"/>
      <c r="Y877" s="74"/>
      <c r="Z877" s="74"/>
      <c r="AA877" s="74"/>
      <c r="AB877" s="74"/>
      <c r="AC877" s="74"/>
      <c r="AD877" s="74"/>
      <c r="AE877" s="74"/>
      <c r="AF877" s="74"/>
      <c r="AG877" s="74"/>
      <c r="AH877" s="74"/>
      <c r="AI877" s="74"/>
      <c r="AJ877" s="74"/>
    </row>
    <row r="878" spans="1:36"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559"/>
      <c r="Y878" s="74"/>
      <c r="Z878" s="74"/>
      <c r="AA878" s="74"/>
      <c r="AB878" s="74"/>
      <c r="AC878" s="74"/>
      <c r="AD878" s="74"/>
      <c r="AE878" s="74"/>
      <c r="AF878" s="74"/>
      <c r="AG878" s="74"/>
      <c r="AH878" s="74"/>
      <c r="AI878" s="74"/>
      <c r="AJ878" s="74"/>
    </row>
    <row r="879" spans="1:36"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559"/>
      <c r="Y879" s="74"/>
      <c r="Z879" s="74"/>
      <c r="AA879" s="74"/>
      <c r="AB879" s="74"/>
      <c r="AC879" s="74"/>
      <c r="AD879" s="74"/>
      <c r="AE879" s="74"/>
      <c r="AF879" s="74"/>
      <c r="AG879" s="74"/>
      <c r="AH879" s="74"/>
      <c r="AI879" s="74"/>
      <c r="AJ879" s="74"/>
    </row>
    <row r="880" spans="1:36"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559"/>
      <c r="Y880" s="74"/>
      <c r="Z880" s="74"/>
      <c r="AA880" s="74"/>
      <c r="AB880" s="74"/>
      <c r="AC880" s="74"/>
      <c r="AD880" s="74"/>
      <c r="AE880" s="74"/>
      <c r="AF880" s="74"/>
      <c r="AG880" s="74"/>
      <c r="AH880" s="74"/>
      <c r="AI880" s="74"/>
      <c r="AJ880" s="74"/>
    </row>
    <row r="881" spans="1:36"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559"/>
      <c r="Y881" s="74"/>
      <c r="Z881" s="74"/>
      <c r="AA881" s="74"/>
      <c r="AB881" s="74"/>
      <c r="AC881" s="74"/>
      <c r="AD881" s="74"/>
      <c r="AE881" s="74"/>
      <c r="AF881" s="74"/>
      <c r="AG881" s="74"/>
      <c r="AH881" s="74"/>
      <c r="AI881" s="74"/>
      <c r="AJ881" s="74"/>
    </row>
    <row r="882" spans="1:36"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559"/>
      <c r="Y882" s="74"/>
      <c r="Z882" s="74"/>
      <c r="AA882" s="74"/>
      <c r="AB882" s="74"/>
      <c r="AC882" s="74"/>
      <c r="AD882" s="74"/>
      <c r="AE882" s="74"/>
      <c r="AF882" s="74"/>
      <c r="AG882" s="74"/>
      <c r="AH882" s="74"/>
      <c r="AI882" s="74"/>
      <c r="AJ882" s="74"/>
    </row>
    <row r="883" spans="1:36"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559"/>
      <c r="Y883" s="74"/>
      <c r="Z883" s="74"/>
      <c r="AA883" s="74"/>
      <c r="AB883" s="74"/>
      <c r="AC883" s="74"/>
      <c r="AD883" s="74"/>
      <c r="AE883" s="74"/>
      <c r="AF883" s="74"/>
      <c r="AG883" s="74"/>
      <c r="AH883" s="74"/>
      <c r="AI883" s="74"/>
      <c r="AJ883" s="74"/>
    </row>
    <row r="884" spans="1:36"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559"/>
      <c r="Y884" s="74"/>
      <c r="Z884" s="74"/>
      <c r="AA884" s="74"/>
      <c r="AB884" s="74"/>
      <c r="AC884" s="74"/>
      <c r="AD884" s="74"/>
      <c r="AE884" s="74"/>
      <c r="AF884" s="74"/>
      <c r="AG884" s="74"/>
      <c r="AH884" s="74"/>
      <c r="AI884" s="74"/>
      <c r="AJ884" s="74"/>
    </row>
    <row r="885" spans="1:36"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559"/>
      <c r="Y885" s="74"/>
      <c r="Z885" s="74"/>
      <c r="AA885" s="74"/>
      <c r="AB885" s="74"/>
      <c r="AC885" s="74"/>
      <c r="AD885" s="74"/>
      <c r="AE885" s="74"/>
      <c r="AF885" s="74"/>
      <c r="AG885" s="74"/>
      <c r="AH885" s="74"/>
      <c r="AI885" s="74"/>
      <c r="AJ885" s="74"/>
    </row>
    <row r="886" spans="1:3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559"/>
      <c r="Y886" s="74"/>
      <c r="Z886" s="74"/>
      <c r="AA886" s="74"/>
      <c r="AB886" s="74"/>
      <c r="AC886" s="74"/>
      <c r="AD886" s="74"/>
      <c r="AE886" s="74"/>
      <c r="AF886" s="74"/>
      <c r="AG886" s="74"/>
      <c r="AH886" s="74"/>
      <c r="AI886" s="74"/>
      <c r="AJ886" s="74"/>
    </row>
    <row r="887" spans="1:36"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559"/>
      <c r="Y887" s="74"/>
      <c r="Z887" s="74"/>
      <c r="AA887" s="74"/>
      <c r="AB887" s="74"/>
      <c r="AC887" s="74"/>
      <c r="AD887" s="74"/>
      <c r="AE887" s="74"/>
      <c r="AF887" s="74"/>
      <c r="AG887" s="74"/>
      <c r="AH887" s="74"/>
      <c r="AI887" s="74"/>
      <c r="AJ887" s="74"/>
    </row>
    <row r="888" spans="1:36"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559"/>
      <c r="Y888" s="74"/>
      <c r="Z888" s="74"/>
      <c r="AA888" s="74"/>
      <c r="AB888" s="74"/>
      <c r="AC888" s="74"/>
      <c r="AD888" s="74"/>
      <c r="AE888" s="74"/>
      <c r="AF888" s="74"/>
      <c r="AG888" s="74"/>
      <c r="AH888" s="74"/>
      <c r="AI888" s="74"/>
      <c r="AJ888" s="74"/>
    </row>
    <row r="889" spans="1:36"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559"/>
      <c r="Y889" s="74"/>
      <c r="Z889" s="74"/>
      <c r="AA889" s="74"/>
      <c r="AB889" s="74"/>
      <c r="AC889" s="74"/>
      <c r="AD889" s="74"/>
      <c r="AE889" s="74"/>
      <c r="AF889" s="74"/>
      <c r="AG889" s="74"/>
      <c r="AH889" s="74"/>
      <c r="AI889" s="74"/>
      <c r="AJ889" s="74"/>
    </row>
    <row r="890" spans="1:36"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559"/>
      <c r="Y890" s="74"/>
      <c r="Z890" s="74"/>
      <c r="AA890" s="74"/>
      <c r="AB890" s="74"/>
      <c r="AC890" s="74"/>
      <c r="AD890" s="74"/>
      <c r="AE890" s="74"/>
      <c r="AF890" s="74"/>
      <c r="AG890" s="74"/>
      <c r="AH890" s="74"/>
      <c r="AI890" s="74"/>
      <c r="AJ890" s="74"/>
    </row>
    <row r="891" spans="1:36"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559"/>
      <c r="Y891" s="74"/>
      <c r="Z891" s="74"/>
      <c r="AA891" s="74"/>
      <c r="AB891" s="74"/>
      <c r="AC891" s="74"/>
      <c r="AD891" s="74"/>
      <c r="AE891" s="74"/>
      <c r="AF891" s="74"/>
      <c r="AG891" s="74"/>
      <c r="AH891" s="74"/>
      <c r="AI891" s="74"/>
      <c r="AJ891" s="74"/>
    </row>
    <row r="892" spans="1:36"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559"/>
      <c r="Y892" s="74"/>
      <c r="Z892" s="74"/>
      <c r="AA892" s="74"/>
      <c r="AB892" s="74"/>
      <c r="AC892" s="74"/>
      <c r="AD892" s="74"/>
      <c r="AE892" s="74"/>
      <c r="AF892" s="74"/>
      <c r="AG892" s="74"/>
      <c r="AH892" s="74"/>
      <c r="AI892" s="74"/>
      <c r="AJ892" s="74"/>
    </row>
    <row r="893" spans="1:36"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559"/>
      <c r="Y893" s="74"/>
      <c r="Z893" s="74"/>
      <c r="AA893" s="74"/>
      <c r="AB893" s="74"/>
      <c r="AC893" s="74"/>
      <c r="AD893" s="74"/>
      <c r="AE893" s="74"/>
      <c r="AF893" s="74"/>
      <c r="AG893" s="74"/>
      <c r="AH893" s="74"/>
      <c r="AI893" s="74"/>
      <c r="AJ893" s="74"/>
    </row>
    <row r="894" spans="1:36"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559"/>
      <c r="Y894" s="74"/>
      <c r="Z894" s="74"/>
      <c r="AA894" s="74"/>
      <c r="AB894" s="74"/>
      <c r="AC894" s="74"/>
      <c r="AD894" s="74"/>
      <c r="AE894" s="74"/>
      <c r="AF894" s="74"/>
      <c r="AG894" s="74"/>
      <c r="AH894" s="74"/>
      <c r="AI894" s="74"/>
      <c r="AJ894" s="74"/>
    </row>
    <row r="895" spans="1:36"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559"/>
      <c r="Y895" s="74"/>
      <c r="Z895" s="74"/>
      <c r="AA895" s="74"/>
      <c r="AB895" s="74"/>
      <c r="AC895" s="74"/>
      <c r="AD895" s="74"/>
      <c r="AE895" s="74"/>
      <c r="AF895" s="74"/>
      <c r="AG895" s="74"/>
      <c r="AH895" s="74"/>
      <c r="AI895" s="74"/>
      <c r="AJ895" s="74"/>
    </row>
    <row r="896" spans="1:3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559"/>
      <c r="Y896" s="74"/>
      <c r="Z896" s="74"/>
      <c r="AA896" s="74"/>
      <c r="AB896" s="74"/>
      <c r="AC896" s="74"/>
      <c r="AD896" s="74"/>
      <c r="AE896" s="74"/>
      <c r="AF896" s="74"/>
      <c r="AG896" s="74"/>
      <c r="AH896" s="74"/>
      <c r="AI896" s="74"/>
      <c r="AJ896" s="74"/>
    </row>
    <row r="897" spans="1:36"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559"/>
      <c r="Y897" s="74"/>
      <c r="Z897" s="74"/>
      <c r="AA897" s="74"/>
      <c r="AB897" s="74"/>
      <c r="AC897" s="74"/>
      <c r="AD897" s="74"/>
      <c r="AE897" s="74"/>
      <c r="AF897" s="74"/>
      <c r="AG897" s="74"/>
      <c r="AH897" s="74"/>
      <c r="AI897" s="74"/>
      <c r="AJ897" s="74"/>
    </row>
    <row r="898" spans="1:36"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559"/>
      <c r="Y898" s="74"/>
      <c r="Z898" s="74"/>
      <c r="AA898" s="74"/>
      <c r="AB898" s="74"/>
      <c r="AC898" s="74"/>
      <c r="AD898" s="74"/>
      <c r="AE898" s="74"/>
      <c r="AF898" s="74"/>
      <c r="AG898" s="74"/>
      <c r="AH898" s="74"/>
      <c r="AI898" s="74"/>
      <c r="AJ898" s="74"/>
    </row>
    <row r="899" spans="1:36"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559"/>
      <c r="Y899" s="74"/>
      <c r="Z899" s="74"/>
      <c r="AA899" s="74"/>
      <c r="AB899" s="74"/>
      <c r="AC899" s="74"/>
      <c r="AD899" s="74"/>
      <c r="AE899" s="74"/>
      <c r="AF899" s="74"/>
      <c r="AG899" s="74"/>
      <c r="AH899" s="74"/>
      <c r="AI899" s="74"/>
      <c r="AJ899" s="74"/>
    </row>
    <row r="900" spans="1:36"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559"/>
      <c r="Y900" s="74"/>
      <c r="Z900" s="74"/>
      <c r="AA900" s="74"/>
      <c r="AB900" s="74"/>
      <c r="AC900" s="74"/>
      <c r="AD900" s="74"/>
      <c r="AE900" s="74"/>
      <c r="AF900" s="74"/>
      <c r="AG900" s="74"/>
      <c r="AH900" s="74"/>
      <c r="AI900" s="74"/>
      <c r="AJ900" s="74"/>
    </row>
    <row r="901" spans="1:36"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559"/>
      <c r="Y901" s="74"/>
      <c r="Z901" s="74"/>
      <c r="AA901" s="74"/>
      <c r="AB901" s="74"/>
      <c r="AC901" s="74"/>
      <c r="AD901" s="74"/>
      <c r="AE901" s="74"/>
      <c r="AF901" s="74"/>
      <c r="AG901" s="74"/>
      <c r="AH901" s="74"/>
      <c r="AI901" s="74"/>
      <c r="AJ901" s="74"/>
    </row>
    <row r="902" spans="1:36"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559"/>
      <c r="Y902" s="74"/>
      <c r="Z902" s="74"/>
      <c r="AA902" s="74"/>
      <c r="AB902" s="74"/>
      <c r="AC902" s="74"/>
      <c r="AD902" s="74"/>
      <c r="AE902" s="74"/>
      <c r="AF902" s="74"/>
      <c r="AG902" s="74"/>
      <c r="AH902" s="74"/>
      <c r="AI902" s="74"/>
      <c r="AJ902" s="74"/>
    </row>
    <row r="903" spans="1:36"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559"/>
      <c r="Y903" s="74"/>
      <c r="Z903" s="74"/>
      <c r="AA903" s="74"/>
      <c r="AB903" s="74"/>
      <c r="AC903" s="74"/>
      <c r="AD903" s="74"/>
      <c r="AE903" s="74"/>
      <c r="AF903" s="74"/>
      <c r="AG903" s="74"/>
      <c r="AH903" s="74"/>
      <c r="AI903" s="74"/>
      <c r="AJ903" s="74"/>
    </row>
  </sheetData>
  <mergeCells count="117">
    <mergeCell ref="Y12:Y13"/>
    <mergeCell ref="Z12:Z13"/>
    <mergeCell ref="B14:W14"/>
    <mergeCell ref="AH17:AH18"/>
    <mergeCell ref="AI17:AI18"/>
    <mergeCell ref="Y7:AJ7"/>
    <mergeCell ref="Y8:AJ10"/>
    <mergeCell ref="AC17:AC18"/>
    <mergeCell ref="AD17:AD18"/>
    <mergeCell ref="AE17:AE18"/>
    <mergeCell ref="AF17:AF18"/>
    <mergeCell ref="AG17:AG18"/>
    <mergeCell ref="AJ17:AJ18"/>
    <mergeCell ref="U3:W3"/>
    <mergeCell ref="C1:T2"/>
    <mergeCell ref="U1:W1"/>
    <mergeCell ref="Y1:AH6"/>
    <mergeCell ref="AI1:AJ1"/>
    <mergeCell ref="U2:W2"/>
    <mergeCell ref="AI2:AJ2"/>
    <mergeCell ref="AI3:AJ6"/>
    <mergeCell ref="A8:M8"/>
    <mergeCell ref="D4:T6"/>
    <mergeCell ref="U4:V4"/>
    <mergeCell ref="U5:V5"/>
    <mergeCell ref="U6:V6"/>
    <mergeCell ref="A7:M7"/>
    <mergeCell ref="N7:W7"/>
    <mergeCell ref="N8:W8"/>
    <mergeCell ref="B21:B22"/>
    <mergeCell ref="C21:C22"/>
    <mergeCell ref="D21:G22"/>
    <mergeCell ref="A1:B6"/>
    <mergeCell ref="C4:C6"/>
    <mergeCell ref="A12:A22"/>
    <mergeCell ref="B12:B13"/>
    <mergeCell ref="C12:C13"/>
    <mergeCell ref="D12:D13"/>
    <mergeCell ref="E12:E13"/>
    <mergeCell ref="C3:T3"/>
    <mergeCell ref="A9:M9"/>
    <mergeCell ref="N9:W9"/>
    <mergeCell ref="A10:M10"/>
    <mergeCell ref="N10:W10"/>
    <mergeCell ref="F12:F13"/>
    <mergeCell ref="G12:G13"/>
    <mergeCell ref="V12:V13"/>
    <mergeCell ref="W12:W13"/>
    <mergeCell ref="AC21:AC22"/>
    <mergeCell ref="AD21:AD22"/>
    <mergeCell ref="AE21:AE22"/>
    <mergeCell ref="AF21:AF22"/>
    <mergeCell ref="AG21:AG22"/>
    <mergeCell ref="AH21:AH22"/>
    <mergeCell ref="AI21:AI22"/>
    <mergeCell ref="AJ21:AJ22"/>
    <mergeCell ref="V21:V22"/>
    <mergeCell ref="W21:W22"/>
    <mergeCell ref="X21:X22"/>
    <mergeCell ref="Y21:Y22"/>
    <mergeCell ref="Z21:Z22"/>
    <mergeCell ref="AA21:AA22"/>
    <mergeCell ref="AB21:AB22"/>
    <mergeCell ref="AJ19:AJ20"/>
    <mergeCell ref="AA19:AA20"/>
    <mergeCell ref="AB19:AB20"/>
    <mergeCell ref="AC19:AC20"/>
    <mergeCell ref="AD19:AD20"/>
    <mergeCell ref="AE19:AE20"/>
    <mergeCell ref="AF19:AF20"/>
    <mergeCell ref="AG19:AG20"/>
    <mergeCell ref="AA17:AA18"/>
    <mergeCell ref="AB17:AB18"/>
    <mergeCell ref="B17:B18"/>
    <mergeCell ref="C17:C18"/>
    <mergeCell ref="D17:G18"/>
    <mergeCell ref="V17:V18"/>
    <mergeCell ref="W17:W18"/>
    <mergeCell ref="Y17:Y18"/>
    <mergeCell ref="Z17:Z18"/>
    <mergeCell ref="AH19:AH20"/>
    <mergeCell ref="AI19:AI20"/>
    <mergeCell ref="V19:V20"/>
    <mergeCell ref="W19:W20"/>
    <mergeCell ref="X19:X20"/>
    <mergeCell ref="Y19:Y20"/>
    <mergeCell ref="Z19:Z20"/>
    <mergeCell ref="B19:B20"/>
    <mergeCell ref="C19:C20"/>
    <mergeCell ref="D19:G20"/>
    <mergeCell ref="AI15:AI16"/>
    <mergeCell ref="AJ15:AJ16"/>
    <mergeCell ref="AA12:AA13"/>
    <mergeCell ref="AC15:AC16"/>
    <mergeCell ref="AD15:AD16"/>
    <mergeCell ref="AE15:AE16"/>
    <mergeCell ref="AF15:AF16"/>
    <mergeCell ref="AG15:AG16"/>
    <mergeCell ref="AH15:AH16"/>
    <mergeCell ref="AA15:AA16"/>
    <mergeCell ref="AB15:AB16"/>
    <mergeCell ref="B15:B16"/>
    <mergeCell ref="C15:C16"/>
    <mergeCell ref="D15:G16"/>
    <mergeCell ref="V15:V16"/>
    <mergeCell ref="W15:W16"/>
    <mergeCell ref="Y15:Y16"/>
    <mergeCell ref="Z15:Z16"/>
    <mergeCell ref="AI12:AI13"/>
    <mergeCell ref="AJ12:AJ13"/>
    <mergeCell ref="AB12:AB13"/>
    <mergeCell ref="AC12:AC13"/>
    <mergeCell ref="AD12:AD13"/>
    <mergeCell ref="AE12:AE13"/>
    <mergeCell ref="AF12:AF13"/>
    <mergeCell ref="AG12:AG13"/>
    <mergeCell ref="AH12:AH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S1"/>
    </sheetView>
  </sheetViews>
  <sheetFormatPr baseColWidth="10" defaultColWidth="14.42578125" defaultRowHeight="15" customHeight="1"/>
  <cols>
    <col min="1" max="1" width="18.5703125" customWidth="1"/>
    <col min="2" max="2" width="23.7109375" customWidth="1"/>
    <col min="3" max="3" width="25.42578125" customWidth="1"/>
    <col min="4" max="4" width="11.140625" customWidth="1"/>
    <col min="5" max="5" width="11.42578125" customWidth="1"/>
    <col min="6" max="6" width="27.140625" customWidth="1"/>
    <col min="7" max="7" width="11.42578125" customWidth="1"/>
    <col min="8" max="8" width="7.42578125" customWidth="1"/>
    <col min="9" max="20" width="11.42578125" customWidth="1"/>
    <col min="21" max="22" width="12" customWidth="1"/>
    <col min="23" max="23" width="8.5703125" customWidth="1"/>
    <col min="24" max="24" width="3.85546875" customWidth="1"/>
    <col min="25" max="27" width="30.7109375" customWidth="1"/>
    <col min="28" max="28" width="44.28515625" customWidth="1"/>
    <col min="29" max="29" width="74.28515625" customWidth="1"/>
    <col min="30" max="30" width="83.140625" customWidth="1"/>
    <col min="31" max="36" width="30.7109375" customWidth="1"/>
  </cols>
  <sheetData>
    <row r="1" spans="1:36" ht="21.75" customHeight="1">
      <c r="A1" s="1098"/>
      <c r="B1" s="1014"/>
      <c r="C1" s="1085" t="s">
        <v>146</v>
      </c>
      <c r="D1" s="1013"/>
      <c r="E1" s="1013"/>
      <c r="F1" s="1013"/>
      <c r="G1" s="1013"/>
      <c r="H1" s="1013"/>
      <c r="I1" s="1013"/>
      <c r="J1" s="1013"/>
      <c r="K1" s="1013"/>
      <c r="L1" s="1013"/>
      <c r="M1" s="1013"/>
      <c r="N1" s="1013"/>
      <c r="O1" s="1013"/>
      <c r="P1" s="1013"/>
      <c r="Q1" s="1013"/>
      <c r="R1" s="1013"/>
      <c r="S1" s="1013"/>
      <c r="T1" s="1014"/>
      <c r="U1" s="1086" t="s">
        <v>147</v>
      </c>
      <c r="V1" s="1010"/>
      <c r="W1" s="1011"/>
      <c r="X1" s="74"/>
      <c r="Y1" s="1087" t="s">
        <v>818</v>
      </c>
      <c r="Z1" s="1013"/>
      <c r="AA1" s="1013"/>
      <c r="AB1" s="1013"/>
      <c r="AC1" s="1013"/>
      <c r="AD1" s="1013"/>
      <c r="AE1" s="1013"/>
      <c r="AF1" s="1013"/>
      <c r="AG1" s="1013"/>
      <c r="AH1" s="1014"/>
      <c r="AI1" s="1086" t="s">
        <v>147</v>
      </c>
      <c r="AJ1" s="1011"/>
    </row>
    <row r="2" spans="1:36" ht="21.75" customHeight="1">
      <c r="A2" s="1019"/>
      <c r="B2" s="1021"/>
      <c r="C2" s="1019"/>
      <c r="D2" s="1020"/>
      <c r="E2" s="1020"/>
      <c r="F2" s="1020"/>
      <c r="G2" s="1020"/>
      <c r="H2" s="1020"/>
      <c r="I2" s="1020"/>
      <c r="J2" s="1020"/>
      <c r="K2" s="1020"/>
      <c r="L2" s="1020"/>
      <c r="M2" s="1020"/>
      <c r="N2" s="1020"/>
      <c r="O2" s="1020"/>
      <c r="P2" s="1020"/>
      <c r="Q2" s="1020"/>
      <c r="R2" s="1020"/>
      <c r="S2" s="1020"/>
      <c r="T2" s="1021"/>
      <c r="U2" s="1088" t="s">
        <v>149</v>
      </c>
      <c r="V2" s="1010"/>
      <c r="W2" s="1011"/>
      <c r="X2" s="74"/>
      <c r="Y2" s="1019"/>
      <c r="Z2" s="1020"/>
      <c r="AA2" s="1020"/>
      <c r="AB2" s="1020"/>
      <c r="AC2" s="1020"/>
      <c r="AD2" s="1020"/>
      <c r="AE2" s="1020"/>
      <c r="AF2" s="1020"/>
      <c r="AG2" s="1020"/>
      <c r="AH2" s="1021"/>
      <c r="AI2" s="1089" t="s">
        <v>149</v>
      </c>
      <c r="AJ2" s="1011"/>
    </row>
    <row r="3" spans="1:36" ht="21.75" customHeight="1">
      <c r="A3" s="1019"/>
      <c r="B3" s="1021"/>
      <c r="C3" s="1083" t="s">
        <v>1382</v>
      </c>
      <c r="D3" s="1016"/>
      <c r="E3" s="1016"/>
      <c r="F3" s="1016"/>
      <c r="G3" s="1016"/>
      <c r="H3" s="1016"/>
      <c r="I3" s="1016"/>
      <c r="J3" s="1016"/>
      <c r="K3" s="1016"/>
      <c r="L3" s="1016"/>
      <c r="M3" s="1016"/>
      <c r="N3" s="1016"/>
      <c r="O3" s="1016"/>
      <c r="P3" s="1016"/>
      <c r="Q3" s="1016"/>
      <c r="R3" s="1016"/>
      <c r="S3" s="1016"/>
      <c r="T3" s="1017"/>
      <c r="U3" s="1309">
        <v>43738</v>
      </c>
      <c r="V3" s="1010"/>
      <c r="W3" s="1011"/>
      <c r="X3" s="74"/>
      <c r="Y3" s="1019"/>
      <c r="Z3" s="1020"/>
      <c r="AA3" s="1020"/>
      <c r="AB3" s="1020"/>
      <c r="AC3" s="1020"/>
      <c r="AD3" s="1020"/>
      <c r="AE3" s="1020"/>
      <c r="AF3" s="1020"/>
      <c r="AG3" s="1020"/>
      <c r="AH3" s="1021"/>
      <c r="AI3" s="1310">
        <v>43799</v>
      </c>
      <c r="AJ3" s="1014"/>
    </row>
    <row r="4" spans="1:36" ht="21.75" customHeight="1">
      <c r="A4" s="1019"/>
      <c r="B4" s="1021"/>
      <c r="C4" s="1099" t="s">
        <v>151</v>
      </c>
      <c r="D4" s="1332" t="s">
        <v>106</v>
      </c>
      <c r="E4" s="1013"/>
      <c r="F4" s="1013"/>
      <c r="G4" s="1013"/>
      <c r="H4" s="1013"/>
      <c r="I4" s="1013"/>
      <c r="J4" s="1013"/>
      <c r="K4" s="1013"/>
      <c r="L4" s="1013"/>
      <c r="M4" s="1013"/>
      <c r="N4" s="1013"/>
      <c r="O4" s="1013"/>
      <c r="P4" s="1013"/>
      <c r="Q4" s="1013"/>
      <c r="R4" s="1013"/>
      <c r="S4" s="1013"/>
      <c r="T4" s="1014"/>
      <c r="U4" s="1095" t="s">
        <v>70</v>
      </c>
      <c r="V4" s="1011"/>
      <c r="W4" s="111">
        <v>5.9200000000000003E-2</v>
      </c>
      <c r="X4" s="112"/>
      <c r="Y4" s="1019"/>
      <c r="Z4" s="1020"/>
      <c r="AA4" s="1020"/>
      <c r="AB4" s="1020"/>
      <c r="AC4" s="1020"/>
      <c r="AD4" s="1020"/>
      <c r="AE4" s="1020"/>
      <c r="AF4" s="1020"/>
      <c r="AG4" s="1020"/>
      <c r="AH4" s="1021"/>
      <c r="AI4" s="1019"/>
      <c r="AJ4" s="1021"/>
    </row>
    <row r="5" spans="1:36" ht="21.75" customHeight="1">
      <c r="A5" s="1019"/>
      <c r="B5" s="1021"/>
      <c r="C5" s="1018"/>
      <c r="D5" s="1019"/>
      <c r="E5" s="1020"/>
      <c r="F5" s="1020"/>
      <c r="G5" s="1020"/>
      <c r="H5" s="1020"/>
      <c r="I5" s="1020"/>
      <c r="J5" s="1020"/>
      <c r="K5" s="1020"/>
      <c r="L5" s="1020"/>
      <c r="M5" s="1020"/>
      <c r="N5" s="1020"/>
      <c r="O5" s="1020"/>
      <c r="P5" s="1020"/>
      <c r="Q5" s="1020"/>
      <c r="R5" s="1020"/>
      <c r="S5" s="1020"/>
      <c r="T5" s="1021"/>
      <c r="U5" s="1096" t="s">
        <v>152</v>
      </c>
      <c r="V5" s="1011"/>
      <c r="W5" s="57">
        <f>+W12+W24+W40+W52+W66+W68+W82+W84+W94+W108+W118+W126</f>
        <v>0.97753781512605054</v>
      </c>
      <c r="X5" s="112"/>
      <c r="Y5" s="1019"/>
      <c r="Z5" s="1020"/>
      <c r="AA5" s="1020"/>
      <c r="AB5" s="1020"/>
      <c r="AC5" s="1020"/>
      <c r="AD5" s="1020"/>
      <c r="AE5" s="1020"/>
      <c r="AF5" s="1020"/>
      <c r="AG5" s="1020"/>
      <c r="AH5" s="1021"/>
      <c r="AI5" s="1019"/>
      <c r="AJ5" s="1021"/>
    </row>
    <row r="6" spans="1:36" ht="21.75" customHeight="1">
      <c r="A6" s="1015"/>
      <c r="B6" s="1017"/>
      <c r="C6" s="1008"/>
      <c r="D6" s="1015"/>
      <c r="E6" s="1016"/>
      <c r="F6" s="1016"/>
      <c r="G6" s="1016"/>
      <c r="H6" s="1016"/>
      <c r="I6" s="1016"/>
      <c r="J6" s="1016"/>
      <c r="K6" s="1016"/>
      <c r="L6" s="1016"/>
      <c r="M6" s="1016"/>
      <c r="N6" s="1016"/>
      <c r="O6" s="1016"/>
      <c r="P6" s="1016"/>
      <c r="Q6" s="1016"/>
      <c r="R6" s="1016"/>
      <c r="S6" s="1016"/>
      <c r="T6" s="1017"/>
      <c r="U6" s="1095" t="s">
        <v>153</v>
      </c>
      <c r="V6" s="1011"/>
      <c r="W6" s="43">
        <f>+W5*W4</f>
        <v>5.7870238655462196E-2</v>
      </c>
      <c r="X6" s="112"/>
      <c r="Y6" s="1015"/>
      <c r="Z6" s="1016"/>
      <c r="AA6" s="1016"/>
      <c r="AB6" s="1016"/>
      <c r="AC6" s="1016"/>
      <c r="AD6" s="1016"/>
      <c r="AE6" s="1016"/>
      <c r="AF6" s="1016"/>
      <c r="AG6" s="1016"/>
      <c r="AH6" s="1017"/>
      <c r="AI6" s="1015"/>
      <c r="AJ6" s="1017"/>
    </row>
    <row r="7" spans="1:36" ht="16.5" customHeight="1">
      <c r="A7" s="1092" t="s">
        <v>154</v>
      </c>
      <c r="B7" s="1010"/>
      <c r="C7" s="1010"/>
      <c r="D7" s="1010"/>
      <c r="E7" s="1010"/>
      <c r="F7" s="1010"/>
      <c r="G7" s="1010"/>
      <c r="H7" s="1010"/>
      <c r="I7" s="1010"/>
      <c r="J7" s="1010"/>
      <c r="K7" s="1010"/>
      <c r="L7" s="1010"/>
      <c r="M7" s="1011"/>
      <c r="N7" s="1092" t="s">
        <v>155</v>
      </c>
      <c r="O7" s="1010"/>
      <c r="P7" s="1010"/>
      <c r="Q7" s="1010"/>
      <c r="R7" s="1010"/>
      <c r="S7" s="1010"/>
      <c r="T7" s="1010"/>
      <c r="U7" s="1010"/>
      <c r="V7" s="1010"/>
      <c r="W7" s="1011"/>
      <c r="X7" s="556"/>
      <c r="Y7" s="1100" t="s">
        <v>1</v>
      </c>
      <c r="Z7" s="1010"/>
      <c r="AA7" s="1010"/>
      <c r="AB7" s="1010"/>
      <c r="AC7" s="1010"/>
      <c r="AD7" s="1010"/>
      <c r="AE7" s="1010"/>
      <c r="AF7" s="1010"/>
      <c r="AG7" s="1010"/>
      <c r="AH7" s="1010"/>
      <c r="AI7" s="1010"/>
      <c r="AJ7" s="1011"/>
    </row>
    <row r="8" spans="1:36" ht="85.5" customHeight="1">
      <c r="A8" s="1091" t="s">
        <v>1933</v>
      </c>
      <c r="B8" s="1010"/>
      <c r="C8" s="1010"/>
      <c r="D8" s="1010"/>
      <c r="E8" s="1010"/>
      <c r="F8" s="1010"/>
      <c r="G8" s="1010"/>
      <c r="H8" s="1010"/>
      <c r="I8" s="1010"/>
      <c r="J8" s="1010"/>
      <c r="K8" s="1010"/>
      <c r="L8" s="1010"/>
      <c r="M8" s="1011"/>
      <c r="N8" s="1333" t="s">
        <v>1934</v>
      </c>
      <c r="O8" s="1010"/>
      <c r="P8" s="1010"/>
      <c r="Q8" s="1010"/>
      <c r="R8" s="1010"/>
      <c r="S8" s="1010"/>
      <c r="T8" s="1010"/>
      <c r="U8" s="1010"/>
      <c r="V8" s="1010"/>
      <c r="W8" s="1011"/>
      <c r="X8" s="557"/>
      <c r="Y8" s="1101" t="str">
        <f>+D4</f>
        <v>GESTIÓN DE TECNOLOGIAS DE LA INFORMACIÓN</v>
      </c>
      <c r="Z8" s="1020"/>
      <c r="AA8" s="1020"/>
      <c r="AB8" s="1020"/>
      <c r="AC8" s="1020"/>
      <c r="AD8" s="1020"/>
      <c r="AE8" s="1020"/>
      <c r="AF8" s="1020"/>
      <c r="AG8" s="1020"/>
      <c r="AH8" s="1020"/>
      <c r="AI8" s="1020"/>
      <c r="AJ8" s="1021"/>
    </row>
    <row r="9" spans="1:36" ht="18.75">
      <c r="A9" s="1311" t="s">
        <v>71</v>
      </c>
      <c r="B9" s="1010"/>
      <c r="C9" s="1010"/>
      <c r="D9" s="1010"/>
      <c r="E9" s="1010"/>
      <c r="F9" s="1010"/>
      <c r="G9" s="1010"/>
      <c r="H9" s="1010"/>
      <c r="I9" s="1010"/>
      <c r="J9" s="1010"/>
      <c r="K9" s="1010"/>
      <c r="L9" s="1010"/>
      <c r="M9" s="1011"/>
      <c r="N9" s="1311" t="s">
        <v>821</v>
      </c>
      <c r="O9" s="1010"/>
      <c r="P9" s="1010"/>
      <c r="Q9" s="1010"/>
      <c r="R9" s="1010"/>
      <c r="S9" s="1010"/>
      <c r="T9" s="1010"/>
      <c r="U9" s="1010"/>
      <c r="V9" s="1010"/>
      <c r="W9" s="1011"/>
      <c r="X9" s="556"/>
      <c r="Y9" s="1019"/>
      <c r="Z9" s="1020"/>
      <c r="AA9" s="1020"/>
      <c r="AB9" s="1020"/>
      <c r="AC9" s="1020"/>
      <c r="AD9" s="1020"/>
      <c r="AE9" s="1020"/>
      <c r="AF9" s="1020"/>
      <c r="AG9" s="1020"/>
      <c r="AH9" s="1020"/>
      <c r="AI9" s="1020"/>
      <c r="AJ9" s="1021"/>
    </row>
    <row r="10" spans="1:36" ht="36.75" customHeight="1">
      <c r="A10" s="1138" t="s">
        <v>1935</v>
      </c>
      <c r="B10" s="1010"/>
      <c r="C10" s="1010"/>
      <c r="D10" s="1010"/>
      <c r="E10" s="1010"/>
      <c r="F10" s="1010"/>
      <c r="G10" s="1010"/>
      <c r="H10" s="1010"/>
      <c r="I10" s="1010"/>
      <c r="J10" s="1010"/>
      <c r="K10" s="1010"/>
      <c r="L10" s="1010"/>
      <c r="M10" s="1011"/>
      <c r="N10" s="1093" t="s">
        <v>1936</v>
      </c>
      <c r="O10" s="1010"/>
      <c r="P10" s="1010"/>
      <c r="Q10" s="1010"/>
      <c r="R10" s="1010"/>
      <c r="S10" s="1010"/>
      <c r="T10" s="1010"/>
      <c r="U10" s="1010"/>
      <c r="V10" s="1010"/>
      <c r="W10" s="1011"/>
      <c r="X10" s="557"/>
      <c r="Y10" s="1015"/>
      <c r="Z10" s="1016"/>
      <c r="AA10" s="1016"/>
      <c r="AB10" s="1016"/>
      <c r="AC10" s="1016"/>
      <c r="AD10" s="1016"/>
      <c r="AE10" s="1016"/>
      <c r="AF10" s="1016"/>
      <c r="AG10" s="1016"/>
      <c r="AH10" s="1016"/>
      <c r="AI10" s="1016"/>
      <c r="AJ10" s="1017"/>
    </row>
    <row r="11" spans="1:36" ht="45">
      <c r="A11" s="35" t="s">
        <v>2</v>
      </c>
      <c r="B11" s="36" t="s">
        <v>1373</v>
      </c>
      <c r="C11" s="37" t="s">
        <v>7</v>
      </c>
      <c r="D11" s="35" t="s">
        <v>3</v>
      </c>
      <c r="E11" s="35" t="s">
        <v>4</v>
      </c>
      <c r="F11" s="35" t="s">
        <v>5</v>
      </c>
      <c r="G11" s="37" t="s">
        <v>6</v>
      </c>
      <c r="H11" s="35" t="s">
        <v>53</v>
      </c>
      <c r="I11" s="35" t="s">
        <v>54</v>
      </c>
      <c r="J11" s="35" t="s">
        <v>55</v>
      </c>
      <c r="K11" s="35" t="s">
        <v>56</v>
      </c>
      <c r="L11" s="35" t="s">
        <v>57</v>
      </c>
      <c r="M11" s="35" t="s">
        <v>58</v>
      </c>
      <c r="N11" s="35" t="s">
        <v>59</v>
      </c>
      <c r="O11" s="35" t="s">
        <v>60</v>
      </c>
      <c r="P11" s="35" t="s">
        <v>61</v>
      </c>
      <c r="Q11" s="35" t="s">
        <v>62</v>
      </c>
      <c r="R11" s="35" t="s">
        <v>63</v>
      </c>
      <c r="S11" s="35" t="s">
        <v>64</v>
      </c>
      <c r="T11" s="35" t="s">
        <v>65</v>
      </c>
      <c r="U11" s="35" t="s">
        <v>66</v>
      </c>
      <c r="V11" s="38" t="s">
        <v>52</v>
      </c>
      <c r="W11" s="40" t="s">
        <v>162</v>
      </c>
      <c r="X11" s="558"/>
      <c r="Y11" s="117" t="s">
        <v>163</v>
      </c>
      <c r="Z11" s="117" t="s">
        <v>164</v>
      </c>
      <c r="AA11" s="117" t="s">
        <v>165</v>
      </c>
      <c r="AB11" s="117" t="s">
        <v>166</v>
      </c>
      <c r="AC11" s="117" t="s">
        <v>167</v>
      </c>
      <c r="AD11" s="117" t="s">
        <v>168</v>
      </c>
      <c r="AE11" s="117" t="s">
        <v>169</v>
      </c>
      <c r="AF11" s="117" t="s">
        <v>170</v>
      </c>
      <c r="AG11" s="117" t="s">
        <v>171</v>
      </c>
      <c r="AH11" s="117" t="s">
        <v>172</v>
      </c>
      <c r="AI11" s="117" t="s">
        <v>173</v>
      </c>
      <c r="AJ11" s="117" t="s">
        <v>174</v>
      </c>
    </row>
    <row r="12" spans="1:36" ht="30.75" customHeight="1">
      <c r="A12" s="1323" t="s">
        <v>1937</v>
      </c>
      <c r="B12" s="1064" t="s">
        <v>839</v>
      </c>
      <c r="C12" s="1308" t="s">
        <v>1938</v>
      </c>
      <c r="D12" s="1046" t="s">
        <v>1939</v>
      </c>
      <c r="E12" s="1046">
        <v>2</v>
      </c>
      <c r="F12" s="1046" t="s">
        <v>1940</v>
      </c>
      <c r="G12" s="1046" t="s">
        <v>1293</v>
      </c>
      <c r="H12" s="42" t="s">
        <v>68</v>
      </c>
      <c r="I12" s="44">
        <v>0</v>
      </c>
      <c r="J12" s="44">
        <v>0</v>
      </c>
      <c r="K12" s="44">
        <v>0</v>
      </c>
      <c r="L12" s="44">
        <v>0.1</v>
      </c>
      <c r="M12" s="44">
        <v>0.1</v>
      </c>
      <c r="N12" s="44">
        <v>0.1</v>
      </c>
      <c r="O12" s="44">
        <v>0.2</v>
      </c>
      <c r="P12" s="44">
        <v>0.2</v>
      </c>
      <c r="Q12" s="44">
        <v>0.3</v>
      </c>
      <c r="R12" s="44">
        <v>0.3</v>
      </c>
      <c r="S12" s="44">
        <v>0.3</v>
      </c>
      <c r="T12" s="44">
        <v>0.4</v>
      </c>
      <c r="U12" s="45">
        <f t="shared" ref="U12:U13" si="0">SUM(I12:T12)</f>
        <v>2</v>
      </c>
      <c r="V12" s="1051">
        <v>0.1</v>
      </c>
      <c r="W12" s="1052">
        <f>IF(OR(U13=0,V12=0),0,(U13/U12*V12))</f>
        <v>0.1</v>
      </c>
      <c r="X12" s="559"/>
      <c r="Y12" s="1051"/>
      <c r="Z12" s="1051"/>
      <c r="AA12" s="1051"/>
      <c r="AB12" s="1300" t="s">
        <v>1941</v>
      </c>
      <c r="AC12" s="1301" t="s">
        <v>1942</v>
      </c>
      <c r="AD12" s="1302" t="s">
        <v>1943</v>
      </c>
      <c r="AE12" s="1302" t="s">
        <v>1944</v>
      </c>
      <c r="AF12" s="1302" t="s">
        <v>1945</v>
      </c>
      <c r="AG12" s="1302" t="s">
        <v>1946</v>
      </c>
      <c r="AH12" s="1302" t="s">
        <v>1947</v>
      </c>
      <c r="AI12" s="1302" t="s">
        <v>1948</v>
      </c>
      <c r="AJ12" s="1302" t="s">
        <v>1949</v>
      </c>
    </row>
    <row r="13" spans="1:36" ht="30.75" customHeight="1">
      <c r="A13" s="1018"/>
      <c r="B13" s="1008"/>
      <c r="C13" s="1018"/>
      <c r="D13" s="1008"/>
      <c r="E13" s="1008"/>
      <c r="F13" s="1008"/>
      <c r="G13" s="1008"/>
      <c r="H13" s="120" t="s">
        <v>69</v>
      </c>
      <c r="I13" s="560">
        <v>0</v>
      </c>
      <c r="J13" s="560">
        <v>0</v>
      </c>
      <c r="K13" s="560">
        <v>0</v>
      </c>
      <c r="L13" s="560">
        <v>0.1</v>
      </c>
      <c r="M13" s="560">
        <v>0.1</v>
      </c>
      <c r="N13" s="561">
        <v>0.1</v>
      </c>
      <c r="O13" s="561">
        <v>0.2</v>
      </c>
      <c r="P13" s="561">
        <v>0.2</v>
      </c>
      <c r="Q13" s="561">
        <v>0.3</v>
      </c>
      <c r="R13" s="561">
        <v>0.3</v>
      </c>
      <c r="S13" s="561">
        <v>0.3</v>
      </c>
      <c r="T13" s="561">
        <v>0.4</v>
      </c>
      <c r="U13" s="562">
        <f t="shared" si="0"/>
        <v>2</v>
      </c>
      <c r="V13" s="1008"/>
      <c r="W13" s="1008"/>
      <c r="X13" s="559"/>
      <c r="Y13" s="1008"/>
      <c r="Z13" s="1008"/>
      <c r="AA13" s="1008"/>
      <c r="AB13" s="1008"/>
      <c r="AC13" s="1008"/>
      <c r="AD13" s="1008"/>
      <c r="AE13" s="1008"/>
      <c r="AF13" s="1008"/>
      <c r="AG13" s="1008"/>
      <c r="AH13" s="1008"/>
      <c r="AI13" s="1008"/>
      <c r="AJ13" s="1008"/>
    </row>
    <row r="14" spans="1:36">
      <c r="A14" s="1018"/>
      <c r="B14" s="1097" t="s">
        <v>30</v>
      </c>
      <c r="C14" s="1010"/>
      <c r="D14" s="1010"/>
      <c r="E14" s="1010"/>
      <c r="F14" s="1010"/>
      <c r="G14" s="1010"/>
      <c r="H14" s="1010"/>
      <c r="I14" s="1010"/>
      <c r="J14" s="1010"/>
      <c r="K14" s="1010"/>
      <c r="L14" s="1010"/>
      <c r="M14" s="1010"/>
      <c r="N14" s="1010"/>
      <c r="O14" s="1010"/>
      <c r="P14" s="1010"/>
      <c r="Q14" s="1010"/>
      <c r="R14" s="1010"/>
      <c r="S14" s="1010"/>
      <c r="T14" s="1010"/>
      <c r="U14" s="1010"/>
      <c r="V14" s="1010"/>
      <c r="W14" s="1313"/>
      <c r="X14" s="559"/>
      <c r="Y14" s="74"/>
      <c r="Z14" s="74"/>
      <c r="AA14" s="74"/>
      <c r="AB14" s="74"/>
      <c r="AC14" s="74"/>
      <c r="AD14" s="74"/>
      <c r="AE14" s="74"/>
      <c r="AF14" s="74"/>
      <c r="AG14" s="74"/>
      <c r="AH14" s="74"/>
      <c r="AI14" s="74"/>
      <c r="AJ14" s="74"/>
    </row>
    <row r="15" spans="1:36">
      <c r="A15" s="1018"/>
      <c r="B15" s="1064" t="s">
        <v>839</v>
      </c>
      <c r="C15" s="1046" t="s">
        <v>1938</v>
      </c>
      <c r="D15" s="1065" t="s">
        <v>1950</v>
      </c>
      <c r="E15" s="1013"/>
      <c r="F15" s="1013"/>
      <c r="G15" s="1014"/>
      <c r="H15" s="42" t="s">
        <v>68</v>
      </c>
      <c r="I15" s="43"/>
      <c r="J15" s="43"/>
      <c r="K15" s="563">
        <v>0.25</v>
      </c>
      <c r="L15" s="563">
        <v>0.25</v>
      </c>
      <c r="M15" s="563">
        <v>0.25</v>
      </c>
      <c r="N15" s="563">
        <v>0.25</v>
      </c>
      <c r="O15" s="563"/>
      <c r="P15" s="563"/>
      <c r="Q15" s="563"/>
      <c r="R15" s="563"/>
      <c r="S15" s="563"/>
      <c r="T15" s="563"/>
      <c r="U15" s="57">
        <f t="shared" ref="U15:U22" si="1">SUM(I15:T15)</f>
        <v>1</v>
      </c>
      <c r="V15" s="1051">
        <v>0.25</v>
      </c>
      <c r="W15" s="1072">
        <f>IF(OR(U16=0,V15=0),0,(U16/U15*V15))</f>
        <v>0.25</v>
      </c>
      <c r="X15" s="559"/>
      <c r="Y15" s="1051"/>
      <c r="Z15" s="1051"/>
      <c r="AA15" s="1301" t="s">
        <v>1951</v>
      </c>
      <c r="AB15" s="1300" t="s">
        <v>1952</v>
      </c>
      <c r="AC15" s="1302" t="s">
        <v>1953</v>
      </c>
      <c r="AD15" s="1302" t="s">
        <v>1954</v>
      </c>
      <c r="AE15" s="1051"/>
      <c r="AF15" s="1302"/>
      <c r="AG15" s="1051"/>
      <c r="AH15" s="1331"/>
      <c r="AI15" s="1051"/>
      <c r="AJ15" s="1051"/>
    </row>
    <row r="16" spans="1:36">
      <c r="A16" s="1018"/>
      <c r="B16" s="1018"/>
      <c r="C16" s="1018"/>
      <c r="D16" s="1015"/>
      <c r="E16" s="1016"/>
      <c r="F16" s="1016"/>
      <c r="G16" s="1017"/>
      <c r="H16" s="120" t="s">
        <v>69</v>
      </c>
      <c r="I16" s="171"/>
      <c r="J16" s="171"/>
      <c r="K16" s="171">
        <v>0.25</v>
      </c>
      <c r="L16" s="171">
        <v>0.25</v>
      </c>
      <c r="M16" s="171">
        <v>0.25</v>
      </c>
      <c r="N16" s="173">
        <v>0.25</v>
      </c>
      <c r="O16" s="171"/>
      <c r="P16" s="171"/>
      <c r="Q16" s="171"/>
      <c r="R16" s="171"/>
      <c r="S16" s="171"/>
      <c r="T16" s="171"/>
      <c r="U16" s="144">
        <f t="shared" si="1"/>
        <v>1</v>
      </c>
      <c r="V16" s="1008"/>
      <c r="W16" s="1008"/>
      <c r="X16" s="559"/>
      <c r="Y16" s="1008"/>
      <c r="Z16" s="1008"/>
      <c r="AA16" s="1008"/>
      <c r="AB16" s="1008"/>
      <c r="AC16" s="1008"/>
      <c r="AD16" s="1008"/>
      <c r="AE16" s="1008"/>
      <c r="AF16" s="1008"/>
      <c r="AG16" s="1008"/>
      <c r="AH16" s="1008"/>
      <c r="AI16" s="1008"/>
      <c r="AJ16" s="1008"/>
    </row>
    <row r="17" spans="1:36">
      <c r="A17" s="1018"/>
      <c r="B17" s="1064" t="s">
        <v>839</v>
      </c>
      <c r="C17" s="1046" t="s">
        <v>1938</v>
      </c>
      <c r="D17" s="1065" t="s">
        <v>1955</v>
      </c>
      <c r="E17" s="1013"/>
      <c r="F17" s="1013"/>
      <c r="G17" s="1014"/>
      <c r="H17" s="42" t="s">
        <v>68</v>
      </c>
      <c r="I17" s="43"/>
      <c r="J17" s="43"/>
      <c r="K17" s="564"/>
      <c r="L17" s="564">
        <v>0.1</v>
      </c>
      <c r="M17" s="564">
        <v>0.17</v>
      </c>
      <c r="N17" s="564">
        <v>0.17</v>
      </c>
      <c r="O17" s="564">
        <v>0.17</v>
      </c>
      <c r="P17" s="564">
        <v>0.17</v>
      </c>
      <c r="Q17" s="564">
        <v>0.12</v>
      </c>
      <c r="R17" s="564">
        <v>0.1</v>
      </c>
      <c r="S17" s="564"/>
      <c r="T17" s="564"/>
      <c r="U17" s="57">
        <f t="shared" si="1"/>
        <v>1.0000000000000002</v>
      </c>
      <c r="V17" s="1051">
        <v>0.25</v>
      </c>
      <c r="W17" s="1072">
        <f>IF(OR(U18=0,V17=0),0,(U18/U17*V17))</f>
        <v>0.25</v>
      </c>
      <c r="X17" s="559"/>
      <c r="Y17" s="1051"/>
      <c r="Z17" s="1051"/>
      <c r="AA17" s="1303"/>
      <c r="AB17" s="1304" t="s">
        <v>1956</v>
      </c>
      <c r="AC17" s="1302" t="s">
        <v>1957</v>
      </c>
      <c r="AD17" s="1302" t="s">
        <v>1958</v>
      </c>
      <c r="AE17" s="1302" t="s">
        <v>1959</v>
      </c>
      <c r="AF17" s="1302" t="s">
        <v>1960</v>
      </c>
      <c r="AG17" s="1302" t="s">
        <v>1961</v>
      </c>
      <c r="AH17" s="1302" t="s">
        <v>1962</v>
      </c>
      <c r="AI17" s="1051"/>
      <c r="AJ17" s="1051"/>
    </row>
    <row r="18" spans="1:36">
      <c r="A18" s="1018"/>
      <c r="B18" s="1018"/>
      <c r="C18" s="1018"/>
      <c r="D18" s="1015"/>
      <c r="E18" s="1016"/>
      <c r="F18" s="1016"/>
      <c r="G18" s="1017"/>
      <c r="H18" s="120" t="s">
        <v>69</v>
      </c>
      <c r="I18" s="171"/>
      <c r="J18" s="171"/>
      <c r="K18" s="171"/>
      <c r="L18" s="171">
        <v>0.1</v>
      </c>
      <c r="M18" s="171">
        <v>0.17</v>
      </c>
      <c r="N18" s="173">
        <v>0.17</v>
      </c>
      <c r="O18" s="173">
        <v>0.17</v>
      </c>
      <c r="P18" s="173">
        <v>0.17</v>
      </c>
      <c r="Q18" s="173">
        <v>0.12</v>
      </c>
      <c r="R18" s="173">
        <v>0.1</v>
      </c>
      <c r="S18" s="171"/>
      <c r="T18" s="171"/>
      <c r="U18" s="144">
        <f t="shared" si="1"/>
        <v>1.0000000000000002</v>
      </c>
      <c r="V18" s="1008"/>
      <c r="W18" s="1008"/>
      <c r="X18" s="559"/>
      <c r="Y18" s="1008"/>
      <c r="Z18" s="1008"/>
      <c r="AA18" s="1008"/>
      <c r="AB18" s="1008"/>
      <c r="AC18" s="1008"/>
      <c r="AD18" s="1008"/>
      <c r="AE18" s="1008"/>
      <c r="AF18" s="1008"/>
      <c r="AG18" s="1008"/>
      <c r="AH18" s="1008"/>
      <c r="AI18" s="1008"/>
      <c r="AJ18" s="1008"/>
    </row>
    <row r="19" spans="1:36">
      <c r="A19" s="1018"/>
      <c r="B19" s="1064" t="s">
        <v>839</v>
      </c>
      <c r="C19" s="1046" t="s">
        <v>1938</v>
      </c>
      <c r="D19" s="1065" t="s">
        <v>1963</v>
      </c>
      <c r="E19" s="1013"/>
      <c r="F19" s="1013"/>
      <c r="G19" s="1014"/>
      <c r="H19" s="42" t="s">
        <v>68</v>
      </c>
      <c r="I19" s="43"/>
      <c r="J19" s="43"/>
      <c r="K19" s="564"/>
      <c r="L19" s="564"/>
      <c r="M19" s="564">
        <v>0.1</v>
      </c>
      <c r="N19" s="564">
        <v>0.17</v>
      </c>
      <c r="O19" s="564">
        <v>0.17</v>
      </c>
      <c r="P19" s="564">
        <v>0.17</v>
      </c>
      <c r="Q19" s="564">
        <v>0.17</v>
      </c>
      <c r="R19" s="564">
        <v>0.12</v>
      </c>
      <c r="S19" s="564">
        <v>0.1</v>
      </c>
      <c r="T19" s="564"/>
      <c r="U19" s="57">
        <f t="shared" si="1"/>
        <v>1.0000000000000002</v>
      </c>
      <c r="V19" s="1051">
        <v>0.25</v>
      </c>
      <c r="W19" s="1072">
        <f>IF(OR(U20=0,V19=0),0,(U20/U19*V19))</f>
        <v>0.25</v>
      </c>
      <c r="X19" s="1305"/>
      <c r="Y19" s="1051"/>
      <c r="Z19" s="1051"/>
      <c r="AA19" s="1303"/>
      <c r="AB19" s="1303"/>
      <c r="AC19" s="1300" t="s">
        <v>1964</v>
      </c>
      <c r="AD19" s="1302" t="s">
        <v>1965</v>
      </c>
      <c r="AE19" s="1302" t="s">
        <v>1966</v>
      </c>
      <c r="AF19" s="1302" t="s">
        <v>1967</v>
      </c>
      <c r="AG19" s="1302" t="s">
        <v>1968</v>
      </c>
      <c r="AH19" s="1302" t="s">
        <v>1969</v>
      </c>
      <c r="AI19" s="1302" t="s">
        <v>1970</v>
      </c>
      <c r="AJ19" s="1051"/>
    </row>
    <row r="20" spans="1:36">
      <c r="A20" s="1018"/>
      <c r="B20" s="1018"/>
      <c r="C20" s="1018"/>
      <c r="D20" s="1015"/>
      <c r="E20" s="1016"/>
      <c r="F20" s="1016"/>
      <c r="G20" s="1017"/>
      <c r="H20" s="120" t="s">
        <v>69</v>
      </c>
      <c r="I20" s="171"/>
      <c r="J20" s="171"/>
      <c r="K20" s="171"/>
      <c r="L20" s="171"/>
      <c r="M20" s="171">
        <v>0.1</v>
      </c>
      <c r="N20" s="173">
        <v>0.17</v>
      </c>
      <c r="O20" s="173">
        <v>0.17</v>
      </c>
      <c r="P20" s="173">
        <v>0.17</v>
      </c>
      <c r="Q20" s="173">
        <v>0.17</v>
      </c>
      <c r="R20" s="173">
        <v>0.12</v>
      </c>
      <c r="S20" s="173">
        <v>0.1</v>
      </c>
      <c r="T20" s="171"/>
      <c r="U20" s="144">
        <f t="shared" si="1"/>
        <v>1.0000000000000002</v>
      </c>
      <c r="V20" s="1008"/>
      <c r="W20" s="1008"/>
      <c r="X20" s="1008"/>
      <c r="Y20" s="1008"/>
      <c r="Z20" s="1008"/>
      <c r="AA20" s="1008"/>
      <c r="AB20" s="1008"/>
      <c r="AC20" s="1008"/>
      <c r="AD20" s="1008"/>
      <c r="AE20" s="1008"/>
      <c r="AF20" s="1008"/>
      <c r="AG20" s="1008"/>
      <c r="AH20" s="1008"/>
      <c r="AI20" s="1008"/>
      <c r="AJ20" s="1008"/>
    </row>
    <row r="21" spans="1:36" ht="15.75" customHeight="1">
      <c r="A21" s="1018"/>
      <c r="B21" s="1064" t="s">
        <v>839</v>
      </c>
      <c r="C21" s="1046" t="s">
        <v>1938</v>
      </c>
      <c r="D21" s="1065" t="s">
        <v>1971</v>
      </c>
      <c r="E21" s="1013"/>
      <c r="F21" s="1013"/>
      <c r="G21" s="1014"/>
      <c r="H21" s="42" t="s">
        <v>68</v>
      </c>
      <c r="I21" s="43"/>
      <c r="J21" s="43"/>
      <c r="K21" s="564"/>
      <c r="L21" s="564"/>
      <c r="M21" s="564"/>
      <c r="N21" s="564"/>
      <c r="O21" s="564">
        <v>0.12</v>
      </c>
      <c r="P21" s="564">
        <v>0.15</v>
      </c>
      <c r="Q21" s="564">
        <v>0.2</v>
      </c>
      <c r="R21" s="564">
        <v>0.2</v>
      </c>
      <c r="S21" s="564">
        <v>0.2</v>
      </c>
      <c r="T21" s="564">
        <v>0.13</v>
      </c>
      <c r="U21" s="57">
        <f t="shared" si="1"/>
        <v>1</v>
      </c>
      <c r="V21" s="1051">
        <v>0.25</v>
      </c>
      <c r="W21" s="1072">
        <f>IF(OR(U22=0,V21=0),0,(U22/U21*V21))</f>
        <v>0.25</v>
      </c>
      <c r="X21" s="1306"/>
      <c r="Y21" s="1051"/>
      <c r="Z21" s="1051"/>
      <c r="AA21" s="1051"/>
      <c r="AB21" s="1051"/>
      <c r="AC21" s="1051"/>
      <c r="AD21" s="1051"/>
      <c r="AE21" s="1302" t="s">
        <v>1972</v>
      </c>
      <c r="AF21" s="1302" t="s">
        <v>1973</v>
      </c>
      <c r="AG21" s="1302" t="s">
        <v>1974</v>
      </c>
      <c r="AH21" s="1302" t="s">
        <v>1975</v>
      </c>
      <c r="AI21" s="1302" t="s">
        <v>1976</v>
      </c>
      <c r="AJ21" s="1302" t="s">
        <v>1977</v>
      </c>
    </row>
    <row r="22" spans="1:36" ht="15.75" customHeight="1">
      <c r="A22" s="1018"/>
      <c r="B22" s="1018"/>
      <c r="C22" s="1018"/>
      <c r="D22" s="1015"/>
      <c r="E22" s="1016"/>
      <c r="F22" s="1016"/>
      <c r="G22" s="1017"/>
      <c r="H22" s="120" t="s">
        <v>69</v>
      </c>
      <c r="I22" s="171"/>
      <c r="J22" s="171"/>
      <c r="K22" s="171"/>
      <c r="L22" s="171"/>
      <c r="M22" s="171"/>
      <c r="N22" s="171"/>
      <c r="O22" s="173">
        <v>0.12</v>
      </c>
      <c r="P22" s="173">
        <v>0.15</v>
      </c>
      <c r="Q22" s="173">
        <v>0.2</v>
      </c>
      <c r="R22" s="173">
        <v>0.2</v>
      </c>
      <c r="S22" s="173">
        <v>0.2</v>
      </c>
      <c r="T22" s="171">
        <v>0.13</v>
      </c>
      <c r="U22" s="144">
        <f t="shared" si="1"/>
        <v>1</v>
      </c>
      <c r="V22" s="1008"/>
      <c r="W22" s="1008"/>
      <c r="X22" s="1008"/>
      <c r="Y22" s="1008"/>
      <c r="Z22" s="1008"/>
      <c r="AA22" s="1008"/>
      <c r="AB22" s="1008"/>
      <c r="AC22" s="1008"/>
      <c r="AD22" s="1008"/>
      <c r="AE22" s="1008"/>
      <c r="AF22" s="1008"/>
      <c r="AG22" s="1008"/>
      <c r="AH22" s="1008"/>
      <c r="AI22" s="1008"/>
      <c r="AJ22" s="1008"/>
    </row>
    <row r="23" spans="1:36" ht="15.75" customHeight="1">
      <c r="A23" s="35" t="s">
        <v>2</v>
      </c>
      <c r="B23" s="36" t="s">
        <v>1373</v>
      </c>
      <c r="C23" s="565" t="s">
        <v>7</v>
      </c>
      <c r="D23" s="566" t="s">
        <v>825</v>
      </c>
      <c r="E23" s="566" t="s">
        <v>4</v>
      </c>
      <c r="F23" s="566" t="s">
        <v>5</v>
      </c>
      <c r="G23" s="565" t="s">
        <v>6</v>
      </c>
      <c r="H23" s="566" t="s">
        <v>53</v>
      </c>
      <c r="I23" s="566" t="s">
        <v>54</v>
      </c>
      <c r="J23" s="566" t="s">
        <v>55</v>
      </c>
      <c r="K23" s="566" t="s">
        <v>56</v>
      </c>
      <c r="L23" s="566" t="s">
        <v>57</v>
      </c>
      <c r="M23" s="566" t="s">
        <v>58</v>
      </c>
      <c r="N23" s="566" t="s">
        <v>59</v>
      </c>
      <c r="O23" s="566" t="s">
        <v>60</v>
      </c>
      <c r="P23" s="566" t="s">
        <v>61</v>
      </c>
      <c r="Q23" s="566" t="s">
        <v>62</v>
      </c>
      <c r="R23" s="566" t="s">
        <v>63</v>
      </c>
      <c r="S23" s="566" t="s">
        <v>64</v>
      </c>
      <c r="T23" s="566" t="s">
        <v>65</v>
      </c>
      <c r="U23" s="566" t="s">
        <v>66</v>
      </c>
      <c r="V23" s="38" t="s">
        <v>52</v>
      </c>
      <c r="W23" s="40" t="s">
        <v>162</v>
      </c>
      <c r="X23" s="558"/>
      <c r="Y23" s="117" t="s">
        <v>163</v>
      </c>
      <c r="Z23" s="117" t="s">
        <v>164</v>
      </c>
      <c r="AA23" s="117" t="s">
        <v>165</v>
      </c>
      <c r="AB23" s="117" t="s">
        <v>166</v>
      </c>
      <c r="AC23" s="117" t="s">
        <v>167</v>
      </c>
      <c r="AD23" s="117" t="s">
        <v>168</v>
      </c>
      <c r="AE23" s="117" t="s">
        <v>169</v>
      </c>
      <c r="AF23" s="117" t="s">
        <v>170</v>
      </c>
      <c r="AG23" s="117" t="s">
        <v>171</v>
      </c>
      <c r="AH23" s="117" t="s">
        <v>172</v>
      </c>
      <c r="AI23" s="117" t="s">
        <v>173</v>
      </c>
      <c r="AJ23" s="117" t="s">
        <v>174</v>
      </c>
    </row>
    <row r="24" spans="1:36" ht="23.25" customHeight="1">
      <c r="A24" s="1323" t="s">
        <v>1978</v>
      </c>
      <c r="B24" s="1064" t="s">
        <v>839</v>
      </c>
      <c r="C24" s="1326" t="s">
        <v>1938</v>
      </c>
      <c r="D24" s="1325" t="s">
        <v>1939</v>
      </c>
      <c r="E24" s="1325">
        <v>15</v>
      </c>
      <c r="F24" s="1325" t="s">
        <v>1979</v>
      </c>
      <c r="G24" s="1325" t="s">
        <v>1293</v>
      </c>
      <c r="H24" s="567" t="s">
        <v>68</v>
      </c>
      <c r="I24" s="567">
        <v>0</v>
      </c>
      <c r="J24" s="567">
        <v>0</v>
      </c>
      <c r="K24" s="567">
        <v>1</v>
      </c>
      <c r="L24" s="567">
        <v>0</v>
      </c>
      <c r="M24" s="567">
        <v>1</v>
      </c>
      <c r="N24" s="567">
        <v>3</v>
      </c>
      <c r="O24" s="567">
        <v>2</v>
      </c>
      <c r="P24" s="567">
        <v>1</v>
      </c>
      <c r="Q24" s="567">
        <v>2</v>
      </c>
      <c r="R24" s="567">
        <v>3</v>
      </c>
      <c r="S24" s="567">
        <v>1</v>
      </c>
      <c r="T24" s="567">
        <v>1</v>
      </c>
      <c r="U24" s="568">
        <f t="shared" ref="U24:U25" si="2">SUM(I24:T24)</f>
        <v>15</v>
      </c>
      <c r="V24" s="1051">
        <v>0.1</v>
      </c>
      <c r="W24" s="1052">
        <f>IF(OR(U25=0,V24=0),0,(U25/U24*V24))</f>
        <v>0.1</v>
      </c>
      <c r="X24" s="559"/>
      <c r="Y24" s="1051"/>
      <c r="Z24" s="1051"/>
      <c r="AA24" s="1301" t="s">
        <v>1980</v>
      </c>
      <c r="AB24" s="1336"/>
      <c r="AC24" s="1301" t="s">
        <v>1981</v>
      </c>
      <c r="AD24" s="1301" t="s">
        <v>1982</v>
      </c>
      <c r="AE24" s="1301" t="s">
        <v>1983</v>
      </c>
      <c r="AF24" s="1301" t="s">
        <v>1984</v>
      </c>
      <c r="AG24" s="1301" t="s">
        <v>1985</v>
      </c>
      <c r="AH24" s="1301" t="s">
        <v>1986</v>
      </c>
      <c r="AI24" s="1301" t="s">
        <v>1987</v>
      </c>
      <c r="AJ24" s="1051"/>
    </row>
    <row r="25" spans="1:36" ht="23.25" customHeight="1">
      <c r="A25" s="1018"/>
      <c r="B25" s="1008"/>
      <c r="C25" s="1018"/>
      <c r="D25" s="1008"/>
      <c r="E25" s="1008"/>
      <c r="F25" s="1008"/>
      <c r="G25" s="1008"/>
      <c r="H25" s="569" t="s">
        <v>69</v>
      </c>
      <c r="I25" s="570">
        <v>0</v>
      </c>
      <c r="J25" s="570">
        <v>0</v>
      </c>
      <c r="K25" s="570">
        <v>1</v>
      </c>
      <c r="L25" s="570">
        <v>0</v>
      </c>
      <c r="M25" s="570">
        <v>1</v>
      </c>
      <c r="N25" s="570">
        <v>3</v>
      </c>
      <c r="O25" s="570">
        <v>2</v>
      </c>
      <c r="P25" s="570">
        <v>1</v>
      </c>
      <c r="Q25" s="570">
        <v>2</v>
      </c>
      <c r="R25" s="570">
        <v>3</v>
      </c>
      <c r="S25" s="570">
        <v>2</v>
      </c>
      <c r="T25" s="570">
        <v>0</v>
      </c>
      <c r="U25" s="571">
        <f t="shared" si="2"/>
        <v>15</v>
      </c>
      <c r="V25" s="1008"/>
      <c r="W25" s="1008"/>
      <c r="X25" s="559"/>
      <c r="Y25" s="1008"/>
      <c r="Z25" s="1008"/>
      <c r="AA25" s="1008"/>
      <c r="AB25" s="1008"/>
      <c r="AC25" s="1008"/>
      <c r="AD25" s="1008"/>
      <c r="AE25" s="1008"/>
      <c r="AF25" s="1008"/>
      <c r="AG25" s="1008"/>
      <c r="AH25" s="1008"/>
      <c r="AI25" s="1008"/>
      <c r="AJ25" s="1008"/>
    </row>
    <row r="26" spans="1:36" ht="15.75" customHeight="1">
      <c r="A26" s="1018"/>
      <c r="B26" s="1097" t="s">
        <v>30</v>
      </c>
      <c r="C26" s="1010"/>
      <c r="D26" s="1010"/>
      <c r="E26" s="1010"/>
      <c r="F26" s="1010"/>
      <c r="G26" s="1010"/>
      <c r="H26" s="1010"/>
      <c r="I26" s="1010"/>
      <c r="J26" s="1010"/>
      <c r="K26" s="1010"/>
      <c r="L26" s="1010"/>
      <c r="M26" s="1010"/>
      <c r="N26" s="1010"/>
      <c r="O26" s="1010"/>
      <c r="P26" s="1010"/>
      <c r="Q26" s="1010"/>
      <c r="R26" s="1010"/>
      <c r="S26" s="1010"/>
      <c r="T26" s="1010"/>
      <c r="U26" s="1010"/>
      <c r="V26" s="1010"/>
      <c r="W26" s="1313"/>
      <c r="X26" s="559"/>
      <c r="Y26" s="74"/>
      <c r="Z26" s="74"/>
      <c r="AA26" s="74"/>
      <c r="AB26" s="74"/>
      <c r="AC26" s="74"/>
      <c r="AD26" s="74"/>
      <c r="AE26" s="74"/>
      <c r="AF26" s="74"/>
      <c r="AG26" s="74"/>
      <c r="AH26" s="74"/>
      <c r="AI26" s="74"/>
      <c r="AJ26" s="74"/>
    </row>
    <row r="27" spans="1:36" ht="15.75" customHeight="1">
      <c r="A27" s="1018"/>
      <c r="B27" s="1064" t="s">
        <v>839</v>
      </c>
      <c r="C27" s="1046" t="s">
        <v>1938</v>
      </c>
      <c r="D27" s="1321" t="s">
        <v>1988</v>
      </c>
      <c r="E27" s="1013"/>
      <c r="F27" s="1013"/>
      <c r="G27" s="1014"/>
      <c r="H27" s="567" t="s">
        <v>68</v>
      </c>
      <c r="I27" s="572"/>
      <c r="J27" s="572"/>
      <c r="K27" s="573">
        <v>0.15</v>
      </c>
      <c r="L27" s="573">
        <v>0.35</v>
      </c>
      <c r="M27" s="573">
        <v>0.5</v>
      </c>
      <c r="N27" s="574"/>
      <c r="O27" s="574"/>
      <c r="P27" s="574"/>
      <c r="Q27" s="574"/>
      <c r="R27" s="574"/>
      <c r="S27" s="574"/>
      <c r="T27" s="574"/>
      <c r="U27" s="575">
        <f t="shared" ref="U27:U38" si="3">SUM(I27:T27)</f>
        <v>1</v>
      </c>
      <c r="V27" s="1314">
        <v>0.12</v>
      </c>
      <c r="W27" s="1072">
        <f>IF(OR(U28=0,V27=0),0,(U28/U27*V27))</f>
        <v>0.12</v>
      </c>
      <c r="X27" s="1317"/>
      <c r="Y27" s="1315"/>
      <c r="Z27" s="1315"/>
      <c r="AA27" s="1301" t="s">
        <v>1989</v>
      </c>
      <c r="AB27" s="1301" t="s">
        <v>1990</v>
      </c>
      <c r="AC27" s="1301" t="s">
        <v>1991</v>
      </c>
      <c r="AD27" s="1301"/>
      <c r="AE27" s="1316"/>
      <c r="AF27" s="1316"/>
      <c r="AG27" s="1316"/>
      <c r="AH27" s="1316"/>
      <c r="AI27" s="1316"/>
      <c r="AJ27" s="1316"/>
    </row>
    <row r="28" spans="1:36" ht="15.75" customHeight="1">
      <c r="A28" s="1018"/>
      <c r="B28" s="1018"/>
      <c r="C28" s="1018"/>
      <c r="D28" s="1016"/>
      <c r="E28" s="1016"/>
      <c r="F28" s="1016"/>
      <c r="G28" s="1017"/>
      <c r="H28" s="569" t="s">
        <v>69</v>
      </c>
      <c r="I28" s="576"/>
      <c r="J28" s="576"/>
      <c r="K28" s="577">
        <v>0.15</v>
      </c>
      <c r="L28" s="577">
        <v>0.35</v>
      </c>
      <c r="M28" s="577">
        <v>0.5</v>
      </c>
      <c r="N28" s="576"/>
      <c r="O28" s="576"/>
      <c r="P28" s="576"/>
      <c r="Q28" s="576"/>
      <c r="R28" s="576"/>
      <c r="S28" s="576"/>
      <c r="T28" s="576"/>
      <c r="U28" s="144">
        <f t="shared" si="3"/>
        <v>1</v>
      </c>
      <c r="V28" s="1008"/>
      <c r="W28" s="1008"/>
      <c r="X28" s="1008"/>
      <c r="Y28" s="1008"/>
      <c r="Z28" s="1008"/>
      <c r="AA28" s="1008"/>
      <c r="AB28" s="1008"/>
      <c r="AC28" s="1008"/>
      <c r="AD28" s="1008"/>
      <c r="AE28" s="1008"/>
      <c r="AF28" s="1008"/>
      <c r="AG28" s="1008"/>
      <c r="AH28" s="1008"/>
      <c r="AI28" s="1008"/>
      <c r="AJ28" s="1008"/>
    </row>
    <row r="29" spans="1:36" ht="15.75" customHeight="1">
      <c r="A29" s="1018"/>
      <c r="B29" s="1064" t="s">
        <v>839</v>
      </c>
      <c r="C29" s="1046" t="s">
        <v>1938</v>
      </c>
      <c r="D29" s="1321" t="s">
        <v>1992</v>
      </c>
      <c r="E29" s="1013"/>
      <c r="F29" s="1013"/>
      <c r="G29" s="1014"/>
      <c r="H29" s="567" t="s">
        <v>68</v>
      </c>
      <c r="I29" s="572"/>
      <c r="J29" s="572"/>
      <c r="K29" s="578">
        <v>0.05</v>
      </c>
      <c r="L29" s="578">
        <v>0.1</v>
      </c>
      <c r="M29" s="578">
        <v>0.1</v>
      </c>
      <c r="N29" s="578">
        <v>0.15</v>
      </c>
      <c r="O29" s="578">
        <v>0.15</v>
      </c>
      <c r="P29" s="578">
        <v>0.15</v>
      </c>
      <c r="Q29" s="578">
        <v>0.1</v>
      </c>
      <c r="R29" s="578">
        <v>0.1</v>
      </c>
      <c r="S29" s="578">
        <v>0.05</v>
      </c>
      <c r="T29" s="578">
        <v>0.05</v>
      </c>
      <c r="U29" s="575">
        <f t="shared" si="3"/>
        <v>1</v>
      </c>
      <c r="V29" s="1314">
        <v>0.22</v>
      </c>
      <c r="W29" s="1072">
        <f>IF(OR(U30=0,V29=0),0,(U30/U29*V29))</f>
        <v>0.22</v>
      </c>
      <c r="X29" s="1318"/>
      <c r="Y29" s="1315"/>
      <c r="Z29" s="1315"/>
      <c r="AA29" s="1301" t="s">
        <v>1765</v>
      </c>
      <c r="AB29" s="1301" t="s">
        <v>1767</v>
      </c>
      <c r="AC29" s="1301" t="s">
        <v>1993</v>
      </c>
      <c r="AD29" s="1301" t="s">
        <v>1994</v>
      </c>
      <c r="AE29" s="1301" t="s">
        <v>1995</v>
      </c>
      <c r="AF29" s="1301" t="s">
        <v>1996</v>
      </c>
      <c r="AG29" s="1301" t="s">
        <v>1997</v>
      </c>
      <c r="AH29" s="1301" t="s">
        <v>1998</v>
      </c>
      <c r="AI29" s="1301" t="s">
        <v>1999</v>
      </c>
      <c r="AJ29" s="1301" t="s">
        <v>2000</v>
      </c>
    </row>
    <row r="30" spans="1:36" ht="15.75" customHeight="1">
      <c r="A30" s="1018"/>
      <c r="B30" s="1018"/>
      <c r="C30" s="1018"/>
      <c r="D30" s="1016"/>
      <c r="E30" s="1016"/>
      <c r="F30" s="1016"/>
      <c r="G30" s="1017"/>
      <c r="H30" s="569" t="s">
        <v>69</v>
      </c>
      <c r="I30" s="576"/>
      <c r="J30" s="576"/>
      <c r="K30" s="577">
        <v>0.05</v>
      </c>
      <c r="L30" s="577">
        <v>0.1</v>
      </c>
      <c r="M30" s="577">
        <v>0.1</v>
      </c>
      <c r="N30" s="577">
        <v>0.15</v>
      </c>
      <c r="O30" s="577">
        <v>0.15</v>
      </c>
      <c r="P30" s="577">
        <v>0.15</v>
      </c>
      <c r="Q30" s="577">
        <v>0.1</v>
      </c>
      <c r="R30" s="577">
        <v>0.1</v>
      </c>
      <c r="S30" s="577">
        <v>0.05</v>
      </c>
      <c r="T30" s="577">
        <v>0.05</v>
      </c>
      <c r="U30" s="144">
        <f t="shared" si="3"/>
        <v>1</v>
      </c>
      <c r="V30" s="1008"/>
      <c r="W30" s="1008"/>
      <c r="X30" s="1008"/>
      <c r="Y30" s="1008"/>
      <c r="Z30" s="1008"/>
      <c r="AA30" s="1008"/>
      <c r="AB30" s="1008"/>
      <c r="AC30" s="1008"/>
      <c r="AD30" s="1008"/>
      <c r="AE30" s="1008"/>
      <c r="AF30" s="1008"/>
      <c r="AG30" s="1008"/>
      <c r="AH30" s="1008"/>
      <c r="AI30" s="1008"/>
      <c r="AJ30" s="1008"/>
    </row>
    <row r="31" spans="1:36" ht="15" customHeight="1">
      <c r="A31" s="1018"/>
      <c r="B31" s="1064" t="s">
        <v>839</v>
      </c>
      <c r="C31" s="1046" t="s">
        <v>1938</v>
      </c>
      <c r="D31" s="1321" t="s">
        <v>2003</v>
      </c>
      <c r="E31" s="1013"/>
      <c r="F31" s="1013"/>
      <c r="G31" s="1014"/>
      <c r="H31" s="567" t="s">
        <v>68</v>
      </c>
      <c r="I31" s="572"/>
      <c r="J31" s="572"/>
      <c r="K31" s="579">
        <v>0.05</v>
      </c>
      <c r="L31" s="579">
        <v>0.1</v>
      </c>
      <c r="M31" s="579">
        <v>0.1</v>
      </c>
      <c r="N31" s="579">
        <v>0.15</v>
      </c>
      <c r="O31" s="579">
        <v>0.15</v>
      </c>
      <c r="P31" s="579">
        <v>0.15</v>
      </c>
      <c r="Q31" s="579">
        <v>0.1</v>
      </c>
      <c r="R31" s="579">
        <v>0.1</v>
      </c>
      <c r="S31" s="578">
        <v>0.05</v>
      </c>
      <c r="T31" s="578">
        <v>0.05</v>
      </c>
      <c r="U31" s="575">
        <f t="shared" si="3"/>
        <v>1</v>
      </c>
      <c r="V31" s="1314">
        <v>0.22</v>
      </c>
      <c r="W31" s="1072">
        <f>IF(OR(U32=0,V31=0),0,(U32/U31*V31))</f>
        <v>0.22</v>
      </c>
      <c r="X31" s="1318"/>
      <c r="Y31" s="1315"/>
      <c r="Z31" s="1315"/>
      <c r="AA31" s="1301" t="s">
        <v>2005</v>
      </c>
      <c r="AB31" s="1301" t="s">
        <v>2006</v>
      </c>
      <c r="AC31" s="1301" t="s">
        <v>2007</v>
      </c>
      <c r="AD31" s="1301" t="s">
        <v>2008</v>
      </c>
      <c r="AE31" s="1301" t="s">
        <v>2009</v>
      </c>
      <c r="AF31" s="1301" t="s">
        <v>2010</v>
      </c>
      <c r="AG31" s="1301" t="s">
        <v>2011</v>
      </c>
      <c r="AH31" s="1301" t="s">
        <v>2013</v>
      </c>
      <c r="AI31" s="1301" t="s">
        <v>2014</v>
      </c>
      <c r="AJ31" s="1301" t="s">
        <v>2016</v>
      </c>
    </row>
    <row r="32" spans="1:36" ht="15.75" customHeight="1">
      <c r="A32" s="1018"/>
      <c r="B32" s="1018"/>
      <c r="C32" s="1018"/>
      <c r="D32" s="1016"/>
      <c r="E32" s="1016"/>
      <c r="F32" s="1016"/>
      <c r="G32" s="1017"/>
      <c r="H32" s="569" t="s">
        <v>69</v>
      </c>
      <c r="I32" s="576"/>
      <c r="J32" s="576"/>
      <c r="K32" s="577">
        <v>0.05</v>
      </c>
      <c r="L32" s="577">
        <v>0.1</v>
      </c>
      <c r="M32" s="577">
        <v>0.1</v>
      </c>
      <c r="N32" s="577">
        <v>0.15</v>
      </c>
      <c r="O32" s="577">
        <v>0.15</v>
      </c>
      <c r="P32" s="577">
        <v>0.15</v>
      </c>
      <c r="Q32" s="577">
        <v>0.1</v>
      </c>
      <c r="R32" s="577">
        <v>0.1</v>
      </c>
      <c r="S32" s="577">
        <v>0.05</v>
      </c>
      <c r="T32" s="577">
        <v>0.05</v>
      </c>
      <c r="U32" s="144">
        <f t="shared" si="3"/>
        <v>1</v>
      </c>
      <c r="V32" s="1008"/>
      <c r="W32" s="1008"/>
      <c r="X32" s="1008"/>
      <c r="Y32" s="1008"/>
      <c r="Z32" s="1008"/>
      <c r="AA32" s="1008"/>
      <c r="AB32" s="1008"/>
      <c r="AC32" s="1008"/>
      <c r="AD32" s="1008"/>
      <c r="AE32" s="1008"/>
      <c r="AF32" s="1008"/>
      <c r="AG32" s="1008"/>
      <c r="AH32" s="1008"/>
      <c r="AI32" s="1008"/>
      <c r="AJ32" s="1008"/>
    </row>
    <row r="33" spans="1:36" ht="19.5" customHeight="1">
      <c r="A33" s="1018"/>
      <c r="B33" s="1064" t="s">
        <v>839</v>
      </c>
      <c r="C33" s="1046" t="s">
        <v>1938</v>
      </c>
      <c r="D33" s="1321" t="s">
        <v>2018</v>
      </c>
      <c r="E33" s="1013"/>
      <c r="F33" s="1013"/>
      <c r="G33" s="1014"/>
      <c r="H33" s="567" t="s">
        <v>68</v>
      </c>
      <c r="I33" s="572"/>
      <c r="J33" s="572"/>
      <c r="K33" s="579">
        <v>0.05</v>
      </c>
      <c r="L33" s="579">
        <v>0.1</v>
      </c>
      <c r="M33" s="579">
        <v>0.1</v>
      </c>
      <c r="N33" s="579">
        <v>0.15</v>
      </c>
      <c r="O33" s="579">
        <v>0.15</v>
      </c>
      <c r="P33" s="579">
        <v>0.15</v>
      </c>
      <c r="Q33" s="579">
        <v>0.1</v>
      </c>
      <c r="R33" s="579">
        <v>0.1</v>
      </c>
      <c r="S33" s="578">
        <v>0.05</v>
      </c>
      <c r="T33" s="578">
        <v>0.05</v>
      </c>
      <c r="U33" s="575">
        <f t="shared" si="3"/>
        <v>1</v>
      </c>
      <c r="V33" s="1314">
        <v>0.22</v>
      </c>
      <c r="W33" s="1072">
        <f>IF(OR(U34=0,V33=0),0,(U34/U33*V33))</f>
        <v>0.22</v>
      </c>
      <c r="X33" s="1318"/>
      <c r="Y33" s="1315"/>
      <c r="Z33" s="1315"/>
      <c r="AA33" s="1301" t="s">
        <v>2019</v>
      </c>
      <c r="AB33" s="1301" t="s">
        <v>2020</v>
      </c>
      <c r="AC33" s="1301" t="s">
        <v>2022</v>
      </c>
      <c r="AD33" s="1301" t="s">
        <v>2024</v>
      </c>
      <c r="AE33" s="1301" t="s">
        <v>2025</v>
      </c>
      <c r="AF33" s="1301" t="s">
        <v>2026</v>
      </c>
      <c r="AG33" s="1301" t="s">
        <v>2027</v>
      </c>
      <c r="AH33" s="1301" t="s">
        <v>2028</v>
      </c>
      <c r="AI33" s="1301" t="s">
        <v>2029</v>
      </c>
      <c r="AJ33" s="1301" t="s">
        <v>2030</v>
      </c>
    </row>
    <row r="34" spans="1:36" ht="19.5" customHeight="1">
      <c r="A34" s="1018"/>
      <c r="B34" s="1018"/>
      <c r="C34" s="1018"/>
      <c r="D34" s="1016"/>
      <c r="E34" s="1016"/>
      <c r="F34" s="1016"/>
      <c r="G34" s="1017"/>
      <c r="H34" s="569" t="s">
        <v>69</v>
      </c>
      <c r="I34" s="576"/>
      <c r="J34" s="576"/>
      <c r="K34" s="577">
        <v>0.05</v>
      </c>
      <c r="L34" s="577">
        <v>0.1</v>
      </c>
      <c r="M34" s="577">
        <v>0.1</v>
      </c>
      <c r="N34" s="577">
        <v>0.15</v>
      </c>
      <c r="O34" s="577">
        <v>0.15</v>
      </c>
      <c r="P34" s="577">
        <v>0.15</v>
      </c>
      <c r="Q34" s="577">
        <v>0.1</v>
      </c>
      <c r="R34" s="577">
        <v>0.1</v>
      </c>
      <c r="S34" s="577">
        <v>0.05</v>
      </c>
      <c r="T34" s="577">
        <v>0.05</v>
      </c>
      <c r="U34" s="582">
        <f t="shared" si="3"/>
        <v>1</v>
      </c>
      <c r="V34" s="1008"/>
      <c r="W34" s="1008"/>
      <c r="X34" s="1008"/>
      <c r="Y34" s="1008"/>
      <c r="Z34" s="1008"/>
      <c r="AA34" s="1008"/>
      <c r="AB34" s="1008"/>
      <c r="AC34" s="1008"/>
      <c r="AD34" s="1008"/>
      <c r="AE34" s="1008"/>
      <c r="AF34" s="1008"/>
      <c r="AG34" s="1008"/>
      <c r="AH34" s="1008"/>
      <c r="AI34" s="1008"/>
      <c r="AJ34" s="1008"/>
    </row>
    <row r="35" spans="1:36" ht="19.5" customHeight="1">
      <c r="A35" s="1018"/>
      <c r="B35" s="1064" t="s">
        <v>839</v>
      </c>
      <c r="C35" s="1046" t="s">
        <v>1938</v>
      </c>
      <c r="D35" s="1322" t="s">
        <v>2032</v>
      </c>
      <c r="E35" s="1013"/>
      <c r="F35" s="1013"/>
      <c r="G35" s="1014"/>
      <c r="H35" s="567" t="s">
        <v>68</v>
      </c>
      <c r="I35" s="572"/>
      <c r="J35" s="572"/>
      <c r="K35" s="574"/>
      <c r="L35" s="574"/>
      <c r="M35" s="574"/>
      <c r="N35" s="578">
        <v>0.4</v>
      </c>
      <c r="O35" s="578">
        <v>0.15</v>
      </c>
      <c r="P35" s="578">
        <v>0.15</v>
      </c>
      <c r="Q35" s="578">
        <v>0.1</v>
      </c>
      <c r="R35" s="578">
        <v>0.1</v>
      </c>
      <c r="S35" s="578">
        <v>0.05</v>
      </c>
      <c r="T35" s="578">
        <v>0.05</v>
      </c>
      <c r="U35" s="575">
        <f t="shared" si="3"/>
        <v>1</v>
      </c>
      <c r="V35" s="1314">
        <v>0.22</v>
      </c>
      <c r="W35" s="1072">
        <f>IF(OR(U36=0,V35=0),0,(U36/U35*V35))</f>
        <v>0.22</v>
      </c>
      <c r="X35" s="585"/>
      <c r="Y35" s="1315"/>
      <c r="Z35" s="1315"/>
      <c r="AA35" s="1301"/>
      <c r="AB35" s="1301"/>
      <c r="AC35" s="1301"/>
      <c r="AD35" s="1301" t="s">
        <v>2033</v>
      </c>
      <c r="AE35" s="1301" t="s">
        <v>2034</v>
      </c>
      <c r="AF35" s="1301" t="s">
        <v>2035</v>
      </c>
      <c r="AG35" s="1301" t="s">
        <v>2036</v>
      </c>
      <c r="AH35" s="1301" t="s">
        <v>2037</v>
      </c>
      <c r="AI35" s="1301" t="s">
        <v>2038</v>
      </c>
      <c r="AJ35" s="1301" t="s">
        <v>2039</v>
      </c>
    </row>
    <row r="36" spans="1:36" ht="19.5" customHeight="1">
      <c r="A36" s="1018"/>
      <c r="B36" s="1018"/>
      <c r="C36" s="1018"/>
      <c r="D36" s="1016"/>
      <c r="E36" s="1016"/>
      <c r="F36" s="1016"/>
      <c r="G36" s="1017"/>
      <c r="H36" s="569" t="s">
        <v>69</v>
      </c>
      <c r="I36" s="576"/>
      <c r="J36" s="576"/>
      <c r="K36" s="588"/>
      <c r="L36" s="588"/>
      <c r="M36" s="588"/>
      <c r="N36" s="589">
        <v>0.4</v>
      </c>
      <c r="O36" s="577">
        <v>0.15</v>
      </c>
      <c r="P36" s="577">
        <v>0.15</v>
      </c>
      <c r="Q36" s="577">
        <v>0.1</v>
      </c>
      <c r="R36" s="577">
        <v>0.1</v>
      </c>
      <c r="S36" s="577">
        <v>0.05</v>
      </c>
      <c r="T36" s="577">
        <v>0.05</v>
      </c>
      <c r="U36" s="582">
        <f t="shared" si="3"/>
        <v>1</v>
      </c>
      <c r="V36" s="1008"/>
      <c r="W36" s="1008"/>
      <c r="X36" s="585"/>
      <c r="Y36" s="1008"/>
      <c r="Z36" s="1008"/>
      <c r="AA36" s="1008"/>
      <c r="AB36" s="1008"/>
      <c r="AC36" s="1008"/>
      <c r="AD36" s="1008"/>
      <c r="AE36" s="1008"/>
      <c r="AF36" s="1008"/>
      <c r="AG36" s="1008"/>
      <c r="AH36" s="1008"/>
      <c r="AI36" s="1008"/>
      <c r="AJ36" s="1008"/>
    </row>
    <row r="37" spans="1:36" ht="19.5" customHeight="1">
      <c r="A37" s="1018"/>
      <c r="B37" s="1064" t="s">
        <v>839</v>
      </c>
      <c r="C37" s="1046" t="s">
        <v>1938</v>
      </c>
      <c r="D37" s="1321" t="s">
        <v>2040</v>
      </c>
      <c r="E37" s="1013"/>
      <c r="F37" s="1013"/>
      <c r="G37" s="1014"/>
      <c r="H37" s="567" t="s">
        <v>68</v>
      </c>
      <c r="I37" s="572"/>
      <c r="J37" s="572"/>
      <c r="K37" s="574"/>
      <c r="L37" s="574"/>
      <c r="M37" s="574"/>
      <c r="N37" s="578"/>
      <c r="O37" s="578"/>
      <c r="P37" s="578"/>
      <c r="Q37" s="578"/>
      <c r="R37" s="578"/>
      <c r="S37" s="578">
        <v>0.5</v>
      </c>
      <c r="T37" s="578">
        <v>0.5</v>
      </c>
      <c r="U37" s="575">
        <f t="shared" si="3"/>
        <v>1</v>
      </c>
      <c r="V37" s="1314">
        <v>0</v>
      </c>
      <c r="W37" s="1072">
        <f>IF(OR(U38=0,V37=0),0,(U38/U37*V37))</f>
        <v>0</v>
      </c>
      <c r="X37" s="585"/>
      <c r="Y37" s="1319"/>
      <c r="Z37" s="1319"/>
      <c r="AA37" s="1319"/>
      <c r="AB37" s="1319"/>
      <c r="AC37" s="1319"/>
      <c r="AD37" s="1319"/>
      <c r="AE37" s="1319"/>
      <c r="AF37" s="1319"/>
      <c r="AG37" s="1319"/>
      <c r="AH37" s="1319"/>
      <c r="AI37" s="1319"/>
      <c r="AJ37" s="1319"/>
    </row>
    <row r="38" spans="1:36" ht="19.5" customHeight="1">
      <c r="A38" s="1018"/>
      <c r="B38" s="1018"/>
      <c r="C38" s="1018"/>
      <c r="D38" s="1016"/>
      <c r="E38" s="1016"/>
      <c r="F38" s="1016"/>
      <c r="G38" s="1017"/>
      <c r="H38" s="569" t="s">
        <v>69</v>
      </c>
      <c r="I38" s="576"/>
      <c r="J38" s="576"/>
      <c r="K38" s="588"/>
      <c r="L38" s="588"/>
      <c r="M38" s="588"/>
      <c r="N38" s="589"/>
      <c r="O38" s="577"/>
      <c r="P38" s="577"/>
      <c r="Q38" s="577"/>
      <c r="R38" s="577"/>
      <c r="S38" s="577"/>
      <c r="T38" s="577"/>
      <c r="U38" s="582">
        <f t="shared" si="3"/>
        <v>0</v>
      </c>
      <c r="V38" s="1008"/>
      <c r="W38" s="1008"/>
      <c r="X38" s="585"/>
      <c r="Y38" s="1008"/>
      <c r="Z38" s="1008"/>
      <c r="AA38" s="1008"/>
      <c r="AB38" s="1008"/>
      <c r="AC38" s="1008"/>
      <c r="AD38" s="1008"/>
      <c r="AE38" s="1008"/>
      <c r="AF38" s="1008"/>
      <c r="AG38" s="1008"/>
      <c r="AH38" s="1008"/>
      <c r="AI38" s="1008"/>
      <c r="AJ38" s="1008"/>
    </row>
    <row r="39" spans="1:36" ht="15.75" customHeight="1">
      <c r="A39" s="35" t="s">
        <v>2</v>
      </c>
      <c r="B39" s="36" t="s">
        <v>1373</v>
      </c>
      <c r="C39" s="37" t="s">
        <v>7</v>
      </c>
      <c r="D39" s="35" t="s">
        <v>3</v>
      </c>
      <c r="E39" s="35" t="s">
        <v>4</v>
      </c>
      <c r="F39" s="35" t="s">
        <v>5</v>
      </c>
      <c r="G39" s="37" t="s">
        <v>6</v>
      </c>
      <c r="H39" s="35" t="s">
        <v>53</v>
      </c>
      <c r="I39" s="35" t="s">
        <v>54</v>
      </c>
      <c r="J39" s="35" t="s">
        <v>55</v>
      </c>
      <c r="K39" s="35" t="s">
        <v>56</v>
      </c>
      <c r="L39" s="35" t="s">
        <v>57</v>
      </c>
      <c r="M39" s="35" t="s">
        <v>58</v>
      </c>
      <c r="N39" s="35" t="s">
        <v>59</v>
      </c>
      <c r="O39" s="35" t="s">
        <v>60</v>
      </c>
      <c r="P39" s="35" t="s">
        <v>61</v>
      </c>
      <c r="Q39" s="35" t="s">
        <v>62</v>
      </c>
      <c r="R39" s="35" t="s">
        <v>63</v>
      </c>
      <c r="S39" s="35" t="s">
        <v>64</v>
      </c>
      <c r="T39" s="35" t="s">
        <v>65</v>
      </c>
      <c r="U39" s="35" t="s">
        <v>66</v>
      </c>
      <c r="V39" s="38" t="s">
        <v>52</v>
      </c>
      <c r="W39" s="40" t="s">
        <v>162</v>
      </c>
      <c r="X39" s="558"/>
      <c r="Y39" s="23" t="s">
        <v>163</v>
      </c>
      <c r="Z39" s="117" t="s">
        <v>164</v>
      </c>
      <c r="AA39" s="117" t="s">
        <v>165</v>
      </c>
      <c r="AB39" s="117" t="s">
        <v>166</v>
      </c>
      <c r="AC39" s="117" t="s">
        <v>167</v>
      </c>
      <c r="AD39" s="117" t="s">
        <v>168</v>
      </c>
      <c r="AE39" s="117" t="s">
        <v>169</v>
      </c>
      <c r="AF39" s="117" t="s">
        <v>170</v>
      </c>
      <c r="AG39" s="117" t="s">
        <v>171</v>
      </c>
      <c r="AH39" s="117" t="s">
        <v>172</v>
      </c>
      <c r="AI39" s="117" t="s">
        <v>173</v>
      </c>
      <c r="AJ39" s="117" t="s">
        <v>174</v>
      </c>
    </row>
    <row r="40" spans="1:36" ht="36" customHeight="1">
      <c r="A40" s="1323" t="s">
        <v>2041</v>
      </c>
      <c r="B40" s="1064" t="s">
        <v>839</v>
      </c>
      <c r="C40" s="1046" t="s">
        <v>1938</v>
      </c>
      <c r="D40" s="1046" t="s">
        <v>1939</v>
      </c>
      <c r="E40" s="1046">
        <v>14</v>
      </c>
      <c r="F40" s="1046" t="s">
        <v>2042</v>
      </c>
      <c r="G40" s="1046" t="s">
        <v>1293</v>
      </c>
      <c r="H40" s="42" t="s">
        <v>68</v>
      </c>
      <c r="I40" s="32">
        <v>0</v>
      </c>
      <c r="J40" s="32">
        <v>0</v>
      </c>
      <c r="K40" s="32">
        <v>0</v>
      </c>
      <c r="L40" s="32">
        <v>0</v>
      </c>
      <c r="M40" s="32">
        <v>0</v>
      </c>
      <c r="N40" s="32">
        <v>5</v>
      </c>
      <c r="O40" s="32">
        <v>1</v>
      </c>
      <c r="P40" s="32">
        <v>0</v>
      </c>
      <c r="Q40" s="32">
        <v>2</v>
      </c>
      <c r="R40" s="32">
        <v>3</v>
      </c>
      <c r="S40" s="32">
        <v>1</v>
      </c>
      <c r="T40" s="32">
        <v>2</v>
      </c>
      <c r="U40" s="60">
        <f t="shared" ref="U40:U41" si="4">SUM(I40:T40)</f>
        <v>14</v>
      </c>
      <c r="V40" s="1352">
        <v>0.1</v>
      </c>
      <c r="W40" s="1052">
        <f>IF(OR(U41=0,V40=0),0,(U41/U40*V40))</f>
        <v>0.1</v>
      </c>
      <c r="X40" s="559"/>
      <c r="Y40" s="1353"/>
      <c r="Z40" s="1353"/>
      <c r="AA40" s="1353"/>
      <c r="AB40" s="1353"/>
      <c r="AC40" s="1353"/>
      <c r="AD40" s="1301" t="s">
        <v>2047</v>
      </c>
      <c r="AE40" s="1301" t="s">
        <v>2048</v>
      </c>
      <c r="AF40" s="1301" t="s">
        <v>2049</v>
      </c>
      <c r="AG40" s="1301" t="s">
        <v>2051</v>
      </c>
      <c r="AH40" s="1301" t="s">
        <v>2052</v>
      </c>
      <c r="AI40" s="1301" t="s">
        <v>2055</v>
      </c>
      <c r="AJ40" s="1301" t="s">
        <v>2056</v>
      </c>
    </row>
    <row r="41" spans="1:36" ht="36" customHeight="1">
      <c r="A41" s="1018"/>
      <c r="B41" s="1008"/>
      <c r="C41" s="1008"/>
      <c r="D41" s="1008"/>
      <c r="E41" s="1008"/>
      <c r="F41" s="1008"/>
      <c r="G41" s="1008"/>
      <c r="H41" s="120" t="s">
        <v>69</v>
      </c>
      <c r="I41" s="591">
        <v>0</v>
      </c>
      <c r="J41" s="591">
        <v>0</v>
      </c>
      <c r="K41" s="591">
        <v>0</v>
      </c>
      <c r="L41" s="591">
        <v>0</v>
      </c>
      <c r="M41" s="591">
        <v>0</v>
      </c>
      <c r="N41" s="591">
        <v>5</v>
      </c>
      <c r="O41" s="591">
        <v>1</v>
      </c>
      <c r="P41" s="591">
        <v>1</v>
      </c>
      <c r="Q41" s="591">
        <v>2</v>
      </c>
      <c r="R41" s="591">
        <v>3</v>
      </c>
      <c r="S41" s="591">
        <v>1</v>
      </c>
      <c r="T41" s="591">
        <v>1</v>
      </c>
      <c r="U41" s="124">
        <f t="shared" si="4"/>
        <v>14</v>
      </c>
      <c r="V41" s="1018"/>
      <c r="W41" s="1008"/>
      <c r="X41" s="559"/>
      <c r="Y41" s="1008"/>
      <c r="Z41" s="1008"/>
      <c r="AA41" s="1008"/>
      <c r="AB41" s="1008"/>
      <c r="AC41" s="1008"/>
      <c r="AD41" s="1008"/>
      <c r="AE41" s="1008"/>
      <c r="AF41" s="1008"/>
      <c r="AG41" s="1008"/>
      <c r="AH41" s="1008"/>
      <c r="AI41" s="1008"/>
      <c r="AJ41" s="1008"/>
    </row>
    <row r="42" spans="1:36" ht="15.75" customHeight="1">
      <c r="A42" s="1018"/>
      <c r="B42" s="1097" t="s">
        <v>30</v>
      </c>
      <c r="C42" s="1010"/>
      <c r="D42" s="1010"/>
      <c r="E42" s="1010"/>
      <c r="F42" s="1010"/>
      <c r="G42" s="1010"/>
      <c r="H42" s="1010"/>
      <c r="I42" s="1010"/>
      <c r="J42" s="1010"/>
      <c r="K42" s="1010"/>
      <c r="L42" s="1010"/>
      <c r="M42" s="1010"/>
      <c r="N42" s="1010"/>
      <c r="O42" s="1010"/>
      <c r="P42" s="1010"/>
      <c r="Q42" s="1010"/>
      <c r="R42" s="1010"/>
      <c r="S42" s="1010"/>
      <c r="T42" s="1010"/>
      <c r="U42" s="1010"/>
      <c r="V42" s="1010"/>
      <c r="W42" s="1313"/>
      <c r="X42" s="559"/>
      <c r="Y42" s="74"/>
      <c r="Z42" s="74"/>
      <c r="AA42" s="74"/>
      <c r="AB42" s="74"/>
      <c r="AC42" s="74"/>
      <c r="AD42" s="74"/>
      <c r="AE42" s="74"/>
      <c r="AF42" s="74"/>
      <c r="AG42" s="74"/>
      <c r="AH42" s="74"/>
      <c r="AI42" s="74"/>
      <c r="AJ42" s="74"/>
    </row>
    <row r="43" spans="1:36" ht="15.75" customHeight="1">
      <c r="A43" s="1018"/>
      <c r="B43" s="1046" t="s">
        <v>2058</v>
      </c>
      <c r="C43" s="1046" t="s">
        <v>1938</v>
      </c>
      <c r="D43" s="1320" t="s">
        <v>2059</v>
      </c>
      <c r="E43" s="1013"/>
      <c r="F43" s="1013"/>
      <c r="G43" s="1014"/>
      <c r="H43" s="42" t="s">
        <v>68</v>
      </c>
      <c r="I43" s="43"/>
      <c r="J43" s="43"/>
      <c r="K43" s="43"/>
      <c r="L43" s="43"/>
      <c r="M43" s="43"/>
      <c r="N43" s="563">
        <v>0.5</v>
      </c>
      <c r="O43" s="563"/>
      <c r="P43" s="563">
        <v>0.1</v>
      </c>
      <c r="Q43" s="563">
        <v>0.1</v>
      </c>
      <c r="R43" s="563">
        <v>0.1</v>
      </c>
      <c r="S43" s="563">
        <v>0.1</v>
      </c>
      <c r="T43" s="563">
        <v>0.1</v>
      </c>
      <c r="U43" s="57">
        <f t="shared" ref="U43:U50" si="5">SUM(I43:T43)</f>
        <v>0.99999999999999989</v>
      </c>
      <c r="V43" s="1335">
        <v>0.25</v>
      </c>
      <c r="W43" s="1072">
        <f>IF(OR(U44=0,V43=0),0,(U44/U43*V43))</f>
        <v>0.25</v>
      </c>
      <c r="X43" s="559"/>
      <c r="Y43" s="1354"/>
      <c r="Z43" s="1354"/>
      <c r="AA43" s="1354"/>
      <c r="AB43" s="1354"/>
      <c r="AC43" s="1354"/>
      <c r="AD43" s="1301" t="s">
        <v>2064</v>
      </c>
      <c r="AE43" s="1301" t="s">
        <v>2065</v>
      </c>
      <c r="AF43" s="1301" t="s">
        <v>2066</v>
      </c>
      <c r="AG43" s="1301" t="s">
        <v>2068</v>
      </c>
      <c r="AH43" s="1301" t="s">
        <v>2069</v>
      </c>
      <c r="AI43" s="1301" t="s">
        <v>2070</v>
      </c>
      <c r="AJ43" s="1301" t="s">
        <v>2071</v>
      </c>
    </row>
    <row r="44" spans="1:36" ht="15.75" customHeight="1">
      <c r="A44" s="1018"/>
      <c r="B44" s="1018"/>
      <c r="C44" s="1018"/>
      <c r="D44" s="1015"/>
      <c r="E44" s="1016"/>
      <c r="F44" s="1016"/>
      <c r="G44" s="1017"/>
      <c r="H44" s="120" t="s">
        <v>69</v>
      </c>
      <c r="I44" s="171"/>
      <c r="J44" s="171"/>
      <c r="K44" s="171"/>
      <c r="L44" s="171"/>
      <c r="M44" s="171"/>
      <c r="N44" s="173">
        <v>0.5</v>
      </c>
      <c r="O44" s="171"/>
      <c r="P44" s="173">
        <v>0.1</v>
      </c>
      <c r="Q44" s="173">
        <v>0.1</v>
      </c>
      <c r="R44" s="173">
        <v>0.1</v>
      </c>
      <c r="S44" s="173">
        <v>0.1</v>
      </c>
      <c r="T44" s="173">
        <v>0.1</v>
      </c>
      <c r="U44" s="144">
        <f t="shared" si="5"/>
        <v>0.99999999999999989</v>
      </c>
      <c r="V44" s="1008"/>
      <c r="W44" s="1008"/>
      <c r="X44" s="559"/>
      <c r="Y44" s="1008"/>
      <c r="Z44" s="1008"/>
      <c r="AA44" s="1008"/>
      <c r="AB44" s="1008"/>
      <c r="AC44" s="1008"/>
      <c r="AD44" s="1008"/>
      <c r="AE44" s="1008"/>
      <c r="AF44" s="1008"/>
      <c r="AG44" s="1008"/>
      <c r="AH44" s="1008"/>
      <c r="AI44" s="1008"/>
      <c r="AJ44" s="1008"/>
    </row>
    <row r="45" spans="1:36" ht="15.75" customHeight="1">
      <c r="A45" s="1018"/>
      <c r="B45" s="1046" t="s">
        <v>2058</v>
      </c>
      <c r="C45" s="1046" t="s">
        <v>1938</v>
      </c>
      <c r="D45" s="1320" t="s">
        <v>2072</v>
      </c>
      <c r="E45" s="1013"/>
      <c r="F45" s="1013"/>
      <c r="G45" s="1014"/>
      <c r="H45" s="42" t="s">
        <v>68</v>
      </c>
      <c r="I45" s="43"/>
      <c r="J45" s="43"/>
      <c r="K45" s="43"/>
      <c r="L45" s="43"/>
      <c r="M45" s="43"/>
      <c r="N45" s="564">
        <v>0.5</v>
      </c>
      <c r="O45" s="564">
        <v>0.1</v>
      </c>
      <c r="P45" s="593">
        <v>0.2</v>
      </c>
      <c r="Q45" s="593">
        <v>0.2</v>
      </c>
      <c r="R45" s="564"/>
      <c r="S45" s="564"/>
      <c r="T45" s="564"/>
      <c r="U45" s="57">
        <f t="shared" si="5"/>
        <v>1</v>
      </c>
      <c r="V45" s="1335">
        <v>0.25</v>
      </c>
      <c r="W45" s="1072">
        <f>IF(OR(U46=0,V45=0),0,(U46/U45*V45))</f>
        <v>0.25</v>
      </c>
      <c r="X45" s="559"/>
      <c r="Y45" s="1335"/>
      <c r="Z45" s="1335"/>
      <c r="AA45" s="1335"/>
      <c r="AB45" s="1335"/>
      <c r="AC45" s="1335"/>
      <c r="AD45" s="1301" t="s">
        <v>2078</v>
      </c>
      <c r="AE45" s="1301" t="s">
        <v>2079</v>
      </c>
      <c r="AF45" s="1301" t="s">
        <v>2080</v>
      </c>
      <c r="AG45" s="1301" t="s">
        <v>2081</v>
      </c>
      <c r="AH45" s="1301" t="s">
        <v>2082</v>
      </c>
      <c r="AI45" s="1301"/>
      <c r="AJ45" s="1334"/>
    </row>
    <row r="46" spans="1:36" ht="15.75" customHeight="1">
      <c r="A46" s="1018"/>
      <c r="B46" s="1018"/>
      <c r="C46" s="1018"/>
      <c r="D46" s="1015"/>
      <c r="E46" s="1016"/>
      <c r="F46" s="1016"/>
      <c r="G46" s="1017"/>
      <c r="H46" s="120" t="s">
        <v>69</v>
      </c>
      <c r="I46" s="171"/>
      <c r="J46" s="171"/>
      <c r="K46" s="171"/>
      <c r="L46" s="171"/>
      <c r="M46" s="171"/>
      <c r="N46" s="173">
        <v>0.5</v>
      </c>
      <c r="O46" s="173">
        <v>0.1</v>
      </c>
      <c r="P46" s="173">
        <v>0.2</v>
      </c>
      <c r="Q46" s="173">
        <v>0.1</v>
      </c>
      <c r="R46" s="173">
        <v>0.1</v>
      </c>
      <c r="S46" s="171"/>
      <c r="T46" s="171"/>
      <c r="U46" s="144">
        <f t="shared" si="5"/>
        <v>1</v>
      </c>
      <c r="V46" s="1008"/>
      <c r="W46" s="1008"/>
      <c r="X46" s="559"/>
      <c r="Y46" s="1008"/>
      <c r="Z46" s="1008"/>
      <c r="AA46" s="1008"/>
      <c r="AB46" s="1008"/>
      <c r="AC46" s="1008"/>
      <c r="AD46" s="1008"/>
      <c r="AE46" s="1008"/>
      <c r="AF46" s="1008"/>
      <c r="AG46" s="1008"/>
      <c r="AH46" s="1008"/>
      <c r="AI46" s="1008"/>
      <c r="AJ46" s="1008"/>
    </row>
    <row r="47" spans="1:36" ht="23.25" customHeight="1">
      <c r="A47" s="1018"/>
      <c r="B47" s="1046" t="s">
        <v>2058</v>
      </c>
      <c r="C47" s="1046" t="s">
        <v>1938</v>
      </c>
      <c r="D47" s="1320" t="s">
        <v>2088</v>
      </c>
      <c r="E47" s="1013"/>
      <c r="F47" s="1013"/>
      <c r="G47" s="1014"/>
      <c r="H47" s="42" t="s">
        <v>68</v>
      </c>
      <c r="I47" s="43"/>
      <c r="J47" s="43"/>
      <c r="K47" s="43"/>
      <c r="L47" s="43"/>
      <c r="M47" s="43"/>
      <c r="N47" s="564">
        <v>0.4</v>
      </c>
      <c r="O47" s="564">
        <v>0.1</v>
      </c>
      <c r="P47" s="564">
        <v>0.1</v>
      </c>
      <c r="Q47" s="564">
        <v>0.1</v>
      </c>
      <c r="R47" s="564">
        <v>0.2</v>
      </c>
      <c r="S47" s="564">
        <v>0.1</v>
      </c>
      <c r="T47" s="564"/>
      <c r="U47" s="57">
        <f t="shared" si="5"/>
        <v>0.99999999999999989</v>
      </c>
      <c r="V47" s="1335">
        <v>0.25</v>
      </c>
      <c r="W47" s="1072">
        <f>IF(OR(U48=0,V47=0),0,(U48/U47*V47))</f>
        <v>0.22500000000000001</v>
      </c>
      <c r="X47" s="559"/>
      <c r="Y47" s="1335"/>
      <c r="Z47" s="1335"/>
      <c r="AA47" s="1335"/>
      <c r="AB47" s="1335"/>
      <c r="AC47" s="1335"/>
      <c r="AD47" s="1301" t="s">
        <v>2090</v>
      </c>
      <c r="AE47" s="1301" t="s">
        <v>2091</v>
      </c>
      <c r="AF47" s="1301" t="s">
        <v>2092</v>
      </c>
      <c r="AG47" s="1301" t="s">
        <v>2093</v>
      </c>
      <c r="AH47" s="1301" t="s">
        <v>2094</v>
      </c>
      <c r="AI47" s="1301" t="s">
        <v>2095</v>
      </c>
      <c r="AJ47" s="1334"/>
    </row>
    <row r="48" spans="1:36" ht="23.25" customHeight="1">
      <c r="A48" s="1018"/>
      <c r="B48" s="1018"/>
      <c r="C48" s="1018"/>
      <c r="D48" s="1015"/>
      <c r="E48" s="1016"/>
      <c r="F48" s="1016"/>
      <c r="G48" s="1017"/>
      <c r="H48" s="120" t="s">
        <v>69</v>
      </c>
      <c r="I48" s="171"/>
      <c r="J48" s="171"/>
      <c r="K48" s="171"/>
      <c r="L48" s="171"/>
      <c r="M48" s="171"/>
      <c r="N48" s="173">
        <v>0.4</v>
      </c>
      <c r="O48" s="173">
        <v>0.1</v>
      </c>
      <c r="P48" s="173">
        <v>0.1</v>
      </c>
      <c r="Q48" s="173">
        <v>0.1</v>
      </c>
      <c r="R48" s="173">
        <v>0.1</v>
      </c>
      <c r="S48" s="173">
        <v>0.1</v>
      </c>
      <c r="T48" s="171"/>
      <c r="U48" s="144">
        <f t="shared" si="5"/>
        <v>0.89999999999999991</v>
      </c>
      <c r="V48" s="1008"/>
      <c r="W48" s="1008"/>
      <c r="X48" s="559"/>
      <c r="Y48" s="1008"/>
      <c r="Z48" s="1008"/>
      <c r="AA48" s="1008"/>
      <c r="AB48" s="1008"/>
      <c r="AC48" s="1008"/>
      <c r="AD48" s="1008"/>
      <c r="AE48" s="1008"/>
      <c r="AF48" s="1008"/>
      <c r="AG48" s="1008"/>
      <c r="AH48" s="1008"/>
      <c r="AI48" s="1008"/>
      <c r="AJ48" s="1008"/>
    </row>
    <row r="49" spans="1:36" ht="21" customHeight="1">
      <c r="A49" s="1018"/>
      <c r="B49" s="1046" t="s">
        <v>2058</v>
      </c>
      <c r="C49" s="1046" t="s">
        <v>1938</v>
      </c>
      <c r="D49" s="1320" t="s">
        <v>2097</v>
      </c>
      <c r="E49" s="1013"/>
      <c r="F49" s="1013"/>
      <c r="G49" s="1014"/>
      <c r="H49" s="42" t="s">
        <v>68</v>
      </c>
      <c r="I49" s="43"/>
      <c r="J49" s="43"/>
      <c r="K49" s="43"/>
      <c r="L49" s="43"/>
      <c r="M49" s="43"/>
      <c r="N49" s="564">
        <v>0.4</v>
      </c>
      <c r="O49" s="564">
        <v>0.1</v>
      </c>
      <c r="P49" s="564">
        <v>0.1</v>
      </c>
      <c r="Q49" s="564">
        <v>0.1</v>
      </c>
      <c r="R49" s="564">
        <v>0.1</v>
      </c>
      <c r="S49" s="564">
        <v>0.1</v>
      </c>
      <c r="T49" s="564">
        <v>0.1</v>
      </c>
      <c r="U49" s="57">
        <f t="shared" si="5"/>
        <v>0.99999999999999989</v>
      </c>
      <c r="V49" s="1335">
        <v>0.25</v>
      </c>
      <c r="W49" s="1072">
        <f>IF(OR(U50=0,V49=0),0,(U50/U49*V49))</f>
        <v>0.25</v>
      </c>
      <c r="X49" s="559"/>
      <c r="Y49" s="1335"/>
      <c r="Z49" s="1335"/>
      <c r="AA49" s="1335"/>
      <c r="AB49" s="1335"/>
      <c r="AC49" s="1335"/>
      <c r="AD49" s="1301" t="s">
        <v>2101</v>
      </c>
      <c r="AE49" s="1301" t="s">
        <v>2102</v>
      </c>
      <c r="AF49" s="1301" t="s">
        <v>2103</v>
      </c>
      <c r="AG49" s="1301" t="s">
        <v>2104</v>
      </c>
      <c r="AH49" s="1301" t="s">
        <v>2106</v>
      </c>
      <c r="AI49" s="1301" t="s">
        <v>2107</v>
      </c>
      <c r="AJ49" s="1301" t="s">
        <v>2108</v>
      </c>
    </row>
    <row r="50" spans="1:36" ht="21" customHeight="1">
      <c r="A50" s="1018"/>
      <c r="B50" s="1018"/>
      <c r="C50" s="1018"/>
      <c r="D50" s="1015"/>
      <c r="E50" s="1016"/>
      <c r="F50" s="1016"/>
      <c r="G50" s="1017"/>
      <c r="H50" s="120" t="s">
        <v>69</v>
      </c>
      <c r="I50" s="171"/>
      <c r="J50" s="171"/>
      <c r="K50" s="171"/>
      <c r="L50" s="171"/>
      <c r="M50" s="171"/>
      <c r="N50" s="173">
        <v>0.4</v>
      </c>
      <c r="O50" s="173">
        <v>0.1</v>
      </c>
      <c r="P50" s="173">
        <v>0.1</v>
      </c>
      <c r="Q50" s="173">
        <v>0.1</v>
      </c>
      <c r="R50" s="173">
        <v>0.1</v>
      </c>
      <c r="S50" s="173">
        <v>0.1</v>
      </c>
      <c r="T50" s="173">
        <v>0.1</v>
      </c>
      <c r="U50" s="144">
        <f t="shared" si="5"/>
        <v>0.99999999999999989</v>
      </c>
      <c r="V50" s="1008"/>
      <c r="W50" s="1008"/>
      <c r="X50" s="559"/>
      <c r="Y50" s="1008"/>
      <c r="Z50" s="1008"/>
      <c r="AA50" s="1008"/>
      <c r="AB50" s="1008"/>
      <c r="AC50" s="1008"/>
      <c r="AD50" s="1008"/>
      <c r="AE50" s="1008"/>
      <c r="AF50" s="1008"/>
      <c r="AG50" s="1008"/>
      <c r="AH50" s="1008"/>
      <c r="AI50" s="1008"/>
      <c r="AJ50" s="1008"/>
    </row>
    <row r="51" spans="1:36" ht="15.75" customHeight="1">
      <c r="A51" s="35" t="s">
        <v>2</v>
      </c>
      <c r="B51" s="36" t="s">
        <v>1373</v>
      </c>
      <c r="C51" s="37" t="s">
        <v>7</v>
      </c>
      <c r="D51" s="35" t="s">
        <v>3</v>
      </c>
      <c r="E51" s="35" t="s">
        <v>4</v>
      </c>
      <c r="F51" s="35" t="s">
        <v>5</v>
      </c>
      <c r="G51" s="37" t="s">
        <v>6</v>
      </c>
      <c r="H51" s="35" t="s">
        <v>53</v>
      </c>
      <c r="I51" s="35" t="s">
        <v>54</v>
      </c>
      <c r="J51" s="35" t="s">
        <v>55</v>
      </c>
      <c r="K51" s="35" t="s">
        <v>56</v>
      </c>
      <c r="L51" s="35" t="s">
        <v>57</v>
      </c>
      <c r="M51" s="35" t="s">
        <v>58</v>
      </c>
      <c r="N51" s="35" t="s">
        <v>59</v>
      </c>
      <c r="O51" s="35" t="s">
        <v>60</v>
      </c>
      <c r="P51" s="35" t="s">
        <v>61</v>
      </c>
      <c r="Q51" s="35" t="s">
        <v>62</v>
      </c>
      <c r="R51" s="35" t="s">
        <v>63</v>
      </c>
      <c r="S51" s="35" t="s">
        <v>64</v>
      </c>
      <c r="T51" s="35" t="s">
        <v>65</v>
      </c>
      <c r="U51" s="35" t="s">
        <v>66</v>
      </c>
      <c r="V51" s="38" t="s">
        <v>52</v>
      </c>
      <c r="W51" s="40" t="s">
        <v>162</v>
      </c>
      <c r="X51" s="558"/>
      <c r="Y51" s="117" t="s">
        <v>163</v>
      </c>
      <c r="Z51" s="117" t="s">
        <v>164</v>
      </c>
      <c r="AA51" s="117" t="s">
        <v>165</v>
      </c>
      <c r="AB51" s="117" t="s">
        <v>166</v>
      </c>
      <c r="AC51" s="117" t="s">
        <v>167</v>
      </c>
      <c r="AD51" s="117" t="s">
        <v>168</v>
      </c>
      <c r="AE51" s="117" t="s">
        <v>169</v>
      </c>
      <c r="AF51" s="117" t="s">
        <v>170</v>
      </c>
      <c r="AG51" s="117" t="s">
        <v>171</v>
      </c>
      <c r="AH51" s="117" t="s">
        <v>172</v>
      </c>
      <c r="AI51" s="117" t="s">
        <v>173</v>
      </c>
      <c r="AJ51" s="117" t="s">
        <v>174</v>
      </c>
    </row>
    <row r="52" spans="1:36" ht="39" customHeight="1">
      <c r="A52" s="1323" t="s">
        <v>2110</v>
      </c>
      <c r="B52" s="1324" t="s">
        <v>839</v>
      </c>
      <c r="C52" s="1046" t="s">
        <v>1938</v>
      </c>
      <c r="D52" s="1046" t="s">
        <v>1939</v>
      </c>
      <c r="E52" s="1046">
        <v>143</v>
      </c>
      <c r="F52" s="1046" t="s">
        <v>34</v>
      </c>
      <c r="G52" s="1046" t="s">
        <v>1293</v>
      </c>
      <c r="H52" s="42" t="s">
        <v>68</v>
      </c>
      <c r="I52" s="59">
        <v>0</v>
      </c>
      <c r="J52" s="59">
        <v>0</v>
      </c>
      <c r="K52" s="59">
        <v>0</v>
      </c>
      <c r="L52" s="59">
        <v>0</v>
      </c>
      <c r="M52" s="59">
        <v>0</v>
      </c>
      <c r="N52" s="596">
        <v>118</v>
      </c>
      <c r="O52" s="597">
        <v>7</v>
      </c>
      <c r="P52" s="597">
        <v>35</v>
      </c>
      <c r="Q52" s="597">
        <v>4</v>
      </c>
      <c r="R52" s="597">
        <v>4</v>
      </c>
      <c r="S52" s="597">
        <v>5</v>
      </c>
      <c r="T52" s="597">
        <v>2</v>
      </c>
      <c r="U52" s="60">
        <f t="shared" ref="U52:U53" si="6">SUM(I52:T52)</f>
        <v>175</v>
      </c>
      <c r="V52" s="1051">
        <v>0.1</v>
      </c>
      <c r="W52" s="1052">
        <f>IF(OR(U53=0,V52=0),0,(U53/U52*V52))</f>
        <v>0.10571428571428572</v>
      </c>
      <c r="X52" s="559"/>
      <c r="Y52" s="1051"/>
      <c r="Z52" s="1051"/>
      <c r="AA52" s="1051"/>
      <c r="AB52" s="1051"/>
      <c r="AC52" s="1051"/>
      <c r="AD52" s="1301" t="s">
        <v>2119</v>
      </c>
      <c r="AE52" s="1301" t="s">
        <v>2120</v>
      </c>
      <c r="AF52" s="1301" t="s">
        <v>2121</v>
      </c>
      <c r="AG52" s="1301" t="s">
        <v>2122</v>
      </c>
      <c r="AH52" s="1301" t="s">
        <v>2123</v>
      </c>
      <c r="AI52" s="1301" t="s">
        <v>2124</v>
      </c>
      <c r="AJ52" s="1301" t="s">
        <v>2125</v>
      </c>
    </row>
    <row r="53" spans="1:36" ht="39" customHeight="1">
      <c r="A53" s="1018"/>
      <c r="B53" s="1020"/>
      <c r="C53" s="1008"/>
      <c r="D53" s="1008"/>
      <c r="E53" s="1008"/>
      <c r="F53" s="1008"/>
      <c r="G53" s="1008"/>
      <c r="H53" s="120" t="s">
        <v>69</v>
      </c>
      <c r="I53" s="580">
        <v>0</v>
      </c>
      <c r="J53" s="580">
        <v>0</v>
      </c>
      <c r="K53" s="580">
        <v>0</v>
      </c>
      <c r="L53" s="580">
        <v>0</v>
      </c>
      <c r="M53" s="580">
        <v>0</v>
      </c>
      <c r="N53" s="581">
        <v>118</v>
      </c>
      <c r="O53" s="581">
        <v>7</v>
      </c>
      <c r="P53" s="581">
        <v>36</v>
      </c>
      <c r="Q53" s="581">
        <v>9</v>
      </c>
      <c r="R53" s="581">
        <v>8</v>
      </c>
      <c r="S53" s="581">
        <v>5</v>
      </c>
      <c r="T53" s="581">
        <v>2</v>
      </c>
      <c r="U53" s="124">
        <f t="shared" si="6"/>
        <v>185</v>
      </c>
      <c r="V53" s="1008"/>
      <c r="W53" s="1008"/>
      <c r="X53" s="559"/>
      <c r="Y53" s="1008"/>
      <c r="Z53" s="1008"/>
      <c r="AA53" s="1008"/>
      <c r="AB53" s="1008"/>
      <c r="AC53" s="1008"/>
      <c r="AD53" s="1008"/>
      <c r="AE53" s="1008"/>
      <c r="AF53" s="1008"/>
      <c r="AG53" s="1008"/>
      <c r="AH53" s="1008"/>
      <c r="AI53" s="1008"/>
      <c r="AJ53" s="1008"/>
    </row>
    <row r="54" spans="1:36" ht="15.75" customHeight="1">
      <c r="A54" s="1018"/>
      <c r="B54" s="1097" t="s">
        <v>30</v>
      </c>
      <c r="C54" s="1010"/>
      <c r="D54" s="1010"/>
      <c r="E54" s="1010"/>
      <c r="F54" s="1010"/>
      <c r="G54" s="1010"/>
      <c r="H54" s="1010"/>
      <c r="I54" s="1010"/>
      <c r="J54" s="1010"/>
      <c r="K54" s="1010"/>
      <c r="L54" s="1010"/>
      <c r="M54" s="1010"/>
      <c r="N54" s="1010"/>
      <c r="O54" s="1010"/>
      <c r="P54" s="1010"/>
      <c r="Q54" s="1010"/>
      <c r="R54" s="1010"/>
      <c r="S54" s="1010"/>
      <c r="T54" s="1010"/>
      <c r="U54" s="1010"/>
      <c r="V54" s="1010"/>
      <c r="W54" s="1313"/>
      <c r="X54" s="559"/>
      <c r="Y54" s="74"/>
      <c r="Z54" s="74"/>
      <c r="AA54" s="74"/>
      <c r="AB54" s="74"/>
      <c r="AC54" s="74"/>
      <c r="AD54" s="74"/>
      <c r="AE54" s="74"/>
      <c r="AF54" s="74"/>
      <c r="AG54" s="74"/>
      <c r="AH54" s="74"/>
      <c r="AI54" s="74"/>
      <c r="AJ54" s="74"/>
    </row>
    <row r="55" spans="1:36" ht="15.75" customHeight="1">
      <c r="A55" s="1018"/>
      <c r="B55" s="1064" t="s">
        <v>839</v>
      </c>
      <c r="C55" s="1046" t="s">
        <v>1938</v>
      </c>
      <c r="D55" s="1320" t="s">
        <v>2127</v>
      </c>
      <c r="E55" s="1013"/>
      <c r="F55" s="1013"/>
      <c r="G55" s="1014"/>
      <c r="H55" s="42" t="s">
        <v>68</v>
      </c>
      <c r="I55" s="43">
        <v>0</v>
      </c>
      <c r="J55" s="43">
        <v>0</v>
      </c>
      <c r="K55" s="43">
        <v>0</v>
      </c>
      <c r="L55" s="43">
        <v>0</v>
      </c>
      <c r="M55" s="43">
        <v>0</v>
      </c>
      <c r="N55" s="43">
        <v>0.5</v>
      </c>
      <c r="O55" s="43">
        <v>0.1</v>
      </c>
      <c r="P55" s="43">
        <v>0.1</v>
      </c>
      <c r="Q55" s="43">
        <v>0.1</v>
      </c>
      <c r="R55" s="43">
        <v>0.1</v>
      </c>
      <c r="S55" s="43">
        <v>0.05</v>
      </c>
      <c r="T55" s="43">
        <v>0.05</v>
      </c>
      <c r="U55" s="57">
        <f t="shared" ref="U55:U64" si="7">SUM(I55:T55)</f>
        <v>1</v>
      </c>
      <c r="V55" s="1051">
        <v>0.25</v>
      </c>
      <c r="W55" s="1072">
        <f>IF(OR(U56=0,V55=0),0,(U56/U55*V55))</f>
        <v>0.25</v>
      </c>
      <c r="X55" s="559"/>
      <c r="Y55" s="1051"/>
      <c r="Z55" s="1051"/>
      <c r="AA55" s="1051"/>
      <c r="AB55" s="1051"/>
      <c r="AC55" s="1051"/>
      <c r="AD55" s="1301" t="s">
        <v>2130</v>
      </c>
      <c r="AE55" s="1301" t="s">
        <v>2131</v>
      </c>
      <c r="AF55" s="1301" t="s">
        <v>2132</v>
      </c>
      <c r="AG55" s="1301" t="s">
        <v>2133</v>
      </c>
      <c r="AH55" s="1301" t="s">
        <v>2134</v>
      </c>
      <c r="AI55" s="1301" t="s">
        <v>2135</v>
      </c>
      <c r="AJ55" s="1301" t="s">
        <v>2136</v>
      </c>
    </row>
    <row r="56" spans="1:36" ht="15.75" customHeight="1">
      <c r="A56" s="1018"/>
      <c r="B56" s="1018"/>
      <c r="C56" s="1018"/>
      <c r="D56" s="1015"/>
      <c r="E56" s="1016"/>
      <c r="F56" s="1016"/>
      <c r="G56" s="1017"/>
      <c r="H56" s="120" t="s">
        <v>69</v>
      </c>
      <c r="I56" s="171">
        <v>0</v>
      </c>
      <c r="J56" s="171">
        <v>0</v>
      </c>
      <c r="K56" s="171">
        <v>0</v>
      </c>
      <c r="L56" s="171">
        <v>0</v>
      </c>
      <c r="M56" s="171">
        <v>0</v>
      </c>
      <c r="N56" s="173">
        <v>0.5</v>
      </c>
      <c r="O56" s="173">
        <v>0.1</v>
      </c>
      <c r="P56" s="173">
        <v>0.1</v>
      </c>
      <c r="Q56" s="173">
        <v>0.1</v>
      </c>
      <c r="R56" s="173">
        <v>0.1</v>
      </c>
      <c r="S56" s="173">
        <v>0.05</v>
      </c>
      <c r="T56" s="173">
        <v>0.05</v>
      </c>
      <c r="U56" s="144">
        <f t="shared" si="7"/>
        <v>1</v>
      </c>
      <c r="V56" s="1008"/>
      <c r="W56" s="1008"/>
      <c r="X56" s="559"/>
      <c r="Y56" s="1008"/>
      <c r="Z56" s="1008"/>
      <c r="AA56" s="1008"/>
      <c r="AB56" s="1008"/>
      <c r="AC56" s="1008"/>
      <c r="AD56" s="1008"/>
      <c r="AE56" s="1008"/>
      <c r="AF56" s="1008"/>
      <c r="AG56" s="1008"/>
      <c r="AH56" s="1008"/>
      <c r="AI56" s="1008"/>
      <c r="AJ56" s="1008"/>
    </row>
    <row r="57" spans="1:36" ht="15.75" customHeight="1">
      <c r="A57" s="1018"/>
      <c r="B57" s="1064" t="s">
        <v>839</v>
      </c>
      <c r="C57" s="1046" t="s">
        <v>1938</v>
      </c>
      <c r="D57" s="1320" t="s">
        <v>2138</v>
      </c>
      <c r="E57" s="1013"/>
      <c r="F57" s="1013"/>
      <c r="G57" s="1014"/>
      <c r="H57" s="42" t="s">
        <v>68</v>
      </c>
      <c r="I57" s="43">
        <v>0</v>
      </c>
      <c r="J57" s="43">
        <v>0</v>
      </c>
      <c r="K57" s="43">
        <v>0</v>
      </c>
      <c r="L57" s="43">
        <v>0</v>
      </c>
      <c r="M57" s="43">
        <v>0</v>
      </c>
      <c r="N57" s="43">
        <v>0.4</v>
      </c>
      <c r="O57" s="43">
        <v>0.1</v>
      </c>
      <c r="P57" s="43">
        <v>0.1</v>
      </c>
      <c r="Q57" s="43">
        <v>0.2</v>
      </c>
      <c r="R57" s="43">
        <v>0.1</v>
      </c>
      <c r="S57" s="43">
        <v>0.05</v>
      </c>
      <c r="T57" s="43">
        <v>0.05</v>
      </c>
      <c r="U57" s="57">
        <f t="shared" si="7"/>
        <v>1</v>
      </c>
      <c r="V57" s="1051">
        <v>0.25</v>
      </c>
      <c r="W57" s="1072">
        <f>IF(OR(U58=0,V57=0),0,(U58/U57*V57))</f>
        <v>0.25</v>
      </c>
      <c r="X57" s="559"/>
      <c r="Y57" s="1051"/>
      <c r="Z57" s="1051"/>
      <c r="AA57" s="1051"/>
      <c r="AB57" s="1051"/>
      <c r="AC57" s="1051"/>
      <c r="AD57" s="1301" t="s">
        <v>2146</v>
      </c>
      <c r="AE57" s="1301" t="s">
        <v>2147</v>
      </c>
      <c r="AF57" s="1301" t="s">
        <v>2148</v>
      </c>
      <c r="AG57" s="1301" t="s">
        <v>2149</v>
      </c>
      <c r="AH57" s="1301" t="s">
        <v>2150</v>
      </c>
      <c r="AI57" s="1301" t="s">
        <v>2151</v>
      </c>
      <c r="AJ57" s="1301" t="s">
        <v>2152</v>
      </c>
    </row>
    <row r="58" spans="1:36" ht="15.75" customHeight="1">
      <c r="A58" s="1018"/>
      <c r="B58" s="1018"/>
      <c r="C58" s="1018"/>
      <c r="D58" s="1015"/>
      <c r="E58" s="1016"/>
      <c r="F58" s="1016"/>
      <c r="G58" s="1017"/>
      <c r="H58" s="120" t="s">
        <v>69</v>
      </c>
      <c r="I58" s="171">
        <v>0</v>
      </c>
      <c r="J58" s="171">
        <v>0</v>
      </c>
      <c r="K58" s="171">
        <v>0</v>
      </c>
      <c r="L58" s="171">
        <v>0</v>
      </c>
      <c r="M58" s="171">
        <v>0</v>
      </c>
      <c r="N58" s="173">
        <v>0.4</v>
      </c>
      <c r="O58" s="173">
        <v>0.1</v>
      </c>
      <c r="P58" s="173">
        <v>0.1</v>
      </c>
      <c r="Q58" s="173">
        <v>0.2</v>
      </c>
      <c r="R58" s="173">
        <v>0.1</v>
      </c>
      <c r="S58" s="173">
        <v>0.05</v>
      </c>
      <c r="T58" s="173">
        <v>0.05</v>
      </c>
      <c r="U58" s="144">
        <f t="shared" si="7"/>
        <v>1</v>
      </c>
      <c r="V58" s="1008"/>
      <c r="W58" s="1008"/>
      <c r="X58" s="559"/>
      <c r="Y58" s="1008"/>
      <c r="Z58" s="1008"/>
      <c r="AA58" s="1008"/>
      <c r="AB58" s="1008"/>
      <c r="AC58" s="1008"/>
      <c r="AD58" s="1008"/>
      <c r="AE58" s="1008"/>
      <c r="AF58" s="1008"/>
      <c r="AG58" s="1008"/>
      <c r="AH58" s="1008"/>
      <c r="AI58" s="1008"/>
      <c r="AJ58" s="1008"/>
    </row>
    <row r="59" spans="1:36" ht="15.75" customHeight="1">
      <c r="A59" s="1018"/>
      <c r="B59" s="1064" t="s">
        <v>839</v>
      </c>
      <c r="C59" s="1046" t="s">
        <v>1938</v>
      </c>
      <c r="D59" s="1320" t="s">
        <v>2155</v>
      </c>
      <c r="E59" s="1013"/>
      <c r="F59" s="1013"/>
      <c r="G59" s="1014"/>
      <c r="H59" s="42" t="s">
        <v>68</v>
      </c>
      <c r="I59" s="43">
        <v>0</v>
      </c>
      <c r="J59" s="43">
        <v>0</v>
      </c>
      <c r="K59" s="43">
        <v>0</v>
      </c>
      <c r="L59" s="43">
        <v>0</v>
      </c>
      <c r="M59" s="43">
        <v>0</v>
      </c>
      <c r="N59" s="43">
        <v>0.4</v>
      </c>
      <c r="O59" s="43">
        <v>0.1</v>
      </c>
      <c r="P59" s="43">
        <v>0.1</v>
      </c>
      <c r="Q59" s="43">
        <v>0.1</v>
      </c>
      <c r="R59" s="43">
        <v>0.1</v>
      </c>
      <c r="S59" s="43">
        <v>0.1</v>
      </c>
      <c r="T59" s="43">
        <v>0.1</v>
      </c>
      <c r="U59" s="57">
        <f t="shared" si="7"/>
        <v>0.99999999999999989</v>
      </c>
      <c r="V59" s="1051">
        <v>0.25</v>
      </c>
      <c r="W59" s="1072">
        <f>IF(OR(U60=0,V59=0),0,(U60/U59*V59))</f>
        <v>0.25</v>
      </c>
      <c r="X59" s="559"/>
      <c r="Y59" s="1051"/>
      <c r="Z59" s="1051"/>
      <c r="AA59" s="1051"/>
      <c r="AB59" s="1051"/>
      <c r="AC59" s="1051"/>
      <c r="AD59" s="1301" t="s">
        <v>2156</v>
      </c>
      <c r="AE59" s="1301" t="s">
        <v>2157</v>
      </c>
      <c r="AF59" s="1301" t="s">
        <v>2158</v>
      </c>
      <c r="AG59" s="1301" t="s">
        <v>2159</v>
      </c>
      <c r="AH59" s="1301" t="s">
        <v>2160</v>
      </c>
      <c r="AI59" s="1301" t="s">
        <v>2161</v>
      </c>
      <c r="AJ59" s="1301" t="s">
        <v>2163</v>
      </c>
    </row>
    <row r="60" spans="1:36" ht="15.75" customHeight="1">
      <c r="A60" s="1018"/>
      <c r="B60" s="1018"/>
      <c r="C60" s="1018"/>
      <c r="D60" s="1015"/>
      <c r="E60" s="1016"/>
      <c r="F60" s="1016"/>
      <c r="G60" s="1017"/>
      <c r="H60" s="120" t="s">
        <v>69</v>
      </c>
      <c r="I60" s="171">
        <v>0</v>
      </c>
      <c r="J60" s="171">
        <v>0</v>
      </c>
      <c r="K60" s="171">
        <v>0</v>
      </c>
      <c r="L60" s="171">
        <v>0</v>
      </c>
      <c r="M60" s="171">
        <v>0</v>
      </c>
      <c r="N60" s="173">
        <v>0.4</v>
      </c>
      <c r="O60" s="173">
        <v>0.1</v>
      </c>
      <c r="P60" s="173">
        <v>0.1</v>
      </c>
      <c r="Q60" s="173">
        <v>0.1</v>
      </c>
      <c r="R60" s="173">
        <v>0.1</v>
      </c>
      <c r="S60" s="173">
        <v>0.1</v>
      </c>
      <c r="T60" s="173">
        <v>0.1</v>
      </c>
      <c r="U60" s="144">
        <f t="shared" si="7"/>
        <v>0.99999999999999989</v>
      </c>
      <c r="V60" s="1008"/>
      <c r="W60" s="1008"/>
      <c r="X60" s="559"/>
      <c r="Y60" s="1008"/>
      <c r="Z60" s="1008"/>
      <c r="AA60" s="1008"/>
      <c r="AB60" s="1008"/>
      <c r="AC60" s="1008"/>
      <c r="AD60" s="1008"/>
      <c r="AE60" s="1008"/>
      <c r="AF60" s="1008"/>
      <c r="AG60" s="1008"/>
      <c r="AH60" s="1008"/>
      <c r="AI60" s="1008"/>
      <c r="AJ60" s="1008"/>
    </row>
    <row r="61" spans="1:36" ht="15.75" customHeight="1">
      <c r="A61" s="1018"/>
      <c r="B61" s="1064" t="s">
        <v>839</v>
      </c>
      <c r="C61" s="1046" t="s">
        <v>1938</v>
      </c>
      <c r="D61" s="1320" t="s">
        <v>2176</v>
      </c>
      <c r="E61" s="1013"/>
      <c r="F61" s="1013"/>
      <c r="G61" s="1014"/>
      <c r="H61" s="42" t="s">
        <v>68</v>
      </c>
      <c r="I61" s="43">
        <v>0</v>
      </c>
      <c r="J61" s="43">
        <v>0</v>
      </c>
      <c r="K61" s="43">
        <v>0</v>
      </c>
      <c r="L61" s="43">
        <v>0</v>
      </c>
      <c r="M61" s="43">
        <v>0</v>
      </c>
      <c r="N61" s="43">
        <v>0.8</v>
      </c>
      <c r="O61" s="43">
        <v>0.05</v>
      </c>
      <c r="P61" s="43">
        <v>0.05</v>
      </c>
      <c r="Q61" s="43">
        <v>0.05</v>
      </c>
      <c r="R61" s="43">
        <v>0.05</v>
      </c>
      <c r="S61" s="111"/>
      <c r="T61" s="43"/>
      <c r="U61" s="57">
        <f t="shared" si="7"/>
        <v>1.0000000000000002</v>
      </c>
      <c r="V61" s="1051">
        <v>0.25</v>
      </c>
      <c r="W61" s="1072">
        <f>IF(OR(U62=0,V61=0),0,(U62/U61*V61))</f>
        <v>0.25</v>
      </c>
      <c r="X61" s="559"/>
      <c r="Y61" s="1051"/>
      <c r="Z61" s="1051"/>
      <c r="AA61" s="1051"/>
      <c r="AB61" s="1051"/>
      <c r="AC61" s="1051"/>
      <c r="AD61" s="1301" t="s">
        <v>2180</v>
      </c>
      <c r="AE61" s="1301" t="s">
        <v>2181</v>
      </c>
      <c r="AF61" s="1301" t="s">
        <v>2182</v>
      </c>
      <c r="AG61" s="1301" t="s">
        <v>2183</v>
      </c>
      <c r="AH61" s="1301" t="s">
        <v>2184</v>
      </c>
      <c r="AI61" s="1051"/>
      <c r="AJ61" s="1051"/>
    </row>
    <row r="62" spans="1:36" ht="15.75" customHeight="1">
      <c r="A62" s="1018"/>
      <c r="B62" s="1018"/>
      <c r="C62" s="1018"/>
      <c r="D62" s="1015"/>
      <c r="E62" s="1016"/>
      <c r="F62" s="1016"/>
      <c r="G62" s="1017"/>
      <c r="H62" s="120" t="s">
        <v>69</v>
      </c>
      <c r="I62" s="171">
        <v>0</v>
      </c>
      <c r="J62" s="171">
        <v>0</v>
      </c>
      <c r="K62" s="171">
        <v>0</v>
      </c>
      <c r="L62" s="171">
        <v>0</v>
      </c>
      <c r="M62" s="171">
        <v>0</v>
      </c>
      <c r="N62" s="173">
        <v>0.8</v>
      </c>
      <c r="O62" s="173">
        <v>0.05</v>
      </c>
      <c r="P62" s="173">
        <v>0.05</v>
      </c>
      <c r="Q62" s="173">
        <v>0.1</v>
      </c>
      <c r="R62" s="173"/>
      <c r="S62" s="171"/>
      <c r="T62" s="171"/>
      <c r="U62" s="144">
        <f t="shared" si="7"/>
        <v>1.0000000000000002</v>
      </c>
      <c r="V62" s="1008"/>
      <c r="W62" s="1008"/>
      <c r="X62" s="559"/>
      <c r="Y62" s="1008"/>
      <c r="Z62" s="1008"/>
      <c r="AA62" s="1008"/>
      <c r="AB62" s="1008"/>
      <c r="AC62" s="1008"/>
      <c r="AD62" s="1008"/>
      <c r="AE62" s="1008"/>
      <c r="AF62" s="1008"/>
      <c r="AG62" s="1008"/>
      <c r="AH62" s="1008"/>
      <c r="AI62" s="1008"/>
      <c r="AJ62" s="1008"/>
    </row>
    <row r="63" spans="1:36" ht="15" hidden="1" customHeight="1">
      <c r="A63" s="1018"/>
      <c r="B63" s="1051"/>
      <c r="C63" s="1051"/>
      <c r="D63" s="1065"/>
      <c r="E63" s="1013"/>
      <c r="F63" s="1013"/>
      <c r="G63" s="1014"/>
      <c r="H63" s="42" t="s">
        <v>68</v>
      </c>
      <c r="I63" s="43">
        <v>0</v>
      </c>
      <c r="J63" s="43">
        <v>0</v>
      </c>
      <c r="K63" s="43">
        <v>0</v>
      </c>
      <c r="L63" s="43">
        <v>0</v>
      </c>
      <c r="M63" s="43">
        <v>0</v>
      </c>
      <c r="N63" s="43">
        <v>0</v>
      </c>
      <c r="O63" s="43">
        <v>0</v>
      </c>
      <c r="P63" s="43">
        <v>0</v>
      </c>
      <c r="Q63" s="43">
        <v>0</v>
      </c>
      <c r="R63" s="43">
        <v>0</v>
      </c>
      <c r="S63" s="43">
        <v>0</v>
      </c>
      <c r="T63" s="43">
        <v>0</v>
      </c>
      <c r="U63" s="57">
        <f t="shared" si="7"/>
        <v>0</v>
      </c>
      <c r="V63" s="1051"/>
      <c r="W63" s="1072">
        <f>IF(OR(U64=0,V63=0),0,(U64/U63*V63))</f>
        <v>0</v>
      </c>
      <c r="X63" s="559"/>
      <c r="Y63" s="1051"/>
      <c r="Z63" s="1051"/>
      <c r="AA63" s="1051"/>
      <c r="AB63" s="1051"/>
      <c r="AC63" s="1051"/>
      <c r="AD63" s="1051"/>
      <c r="AE63" s="1051"/>
      <c r="AF63" s="1051"/>
      <c r="AG63" s="1051"/>
      <c r="AH63" s="1051"/>
      <c r="AI63" s="1051"/>
      <c r="AJ63" s="1051"/>
    </row>
    <row r="64" spans="1:36" ht="15" hidden="1" customHeight="1">
      <c r="A64" s="1018"/>
      <c r="B64" s="1008"/>
      <c r="C64" s="1008"/>
      <c r="D64" s="1015"/>
      <c r="E64" s="1016"/>
      <c r="F64" s="1016"/>
      <c r="G64" s="1017"/>
      <c r="H64" s="120" t="s">
        <v>69</v>
      </c>
      <c r="I64" s="171">
        <v>0</v>
      </c>
      <c r="J64" s="171">
        <v>0</v>
      </c>
      <c r="K64" s="171">
        <v>0</v>
      </c>
      <c r="L64" s="171">
        <v>0</v>
      </c>
      <c r="M64" s="171">
        <v>0</v>
      </c>
      <c r="N64" s="171">
        <v>0</v>
      </c>
      <c r="O64" s="171">
        <v>0</v>
      </c>
      <c r="P64" s="171">
        <v>0</v>
      </c>
      <c r="Q64" s="171">
        <v>0</v>
      </c>
      <c r="R64" s="171">
        <v>0</v>
      </c>
      <c r="S64" s="171">
        <v>0</v>
      </c>
      <c r="T64" s="171">
        <v>0</v>
      </c>
      <c r="U64" s="144">
        <f t="shared" si="7"/>
        <v>0</v>
      </c>
      <c r="V64" s="1008"/>
      <c r="W64" s="1008"/>
      <c r="X64" s="559"/>
      <c r="Y64" s="1008"/>
      <c r="Z64" s="1008"/>
      <c r="AA64" s="1008"/>
      <c r="AB64" s="1008"/>
      <c r="AC64" s="1008"/>
      <c r="AD64" s="1008"/>
      <c r="AE64" s="1008"/>
      <c r="AF64" s="1008"/>
      <c r="AG64" s="1008"/>
      <c r="AH64" s="1008"/>
      <c r="AI64" s="1008"/>
      <c r="AJ64" s="1008"/>
    </row>
    <row r="65" spans="1:36" ht="15.75" customHeight="1">
      <c r="A65" s="604" t="s">
        <v>2</v>
      </c>
      <c r="B65" s="604" t="s">
        <v>1373</v>
      </c>
      <c r="C65" s="604" t="s">
        <v>7</v>
      </c>
      <c r="D65" s="604" t="s">
        <v>825</v>
      </c>
      <c r="E65" s="604" t="s">
        <v>4</v>
      </c>
      <c r="F65" s="604" t="s">
        <v>5</v>
      </c>
      <c r="G65" s="604" t="s">
        <v>6</v>
      </c>
      <c r="H65" s="604" t="s">
        <v>53</v>
      </c>
      <c r="I65" s="604" t="s">
        <v>54</v>
      </c>
      <c r="J65" s="604" t="s">
        <v>55</v>
      </c>
      <c r="K65" s="604" t="s">
        <v>56</v>
      </c>
      <c r="L65" s="604" t="s">
        <v>57</v>
      </c>
      <c r="M65" s="604" t="s">
        <v>58</v>
      </c>
      <c r="N65" s="604" t="s">
        <v>59</v>
      </c>
      <c r="O65" s="604" t="s">
        <v>60</v>
      </c>
      <c r="P65" s="604" t="s">
        <v>61</v>
      </c>
      <c r="Q65" s="604" t="s">
        <v>62</v>
      </c>
      <c r="R65" s="604" t="s">
        <v>63</v>
      </c>
      <c r="S65" s="604" t="s">
        <v>64</v>
      </c>
      <c r="T65" s="604" t="s">
        <v>65</v>
      </c>
      <c r="U65" s="604" t="s">
        <v>66</v>
      </c>
      <c r="V65" s="604" t="s">
        <v>52</v>
      </c>
      <c r="W65" s="606" t="s">
        <v>162</v>
      </c>
      <c r="X65" s="607"/>
      <c r="Y65" s="95" t="s">
        <v>163</v>
      </c>
      <c r="Z65" s="95" t="s">
        <v>164</v>
      </c>
      <c r="AA65" s="95" t="s">
        <v>165</v>
      </c>
      <c r="AB65" s="95" t="s">
        <v>166</v>
      </c>
      <c r="AC65" s="95" t="s">
        <v>167</v>
      </c>
      <c r="AD65" s="95" t="s">
        <v>168</v>
      </c>
      <c r="AE65" s="95" t="s">
        <v>169</v>
      </c>
      <c r="AF65" s="95" t="s">
        <v>170</v>
      </c>
      <c r="AG65" s="95" t="s">
        <v>171</v>
      </c>
      <c r="AH65" s="95" t="s">
        <v>172</v>
      </c>
      <c r="AI65" s="95" t="s">
        <v>173</v>
      </c>
      <c r="AJ65" s="95" t="s">
        <v>174</v>
      </c>
    </row>
    <row r="66" spans="1:36" ht="20.25" customHeight="1">
      <c r="A66" s="1323" t="s">
        <v>2196</v>
      </c>
      <c r="B66" s="1067" t="s">
        <v>839</v>
      </c>
      <c r="C66" s="1067" t="s">
        <v>1938</v>
      </c>
      <c r="D66" s="1067" t="s">
        <v>1939</v>
      </c>
      <c r="E66" s="1067">
        <v>3</v>
      </c>
      <c r="F66" s="1330" t="s">
        <v>2197</v>
      </c>
      <c r="G66" s="1067" t="s">
        <v>1293</v>
      </c>
      <c r="H66" s="32" t="s">
        <v>68</v>
      </c>
      <c r="I66" s="32">
        <v>0</v>
      </c>
      <c r="J66" s="32">
        <v>0</v>
      </c>
      <c r="K66" s="32">
        <v>0</v>
      </c>
      <c r="L66" s="32">
        <v>0</v>
      </c>
      <c r="M66" s="32">
        <v>0</v>
      </c>
      <c r="N66" s="32">
        <v>1</v>
      </c>
      <c r="O66" s="32">
        <v>0</v>
      </c>
      <c r="P66" s="32">
        <v>0</v>
      </c>
      <c r="Q66" s="32">
        <v>0</v>
      </c>
      <c r="R66" s="32">
        <v>0</v>
      </c>
      <c r="S66" s="32">
        <v>0</v>
      </c>
      <c r="T66" s="32">
        <v>2</v>
      </c>
      <c r="U66" s="604">
        <f t="shared" ref="U66:U69" si="8">SUM(I66:T66)</f>
        <v>3</v>
      </c>
      <c r="V66" s="1342">
        <v>0.05</v>
      </c>
      <c r="W66" s="1052">
        <f>IF(OR(U67=0,V66=0),0,(U67/U66*V66))</f>
        <v>0.05</v>
      </c>
      <c r="X66" s="607"/>
      <c r="Y66" s="1341"/>
      <c r="Z66" s="1341"/>
      <c r="AA66" s="1341"/>
      <c r="AB66" s="1341"/>
      <c r="AC66" s="1341"/>
      <c r="AD66" s="1340" t="s">
        <v>2212</v>
      </c>
      <c r="AE66" s="1341"/>
      <c r="AF66" s="1341"/>
      <c r="AG66" s="1341"/>
      <c r="AH66" s="1341"/>
      <c r="AI66" s="1341"/>
      <c r="AJ66" s="1340" t="s">
        <v>2213</v>
      </c>
    </row>
    <row r="67" spans="1:36" ht="20.25" customHeight="1">
      <c r="A67" s="1018"/>
      <c r="B67" s="1018"/>
      <c r="C67" s="1018"/>
      <c r="D67" s="1008"/>
      <c r="E67" s="1008"/>
      <c r="F67" s="1008"/>
      <c r="G67" s="1008"/>
      <c r="H67" s="612" t="s">
        <v>69</v>
      </c>
      <c r="I67" s="613">
        <v>0</v>
      </c>
      <c r="J67" s="613">
        <v>0</v>
      </c>
      <c r="K67" s="613">
        <v>0</v>
      </c>
      <c r="L67" s="613">
        <v>0</v>
      </c>
      <c r="M67" s="613">
        <v>0</v>
      </c>
      <c r="N67" s="613">
        <v>1</v>
      </c>
      <c r="O67" s="613">
        <v>0</v>
      </c>
      <c r="P67" s="613">
        <v>0</v>
      </c>
      <c r="Q67" s="613">
        <v>0</v>
      </c>
      <c r="R67" s="613">
        <v>0</v>
      </c>
      <c r="S67" s="613">
        <v>0</v>
      </c>
      <c r="T67" s="613">
        <v>2</v>
      </c>
      <c r="U67" s="614">
        <f t="shared" si="8"/>
        <v>3</v>
      </c>
      <c r="V67" s="1008"/>
      <c r="W67" s="1008"/>
      <c r="X67" s="607"/>
      <c r="Y67" s="1008"/>
      <c r="Z67" s="1008"/>
      <c r="AA67" s="1008"/>
      <c r="AB67" s="1008"/>
      <c r="AC67" s="1008"/>
      <c r="AD67" s="1008"/>
      <c r="AE67" s="1008"/>
      <c r="AF67" s="1008"/>
      <c r="AG67" s="1008"/>
      <c r="AH67" s="1008"/>
      <c r="AI67" s="1008"/>
      <c r="AJ67" s="1008"/>
    </row>
    <row r="68" spans="1:36" ht="15.75" customHeight="1">
      <c r="A68" s="1018"/>
      <c r="B68" s="1018"/>
      <c r="C68" s="1018"/>
      <c r="D68" s="1067" t="s">
        <v>1939</v>
      </c>
      <c r="E68" s="1067">
        <v>25</v>
      </c>
      <c r="F68" s="1067" t="s">
        <v>2219</v>
      </c>
      <c r="G68" s="1067" t="s">
        <v>1293</v>
      </c>
      <c r="H68" s="32" t="s">
        <v>68</v>
      </c>
      <c r="I68" s="32">
        <v>0</v>
      </c>
      <c r="J68" s="32">
        <v>0</v>
      </c>
      <c r="K68" s="32">
        <v>0</v>
      </c>
      <c r="L68" s="32">
        <v>0</v>
      </c>
      <c r="M68" s="32">
        <v>0</v>
      </c>
      <c r="N68" s="32">
        <v>11</v>
      </c>
      <c r="O68" s="32">
        <v>5</v>
      </c>
      <c r="P68" s="32">
        <v>2</v>
      </c>
      <c r="Q68" s="32">
        <v>2</v>
      </c>
      <c r="R68" s="32">
        <v>2</v>
      </c>
      <c r="S68" s="32">
        <v>2</v>
      </c>
      <c r="T68" s="32">
        <v>1</v>
      </c>
      <c r="U68" s="604">
        <f t="shared" si="8"/>
        <v>25</v>
      </c>
      <c r="V68" s="1342">
        <v>0.05</v>
      </c>
      <c r="W68" s="1052">
        <f>IF(OR(U69=0,V68=0),0,(U69/U68*V68))</f>
        <v>6.8000000000000005E-2</v>
      </c>
      <c r="X68" s="607"/>
      <c r="Y68" s="1340"/>
      <c r="Z68" s="1340"/>
      <c r="AA68" s="1340"/>
      <c r="AB68" s="1340"/>
      <c r="AC68" s="1340"/>
      <c r="AD68" s="1340" t="s">
        <v>2222</v>
      </c>
      <c r="AE68" s="1340" t="s">
        <v>2223</v>
      </c>
      <c r="AF68" s="1340" t="s">
        <v>2224</v>
      </c>
      <c r="AG68" s="1340" t="s">
        <v>2225</v>
      </c>
      <c r="AH68" s="1340" t="s">
        <v>2226</v>
      </c>
      <c r="AI68" s="1340" t="s">
        <v>2227</v>
      </c>
      <c r="AJ68" s="1340" t="s">
        <v>2228</v>
      </c>
    </row>
    <row r="69" spans="1:36" ht="15.75" customHeight="1">
      <c r="A69" s="1018"/>
      <c r="B69" s="1008"/>
      <c r="C69" s="1008"/>
      <c r="D69" s="1008"/>
      <c r="E69" s="1008"/>
      <c r="F69" s="1008"/>
      <c r="G69" s="1008"/>
      <c r="H69" s="612" t="s">
        <v>69</v>
      </c>
      <c r="I69" s="591">
        <v>0</v>
      </c>
      <c r="J69" s="591">
        <v>0</v>
      </c>
      <c r="K69" s="591">
        <v>0</v>
      </c>
      <c r="L69" s="591">
        <v>0</v>
      </c>
      <c r="M69" s="591">
        <v>0</v>
      </c>
      <c r="N69" s="591">
        <v>11</v>
      </c>
      <c r="O69" s="591">
        <v>5</v>
      </c>
      <c r="P69" s="591">
        <v>5</v>
      </c>
      <c r="Q69" s="591">
        <v>2</v>
      </c>
      <c r="R69" s="591">
        <v>4</v>
      </c>
      <c r="S69" s="591">
        <v>4</v>
      </c>
      <c r="T69" s="591">
        <v>3</v>
      </c>
      <c r="U69" s="619">
        <f t="shared" si="8"/>
        <v>34</v>
      </c>
      <c r="V69" s="1008"/>
      <c r="W69" s="1008"/>
      <c r="X69" s="607"/>
      <c r="Y69" s="1008"/>
      <c r="Z69" s="1008"/>
      <c r="AA69" s="1008"/>
      <c r="AB69" s="1008"/>
      <c r="AC69" s="1008"/>
      <c r="AD69" s="1008"/>
      <c r="AE69" s="1008"/>
      <c r="AF69" s="1008"/>
      <c r="AG69" s="1008"/>
      <c r="AH69" s="1008"/>
      <c r="AI69" s="1008"/>
      <c r="AJ69" s="1008"/>
    </row>
    <row r="70" spans="1:36" ht="15.75" customHeight="1">
      <c r="A70" s="1018"/>
      <c r="B70" s="1337" t="s">
        <v>30</v>
      </c>
      <c r="C70" s="1010"/>
      <c r="D70" s="1010"/>
      <c r="E70" s="1010"/>
      <c r="F70" s="1010"/>
      <c r="G70" s="1010"/>
      <c r="H70" s="1010"/>
      <c r="I70" s="1010"/>
      <c r="J70" s="1010"/>
      <c r="K70" s="1010"/>
      <c r="L70" s="1010"/>
      <c r="M70" s="1010"/>
      <c r="N70" s="1010"/>
      <c r="O70" s="1010"/>
      <c r="P70" s="1010"/>
      <c r="Q70" s="1010"/>
      <c r="R70" s="1010"/>
      <c r="S70" s="1010"/>
      <c r="T70" s="1010"/>
      <c r="U70" s="1010"/>
      <c r="V70" s="1010"/>
      <c r="W70" s="1010"/>
      <c r="X70" s="607"/>
      <c r="Y70" s="1338"/>
      <c r="Z70" s="1016"/>
      <c r="AA70" s="1016"/>
      <c r="AB70" s="1016"/>
      <c r="AC70" s="1016"/>
      <c r="AD70" s="1016"/>
      <c r="AE70" s="1016"/>
      <c r="AF70" s="1016"/>
      <c r="AG70" s="1016"/>
      <c r="AH70" s="1016"/>
      <c r="AI70" s="1016"/>
      <c r="AJ70" s="1016"/>
    </row>
    <row r="71" spans="1:36" ht="15.75" customHeight="1">
      <c r="A71" s="1018"/>
      <c r="B71" s="1064" t="s">
        <v>839</v>
      </c>
      <c r="C71" s="1046" t="s">
        <v>1938</v>
      </c>
      <c r="D71" s="1320" t="s">
        <v>2236</v>
      </c>
      <c r="E71" s="1013"/>
      <c r="F71" s="1013"/>
      <c r="G71" s="1014"/>
      <c r="H71" s="32" t="s">
        <v>68</v>
      </c>
      <c r="I71" s="24"/>
      <c r="J71" s="24"/>
      <c r="K71" s="24"/>
      <c r="L71" s="24"/>
      <c r="M71" s="24"/>
      <c r="N71" s="621">
        <v>1</v>
      </c>
      <c r="O71" s="24"/>
      <c r="P71" s="24"/>
      <c r="Q71" s="24"/>
      <c r="R71" s="24"/>
      <c r="S71" s="24"/>
      <c r="T71" s="24"/>
      <c r="U71" s="575">
        <f t="shared" ref="U71:U80" si="9">SUM(I71:T71)</f>
        <v>1</v>
      </c>
      <c r="V71" s="1342">
        <v>0.2</v>
      </c>
      <c r="W71" s="1072">
        <f>IF(OR(U72=0,V71=0),0,(U72/U71*V71))</f>
        <v>0.2</v>
      </c>
      <c r="X71" s="607"/>
      <c r="Y71" s="1340"/>
      <c r="Z71" s="1340"/>
      <c r="AA71" s="1340"/>
      <c r="AB71" s="1340"/>
      <c r="AC71" s="1340"/>
      <c r="AD71" s="1340" t="s">
        <v>2246</v>
      </c>
      <c r="AE71" s="1340"/>
      <c r="AF71" s="1316"/>
      <c r="AG71" s="1340"/>
      <c r="AH71" s="1316"/>
      <c r="AI71" s="1340"/>
      <c r="AJ71" s="1340"/>
    </row>
    <row r="72" spans="1:36" ht="15.75" customHeight="1">
      <c r="A72" s="1018"/>
      <c r="B72" s="1018"/>
      <c r="C72" s="1018"/>
      <c r="D72" s="1015"/>
      <c r="E72" s="1016"/>
      <c r="F72" s="1016"/>
      <c r="G72" s="1017"/>
      <c r="H72" s="612" t="s">
        <v>69</v>
      </c>
      <c r="I72" s="625"/>
      <c r="J72" s="625"/>
      <c r="K72" s="625"/>
      <c r="L72" s="625"/>
      <c r="M72" s="625"/>
      <c r="N72" s="626">
        <v>1</v>
      </c>
      <c r="O72" s="626"/>
      <c r="P72" s="626"/>
      <c r="Q72" s="626"/>
      <c r="R72" s="626"/>
      <c r="S72" s="626"/>
      <c r="T72" s="626"/>
      <c r="U72" s="144">
        <f t="shared" si="9"/>
        <v>1</v>
      </c>
      <c r="V72" s="1008"/>
      <c r="W72" s="1008"/>
      <c r="X72" s="607"/>
      <c r="Y72" s="1008"/>
      <c r="Z72" s="1008"/>
      <c r="AA72" s="1008"/>
      <c r="AB72" s="1008"/>
      <c r="AC72" s="1008"/>
      <c r="AD72" s="1008"/>
      <c r="AE72" s="1008"/>
      <c r="AF72" s="1008"/>
      <c r="AG72" s="1008"/>
      <c r="AH72" s="1008"/>
      <c r="AI72" s="1008"/>
      <c r="AJ72" s="1008"/>
    </row>
    <row r="73" spans="1:36" ht="15.75" customHeight="1">
      <c r="A73" s="1018"/>
      <c r="B73" s="1064" t="s">
        <v>839</v>
      </c>
      <c r="C73" s="1046" t="s">
        <v>1938</v>
      </c>
      <c r="D73" s="1320" t="s">
        <v>2256</v>
      </c>
      <c r="E73" s="1013"/>
      <c r="F73" s="1013"/>
      <c r="G73" s="1014"/>
      <c r="H73" s="32" t="s">
        <v>68</v>
      </c>
      <c r="I73" s="24"/>
      <c r="J73" s="24"/>
      <c r="K73" s="24"/>
      <c r="L73" s="24"/>
      <c r="M73" s="24"/>
      <c r="N73" s="621">
        <v>0.1</v>
      </c>
      <c r="O73" s="621">
        <v>0.2</v>
      </c>
      <c r="P73" s="621">
        <v>0.2</v>
      </c>
      <c r="Q73" s="621">
        <v>0.1</v>
      </c>
      <c r="R73" s="621">
        <v>0.2</v>
      </c>
      <c r="S73" s="621">
        <v>0.1</v>
      </c>
      <c r="T73" s="621">
        <v>0.1</v>
      </c>
      <c r="U73" s="575">
        <f t="shared" si="9"/>
        <v>1</v>
      </c>
      <c r="V73" s="1342">
        <v>0.2</v>
      </c>
      <c r="W73" s="1072">
        <f>IF(OR(U74=0,V73=0),0,(U74/U73*V73))</f>
        <v>0.2</v>
      </c>
      <c r="X73" s="607"/>
      <c r="Y73" s="1340"/>
      <c r="Z73" s="1340"/>
      <c r="AA73" s="1340"/>
      <c r="AB73" s="1340"/>
      <c r="AC73" s="1340"/>
      <c r="AD73" s="1340" t="s">
        <v>2259</v>
      </c>
      <c r="AE73" s="1340" t="s">
        <v>2260</v>
      </c>
      <c r="AF73" s="1340" t="s">
        <v>2261</v>
      </c>
      <c r="AG73" s="1340" t="s">
        <v>2262</v>
      </c>
      <c r="AH73" s="1340" t="s">
        <v>2263</v>
      </c>
      <c r="AI73" s="1340" t="s">
        <v>2265</v>
      </c>
      <c r="AJ73" s="1340" t="s">
        <v>2266</v>
      </c>
    </row>
    <row r="74" spans="1:36" ht="15.75" customHeight="1">
      <c r="A74" s="1018"/>
      <c r="B74" s="1018"/>
      <c r="C74" s="1018"/>
      <c r="D74" s="1015"/>
      <c r="E74" s="1016"/>
      <c r="F74" s="1016"/>
      <c r="G74" s="1017"/>
      <c r="H74" s="612" t="s">
        <v>69</v>
      </c>
      <c r="I74" s="625"/>
      <c r="J74" s="625"/>
      <c r="K74" s="625"/>
      <c r="L74" s="625"/>
      <c r="M74" s="625"/>
      <c r="N74" s="626">
        <v>0.1</v>
      </c>
      <c r="O74" s="626">
        <v>0.2</v>
      </c>
      <c r="P74" s="626">
        <v>0.2</v>
      </c>
      <c r="Q74" s="626">
        <v>0.1</v>
      </c>
      <c r="R74" s="626">
        <v>0.2</v>
      </c>
      <c r="S74" s="626">
        <v>0.1</v>
      </c>
      <c r="T74" s="626">
        <v>0.1</v>
      </c>
      <c r="U74" s="144">
        <f t="shared" si="9"/>
        <v>1</v>
      </c>
      <c r="V74" s="1008"/>
      <c r="W74" s="1008"/>
      <c r="X74" s="607"/>
      <c r="Y74" s="1008"/>
      <c r="Z74" s="1008"/>
      <c r="AA74" s="1008"/>
      <c r="AB74" s="1008"/>
      <c r="AC74" s="1008"/>
      <c r="AD74" s="1008"/>
      <c r="AE74" s="1008"/>
      <c r="AF74" s="1008"/>
      <c r="AG74" s="1008"/>
      <c r="AH74" s="1008"/>
      <c r="AI74" s="1008"/>
      <c r="AJ74" s="1008"/>
    </row>
    <row r="75" spans="1:36" ht="15.75" customHeight="1">
      <c r="A75" s="1018"/>
      <c r="B75" s="1064" t="s">
        <v>839</v>
      </c>
      <c r="C75" s="1046" t="s">
        <v>1938</v>
      </c>
      <c r="D75" s="1320" t="s">
        <v>2274</v>
      </c>
      <c r="E75" s="1013"/>
      <c r="F75" s="1013"/>
      <c r="G75" s="1014"/>
      <c r="H75" s="32" t="s">
        <v>68</v>
      </c>
      <c r="I75" s="24"/>
      <c r="J75" s="24"/>
      <c r="K75" s="24"/>
      <c r="L75" s="24"/>
      <c r="M75" s="24"/>
      <c r="N75" s="621">
        <v>0.4</v>
      </c>
      <c r="O75" s="621">
        <v>0.1</v>
      </c>
      <c r="P75" s="621">
        <v>0.1</v>
      </c>
      <c r="Q75" s="621">
        <v>0.1</v>
      </c>
      <c r="R75" s="621">
        <v>0.1</v>
      </c>
      <c r="S75" s="621">
        <v>0.1</v>
      </c>
      <c r="T75" s="621">
        <v>0.1</v>
      </c>
      <c r="U75" s="575">
        <f t="shared" si="9"/>
        <v>0.99999999999999989</v>
      </c>
      <c r="V75" s="1342">
        <v>0.2</v>
      </c>
      <c r="W75" s="1072">
        <f>IF(OR(U76=0,V75=0),0,(U76/U75*V75))</f>
        <v>0.2</v>
      </c>
      <c r="X75" s="607"/>
      <c r="Y75" s="1340"/>
      <c r="Z75" s="1340"/>
      <c r="AA75" s="1340"/>
      <c r="AB75" s="1340"/>
      <c r="AC75" s="1340"/>
      <c r="AD75" s="1340" t="s">
        <v>2278</v>
      </c>
      <c r="AE75" s="1340" t="s">
        <v>2279</v>
      </c>
      <c r="AF75" s="1340" t="s">
        <v>2280</v>
      </c>
      <c r="AG75" s="1340" t="s">
        <v>2281</v>
      </c>
      <c r="AH75" s="1340" t="s">
        <v>2282</v>
      </c>
      <c r="AI75" s="1340" t="s">
        <v>2283</v>
      </c>
      <c r="AJ75" s="1340" t="s">
        <v>2284</v>
      </c>
    </row>
    <row r="76" spans="1:36" ht="15.75" customHeight="1">
      <c r="A76" s="1018"/>
      <c r="B76" s="1018"/>
      <c r="C76" s="1018"/>
      <c r="D76" s="1015"/>
      <c r="E76" s="1016"/>
      <c r="F76" s="1016"/>
      <c r="G76" s="1017"/>
      <c r="H76" s="612" t="s">
        <v>69</v>
      </c>
      <c r="I76" s="625"/>
      <c r="J76" s="625"/>
      <c r="K76" s="625"/>
      <c r="L76" s="625"/>
      <c r="M76" s="625"/>
      <c r="N76" s="626">
        <v>0.4</v>
      </c>
      <c r="O76" s="626">
        <v>0.1</v>
      </c>
      <c r="P76" s="626">
        <v>0.1</v>
      </c>
      <c r="Q76" s="626">
        <v>0.1</v>
      </c>
      <c r="R76" s="626">
        <v>0.1</v>
      </c>
      <c r="S76" s="626">
        <v>0.1</v>
      </c>
      <c r="T76" s="626">
        <v>0.1</v>
      </c>
      <c r="U76" s="144">
        <f t="shared" si="9"/>
        <v>0.99999999999999989</v>
      </c>
      <c r="V76" s="1008"/>
      <c r="W76" s="1008"/>
      <c r="X76" s="607"/>
      <c r="Y76" s="1008"/>
      <c r="Z76" s="1008"/>
      <c r="AA76" s="1008"/>
      <c r="AB76" s="1008"/>
      <c r="AC76" s="1008"/>
      <c r="AD76" s="1008"/>
      <c r="AE76" s="1008"/>
      <c r="AF76" s="1008"/>
      <c r="AG76" s="1008"/>
      <c r="AH76" s="1008"/>
      <c r="AI76" s="1008"/>
      <c r="AJ76" s="1008"/>
    </row>
    <row r="77" spans="1:36" ht="15.75" customHeight="1">
      <c r="A77" s="1018"/>
      <c r="B77" s="1064" t="s">
        <v>839</v>
      </c>
      <c r="C77" s="1046" t="s">
        <v>1938</v>
      </c>
      <c r="D77" s="1320" t="s">
        <v>2285</v>
      </c>
      <c r="E77" s="1013"/>
      <c r="F77" s="1013"/>
      <c r="G77" s="1014"/>
      <c r="H77" s="32" t="s">
        <v>68</v>
      </c>
      <c r="I77" s="24"/>
      <c r="J77" s="24"/>
      <c r="K77" s="24"/>
      <c r="L77" s="24"/>
      <c r="M77" s="24"/>
      <c r="N77" s="621">
        <v>0.4</v>
      </c>
      <c r="O77" s="621">
        <v>0.1</v>
      </c>
      <c r="P77" s="621">
        <v>0.1</v>
      </c>
      <c r="Q77" s="621">
        <v>0.1</v>
      </c>
      <c r="R77" s="621">
        <v>0.1</v>
      </c>
      <c r="S77" s="621">
        <v>0.1</v>
      </c>
      <c r="T77" s="621">
        <v>0.1</v>
      </c>
      <c r="U77" s="575">
        <f t="shared" si="9"/>
        <v>0.99999999999999989</v>
      </c>
      <c r="V77" s="1342">
        <v>0.2</v>
      </c>
      <c r="W77" s="1072">
        <f>IF(OR(U78=0,V77=0),0,(U78/U77*V77))</f>
        <v>0.2</v>
      </c>
      <c r="X77" s="607"/>
      <c r="Y77" s="1340"/>
      <c r="Z77" s="1340"/>
      <c r="AA77" s="1340"/>
      <c r="AB77" s="1340"/>
      <c r="AC77" s="1340"/>
      <c r="AD77" s="1340" t="s">
        <v>2287</v>
      </c>
      <c r="AE77" s="1340" t="s">
        <v>2290</v>
      </c>
      <c r="AF77" s="1340" t="s">
        <v>2291</v>
      </c>
      <c r="AG77" s="1340" t="s">
        <v>2292</v>
      </c>
      <c r="AH77" s="1340" t="s">
        <v>2293</v>
      </c>
      <c r="AI77" s="1340" t="s">
        <v>2294</v>
      </c>
      <c r="AJ77" s="1340" t="s">
        <v>2295</v>
      </c>
    </row>
    <row r="78" spans="1:36" ht="15.75" customHeight="1">
      <c r="A78" s="1018"/>
      <c r="B78" s="1018"/>
      <c r="C78" s="1018"/>
      <c r="D78" s="1015"/>
      <c r="E78" s="1016"/>
      <c r="F78" s="1016"/>
      <c r="G78" s="1017"/>
      <c r="H78" s="612" t="s">
        <v>69</v>
      </c>
      <c r="I78" s="625"/>
      <c r="J78" s="625"/>
      <c r="K78" s="625"/>
      <c r="L78" s="625"/>
      <c r="M78" s="625"/>
      <c r="N78" s="626">
        <v>0.4</v>
      </c>
      <c r="O78" s="626">
        <v>0.1</v>
      </c>
      <c r="P78" s="626">
        <v>0.1</v>
      </c>
      <c r="Q78" s="626">
        <v>0.1</v>
      </c>
      <c r="R78" s="626">
        <v>0.1</v>
      </c>
      <c r="S78" s="626">
        <v>0.1</v>
      </c>
      <c r="T78" s="626">
        <v>0.1</v>
      </c>
      <c r="U78" s="144">
        <f t="shared" si="9"/>
        <v>0.99999999999999989</v>
      </c>
      <c r="V78" s="1008"/>
      <c r="W78" s="1008"/>
      <c r="X78" s="607"/>
      <c r="Y78" s="1008"/>
      <c r="Z78" s="1008"/>
      <c r="AA78" s="1008"/>
      <c r="AB78" s="1008"/>
      <c r="AC78" s="1008"/>
      <c r="AD78" s="1008"/>
      <c r="AE78" s="1008"/>
      <c r="AF78" s="1008"/>
      <c r="AG78" s="1008"/>
      <c r="AH78" s="1008"/>
      <c r="AI78" s="1008"/>
      <c r="AJ78" s="1008"/>
    </row>
    <row r="79" spans="1:36" ht="15.75" customHeight="1">
      <c r="A79" s="1018"/>
      <c r="B79" s="1064" t="s">
        <v>839</v>
      </c>
      <c r="C79" s="1046" t="s">
        <v>1938</v>
      </c>
      <c r="D79" s="1320" t="s">
        <v>2296</v>
      </c>
      <c r="E79" s="1013"/>
      <c r="F79" s="1013"/>
      <c r="G79" s="1014"/>
      <c r="H79" s="32" t="s">
        <v>68</v>
      </c>
      <c r="I79" s="24"/>
      <c r="J79" s="24"/>
      <c r="K79" s="24"/>
      <c r="L79" s="24"/>
      <c r="M79" s="24"/>
      <c r="N79" s="621">
        <v>0.4</v>
      </c>
      <c r="O79" s="621">
        <v>0.1</v>
      </c>
      <c r="P79" s="621">
        <v>0.1</v>
      </c>
      <c r="Q79" s="621">
        <v>0.1</v>
      </c>
      <c r="R79" s="621">
        <v>0.1</v>
      </c>
      <c r="S79" s="621">
        <v>0.1</v>
      </c>
      <c r="T79" s="621">
        <v>0.1</v>
      </c>
      <c r="U79" s="575">
        <f t="shared" si="9"/>
        <v>0.99999999999999989</v>
      </c>
      <c r="V79" s="1342">
        <v>0.2</v>
      </c>
      <c r="W79" s="1072">
        <f>IF(OR(U80=0,V79=0),0,(U80/U79*V79))</f>
        <v>0.2</v>
      </c>
      <c r="X79" s="607"/>
      <c r="Y79" s="1340"/>
      <c r="Z79" s="1340"/>
      <c r="AA79" s="1340"/>
      <c r="AB79" s="1340"/>
      <c r="AC79" s="1340"/>
      <c r="AD79" s="1340" t="s">
        <v>2304</v>
      </c>
      <c r="AE79" s="1340" t="s">
        <v>2306</v>
      </c>
      <c r="AF79" s="1340" t="s">
        <v>2307</v>
      </c>
      <c r="AG79" s="1340" t="s">
        <v>2309</v>
      </c>
      <c r="AH79" s="1340" t="s">
        <v>2310</v>
      </c>
      <c r="AI79" s="1340" t="s">
        <v>2311</v>
      </c>
      <c r="AJ79" s="1340" t="s">
        <v>2313</v>
      </c>
    </row>
    <row r="80" spans="1:36" ht="15.75" customHeight="1">
      <c r="A80" s="1008"/>
      <c r="B80" s="1018"/>
      <c r="C80" s="1018"/>
      <c r="D80" s="1015"/>
      <c r="E80" s="1016"/>
      <c r="F80" s="1016"/>
      <c r="G80" s="1017"/>
      <c r="H80" s="612" t="s">
        <v>69</v>
      </c>
      <c r="I80" s="625"/>
      <c r="J80" s="625"/>
      <c r="K80" s="625"/>
      <c r="L80" s="625"/>
      <c r="M80" s="625"/>
      <c r="N80" s="626">
        <v>0.4</v>
      </c>
      <c r="O80" s="626">
        <v>0.1</v>
      </c>
      <c r="P80" s="626">
        <v>0.1</v>
      </c>
      <c r="Q80" s="626">
        <v>0.1</v>
      </c>
      <c r="R80" s="626">
        <v>0.1</v>
      </c>
      <c r="S80" s="626">
        <v>0.1</v>
      </c>
      <c r="T80" s="626">
        <v>0.1</v>
      </c>
      <c r="U80" s="144">
        <f t="shared" si="9"/>
        <v>0.99999999999999989</v>
      </c>
      <c r="V80" s="1008"/>
      <c r="W80" s="1008"/>
      <c r="X80" s="607"/>
      <c r="Y80" s="1008"/>
      <c r="Z80" s="1008"/>
      <c r="AA80" s="1008"/>
      <c r="AB80" s="1008"/>
      <c r="AC80" s="1008"/>
      <c r="AD80" s="1008"/>
      <c r="AE80" s="1008"/>
      <c r="AF80" s="1008"/>
      <c r="AG80" s="1008"/>
      <c r="AH80" s="1008"/>
      <c r="AI80" s="1008"/>
      <c r="AJ80" s="1008"/>
    </row>
    <row r="81" spans="1:36" ht="15.75" customHeight="1">
      <c r="A81" s="604" t="s">
        <v>2</v>
      </c>
      <c r="B81" s="633" t="s">
        <v>1373</v>
      </c>
      <c r="C81" s="604" t="s">
        <v>7</v>
      </c>
      <c r="D81" s="604" t="s">
        <v>825</v>
      </c>
      <c r="E81" s="604" t="s">
        <v>4</v>
      </c>
      <c r="F81" s="604" t="s">
        <v>5</v>
      </c>
      <c r="G81" s="604" t="s">
        <v>6</v>
      </c>
      <c r="H81" s="604" t="s">
        <v>53</v>
      </c>
      <c r="I81" s="604" t="s">
        <v>54</v>
      </c>
      <c r="J81" s="604" t="s">
        <v>55</v>
      </c>
      <c r="K81" s="604" t="s">
        <v>56</v>
      </c>
      <c r="L81" s="604" t="s">
        <v>57</v>
      </c>
      <c r="M81" s="604" t="s">
        <v>58</v>
      </c>
      <c r="N81" s="604" t="s">
        <v>59</v>
      </c>
      <c r="O81" s="604" t="s">
        <v>60</v>
      </c>
      <c r="P81" s="604" t="s">
        <v>61</v>
      </c>
      <c r="Q81" s="604" t="s">
        <v>62</v>
      </c>
      <c r="R81" s="604" t="s">
        <v>63</v>
      </c>
      <c r="S81" s="604" t="s">
        <v>64</v>
      </c>
      <c r="T81" s="604" t="s">
        <v>65</v>
      </c>
      <c r="U81" s="604" t="s">
        <v>66</v>
      </c>
      <c r="V81" s="604" t="s">
        <v>52</v>
      </c>
      <c r="W81" s="606" t="s">
        <v>162</v>
      </c>
      <c r="X81" s="607"/>
      <c r="Y81" s="95" t="s">
        <v>163</v>
      </c>
      <c r="Z81" s="95" t="s">
        <v>164</v>
      </c>
      <c r="AA81" s="95" t="s">
        <v>165</v>
      </c>
      <c r="AB81" s="95" t="s">
        <v>166</v>
      </c>
      <c r="AC81" s="95" t="s">
        <v>167</v>
      </c>
      <c r="AD81" s="95" t="s">
        <v>168</v>
      </c>
      <c r="AE81" s="95" t="s">
        <v>169</v>
      </c>
      <c r="AF81" s="95" t="s">
        <v>170</v>
      </c>
      <c r="AG81" s="95" t="s">
        <v>171</v>
      </c>
      <c r="AH81" s="95" t="s">
        <v>172</v>
      </c>
      <c r="AI81" s="95" t="s">
        <v>173</v>
      </c>
      <c r="AJ81" s="95" t="s">
        <v>174</v>
      </c>
    </row>
    <row r="82" spans="1:36" ht="22.5" customHeight="1">
      <c r="A82" s="1328" t="s">
        <v>2323</v>
      </c>
      <c r="B82" s="1046" t="s">
        <v>839</v>
      </c>
      <c r="C82" s="1327" t="s">
        <v>1938</v>
      </c>
      <c r="D82" s="1067" t="s">
        <v>1939</v>
      </c>
      <c r="E82" s="1067">
        <v>17</v>
      </c>
      <c r="F82" s="1067" t="s">
        <v>2325</v>
      </c>
      <c r="G82" s="1067" t="s">
        <v>1293</v>
      </c>
      <c r="H82" s="32" t="s">
        <v>68</v>
      </c>
      <c r="I82" s="32">
        <v>0</v>
      </c>
      <c r="J82" s="32">
        <v>0</v>
      </c>
      <c r="K82" s="32">
        <v>0</v>
      </c>
      <c r="L82" s="32">
        <v>0</v>
      </c>
      <c r="M82" s="32">
        <v>0</v>
      </c>
      <c r="N82" s="32">
        <v>6</v>
      </c>
      <c r="O82" s="32">
        <v>3</v>
      </c>
      <c r="P82" s="32">
        <v>2</v>
      </c>
      <c r="Q82" s="32">
        <v>2</v>
      </c>
      <c r="R82" s="32">
        <v>2</v>
      </c>
      <c r="S82" s="32">
        <v>1</v>
      </c>
      <c r="T82" s="32">
        <v>1</v>
      </c>
      <c r="U82" s="604">
        <f t="shared" ref="U82:U85" si="10">SUM(I82:T82)</f>
        <v>17</v>
      </c>
      <c r="V82" s="1342">
        <v>0.05</v>
      </c>
      <c r="W82" s="1052">
        <f>IF(OR(U83=0,V82=0),0,(U83/U82*V82))</f>
        <v>5.8823529411764712E-2</v>
      </c>
      <c r="X82" s="607"/>
      <c r="Y82" s="1343"/>
      <c r="Z82" s="1343"/>
      <c r="AA82" s="1343"/>
      <c r="AB82" s="1343"/>
      <c r="AC82" s="1343"/>
      <c r="AD82" s="1340" t="s">
        <v>2341</v>
      </c>
      <c r="AE82" s="1340" t="s">
        <v>2342</v>
      </c>
      <c r="AF82" s="1340" t="s">
        <v>2343</v>
      </c>
      <c r="AG82" s="1340" t="s">
        <v>2344</v>
      </c>
      <c r="AH82" s="1340" t="s">
        <v>2345</v>
      </c>
      <c r="AI82" s="1340" t="s">
        <v>2346</v>
      </c>
      <c r="AJ82" s="1340" t="s">
        <v>2347</v>
      </c>
    </row>
    <row r="83" spans="1:36" ht="22.5" customHeight="1">
      <c r="A83" s="1018"/>
      <c r="B83" s="1018"/>
      <c r="C83" s="1021"/>
      <c r="D83" s="1008"/>
      <c r="E83" s="1008"/>
      <c r="F83" s="1008"/>
      <c r="G83" s="1008"/>
      <c r="H83" s="612" t="s">
        <v>69</v>
      </c>
      <c r="I83" s="591">
        <v>0</v>
      </c>
      <c r="J83" s="591">
        <v>0</v>
      </c>
      <c r="K83" s="591">
        <v>0</v>
      </c>
      <c r="L83" s="591">
        <v>0</v>
      </c>
      <c r="M83" s="591">
        <v>0</v>
      </c>
      <c r="N83" s="591">
        <v>6</v>
      </c>
      <c r="O83" s="591">
        <v>3</v>
      </c>
      <c r="P83" s="591">
        <v>2</v>
      </c>
      <c r="Q83" s="591">
        <v>2</v>
      </c>
      <c r="R83" s="591">
        <v>2</v>
      </c>
      <c r="S83" s="591">
        <v>3</v>
      </c>
      <c r="T83" s="591">
        <v>2</v>
      </c>
      <c r="U83" s="619">
        <f t="shared" si="10"/>
        <v>20</v>
      </c>
      <c r="V83" s="1008"/>
      <c r="W83" s="1008"/>
      <c r="X83" s="607"/>
      <c r="Y83" s="1018"/>
      <c r="Z83" s="1018"/>
      <c r="AA83" s="1018"/>
      <c r="AB83" s="1018"/>
      <c r="AC83" s="1018"/>
      <c r="AD83" s="1018"/>
      <c r="AE83" s="1018"/>
      <c r="AF83" s="1018"/>
      <c r="AG83" s="1008"/>
      <c r="AH83" s="1008"/>
      <c r="AI83" s="1008"/>
      <c r="AJ83" s="1008"/>
    </row>
    <row r="84" spans="1:36" ht="19.5" customHeight="1">
      <c r="A84" s="1018"/>
      <c r="B84" s="1018"/>
      <c r="C84" s="1021"/>
      <c r="D84" s="1067" t="s">
        <v>1939</v>
      </c>
      <c r="E84" s="1067">
        <v>10</v>
      </c>
      <c r="F84" s="1067" t="s">
        <v>2350</v>
      </c>
      <c r="G84" s="1067" t="s">
        <v>1293</v>
      </c>
      <c r="H84" s="32" t="s">
        <v>68</v>
      </c>
      <c r="I84" s="32">
        <v>0</v>
      </c>
      <c r="J84" s="32">
        <v>0</v>
      </c>
      <c r="K84" s="32">
        <v>0</v>
      </c>
      <c r="L84" s="32">
        <v>0</v>
      </c>
      <c r="M84" s="32">
        <v>0</v>
      </c>
      <c r="N84" s="32">
        <v>3</v>
      </c>
      <c r="O84" s="32">
        <v>2</v>
      </c>
      <c r="P84" s="32">
        <v>1</v>
      </c>
      <c r="Q84" s="32">
        <v>1</v>
      </c>
      <c r="R84" s="32">
        <v>1</v>
      </c>
      <c r="S84" s="32">
        <v>1</v>
      </c>
      <c r="T84" s="32">
        <v>1</v>
      </c>
      <c r="U84" s="604">
        <f t="shared" si="10"/>
        <v>10</v>
      </c>
      <c r="V84" s="1342">
        <v>0.05</v>
      </c>
      <c r="W84" s="1052">
        <f>IF(OR(U85=0,V84=0),0,(U85/U84*V84))</f>
        <v>5.5000000000000007E-2</v>
      </c>
      <c r="X84" s="607"/>
      <c r="Y84" s="1344"/>
      <c r="Z84" s="1344"/>
      <c r="AA84" s="1344"/>
      <c r="AB84" s="1344"/>
      <c r="AC84" s="1344"/>
      <c r="AD84" s="1301" t="s">
        <v>2358</v>
      </c>
      <c r="AE84" s="1301" t="s">
        <v>2359</v>
      </c>
      <c r="AF84" s="1301" t="s">
        <v>2360</v>
      </c>
      <c r="AG84" s="1340" t="s">
        <v>2361</v>
      </c>
      <c r="AH84" s="1340" t="s">
        <v>2362</v>
      </c>
      <c r="AI84" s="1340" t="s">
        <v>2363</v>
      </c>
      <c r="AJ84" s="1340" t="s">
        <v>2364</v>
      </c>
    </row>
    <row r="85" spans="1:36" ht="19.5" customHeight="1">
      <c r="A85" s="1018"/>
      <c r="B85" s="1008"/>
      <c r="C85" s="1017"/>
      <c r="D85" s="1008"/>
      <c r="E85" s="1008"/>
      <c r="F85" s="1008"/>
      <c r="G85" s="1008"/>
      <c r="H85" s="612" t="s">
        <v>69</v>
      </c>
      <c r="I85" s="591">
        <v>0</v>
      </c>
      <c r="J85" s="591">
        <v>0</v>
      </c>
      <c r="K85" s="591">
        <v>0</v>
      </c>
      <c r="L85" s="591">
        <v>0</v>
      </c>
      <c r="M85" s="591">
        <v>0</v>
      </c>
      <c r="N85" s="591">
        <v>3</v>
      </c>
      <c r="O85" s="591">
        <v>2</v>
      </c>
      <c r="P85" s="591">
        <v>1</v>
      </c>
      <c r="Q85" s="591">
        <v>1</v>
      </c>
      <c r="R85" s="591">
        <v>1</v>
      </c>
      <c r="S85" s="591">
        <v>2</v>
      </c>
      <c r="T85" s="591">
        <v>1</v>
      </c>
      <c r="U85" s="619">
        <f t="shared" si="10"/>
        <v>11</v>
      </c>
      <c r="V85" s="1008"/>
      <c r="W85" s="1008"/>
      <c r="X85" s="607"/>
      <c r="Y85" s="1008"/>
      <c r="Z85" s="1008"/>
      <c r="AA85" s="1008"/>
      <c r="AB85" s="1008"/>
      <c r="AC85" s="1008"/>
      <c r="AD85" s="1008"/>
      <c r="AE85" s="1008"/>
      <c r="AF85" s="1008"/>
      <c r="AG85" s="1018"/>
      <c r="AH85" s="1008"/>
      <c r="AI85" s="1008"/>
      <c r="AJ85" s="1008"/>
    </row>
    <row r="86" spans="1:36" ht="15.75" customHeight="1">
      <c r="A86" s="1018"/>
      <c r="B86" s="1339" t="s">
        <v>30</v>
      </c>
      <c r="C86" s="1016"/>
      <c r="D86" s="1016"/>
      <c r="E86" s="1016"/>
      <c r="F86" s="1016"/>
      <c r="G86" s="1016"/>
      <c r="H86" s="1016"/>
      <c r="I86" s="1016"/>
      <c r="J86" s="1016"/>
      <c r="K86" s="1016"/>
      <c r="L86" s="1016"/>
      <c r="M86" s="1016"/>
      <c r="N86" s="1016"/>
      <c r="O86" s="1016"/>
      <c r="P86" s="1016"/>
      <c r="Q86" s="1016"/>
      <c r="R86" s="1016"/>
      <c r="S86" s="1016"/>
      <c r="T86" s="1016"/>
      <c r="U86" s="1016"/>
      <c r="V86" s="1016"/>
      <c r="W86" s="1016"/>
      <c r="X86" s="607"/>
      <c r="Y86" s="1338"/>
      <c r="Z86" s="1016"/>
      <c r="AA86" s="1016"/>
      <c r="AB86" s="1016"/>
      <c r="AC86" s="1016"/>
      <c r="AD86" s="1016"/>
      <c r="AE86" s="1016"/>
      <c r="AF86" s="1016"/>
      <c r="AG86" s="1016"/>
      <c r="AH86" s="1016"/>
      <c r="AI86" s="1016"/>
      <c r="AJ86" s="1016"/>
    </row>
    <row r="87" spans="1:36" ht="15.75" customHeight="1">
      <c r="A87" s="1018"/>
      <c r="B87" s="1064" t="s">
        <v>839</v>
      </c>
      <c r="C87" s="1046" t="s">
        <v>1938</v>
      </c>
      <c r="D87" s="1320" t="s">
        <v>2381</v>
      </c>
      <c r="E87" s="1013"/>
      <c r="F87" s="1013"/>
      <c r="G87" s="1014"/>
      <c r="H87" s="32" t="s">
        <v>68</v>
      </c>
      <c r="I87" s="24"/>
      <c r="J87" s="24"/>
      <c r="K87" s="24"/>
      <c r="L87" s="24"/>
      <c r="M87" s="24"/>
      <c r="N87" s="621">
        <v>0.3</v>
      </c>
      <c r="O87" s="621">
        <v>0.1</v>
      </c>
      <c r="P87" s="621">
        <v>0.1</v>
      </c>
      <c r="Q87" s="621">
        <v>0.1</v>
      </c>
      <c r="R87" s="621">
        <v>0.1</v>
      </c>
      <c r="S87" s="621">
        <v>0.2</v>
      </c>
      <c r="T87" s="621">
        <v>0.1</v>
      </c>
      <c r="U87" s="575">
        <f t="shared" ref="U87:U92" si="11">SUM(I87:T87)</f>
        <v>0.99999999999999989</v>
      </c>
      <c r="V87" s="1345">
        <v>0.33</v>
      </c>
      <c r="W87" s="1072">
        <f>IF(OR(U88=0,V87=0),0,(U88/U87*V87))</f>
        <v>0.33</v>
      </c>
      <c r="X87" s="607"/>
      <c r="Y87" s="1346"/>
      <c r="Z87" s="1346"/>
      <c r="AA87" s="1346"/>
      <c r="AB87" s="1346"/>
      <c r="AC87" s="1346"/>
      <c r="AD87" s="1340" t="s">
        <v>2393</v>
      </c>
      <c r="AE87" s="1340" t="s">
        <v>2395</v>
      </c>
      <c r="AF87" s="1340" t="s">
        <v>2396</v>
      </c>
      <c r="AG87" s="1340" t="s">
        <v>2397</v>
      </c>
      <c r="AH87" s="1340" t="s">
        <v>2398</v>
      </c>
      <c r="AI87" s="1340" t="s">
        <v>2399</v>
      </c>
      <c r="AJ87" s="1340" t="s">
        <v>2400</v>
      </c>
    </row>
    <row r="88" spans="1:36" ht="15.75" customHeight="1">
      <c r="A88" s="1018"/>
      <c r="B88" s="1018"/>
      <c r="C88" s="1018"/>
      <c r="D88" s="1015"/>
      <c r="E88" s="1016"/>
      <c r="F88" s="1016"/>
      <c r="G88" s="1017"/>
      <c r="H88" s="612" t="s">
        <v>69</v>
      </c>
      <c r="I88" s="625"/>
      <c r="J88" s="625"/>
      <c r="K88" s="625"/>
      <c r="L88" s="625"/>
      <c r="M88" s="625"/>
      <c r="N88" s="626">
        <v>0.3</v>
      </c>
      <c r="O88" s="626">
        <v>0.1</v>
      </c>
      <c r="P88" s="626">
        <v>0.1</v>
      </c>
      <c r="Q88" s="626">
        <v>0.1</v>
      </c>
      <c r="R88" s="626">
        <v>0.1</v>
      </c>
      <c r="S88" s="626">
        <v>0.2</v>
      </c>
      <c r="T88" s="626">
        <v>0.1</v>
      </c>
      <c r="U88" s="144">
        <f t="shared" si="11"/>
        <v>0.99999999999999989</v>
      </c>
      <c r="V88" s="1008"/>
      <c r="W88" s="1008"/>
      <c r="X88" s="607"/>
      <c r="Y88" s="1008"/>
      <c r="Z88" s="1008"/>
      <c r="AA88" s="1008"/>
      <c r="AB88" s="1008"/>
      <c r="AC88" s="1008"/>
      <c r="AD88" s="1008"/>
      <c r="AE88" s="1008"/>
      <c r="AF88" s="1008"/>
      <c r="AG88" s="1008"/>
      <c r="AH88" s="1008"/>
      <c r="AI88" s="1008"/>
      <c r="AJ88" s="1008"/>
    </row>
    <row r="89" spans="1:36" ht="15.75" customHeight="1">
      <c r="A89" s="1018"/>
      <c r="B89" s="1064" t="s">
        <v>839</v>
      </c>
      <c r="C89" s="1046" t="s">
        <v>1938</v>
      </c>
      <c r="D89" s="1320" t="s">
        <v>2404</v>
      </c>
      <c r="E89" s="1013"/>
      <c r="F89" s="1013"/>
      <c r="G89" s="1014"/>
      <c r="H89" s="32" t="s">
        <v>68</v>
      </c>
      <c r="I89" s="24"/>
      <c r="J89" s="24"/>
      <c r="K89" s="24"/>
      <c r="L89" s="24"/>
      <c r="M89" s="24"/>
      <c r="N89" s="621">
        <v>0.3</v>
      </c>
      <c r="O89" s="621">
        <v>0.1</v>
      </c>
      <c r="P89" s="621">
        <v>0.1</v>
      </c>
      <c r="Q89" s="621">
        <v>0.1</v>
      </c>
      <c r="R89" s="621">
        <v>0.2</v>
      </c>
      <c r="S89" s="621">
        <v>0.1</v>
      </c>
      <c r="T89" s="621">
        <v>0.1</v>
      </c>
      <c r="U89" s="575">
        <f t="shared" si="11"/>
        <v>1</v>
      </c>
      <c r="V89" s="1345">
        <v>0.34</v>
      </c>
      <c r="W89" s="1072">
        <f>IF(OR(U90=0,V89=0),0,(U90/U89*V89))</f>
        <v>0.34</v>
      </c>
      <c r="X89" s="607"/>
      <c r="Y89" s="1346"/>
      <c r="Z89" s="1346"/>
      <c r="AA89" s="1346"/>
      <c r="AB89" s="1346"/>
      <c r="AC89" s="1346"/>
      <c r="AD89" s="1340" t="s">
        <v>2410</v>
      </c>
      <c r="AE89" s="1340" t="s">
        <v>2411</v>
      </c>
      <c r="AF89" s="1340" t="s">
        <v>2412</v>
      </c>
      <c r="AG89" s="1340" t="s">
        <v>2413</v>
      </c>
      <c r="AH89" s="1340" t="s">
        <v>2415</v>
      </c>
      <c r="AI89" s="1340" t="s">
        <v>2417</v>
      </c>
      <c r="AJ89" s="1340" t="s">
        <v>2419</v>
      </c>
    </row>
    <row r="90" spans="1:36" ht="15.75" customHeight="1">
      <c r="A90" s="1018"/>
      <c r="B90" s="1018"/>
      <c r="C90" s="1018"/>
      <c r="D90" s="1015"/>
      <c r="E90" s="1016"/>
      <c r="F90" s="1016"/>
      <c r="G90" s="1017"/>
      <c r="H90" s="612" t="s">
        <v>69</v>
      </c>
      <c r="I90" s="625"/>
      <c r="J90" s="625"/>
      <c r="K90" s="625"/>
      <c r="L90" s="625"/>
      <c r="M90" s="625"/>
      <c r="N90" s="626">
        <v>0.3</v>
      </c>
      <c r="O90" s="626">
        <v>0.1</v>
      </c>
      <c r="P90" s="626">
        <v>0.1</v>
      </c>
      <c r="Q90" s="626">
        <v>0.1</v>
      </c>
      <c r="R90" s="626">
        <v>0.2</v>
      </c>
      <c r="S90" s="626">
        <v>0.1</v>
      </c>
      <c r="T90" s="626">
        <v>0.1</v>
      </c>
      <c r="U90" s="144">
        <f t="shared" si="11"/>
        <v>1</v>
      </c>
      <c r="V90" s="1008"/>
      <c r="W90" s="1008"/>
      <c r="X90" s="607"/>
      <c r="Y90" s="1008"/>
      <c r="Z90" s="1008"/>
      <c r="AA90" s="1008"/>
      <c r="AB90" s="1008"/>
      <c r="AC90" s="1008"/>
      <c r="AD90" s="1008"/>
      <c r="AE90" s="1008"/>
      <c r="AF90" s="1008"/>
      <c r="AG90" s="1008"/>
      <c r="AH90" s="1008"/>
      <c r="AI90" s="1008"/>
      <c r="AJ90" s="1008"/>
    </row>
    <row r="91" spans="1:36" ht="15.75" customHeight="1">
      <c r="A91" s="1018"/>
      <c r="B91" s="1064" t="s">
        <v>839</v>
      </c>
      <c r="C91" s="1046" t="s">
        <v>1938</v>
      </c>
      <c r="D91" s="1320" t="s">
        <v>2429</v>
      </c>
      <c r="E91" s="1013"/>
      <c r="F91" s="1013"/>
      <c r="G91" s="1014"/>
      <c r="H91" s="32" t="s">
        <v>68</v>
      </c>
      <c r="I91" s="24"/>
      <c r="J91" s="24"/>
      <c r="K91" s="24"/>
      <c r="L91" s="24"/>
      <c r="M91" s="24"/>
      <c r="N91" s="621">
        <v>0.2</v>
      </c>
      <c r="O91" s="621">
        <v>0.1</v>
      </c>
      <c r="P91" s="621">
        <v>0.2</v>
      </c>
      <c r="Q91" s="621">
        <v>0.2</v>
      </c>
      <c r="R91" s="621">
        <v>0.1</v>
      </c>
      <c r="S91" s="621">
        <v>0.1</v>
      </c>
      <c r="T91" s="621">
        <v>0.1</v>
      </c>
      <c r="U91" s="575">
        <f t="shared" si="11"/>
        <v>0.99999999999999989</v>
      </c>
      <c r="V91" s="1345">
        <v>0.33</v>
      </c>
      <c r="W91" s="1072">
        <f>IF(OR(U92=0,V91=0),0,(U92/U91*V91))</f>
        <v>0.33</v>
      </c>
      <c r="X91" s="607"/>
      <c r="Y91" s="1346"/>
      <c r="Z91" s="1346"/>
      <c r="AA91" s="1346"/>
      <c r="AB91" s="1346"/>
      <c r="AC91" s="1346"/>
      <c r="AD91" s="1340" t="s">
        <v>2437</v>
      </c>
      <c r="AE91" s="1340" t="s">
        <v>2439</v>
      </c>
      <c r="AF91" s="1340" t="s">
        <v>2441</v>
      </c>
      <c r="AG91" s="1340" t="s">
        <v>2442</v>
      </c>
      <c r="AH91" s="1340" t="s">
        <v>2444</v>
      </c>
      <c r="AI91" s="1340" t="s">
        <v>2446</v>
      </c>
      <c r="AJ91" s="1340" t="s">
        <v>2448</v>
      </c>
    </row>
    <row r="92" spans="1:36" ht="15.75" customHeight="1">
      <c r="A92" s="1008"/>
      <c r="B92" s="1018"/>
      <c r="C92" s="1018"/>
      <c r="D92" s="1015"/>
      <c r="E92" s="1016"/>
      <c r="F92" s="1016"/>
      <c r="G92" s="1017"/>
      <c r="H92" s="612" t="s">
        <v>69</v>
      </c>
      <c r="I92" s="625"/>
      <c r="J92" s="625"/>
      <c r="K92" s="625"/>
      <c r="L92" s="625"/>
      <c r="M92" s="625"/>
      <c r="N92" s="626">
        <v>0.2</v>
      </c>
      <c r="O92" s="626">
        <v>0.1</v>
      </c>
      <c r="P92" s="626">
        <v>0.2</v>
      </c>
      <c r="Q92" s="626">
        <v>0.2</v>
      </c>
      <c r="R92" s="626">
        <v>0.1</v>
      </c>
      <c r="S92" s="626">
        <v>0.1</v>
      </c>
      <c r="T92" s="626">
        <v>0.1</v>
      </c>
      <c r="U92" s="144">
        <f t="shared" si="11"/>
        <v>0.99999999999999989</v>
      </c>
      <c r="V92" s="1008"/>
      <c r="W92" s="1008"/>
      <c r="X92" s="607"/>
      <c r="Y92" s="1008"/>
      <c r="Z92" s="1008"/>
      <c r="AA92" s="1008"/>
      <c r="AB92" s="1008"/>
      <c r="AC92" s="1008"/>
      <c r="AD92" s="1008"/>
      <c r="AE92" s="1008"/>
      <c r="AF92" s="1008"/>
      <c r="AG92" s="1008"/>
      <c r="AH92" s="1008"/>
      <c r="AI92" s="1008"/>
      <c r="AJ92" s="1008"/>
    </row>
    <row r="93" spans="1:36" ht="15.75" customHeight="1">
      <c r="A93" s="35" t="s">
        <v>2</v>
      </c>
      <c r="B93" s="36" t="s">
        <v>1373</v>
      </c>
      <c r="C93" s="37" t="s">
        <v>7</v>
      </c>
      <c r="D93" s="35" t="s">
        <v>3</v>
      </c>
      <c r="E93" s="35" t="s">
        <v>4</v>
      </c>
      <c r="F93" s="35" t="s">
        <v>5</v>
      </c>
      <c r="G93" s="37" t="s">
        <v>6</v>
      </c>
      <c r="H93" s="35" t="s">
        <v>53</v>
      </c>
      <c r="I93" s="35" t="s">
        <v>54</v>
      </c>
      <c r="J93" s="35" t="s">
        <v>55</v>
      </c>
      <c r="K93" s="35" t="s">
        <v>56</v>
      </c>
      <c r="L93" s="35" t="s">
        <v>57</v>
      </c>
      <c r="M93" s="35" t="s">
        <v>58</v>
      </c>
      <c r="N93" s="35" t="s">
        <v>59</v>
      </c>
      <c r="O93" s="35" t="s">
        <v>60</v>
      </c>
      <c r="P93" s="35" t="s">
        <v>61</v>
      </c>
      <c r="Q93" s="35" t="s">
        <v>62</v>
      </c>
      <c r="R93" s="35" t="s">
        <v>63</v>
      </c>
      <c r="S93" s="35" t="s">
        <v>64</v>
      </c>
      <c r="T93" s="35" t="s">
        <v>65</v>
      </c>
      <c r="U93" s="35" t="s">
        <v>66</v>
      </c>
      <c r="V93" s="38" t="s">
        <v>52</v>
      </c>
      <c r="W93" s="40" t="s">
        <v>162</v>
      </c>
      <c r="X93" s="112"/>
      <c r="Y93" s="117" t="s">
        <v>163</v>
      </c>
      <c r="Z93" s="117" t="s">
        <v>164</v>
      </c>
      <c r="AA93" s="117" t="s">
        <v>165</v>
      </c>
      <c r="AB93" s="117" t="s">
        <v>166</v>
      </c>
      <c r="AC93" s="117" t="s">
        <v>167</v>
      </c>
      <c r="AD93" s="117" t="s">
        <v>168</v>
      </c>
      <c r="AE93" s="117" t="s">
        <v>169</v>
      </c>
      <c r="AF93" s="117" t="s">
        <v>170</v>
      </c>
      <c r="AG93" s="117" t="s">
        <v>171</v>
      </c>
      <c r="AH93" s="117" t="s">
        <v>172</v>
      </c>
      <c r="AI93" s="117" t="s">
        <v>173</v>
      </c>
      <c r="AJ93" s="117" t="s">
        <v>174</v>
      </c>
    </row>
    <row r="94" spans="1:36" ht="21.75" customHeight="1">
      <c r="A94" s="1323" t="s">
        <v>2458</v>
      </c>
      <c r="B94" s="1064" t="s">
        <v>839</v>
      </c>
      <c r="C94" s="1046" t="s">
        <v>2460</v>
      </c>
      <c r="D94" s="1046" t="s">
        <v>1939</v>
      </c>
      <c r="E94" s="1046">
        <v>2</v>
      </c>
      <c r="F94" s="1046" t="s">
        <v>2462</v>
      </c>
      <c r="G94" s="1046" t="s">
        <v>1293</v>
      </c>
      <c r="H94" s="42" t="s">
        <v>68</v>
      </c>
      <c r="I94" s="59">
        <v>0</v>
      </c>
      <c r="J94" s="59">
        <v>0</v>
      </c>
      <c r="K94" s="59">
        <v>0</v>
      </c>
      <c r="L94" s="59">
        <v>0</v>
      </c>
      <c r="M94" s="59">
        <v>0</v>
      </c>
      <c r="N94" s="620">
        <v>1</v>
      </c>
      <c r="O94" s="59">
        <v>0</v>
      </c>
      <c r="P94" s="59">
        <v>0</v>
      </c>
      <c r="Q94" s="59">
        <v>0</v>
      </c>
      <c r="R94" s="620">
        <v>1</v>
      </c>
      <c r="S94" s="59">
        <v>0</v>
      </c>
      <c r="T94" s="59">
        <v>0</v>
      </c>
      <c r="U94" s="45">
        <f t="shared" ref="U94:U95" si="12">SUM(I94:T94)</f>
        <v>2</v>
      </c>
      <c r="V94" s="1051">
        <v>0.1</v>
      </c>
      <c r="W94" s="1052">
        <f>IF(OR(U95=0,V94=0),0,(U95/U94*V94))</f>
        <v>0.1</v>
      </c>
      <c r="X94" s="112"/>
      <c r="Y94" s="1335"/>
      <c r="Z94" s="1335"/>
      <c r="AA94" s="1335"/>
      <c r="AB94" s="1335"/>
      <c r="AC94" s="1335"/>
      <c r="AD94" s="1301" t="s">
        <v>2473</v>
      </c>
      <c r="AE94" s="1335"/>
      <c r="AF94" s="1335"/>
      <c r="AG94" s="1301" t="s">
        <v>2481</v>
      </c>
      <c r="AH94" s="1335"/>
      <c r="AI94" s="1335"/>
      <c r="AJ94" s="1335"/>
    </row>
    <row r="95" spans="1:36" ht="21.75" customHeight="1">
      <c r="A95" s="1018"/>
      <c r="B95" s="1008"/>
      <c r="C95" s="1008"/>
      <c r="D95" s="1008"/>
      <c r="E95" s="1008"/>
      <c r="F95" s="1008"/>
      <c r="G95" s="1008"/>
      <c r="H95" s="120" t="s">
        <v>69</v>
      </c>
      <c r="I95" s="580">
        <v>0</v>
      </c>
      <c r="J95" s="580">
        <v>0</v>
      </c>
      <c r="K95" s="580">
        <v>0</v>
      </c>
      <c r="L95" s="580">
        <v>0</v>
      </c>
      <c r="M95" s="580">
        <v>0</v>
      </c>
      <c r="N95" s="581">
        <v>1</v>
      </c>
      <c r="O95" s="581">
        <v>0</v>
      </c>
      <c r="P95" s="581">
        <v>0</v>
      </c>
      <c r="Q95" s="581">
        <v>1</v>
      </c>
      <c r="R95" s="581">
        <v>0</v>
      </c>
      <c r="S95" s="581">
        <v>0</v>
      </c>
      <c r="T95" s="581">
        <v>0</v>
      </c>
      <c r="U95" s="562">
        <f t="shared" si="12"/>
        <v>2</v>
      </c>
      <c r="V95" s="1008"/>
      <c r="W95" s="1008"/>
      <c r="X95" s="112"/>
      <c r="Y95" s="1008"/>
      <c r="Z95" s="1008"/>
      <c r="AA95" s="1008"/>
      <c r="AB95" s="1008"/>
      <c r="AC95" s="1008"/>
      <c r="AD95" s="1008"/>
      <c r="AE95" s="1008"/>
      <c r="AF95" s="1008"/>
      <c r="AG95" s="1008"/>
      <c r="AH95" s="1008"/>
      <c r="AI95" s="1008"/>
      <c r="AJ95" s="1008"/>
    </row>
    <row r="96" spans="1:36" ht="15.75" customHeight="1">
      <c r="A96" s="1018"/>
      <c r="B96" s="1097" t="s">
        <v>30</v>
      </c>
      <c r="C96" s="1010"/>
      <c r="D96" s="1010"/>
      <c r="E96" s="1010"/>
      <c r="F96" s="1010"/>
      <c r="G96" s="1010"/>
      <c r="H96" s="1010"/>
      <c r="I96" s="1010"/>
      <c r="J96" s="1010"/>
      <c r="K96" s="1010"/>
      <c r="L96" s="1010"/>
      <c r="M96" s="1010"/>
      <c r="N96" s="1010"/>
      <c r="O96" s="1010"/>
      <c r="P96" s="1010"/>
      <c r="Q96" s="1010"/>
      <c r="R96" s="1010"/>
      <c r="S96" s="1010"/>
      <c r="T96" s="1010"/>
      <c r="U96" s="1010"/>
      <c r="V96" s="1010"/>
      <c r="W96" s="1011"/>
      <c r="X96" s="112"/>
      <c r="Y96" s="74"/>
      <c r="Z96" s="74"/>
      <c r="AA96" s="74"/>
      <c r="AB96" s="74"/>
      <c r="AC96" s="74"/>
      <c r="AD96" s="74"/>
      <c r="AE96" s="74"/>
      <c r="AF96" s="74"/>
      <c r="AG96" s="74"/>
      <c r="AH96" s="74"/>
      <c r="AI96" s="74"/>
      <c r="AJ96" s="74"/>
    </row>
    <row r="97" spans="1:36" ht="22.5" customHeight="1">
      <c r="A97" s="1018"/>
      <c r="B97" s="1064" t="s">
        <v>2491</v>
      </c>
      <c r="C97" s="1046" t="s">
        <v>2460</v>
      </c>
      <c r="D97" s="1065" t="s">
        <v>2495</v>
      </c>
      <c r="E97" s="1013"/>
      <c r="F97" s="1013"/>
      <c r="G97" s="1014"/>
      <c r="H97" s="42" t="s">
        <v>68</v>
      </c>
      <c r="I97" s="43"/>
      <c r="J97" s="43"/>
      <c r="K97" s="563">
        <v>0.3</v>
      </c>
      <c r="L97" s="563">
        <v>0.7</v>
      </c>
      <c r="M97" s="640"/>
      <c r="N97" s="640"/>
      <c r="O97" s="640"/>
      <c r="P97" s="640"/>
      <c r="Q97" s="640"/>
      <c r="R97" s="640"/>
      <c r="S97" s="640"/>
      <c r="T97" s="43"/>
      <c r="U97" s="57">
        <f t="shared" ref="U97:U106" si="13">SUM(I97:T97)</f>
        <v>1</v>
      </c>
      <c r="V97" s="1051">
        <v>0.2</v>
      </c>
      <c r="W97" s="1072">
        <f>IF(OR(U98=0,V97=0),0,(U98/U97*V97))</f>
        <v>0.2</v>
      </c>
      <c r="X97" s="112"/>
      <c r="Y97" s="1354"/>
      <c r="Z97" s="1354"/>
      <c r="AA97" s="1301" t="s">
        <v>2508</v>
      </c>
      <c r="AB97" s="1300" t="s">
        <v>2510</v>
      </c>
      <c r="AC97" s="1355"/>
      <c r="AD97" s="1355"/>
      <c r="AE97" s="1354"/>
      <c r="AF97" s="1354"/>
      <c r="AG97" s="1354"/>
      <c r="AH97" s="1354"/>
      <c r="AI97" s="1354"/>
      <c r="AJ97" s="1354"/>
    </row>
    <row r="98" spans="1:36" ht="22.5" customHeight="1">
      <c r="A98" s="1018"/>
      <c r="B98" s="1008"/>
      <c r="C98" s="1008"/>
      <c r="D98" s="1015"/>
      <c r="E98" s="1016"/>
      <c r="F98" s="1016"/>
      <c r="G98" s="1017"/>
      <c r="H98" s="120" t="s">
        <v>69</v>
      </c>
      <c r="I98" s="171"/>
      <c r="J98" s="171"/>
      <c r="K98" s="171">
        <v>0.3</v>
      </c>
      <c r="L98" s="171">
        <v>0.7</v>
      </c>
      <c r="M98" s="641"/>
      <c r="N98" s="641"/>
      <c r="O98" s="641"/>
      <c r="P98" s="641"/>
      <c r="Q98" s="641"/>
      <c r="R98" s="641"/>
      <c r="S98" s="641"/>
      <c r="T98" s="171"/>
      <c r="U98" s="144">
        <f t="shared" si="13"/>
        <v>1</v>
      </c>
      <c r="V98" s="1008"/>
      <c r="W98" s="1008"/>
      <c r="X98" s="112"/>
      <c r="Y98" s="1008"/>
      <c r="Z98" s="1008"/>
      <c r="AA98" s="1008"/>
      <c r="AB98" s="1008"/>
      <c r="AC98" s="1008"/>
      <c r="AD98" s="1008"/>
      <c r="AE98" s="1008"/>
      <c r="AF98" s="1008"/>
      <c r="AG98" s="1008"/>
      <c r="AH98" s="1008"/>
      <c r="AI98" s="1008"/>
      <c r="AJ98" s="1008"/>
    </row>
    <row r="99" spans="1:36" ht="22.5" customHeight="1">
      <c r="A99" s="1018"/>
      <c r="B99" s="1064" t="s">
        <v>2491</v>
      </c>
      <c r="C99" s="1046" t="s">
        <v>2460</v>
      </c>
      <c r="D99" s="1065" t="s">
        <v>2518</v>
      </c>
      <c r="E99" s="1013"/>
      <c r="F99" s="1013"/>
      <c r="G99" s="1014"/>
      <c r="H99" s="42" t="s">
        <v>68</v>
      </c>
      <c r="I99" s="43"/>
      <c r="J99" s="43"/>
      <c r="K99" s="564">
        <v>0.1</v>
      </c>
      <c r="L99" s="564">
        <v>0.15</v>
      </c>
      <c r="M99" s="564">
        <v>0.15</v>
      </c>
      <c r="N99" s="564">
        <v>0.15</v>
      </c>
      <c r="O99" s="564">
        <v>0.15</v>
      </c>
      <c r="P99" s="564">
        <v>0.15</v>
      </c>
      <c r="Q99" s="564">
        <v>0.15</v>
      </c>
      <c r="R99" s="564"/>
      <c r="S99" s="564"/>
      <c r="T99" s="43"/>
      <c r="U99" s="57">
        <f t="shared" si="13"/>
        <v>1</v>
      </c>
      <c r="V99" s="1051">
        <v>0.3</v>
      </c>
      <c r="W99" s="1072">
        <f>IF(OR(U100=0,V99=0),0,(U100/U99*V99))</f>
        <v>0.3</v>
      </c>
      <c r="X99" s="112"/>
      <c r="Y99" s="1335"/>
      <c r="Z99" s="1335"/>
      <c r="AA99" s="1301" t="s">
        <v>2526</v>
      </c>
      <c r="AB99" s="1304" t="s">
        <v>2527</v>
      </c>
      <c r="AC99" s="1301" t="s">
        <v>2528</v>
      </c>
      <c r="AD99" s="1301" t="s">
        <v>2529</v>
      </c>
      <c r="AE99" s="1301" t="s">
        <v>2531</v>
      </c>
      <c r="AF99" s="1301" t="s">
        <v>2532</v>
      </c>
      <c r="AG99" s="1301" t="s">
        <v>2533</v>
      </c>
      <c r="AH99" s="1335"/>
      <c r="AI99" s="1335"/>
      <c r="AJ99" s="1335"/>
    </row>
    <row r="100" spans="1:36" ht="22.5" customHeight="1">
      <c r="A100" s="1018"/>
      <c r="B100" s="1008"/>
      <c r="C100" s="1008"/>
      <c r="D100" s="1015"/>
      <c r="E100" s="1016"/>
      <c r="F100" s="1016"/>
      <c r="G100" s="1017"/>
      <c r="H100" s="120" t="s">
        <v>69</v>
      </c>
      <c r="I100" s="171"/>
      <c r="J100" s="171"/>
      <c r="K100" s="171">
        <v>0.1</v>
      </c>
      <c r="L100" s="171">
        <v>0.15</v>
      </c>
      <c r="M100" s="171">
        <v>0.15</v>
      </c>
      <c r="N100" s="171">
        <v>0.15</v>
      </c>
      <c r="O100" s="173">
        <v>0.15</v>
      </c>
      <c r="P100" s="173">
        <v>0.15</v>
      </c>
      <c r="Q100" s="173">
        <v>0.15</v>
      </c>
      <c r="R100" s="641"/>
      <c r="S100" s="641"/>
      <c r="T100" s="171"/>
      <c r="U100" s="144">
        <f t="shared" si="13"/>
        <v>1</v>
      </c>
      <c r="V100" s="1008"/>
      <c r="W100" s="1008"/>
      <c r="X100" s="112"/>
      <c r="Y100" s="1008"/>
      <c r="Z100" s="1008"/>
      <c r="AA100" s="1008"/>
      <c r="AB100" s="1008"/>
      <c r="AC100" s="1008"/>
      <c r="AD100" s="1008"/>
      <c r="AE100" s="1008"/>
      <c r="AF100" s="1008"/>
      <c r="AG100" s="1008"/>
      <c r="AH100" s="1008"/>
      <c r="AI100" s="1008"/>
      <c r="AJ100" s="1008"/>
    </row>
    <row r="101" spans="1:36" ht="22.5" customHeight="1">
      <c r="A101" s="1018"/>
      <c r="B101" s="1064" t="s">
        <v>2491</v>
      </c>
      <c r="C101" s="1046" t="s">
        <v>2460</v>
      </c>
      <c r="D101" s="1065" t="s">
        <v>2534</v>
      </c>
      <c r="E101" s="1013"/>
      <c r="F101" s="1013"/>
      <c r="G101" s="1014"/>
      <c r="H101" s="42" t="s">
        <v>68</v>
      </c>
      <c r="I101" s="43"/>
      <c r="J101" s="43"/>
      <c r="K101" s="564"/>
      <c r="L101" s="564"/>
      <c r="M101" s="564"/>
      <c r="N101" s="564"/>
      <c r="O101" s="564"/>
      <c r="P101" s="564"/>
      <c r="Q101" s="564">
        <v>0.5</v>
      </c>
      <c r="R101" s="564">
        <v>0.5</v>
      </c>
      <c r="S101" s="564"/>
      <c r="T101" s="43"/>
      <c r="U101" s="57">
        <f t="shared" si="13"/>
        <v>1</v>
      </c>
      <c r="V101" s="1051">
        <v>0.2</v>
      </c>
      <c r="W101" s="1072">
        <f>IF(OR(U102=0,V101=0),0,(U102/U101*V101))</f>
        <v>0.2</v>
      </c>
      <c r="X101" s="112"/>
      <c r="Y101" s="1335"/>
      <c r="Z101" s="1335"/>
      <c r="AA101" s="1356"/>
      <c r="AB101" s="1356"/>
      <c r="AC101" s="1356"/>
      <c r="AD101" s="1356"/>
      <c r="AE101" s="1356"/>
      <c r="AF101" s="1356"/>
      <c r="AG101" s="1301" t="s">
        <v>2538</v>
      </c>
      <c r="AH101" s="1301" t="s">
        <v>2539</v>
      </c>
      <c r="AI101" s="1335"/>
      <c r="AJ101" s="1335"/>
    </row>
    <row r="102" spans="1:36" ht="22.5" customHeight="1">
      <c r="A102" s="1018"/>
      <c r="B102" s="1008"/>
      <c r="C102" s="1008"/>
      <c r="D102" s="1015"/>
      <c r="E102" s="1016"/>
      <c r="F102" s="1016"/>
      <c r="G102" s="1017"/>
      <c r="H102" s="120" t="s">
        <v>69</v>
      </c>
      <c r="I102" s="171"/>
      <c r="J102" s="171"/>
      <c r="K102" s="641"/>
      <c r="L102" s="641"/>
      <c r="M102" s="641"/>
      <c r="N102" s="641"/>
      <c r="O102" s="641"/>
      <c r="P102" s="641"/>
      <c r="Q102" s="173">
        <v>0.5</v>
      </c>
      <c r="R102" s="173">
        <v>0.5</v>
      </c>
      <c r="S102" s="641"/>
      <c r="T102" s="171"/>
      <c r="U102" s="144">
        <f t="shared" si="13"/>
        <v>1</v>
      </c>
      <c r="V102" s="1008"/>
      <c r="W102" s="1008"/>
      <c r="X102" s="112"/>
      <c r="Y102" s="1008"/>
      <c r="Z102" s="1008"/>
      <c r="AA102" s="1008"/>
      <c r="AB102" s="1008"/>
      <c r="AC102" s="1008"/>
      <c r="AD102" s="1008"/>
      <c r="AE102" s="1008"/>
      <c r="AF102" s="1008"/>
      <c r="AG102" s="1008"/>
      <c r="AH102" s="1008"/>
      <c r="AI102" s="1008"/>
      <c r="AJ102" s="1008"/>
    </row>
    <row r="103" spans="1:36" ht="22.5" customHeight="1">
      <c r="A103" s="1018"/>
      <c r="B103" s="1064" t="s">
        <v>2491</v>
      </c>
      <c r="C103" s="1046" t="s">
        <v>2460</v>
      </c>
      <c r="D103" s="1065" t="s">
        <v>2540</v>
      </c>
      <c r="E103" s="1013"/>
      <c r="F103" s="1013"/>
      <c r="G103" s="1014"/>
      <c r="H103" s="42" t="s">
        <v>68</v>
      </c>
      <c r="I103" s="43"/>
      <c r="J103" s="43"/>
      <c r="K103" s="564"/>
      <c r="L103" s="564"/>
      <c r="M103" s="564"/>
      <c r="N103" s="564"/>
      <c r="O103" s="564"/>
      <c r="P103" s="564"/>
      <c r="Q103" s="564"/>
      <c r="R103" s="564">
        <v>1</v>
      </c>
      <c r="S103" s="564"/>
      <c r="T103" s="43"/>
      <c r="U103" s="57">
        <f t="shared" si="13"/>
        <v>1</v>
      </c>
      <c r="V103" s="1051">
        <v>0.2</v>
      </c>
      <c r="W103" s="1072">
        <f>IF(OR(U104=0,V103=0),0,(U104/U103*V103))</f>
        <v>0.2</v>
      </c>
      <c r="X103" s="112"/>
      <c r="Y103" s="1335"/>
      <c r="Z103" s="1335"/>
      <c r="AA103" s="1335"/>
      <c r="AB103" s="1335"/>
      <c r="AC103" s="1335"/>
      <c r="AD103" s="1335"/>
      <c r="AE103" s="1335"/>
      <c r="AF103" s="1335"/>
      <c r="AG103" s="1356"/>
      <c r="AH103" s="1301" t="s">
        <v>2541</v>
      </c>
      <c r="AI103" s="1301" t="s">
        <v>2542</v>
      </c>
      <c r="AJ103" s="1335"/>
    </row>
    <row r="104" spans="1:36" ht="22.5" customHeight="1">
      <c r="A104" s="1018"/>
      <c r="B104" s="1008"/>
      <c r="C104" s="1008"/>
      <c r="D104" s="1015"/>
      <c r="E104" s="1016"/>
      <c r="F104" s="1016"/>
      <c r="G104" s="1017"/>
      <c r="H104" s="120" t="s">
        <v>69</v>
      </c>
      <c r="I104" s="171"/>
      <c r="J104" s="171"/>
      <c r="K104" s="641"/>
      <c r="L104" s="641"/>
      <c r="M104" s="641"/>
      <c r="N104" s="641"/>
      <c r="O104" s="641"/>
      <c r="P104" s="641"/>
      <c r="Q104" s="641"/>
      <c r="R104" s="173">
        <v>0</v>
      </c>
      <c r="S104" s="173">
        <v>1</v>
      </c>
      <c r="T104" s="171"/>
      <c r="U104" s="144">
        <f t="shared" si="13"/>
        <v>1</v>
      </c>
      <c r="V104" s="1008"/>
      <c r="W104" s="1008"/>
      <c r="X104" s="112"/>
      <c r="Y104" s="1008"/>
      <c r="Z104" s="1008"/>
      <c r="AA104" s="1008"/>
      <c r="AB104" s="1008"/>
      <c r="AC104" s="1008"/>
      <c r="AD104" s="1008"/>
      <c r="AE104" s="1008"/>
      <c r="AF104" s="1008"/>
      <c r="AG104" s="1008"/>
      <c r="AH104" s="1008"/>
      <c r="AI104" s="1008"/>
      <c r="AJ104" s="1008"/>
    </row>
    <row r="105" spans="1:36" ht="22.5" customHeight="1">
      <c r="A105" s="1018"/>
      <c r="B105" s="1064" t="s">
        <v>2491</v>
      </c>
      <c r="C105" s="1046" t="s">
        <v>2460</v>
      </c>
      <c r="D105" s="1065" t="s">
        <v>2548</v>
      </c>
      <c r="E105" s="1013"/>
      <c r="F105" s="1013"/>
      <c r="G105" s="1014"/>
      <c r="H105" s="42" t="s">
        <v>68</v>
      </c>
      <c r="I105" s="43"/>
      <c r="J105" s="43"/>
      <c r="K105" s="564"/>
      <c r="L105" s="564"/>
      <c r="M105" s="564"/>
      <c r="N105" s="564"/>
      <c r="O105" s="564"/>
      <c r="P105" s="564"/>
      <c r="Q105" s="564"/>
      <c r="R105" s="564"/>
      <c r="S105" s="564">
        <v>1</v>
      </c>
      <c r="T105" s="43"/>
      <c r="U105" s="57">
        <f t="shared" si="13"/>
        <v>1</v>
      </c>
      <c r="V105" s="1051">
        <v>0.1</v>
      </c>
      <c r="W105" s="1072">
        <f>IF(OR(U106=0,V105=0),0,(U106/U105*V105))</f>
        <v>0.1</v>
      </c>
      <c r="X105" s="112"/>
      <c r="Y105" s="1335"/>
      <c r="Z105" s="1335"/>
      <c r="AA105" s="1335"/>
      <c r="AB105" s="1335"/>
      <c r="AC105" s="1335"/>
      <c r="AD105" s="1335"/>
      <c r="AE105" s="1335"/>
      <c r="AF105" s="1335"/>
      <c r="AG105" s="1335"/>
      <c r="AH105" s="1356"/>
      <c r="AI105" s="1301" t="s">
        <v>2552</v>
      </c>
      <c r="AJ105" s="1335"/>
    </row>
    <row r="106" spans="1:36" ht="22.5" customHeight="1">
      <c r="A106" s="1008"/>
      <c r="B106" s="1008"/>
      <c r="C106" s="1008"/>
      <c r="D106" s="1015"/>
      <c r="E106" s="1016"/>
      <c r="F106" s="1016"/>
      <c r="G106" s="1017"/>
      <c r="H106" s="120" t="s">
        <v>69</v>
      </c>
      <c r="I106" s="171"/>
      <c r="J106" s="171"/>
      <c r="K106" s="171"/>
      <c r="L106" s="171"/>
      <c r="M106" s="171"/>
      <c r="N106" s="171"/>
      <c r="O106" s="171"/>
      <c r="P106" s="171"/>
      <c r="Q106" s="171"/>
      <c r="R106" s="171"/>
      <c r="S106" s="173">
        <v>1</v>
      </c>
      <c r="T106" s="171"/>
      <c r="U106" s="144">
        <f t="shared" si="13"/>
        <v>1</v>
      </c>
      <c r="V106" s="1008"/>
      <c r="W106" s="1008"/>
      <c r="X106" s="112"/>
      <c r="Y106" s="1008"/>
      <c r="Z106" s="1008"/>
      <c r="AA106" s="1008"/>
      <c r="AB106" s="1008"/>
      <c r="AC106" s="1008"/>
      <c r="AD106" s="1008"/>
      <c r="AE106" s="1008"/>
      <c r="AF106" s="1008"/>
      <c r="AG106" s="1008"/>
      <c r="AH106" s="1008"/>
      <c r="AI106" s="1008"/>
      <c r="AJ106" s="1008"/>
    </row>
    <row r="107" spans="1:36" ht="15.75" customHeight="1">
      <c r="A107" s="35" t="s">
        <v>2</v>
      </c>
      <c r="B107" s="36" t="s">
        <v>1373</v>
      </c>
      <c r="C107" s="37" t="s">
        <v>7</v>
      </c>
      <c r="D107" s="35" t="s">
        <v>3</v>
      </c>
      <c r="E107" s="35" t="s">
        <v>4</v>
      </c>
      <c r="F107" s="35" t="s">
        <v>5</v>
      </c>
      <c r="G107" s="37" t="s">
        <v>6</v>
      </c>
      <c r="H107" s="35" t="s">
        <v>53</v>
      </c>
      <c r="I107" s="35" t="s">
        <v>54</v>
      </c>
      <c r="J107" s="35" t="s">
        <v>55</v>
      </c>
      <c r="K107" s="35" t="s">
        <v>56</v>
      </c>
      <c r="L107" s="35" t="s">
        <v>57</v>
      </c>
      <c r="M107" s="35" t="s">
        <v>58</v>
      </c>
      <c r="N107" s="35" t="s">
        <v>59</v>
      </c>
      <c r="O107" s="35" t="s">
        <v>60</v>
      </c>
      <c r="P107" s="35" t="s">
        <v>61</v>
      </c>
      <c r="Q107" s="35" t="s">
        <v>62</v>
      </c>
      <c r="R107" s="35" t="s">
        <v>63</v>
      </c>
      <c r="S107" s="35" t="s">
        <v>64</v>
      </c>
      <c r="T107" s="35" t="s">
        <v>65</v>
      </c>
      <c r="U107" s="35" t="s">
        <v>66</v>
      </c>
      <c r="V107" s="38" t="s">
        <v>52</v>
      </c>
      <c r="W107" s="40" t="s">
        <v>162</v>
      </c>
      <c r="X107" s="660"/>
      <c r="Y107" s="661" t="s">
        <v>163</v>
      </c>
      <c r="Z107" s="661" t="s">
        <v>164</v>
      </c>
      <c r="AA107" s="661" t="s">
        <v>165</v>
      </c>
      <c r="AB107" s="661" t="s">
        <v>166</v>
      </c>
      <c r="AC107" s="661" t="s">
        <v>167</v>
      </c>
      <c r="AD107" s="661" t="s">
        <v>168</v>
      </c>
      <c r="AE107" s="661" t="s">
        <v>169</v>
      </c>
      <c r="AF107" s="661" t="s">
        <v>170</v>
      </c>
      <c r="AG107" s="661" t="s">
        <v>171</v>
      </c>
      <c r="AH107" s="661" t="s">
        <v>172</v>
      </c>
      <c r="AI107" s="661" t="s">
        <v>173</v>
      </c>
      <c r="AJ107" s="661" t="s">
        <v>174</v>
      </c>
    </row>
    <row r="108" spans="1:36" ht="85.5" customHeight="1">
      <c r="A108" s="1067" t="s">
        <v>2566</v>
      </c>
      <c r="B108" s="1067"/>
      <c r="C108" s="1067" t="s">
        <v>2567</v>
      </c>
      <c r="D108" s="1067" t="s">
        <v>137</v>
      </c>
      <c r="E108" s="1067">
        <v>100</v>
      </c>
      <c r="F108" s="1067" t="s">
        <v>2569</v>
      </c>
      <c r="G108" s="1067" t="s">
        <v>179</v>
      </c>
      <c r="H108" s="663" t="s">
        <v>68</v>
      </c>
      <c r="I108" s="664">
        <v>0</v>
      </c>
      <c r="J108" s="664">
        <v>0</v>
      </c>
      <c r="K108" s="664">
        <v>0</v>
      </c>
      <c r="L108" s="664">
        <v>0</v>
      </c>
      <c r="M108" s="664">
        <v>0</v>
      </c>
      <c r="N108" s="664">
        <v>0</v>
      </c>
      <c r="O108" s="664">
        <v>0.5</v>
      </c>
      <c r="P108" s="664">
        <v>0.1</v>
      </c>
      <c r="Q108" s="664">
        <v>0.1</v>
      </c>
      <c r="R108" s="664">
        <v>0.1</v>
      </c>
      <c r="S108" s="664">
        <v>0.1</v>
      </c>
      <c r="T108" s="665">
        <v>0.1</v>
      </c>
      <c r="U108" s="57">
        <f t="shared" ref="U108:U109" si="14">SUM(I108:T108)</f>
        <v>0.99999999999999989</v>
      </c>
      <c r="V108" s="1347">
        <v>0.1</v>
      </c>
      <c r="W108" s="1052">
        <f>IF(OR(U109=0,V108=0),0,(U109/U108*V108))</f>
        <v>9.0000000000000011E-2</v>
      </c>
      <c r="X108" s="667"/>
      <c r="Y108" s="1077">
        <v>0</v>
      </c>
      <c r="Z108" s="1077">
        <v>0</v>
      </c>
      <c r="AA108" s="1298" t="s">
        <v>1880</v>
      </c>
      <c r="AB108" s="1071" t="s">
        <v>2580</v>
      </c>
      <c r="AC108" s="1077">
        <v>0</v>
      </c>
      <c r="AD108" s="1077">
        <v>0</v>
      </c>
      <c r="AE108" s="1077">
        <v>0</v>
      </c>
      <c r="AF108" s="1077">
        <v>0</v>
      </c>
      <c r="AG108" s="1077">
        <v>0</v>
      </c>
      <c r="AH108" s="1077">
        <v>0</v>
      </c>
      <c r="AI108" s="1077">
        <v>0</v>
      </c>
      <c r="AJ108" s="1077">
        <v>0</v>
      </c>
    </row>
    <row r="109" spans="1:36" ht="32.25" customHeight="1">
      <c r="A109" s="1018"/>
      <c r="B109" s="1008"/>
      <c r="C109" s="1008"/>
      <c r="D109" s="1008"/>
      <c r="E109" s="1008"/>
      <c r="F109" s="1008"/>
      <c r="G109" s="1008"/>
      <c r="H109" s="569" t="s">
        <v>69</v>
      </c>
      <c r="I109" s="671"/>
      <c r="J109" s="671"/>
      <c r="K109" s="671"/>
      <c r="L109" s="671"/>
      <c r="M109" s="671"/>
      <c r="N109" s="671"/>
      <c r="O109" s="671">
        <v>0.5</v>
      </c>
      <c r="P109" s="671">
        <v>0.1</v>
      </c>
      <c r="Q109" s="671">
        <v>0.1</v>
      </c>
      <c r="R109" s="671">
        <v>0.1</v>
      </c>
      <c r="S109" s="671">
        <v>0.1</v>
      </c>
      <c r="T109" s="671"/>
      <c r="U109" s="144">
        <f t="shared" si="14"/>
        <v>0.89999999999999991</v>
      </c>
      <c r="V109" s="1008"/>
      <c r="W109" s="1008"/>
      <c r="X109" s="667"/>
      <c r="Y109" s="1008"/>
      <c r="Z109" s="1008"/>
      <c r="AA109" s="1008"/>
      <c r="AB109" s="1008"/>
      <c r="AC109" s="1008"/>
      <c r="AD109" s="1008"/>
      <c r="AE109" s="1008"/>
      <c r="AF109" s="1008"/>
      <c r="AG109" s="1008"/>
      <c r="AH109" s="1008"/>
      <c r="AI109" s="1008"/>
      <c r="AJ109" s="1008"/>
    </row>
    <row r="110" spans="1:36" ht="15.75" customHeight="1">
      <c r="A110" s="1018"/>
      <c r="B110" s="1097" t="s">
        <v>30</v>
      </c>
      <c r="C110" s="1010"/>
      <c r="D110" s="1010"/>
      <c r="E110" s="1010"/>
      <c r="F110" s="1010"/>
      <c r="G110" s="1010"/>
      <c r="H110" s="1010"/>
      <c r="I110" s="1010"/>
      <c r="J110" s="1010"/>
      <c r="K110" s="1010"/>
      <c r="L110" s="1010"/>
      <c r="M110" s="1010"/>
      <c r="N110" s="1010"/>
      <c r="O110" s="1010"/>
      <c r="P110" s="1010"/>
      <c r="Q110" s="1010"/>
      <c r="R110" s="1010"/>
      <c r="S110" s="1010"/>
      <c r="T110" s="1010"/>
      <c r="U110" s="1010"/>
      <c r="V110" s="1010"/>
      <c r="W110" s="1011"/>
      <c r="X110" s="667"/>
      <c r="Y110" s="672"/>
      <c r="Z110" s="672"/>
      <c r="AA110" s="673"/>
      <c r="AB110" s="672"/>
      <c r="AC110" s="672"/>
      <c r="AD110" s="672"/>
      <c r="AE110" s="672"/>
      <c r="AF110" s="672"/>
      <c r="AG110" s="672"/>
      <c r="AH110" s="672"/>
      <c r="AI110" s="672"/>
      <c r="AJ110" s="674"/>
    </row>
    <row r="111" spans="1:36" ht="30.75" customHeight="1">
      <c r="A111" s="1018"/>
      <c r="B111" s="1329"/>
      <c r="C111" s="1070" t="s">
        <v>2567</v>
      </c>
      <c r="D111" s="1065" t="s">
        <v>2582</v>
      </c>
      <c r="E111" s="1013"/>
      <c r="F111" s="1013"/>
      <c r="G111" s="1014"/>
      <c r="H111" s="663" t="s">
        <v>68</v>
      </c>
      <c r="I111" s="676">
        <v>0</v>
      </c>
      <c r="J111" s="676">
        <v>0</v>
      </c>
      <c r="K111" s="676">
        <v>0</v>
      </c>
      <c r="L111" s="676">
        <v>0</v>
      </c>
      <c r="M111" s="676">
        <v>0</v>
      </c>
      <c r="N111" s="676">
        <v>0</v>
      </c>
      <c r="O111" s="676">
        <v>0.5</v>
      </c>
      <c r="P111" s="676">
        <v>0.1</v>
      </c>
      <c r="Q111" s="676">
        <v>0.1</v>
      </c>
      <c r="R111" s="676">
        <v>0.1</v>
      </c>
      <c r="S111" s="676">
        <v>0.1</v>
      </c>
      <c r="T111" s="678">
        <v>0.1</v>
      </c>
      <c r="U111" s="57">
        <f t="shared" ref="U111:U116" si="15">SUM(I111:T111)</f>
        <v>0.99999999999999989</v>
      </c>
      <c r="V111" s="1347">
        <v>0.4</v>
      </c>
      <c r="W111" s="1072">
        <f>IF(OR(U112=0,V111=0),0,(U112/U111*V111))</f>
        <v>0.4</v>
      </c>
      <c r="X111" s="667"/>
      <c r="Y111" s="1329">
        <v>0</v>
      </c>
      <c r="Z111" s="1329">
        <v>0</v>
      </c>
      <c r="AA111" s="1349" t="s">
        <v>2584</v>
      </c>
      <c r="AB111" s="1070" t="s">
        <v>2587</v>
      </c>
      <c r="AC111" s="1357" t="s">
        <v>2588</v>
      </c>
      <c r="AD111" s="1329">
        <v>0</v>
      </c>
      <c r="AE111" s="1329">
        <v>0</v>
      </c>
      <c r="AF111" s="1329">
        <v>0</v>
      </c>
      <c r="AG111" s="1329">
        <v>0</v>
      </c>
      <c r="AH111" s="1329">
        <v>0</v>
      </c>
      <c r="AI111" s="1329">
        <v>0</v>
      </c>
      <c r="AJ111" s="1329">
        <v>0</v>
      </c>
    </row>
    <row r="112" spans="1:36" ht="35.25" customHeight="1">
      <c r="A112" s="1018"/>
      <c r="B112" s="1008"/>
      <c r="C112" s="1008"/>
      <c r="D112" s="1015"/>
      <c r="E112" s="1016"/>
      <c r="F112" s="1016"/>
      <c r="G112" s="1017"/>
      <c r="H112" s="569" t="s">
        <v>69</v>
      </c>
      <c r="I112" s="680">
        <v>0</v>
      </c>
      <c r="J112" s="680">
        <v>0</v>
      </c>
      <c r="K112" s="680">
        <v>0.2</v>
      </c>
      <c r="L112" s="680">
        <v>0</v>
      </c>
      <c r="M112" s="680">
        <v>0</v>
      </c>
      <c r="N112" s="680">
        <v>0</v>
      </c>
      <c r="O112" s="680">
        <v>0.5</v>
      </c>
      <c r="P112" s="680"/>
      <c r="Q112" s="680">
        <v>0.3</v>
      </c>
      <c r="R112" s="680"/>
      <c r="S112" s="680"/>
      <c r="T112" s="680"/>
      <c r="U112" s="144">
        <f t="shared" si="15"/>
        <v>1</v>
      </c>
      <c r="V112" s="1008"/>
      <c r="W112" s="1008"/>
      <c r="X112" s="667"/>
      <c r="Y112" s="1008"/>
      <c r="Z112" s="1008"/>
      <c r="AA112" s="1008"/>
      <c r="AB112" s="1008"/>
      <c r="AC112" s="1008"/>
      <c r="AD112" s="1008"/>
      <c r="AE112" s="1008"/>
      <c r="AF112" s="1008"/>
      <c r="AG112" s="1008"/>
      <c r="AH112" s="1008"/>
      <c r="AI112" s="1008"/>
      <c r="AJ112" s="1008"/>
    </row>
    <row r="113" spans="1:36" ht="44.25" customHeight="1">
      <c r="A113" s="1018"/>
      <c r="B113" s="1077"/>
      <c r="C113" s="1070" t="s">
        <v>2567</v>
      </c>
      <c r="D113" s="1065" t="s">
        <v>2601</v>
      </c>
      <c r="E113" s="1013"/>
      <c r="F113" s="1013"/>
      <c r="G113" s="1014"/>
      <c r="H113" s="663" t="s">
        <v>68</v>
      </c>
      <c r="I113" s="676">
        <v>0</v>
      </c>
      <c r="J113" s="676">
        <v>0</v>
      </c>
      <c r="K113" s="676">
        <v>0</v>
      </c>
      <c r="L113" s="676">
        <v>0</v>
      </c>
      <c r="M113" s="676">
        <v>0</v>
      </c>
      <c r="N113" s="676">
        <v>0</v>
      </c>
      <c r="O113" s="676">
        <v>0</v>
      </c>
      <c r="P113" s="676">
        <v>0.5</v>
      </c>
      <c r="Q113" s="676">
        <v>0.2</v>
      </c>
      <c r="R113" s="676">
        <v>0.1</v>
      </c>
      <c r="S113" s="676">
        <v>0.1</v>
      </c>
      <c r="T113" s="678">
        <v>0.1</v>
      </c>
      <c r="U113" s="57">
        <f t="shared" si="15"/>
        <v>0.99999999999999989</v>
      </c>
      <c r="V113" s="1347">
        <v>0.3</v>
      </c>
      <c r="W113" s="1072">
        <f>IF(OR(U114=0,V113=0),0,(U114/U113*V113))</f>
        <v>0.3</v>
      </c>
      <c r="X113" s="667"/>
      <c r="Y113" s="1077">
        <v>0</v>
      </c>
      <c r="Z113" s="1077">
        <v>0</v>
      </c>
      <c r="AA113" s="1298" t="s">
        <v>2602</v>
      </c>
      <c r="AB113" s="1071" t="s">
        <v>2604</v>
      </c>
      <c r="AC113" s="1343" t="s">
        <v>2605</v>
      </c>
      <c r="AD113" s="1071" t="s">
        <v>2611</v>
      </c>
      <c r="AE113" s="1077">
        <v>0</v>
      </c>
      <c r="AF113" s="1077">
        <v>0</v>
      </c>
      <c r="AG113" s="1077">
        <v>0</v>
      </c>
      <c r="AH113" s="1077">
        <v>0</v>
      </c>
      <c r="AI113" s="1077">
        <v>0</v>
      </c>
      <c r="AJ113" s="1077">
        <v>0</v>
      </c>
    </row>
    <row r="114" spans="1:36" ht="40.5" customHeight="1">
      <c r="A114" s="1018"/>
      <c r="B114" s="1008"/>
      <c r="C114" s="1008"/>
      <c r="D114" s="1015"/>
      <c r="E114" s="1016"/>
      <c r="F114" s="1016"/>
      <c r="G114" s="1017"/>
      <c r="H114" s="569" t="s">
        <v>69</v>
      </c>
      <c r="I114" s="680">
        <v>0</v>
      </c>
      <c r="J114" s="680">
        <v>0</v>
      </c>
      <c r="K114" s="680">
        <v>0.2</v>
      </c>
      <c r="L114" s="680">
        <v>0</v>
      </c>
      <c r="M114" s="680">
        <v>0</v>
      </c>
      <c r="N114" s="680">
        <v>0</v>
      </c>
      <c r="O114" s="680">
        <v>0.1</v>
      </c>
      <c r="P114" s="680"/>
      <c r="Q114" s="680">
        <v>0.2</v>
      </c>
      <c r="R114" s="680">
        <v>0.5</v>
      </c>
      <c r="S114" s="680"/>
      <c r="T114" s="680"/>
      <c r="U114" s="144">
        <f t="shared" si="15"/>
        <v>1</v>
      </c>
      <c r="V114" s="1008"/>
      <c r="W114" s="1008"/>
      <c r="X114" s="667"/>
      <c r="Y114" s="1008"/>
      <c r="Z114" s="1008"/>
      <c r="AA114" s="1008"/>
      <c r="AB114" s="1008"/>
      <c r="AC114" s="1008"/>
      <c r="AD114" s="1008"/>
      <c r="AE114" s="1008"/>
      <c r="AF114" s="1008"/>
      <c r="AG114" s="1008"/>
      <c r="AH114" s="1008"/>
      <c r="AI114" s="1008"/>
      <c r="AJ114" s="1008"/>
    </row>
    <row r="115" spans="1:36" ht="24.75" customHeight="1">
      <c r="A115" s="1018"/>
      <c r="B115" s="1077"/>
      <c r="C115" s="1070" t="s">
        <v>2567</v>
      </c>
      <c r="D115" s="1065" t="s">
        <v>2617</v>
      </c>
      <c r="E115" s="1013"/>
      <c r="F115" s="1013"/>
      <c r="G115" s="1014"/>
      <c r="H115" s="663" t="s">
        <v>68</v>
      </c>
      <c r="I115" s="676">
        <v>0</v>
      </c>
      <c r="J115" s="676">
        <v>0</v>
      </c>
      <c r="K115" s="676">
        <v>0</v>
      </c>
      <c r="L115" s="676">
        <v>0</v>
      </c>
      <c r="M115" s="676">
        <v>0</v>
      </c>
      <c r="N115" s="676">
        <v>0</v>
      </c>
      <c r="O115" s="676">
        <v>0</v>
      </c>
      <c r="P115" s="676">
        <v>0</v>
      </c>
      <c r="Q115" s="676">
        <v>0.5</v>
      </c>
      <c r="R115" s="676">
        <v>0.2</v>
      </c>
      <c r="S115" s="676">
        <v>0.2</v>
      </c>
      <c r="T115" s="678">
        <v>0.1</v>
      </c>
      <c r="U115" s="57">
        <f t="shared" si="15"/>
        <v>0.99999999999999989</v>
      </c>
      <c r="V115" s="1347">
        <v>0.3</v>
      </c>
      <c r="W115" s="1072">
        <f>IF(OR(U116=0,V115=0),0,(U116/U115*V115))</f>
        <v>0.27</v>
      </c>
      <c r="X115" s="667"/>
      <c r="Y115" s="1077">
        <v>0</v>
      </c>
      <c r="Z115" s="1077">
        <v>0</v>
      </c>
      <c r="AA115" s="1298" t="s">
        <v>2619</v>
      </c>
      <c r="AB115" s="1071" t="s">
        <v>2620</v>
      </c>
      <c r="AC115" s="1077">
        <v>0</v>
      </c>
      <c r="AD115" s="1071" t="s">
        <v>2622</v>
      </c>
      <c r="AE115" s="1077" t="s">
        <v>2625</v>
      </c>
      <c r="AF115" s="1077">
        <v>0</v>
      </c>
      <c r="AG115" s="1077">
        <v>0</v>
      </c>
      <c r="AH115" s="1077">
        <v>0</v>
      </c>
      <c r="AI115" s="1077">
        <v>0</v>
      </c>
      <c r="AJ115" s="1077">
        <v>0</v>
      </c>
    </row>
    <row r="116" spans="1:36" ht="24" customHeight="1">
      <c r="A116" s="1079"/>
      <c r="B116" s="1079"/>
      <c r="C116" s="1008"/>
      <c r="D116" s="1103"/>
      <c r="E116" s="1104"/>
      <c r="F116" s="1104"/>
      <c r="G116" s="1105"/>
      <c r="H116" s="681" t="s">
        <v>69</v>
      </c>
      <c r="I116" s="682">
        <v>0</v>
      </c>
      <c r="J116" s="682">
        <v>0</v>
      </c>
      <c r="K116" s="682">
        <v>0.2</v>
      </c>
      <c r="L116" s="682">
        <v>0</v>
      </c>
      <c r="M116" s="682">
        <v>0</v>
      </c>
      <c r="N116" s="682">
        <v>0</v>
      </c>
      <c r="O116" s="682">
        <v>0.05</v>
      </c>
      <c r="P116" s="682"/>
      <c r="Q116" s="682"/>
      <c r="R116" s="682">
        <v>0.65</v>
      </c>
      <c r="S116" s="682"/>
      <c r="T116" s="682"/>
      <c r="U116" s="144">
        <f t="shared" si="15"/>
        <v>0.9</v>
      </c>
      <c r="V116" s="1018"/>
      <c r="W116" s="1008"/>
      <c r="X116" s="667"/>
      <c r="Y116" s="1008"/>
      <c r="Z116" s="1008"/>
      <c r="AA116" s="1008"/>
      <c r="AB116" s="1008"/>
      <c r="AC116" s="1008"/>
      <c r="AD116" s="1008"/>
      <c r="AE116" s="1008"/>
      <c r="AF116" s="1008"/>
      <c r="AG116" s="1008"/>
      <c r="AH116" s="1008"/>
      <c r="AI116" s="1008"/>
      <c r="AJ116" s="1008"/>
    </row>
    <row r="117" spans="1:36" ht="15.75" customHeight="1">
      <c r="A117" s="35" t="s">
        <v>2</v>
      </c>
      <c r="B117" s="36" t="s">
        <v>1373</v>
      </c>
      <c r="C117" s="37" t="s">
        <v>7</v>
      </c>
      <c r="D117" s="35" t="s">
        <v>3</v>
      </c>
      <c r="E117" s="35" t="s">
        <v>4</v>
      </c>
      <c r="F117" s="35" t="s">
        <v>5</v>
      </c>
      <c r="G117" s="37" t="s">
        <v>6</v>
      </c>
      <c r="H117" s="35" t="s">
        <v>53</v>
      </c>
      <c r="I117" s="35" t="s">
        <v>54</v>
      </c>
      <c r="J117" s="35" t="s">
        <v>55</v>
      </c>
      <c r="K117" s="35" t="s">
        <v>56</v>
      </c>
      <c r="L117" s="35" t="s">
        <v>57</v>
      </c>
      <c r="M117" s="35" t="s">
        <v>58</v>
      </c>
      <c r="N117" s="35" t="s">
        <v>59</v>
      </c>
      <c r="O117" s="35" t="s">
        <v>60</v>
      </c>
      <c r="P117" s="35" t="s">
        <v>61</v>
      </c>
      <c r="Q117" s="35" t="s">
        <v>62</v>
      </c>
      <c r="R117" s="35" t="s">
        <v>63</v>
      </c>
      <c r="S117" s="35" t="s">
        <v>64</v>
      </c>
      <c r="T117" s="35" t="s">
        <v>65</v>
      </c>
      <c r="U117" s="35" t="s">
        <v>66</v>
      </c>
      <c r="V117" s="38" t="s">
        <v>52</v>
      </c>
      <c r="W117" s="40" t="s">
        <v>162</v>
      </c>
      <c r="X117" s="667"/>
      <c r="Y117" s="661" t="s">
        <v>163</v>
      </c>
      <c r="Z117" s="661" t="s">
        <v>164</v>
      </c>
      <c r="AA117" s="661" t="s">
        <v>165</v>
      </c>
      <c r="AB117" s="661" t="s">
        <v>166</v>
      </c>
      <c r="AC117" s="661" t="s">
        <v>167</v>
      </c>
      <c r="AD117" s="661" t="s">
        <v>168</v>
      </c>
      <c r="AE117" s="661" t="s">
        <v>169</v>
      </c>
      <c r="AF117" s="661" t="s">
        <v>170</v>
      </c>
      <c r="AG117" s="661" t="s">
        <v>171</v>
      </c>
      <c r="AH117" s="661" t="s">
        <v>172</v>
      </c>
      <c r="AI117" s="661" t="s">
        <v>173</v>
      </c>
      <c r="AJ117" s="661" t="s">
        <v>174</v>
      </c>
    </row>
    <row r="118" spans="1:36" ht="31.5" customHeight="1">
      <c r="A118" s="1067" t="s">
        <v>2636</v>
      </c>
      <c r="B118" s="1077"/>
      <c r="C118" s="1067" t="s">
        <v>2567</v>
      </c>
      <c r="D118" s="1067" t="s">
        <v>3</v>
      </c>
      <c r="E118" s="1067">
        <v>1</v>
      </c>
      <c r="F118" s="1067" t="s">
        <v>2639</v>
      </c>
      <c r="G118" s="1067" t="s">
        <v>179</v>
      </c>
      <c r="H118" s="663" t="s">
        <v>68</v>
      </c>
      <c r="I118" s="664">
        <v>0</v>
      </c>
      <c r="J118" s="664">
        <v>0</v>
      </c>
      <c r="K118" s="664">
        <v>0</v>
      </c>
      <c r="L118" s="664">
        <v>0</v>
      </c>
      <c r="M118" s="664">
        <v>0</v>
      </c>
      <c r="N118" s="664">
        <v>0.1</v>
      </c>
      <c r="O118" s="664">
        <v>0.1</v>
      </c>
      <c r="P118" s="664">
        <v>0.2</v>
      </c>
      <c r="Q118" s="664">
        <v>0.2</v>
      </c>
      <c r="R118" s="664">
        <v>0.2</v>
      </c>
      <c r="S118" s="664">
        <v>0.1</v>
      </c>
      <c r="T118" s="665">
        <v>0.1</v>
      </c>
      <c r="U118" s="57">
        <f t="shared" ref="U118:U119" si="16">SUM(I118:T118)</f>
        <v>1</v>
      </c>
      <c r="V118" s="1347">
        <v>0.1</v>
      </c>
      <c r="W118" s="1052">
        <f>IF(OR(U119=0,V118=0),0,(U119/U118*V118))</f>
        <v>0.1</v>
      </c>
      <c r="X118" s="667"/>
      <c r="Y118" s="1077">
        <v>0</v>
      </c>
      <c r="Z118" s="1077">
        <v>0</v>
      </c>
      <c r="AA118" s="1298" t="s">
        <v>2643</v>
      </c>
      <c r="AB118" s="1077" t="s">
        <v>2644</v>
      </c>
      <c r="AC118" s="1077">
        <v>0</v>
      </c>
      <c r="AD118" s="1077">
        <v>0</v>
      </c>
      <c r="AE118" s="1077">
        <v>0</v>
      </c>
      <c r="AF118" s="1077">
        <v>0</v>
      </c>
      <c r="AG118" s="1077">
        <v>0</v>
      </c>
      <c r="AH118" s="1077">
        <v>0</v>
      </c>
      <c r="AI118" s="1077">
        <v>0</v>
      </c>
      <c r="AJ118" s="1077">
        <v>0</v>
      </c>
    </row>
    <row r="119" spans="1:36" ht="39.75" customHeight="1">
      <c r="A119" s="1018"/>
      <c r="B119" s="1008"/>
      <c r="C119" s="1008"/>
      <c r="D119" s="1008"/>
      <c r="E119" s="1008"/>
      <c r="F119" s="1008"/>
      <c r="G119" s="1008"/>
      <c r="H119" s="569" t="s">
        <v>69</v>
      </c>
      <c r="I119" s="671"/>
      <c r="J119" s="671"/>
      <c r="K119" s="671"/>
      <c r="L119" s="671"/>
      <c r="M119" s="671"/>
      <c r="N119" s="671">
        <v>0.1</v>
      </c>
      <c r="O119" s="671">
        <v>0.1</v>
      </c>
      <c r="P119" s="671">
        <v>0.2</v>
      </c>
      <c r="Q119" s="671">
        <v>0.2</v>
      </c>
      <c r="R119" s="671">
        <v>0.2</v>
      </c>
      <c r="S119" s="671">
        <v>0.1</v>
      </c>
      <c r="T119" s="671">
        <v>0.1</v>
      </c>
      <c r="U119" s="144">
        <f t="shared" si="16"/>
        <v>1</v>
      </c>
      <c r="V119" s="1008"/>
      <c r="W119" s="1008"/>
      <c r="X119" s="667"/>
      <c r="Y119" s="1008"/>
      <c r="Z119" s="1008"/>
      <c r="AA119" s="1008"/>
      <c r="AB119" s="1008"/>
      <c r="AC119" s="1008"/>
      <c r="AD119" s="1008"/>
      <c r="AE119" s="1008"/>
      <c r="AF119" s="1008"/>
      <c r="AG119" s="1008"/>
      <c r="AH119" s="1008"/>
      <c r="AI119" s="1008"/>
      <c r="AJ119" s="1008"/>
    </row>
    <row r="120" spans="1:36" ht="15.75" customHeight="1">
      <c r="A120" s="1018"/>
      <c r="B120" s="1097" t="s">
        <v>30</v>
      </c>
      <c r="C120" s="1010"/>
      <c r="D120" s="1010"/>
      <c r="E120" s="1010"/>
      <c r="F120" s="1010"/>
      <c r="G120" s="1010"/>
      <c r="H120" s="1010"/>
      <c r="I120" s="1010"/>
      <c r="J120" s="1010"/>
      <c r="K120" s="1010"/>
      <c r="L120" s="1010"/>
      <c r="M120" s="1010"/>
      <c r="N120" s="1010"/>
      <c r="O120" s="1010"/>
      <c r="P120" s="1010"/>
      <c r="Q120" s="1010"/>
      <c r="R120" s="1010"/>
      <c r="S120" s="1010"/>
      <c r="T120" s="1010"/>
      <c r="U120" s="1010"/>
      <c r="V120" s="1010"/>
      <c r="W120" s="1011"/>
      <c r="X120" s="667"/>
      <c r="Y120" s="672"/>
      <c r="Z120" s="672"/>
      <c r="AA120" s="673"/>
      <c r="AB120" s="672"/>
      <c r="AC120" s="672"/>
      <c r="AD120" s="672"/>
      <c r="AE120" s="672"/>
      <c r="AF120" s="672"/>
      <c r="AG120" s="672"/>
      <c r="AH120" s="672"/>
      <c r="AI120" s="672"/>
      <c r="AJ120" s="674"/>
    </row>
    <row r="121" spans="1:36" ht="63" customHeight="1">
      <c r="A121" s="1018"/>
      <c r="B121" s="1329"/>
      <c r="C121" s="1067" t="s">
        <v>2567</v>
      </c>
      <c r="D121" s="1065" t="s">
        <v>2650</v>
      </c>
      <c r="E121" s="1013"/>
      <c r="F121" s="1013"/>
      <c r="G121" s="1014"/>
      <c r="H121" s="683" t="s">
        <v>68</v>
      </c>
      <c r="I121" s="676">
        <v>0</v>
      </c>
      <c r="J121" s="676">
        <v>0</v>
      </c>
      <c r="K121" s="676">
        <v>0</v>
      </c>
      <c r="L121" s="676">
        <v>0</v>
      </c>
      <c r="M121" s="676">
        <v>0</v>
      </c>
      <c r="N121" s="676">
        <v>0.1</v>
      </c>
      <c r="O121" s="676">
        <v>0.1</v>
      </c>
      <c r="P121" s="676">
        <v>0.2</v>
      </c>
      <c r="Q121" s="676">
        <v>0.2</v>
      </c>
      <c r="R121" s="676">
        <v>0.2</v>
      </c>
      <c r="S121" s="676">
        <v>0.1</v>
      </c>
      <c r="T121" s="678">
        <v>0.1</v>
      </c>
      <c r="U121" s="57">
        <f t="shared" ref="U121:U124" si="17">SUM(I121:T121)</f>
        <v>1</v>
      </c>
      <c r="V121" s="1347">
        <v>1</v>
      </c>
      <c r="W121" s="1072">
        <f>IF(OR(U122=0,V121=0),0,(U122/U121*V121))</f>
        <v>1</v>
      </c>
      <c r="X121" s="667"/>
      <c r="Y121" s="1329">
        <v>0</v>
      </c>
      <c r="Z121" s="1329">
        <v>0</v>
      </c>
      <c r="AA121" s="1349"/>
      <c r="AB121" s="1070" t="s">
        <v>2652</v>
      </c>
      <c r="AC121" s="1070" t="s">
        <v>2654</v>
      </c>
      <c r="AD121" s="1348" t="s">
        <v>2655</v>
      </c>
      <c r="AE121" s="684" t="s">
        <v>2660</v>
      </c>
      <c r="AF121" s="1329">
        <v>0</v>
      </c>
      <c r="AG121" s="1329">
        <v>0</v>
      </c>
      <c r="AH121" s="1329">
        <v>0</v>
      </c>
      <c r="AI121" s="1329">
        <v>0</v>
      </c>
      <c r="AJ121" s="1329">
        <v>0</v>
      </c>
    </row>
    <row r="122" spans="1:36" ht="69.75" customHeight="1">
      <c r="A122" s="1018"/>
      <c r="B122" s="1008"/>
      <c r="C122" s="1008"/>
      <c r="D122" s="1015"/>
      <c r="E122" s="1016"/>
      <c r="F122" s="1016"/>
      <c r="G122" s="1017"/>
      <c r="H122" s="685" t="s">
        <v>69</v>
      </c>
      <c r="I122" s="680">
        <v>0</v>
      </c>
      <c r="J122" s="680">
        <v>0</v>
      </c>
      <c r="K122" s="680">
        <v>0</v>
      </c>
      <c r="L122" s="680">
        <v>0</v>
      </c>
      <c r="M122" s="680">
        <v>0</v>
      </c>
      <c r="N122" s="680">
        <v>0</v>
      </c>
      <c r="O122" s="680">
        <v>0</v>
      </c>
      <c r="P122" s="680">
        <v>0.4</v>
      </c>
      <c r="Q122" s="680">
        <v>0.2</v>
      </c>
      <c r="R122" s="680">
        <v>0.2</v>
      </c>
      <c r="S122" s="680">
        <v>0.1</v>
      </c>
      <c r="T122" s="680">
        <v>0.1</v>
      </c>
      <c r="U122" s="144">
        <f t="shared" si="17"/>
        <v>1</v>
      </c>
      <c r="V122" s="1008"/>
      <c r="W122" s="1008"/>
      <c r="X122" s="667"/>
      <c r="Y122" s="1008"/>
      <c r="Z122" s="1008"/>
      <c r="AA122" s="1008"/>
      <c r="AB122" s="1008"/>
      <c r="AC122" s="1008"/>
      <c r="AD122" s="1008"/>
      <c r="AE122" s="686"/>
      <c r="AF122" s="1008"/>
      <c r="AG122" s="1008"/>
      <c r="AH122" s="1008"/>
      <c r="AI122" s="1008"/>
      <c r="AJ122" s="1008"/>
    </row>
    <row r="123" spans="1:36" ht="49.5" customHeight="1">
      <c r="A123" s="1018"/>
      <c r="B123" s="1329"/>
      <c r="C123" s="1067" t="s">
        <v>2567</v>
      </c>
      <c r="D123" s="1065" t="s">
        <v>2667</v>
      </c>
      <c r="E123" s="1013"/>
      <c r="F123" s="1013"/>
      <c r="G123" s="1014"/>
      <c r="H123" s="683" t="s">
        <v>68</v>
      </c>
      <c r="I123" s="676">
        <v>0</v>
      </c>
      <c r="J123" s="676">
        <v>0</v>
      </c>
      <c r="K123" s="676">
        <v>0</v>
      </c>
      <c r="L123" s="676">
        <v>0</v>
      </c>
      <c r="M123" s="676">
        <v>0</v>
      </c>
      <c r="N123" s="676">
        <v>0.1</v>
      </c>
      <c r="O123" s="676">
        <v>0.1</v>
      </c>
      <c r="P123" s="676">
        <v>0.2</v>
      </c>
      <c r="Q123" s="676">
        <v>0.2</v>
      </c>
      <c r="R123" s="676">
        <v>0.2</v>
      </c>
      <c r="S123" s="676">
        <v>0.1</v>
      </c>
      <c r="T123" s="678">
        <v>0.1</v>
      </c>
      <c r="U123" s="57">
        <f t="shared" si="17"/>
        <v>1</v>
      </c>
      <c r="V123" s="1347"/>
      <c r="W123" s="687"/>
      <c r="X123" s="667"/>
      <c r="Y123" s="688"/>
      <c r="Z123" s="688"/>
      <c r="AA123" s="689"/>
      <c r="AB123" s="688"/>
      <c r="AC123" s="688"/>
      <c r="AD123" s="688"/>
      <c r="AE123" s="688"/>
      <c r="AF123" s="688"/>
      <c r="AG123" s="688"/>
      <c r="AH123" s="688"/>
      <c r="AI123" s="688"/>
      <c r="AJ123" s="688"/>
    </row>
    <row r="124" spans="1:36" ht="181.5" customHeight="1">
      <c r="A124" s="1018"/>
      <c r="B124" s="1008"/>
      <c r="C124" s="1008"/>
      <c r="D124" s="1015"/>
      <c r="E124" s="1016"/>
      <c r="F124" s="1016"/>
      <c r="G124" s="1017"/>
      <c r="H124" s="685" t="s">
        <v>69</v>
      </c>
      <c r="I124" s="680">
        <v>0</v>
      </c>
      <c r="J124" s="680">
        <v>0</v>
      </c>
      <c r="K124" s="680">
        <v>0</v>
      </c>
      <c r="L124" s="680">
        <v>0</v>
      </c>
      <c r="M124" s="680">
        <v>0</v>
      </c>
      <c r="N124" s="680">
        <v>0.1</v>
      </c>
      <c r="O124" s="680">
        <v>0.1</v>
      </c>
      <c r="P124" s="680">
        <v>0.2</v>
      </c>
      <c r="Q124" s="680">
        <v>0.2</v>
      </c>
      <c r="R124" s="680">
        <v>0.2</v>
      </c>
      <c r="S124" s="680">
        <v>0.1</v>
      </c>
      <c r="T124" s="680">
        <v>0.1</v>
      </c>
      <c r="U124" s="144">
        <f t="shared" si="17"/>
        <v>1</v>
      </c>
      <c r="V124" s="1008"/>
      <c r="W124" s="687"/>
      <c r="X124" s="667"/>
      <c r="Y124" s="688"/>
      <c r="Z124" s="688"/>
      <c r="AA124" s="689"/>
      <c r="AB124" s="690" t="s">
        <v>2675</v>
      </c>
      <c r="AC124" s="690" t="s">
        <v>2676</v>
      </c>
      <c r="AD124" s="688" t="s">
        <v>2677</v>
      </c>
      <c r="AE124" s="684" t="s">
        <v>2660</v>
      </c>
      <c r="AF124" s="688"/>
      <c r="AG124" s="688"/>
      <c r="AH124" s="688"/>
      <c r="AI124" s="688"/>
      <c r="AJ124" s="688"/>
    </row>
    <row r="125" spans="1:36" ht="15.75" customHeight="1">
      <c r="A125" s="35" t="s">
        <v>2</v>
      </c>
      <c r="B125" s="36" t="s">
        <v>1373</v>
      </c>
      <c r="C125" s="37" t="s">
        <v>7</v>
      </c>
      <c r="D125" s="35" t="s">
        <v>3</v>
      </c>
      <c r="E125" s="35" t="s">
        <v>4</v>
      </c>
      <c r="F125" s="35" t="s">
        <v>5</v>
      </c>
      <c r="G125" s="37" t="s">
        <v>6</v>
      </c>
      <c r="H125" s="35" t="s">
        <v>53</v>
      </c>
      <c r="I125" s="35" t="s">
        <v>54</v>
      </c>
      <c r="J125" s="35" t="s">
        <v>55</v>
      </c>
      <c r="K125" s="35" t="s">
        <v>56</v>
      </c>
      <c r="L125" s="35" t="s">
        <v>57</v>
      </c>
      <c r="M125" s="35" t="s">
        <v>58</v>
      </c>
      <c r="N125" s="35" t="s">
        <v>59</v>
      </c>
      <c r="O125" s="35" t="s">
        <v>60</v>
      </c>
      <c r="P125" s="35" t="s">
        <v>61</v>
      </c>
      <c r="Q125" s="35" t="s">
        <v>62</v>
      </c>
      <c r="R125" s="35" t="s">
        <v>63</v>
      </c>
      <c r="S125" s="35" t="s">
        <v>64</v>
      </c>
      <c r="T125" s="35" t="s">
        <v>65</v>
      </c>
      <c r="U125" s="35" t="s">
        <v>66</v>
      </c>
      <c r="V125" s="38" t="s">
        <v>52</v>
      </c>
      <c r="W125" s="40" t="s">
        <v>162</v>
      </c>
      <c r="X125" s="667"/>
      <c r="Y125" s="661" t="s">
        <v>163</v>
      </c>
      <c r="Z125" s="661" t="s">
        <v>164</v>
      </c>
      <c r="AA125" s="661" t="s">
        <v>165</v>
      </c>
      <c r="AB125" s="661" t="s">
        <v>166</v>
      </c>
      <c r="AC125" s="661" t="s">
        <v>167</v>
      </c>
      <c r="AD125" s="661" t="s">
        <v>168</v>
      </c>
      <c r="AE125" s="661" t="s">
        <v>169</v>
      </c>
      <c r="AF125" s="661" t="s">
        <v>170</v>
      </c>
      <c r="AG125" s="661" t="s">
        <v>171</v>
      </c>
      <c r="AH125" s="661" t="s">
        <v>172</v>
      </c>
      <c r="AI125" s="661" t="s">
        <v>173</v>
      </c>
      <c r="AJ125" s="661" t="s">
        <v>174</v>
      </c>
    </row>
    <row r="126" spans="1:36" ht="24" customHeight="1">
      <c r="A126" s="1067" t="s">
        <v>2678</v>
      </c>
      <c r="B126" s="1067"/>
      <c r="C126" s="1067" t="s">
        <v>2567</v>
      </c>
      <c r="D126" s="1067" t="s">
        <v>3</v>
      </c>
      <c r="E126" s="1067">
        <v>5</v>
      </c>
      <c r="F126" s="1067" t="s">
        <v>2680</v>
      </c>
      <c r="G126" s="1067" t="s">
        <v>179</v>
      </c>
      <c r="H126" s="663" t="s">
        <v>68</v>
      </c>
      <c r="I126" s="663">
        <v>0</v>
      </c>
      <c r="J126" s="663">
        <v>0</v>
      </c>
      <c r="K126" s="663">
        <v>0</v>
      </c>
      <c r="L126" s="663">
        <v>0</v>
      </c>
      <c r="M126" s="663">
        <v>0</v>
      </c>
      <c r="N126" s="663">
        <v>30</v>
      </c>
      <c r="O126" s="663">
        <v>0</v>
      </c>
      <c r="P126" s="663">
        <v>30</v>
      </c>
      <c r="Q126" s="663">
        <v>30</v>
      </c>
      <c r="R126" s="663">
        <v>0</v>
      </c>
      <c r="S126" s="663">
        <v>0</v>
      </c>
      <c r="T126" s="663">
        <v>10</v>
      </c>
      <c r="U126" s="45">
        <f t="shared" ref="U126:U127" si="18">SUM(I126:T126)</f>
        <v>100</v>
      </c>
      <c r="V126" s="1347">
        <v>0.1</v>
      </c>
      <c r="W126" s="1052">
        <f>IF(OR(U127=0,V126=0),0,(U127/U126*V126))</f>
        <v>0.05</v>
      </c>
      <c r="X126" s="667"/>
      <c r="Y126" s="1077">
        <v>0</v>
      </c>
      <c r="Z126" s="1077">
        <v>0</v>
      </c>
      <c r="AA126" s="1298" t="s">
        <v>2683</v>
      </c>
      <c r="AB126" s="1071" t="s">
        <v>2685</v>
      </c>
      <c r="AC126" s="1077">
        <v>0</v>
      </c>
      <c r="AD126" s="1077">
        <v>0</v>
      </c>
      <c r="AE126" s="1077">
        <v>0</v>
      </c>
      <c r="AF126" s="1077">
        <v>0</v>
      </c>
      <c r="AG126" s="1077">
        <v>0</v>
      </c>
      <c r="AH126" s="1077">
        <v>0</v>
      </c>
      <c r="AI126" s="1077">
        <v>0</v>
      </c>
      <c r="AJ126" s="1077">
        <v>0</v>
      </c>
    </row>
    <row r="127" spans="1:36" ht="15.75" customHeight="1">
      <c r="A127" s="1018"/>
      <c r="B127" s="1008"/>
      <c r="C127" s="1008"/>
      <c r="D127" s="1008"/>
      <c r="E127" s="1008"/>
      <c r="F127" s="1008"/>
      <c r="G127" s="1008"/>
      <c r="H127" s="569" t="s">
        <v>69</v>
      </c>
      <c r="I127" s="691">
        <v>0</v>
      </c>
      <c r="J127" s="691">
        <v>0</v>
      </c>
      <c r="K127" s="691">
        <v>0</v>
      </c>
      <c r="L127" s="691">
        <v>0</v>
      </c>
      <c r="M127" s="691">
        <v>0</v>
      </c>
      <c r="N127" s="691">
        <v>15</v>
      </c>
      <c r="O127" s="691">
        <v>0</v>
      </c>
      <c r="P127" s="691">
        <v>15</v>
      </c>
      <c r="Q127" s="691">
        <v>20</v>
      </c>
      <c r="R127" s="691">
        <v>0</v>
      </c>
      <c r="S127" s="691">
        <v>0</v>
      </c>
      <c r="T127" s="691">
        <v>0</v>
      </c>
      <c r="U127" s="562">
        <f t="shared" si="18"/>
        <v>50</v>
      </c>
      <c r="V127" s="1008"/>
      <c r="W127" s="1008"/>
      <c r="X127" s="667"/>
      <c r="Y127" s="1008"/>
      <c r="Z127" s="1008"/>
      <c r="AA127" s="1008"/>
      <c r="AB127" s="1008"/>
      <c r="AC127" s="1008"/>
      <c r="AD127" s="1008"/>
      <c r="AE127" s="1008"/>
      <c r="AF127" s="1008"/>
      <c r="AG127" s="1008"/>
      <c r="AH127" s="1008"/>
      <c r="AI127" s="1008"/>
      <c r="AJ127" s="1008"/>
    </row>
    <row r="128" spans="1:36" ht="15.75" customHeight="1">
      <c r="A128" s="1018"/>
      <c r="B128" s="1097" t="s">
        <v>30</v>
      </c>
      <c r="C128" s="1010"/>
      <c r="D128" s="1010"/>
      <c r="E128" s="1010"/>
      <c r="F128" s="1010"/>
      <c r="G128" s="1010"/>
      <c r="H128" s="1010"/>
      <c r="I128" s="1010"/>
      <c r="J128" s="1010"/>
      <c r="K128" s="1010"/>
      <c r="L128" s="1010"/>
      <c r="M128" s="1010"/>
      <c r="N128" s="1010"/>
      <c r="O128" s="1010"/>
      <c r="P128" s="1010"/>
      <c r="Q128" s="1010"/>
      <c r="R128" s="1010"/>
      <c r="S128" s="1010"/>
      <c r="T128" s="1010"/>
      <c r="U128" s="1010"/>
      <c r="V128" s="1010"/>
      <c r="W128" s="1011"/>
      <c r="X128" s="667"/>
      <c r="Y128" s="672"/>
      <c r="Z128" s="672"/>
      <c r="AA128" s="673"/>
      <c r="AB128" s="672"/>
      <c r="AC128" s="672"/>
      <c r="AD128" s="672"/>
      <c r="AE128" s="672"/>
      <c r="AF128" s="672"/>
      <c r="AG128" s="672"/>
      <c r="AH128" s="672"/>
      <c r="AI128" s="672"/>
      <c r="AJ128" s="674"/>
    </row>
    <row r="129" spans="1:36" ht="59.25" customHeight="1">
      <c r="A129" s="1018"/>
      <c r="B129" s="1325"/>
      <c r="C129" s="1067" t="s">
        <v>2567</v>
      </c>
      <c r="D129" s="1065" t="s">
        <v>2698</v>
      </c>
      <c r="E129" s="1013"/>
      <c r="F129" s="1013"/>
      <c r="G129" s="1014"/>
      <c r="H129" s="683" t="s">
        <v>68</v>
      </c>
      <c r="I129" s="676">
        <v>0</v>
      </c>
      <c r="J129" s="676">
        <v>0</v>
      </c>
      <c r="K129" s="676">
        <v>0</v>
      </c>
      <c r="L129" s="676">
        <v>0</v>
      </c>
      <c r="M129" s="676">
        <v>0</v>
      </c>
      <c r="N129" s="676">
        <v>0</v>
      </c>
      <c r="O129" s="676">
        <v>0.15</v>
      </c>
      <c r="P129" s="676">
        <v>0.25</v>
      </c>
      <c r="Q129" s="676">
        <v>0.2</v>
      </c>
      <c r="R129" s="676">
        <v>0.2</v>
      </c>
      <c r="S129" s="676">
        <v>0.1</v>
      </c>
      <c r="T129" s="678">
        <v>0.1</v>
      </c>
      <c r="U129" s="57">
        <f t="shared" ref="U129:U132" si="19">SUM(I129:T129)</f>
        <v>1</v>
      </c>
      <c r="V129" s="1347">
        <v>0.5</v>
      </c>
      <c r="W129" s="1072">
        <f>IF(OR(U130=0,V129=0),0,(U130/U129*V129))</f>
        <v>0.5</v>
      </c>
      <c r="X129" s="692"/>
      <c r="Y129" s="1064">
        <v>0</v>
      </c>
      <c r="Z129" s="1064">
        <v>0</v>
      </c>
      <c r="AA129" s="1350" t="s">
        <v>2700</v>
      </c>
      <c r="AB129" s="1046" t="s">
        <v>2703</v>
      </c>
      <c r="AC129" s="1046" t="s">
        <v>2706</v>
      </c>
      <c r="AD129" s="1046" t="s">
        <v>2707</v>
      </c>
      <c r="AE129" s="1064">
        <v>0</v>
      </c>
      <c r="AF129" s="1064">
        <v>0</v>
      </c>
      <c r="AG129" s="1064">
        <v>0</v>
      </c>
      <c r="AH129" s="1064">
        <v>0</v>
      </c>
      <c r="AI129" s="1064">
        <v>0</v>
      </c>
      <c r="AJ129" s="1064">
        <v>0</v>
      </c>
    </row>
    <row r="130" spans="1:36" ht="59.25" customHeight="1">
      <c r="A130" s="1018"/>
      <c r="B130" s="1008"/>
      <c r="C130" s="1008"/>
      <c r="D130" s="1015"/>
      <c r="E130" s="1016"/>
      <c r="F130" s="1016"/>
      <c r="G130" s="1017"/>
      <c r="H130" s="685" t="s">
        <v>69</v>
      </c>
      <c r="I130" s="680">
        <v>0</v>
      </c>
      <c r="J130" s="680">
        <v>0</v>
      </c>
      <c r="K130" s="680">
        <v>0</v>
      </c>
      <c r="L130" s="680">
        <v>0</v>
      </c>
      <c r="M130" s="680">
        <v>0</v>
      </c>
      <c r="N130" s="680">
        <v>0</v>
      </c>
      <c r="O130" s="680">
        <v>0.15</v>
      </c>
      <c r="P130" s="680">
        <v>0.25</v>
      </c>
      <c r="Q130" s="693">
        <v>0.2</v>
      </c>
      <c r="R130" s="693">
        <v>0.2</v>
      </c>
      <c r="S130" s="680">
        <v>0.1</v>
      </c>
      <c r="T130" s="680">
        <v>0.1</v>
      </c>
      <c r="U130" s="144">
        <f t="shared" si="19"/>
        <v>1</v>
      </c>
      <c r="V130" s="1008"/>
      <c r="W130" s="1008"/>
      <c r="X130" s="692"/>
      <c r="Y130" s="1008"/>
      <c r="Z130" s="1008"/>
      <c r="AA130" s="1008"/>
      <c r="AB130" s="1008"/>
      <c r="AC130" s="1008"/>
      <c r="AD130" s="1008"/>
      <c r="AE130" s="1008"/>
      <c r="AF130" s="1008"/>
      <c r="AG130" s="1008"/>
      <c r="AH130" s="1008"/>
      <c r="AI130" s="1008"/>
      <c r="AJ130" s="1008"/>
    </row>
    <row r="131" spans="1:36" ht="30.75" customHeight="1">
      <c r="A131" s="1018"/>
      <c r="B131" s="1325"/>
      <c r="C131" s="1067" t="s">
        <v>2567</v>
      </c>
      <c r="D131" s="1065" t="s">
        <v>2715</v>
      </c>
      <c r="E131" s="1013"/>
      <c r="F131" s="1013"/>
      <c r="G131" s="1014"/>
      <c r="H131" s="683" t="s">
        <v>68</v>
      </c>
      <c r="I131" s="676">
        <v>0</v>
      </c>
      <c r="J131" s="676">
        <v>0</v>
      </c>
      <c r="K131" s="676">
        <v>0</v>
      </c>
      <c r="L131" s="676">
        <v>0</v>
      </c>
      <c r="M131" s="676">
        <v>0</v>
      </c>
      <c r="N131" s="676">
        <v>0</v>
      </c>
      <c r="O131" s="676">
        <v>0</v>
      </c>
      <c r="P131" s="676">
        <v>0.15</v>
      </c>
      <c r="Q131" s="676">
        <v>0.25</v>
      </c>
      <c r="R131" s="676">
        <v>0.25</v>
      </c>
      <c r="S131" s="676">
        <v>0.2</v>
      </c>
      <c r="T131" s="678">
        <v>0.15</v>
      </c>
      <c r="U131" s="57">
        <f t="shared" si="19"/>
        <v>1</v>
      </c>
      <c r="V131" s="1347">
        <v>0.5</v>
      </c>
      <c r="W131" s="1072">
        <f>IF(OR(U132=0,V131=0),0,(U132/U131*V131))</f>
        <v>0</v>
      </c>
      <c r="X131" s="692"/>
      <c r="Y131" s="1325">
        <v>0</v>
      </c>
      <c r="Z131" s="1325">
        <v>0</v>
      </c>
      <c r="AA131" s="1351" t="s">
        <v>2716</v>
      </c>
      <c r="AB131" s="1325">
        <v>0</v>
      </c>
      <c r="AC131" s="1325">
        <v>0</v>
      </c>
      <c r="AD131" s="1046" t="s">
        <v>2719</v>
      </c>
      <c r="AE131" s="1325">
        <v>0</v>
      </c>
      <c r="AF131" s="1325">
        <v>0</v>
      </c>
      <c r="AG131" s="1325">
        <v>0</v>
      </c>
      <c r="AH131" s="1325">
        <v>0</v>
      </c>
      <c r="AI131" s="1325">
        <v>0</v>
      </c>
      <c r="AJ131" s="1325" t="s">
        <v>2721</v>
      </c>
    </row>
    <row r="132" spans="1:36" ht="30.75" customHeight="1">
      <c r="A132" s="1008"/>
      <c r="B132" s="1008"/>
      <c r="C132" s="1008"/>
      <c r="D132" s="1015"/>
      <c r="E132" s="1016"/>
      <c r="F132" s="1016"/>
      <c r="G132" s="1017"/>
      <c r="H132" s="685" t="s">
        <v>69</v>
      </c>
      <c r="I132" s="680">
        <v>0</v>
      </c>
      <c r="J132" s="680">
        <v>0</v>
      </c>
      <c r="K132" s="680">
        <v>0</v>
      </c>
      <c r="L132" s="680">
        <v>0</v>
      </c>
      <c r="M132" s="680">
        <v>0</v>
      </c>
      <c r="N132" s="680">
        <v>0</v>
      </c>
      <c r="O132" s="680">
        <v>0</v>
      </c>
      <c r="P132" s="680">
        <v>0</v>
      </c>
      <c r="Q132" s="680">
        <v>0</v>
      </c>
      <c r="R132" s="680">
        <v>0</v>
      </c>
      <c r="S132" s="680">
        <v>0</v>
      </c>
      <c r="T132" s="680">
        <v>0</v>
      </c>
      <c r="U132" s="144">
        <f t="shared" si="19"/>
        <v>0</v>
      </c>
      <c r="V132" s="1008"/>
      <c r="W132" s="1008"/>
      <c r="X132" s="692"/>
      <c r="Y132" s="1008"/>
      <c r="Z132" s="1008"/>
      <c r="AA132" s="1008"/>
      <c r="AB132" s="1008"/>
      <c r="AC132" s="1008"/>
      <c r="AD132" s="1008"/>
      <c r="AE132" s="1008"/>
      <c r="AF132" s="1008"/>
      <c r="AG132" s="1008"/>
      <c r="AH132" s="1008"/>
      <c r="AI132" s="1008"/>
      <c r="AJ132" s="1008"/>
    </row>
    <row r="133" spans="1:36"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559"/>
      <c r="Y133" s="74"/>
      <c r="Z133" s="74"/>
      <c r="AA133" s="74"/>
      <c r="AB133" s="74"/>
      <c r="AC133" s="74"/>
      <c r="AD133" s="74"/>
      <c r="AE133" s="74"/>
      <c r="AF133" s="74"/>
      <c r="AG133" s="74"/>
      <c r="AH133" s="74"/>
      <c r="AI133" s="74"/>
      <c r="AJ133" s="74"/>
    </row>
    <row r="134" spans="1:36"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559"/>
      <c r="Y134" s="74"/>
      <c r="Z134" s="74"/>
      <c r="AA134" s="74"/>
      <c r="AB134" s="74"/>
      <c r="AC134" s="74"/>
      <c r="AD134" s="74"/>
      <c r="AE134" s="74"/>
      <c r="AF134" s="74"/>
      <c r="AG134" s="74"/>
      <c r="AH134" s="74"/>
      <c r="AI134" s="74"/>
      <c r="AJ134" s="74"/>
    </row>
    <row r="135" spans="1:36"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559"/>
      <c r="Y135" s="74"/>
      <c r="Z135" s="74"/>
      <c r="AA135" s="74"/>
      <c r="AB135" s="74"/>
      <c r="AC135" s="74"/>
      <c r="AD135" s="74"/>
      <c r="AE135" s="74"/>
      <c r="AF135" s="74"/>
      <c r="AG135" s="74"/>
      <c r="AH135" s="74"/>
      <c r="AI135" s="74"/>
      <c r="AJ135" s="74"/>
    </row>
    <row r="136" spans="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559"/>
      <c r="Y136" s="74"/>
      <c r="Z136" s="74"/>
      <c r="AA136" s="74"/>
      <c r="AB136" s="74"/>
      <c r="AC136" s="74"/>
      <c r="AD136" s="74"/>
      <c r="AE136" s="74"/>
      <c r="AF136" s="74"/>
      <c r="AG136" s="74"/>
      <c r="AH136" s="74"/>
      <c r="AI136" s="74"/>
      <c r="AJ136" s="74"/>
    </row>
    <row r="137" spans="1:36"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559"/>
      <c r="Y137" s="74"/>
      <c r="Z137" s="74"/>
      <c r="AA137" s="74"/>
      <c r="AB137" s="74"/>
      <c r="AC137" s="74"/>
      <c r="AD137" s="74"/>
      <c r="AE137" s="74"/>
      <c r="AF137" s="74"/>
      <c r="AG137" s="74"/>
      <c r="AH137" s="74"/>
      <c r="AI137" s="74"/>
      <c r="AJ137" s="74"/>
    </row>
    <row r="138" spans="1:36"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559"/>
      <c r="Y138" s="74"/>
      <c r="Z138" s="74"/>
      <c r="AA138" s="74"/>
      <c r="AB138" s="74"/>
      <c r="AC138" s="74"/>
      <c r="AD138" s="74"/>
      <c r="AE138" s="74"/>
      <c r="AF138" s="74"/>
      <c r="AG138" s="74"/>
      <c r="AH138" s="74"/>
      <c r="AI138" s="74"/>
      <c r="AJ138" s="74"/>
    </row>
    <row r="139" spans="1:36"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559"/>
      <c r="Y139" s="74"/>
      <c r="Z139" s="74"/>
      <c r="AA139" s="74"/>
      <c r="AB139" s="74"/>
      <c r="AC139" s="74"/>
      <c r="AD139" s="74"/>
      <c r="AE139" s="74"/>
      <c r="AF139" s="74"/>
      <c r="AG139" s="74"/>
      <c r="AH139" s="74"/>
      <c r="AI139" s="74"/>
      <c r="AJ139" s="74"/>
    </row>
    <row r="140" spans="1:36"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559"/>
      <c r="Y140" s="74"/>
      <c r="Z140" s="74"/>
      <c r="AA140" s="74"/>
      <c r="AB140" s="74"/>
      <c r="AC140" s="74"/>
      <c r="AD140" s="74"/>
      <c r="AE140" s="74"/>
      <c r="AF140" s="74"/>
      <c r="AG140" s="74"/>
      <c r="AH140" s="74"/>
      <c r="AI140" s="74"/>
      <c r="AJ140" s="74"/>
    </row>
    <row r="141" spans="1:36"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559"/>
      <c r="Y141" s="74"/>
      <c r="Z141" s="74"/>
      <c r="AA141" s="74"/>
      <c r="AB141" s="74"/>
      <c r="AC141" s="74"/>
      <c r="AD141" s="74"/>
      <c r="AE141" s="74"/>
      <c r="AF141" s="74"/>
      <c r="AG141" s="74"/>
      <c r="AH141" s="74"/>
      <c r="AI141" s="74"/>
      <c r="AJ141" s="74"/>
    </row>
    <row r="142" spans="1:36"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559"/>
      <c r="Y142" s="74"/>
      <c r="Z142" s="74"/>
      <c r="AA142" s="74"/>
      <c r="AB142" s="74"/>
      <c r="AC142" s="74"/>
      <c r="AD142" s="74"/>
      <c r="AE142" s="74"/>
      <c r="AF142" s="74"/>
      <c r="AG142" s="74"/>
      <c r="AH142" s="74"/>
      <c r="AI142" s="74"/>
      <c r="AJ142" s="74"/>
    </row>
    <row r="143" spans="1:36"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559"/>
      <c r="Y143" s="74"/>
      <c r="Z143" s="74"/>
      <c r="AA143" s="74"/>
      <c r="AB143" s="74"/>
      <c r="AC143" s="74"/>
      <c r="AD143" s="74"/>
      <c r="AE143" s="74"/>
      <c r="AF143" s="74"/>
      <c r="AG143" s="74"/>
      <c r="AH143" s="74"/>
      <c r="AI143" s="74"/>
      <c r="AJ143" s="74"/>
    </row>
    <row r="144" spans="1:36"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559"/>
      <c r="Y144" s="74"/>
      <c r="Z144" s="74"/>
      <c r="AA144" s="74"/>
      <c r="AB144" s="74"/>
      <c r="AC144" s="74"/>
      <c r="AD144" s="74"/>
      <c r="AE144" s="74"/>
      <c r="AF144" s="74"/>
      <c r="AG144" s="74"/>
      <c r="AH144" s="74"/>
      <c r="AI144" s="74"/>
      <c r="AJ144" s="74"/>
    </row>
    <row r="145" spans="1:36"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559"/>
      <c r="Y145" s="74"/>
      <c r="Z145" s="74"/>
      <c r="AA145" s="74"/>
      <c r="AB145" s="74"/>
      <c r="AC145" s="74"/>
      <c r="AD145" s="74"/>
      <c r="AE145" s="74"/>
      <c r="AF145" s="74"/>
      <c r="AG145" s="74"/>
      <c r="AH145" s="74"/>
      <c r="AI145" s="74"/>
      <c r="AJ145" s="74"/>
    </row>
    <row r="146" spans="1:3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559"/>
      <c r="Y146" s="74"/>
      <c r="Z146" s="74"/>
      <c r="AA146" s="74"/>
      <c r="AB146" s="74"/>
      <c r="AC146" s="74"/>
      <c r="AD146" s="74"/>
      <c r="AE146" s="74"/>
      <c r="AF146" s="74"/>
      <c r="AG146" s="74"/>
      <c r="AH146" s="74"/>
      <c r="AI146" s="74"/>
      <c r="AJ146" s="74"/>
    </row>
    <row r="147" spans="1:36"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559"/>
      <c r="Y147" s="74"/>
      <c r="Z147" s="74"/>
      <c r="AA147" s="74"/>
      <c r="AB147" s="74"/>
      <c r="AC147" s="74"/>
      <c r="AD147" s="74"/>
      <c r="AE147" s="74"/>
      <c r="AF147" s="74"/>
      <c r="AG147" s="74"/>
      <c r="AH147" s="74"/>
      <c r="AI147" s="74"/>
      <c r="AJ147" s="74"/>
    </row>
    <row r="148" spans="1:36"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559"/>
      <c r="Y148" s="74"/>
      <c r="Z148" s="74"/>
      <c r="AA148" s="74"/>
      <c r="AB148" s="74"/>
      <c r="AC148" s="74"/>
      <c r="AD148" s="74"/>
      <c r="AE148" s="74"/>
      <c r="AF148" s="74"/>
      <c r="AG148" s="74"/>
      <c r="AH148" s="74"/>
      <c r="AI148" s="74"/>
      <c r="AJ148" s="74"/>
    </row>
    <row r="149" spans="1:36"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559"/>
      <c r="Y149" s="74"/>
      <c r="Z149" s="74"/>
      <c r="AA149" s="74"/>
      <c r="AB149" s="74"/>
      <c r="AC149" s="74"/>
      <c r="AD149" s="74"/>
      <c r="AE149" s="74"/>
      <c r="AF149" s="74"/>
      <c r="AG149" s="74"/>
      <c r="AH149" s="74"/>
      <c r="AI149" s="74"/>
      <c r="AJ149" s="74"/>
    </row>
    <row r="150" spans="1:36"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559"/>
      <c r="Y150" s="74"/>
      <c r="Z150" s="74"/>
      <c r="AA150" s="74"/>
      <c r="AB150" s="74"/>
      <c r="AC150" s="74"/>
      <c r="AD150" s="74"/>
      <c r="AE150" s="74"/>
      <c r="AF150" s="74"/>
      <c r="AG150" s="74"/>
      <c r="AH150" s="74"/>
      <c r="AI150" s="74"/>
      <c r="AJ150" s="74"/>
    </row>
    <row r="151" spans="1:36"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559"/>
      <c r="Y151" s="74"/>
      <c r="Z151" s="74"/>
      <c r="AA151" s="74"/>
      <c r="AB151" s="74"/>
      <c r="AC151" s="74"/>
      <c r="AD151" s="74"/>
      <c r="AE151" s="74"/>
      <c r="AF151" s="74"/>
      <c r="AG151" s="74"/>
      <c r="AH151" s="74"/>
      <c r="AI151" s="74"/>
      <c r="AJ151" s="74"/>
    </row>
    <row r="152" spans="1:36"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559"/>
      <c r="Y152" s="74"/>
      <c r="Z152" s="74"/>
      <c r="AA152" s="74"/>
      <c r="AB152" s="74"/>
      <c r="AC152" s="74"/>
      <c r="AD152" s="74"/>
      <c r="AE152" s="74"/>
      <c r="AF152" s="74"/>
      <c r="AG152" s="74"/>
      <c r="AH152" s="74"/>
      <c r="AI152" s="74"/>
      <c r="AJ152" s="74"/>
    </row>
    <row r="153" spans="1:36"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559"/>
      <c r="Y153" s="74"/>
      <c r="Z153" s="74"/>
      <c r="AA153" s="74"/>
      <c r="AB153" s="74"/>
      <c r="AC153" s="74"/>
      <c r="AD153" s="74"/>
      <c r="AE153" s="74"/>
      <c r="AF153" s="74"/>
      <c r="AG153" s="74"/>
      <c r="AH153" s="74"/>
      <c r="AI153" s="74"/>
      <c r="AJ153" s="74"/>
    </row>
    <row r="154" spans="1:36"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559"/>
      <c r="Y154" s="74"/>
      <c r="Z154" s="74"/>
      <c r="AA154" s="74"/>
      <c r="AB154" s="74"/>
      <c r="AC154" s="74"/>
      <c r="AD154" s="74"/>
      <c r="AE154" s="74"/>
      <c r="AF154" s="74"/>
      <c r="AG154" s="74"/>
      <c r="AH154" s="74"/>
      <c r="AI154" s="74"/>
      <c r="AJ154" s="74"/>
    </row>
    <row r="155" spans="1:36"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559"/>
      <c r="Y155" s="74"/>
      <c r="Z155" s="74"/>
      <c r="AA155" s="74"/>
      <c r="AB155" s="74"/>
      <c r="AC155" s="74"/>
      <c r="AD155" s="74"/>
      <c r="AE155" s="74"/>
      <c r="AF155" s="74"/>
      <c r="AG155" s="74"/>
      <c r="AH155" s="74"/>
      <c r="AI155" s="74"/>
      <c r="AJ155" s="74"/>
    </row>
    <row r="156" spans="1:3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559"/>
      <c r="Y156" s="74"/>
      <c r="Z156" s="74"/>
      <c r="AA156" s="74"/>
      <c r="AB156" s="74"/>
      <c r="AC156" s="74"/>
      <c r="AD156" s="74"/>
      <c r="AE156" s="74"/>
      <c r="AF156" s="74"/>
      <c r="AG156" s="74"/>
      <c r="AH156" s="74"/>
      <c r="AI156" s="74"/>
      <c r="AJ156" s="74"/>
    </row>
    <row r="157" spans="1:36"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559"/>
      <c r="Y157" s="74"/>
      <c r="Z157" s="74"/>
      <c r="AA157" s="74"/>
      <c r="AB157" s="74"/>
      <c r="AC157" s="74"/>
      <c r="AD157" s="74"/>
      <c r="AE157" s="74"/>
      <c r="AF157" s="74"/>
      <c r="AG157" s="74"/>
      <c r="AH157" s="74"/>
      <c r="AI157" s="74"/>
      <c r="AJ157" s="74"/>
    </row>
    <row r="158" spans="1:36"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559"/>
      <c r="Y158" s="74"/>
      <c r="Z158" s="74"/>
      <c r="AA158" s="74"/>
      <c r="AB158" s="74"/>
      <c r="AC158" s="74"/>
      <c r="AD158" s="74"/>
      <c r="AE158" s="74"/>
      <c r="AF158" s="74"/>
      <c r="AG158" s="74"/>
      <c r="AH158" s="74"/>
      <c r="AI158" s="74"/>
      <c r="AJ158" s="74"/>
    </row>
    <row r="159" spans="1:36"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559"/>
      <c r="Y159" s="74"/>
      <c r="Z159" s="74"/>
      <c r="AA159" s="74"/>
      <c r="AB159" s="74"/>
      <c r="AC159" s="74"/>
      <c r="AD159" s="74"/>
      <c r="AE159" s="74"/>
      <c r="AF159" s="74"/>
      <c r="AG159" s="74"/>
      <c r="AH159" s="74"/>
      <c r="AI159" s="74"/>
      <c r="AJ159" s="74"/>
    </row>
    <row r="160" spans="1:36"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559"/>
      <c r="Y160" s="74"/>
      <c r="Z160" s="74"/>
      <c r="AA160" s="74"/>
      <c r="AB160" s="74"/>
      <c r="AC160" s="74"/>
      <c r="AD160" s="74"/>
      <c r="AE160" s="74"/>
      <c r="AF160" s="74"/>
      <c r="AG160" s="74"/>
      <c r="AH160" s="74"/>
      <c r="AI160" s="74"/>
      <c r="AJ160" s="74"/>
    </row>
    <row r="161" spans="1:36"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559"/>
      <c r="Y161" s="74"/>
      <c r="Z161" s="74"/>
      <c r="AA161" s="74"/>
      <c r="AB161" s="74"/>
      <c r="AC161" s="74"/>
      <c r="AD161" s="74"/>
      <c r="AE161" s="74"/>
      <c r="AF161" s="74"/>
      <c r="AG161" s="74"/>
      <c r="AH161" s="74"/>
      <c r="AI161" s="74"/>
      <c r="AJ161" s="74"/>
    </row>
    <row r="162" spans="1:36"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559"/>
      <c r="Y162" s="74"/>
      <c r="Z162" s="74"/>
      <c r="AA162" s="74"/>
      <c r="AB162" s="74"/>
      <c r="AC162" s="74"/>
      <c r="AD162" s="74"/>
      <c r="AE162" s="74"/>
      <c r="AF162" s="74"/>
      <c r="AG162" s="74"/>
      <c r="AH162" s="74"/>
      <c r="AI162" s="74"/>
      <c r="AJ162" s="74"/>
    </row>
    <row r="163" spans="1:36"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559"/>
      <c r="Y163" s="74"/>
      <c r="Z163" s="74"/>
      <c r="AA163" s="74"/>
      <c r="AB163" s="74"/>
      <c r="AC163" s="74"/>
      <c r="AD163" s="74"/>
      <c r="AE163" s="74"/>
      <c r="AF163" s="74"/>
      <c r="AG163" s="74"/>
      <c r="AH163" s="74"/>
      <c r="AI163" s="74"/>
      <c r="AJ163" s="74"/>
    </row>
    <row r="164" spans="1:36"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559"/>
      <c r="Y164" s="74"/>
      <c r="Z164" s="74"/>
      <c r="AA164" s="74"/>
      <c r="AB164" s="74"/>
      <c r="AC164" s="74"/>
      <c r="AD164" s="74"/>
      <c r="AE164" s="74"/>
      <c r="AF164" s="74"/>
      <c r="AG164" s="74"/>
      <c r="AH164" s="74"/>
      <c r="AI164" s="74"/>
      <c r="AJ164" s="74"/>
    </row>
    <row r="165" spans="1:36"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559"/>
      <c r="Y165" s="74"/>
      <c r="Z165" s="74"/>
      <c r="AA165" s="74"/>
      <c r="AB165" s="74"/>
      <c r="AC165" s="74"/>
      <c r="AD165" s="74"/>
      <c r="AE165" s="74"/>
      <c r="AF165" s="74"/>
      <c r="AG165" s="74"/>
      <c r="AH165" s="74"/>
      <c r="AI165" s="74"/>
      <c r="AJ165" s="74"/>
    </row>
    <row r="166" spans="1:3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559"/>
      <c r="Y166" s="74"/>
      <c r="Z166" s="74"/>
      <c r="AA166" s="74"/>
      <c r="AB166" s="74"/>
      <c r="AC166" s="74"/>
      <c r="AD166" s="74"/>
      <c r="AE166" s="74"/>
      <c r="AF166" s="74"/>
      <c r="AG166" s="74"/>
      <c r="AH166" s="74"/>
      <c r="AI166" s="74"/>
      <c r="AJ166" s="74"/>
    </row>
    <row r="167" spans="1:36"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559"/>
      <c r="Y167" s="74"/>
      <c r="Z167" s="74"/>
      <c r="AA167" s="74"/>
      <c r="AB167" s="74"/>
      <c r="AC167" s="74"/>
      <c r="AD167" s="74"/>
      <c r="AE167" s="74"/>
      <c r="AF167" s="74"/>
      <c r="AG167" s="74"/>
      <c r="AH167" s="74"/>
      <c r="AI167" s="74"/>
      <c r="AJ167" s="74"/>
    </row>
    <row r="168" spans="1:36"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559"/>
      <c r="Y168" s="74"/>
      <c r="Z168" s="74"/>
      <c r="AA168" s="74"/>
      <c r="AB168" s="74"/>
      <c r="AC168" s="74"/>
      <c r="AD168" s="74"/>
      <c r="AE168" s="74"/>
      <c r="AF168" s="74"/>
      <c r="AG168" s="74"/>
      <c r="AH168" s="74"/>
      <c r="AI168" s="74"/>
      <c r="AJ168" s="74"/>
    </row>
    <row r="169" spans="1:36"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559"/>
      <c r="Y169" s="74"/>
      <c r="Z169" s="74"/>
      <c r="AA169" s="74"/>
      <c r="AB169" s="74"/>
      <c r="AC169" s="74"/>
      <c r="AD169" s="74"/>
      <c r="AE169" s="74"/>
      <c r="AF169" s="74"/>
      <c r="AG169" s="74"/>
      <c r="AH169" s="74"/>
      <c r="AI169" s="74"/>
      <c r="AJ169" s="74"/>
    </row>
    <row r="170" spans="1:36"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559"/>
      <c r="Y170" s="74"/>
      <c r="Z170" s="74"/>
      <c r="AA170" s="74"/>
      <c r="AB170" s="74"/>
      <c r="AC170" s="74"/>
      <c r="AD170" s="74"/>
      <c r="AE170" s="74"/>
      <c r="AF170" s="74"/>
      <c r="AG170" s="74"/>
      <c r="AH170" s="74"/>
      <c r="AI170" s="74"/>
      <c r="AJ170" s="74"/>
    </row>
    <row r="171" spans="1:36"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559"/>
      <c r="Y171" s="74"/>
      <c r="Z171" s="74"/>
      <c r="AA171" s="74"/>
      <c r="AB171" s="74"/>
      <c r="AC171" s="74"/>
      <c r="AD171" s="74"/>
      <c r="AE171" s="74"/>
      <c r="AF171" s="74"/>
      <c r="AG171" s="74"/>
      <c r="AH171" s="74"/>
      <c r="AI171" s="74"/>
      <c r="AJ171" s="74"/>
    </row>
    <row r="172" spans="1:36"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559"/>
      <c r="Y172" s="74"/>
      <c r="Z172" s="74"/>
      <c r="AA172" s="74"/>
      <c r="AB172" s="74"/>
      <c r="AC172" s="74"/>
      <c r="AD172" s="74"/>
      <c r="AE172" s="74"/>
      <c r="AF172" s="74"/>
      <c r="AG172" s="74"/>
      <c r="AH172" s="74"/>
      <c r="AI172" s="74"/>
      <c r="AJ172" s="74"/>
    </row>
    <row r="173" spans="1:36"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559"/>
      <c r="Y173" s="74"/>
      <c r="Z173" s="74"/>
      <c r="AA173" s="74"/>
      <c r="AB173" s="74"/>
      <c r="AC173" s="74"/>
      <c r="AD173" s="74"/>
      <c r="AE173" s="74"/>
      <c r="AF173" s="74"/>
      <c r="AG173" s="74"/>
      <c r="AH173" s="74"/>
      <c r="AI173" s="74"/>
      <c r="AJ173" s="74"/>
    </row>
    <row r="174" spans="1:36"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559"/>
      <c r="Y174" s="74"/>
      <c r="Z174" s="74"/>
      <c r="AA174" s="74"/>
      <c r="AB174" s="74"/>
      <c r="AC174" s="74"/>
      <c r="AD174" s="74"/>
      <c r="AE174" s="74"/>
      <c r="AF174" s="74"/>
      <c r="AG174" s="74"/>
      <c r="AH174" s="74"/>
      <c r="AI174" s="74"/>
      <c r="AJ174" s="74"/>
    </row>
    <row r="175" spans="1:36"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559"/>
      <c r="Y175" s="74"/>
      <c r="Z175" s="74"/>
      <c r="AA175" s="74"/>
      <c r="AB175" s="74"/>
      <c r="AC175" s="74"/>
      <c r="AD175" s="74"/>
      <c r="AE175" s="74"/>
      <c r="AF175" s="74"/>
      <c r="AG175" s="74"/>
      <c r="AH175" s="74"/>
      <c r="AI175" s="74"/>
      <c r="AJ175" s="74"/>
    </row>
    <row r="176" spans="1:3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559"/>
      <c r="Y176" s="74"/>
      <c r="Z176" s="74"/>
      <c r="AA176" s="74"/>
      <c r="AB176" s="74"/>
      <c r="AC176" s="74"/>
      <c r="AD176" s="74"/>
      <c r="AE176" s="74"/>
      <c r="AF176" s="74"/>
      <c r="AG176" s="74"/>
      <c r="AH176" s="74"/>
      <c r="AI176" s="74"/>
      <c r="AJ176" s="74"/>
    </row>
    <row r="177" spans="1:36"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559"/>
      <c r="Y177" s="74"/>
      <c r="Z177" s="74"/>
      <c r="AA177" s="74"/>
      <c r="AB177" s="74"/>
      <c r="AC177" s="74"/>
      <c r="AD177" s="74"/>
      <c r="AE177" s="74"/>
      <c r="AF177" s="74"/>
      <c r="AG177" s="74"/>
      <c r="AH177" s="74"/>
      <c r="AI177" s="74"/>
      <c r="AJ177" s="74"/>
    </row>
    <row r="178" spans="1:36"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559"/>
      <c r="Y178" s="74"/>
      <c r="Z178" s="74"/>
      <c r="AA178" s="74"/>
      <c r="AB178" s="74"/>
      <c r="AC178" s="74"/>
      <c r="AD178" s="74"/>
      <c r="AE178" s="74"/>
      <c r="AF178" s="74"/>
      <c r="AG178" s="74"/>
      <c r="AH178" s="74"/>
      <c r="AI178" s="74"/>
      <c r="AJ178" s="74"/>
    </row>
    <row r="179" spans="1:36"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559"/>
      <c r="Y179" s="74"/>
      <c r="Z179" s="74"/>
      <c r="AA179" s="74"/>
      <c r="AB179" s="74"/>
      <c r="AC179" s="74"/>
      <c r="AD179" s="74"/>
      <c r="AE179" s="74"/>
      <c r="AF179" s="74"/>
      <c r="AG179" s="74"/>
      <c r="AH179" s="74"/>
      <c r="AI179" s="74"/>
      <c r="AJ179" s="74"/>
    </row>
    <row r="180" spans="1:36"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559"/>
      <c r="Y180" s="74"/>
      <c r="Z180" s="74"/>
      <c r="AA180" s="74"/>
      <c r="AB180" s="74"/>
      <c r="AC180" s="74"/>
      <c r="AD180" s="74"/>
      <c r="AE180" s="74"/>
      <c r="AF180" s="74"/>
      <c r="AG180" s="74"/>
      <c r="AH180" s="74"/>
      <c r="AI180" s="74"/>
      <c r="AJ180" s="74"/>
    </row>
    <row r="181" spans="1:36"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559"/>
      <c r="Y181" s="74"/>
      <c r="Z181" s="74"/>
      <c r="AA181" s="74"/>
      <c r="AB181" s="74"/>
      <c r="AC181" s="74"/>
      <c r="AD181" s="74"/>
      <c r="AE181" s="74"/>
      <c r="AF181" s="74"/>
      <c r="AG181" s="74"/>
      <c r="AH181" s="74"/>
      <c r="AI181" s="74"/>
      <c r="AJ181" s="74"/>
    </row>
    <row r="182" spans="1:36"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559"/>
      <c r="Y182" s="74"/>
      <c r="Z182" s="74"/>
      <c r="AA182" s="74"/>
      <c r="AB182" s="74"/>
      <c r="AC182" s="74"/>
      <c r="AD182" s="74"/>
      <c r="AE182" s="74"/>
      <c r="AF182" s="74"/>
      <c r="AG182" s="74"/>
      <c r="AH182" s="74"/>
      <c r="AI182" s="74"/>
      <c r="AJ182" s="74"/>
    </row>
    <row r="183" spans="1:36"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559"/>
      <c r="Y183" s="74"/>
      <c r="Z183" s="74"/>
      <c r="AA183" s="74"/>
      <c r="AB183" s="74"/>
      <c r="AC183" s="74"/>
      <c r="AD183" s="74"/>
      <c r="AE183" s="74"/>
      <c r="AF183" s="74"/>
      <c r="AG183" s="74"/>
      <c r="AH183" s="74"/>
      <c r="AI183" s="74"/>
      <c r="AJ183" s="74"/>
    </row>
    <row r="184" spans="1:36"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559"/>
      <c r="Y184" s="74"/>
      <c r="Z184" s="74"/>
      <c r="AA184" s="74"/>
      <c r="AB184" s="74"/>
      <c r="AC184" s="74"/>
      <c r="AD184" s="74"/>
      <c r="AE184" s="74"/>
      <c r="AF184" s="74"/>
      <c r="AG184" s="74"/>
      <c r="AH184" s="74"/>
      <c r="AI184" s="74"/>
      <c r="AJ184" s="74"/>
    </row>
    <row r="185" spans="1:36"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559"/>
      <c r="Y185" s="74"/>
      <c r="Z185" s="74"/>
      <c r="AA185" s="74"/>
      <c r="AB185" s="74"/>
      <c r="AC185" s="74"/>
      <c r="AD185" s="74"/>
      <c r="AE185" s="74"/>
      <c r="AF185" s="74"/>
      <c r="AG185" s="74"/>
      <c r="AH185" s="74"/>
      <c r="AI185" s="74"/>
      <c r="AJ185" s="74"/>
    </row>
    <row r="186" spans="1:3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559"/>
      <c r="Y186" s="74"/>
      <c r="Z186" s="74"/>
      <c r="AA186" s="74"/>
      <c r="AB186" s="74"/>
      <c r="AC186" s="74"/>
      <c r="AD186" s="74"/>
      <c r="AE186" s="74"/>
      <c r="AF186" s="74"/>
      <c r="AG186" s="74"/>
      <c r="AH186" s="74"/>
      <c r="AI186" s="74"/>
      <c r="AJ186" s="74"/>
    </row>
    <row r="187" spans="1:36"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559"/>
      <c r="Y187" s="74"/>
      <c r="Z187" s="74"/>
      <c r="AA187" s="74"/>
      <c r="AB187" s="74"/>
      <c r="AC187" s="74"/>
      <c r="AD187" s="74"/>
      <c r="AE187" s="74"/>
      <c r="AF187" s="74"/>
      <c r="AG187" s="74"/>
      <c r="AH187" s="74"/>
      <c r="AI187" s="74"/>
      <c r="AJ187" s="74"/>
    </row>
    <row r="188" spans="1:36"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559"/>
      <c r="Y188" s="74"/>
      <c r="Z188" s="74"/>
      <c r="AA188" s="74"/>
      <c r="AB188" s="74"/>
      <c r="AC188" s="74"/>
      <c r="AD188" s="74"/>
      <c r="AE188" s="74"/>
      <c r="AF188" s="74"/>
      <c r="AG188" s="74"/>
      <c r="AH188" s="74"/>
      <c r="AI188" s="74"/>
      <c r="AJ188" s="74"/>
    </row>
    <row r="189" spans="1:36"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559"/>
      <c r="Y189" s="74"/>
      <c r="Z189" s="74"/>
      <c r="AA189" s="74"/>
      <c r="AB189" s="74"/>
      <c r="AC189" s="74"/>
      <c r="AD189" s="74"/>
      <c r="AE189" s="74"/>
      <c r="AF189" s="74"/>
      <c r="AG189" s="74"/>
      <c r="AH189" s="74"/>
      <c r="AI189" s="74"/>
      <c r="AJ189" s="74"/>
    </row>
    <row r="190" spans="1:36"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559"/>
      <c r="Y190" s="74"/>
      <c r="Z190" s="74"/>
      <c r="AA190" s="74"/>
      <c r="AB190" s="74"/>
      <c r="AC190" s="74"/>
      <c r="AD190" s="74"/>
      <c r="AE190" s="74"/>
      <c r="AF190" s="74"/>
      <c r="AG190" s="74"/>
      <c r="AH190" s="74"/>
      <c r="AI190" s="74"/>
      <c r="AJ190" s="74"/>
    </row>
    <row r="191" spans="1:36"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559"/>
      <c r="Y191" s="74"/>
      <c r="Z191" s="74"/>
      <c r="AA191" s="74"/>
      <c r="AB191" s="74"/>
      <c r="AC191" s="74"/>
      <c r="AD191" s="74"/>
      <c r="AE191" s="74"/>
      <c r="AF191" s="74"/>
      <c r="AG191" s="74"/>
      <c r="AH191" s="74"/>
      <c r="AI191" s="74"/>
      <c r="AJ191" s="74"/>
    </row>
    <row r="192" spans="1:36"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559"/>
      <c r="Y192" s="74"/>
      <c r="Z192" s="74"/>
      <c r="AA192" s="74"/>
      <c r="AB192" s="74"/>
      <c r="AC192" s="74"/>
      <c r="AD192" s="74"/>
      <c r="AE192" s="74"/>
      <c r="AF192" s="74"/>
      <c r="AG192" s="74"/>
      <c r="AH192" s="74"/>
      <c r="AI192" s="74"/>
      <c r="AJ192" s="74"/>
    </row>
    <row r="193" spans="1:36"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559"/>
      <c r="Y193" s="74"/>
      <c r="Z193" s="74"/>
      <c r="AA193" s="74"/>
      <c r="AB193" s="74"/>
      <c r="AC193" s="74"/>
      <c r="AD193" s="74"/>
      <c r="AE193" s="74"/>
      <c r="AF193" s="74"/>
      <c r="AG193" s="74"/>
      <c r="AH193" s="74"/>
      <c r="AI193" s="74"/>
      <c r="AJ193" s="74"/>
    </row>
    <row r="194" spans="1:36"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559"/>
      <c r="Y194" s="74"/>
      <c r="Z194" s="74"/>
      <c r="AA194" s="74"/>
      <c r="AB194" s="74"/>
      <c r="AC194" s="74"/>
      <c r="AD194" s="74"/>
      <c r="AE194" s="74"/>
      <c r="AF194" s="74"/>
      <c r="AG194" s="74"/>
      <c r="AH194" s="74"/>
      <c r="AI194" s="74"/>
      <c r="AJ194" s="74"/>
    </row>
    <row r="195" spans="1:36"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559"/>
      <c r="Y195" s="74"/>
      <c r="Z195" s="74"/>
      <c r="AA195" s="74"/>
      <c r="AB195" s="74"/>
      <c r="AC195" s="74"/>
      <c r="AD195" s="74"/>
      <c r="AE195" s="74"/>
      <c r="AF195" s="74"/>
      <c r="AG195" s="74"/>
      <c r="AH195" s="74"/>
      <c r="AI195" s="74"/>
      <c r="AJ195" s="74"/>
    </row>
    <row r="196" spans="1:3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559"/>
      <c r="Y196" s="74"/>
      <c r="Z196" s="74"/>
      <c r="AA196" s="74"/>
      <c r="AB196" s="74"/>
      <c r="AC196" s="74"/>
      <c r="AD196" s="74"/>
      <c r="AE196" s="74"/>
      <c r="AF196" s="74"/>
      <c r="AG196" s="74"/>
      <c r="AH196" s="74"/>
      <c r="AI196" s="74"/>
      <c r="AJ196" s="74"/>
    </row>
    <row r="197" spans="1:36"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559"/>
      <c r="Y197" s="74"/>
      <c r="Z197" s="74"/>
      <c r="AA197" s="74"/>
      <c r="AB197" s="74"/>
      <c r="AC197" s="74"/>
      <c r="AD197" s="74"/>
      <c r="AE197" s="74"/>
      <c r="AF197" s="74"/>
      <c r="AG197" s="74"/>
      <c r="AH197" s="74"/>
      <c r="AI197" s="74"/>
      <c r="AJ197" s="74"/>
    </row>
    <row r="198" spans="1:36"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559"/>
      <c r="Y198" s="74"/>
      <c r="Z198" s="74"/>
      <c r="AA198" s="74"/>
      <c r="AB198" s="74"/>
      <c r="AC198" s="74"/>
      <c r="AD198" s="74"/>
      <c r="AE198" s="74"/>
      <c r="AF198" s="74"/>
      <c r="AG198" s="74"/>
      <c r="AH198" s="74"/>
      <c r="AI198" s="74"/>
      <c r="AJ198" s="74"/>
    </row>
    <row r="199" spans="1:36"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559"/>
      <c r="Y199" s="74"/>
      <c r="Z199" s="74"/>
      <c r="AA199" s="74"/>
      <c r="AB199" s="74"/>
      <c r="AC199" s="74"/>
      <c r="AD199" s="74"/>
      <c r="AE199" s="74"/>
      <c r="AF199" s="74"/>
      <c r="AG199" s="74"/>
      <c r="AH199" s="74"/>
      <c r="AI199" s="74"/>
      <c r="AJ199" s="74"/>
    </row>
    <row r="200" spans="1:36"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559"/>
      <c r="Y200" s="74"/>
      <c r="Z200" s="74"/>
      <c r="AA200" s="74"/>
      <c r="AB200" s="74"/>
      <c r="AC200" s="74"/>
      <c r="AD200" s="74"/>
      <c r="AE200" s="74"/>
      <c r="AF200" s="74"/>
      <c r="AG200" s="74"/>
      <c r="AH200" s="74"/>
      <c r="AI200" s="74"/>
      <c r="AJ200" s="74"/>
    </row>
    <row r="201" spans="1:36"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559"/>
      <c r="Y201" s="74"/>
      <c r="Z201" s="74"/>
      <c r="AA201" s="74"/>
      <c r="AB201" s="74"/>
      <c r="AC201" s="74"/>
      <c r="AD201" s="74"/>
      <c r="AE201" s="74"/>
      <c r="AF201" s="74"/>
      <c r="AG201" s="74"/>
      <c r="AH201" s="74"/>
      <c r="AI201" s="74"/>
      <c r="AJ201" s="74"/>
    </row>
    <row r="202" spans="1:36"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559"/>
      <c r="Y202" s="74"/>
      <c r="Z202" s="74"/>
      <c r="AA202" s="74"/>
      <c r="AB202" s="74"/>
      <c r="AC202" s="74"/>
      <c r="AD202" s="74"/>
      <c r="AE202" s="74"/>
      <c r="AF202" s="74"/>
      <c r="AG202" s="74"/>
      <c r="AH202" s="74"/>
      <c r="AI202" s="74"/>
      <c r="AJ202" s="74"/>
    </row>
    <row r="203" spans="1:36"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559"/>
      <c r="Y203" s="74"/>
      <c r="Z203" s="74"/>
      <c r="AA203" s="74"/>
      <c r="AB203" s="74"/>
      <c r="AC203" s="74"/>
      <c r="AD203" s="74"/>
      <c r="AE203" s="74"/>
      <c r="AF203" s="74"/>
      <c r="AG203" s="74"/>
      <c r="AH203" s="74"/>
      <c r="AI203" s="74"/>
      <c r="AJ203" s="74"/>
    </row>
    <row r="204" spans="1:36"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559"/>
      <c r="Y204" s="74"/>
      <c r="Z204" s="74"/>
      <c r="AA204" s="74"/>
      <c r="AB204" s="74"/>
      <c r="AC204" s="74"/>
      <c r="AD204" s="74"/>
      <c r="AE204" s="74"/>
      <c r="AF204" s="74"/>
      <c r="AG204" s="74"/>
      <c r="AH204" s="74"/>
      <c r="AI204" s="74"/>
      <c r="AJ204" s="74"/>
    </row>
    <row r="205" spans="1:36"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559"/>
      <c r="Y205" s="74"/>
      <c r="Z205" s="74"/>
      <c r="AA205" s="74"/>
      <c r="AB205" s="74"/>
      <c r="AC205" s="74"/>
      <c r="AD205" s="74"/>
      <c r="AE205" s="74"/>
      <c r="AF205" s="74"/>
      <c r="AG205" s="74"/>
      <c r="AH205" s="74"/>
      <c r="AI205" s="74"/>
      <c r="AJ205" s="74"/>
    </row>
    <row r="206" spans="1:3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559"/>
      <c r="Y206" s="74"/>
      <c r="Z206" s="74"/>
      <c r="AA206" s="74"/>
      <c r="AB206" s="74"/>
      <c r="AC206" s="74"/>
      <c r="AD206" s="74"/>
      <c r="AE206" s="74"/>
      <c r="AF206" s="74"/>
      <c r="AG206" s="74"/>
      <c r="AH206" s="74"/>
      <c r="AI206" s="74"/>
      <c r="AJ206" s="74"/>
    </row>
    <row r="207" spans="1:36"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559"/>
      <c r="Y207" s="74"/>
      <c r="Z207" s="74"/>
      <c r="AA207" s="74"/>
      <c r="AB207" s="74"/>
      <c r="AC207" s="74"/>
      <c r="AD207" s="74"/>
      <c r="AE207" s="74"/>
      <c r="AF207" s="74"/>
      <c r="AG207" s="74"/>
      <c r="AH207" s="74"/>
      <c r="AI207" s="74"/>
      <c r="AJ207" s="74"/>
    </row>
    <row r="208" spans="1:36"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559"/>
      <c r="Y208" s="74"/>
      <c r="Z208" s="74"/>
      <c r="AA208" s="74"/>
      <c r="AB208" s="74"/>
      <c r="AC208" s="74"/>
      <c r="AD208" s="74"/>
      <c r="AE208" s="74"/>
      <c r="AF208" s="74"/>
      <c r="AG208" s="74"/>
      <c r="AH208" s="74"/>
      <c r="AI208" s="74"/>
      <c r="AJ208" s="74"/>
    </row>
    <row r="209" spans="1:36"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559"/>
      <c r="Y209" s="74"/>
      <c r="Z209" s="74"/>
      <c r="AA209" s="74"/>
      <c r="AB209" s="74"/>
      <c r="AC209" s="74"/>
      <c r="AD209" s="74"/>
      <c r="AE209" s="74"/>
      <c r="AF209" s="74"/>
      <c r="AG209" s="74"/>
      <c r="AH209" s="74"/>
      <c r="AI209" s="74"/>
      <c r="AJ209" s="74"/>
    </row>
    <row r="210" spans="1:36"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559"/>
      <c r="Y210" s="74"/>
      <c r="Z210" s="74"/>
      <c r="AA210" s="74"/>
      <c r="AB210" s="74"/>
      <c r="AC210" s="74"/>
      <c r="AD210" s="74"/>
      <c r="AE210" s="74"/>
      <c r="AF210" s="74"/>
      <c r="AG210" s="74"/>
      <c r="AH210" s="74"/>
      <c r="AI210" s="74"/>
      <c r="AJ210" s="74"/>
    </row>
    <row r="211" spans="1:36"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559"/>
      <c r="Y211" s="74"/>
      <c r="Z211" s="74"/>
      <c r="AA211" s="74"/>
      <c r="AB211" s="74"/>
      <c r="AC211" s="74"/>
      <c r="AD211" s="74"/>
      <c r="AE211" s="74"/>
      <c r="AF211" s="74"/>
      <c r="AG211" s="74"/>
      <c r="AH211" s="74"/>
      <c r="AI211" s="74"/>
      <c r="AJ211" s="74"/>
    </row>
    <row r="212" spans="1:36"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559"/>
      <c r="Y212" s="74"/>
      <c r="Z212" s="74"/>
      <c r="AA212" s="74"/>
      <c r="AB212" s="74"/>
      <c r="AC212" s="74"/>
      <c r="AD212" s="74"/>
      <c r="AE212" s="74"/>
      <c r="AF212" s="74"/>
      <c r="AG212" s="74"/>
      <c r="AH212" s="74"/>
      <c r="AI212" s="74"/>
      <c r="AJ212" s="74"/>
    </row>
    <row r="213" spans="1:36"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559"/>
      <c r="Y213" s="74"/>
      <c r="Z213" s="74"/>
      <c r="AA213" s="74"/>
      <c r="AB213" s="74"/>
      <c r="AC213" s="74"/>
      <c r="AD213" s="74"/>
      <c r="AE213" s="74"/>
      <c r="AF213" s="74"/>
      <c r="AG213" s="74"/>
      <c r="AH213" s="74"/>
      <c r="AI213" s="74"/>
      <c r="AJ213" s="74"/>
    </row>
    <row r="214" spans="1:36"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559"/>
      <c r="Y214" s="74"/>
      <c r="Z214" s="74"/>
      <c r="AA214" s="74"/>
      <c r="AB214" s="74"/>
      <c r="AC214" s="74"/>
      <c r="AD214" s="74"/>
      <c r="AE214" s="74"/>
      <c r="AF214" s="74"/>
      <c r="AG214" s="74"/>
      <c r="AH214" s="74"/>
      <c r="AI214" s="74"/>
      <c r="AJ214" s="74"/>
    </row>
    <row r="215" spans="1:36"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559"/>
      <c r="Y215" s="74"/>
      <c r="Z215" s="74"/>
      <c r="AA215" s="74"/>
      <c r="AB215" s="74"/>
      <c r="AC215" s="74"/>
      <c r="AD215" s="74"/>
      <c r="AE215" s="74"/>
      <c r="AF215" s="74"/>
      <c r="AG215" s="74"/>
      <c r="AH215" s="74"/>
      <c r="AI215" s="74"/>
      <c r="AJ215" s="74"/>
    </row>
    <row r="216" spans="1:3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559"/>
      <c r="Y216" s="74"/>
      <c r="Z216" s="74"/>
      <c r="AA216" s="74"/>
      <c r="AB216" s="74"/>
      <c r="AC216" s="74"/>
      <c r="AD216" s="74"/>
      <c r="AE216" s="74"/>
      <c r="AF216" s="74"/>
      <c r="AG216" s="74"/>
      <c r="AH216" s="74"/>
      <c r="AI216" s="74"/>
      <c r="AJ216" s="74"/>
    </row>
    <row r="217" spans="1:36"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559"/>
      <c r="Y217" s="74"/>
      <c r="Z217" s="74"/>
      <c r="AA217" s="74"/>
      <c r="AB217" s="74"/>
      <c r="AC217" s="74"/>
      <c r="AD217" s="74"/>
      <c r="AE217" s="74"/>
      <c r="AF217" s="74"/>
      <c r="AG217" s="74"/>
      <c r="AH217" s="74"/>
      <c r="AI217" s="74"/>
      <c r="AJ217" s="74"/>
    </row>
    <row r="218" spans="1:36"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559"/>
      <c r="Y218" s="74"/>
      <c r="Z218" s="74"/>
      <c r="AA218" s="74"/>
      <c r="AB218" s="74"/>
      <c r="AC218" s="74"/>
      <c r="AD218" s="74"/>
      <c r="AE218" s="74"/>
      <c r="AF218" s="74"/>
      <c r="AG218" s="74"/>
      <c r="AH218" s="74"/>
      <c r="AI218" s="74"/>
      <c r="AJ218" s="74"/>
    </row>
    <row r="219" spans="1:36"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559"/>
      <c r="Y219" s="74"/>
      <c r="Z219" s="74"/>
      <c r="AA219" s="74"/>
      <c r="AB219" s="74"/>
      <c r="AC219" s="74"/>
      <c r="AD219" s="74"/>
      <c r="AE219" s="74"/>
      <c r="AF219" s="74"/>
      <c r="AG219" s="74"/>
      <c r="AH219" s="74"/>
      <c r="AI219" s="74"/>
      <c r="AJ219" s="74"/>
    </row>
    <row r="220" spans="1:36"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559"/>
      <c r="Y220" s="74"/>
      <c r="Z220" s="74"/>
      <c r="AA220" s="74"/>
      <c r="AB220" s="74"/>
      <c r="AC220" s="74"/>
      <c r="AD220" s="74"/>
      <c r="AE220" s="74"/>
      <c r="AF220" s="74"/>
      <c r="AG220" s="74"/>
      <c r="AH220" s="74"/>
      <c r="AI220" s="74"/>
      <c r="AJ220" s="74"/>
    </row>
    <row r="221" spans="1:36"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559"/>
      <c r="Y221" s="74"/>
      <c r="Z221" s="74"/>
      <c r="AA221" s="74"/>
      <c r="AB221" s="74"/>
      <c r="AC221" s="74"/>
      <c r="AD221" s="74"/>
      <c r="AE221" s="74"/>
      <c r="AF221" s="74"/>
      <c r="AG221" s="74"/>
      <c r="AH221" s="74"/>
      <c r="AI221" s="74"/>
      <c r="AJ221" s="74"/>
    </row>
    <row r="222" spans="1:36"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559"/>
      <c r="Y222" s="74"/>
      <c r="Z222" s="74"/>
      <c r="AA222" s="74"/>
      <c r="AB222" s="74"/>
      <c r="AC222" s="74"/>
      <c r="AD222" s="74"/>
      <c r="AE222" s="74"/>
      <c r="AF222" s="74"/>
      <c r="AG222" s="74"/>
      <c r="AH222" s="74"/>
      <c r="AI222" s="74"/>
      <c r="AJ222" s="74"/>
    </row>
    <row r="223" spans="1:36"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559"/>
      <c r="Y223" s="74"/>
      <c r="Z223" s="74"/>
      <c r="AA223" s="74"/>
      <c r="AB223" s="74"/>
      <c r="AC223" s="74"/>
      <c r="AD223" s="74"/>
      <c r="AE223" s="74"/>
      <c r="AF223" s="74"/>
      <c r="AG223" s="74"/>
      <c r="AH223" s="74"/>
      <c r="AI223" s="74"/>
      <c r="AJ223" s="74"/>
    </row>
    <row r="224" spans="1:36"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559"/>
      <c r="Y224" s="74"/>
      <c r="Z224" s="74"/>
      <c r="AA224" s="74"/>
      <c r="AB224" s="74"/>
      <c r="AC224" s="74"/>
      <c r="AD224" s="74"/>
      <c r="AE224" s="74"/>
      <c r="AF224" s="74"/>
      <c r="AG224" s="74"/>
      <c r="AH224" s="74"/>
      <c r="AI224" s="74"/>
      <c r="AJ224" s="74"/>
    </row>
    <row r="225" spans="1:36"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559"/>
      <c r="Y225" s="74"/>
      <c r="Z225" s="74"/>
      <c r="AA225" s="74"/>
      <c r="AB225" s="74"/>
      <c r="AC225" s="74"/>
      <c r="AD225" s="74"/>
      <c r="AE225" s="74"/>
      <c r="AF225" s="74"/>
      <c r="AG225" s="74"/>
      <c r="AH225" s="74"/>
      <c r="AI225" s="74"/>
      <c r="AJ225" s="74"/>
    </row>
    <row r="226" spans="1:3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559"/>
      <c r="Y226" s="74"/>
      <c r="Z226" s="74"/>
      <c r="AA226" s="74"/>
      <c r="AB226" s="74"/>
      <c r="AC226" s="74"/>
      <c r="AD226" s="74"/>
      <c r="AE226" s="74"/>
      <c r="AF226" s="74"/>
      <c r="AG226" s="74"/>
      <c r="AH226" s="74"/>
      <c r="AI226" s="74"/>
      <c r="AJ226" s="74"/>
    </row>
    <row r="227" spans="1:36"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559"/>
      <c r="Y227" s="74"/>
      <c r="Z227" s="74"/>
      <c r="AA227" s="74"/>
      <c r="AB227" s="74"/>
      <c r="AC227" s="74"/>
      <c r="AD227" s="74"/>
      <c r="AE227" s="74"/>
      <c r="AF227" s="74"/>
      <c r="AG227" s="74"/>
      <c r="AH227" s="74"/>
      <c r="AI227" s="74"/>
      <c r="AJ227" s="74"/>
    </row>
    <row r="228" spans="1:36"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559"/>
      <c r="Y228" s="74"/>
      <c r="Z228" s="74"/>
      <c r="AA228" s="74"/>
      <c r="AB228" s="74"/>
      <c r="AC228" s="74"/>
      <c r="AD228" s="74"/>
      <c r="AE228" s="74"/>
      <c r="AF228" s="74"/>
      <c r="AG228" s="74"/>
      <c r="AH228" s="74"/>
      <c r="AI228" s="74"/>
      <c r="AJ228" s="74"/>
    </row>
    <row r="229" spans="1:36"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559"/>
      <c r="Y229" s="74"/>
      <c r="Z229" s="74"/>
      <c r="AA229" s="74"/>
      <c r="AB229" s="74"/>
      <c r="AC229" s="74"/>
      <c r="AD229" s="74"/>
      <c r="AE229" s="74"/>
      <c r="AF229" s="74"/>
      <c r="AG229" s="74"/>
      <c r="AH229" s="74"/>
      <c r="AI229" s="74"/>
      <c r="AJ229" s="74"/>
    </row>
    <row r="230" spans="1:36"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559"/>
      <c r="Y230" s="74"/>
      <c r="Z230" s="74"/>
      <c r="AA230" s="74"/>
      <c r="AB230" s="74"/>
      <c r="AC230" s="74"/>
      <c r="AD230" s="74"/>
      <c r="AE230" s="74"/>
      <c r="AF230" s="74"/>
      <c r="AG230" s="74"/>
      <c r="AH230" s="74"/>
      <c r="AI230" s="74"/>
      <c r="AJ230" s="74"/>
    </row>
    <row r="231" spans="1:36"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559"/>
      <c r="Y231" s="74"/>
      <c r="Z231" s="74"/>
      <c r="AA231" s="74"/>
      <c r="AB231" s="74"/>
      <c r="AC231" s="74"/>
      <c r="AD231" s="74"/>
      <c r="AE231" s="74"/>
      <c r="AF231" s="74"/>
      <c r="AG231" s="74"/>
      <c r="AH231" s="74"/>
      <c r="AI231" s="74"/>
      <c r="AJ231" s="74"/>
    </row>
    <row r="232" spans="1:36"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559"/>
      <c r="Y232" s="74"/>
      <c r="Z232" s="74"/>
      <c r="AA232" s="74"/>
      <c r="AB232" s="74"/>
      <c r="AC232" s="74"/>
      <c r="AD232" s="74"/>
      <c r="AE232" s="74"/>
      <c r="AF232" s="74"/>
      <c r="AG232" s="74"/>
      <c r="AH232" s="74"/>
      <c r="AI232" s="74"/>
      <c r="AJ232" s="74"/>
    </row>
    <row r="233" spans="1:36"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559"/>
      <c r="Y233" s="74"/>
      <c r="Z233" s="74"/>
      <c r="AA233" s="74"/>
      <c r="AB233" s="74"/>
      <c r="AC233" s="74"/>
      <c r="AD233" s="74"/>
      <c r="AE233" s="74"/>
      <c r="AF233" s="74"/>
      <c r="AG233" s="74"/>
      <c r="AH233" s="74"/>
      <c r="AI233" s="74"/>
      <c r="AJ233" s="74"/>
    </row>
    <row r="234" spans="1:36"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559"/>
      <c r="Y234" s="74"/>
      <c r="Z234" s="74"/>
      <c r="AA234" s="74"/>
      <c r="AB234" s="74"/>
      <c r="AC234" s="74"/>
      <c r="AD234" s="74"/>
      <c r="AE234" s="74"/>
      <c r="AF234" s="74"/>
      <c r="AG234" s="74"/>
      <c r="AH234" s="74"/>
      <c r="AI234" s="74"/>
      <c r="AJ234" s="74"/>
    </row>
    <row r="235" spans="1:36"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559"/>
      <c r="Y235" s="74"/>
      <c r="Z235" s="74"/>
      <c r="AA235" s="74"/>
      <c r="AB235" s="74"/>
      <c r="AC235" s="74"/>
      <c r="AD235" s="74"/>
      <c r="AE235" s="74"/>
      <c r="AF235" s="74"/>
      <c r="AG235" s="74"/>
      <c r="AH235" s="74"/>
      <c r="AI235" s="74"/>
      <c r="AJ235" s="74"/>
    </row>
    <row r="236" spans="1: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559"/>
      <c r="Y236" s="74"/>
      <c r="Z236" s="74"/>
      <c r="AA236" s="74"/>
      <c r="AB236" s="74"/>
      <c r="AC236" s="74"/>
      <c r="AD236" s="74"/>
      <c r="AE236" s="74"/>
      <c r="AF236" s="74"/>
      <c r="AG236" s="74"/>
      <c r="AH236" s="74"/>
      <c r="AI236" s="74"/>
      <c r="AJ236" s="74"/>
    </row>
    <row r="237" spans="1:36"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559"/>
      <c r="Y237" s="74"/>
      <c r="Z237" s="74"/>
      <c r="AA237" s="74"/>
      <c r="AB237" s="74"/>
      <c r="AC237" s="74"/>
      <c r="AD237" s="74"/>
      <c r="AE237" s="74"/>
      <c r="AF237" s="74"/>
      <c r="AG237" s="74"/>
      <c r="AH237" s="74"/>
      <c r="AI237" s="74"/>
      <c r="AJ237" s="74"/>
    </row>
    <row r="238" spans="1:36"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559"/>
      <c r="Y238" s="74"/>
      <c r="Z238" s="74"/>
      <c r="AA238" s="74"/>
      <c r="AB238" s="74"/>
      <c r="AC238" s="74"/>
      <c r="AD238" s="74"/>
      <c r="AE238" s="74"/>
      <c r="AF238" s="74"/>
      <c r="AG238" s="74"/>
      <c r="AH238" s="74"/>
      <c r="AI238" s="74"/>
      <c r="AJ238" s="74"/>
    </row>
    <row r="239" spans="1:36"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559"/>
      <c r="Y239" s="74"/>
      <c r="Z239" s="74"/>
      <c r="AA239" s="74"/>
      <c r="AB239" s="74"/>
      <c r="AC239" s="74"/>
      <c r="AD239" s="74"/>
      <c r="AE239" s="74"/>
      <c r="AF239" s="74"/>
      <c r="AG239" s="74"/>
      <c r="AH239" s="74"/>
      <c r="AI239" s="74"/>
      <c r="AJ239" s="74"/>
    </row>
    <row r="240" spans="1:36"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559"/>
      <c r="Y240" s="74"/>
      <c r="Z240" s="74"/>
      <c r="AA240" s="74"/>
      <c r="AB240" s="74"/>
      <c r="AC240" s="74"/>
      <c r="AD240" s="74"/>
      <c r="AE240" s="74"/>
      <c r="AF240" s="74"/>
      <c r="AG240" s="74"/>
      <c r="AH240" s="74"/>
      <c r="AI240" s="74"/>
      <c r="AJ240" s="74"/>
    </row>
    <row r="241" spans="1:36"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559"/>
      <c r="Y241" s="74"/>
      <c r="Z241" s="74"/>
      <c r="AA241" s="74"/>
      <c r="AB241" s="74"/>
      <c r="AC241" s="74"/>
      <c r="AD241" s="74"/>
      <c r="AE241" s="74"/>
      <c r="AF241" s="74"/>
      <c r="AG241" s="74"/>
      <c r="AH241" s="74"/>
      <c r="AI241" s="74"/>
      <c r="AJ241" s="74"/>
    </row>
    <row r="242" spans="1:36"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559"/>
      <c r="Y242" s="74"/>
      <c r="Z242" s="74"/>
      <c r="AA242" s="74"/>
      <c r="AB242" s="74"/>
      <c r="AC242" s="74"/>
      <c r="AD242" s="74"/>
      <c r="AE242" s="74"/>
      <c r="AF242" s="74"/>
      <c r="AG242" s="74"/>
      <c r="AH242" s="74"/>
      <c r="AI242" s="74"/>
      <c r="AJ242" s="74"/>
    </row>
    <row r="243" spans="1:36"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559"/>
      <c r="Y243" s="74"/>
      <c r="Z243" s="74"/>
      <c r="AA243" s="74"/>
      <c r="AB243" s="74"/>
      <c r="AC243" s="74"/>
      <c r="AD243" s="74"/>
      <c r="AE243" s="74"/>
      <c r="AF243" s="74"/>
      <c r="AG243" s="74"/>
      <c r="AH243" s="74"/>
      <c r="AI243" s="74"/>
      <c r="AJ243" s="74"/>
    </row>
    <row r="244" spans="1:36"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559"/>
      <c r="Y244" s="74"/>
      <c r="Z244" s="74"/>
      <c r="AA244" s="74"/>
      <c r="AB244" s="74"/>
      <c r="AC244" s="74"/>
      <c r="AD244" s="74"/>
      <c r="AE244" s="74"/>
      <c r="AF244" s="74"/>
      <c r="AG244" s="74"/>
      <c r="AH244" s="74"/>
      <c r="AI244" s="74"/>
      <c r="AJ244" s="74"/>
    </row>
    <row r="245" spans="1:36"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559"/>
      <c r="Y245" s="74"/>
      <c r="Z245" s="74"/>
      <c r="AA245" s="74"/>
      <c r="AB245" s="74"/>
      <c r="AC245" s="74"/>
      <c r="AD245" s="74"/>
      <c r="AE245" s="74"/>
      <c r="AF245" s="74"/>
      <c r="AG245" s="74"/>
      <c r="AH245" s="74"/>
      <c r="AI245" s="74"/>
      <c r="AJ245" s="74"/>
    </row>
    <row r="246" spans="1:3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559"/>
      <c r="Y246" s="74"/>
      <c r="Z246" s="74"/>
      <c r="AA246" s="74"/>
      <c r="AB246" s="74"/>
      <c r="AC246" s="74"/>
      <c r="AD246" s="74"/>
      <c r="AE246" s="74"/>
      <c r="AF246" s="74"/>
      <c r="AG246" s="74"/>
      <c r="AH246" s="74"/>
      <c r="AI246" s="74"/>
      <c r="AJ246" s="74"/>
    </row>
    <row r="247" spans="1:36"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559"/>
      <c r="Y247" s="74"/>
      <c r="Z247" s="74"/>
      <c r="AA247" s="74"/>
      <c r="AB247" s="74"/>
      <c r="AC247" s="74"/>
      <c r="AD247" s="74"/>
      <c r="AE247" s="74"/>
      <c r="AF247" s="74"/>
      <c r="AG247" s="74"/>
      <c r="AH247" s="74"/>
      <c r="AI247" s="74"/>
      <c r="AJ247" s="74"/>
    </row>
    <row r="248" spans="1:36"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559"/>
      <c r="Y248" s="74"/>
      <c r="Z248" s="74"/>
      <c r="AA248" s="74"/>
      <c r="AB248" s="74"/>
      <c r="AC248" s="74"/>
      <c r="AD248" s="74"/>
      <c r="AE248" s="74"/>
      <c r="AF248" s="74"/>
      <c r="AG248" s="74"/>
      <c r="AH248" s="74"/>
      <c r="AI248" s="74"/>
      <c r="AJ248" s="74"/>
    </row>
    <row r="249" spans="1:36"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559"/>
      <c r="Y249" s="74"/>
      <c r="Z249" s="74"/>
      <c r="AA249" s="74"/>
      <c r="AB249" s="74"/>
      <c r="AC249" s="74"/>
      <c r="AD249" s="74"/>
      <c r="AE249" s="74"/>
      <c r="AF249" s="74"/>
      <c r="AG249" s="74"/>
      <c r="AH249" s="74"/>
      <c r="AI249" s="74"/>
      <c r="AJ249" s="74"/>
    </row>
    <row r="250" spans="1:36"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559"/>
      <c r="Y250" s="74"/>
      <c r="Z250" s="74"/>
      <c r="AA250" s="74"/>
      <c r="AB250" s="74"/>
      <c r="AC250" s="74"/>
      <c r="AD250" s="74"/>
      <c r="AE250" s="74"/>
      <c r="AF250" s="74"/>
      <c r="AG250" s="74"/>
      <c r="AH250" s="74"/>
      <c r="AI250" s="74"/>
      <c r="AJ250" s="74"/>
    </row>
    <row r="251" spans="1:36"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559"/>
      <c r="Y251" s="74"/>
      <c r="Z251" s="74"/>
      <c r="AA251" s="74"/>
      <c r="AB251" s="74"/>
      <c r="AC251" s="74"/>
      <c r="AD251" s="74"/>
      <c r="AE251" s="74"/>
      <c r="AF251" s="74"/>
      <c r="AG251" s="74"/>
      <c r="AH251" s="74"/>
      <c r="AI251" s="74"/>
      <c r="AJ251" s="74"/>
    </row>
    <row r="252" spans="1:36"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559"/>
      <c r="Y252" s="74"/>
      <c r="Z252" s="74"/>
      <c r="AA252" s="74"/>
      <c r="AB252" s="74"/>
      <c r="AC252" s="74"/>
      <c r="AD252" s="74"/>
      <c r="AE252" s="74"/>
      <c r="AF252" s="74"/>
      <c r="AG252" s="74"/>
      <c r="AH252" s="74"/>
      <c r="AI252" s="74"/>
      <c r="AJ252" s="74"/>
    </row>
    <row r="253" spans="1:36"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559"/>
      <c r="Y253" s="74"/>
      <c r="Z253" s="74"/>
      <c r="AA253" s="74"/>
      <c r="AB253" s="74"/>
      <c r="AC253" s="74"/>
      <c r="AD253" s="74"/>
      <c r="AE253" s="74"/>
      <c r="AF253" s="74"/>
      <c r="AG253" s="74"/>
      <c r="AH253" s="74"/>
      <c r="AI253" s="74"/>
      <c r="AJ253" s="74"/>
    </row>
    <row r="254" spans="1:36"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559"/>
      <c r="Y254" s="74"/>
      <c r="Z254" s="74"/>
      <c r="AA254" s="74"/>
      <c r="AB254" s="74"/>
      <c r="AC254" s="74"/>
      <c r="AD254" s="74"/>
      <c r="AE254" s="74"/>
      <c r="AF254" s="74"/>
      <c r="AG254" s="74"/>
      <c r="AH254" s="74"/>
      <c r="AI254" s="74"/>
      <c r="AJ254" s="74"/>
    </row>
    <row r="255" spans="1:36"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559"/>
      <c r="Y255" s="74"/>
      <c r="Z255" s="74"/>
      <c r="AA255" s="74"/>
      <c r="AB255" s="74"/>
      <c r="AC255" s="74"/>
      <c r="AD255" s="74"/>
      <c r="AE255" s="74"/>
      <c r="AF255" s="74"/>
      <c r="AG255" s="74"/>
      <c r="AH255" s="74"/>
      <c r="AI255" s="74"/>
      <c r="AJ255" s="74"/>
    </row>
    <row r="256" spans="1:3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559"/>
      <c r="Y256" s="74"/>
      <c r="Z256" s="74"/>
      <c r="AA256" s="74"/>
      <c r="AB256" s="74"/>
      <c r="AC256" s="74"/>
      <c r="AD256" s="74"/>
      <c r="AE256" s="74"/>
      <c r="AF256" s="74"/>
      <c r="AG256" s="74"/>
      <c r="AH256" s="74"/>
      <c r="AI256" s="74"/>
      <c r="AJ256" s="74"/>
    </row>
    <row r="257" spans="1:36"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559"/>
      <c r="Y257" s="74"/>
      <c r="Z257" s="74"/>
      <c r="AA257" s="74"/>
      <c r="AB257" s="74"/>
      <c r="AC257" s="74"/>
      <c r="AD257" s="74"/>
      <c r="AE257" s="74"/>
      <c r="AF257" s="74"/>
      <c r="AG257" s="74"/>
      <c r="AH257" s="74"/>
      <c r="AI257" s="74"/>
      <c r="AJ257" s="74"/>
    </row>
    <row r="258" spans="1:36"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559"/>
      <c r="Y258" s="74"/>
      <c r="Z258" s="74"/>
      <c r="AA258" s="74"/>
      <c r="AB258" s="74"/>
      <c r="AC258" s="74"/>
      <c r="AD258" s="74"/>
      <c r="AE258" s="74"/>
      <c r="AF258" s="74"/>
      <c r="AG258" s="74"/>
      <c r="AH258" s="74"/>
      <c r="AI258" s="74"/>
      <c r="AJ258" s="74"/>
    </row>
    <row r="259" spans="1:36"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559"/>
      <c r="Y259" s="74"/>
      <c r="Z259" s="74"/>
      <c r="AA259" s="74"/>
      <c r="AB259" s="74"/>
      <c r="AC259" s="74"/>
      <c r="AD259" s="74"/>
      <c r="AE259" s="74"/>
      <c r="AF259" s="74"/>
      <c r="AG259" s="74"/>
      <c r="AH259" s="74"/>
      <c r="AI259" s="74"/>
      <c r="AJ259" s="74"/>
    </row>
    <row r="260" spans="1:36"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559"/>
      <c r="Y260" s="74"/>
      <c r="Z260" s="74"/>
      <c r="AA260" s="74"/>
      <c r="AB260" s="74"/>
      <c r="AC260" s="74"/>
      <c r="AD260" s="74"/>
      <c r="AE260" s="74"/>
      <c r="AF260" s="74"/>
      <c r="AG260" s="74"/>
      <c r="AH260" s="74"/>
      <c r="AI260" s="74"/>
      <c r="AJ260" s="74"/>
    </row>
    <row r="261" spans="1:36"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559"/>
      <c r="Y261" s="74"/>
      <c r="Z261" s="74"/>
      <c r="AA261" s="74"/>
      <c r="AB261" s="74"/>
      <c r="AC261" s="74"/>
      <c r="AD261" s="74"/>
      <c r="AE261" s="74"/>
      <c r="AF261" s="74"/>
      <c r="AG261" s="74"/>
      <c r="AH261" s="74"/>
      <c r="AI261" s="74"/>
      <c r="AJ261" s="74"/>
    </row>
    <row r="262" spans="1:36"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559"/>
      <c r="Y262" s="74"/>
      <c r="Z262" s="74"/>
      <c r="AA262" s="74"/>
      <c r="AB262" s="74"/>
      <c r="AC262" s="74"/>
      <c r="AD262" s="74"/>
      <c r="AE262" s="74"/>
      <c r="AF262" s="74"/>
      <c r="AG262" s="74"/>
      <c r="AH262" s="74"/>
      <c r="AI262" s="74"/>
      <c r="AJ262" s="74"/>
    </row>
    <row r="263" spans="1:36"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559"/>
      <c r="Y263" s="74"/>
      <c r="Z263" s="74"/>
      <c r="AA263" s="74"/>
      <c r="AB263" s="74"/>
      <c r="AC263" s="74"/>
      <c r="AD263" s="74"/>
      <c r="AE263" s="74"/>
      <c r="AF263" s="74"/>
      <c r="AG263" s="74"/>
      <c r="AH263" s="74"/>
      <c r="AI263" s="74"/>
      <c r="AJ263" s="74"/>
    </row>
    <row r="264" spans="1:36"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559"/>
      <c r="Y264" s="74"/>
      <c r="Z264" s="74"/>
      <c r="AA264" s="74"/>
      <c r="AB264" s="74"/>
      <c r="AC264" s="74"/>
      <c r="AD264" s="74"/>
      <c r="AE264" s="74"/>
      <c r="AF264" s="74"/>
      <c r="AG264" s="74"/>
      <c r="AH264" s="74"/>
      <c r="AI264" s="74"/>
      <c r="AJ264" s="74"/>
    </row>
    <row r="265" spans="1:36"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559"/>
      <c r="Y265" s="74"/>
      <c r="Z265" s="74"/>
      <c r="AA265" s="74"/>
      <c r="AB265" s="74"/>
      <c r="AC265" s="74"/>
      <c r="AD265" s="74"/>
      <c r="AE265" s="74"/>
      <c r="AF265" s="74"/>
      <c r="AG265" s="74"/>
      <c r="AH265" s="74"/>
      <c r="AI265" s="74"/>
      <c r="AJ265" s="74"/>
    </row>
    <row r="266" spans="1:3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559"/>
      <c r="Y266" s="74"/>
      <c r="Z266" s="74"/>
      <c r="AA266" s="74"/>
      <c r="AB266" s="74"/>
      <c r="AC266" s="74"/>
      <c r="AD266" s="74"/>
      <c r="AE266" s="74"/>
      <c r="AF266" s="74"/>
      <c r="AG266" s="74"/>
      <c r="AH266" s="74"/>
      <c r="AI266" s="74"/>
      <c r="AJ266" s="74"/>
    </row>
    <row r="267" spans="1:36"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559"/>
      <c r="Y267" s="74"/>
      <c r="Z267" s="74"/>
      <c r="AA267" s="74"/>
      <c r="AB267" s="74"/>
      <c r="AC267" s="74"/>
      <c r="AD267" s="74"/>
      <c r="AE267" s="74"/>
      <c r="AF267" s="74"/>
      <c r="AG267" s="74"/>
      <c r="AH267" s="74"/>
      <c r="AI267" s="74"/>
      <c r="AJ267" s="74"/>
    </row>
    <row r="268" spans="1:36"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559"/>
      <c r="Y268" s="74"/>
      <c r="Z268" s="74"/>
      <c r="AA268" s="74"/>
      <c r="AB268" s="74"/>
      <c r="AC268" s="74"/>
      <c r="AD268" s="74"/>
      <c r="AE268" s="74"/>
      <c r="AF268" s="74"/>
      <c r="AG268" s="74"/>
      <c r="AH268" s="74"/>
      <c r="AI268" s="74"/>
      <c r="AJ268" s="74"/>
    </row>
    <row r="269" spans="1:36"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559"/>
      <c r="Y269" s="74"/>
      <c r="Z269" s="74"/>
      <c r="AA269" s="74"/>
      <c r="AB269" s="74"/>
      <c r="AC269" s="74"/>
      <c r="AD269" s="74"/>
      <c r="AE269" s="74"/>
      <c r="AF269" s="74"/>
      <c r="AG269" s="74"/>
      <c r="AH269" s="74"/>
      <c r="AI269" s="74"/>
      <c r="AJ269" s="74"/>
    </row>
    <row r="270" spans="1:36"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559"/>
      <c r="Y270" s="74"/>
      <c r="Z270" s="74"/>
      <c r="AA270" s="74"/>
      <c r="AB270" s="74"/>
      <c r="AC270" s="74"/>
      <c r="AD270" s="74"/>
      <c r="AE270" s="74"/>
      <c r="AF270" s="74"/>
      <c r="AG270" s="74"/>
      <c r="AH270" s="74"/>
      <c r="AI270" s="74"/>
      <c r="AJ270" s="74"/>
    </row>
    <row r="271" spans="1:36"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559"/>
      <c r="Y271" s="74"/>
      <c r="Z271" s="74"/>
      <c r="AA271" s="74"/>
      <c r="AB271" s="74"/>
      <c r="AC271" s="74"/>
      <c r="AD271" s="74"/>
      <c r="AE271" s="74"/>
      <c r="AF271" s="74"/>
      <c r="AG271" s="74"/>
      <c r="AH271" s="74"/>
      <c r="AI271" s="74"/>
      <c r="AJ271" s="74"/>
    </row>
    <row r="272" spans="1:36"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559"/>
      <c r="Y272" s="74"/>
      <c r="Z272" s="74"/>
      <c r="AA272" s="74"/>
      <c r="AB272" s="74"/>
      <c r="AC272" s="74"/>
      <c r="AD272" s="74"/>
      <c r="AE272" s="74"/>
      <c r="AF272" s="74"/>
      <c r="AG272" s="74"/>
      <c r="AH272" s="74"/>
      <c r="AI272" s="74"/>
      <c r="AJ272" s="74"/>
    </row>
    <row r="273" spans="1:36"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559"/>
      <c r="Y273" s="74"/>
      <c r="Z273" s="74"/>
      <c r="AA273" s="74"/>
      <c r="AB273" s="74"/>
      <c r="AC273" s="74"/>
      <c r="AD273" s="74"/>
      <c r="AE273" s="74"/>
      <c r="AF273" s="74"/>
      <c r="AG273" s="74"/>
      <c r="AH273" s="74"/>
      <c r="AI273" s="74"/>
      <c r="AJ273" s="74"/>
    </row>
    <row r="274" spans="1:36"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559"/>
      <c r="Y274" s="74"/>
      <c r="Z274" s="74"/>
      <c r="AA274" s="74"/>
      <c r="AB274" s="74"/>
      <c r="AC274" s="74"/>
      <c r="AD274" s="74"/>
      <c r="AE274" s="74"/>
      <c r="AF274" s="74"/>
      <c r="AG274" s="74"/>
      <c r="AH274" s="74"/>
      <c r="AI274" s="74"/>
      <c r="AJ274" s="74"/>
    </row>
    <row r="275" spans="1:36"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559"/>
      <c r="Y275" s="74"/>
      <c r="Z275" s="74"/>
      <c r="AA275" s="74"/>
      <c r="AB275" s="74"/>
      <c r="AC275" s="74"/>
      <c r="AD275" s="74"/>
      <c r="AE275" s="74"/>
      <c r="AF275" s="74"/>
      <c r="AG275" s="74"/>
      <c r="AH275" s="74"/>
      <c r="AI275" s="74"/>
      <c r="AJ275" s="74"/>
    </row>
    <row r="276" spans="1:3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559"/>
      <c r="Y276" s="74"/>
      <c r="Z276" s="74"/>
      <c r="AA276" s="74"/>
      <c r="AB276" s="74"/>
      <c r="AC276" s="74"/>
      <c r="AD276" s="74"/>
      <c r="AE276" s="74"/>
      <c r="AF276" s="74"/>
      <c r="AG276" s="74"/>
      <c r="AH276" s="74"/>
      <c r="AI276" s="74"/>
      <c r="AJ276" s="74"/>
    </row>
    <row r="277" spans="1:36"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559"/>
      <c r="Y277" s="74"/>
      <c r="Z277" s="74"/>
      <c r="AA277" s="74"/>
      <c r="AB277" s="74"/>
      <c r="AC277" s="74"/>
      <c r="AD277" s="74"/>
      <c r="AE277" s="74"/>
      <c r="AF277" s="74"/>
      <c r="AG277" s="74"/>
      <c r="AH277" s="74"/>
      <c r="AI277" s="74"/>
      <c r="AJ277" s="74"/>
    </row>
    <row r="278" spans="1:36"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559"/>
      <c r="Y278" s="74"/>
      <c r="Z278" s="74"/>
      <c r="AA278" s="74"/>
      <c r="AB278" s="74"/>
      <c r="AC278" s="74"/>
      <c r="AD278" s="74"/>
      <c r="AE278" s="74"/>
      <c r="AF278" s="74"/>
      <c r="AG278" s="74"/>
      <c r="AH278" s="74"/>
      <c r="AI278" s="74"/>
      <c r="AJ278" s="74"/>
    </row>
    <row r="279" spans="1:36"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559"/>
      <c r="Y279" s="74"/>
      <c r="Z279" s="74"/>
      <c r="AA279" s="74"/>
      <c r="AB279" s="74"/>
      <c r="AC279" s="74"/>
      <c r="AD279" s="74"/>
      <c r="AE279" s="74"/>
      <c r="AF279" s="74"/>
      <c r="AG279" s="74"/>
      <c r="AH279" s="74"/>
      <c r="AI279" s="74"/>
      <c r="AJ279" s="74"/>
    </row>
    <row r="280" spans="1:36"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559"/>
      <c r="Y280" s="74"/>
      <c r="Z280" s="74"/>
      <c r="AA280" s="74"/>
      <c r="AB280" s="74"/>
      <c r="AC280" s="74"/>
      <c r="AD280" s="74"/>
      <c r="AE280" s="74"/>
      <c r="AF280" s="74"/>
      <c r="AG280" s="74"/>
      <c r="AH280" s="74"/>
      <c r="AI280" s="74"/>
      <c r="AJ280" s="74"/>
    </row>
    <row r="281" spans="1:36"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559"/>
      <c r="Y281" s="74"/>
      <c r="Z281" s="74"/>
      <c r="AA281" s="74"/>
      <c r="AB281" s="74"/>
      <c r="AC281" s="74"/>
      <c r="AD281" s="74"/>
      <c r="AE281" s="74"/>
      <c r="AF281" s="74"/>
      <c r="AG281" s="74"/>
      <c r="AH281" s="74"/>
      <c r="AI281" s="74"/>
      <c r="AJ281" s="74"/>
    </row>
    <row r="282" spans="1:36"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559"/>
      <c r="Y282" s="74"/>
      <c r="Z282" s="74"/>
      <c r="AA282" s="74"/>
      <c r="AB282" s="74"/>
      <c r="AC282" s="74"/>
      <c r="AD282" s="74"/>
      <c r="AE282" s="74"/>
      <c r="AF282" s="74"/>
      <c r="AG282" s="74"/>
      <c r="AH282" s="74"/>
      <c r="AI282" s="74"/>
      <c r="AJ282" s="74"/>
    </row>
    <row r="283" spans="1:36"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559"/>
      <c r="Y283" s="74"/>
      <c r="Z283" s="74"/>
      <c r="AA283" s="74"/>
      <c r="AB283" s="74"/>
      <c r="AC283" s="74"/>
      <c r="AD283" s="74"/>
      <c r="AE283" s="74"/>
      <c r="AF283" s="74"/>
      <c r="AG283" s="74"/>
      <c r="AH283" s="74"/>
      <c r="AI283" s="74"/>
      <c r="AJ283" s="74"/>
    </row>
    <row r="284" spans="1:36"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559"/>
      <c r="Y284" s="74"/>
      <c r="Z284" s="74"/>
      <c r="AA284" s="74"/>
      <c r="AB284" s="74"/>
      <c r="AC284" s="74"/>
      <c r="AD284" s="74"/>
      <c r="AE284" s="74"/>
      <c r="AF284" s="74"/>
      <c r="AG284" s="74"/>
      <c r="AH284" s="74"/>
      <c r="AI284" s="74"/>
      <c r="AJ284" s="74"/>
    </row>
    <row r="285" spans="1:36"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559"/>
      <c r="Y285" s="74"/>
      <c r="Z285" s="74"/>
      <c r="AA285" s="74"/>
      <c r="AB285" s="74"/>
      <c r="AC285" s="74"/>
      <c r="AD285" s="74"/>
      <c r="AE285" s="74"/>
      <c r="AF285" s="74"/>
      <c r="AG285" s="74"/>
      <c r="AH285" s="74"/>
      <c r="AI285" s="74"/>
      <c r="AJ285" s="74"/>
    </row>
    <row r="286" spans="1:3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559"/>
      <c r="Y286" s="74"/>
      <c r="Z286" s="74"/>
      <c r="AA286" s="74"/>
      <c r="AB286" s="74"/>
      <c r="AC286" s="74"/>
      <c r="AD286" s="74"/>
      <c r="AE286" s="74"/>
      <c r="AF286" s="74"/>
      <c r="AG286" s="74"/>
      <c r="AH286" s="74"/>
      <c r="AI286" s="74"/>
      <c r="AJ286" s="74"/>
    </row>
    <row r="287" spans="1:36"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559"/>
      <c r="Y287" s="74"/>
      <c r="Z287" s="74"/>
      <c r="AA287" s="74"/>
      <c r="AB287" s="74"/>
      <c r="AC287" s="74"/>
      <c r="AD287" s="74"/>
      <c r="AE287" s="74"/>
      <c r="AF287" s="74"/>
      <c r="AG287" s="74"/>
      <c r="AH287" s="74"/>
      <c r="AI287" s="74"/>
      <c r="AJ287" s="74"/>
    </row>
    <row r="288" spans="1:36"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559"/>
      <c r="Y288" s="74"/>
      <c r="Z288" s="74"/>
      <c r="AA288" s="74"/>
      <c r="AB288" s="74"/>
      <c r="AC288" s="74"/>
      <c r="AD288" s="74"/>
      <c r="AE288" s="74"/>
      <c r="AF288" s="74"/>
      <c r="AG288" s="74"/>
      <c r="AH288" s="74"/>
      <c r="AI288" s="74"/>
      <c r="AJ288" s="74"/>
    </row>
    <row r="289" spans="1:36"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559"/>
      <c r="Y289" s="74"/>
      <c r="Z289" s="74"/>
      <c r="AA289" s="74"/>
      <c r="AB289" s="74"/>
      <c r="AC289" s="74"/>
      <c r="AD289" s="74"/>
      <c r="AE289" s="74"/>
      <c r="AF289" s="74"/>
      <c r="AG289" s="74"/>
      <c r="AH289" s="74"/>
      <c r="AI289" s="74"/>
      <c r="AJ289" s="74"/>
    </row>
    <row r="290" spans="1:36"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559"/>
      <c r="Y290" s="74"/>
      <c r="Z290" s="74"/>
      <c r="AA290" s="74"/>
      <c r="AB290" s="74"/>
      <c r="AC290" s="74"/>
      <c r="AD290" s="74"/>
      <c r="AE290" s="74"/>
      <c r="AF290" s="74"/>
      <c r="AG290" s="74"/>
      <c r="AH290" s="74"/>
      <c r="AI290" s="74"/>
      <c r="AJ290" s="74"/>
    </row>
    <row r="291" spans="1:36"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559"/>
      <c r="Y291" s="74"/>
      <c r="Z291" s="74"/>
      <c r="AA291" s="74"/>
      <c r="AB291" s="74"/>
      <c r="AC291" s="74"/>
      <c r="AD291" s="74"/>
      <c r="AE291" s="74"/>
      <c r="AF291" s="74"/>
      <c r="AG291" s="74"/>
      <c r="AH291" s="74"/>
      <c r="AI291" s="74"/>
      <c r="AJ291" s="74"/>
    </row>
    <row r="292" spans="1:36"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559"/>
      <c r="Y292" s="74"/>
      <c r="Z292" s="74"/>
      <c r="AA292" s="74"/>
      <c r="AB292" s="74"/>
      <c r="AC292" s="74"/>
      <c r="AD292" s="74"/>
      <c r="AE292" s="74"/>
      <c r="AF292" s="74"/>
      <c r="AG292" s="74"/>
      <c r="AH292" s="74"/>
      <c r="AI292" s="74"/>
      <c r="AJ292" s="74"/>
    </row>
    <row r="293" spans="1:36"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559"/>
      <c r="Y293" s="74"/>
      <c r="Z293" s="74"/>
      <c r="AA293" s="74"/>
      <c r="AB293" s="74"/>
      <c r="AC293" s="74"/>
      <c r="AD293" s="74"/>
      <c r="AE293" s="74"/>
      <c r="AF293" s="74"/>
      <c r="AG293" s="74"/>
      <c r="AH293" s="74"/>
      <c r="AI293" s="74"/>
      <c r="AJ293" s="74"/>
    </row>
    <row r="294" spans="1:36"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559"/>
      <c r="Y294" s="74"/>
      <c r="Z294" s="74"/>
      <c r="AA294" s="74"/>
      <c r="AB294" s="74"/>
      <c r="AC294" s="74"/>
      <c r="AD294" s="74"/>
      <c r="AE294" s="74"/>
      <c r="AF294" s="74"/>
      <c r="AG294" s="74"/>
      <c r="AH294" s="74"/>
      <c r="AI294" s="74"/>
      <c r="AJ294" s="74"/>
    </row>
    <row r="295" spans="1:36"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559"/>
      <c r="Y295" s="74"/>
      <c r="Z295" s="74"/>
      <c r="AA295" s="74"/>
      <c r="AB295" s="74"/>
      <c r="AC295" s="74"/>
      <c r="AD295" s="74"/>
      <c r="AE295" s="74"/>
      <c r="AF295" s="74"/>
      <c r="AG295" s="74"/>
      <c r="AH295" s="74"/>
      <c r="AI295" s="74"/>
      <c r="AJ295" s="74"/>
    </row>
    <row r="296" spans="1:3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559"/>
      <c r="Y296" s="74"/>
      <c r="Z296" s="74"/>
      <c r="AA296" s="74"/>
      <c r="AB296" s="74"/>
      <c r="AC296" s="74"/>
      <c r="AD296" s="74"/>
      <c r="AE296" s="74"/>
      <c r="AF296" s="74"/>
      <c r="AG296" s="74"/>
      <c r="AH296" s="74"/>
      <c r="AI296" s="74"/>
      <c r="AJ296" s="74"/>
    </row>
    <row r="297" spans="1:36"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559"/>
      <c r="Y297" s="74"/>
      <c r="Z297" s="74"/>
      <c r="AA297" s="74"/>
      <c r="AB297" s="74"/>
      <c r="AC297" s="74"/>
      <c r="AD297" s="74"/>
      <c r="AE297" s="74"/>
      <c r="AF297" s="74"/>
      <c r="AG297" s="74"/>
      <c r="AH297" s="74"/>
      <c r="AI297" s="74"/>
      <c r="AJ297" s="74"/>
    </row>
    <row r="298" spans="1:36"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559"/>
      <c r="Y298" s="74"/>
      <c r="Z298" s="74"/>
      <c r="AA298" s="74"/>
      <c r="AB298" s="74"/>
      <c r="AC298" s="74"/>
      <c r="AD298" s="74"/>
      <c r="AE298" s="74"/>
      <c r="AF298" s="74"/>
      <c r="AG298" s="74"/>
      <c r="AH298" s="74"/>
      <c r="AI298" s="74"/>
      <c r="AJ298" s="74"/>
    </row>
    <row r="299" spans="1:36"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559"/>
      <c r="Y299" s="74"/>
      <c r="Z299" s="74"/>
      <c r="AA299" s="74"/>
      <c r="AB299" s="74"/>
      <c r="AC299" s="74"/>
      <c r="AD299" s="74"/>
      <c r="AE299" s="74"/>
      <c r="AF299" s="74"/>
      <c r="AG299" s="74"/>
      <c r="AH299" s="74"/>
      <c r="AI299" s="74"/>
      <c r="AJ299" s="74"/>
    </row>
    <row r="300" spans="1:36"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559"/>
      <c r="Y300" s="74"/>
      <c r="Z300" s="74"/>
      <c r="AA300" s="74"/>
      <c r="AB300" s="74"/>
      <c r="AC300" s="74"/>
      <c r="AD300" s="74"/>
      <c r="AE300" s="74"/>
      <c r="AF300" s="74"/>
      <c r="AG300" s="74"/>
      <c r="AH300" s="74"/>
      <c r="AI300" s="74"/>
      <c r="AJ300" s="74"/>
    </row>
    <row r="301" spans="1:36"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559"/>
      <c r="Y301" s="74"/>
      <c r="Z301" s="74"/>
      <c r="AA301" s="74"/>
      <c r="AB301" s="74"/>
      <c r="AC301" s="74"/>
      <c r="AD301" s="74"/>
      <c r="AE301" s="74"/>
      <c r="AF301" s="74"/>
      <c r="AG301" s="74"/>
      <c r="AH301" s="74"/>
      <c r="AI301" s="74"/>
      <c r="AJ301" s="74"/>
    </row>
    <row r="302" spans="1:36"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559"/>
      <c r="Y302" s="74"/>
      <c r="Z302" s="74"/>
      <c r="AA302" s="74"/>
      <c r="AB302" s="74"/>
      <c r="AC302" s="74"/>
      <c r="AD302" s="74"/>
      <c r="AE302" s="74"/>
      <c r="AF302" s="74"/>
      <c r="AG302" s="74"/>
      <c r="AH302" s="74"/>
      <c r="AI302" s="74"/>
      <c r="AJ302" s="74"/>
    </row>
    <row r="303" spans="1:36"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559"/>
      <c r="Y303" s="74"/>
      <c r="Z303" s="74"/>
      <c r="AA303" s="74"/>
      <c r="AB303" s="74"/>
      <c r="AC303" s="74"/>
      <c r="AD303" s="74"/>
      <c r="AE303" s="74"/>
      <c r="AF303" s="74"/>
      <c r="AG303" s="74"/>
      <c r="AH303" s="74"/>
      <c r="AI303" s="74"/>
      <c r="AJ303" s="74"/>
    </row>
    <row r="304" spans="1:36"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559"/>
      <c r="Y304" s="74"/>
      <c r="Z304" s="74"/>
      <c r="AA304" s="74"/>
      <c r="AB304" s="74"/>
      <c r="AC304" s="74"/>
      <c r="AD304" s="74"/>
      <c r="AE304" s="74"/>
      <c r="AF304" s="74"/>
      <c r="AG304" s="74"/>
      <c r="AH304" s="74"/>
      <c r="AI304" s="74"/>
      <c r="AJ304" s="74"/>
    </row>
    <row r="305" spans="1:36"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559"/>
      <c r="Y305" s="74"/>
      <c r="Z305" s="74"/>
      <c r="AA305" s="74"/>
      <c r="AB305" s="74"/>
      <c r="AC305" s="74"/>
      <c r="AD305" s="74"/>
      <c r="AE305" s="74"/>
      <c r="AF305" s="74"/>
      <c r="AG305" s="74"/>
      <c r="AH305" s="74"/>
      <c r="AI305" s="74"/>
      <c r="AJ305" s="74"/>
    </row>
    <row r="306" spans="1:3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559"/>
      <c r="Y306" s="74"/>
      <c r="Z306" s="74"/>
      <c r="AA306" s="74"/>
      <c r="AB306" s="74"/>
      <c r="AC306" s="74"/>
      <c r="AD306" s="74"/>
      <c r="AE306" s="74"/>
      <c r="AF306" s="74"/>
      <c r="AG306" s="74"/>
      <c r="AH306" s="74"/>
      <c r="AI306" s="74"/>
      <c r="AJ306" s="74"/>
    </row>
    <row r="307" spans="1:36"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559"/>
      <c r="Y307" s="74"/>
      <c r="Z307" s="74"/>
      <c r="AA307" s="74"/>
      <c r="AB307" s="74"/>
      <c r="AC307" s="74"/>
      <c r="AD307" s="74"/>
      <c r="AE307" s="74"/>
      <c r="AF307" s="74"/>
      <c r="AG307" s="74"/>
      <c r="AH307" s="74"/>
      <c r="AI307" s="74"/>
      <c r="AJ307" s="74"/>
    </row>
    <row r="308" spans="1:36"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559"/>
      <c r="Y308" s="74"/>
      <c r="Z308" s="74"/>
      <c r="AA308" s="74"/>
      <c r="AB308" s="74"/>
      <c r="AC308" s="74"/>
      <c r="AD308" s="74"/>
      <c r="AE308" s="74"/>
      <c r="AF308" s="74"/>
      <c r="AG308" s="74"/>
      <c r="AH308" s="74"/>
      <c r="AI308" s="74"/>
      <c r="AJ308" s="74"/>
    </row>
    <row r="309" spans="1:36"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559"/>
      <c r="Y309" s="74"/>
      <c r="Z309" s="74"/>
      <c r="AA309" s="74"/>
      <c r="AB309" s="74"/>
      <c r="AC309" s="74"/>
      <c r="AD309" s="74"/>
      <c r="AE309" s="74"/>
      <c r="AF309" s="74"/>
      <c r="AG309" s="74"/>
      <c r="AH309" s="74"/>
      <c r="AI309" s="74"/>
      <c r="AJ309" s="74"/>
    </row>
    <row r="310" spans="1:36"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559"/>
      <c r="Y310" s="74"/>
      <c r="Z310" s="74"/>
      <c r="AA310" s="74"/>
      <c r="AB310" s="74"/>
      <c r="AC310" s="74"/>
      <c r="AD310" s="74"/>
      <c r="AE310" s="74"/>
      <c r="AF310" s="74"/>
      <c r="AG310" s="74"/>
      <c r="AH310" s="74"/>
      <c r="AI310" s="74"/>
      <c r="AJ310" s="74"/>
    </row>
    <row r="311" spans="1:36"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559"/>
      <c r="Y311" s="74"/>
      <c r="Z311" s="74"/>
      <c r="AA311" s="74"/>
      <c r="AB311" s="74"/>
      <c r="AC311" s="74"/>
      <c r="AD311" s="74"/>
      <c r="AE311" s="74"/>
      <c r="AF311" s="74"/>
      <c r="AG311" s="74"/>
      <c r="AH311" s="74"/>
      <c r="AI311" s="74"/>
      <c r="AJ311" s="74"/>
    </row>
    <row r="312" spans="1:36"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559"/>
      <c r="Y312" s="74"/>
      <c r="Z312" s="74"/>
      <c r="AA312" s="74"/>
      <c r="AB312" s="74"/>
      <c r="AC312" s="74"/>
      <c r="AD312" s="74"/>
      <c r="AE312" s="74"/>
      <c r="AF312" s="74"/>
      <c r="AG312" s="74"/>
      <c r="AH312" s="74"/>
      <c r="AI312" s="74"/>
      <c r="AJ312" s="74"/>
    </row>
    <row r="313" spans="1:36"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559"/>
      <c r="Y313" s="74"/>
      <c r="Z313" s="74"/>
      <c r="AA313" s="74"/>
      <c r="AB313" s="74"/>
      <c r="AC313" s="74"/>
      <c r="AD313" s="74"/>
      <c r="AE313" s="74"/>
      <c r="AF313" s="74"/>
      <c r="AG313" s="74"/>
      <c r="AH313" s="74"/>
      <c r="AI313" s="74"/>
      <c r="AJ313" s="74"/>
    </row>
    <row r="314" spans="1:36"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559"/>
      <c r="Y314" s="74"/>
      <c r="Z314" s="74"/>
      <c r="AA314" s="74"/>
      <c r="AB314" s="74"/>
      <c r="AC314" s="74"/>
      <c r="AD314" s="74"/>
      <c r="AE314" s="74"/>
      <c r="AF314" s="74"/>
      <c r="AG314" s="74"/>
      <c r="AH314" s="74"/>
      <c r="AI314" s="74"/>
      <c r="AJ314" s="74"/>
    </row>
    <row r="315" spans="1:36"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559"/>
      <c r="Y315" s="74"/>
      <c r="Z315" s="74"/>
      <c r="AA315" s="74"/>
      <c r="AB315" s="74"/>
      <c r="AC315" s="74"/>
      <c r="AD315" s="74"/>
      <c r="AE315" s="74"/>
      <c r="AF315" s="74"/>
      <c r="AG315" s="74"/>
      <c r="AH315" s="74"/>
      <c r="AI315" s="74"/>
      <c r="AJ315" s="74"/>
    </row>
    <row r="316" spans="1:3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559"/>
      <c r="Y316" s="74"/>
      <c r="Z316" s="74"/>
      <c r="AA316" s="74"/>
      <c r="AB316" s="74"/>
      <c r="AC316" s="74"/>
      <c r="AD316" s="74"/>
      <c r="AE316" s="74"/>
      <c r="AF316" s="74"/>
      <c r="AG316" s="74"/>
      <c r="AH316" s="74"/>
      <c r="AI316" s="74"/>
      <c r="AJ316" s="74"/>
    </row>
    <row r="317" spans="1:36"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559"/>
      <c r="Y317" s="74"/>
      <c r="Z317" s="74"/>
      <c r="AA317" s="74"/>
      <c r="AB317" s="74"/>
      <c r="AC317" s="74"/>
      <c r="AD317" s="74"/>
      <c r="AE317" s="74"/>
      <c r="AF317" s="74"/>
      <c r="AG317" s="74"/>
      <c r="AH317" s="74"/>
      <c r="AI317" s="74"/>
      <c r="AJ317" s="74"/>
    </row>
    <row r="318" spans="1:36"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559"/>
      <c r="Y318" s="74"/>
      <c r="Z318" s="74"/>
      <c r="AA318" s="74"/>
      <c r="AB318" s="74"/>
      <c r="AC318" s="74"/>
      <c r="AD318" s="74"/>
      <c r="AE318" s="74"/>
      <c r="AF318" s="74"/>
      <c r="AG318" s="74"/>
      <c r="AH318" s="74"/>
      <c r="AI318" s="74"/>
      <c r="AJ318" s="74"/>
    </row>
    <row r="319" spans="1:36"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559"/>
      <c r="Y319" s="74"/>
      <c r="Z319" s="74"/>
      <c r="AA319" s="74"/>
      <c r="AB319" s="74"/>
      <c r="AC319" s="74"/>
      <c r="AD319" s="74"/>
      <c r="AE319" s="74"/>
      <c r="AF319" s="74"/>
      <c r="AG319" s="74"/>
      <c r="AH319" s="74"/>
      <c r="AI319" s="74"/>
      <c r="AJ319" s="74"/>
    </row>
    <row r="320" spans="1:36"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559"/>
      <c r="Y320" s="74"/>
      <c r="Z320" s="74"/>
      <c r="AA320" s="74"/>
      <c r="AB320" s="74"/>
      <c r="AC320" s="74"/>
      <c r="AD320" s="74"/>
      <c r="AE320" s="74"/>
      <c r="AF320" s="74"/>
      <c r="AG320" s="74"/>
      <c r="AH320" s="74"/>
      <c r="AI320" s="74"/>
      <c r="AJ320" s="74"/>
    </row>
    <row r="321" spans="1:36"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559"/>
      <c r="Y321" s="74"/>
      <c r="Z321" s="74"/>
      <c r="AA321" s="74"/>
      <c r="AB321" s="74"/>
      <c r="AC321" s="74"/>
      <c r="AD321" s="74"/>
      <c r="AE321" s="74"/>
      <c r="AF321" s="74"/>
      <c r="AG321" s="74"/>
      <c r="AH321" s="74"/>
      <c r="AI321" s="74"/>
      <c r="AJ321" s="74"/>
    </row>
    <row r="322" spans="1:36"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559"/>
      <c r="Y322" s="74"/>
      <c r="Z322" s="74"/>
      <c r="AA322" s="74"/>
      <c r="AB322" s="74"/>
      <c r="AC322" s="74"/>
      <c r="AD322" s="74"/>
      <c r="AE322" s="74"/>
      <c r="AF322" s="74"/>
      <c r="AG322" s="74"/>
      <c r="AH322" s="74"/>
      <c r="AI322" s="74"/>
      <c r="AJ322" s="74"/>
    </row>
    <row r="323" spans="1:36"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559"/>
      <c r="Y323" s="74"/>
      <c r="Z323" s="74"/>
      <c r="AA323" s="74"/>
      <c r="AB323" s="74"/>
      <c r="AC323" s="74"/>
      <c r="AD323" s="74"/>
      <c r="AE323" s="74"/>
      <c r="AF323" s="74"/>
      <c r="AG323" s="74"/>
      <c r="AH323" s="74"/>
      <c r="AI323" s="74"/>
      <c r="AJ323" s="74"/>
    </row>
    <row r="324" spans="1:36"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559"/>
      <c r="Y324" s="74"/>
      <c r="Z324" s="74"/>
      <c r="AA324" s="74"/>
      <c r="AB324" s="74"/>
      <c r="AC324" s="74"/>
      <c r="AD324" s="74"/>
      <c r="AE324" s="74"/>
      <c r="AF324" s="74"/>
      <c r="AG324" s="74"/>
      <c r="AH324" s="74"/>
      <c r="AI324" s="74"/>
      <c r="AJ324" s="74"/>
    </row>
    <row r="325" spans="1:36"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559"/>
      <c r="Y325" s="74"/>
      <c r="Z325" s="74"/>
      <c r="AA325" s="74"/>
      <c r="AB325" s="74"/>
      <c r="AC325" s="74"/>
      <c r="AD325" s="74"/>
      <c r="AE325" s="74"/>
      <c r="AF325" s="74"/>
      <c r="AG325" s="74"/>
      <c r="AH325" s="74"/>
      <c r="AI325" s="74"/>
      <c r="AJ325" s="74"/>
    </row>
    <row r="326" spans="1:3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559"/>
      <c r="Y326" s="74"/>
      <c r="Z326" s="74"/>
      <c r="AA326" s="74"/>
      <c r="AB326" s="74"/>
      <c r="AC326" s="74"/>
      <c r="AD326" s="74"/>
      <c r="AE326" s="74"/>
      <c r="AF326" s="74"/>
      <c r="AG326" s="74"/>
      <c r="AH326" s="74"/>
      <c r="AI326" s="74"/>
      <c r="AJ326" s="74"/>
    </row>
    <row r="327" spans="1:36"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559"/>
      <c r="Y327" s="74"/>
      <c r="Z327" s="74"/>
      <c r="AA327" s="74"/>
      <c r="AB327" s="74"/>
      <c r="AC327" s="74"/>
      <c r="AD327" s="74"/>
      <c r="AE327" s="74"/>
      <c r="AF327" s="74"/>
      <c r="AG327" s="74"/>
      <c r="AH327" s="74"/>
      <c r="AI327" s="74"/>
      <c r="AJ327" s="74"/>
    </row>
    <row r="328" spans="1:36"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559"/>
      <c r="Y328" s="74"/>
      <c r="Z328" s="74"/>
      <c r="AA328" s="74"/>
      <c r="AB328" s="74"/>
      <c r="AC328" s="74"/>
      <c r="AD328" s="74"/>
      <c r="AE328" s="74"/>
      <c r="AF328" s="74"/>
      <c r="AG328" s="74"/>
      <c r="AH328" s="74"/>
      <c r="AI328" s="74"/>
      <c r="AJ328" s="74"/>
    </row>
    <row r="329" spans="1:36"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559"/>
      <c r="Y329" s="74"/>
      <c r="Z329" s="74"/>
      <c r="AA329" s="74"/>
      <c r="AB329" s="74"/>
      <c r="AC329" s="74"/>
      <c r="AD329" s="74"/>
      <c r="AE329" s="74"/>
      <c r="AF329" s="74"/>
      <c r="AG329" s="74"/>
      <c r="AH329" s="74"/>
      <c r="AI329" s="74"/>
      <c r="AJ329" s="74"/>
    </row>
    <row r="330" spans="1:36"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559"/>
      <c r="Y330" s="74"/>
      <c r="Z330" s="74"/>
      <c r="AA330" s="74"/>
      <c r="AB330" s="74"/>
      <c r="AC330" s="74"/>
      <c r="AD330" s="74"/>
      <c r="AE330" s="74"/>
      <c r="AF330" s="74"/>
      <c r="AG330" s="74"/>
      <c r="AH330" s="74"/>
      <c r="AI330" s="74"/>
      <c r="AJ330" s="74"/>
    </row>
    <row r="331" spans="1:36"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559"/>
      <c r="Y331" s="74"/>
      <c r="Z331" s="74"/>
      <c r="AA331" s="74"/>
      <c r="AB331" s="74"/>
      <c r="AC331" s="74"/>
      <c r="AD331" s="74"/>
      <c r="AE331" s="74"/>
      <c r="AF331" s="74"/>
      <c r="AG331" s="74"/>
      <c r="AH331" s="74"/>
      <c r="AI331" s="74"/>
      <c r="AJ331" s="74"/>
    </row>
    <row r="332" spans="1:36"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559"/>
      <c r="Y332" s="74"/>
      <c r="Z332" s="74"/>
      <c r="AA332" s="74"/>
      <c r="AB332" s="74"/>
      <c r="AC332" s="74"/>
      <c r="AD332" s="74"/>
      <c r="AE332" s="74"/>
      <c r="AF332" s="74"/>
      <c r="AG332" s="74"/>
      <c r="AH332" s="74"/>
      <c r="AI332" s="74"/>
      <c r="AJ332" s="74"/>
    </row>
    <row r="333" spans="1:36"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559"/>
      <c r="Y333" s="74"/>
      <c r="Z333" s="74"/>
      <c r="AA333" s="74"/>
      <c r="AB333" s="74"/>
      <c r="AC333" s="74"/>
      <c r="AD333" s="74"/>
      <c r="AE333" s="74"/>
      <c r="AF333" s="74"/>
      <c r="AG333" s="74"/>
      <c r="AH333" s="74"/>
      <c r="AI333" s="74"/>
      <c r="AJ333" s="74"/>
    </row>
    <row r="334" spans="1:36"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559"/>
      <c r="Y334" s="74"/>
      <c r="Z334" s="74"/>
      <c r="AA334" s="74"/>
      <c r="AB334" s="74"/>
      <c r="AC334" s="74"/>
      <c r="AD334" s="74"/>
      <c r="AE334" s="74"/>
      <c r="AF334" s="74"/>
      <c r="AG334" s="74"/>
      <c r="AH334" s="74"/>
      <c r="AI334" s="74"/>
      <c r="AJ334" s="74"/>
    </row>
    <row r="335" spans="1:36"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559"/>
      <c r="Y335" s="74"/>
      <c r="Z335" s="74"/>
      <c r="AA335" s="74"/>
      <c r="AB335" s="74"/>
      <c r="AC335" s="74"/>
      <c r="AD335" s="74"/>
      <c r="AE335" s="74"/>
      <c r="AF335" s="74"/>
      <c r="AG335" s="74"/>
      <c r="AH335" s="74"/>
      <c r="AI335" s="74"/>
      <c r="AJ335" s="74"/>
    </row>
    <row r="336" spans="1: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559"/>
      <c r="Y336" s="74"/>
      <c r="Z336" s="74"/>
      <c r="AA336" s="74"/>
      <c r="AB336" s="74"/>
      <c r="AC336" s="74"/>
      <c r="AD336" s="74"/>
      <c r="AE336" s="74"/>
      <c r="AF336" s="74"/>
      <c r="AG336" s="74"/>
      <c r="AH336" s="74"/>
      <c r="AI336" s="74"/>
      <c r="AJ336" s="74"/>
    </row>
    <row r="337" spans="1:36"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559"/>
      <c r="Y337" s="74"/>
      <c r="Z337" s="74"/>
      <c r="AA337" s="74"/>
      <c r="AB337" s="74"/>
      <c r="AC337" s="74"/>
      <c r="AD337" s="74"/>
      <c r="AE337" s="74"/>
      <c r="AF337" s="74"/>
      <c r="AG337" s="74"/>
      <c r="AH337" s="74"/>
      <c r="AI337" s="74"/>
      <c r="AJ337" s="74"/>
    </row>
    <row r="338" spans="1:36"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559"/>
      <c r="Y338" s="74"/>
      <c r="Z338" s="74"/>
      <c r="AA338" s="74"/>
      <c r="AB338" s="74"/>
      <c r="AC338" s="74"/>
      <c r="AD338" s="74"/>
      <c r="AE338" s="74"/>
      <c r="AF338" s="74"/>
      <c r="AG338" s="74"/>
      <c r="AH338" s="74"/>
      <c r="AI338" s="74"/>
      <c r="AJ338" s="74"/>
    </row>
    <row r="339" spans="1:36"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559"/>
      <c r="Y339" s="74"/>
      <c r="Z339" s="74"/>
      <c r="AA339" s="74"/>
      <c r="AB339" s="74"/>
      <c r="AC339" s="74"/>
      <c r="AD339" s="74"/>
      <c r="AE339" s="74"/>
      <c r="AF339" s="74"/>
      <c r="AG339" s="74"/>
      <c r="AH339" s="74"/>
      <c r="AI339" s="74"/>
      <c r="AJ339" s="74"/>
    </row>
    <row r="340" spans="1:36"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559"/>
      <c r="Y340" s="74"/>
      <c r="Z340" s="74"/>
      <c r="AA340" s="74"/>
      <c r="AB340" s="74"/>
      <c r="AC340" s="74"/>
      <c r="AD340" s="74"/>
      <c r="AE340" s="74"/>
      <c r="AF340" s="74"/>
      <c r="AG340" s="74"/>
      <c r="AH340" s="74"/>
      <c r="AI340" s="74"/>
      <c r="AJ340" s="74"/>
    </row>
    <row r="341" spans="1:36"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559"/>
      <c r="Y341" s="74"/>
      <c r="Z341" s="74"/>
      <c r="AA341" s="74"/>
      <c r="AB341" s="74"/>
      <c r="AC341" s="74"/>
      <c r="AD341" s="74"/>
      <c r="AE341" s="74"/>
      <c r="AF341" s="74"/>
      <c r="AG341" s="74"/>
      <c r="AH341" s="74"/>
      <c r="AI341" s="74"/>
      <c r="AJ341" s="74"/>
    </row>
    <row r="342" spans="1:36"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559"/>
      <c r="Y342" s="74"/>
      <c r="Z342" s="74"/>
      <c r="AA342" s="74"/>
      <c r="AB342" s="74"/>
      <c r="AC342" s="74"/>
      <c r="AD342" s="74"/>
      <c r="AE342" s="74"/>
      <c r="AF342" s="74"/>
      <c r="AG342" s="74"/>
      <c r="AH342" s="74"/>
      <c r="AI342" s="74"/>
      <c r="AJ342" s="74"/>
    </row>
    <row r="343" spans="1:36"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559"/>
      <c r="Y343" s="74"/>
      <c r="Z343" s="74"/>
      <c r="AA343" s="74"/>
      <c r="AB343" s="74"/>
      <c r="AC343" s="74"/>
      <c r="AD343" s="74"/>
      <c r="AE343" s="74"/>
      <c r="AF343" s="74"/>
      <c r="AG343" s="74"/>
      <c r="AH343" s="74"/>
      <c r="AI343" s="74"/>
      <c r="AJ343" s="74"/>
    </row>
    <row r="344" spans="1:36"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559"/>
      <c r="Y344" s="74"/>
      <c r="Z344" s="74"/>
      <c r="AA344" s="74"/>
      <c r="AB344" s="74"/>
      <c r="AC344" s="74"/>
      <c r="AD344" s="74"/>
      <c r="AE344" s="74"/>
      <c r="AF344" s="74"/>
      <c r="AG344" s="74"/>
      <c r="AH344" s="74"/>
      <c r="AI344" s="74"/>
      <c r="AJ344" s="74"/>
    </row>
    <row r="345" spans="1:36"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559"/>
      <c r="Y345" s="74"/>
      <c r="Z345" s="74"/>
      <c r="AA345" s="74"/>
      <c r="AB345" s="74"/>
      <c r="AC345" s="74"/>
      <c r="AD345" s="74"/>
      <c r="AE345" s="74"/>
      <c r="AF345" s="74"/>
      <c r="AG345" s="74"/>
      <c r="AH345" s="74"/>
      <c r="AI345" s="74"/>
      <c r="AJ345" s="74"/>
    </row>
    <row r="346" spans="1:3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559"/>
      <c r="Y346" s="74"/>
      <c r="Z346" s="74"/>
      <c r="AA346" s="74"/>
      <c r="AB346" s="74"/>
      <c r="AC346" s="74"/>
      <c r="AD346" s="74"/>
      <c r="AE346" s="74"/>
      <c r="AF346" s="74"/>
      <c r="AG346" s="74"/>
      <c r="AH346" s="74"/>
      <c r="AI346" s="74"/>
      <c r="AJ346" s="74"/>
    </row>
    <row r="347" spans="1:36"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559"/>
      <c r="Y347" s="74"/>
      <c r="Z347" s="74"/>
      <c r="AA347" s="74"/>
      <c r="AB347" s="74"/>
      <c r="AC347" s="74"/>
      <c r="AD347" s="74"/>
      <c r="AE347" s="74"/>
      <c r="AF347" s="74"/>
      <c r="AG347" s="74"/>
      <c r="AH347" s="74"/>
      <c r="AI347" s="74"/>
      <c r="AJ347" s="74"/>
    </row>
    <row r="348" spans="1:36"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559"/>
      <c r="Y348" s="74"/>
      <c r="Z348" s="74"/>
      <c r="AA348" s="74"/>
      <c r="AB348" s="74"/>
      <c r="AC348" s="74"/>
      <c r="AD348" s="74"/>
      <c r="AE348" s="74"/>
      <c r="AF348" s="74"/>
      <c r="AG348" s="74"/>
      <c r="AH348" s="74"/>
      <c r="AI348" s="74"/>
      <c r="AJ348" s="74"/>
    </row>
    <row r="349" spans="1:36"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559"/>
      <c r="Y349" s="74"/>
      <c r="Z349" s="74"/>
      <c r="AA349" s="74"/>
      <c r="AB349" s="74"/>
      <c r="AC349" s="74"/>
      <c r="AD349" s="74"/>
      <c r="AE349" s="74"/>
      <c r="AF349" s="74"/>
      <c r="AG349" s="74"/>
      <c r="AH349" s="74"/>
      <c r="AI349" s="74"/>
      <c r="AJ349" s="74"/>
    </row>
    <row r="350" spans="1:36"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559"/>
      <c r="Y350" s="74"/>
      <c r="Z350" s="74"/>
      <c r="AA350" s="74"/>
      <c r="AB350" s="74"/>
      <c r="AC350" s="74"/>
      <c r="AD350" s="74"/>
      <c r="AE350" s="74"/>
      <c r="AF350" s="74"/>
      <c r="AG350" s="74"/>
      <c r="AH350" s="74"/>
      <c r="AI350" s="74"/>
      <c r="AJ350" s="74"/>
    </row>
    <row r="351" spans="1:36"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559"/>
      <c r="Y351" s="74"/>
      <c r="Z351" s="74"/>
      <c r="AA351" s="74"/>
      <c r="AB351" s="74"/>
      <c r="AC351" s="74"/>
      <c r="AD351" s="74"/>
      <c r="AE351" s="74"/>
      <c r="AF351" s="74"/>
      <c r="AG351" s="74"/>
      <c r="AH351" s="74"/>
      <c r="AI351" s="74"/>
      <c r="AJ351" s="74"/>
    </row>
    <row r="352" spans="1:36"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559"/>
      <c r="Y352" s="74"/>
      <c r="Z352" s="74"/>
      <c r="AA352" s="74"/>
      <c r="AB352" s="74"/>
      <c r="AC352" s="74"/>
      <c r="AD352" s="74"/>
      <c r="AE352" s="74"/>
      <c r="AF352" s="74"/>
      <c r="AG352" s="74"/>
      <c r="AH352" s="74"/>
      <c r="AI352" s="74"/>
      <c r="AJ352" s="74"/>
    </row>
    <row r="353" spans="1:36"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559"/>
      <c r="Y353" s="74"/>
      <c r="Z353" s="74"/>
      <c r="AA353" s="74"/>
      <c r="AB353" s="74"/>
      <c r="AC353" s="74"/>
      <c r="AD353" s="74"/>
      <c r="AE353" s="74"/>
      <c r="AF353" s="74"/>
      <c r="AG353" s="74"/>
      <c r="AH353" s="74"/>
      <c r="AI353" s="74"/>
      <c r="AJ353" s="74"/>
    </row>
    <row r="354" spans="1:36"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559"/>
      <c r="Y354" s="74"/>
      <c r="Z354" s="74"/>
      <c r="AA354" s="74"/>
      <c r="AB354" s="74"/>
      <c r="AC354" s="74"/>
      <c r="AD354" s="74"/>
      <c r="AE354" s="74"/>
      <c r="AF354" s="74"/>
      <c r="AG354" s="74"/>
      <c r="AH354" s="74"/>
      <c r="AI354" s="74"/>
      <c r="AJ354" s="74"/>
    </row>
    <row r="355" spans="1:36"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559"/>
      <c r="Y355" s="74"/>
      <c r="Z355" s="74"/>
      <c r="AA355" s="74"/>
      <c r="AB355" s="74"/>
      <c r="AC355" s="74"/>
      <c r="AD355" s="74"/>
      <c r="AE355" s="74"/>
      <c r="AF355" s="74"/>
      <c r="AG355" s="74"/>
      <c r="AH355" s="74"/>
      <c r="AI355" s="74"/>
      <c r="AJ355" s="74"/>
    </row>
    <row r="356" spans="1:3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559"/>
      <c r="Y356" s="74"/>
      <c r="Z356" s="74"/>
      <c r="AA356" s="74"/>
      <c r="AB356" s="74"/>
      <c r="AC356" s="74"/>
      <c r="AD356" s="74"/>
      <c r="AE356" s="74"/>
      <c r="AF356" s="74"/>
      <c r="AG356" s="74"/>
      <c r="AH356" s="74"/>
      <c r="AI356" s="74"/>
      <c r="AJ356" s="74"/>
    </row>
    <row r="357" spans="1:36"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559"/>
      <c r="Y357" s="74"/>
      <c r="Z357" s="74"/>
      <c r="AA357" s="74"/>
      <c r="AB357" s="74"/>
      <c r="AC357" s="74"/>
      <c r="AD357" s="74"/>
      <c r="AE357" s="74"/>
      <c r="AF357" s="74"/>
      <c r="AG357" s="74"/>
      <c r="AH357" s="74"/>
      <c r="AI357" s="74"/>
      <c r="AJ357" s="74"/>
    </row>
    <row r="358" spans="1:36"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559"/>
      <c r="Y358" s="74"/>
      <c r="Z358" s="74"/>
      <c r="AA358" s="74"/>
      <c r="AB358" s="74"/>
      <c r="AC358" s="74"/>
      <c r="AD358" s="74"/>
      <c r="AE358" s="74"/>
      <c r="AF358" s="74"/>
      <c r="AG358" s="74"/>
      <c r="AH358" s="74"/>
      <c r="AI358" s="74"/>
      <c r="AJ358" s="74"/>
    </row>
    <row r="359" spans="1:36"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559"/>
      <c r="Y359" s="74"/>
      <c r="Z359" s="74"/>
      <c r="AA359" s="74"/>
      <c r="AB359" s="74"/>
      <c r="AC359" s="74"/>
      <c r="AD359" s="74"/>
      <c r="AE359" s="74"/>
      <c r="AF359" s="74"/>
      <c r="AG359" s="74"/>
      <c r="AH359" s="74"/>
      <c r="AI359" s="74"/>
      <c r="AJ359" s="74"/>
    </row>
    <row r="360" spans="1:36"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559"/>
      <c r="Y360" s="74"/>
      <c r="Z360" s="74"/>
      <c r="AA360" s="74"/>
      <c r="AB360" s="74"/>
      <c r="AC360" s="74"/>
      <c r="AD360" s="74"/>
      <c r="AE360" s="74"/>
      <c r="AF360" s="74"/>
      <c r="AG360" s="74"/>
      <c r="AH360" s="74"/>
      <c r="AI360" s="74"/>
      <c r="AJ360" s="74"/>
    </row>
    <row r="361" spans="1:36"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559"/>
      <c r="Y361" s="74"/>
      <c r="Z361" s="74"/>
      <c r="AA361" s="74"/>
      <c r="AB361" s="74"/>
      <c r="AC361" s="74"/>
      <c r="AD361" s="74"/>
      <c r="AE361" s="74"/>
      <c r="AF361" s="74"/>
      <c r="AG361" s="74"/>
      <c r="AH361" s="74"/>
      <c r="AI361" s="74"/>
      <c r="AJ361" s="74"/>
    </row>
    <row r="362" spans="1:36"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559"/>
      <c r="Y362" s="74"/>
      <c r="Z362" s="74"/>
      <c r="AA362" s="74"/>
      <c r="AB362" s="74"/>
      <c r="AC362" s="74"/>
      <c r="AD362" s="74"/>
      <c r="AE362" s="74"/>
      <c r="AF362" s="74"/>
      <c r="AG362" s="74"/>
      <c r="AH362" s="74"/>
      <c r="AI362" s="74"/>
      <c r="AJ362" s="74"/>
    </row>
    <row r="363" spans="1:36"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559"/>
      <c r="Y363" s="74"/>
      <c r="Z363" s="74"/>
      <c r="AA363" s="74"/>
      <c r="AB363" s="74"/>
      <c r="AC363" s="74"/>
      <c r="AD363" s="74"/>
      <c r="AE363" s="74"/>
      <c r="AF363" s="74"/>
      <c r="AG363" s="74"/>
      <c r="AH363" s="74"/>
      <c r="AI363" s="74"/>
      <c r="AJ363" s="74"/>
    </row>
    <row r="364" spans="1:36"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559"/>
      <c r="Y364" s="74"/>
      <c r="Z364" s="74"/>
      <c r="AA364" s="74"/>
      <c r="AB364" s="74"/>
      <c r="AC364" s="74"/>
      <c r="AD364" s="74"/>
      <c r="AE364" s="74"/>
      <c r="AF364" s="74"/>
      <c r="AG364" s="74"/>
      <c r="AH364" s="74"/>
      <c r="AI364" s="74"/>
      <c r="AJ364" s="74"/>
    </row>
    <row r="365" spans="1:36"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559"/>
      <c r="Y365" s="74"/>
      <c r="Z365" s="74"/>
      <c r="AA365" s="74"/>
      <c r="AB365" s="74"/>
      <c r="AC365" s="74"/>
      <c r="AD365" s="74"/>
      <c r="AE365" s="74"/>
      <c r="AF365" s="74"/>
      <c r="AG365" s="74"/>
      <c r="AH365" s="74"/>
      <c r="AI365" s="74"/>
      <c r="AJ365" s="74"/>
    </row>
    <row r="366" spans="1:3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559"/>
      <c r="Y366" s="74"/>
      <c r="Z366" s="74"/>
      <c r="AA366" s="74"/>
      <c r="AB366" s="74"/>
      <c r="AC366" s="74"/>
      <c r="AD366" s="74"/>
      <c r="AE366" s="74"/>
      <c r="AF366" s="74"/>
      <c r="AG366" s="74"/>
      <c r="AH366" s="74"/>
      <c r="AI366" s="74"/>
      <c r="AJ366" s="74"/>
    </row>
    <row r="367" spans="1:36"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559"/>
      <c r="Y367" s="74"/>
      <c r="Z367" s="74"/>
      <c r="AA367" s="74"/>
      <c r="AB367" s="74"/>
      <c r="AC367" s="74"/>
      <c r="AD367" s="74"/>
      <c r="AE367" s="74"/>
      <c r="AF367" s="74"/>
      <c r="AG367" s="74"/>
      <c r="AH367" s="74"/>
      <c r="AI367" s="74"/>
      <c r="AJ367" s="74"/>
    </row>
    <row r="368" spans="1:36"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559"/>
      <c r="Y368" s="74"/>
      <c r="Z368" s="74"/>
      <c r="AA368" s="74"/>
      <c r="AB368" s="74"/>
      <c r="AC368" s="74"/>
      <c r="AD368" s="74"/>
      <c r="AE368" s="74"/>
      <c r="AF368" s="74"/>
      <c r="AG368" s="74"/>
      <c r="AH368" s="74"/>
      <c r="AI368" s="74"/>
      <c r="AJ368" s="74"/>
    </row>
    <row r="369" spans="1:36"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559"/>
      <c r="Y369" s="74"/>
      <c r="Z369" s="74"/>
      <c r="AA369" s="74"/>
      <c r="AB369" s="74"/>
      <c r="AC369" s="74"/>
      <c r="AD369" s="74"/>
      <c r="AE369" s="74"/>
      <c r="AF369" s="74"/>
      <c r="AG369" s="74"/>
      <c r="AH369" s="74"/>
      <c r="AI369" s="74"/>
      <c r="AJ369" s="74"/>
    </row>
    <row r="370" spans="1:36"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559"/>
      <c r="Y370" s="74"/>
      <c r="Z370" s="74"/>
      <c r="AA370" s="74"/>
      <c r="AB370" s="74"/>
      <c r="AC370" s="74"/>
      <c r="AD370" s="74"/>
      <c r="AE370" s="74"/>
      <c r="AF370" s="74"/>
      <c r="AG370" s="74"/>
      <c r="AH370" s="74"/>
      <c r="AI370" s="74"/>
      <c r="AJ370" s="74"/>
    </row>
    <row r="371" spans="1:36"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559"/>
      <c r="Y371" s="74"/>
      <c r="Z371" s="74"/>
      <c r="AA371" s="74"/>
      <c r="AB371" s="74"/>
      <c r="AC371" s="74"/>
      <c r="AD371" s="74"/>
      <c r="AE371" s="74"/>
      <c r="AF371" s="74"/>
      <c r="AG371" s="74"/>
      <c r="AH371" s="74"/>
      <c r="AI371" s="74"/>
      <c r="AJ371" s="74"/>
    </row>
    <row r="372" spans="1:36"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559"/>
      <c r="Y372" s="74"/>
      <c r="Z372" s="74"/>
      <c r="AA372" s="74"/>
      <c r="AB372" s="74"/>
      <c r="AC372" s="74"/>
      <c r="AD372" s="74"/>
      <c r="AE372" s="74"/>
      <c r="AF372" s="74"/>
      <c r="AG372" s="74"/>
      <c r="AH372" s="74"/>
      <c r="AI372" s="74"/>
      <c r="AJ372" s="74"/>
    </row>
    <row r="373" spans="1:36"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559"/>
      <c r="Y373" s="74"/>
      <c r="Z373" s="74"/>
      <c r="AA373" s="74"/>
      <c r="AB373" s="74"/>
      <c r="AC373" s="74"/>
      <c r="AD373" s="74"/>
      <c r="AE373" s="74"/>
      <c r="AF373" s="74"/>
      <c r="AG373" s="74"/>
      <c r="AH373" s="74"/>
      <c r="AI373" s="74"/>
      <c r="AJ373" s="74"/>
    </row>
    <row r="374" spans="1:36"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559"/>
      <c r="Y374" s="74"/>
      <c r="Z374" s="74"/>
      <c r="AA374" s="74"/>
      <c r="AB374" s="74"/>
      <c r="AC374" s="74"/>
      <c r="AD374" s="74"/>
      <c r="AE374" s="74"/>
      <c r="AF374" s="74"/>
      <c r="AG374" s="74"/>
      <c r="AH374" s="74"/>
      <c r="AI374" s="74"/>
      <c r="AJ374" s="74"/>
    </row>
    <row r="375" spans="1:36"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559"/>
      <c r="Y375" s="74"/>
      <c r="Z375" s="74"/>
      <c r="AA375" s="74"/>
      <c r="AB375" s="74"/>
      <c r="AC375" s="74"/>
      <c r="AD375" s="74"/>
      <c r="AE375" s="74"/>
      <c r="AF375" s="74"/>
      <c r="AG375" s="74"/>
      <c r="AH375" s="74"/>
      <c r="AI375" s="74"/>
      <c r="AJ375" s="74"/>
    </row>
    <row r="376" spans="1:3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559"/>
      <c r="Y376" s="74"/>
      <c r="Z376" s="74"/>
      <c r="AA376" s="74"/>
      <c r="AB376" s="74"/>
      <c r="AC376" s="74"/>
      <c r="AD376" s="74"/>
      <c r="AE376" s="74"/>
      <c r="AF376" s="74"/>
      <c r="AG376" s="74"/>
      <c r="AH376" s="74"/>
      <c r="AI376" s="74"/>
      <c r="AJ376" s="74"/>
    </row>
    <row r="377" spans="1:36"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559"/>
      <c r="Y377" s="74"/>
      <c r="Z377" s="74"/>
      <c r="AA377" s="74"/>
      <c r="AB377" s="74"/>
      <c r="AC377" s="74"/>
      <c r="AD377" s="74"/>
      <c r="AE377" s="74"/>
      <c r="AF377" s="74"/>
      <c r="AG377" s="74"/>
      <c r="AH377" s="74"/>
      <c r="AI377" s="74"/>
      <c r="AJ377" s="74"/>
    </row>
    <row r="378" spans="1:36"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559"/>
      <c r="Y378" s="74"/>
      <c r="Z378" s="74"/>
      <c r="AA378" s="74"/>
      <c r="AB378" s="74"/>
      <c r="AC378" s="74"/>
      <c r="AD378" s="74"/>
      <c r="AE378" s="74"/>
      <c r="AF378" s="74"/>
      <c r="AG378" s="74"/>
      <c r="AH378" s="74"/>
      <c r="AI378" s="74"/>
      <c r="AJ378" s="74"/>
    </row>
    <row r="379" spans="1:36"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559"/>
      <c r="Y379" s="74"/>
      <c r="Z379" s="74"/>
      <c r="AA379" s="74"/>
      <c r="AB379" s="74"/>
      <c r="AC379" s="74"/>
      <c r="AD379" s="74"/>
      <c r="AE379" s="74"/>
      <c r="AF379" s="74"/>
      <c r="AG379" s="74"/>
      <c r="AH379" s="74"/>
      <c r="AI379" s="74"/>
      <c r="AJ379" s="74"/>
    </row>
    <row r="380" spans="1:36"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559"/>
      <c r="Y380" s="74"/>
      <c r="Z380" s="74"/>
      <c r="AA380" s="74"/>
      <c r="AB380" s="74"/>
      <c r="AC380" s="74"/>
      <c r="AD380" s="74"/>
      <c r="AE380" s="74"/>
      <c r="AF380" s="74"/>
      <c r="AG380" s="74"/>
      <c r="AH380" s="74"/>
      <c r="AI380" s="74"/>
      <c r="AJ380" s="74"/>
    </row>
    <row r="381" spans="1:36"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559"/>
      <c r="Y381" s="74"/>
      <c r="Z381" s="74"/>
      <c r="AA381" s="74"/>
      <c r="AB381" s="74"/>
      <c r="AC381" s="74"/>
      <c r="AD381" s="74"/>
      <c r="AE381" s="74"/>
      <c r="AF381" s="74"/>
      <c r="AG381" s="74"/>
      <c r="AH381" s="74"/>
      <c r="AI381" s="74"/>
      <c r="AJ381" s="74"/>
    </row>
    <row r="382" spans="1:36"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559"/>
      <c r="Y382" s="74"/>
      <c r="Z382" s="74"/>
      <c r="AA382" s="74"/>
      <c r="AB382" s="74"/>
      <c r="AC382" s="74"/>
      <c r="AD382" s="74"/>
      <c r="AE382" s="74"/>
      <c r="AF382" s="74"/>
      <c r="AG382" s="74"/>
      <c r="AH382" s="74"/>
      <c r="AI382" s="74"/>
      <c r="AJ382" s="74"/>
    </row>
    <row r="383" spans="1:36"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559"/>
      <c r="Y383" s="74"/>
      <c r="Z383" s="74"/>
      <c r="AA383" s="74"/>
      <c r="AB383" s="74"/>
      <c r="AC383" s="74"/>
      <c r="AD383" s="74"/>
      <c r="AE383" s="74"/>
      <c r="AF383" s="74"/>
      <c r="AG383" s="74"/>
      <c r="AH383" s="74"/>
      <c r="AI383" s="74"/>
      <c r="AJ383" s="74"/>
    </row>
    <row r="384" spans="1:36"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559"/>
      <c r="Y384" s="74"/>
      <c r="Z384" s="74"/>
      <c r="AA384" s="74"/>
      <c r="AB384" s="74"/>
      <c r="AC384" s="74"/>
      <c r="AD384" s="74"/>
      <c r="AE384" s="74"/>
      <c r="AF384" s="74"/>
      <c r="AG384" s="74"/>
      <c r="AH384" s="74"/>
      <c r="AI384" s="74"/>
      <c r="AJ384" s="74"/>
    </row>
    <row r="385" spans="1:36"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559"/>
      <c r="Y385" s="74"/>
      <c r="Z385" s="74"/>
      <c r="AA385" s="74"/>
      <c r="AB385" s="74"/>
      <c r="AC385" s="74"/>
      <c r="AD385" s="74"/>
      <c r="AE385" s="74"/>
      <c r="AF385" s="74"/>
      <c r="AG385" s="74"/>
      <c r="AH385" s="74"/>
      <c r="AI385" s="74"/>
      <c r="AJ385" s="74"/>
    </row>
    <row r="386" spans="1:3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559"/>
      <c r="Y386" s="74"/>
      <c r="Z386" s="74"/>
      <c r="AA386" s="74"/>
      <c r="AB386" s="74"/>
      <c r="AC386" s="74"/>
      <c r="AD386" s="74"/>
      <c r="AE386" s="74"/>
      <c r="AF386" s="74"/>
      <c r="AG386" s="74"/>
      <c r="AH386" s="74"/>
      <c r="AI386" s="74"/>
      <c r="AJ386" s="74"/>
    </row>
    <row r="387" spans="1:36"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559"/>
      <c r="Y387" s="74"/>
      <c r="Z387" s="74"/>
      <c r="AA387" s="74"/>
      <c r="AB387" s="74"/>
      <c r="AC387" s="74"/>
      <c r="AD387" s="74"/>
      <c r="AE387" s="74"/>
      <c r="AF387" s="74"/>
      <c r="AG387" s="74"/>
      <c r="AH387" s="74"/>
      <c r="AI387" s="74"/>
      <c r="AJ387" s="74"/>
    </row>
    <row r="388" spans="1:36"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559"/>
      <c r="Y388" s="74"/>
      <c r="Z388" s="74"/>
      <c r="AA388" s="74"/>
      <c r="AB388" s="74"/>
      <c r="AC388" s="74"/>
      <c r="AD388" s="74"/>
      <c r="AE388" s="74"/>
      <c r="AF388" s="74"/>
      <c r="AG388" s="74"/>
      <c r="AH388" s="74"/>
      <c r="AI388" s="74"/>
      <c r="AJ388" s="74"/>
    </row>
    <row r="389" spans="1:36"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559"/>
      <c r="Y389" s="74"/>
      <c r="Z389" s="74"/>
      <c r="AA389" s="74"/>
      <c r="AB389" s="74"/>
      <c r="AC389" s="74"/>
      <c r="AD389" s="74"/>
      <c r="AE389" s="74"/>
      <c r="AF389" s="74"/>
      <c r="AG389" s="74"/>
      <c r="AH389" s="74"/>
      <c r="AI389" s="74"/>
      <c r="AJ389" s="74"/>
    </row>
    <row r="390" spans="1:36"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559"/>
      <c r="Y390" s="74"/>
      <c r="Z390" s="74"/>
      <c r="AA390" s="74"/>
      <c r="AB390" s="74"/>
      <c r="AC390" s="74"/>
      <c r="AD390" s="74"/>
      <c r="AE390" s="74"/>
      <c r="AF390" s="74"/>
      <c r="AG390" s="74"/>
      <c r="AH390" s="74"/>
      <c r="AI390" s="74"/>
      <c r="AJ390" s="74"/>
    </row>
    <row r="391" spans="1:36"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559"/>
      <c r="Y391" s="74"/>
      <c r="Z391" s="74"/>
      <c r="AA391" s="74"/>
      <c r="AB391" s="74"/>
      <c r="AC391" s="74"/>
      <c r="AD391" s="74"/>
      <c r="AE391" s="74"/>
      <c r="AF391" s="74"/>
      <c r="AG391" s="74"/>
      <c r="AH391" s="74"/>
      <c r="AI391" s="74"/>
      <c r="AJ391" s="74"/>
    </row>
    <row r="392" spans="1:36"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559"/>
      <c r="Y392" s="74"/>
      <c r="Z392" s="74"/>
      <c r="AA392" s="74"/>
      <c r="AB392" s="74"/>
      <c r="AC392" s="74"/>
      <c r="AD392" s="74"/>
      <c r="AE392" s="74"/>
      <c r="AF392" s="74"/>
      <c r="AG392" s="74"/>
      <c r="AH392" s="74"/>
      <c r="AI392" s="74"/>
      <c r="AJ392" s="74"/>
    </row>
    <row r="393" spans="1:36"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559"/>
      <c r="Y393" s="74"/>
      <c r="Z393" s="74"/>
      <c r="AA393" s="74"/>
      <c r="AB393" s="74"/>
      <c r="AC393" s="74"/>
      <c r="AD393" s="74"/>
      <c r="AE393" s="74"/>
      <c r="AF393" s="74"/>
      <c r="AG393" s="74"/>
      <c r="AH393" s="74"/>
      <c r="AI393" s="74"/>
      <c r="AJ393" s="74"/>
    </row>
    <row r="394" spans="1:36"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559"/>
      <c r="Y394" s="74"/>
      <c r="Z394" s="74"/>
      <c r="AA394" s="74"/>
      <c r="AB394" s="74"/>
      <c r="AC394" s="74"/>
      <c r="AD394" s="74"/>
      <c r="AE394" s="74"/>
      <c r="AF394" s="74"/>
      <c r="AG394" s="74"/>
      <c r="AH394" s="74"/>
      <c r="AI394" s="74"/>
      <c r="AJ394" s="74"/>
    </row>
    <row r="395" spans="1:36"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559"/>
      <c r="Y395" s="74"/>
      <c r="Z395" s="74"/>
      <c r="AA395" s="74"/>
      <c r="AB395" s="74"/>
      <c r="AC395" s="74"/>
      <c r="AD395" s="74"/>
      <c r="AE395" s="74"/>
      <c r="AF395" s="74"/>
      <c r="AG395" s="74"/>
      <c r="AH395" s="74"/>
      <c r="AI395" s="74"/>
      <c r="AJ395" s="74"/>
    </row>
    <row r="396" spans="1:3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559"/>
      <c r="Y396" s="74"/>
      <c r="Z396" s="74"/>
      <c r="AA396" s="74"/>
      <c r="AB396" s="74"/>
      <c r="AC396" s="74"/>
      <c r="AD396" s="74"/>
      <c r="AE396" s="74"/>
      <c r="AF396" s="74"/>
      <c r="AG396" s="74"/>
      <c r="AH396" s="74"/>
      <c r="AI396" s="74"/>
      <c r="AJ396" s="74"/>
    </row>
    <row r="397" spans="1:36"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559"/>
      <c r="Y397" s="74"/>
      <c r="Z397" s="74"/>
      <c r="AA397" s="74"/>
      <c r="AB397" s="74"/>
      <c r="AC397" s="74"/>
      <c r="AD397" s="74"/>
      <c r="AE397" s="74"/>
      <c r="AF397" s="74"/>
      <c r="AG397" s="74"/>
      <c r="AH397" s="74"/>
      <c r="AI397" s="74"/>
      <c r="AJ397" s="74"/>
    </row>
    <row r="398" spans="1:36"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559"/>
      <c r="Y398" s="74"/>
      <c r="Z398" s="74"/>
      <c r="AA398" s="74"/>
      <c r="AB398" s="74"/>
      <c r="AC398" s="74"/>
      <c r="AD398" s="74"/>
      <c r="AE398" s="74"/>
      <c r="AF398" s="74"/>
      <c r="AG398" s="74"/>
      <c r="AH398" s="74"/>
      <c r="AI398" s="74"/>
      <c r="AJ398" s="74"/>
    </row>
    <row r="399" spans="1:36"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559"/>
      <c r="Y399" s="74"/>
      <c r="Z399" s="74"/>
      <c r="AA399" s="74"/>
      <c r="AB399" s="74"/>
      <c r="AC399" s="74"/>
      <c r="AD399" s="74"/>
      <c r="AE399" s="74"/>
      <c r="AF399" s="74"/>
      <c r="AG399" s="74"/>
      <c r="AH399" s="74"/>
      <c r="AI399" s="74"/>
      <c r="AJ399" s="74"/>
    </row>
    <row r="400" spans="1:36"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559"/>
      <c r="Y400" s="74"/>
      <c r="Z400" s="74"/>
      <c r="AA400" s="74"/>
      <c r="AB400" s="74"/>
      <c r="AC400" s="74"/>
      <c r="AD400" s="74"/>
      <c r="AE400" s="74"/>
      <c r="AF400" s="74"/>
      <c r="AG400" s="74"/>
      <c r="AH400" s="74"/>
      <c r="AI400" s="74"/>
      <c r="AJ400" s="74"/>
    </row>
    <row r="401" spans="1:36"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559"/>
      <c r="Y401" s="74"/>
      <c r="Z401" s="74"/>
      <c r="AA401" s="74"/>
      <c r="AB401" s="74"/>
      <c r="AC401" s="74"/>
      <c r="AD401" s="74"/>
      <c r="AE401" s="74"/>
      <c r="AF401" s="74"/>
      <c r="AG401" s="74"/>
      <c r="AH401" s="74"/>
      <c r="AI401" s="74"/>
      <c r="AJ401" s="74"/>
    </row>
    <row r="402" spans="1:36"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559"/>
      <c r="Y402" s="74"/>
      <c r="Z402" s="74"/>
      <c r="AA402" s="74"/>
      <c r="AB402" s="74"/>
      <c r="AC402" s="74"/>
      <c r="AD402" s="74"/>
      <c r="AE402" s="74"/>
      <c r="AF402" s="74"/>
      <c r="AG402" s="74"/>
      <c r="AH402" s="74"/>
      <c r="AI402" s="74"/>
      <c r="AJ402" s="74"/>
    </row>
    <row r="403" spans="1:36"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559"/>
      <c r="Y403" s="74"/>
      <c r="Z403" s="74"/>
      <c r="AA403" s="74"/>
      <c r="AB403" s="74"/>
      <c r="AC403" s="74"/>
      <c r="AD403" s="74"/>
      <c r="AE403" s="74"/>
      <c r="AF403" s="74"/>
      <c r="AG403" s="74"/>
      <c r="AH403" s="74"/>
      <c r="AI403" s="74"/>
      <c r="AJ403" s="74"/>
    </row>
    <row r="404" spans="1:36"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559"/>
      <c r="Y404" s="74"/>
      <c r="Z404" s="74"/>
      <c r="AA404" s="74"/>
      <c r="AB404" s="74"/>
      <c r="AC404" s="74"/>
      <c r="AD404" s="74"/>
      <c r="AE404" s="74"/>
      <c r="AF404" s="74"/>
      <c r="AG404" s="74"/>
      <c r="AH404" s="74"/>
      <c r="AI404" s="74"/>
      <c r="AJ404" s="74"/>
    </row>
    <row r="405" spans="1:36"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559"/>
      <c r="Y405" s="74"/>
      <c r="Z405" s="74"/>
      <c r="AA405" s="74"/>
      <c r="AB405" s="74"/>
      <c r="AC405" s="74"/>
      <c r="AD405" s="74"/>
      <c r="AE405" s="74"/>
      <c r="AF405" s="74"/>
      <c r="AG405" s="74"/>
      <c r="AH405" s="74"/>
      <c r="AI405" s="74"/>
      <c r="AJ405" s="74"/>
    </row>
    <row r="406" spans="1:3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559"/>
      <c r="Y406" s="74"/>
      <c r="Z406" s="74"/>
      <c r="AA406" s="74"/>
      <c r="AB406" s="74"/>
      <c r="AC406" s="74"/>
      <c r="AD406" s="74"/>
      <c r="AE406" s="74"/>
      <c r="AF406" s="74"/>
      <c r="AG406" s="74"/>
      <c r="AH406" s="74"/>
      <c r="AI406" s="74"/>
      <c r="AJ406" s="74"/>
    </row>
    <row r="407" spans="1:36"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559"/>
      <c r="Y407" s="74"/>
      <c r="Z407" s="74"/>
      <c r="AA407" s="74"/>
      <c r="AB407" s="74"/>
      <c r="AC407" s="74"/>
      <c r="AD407" s="74"/>
      <c r="AE407" s="74"/>
      <c r="AF407" s="74"/>
      <c r="AG407" s="74"/>
      <c r="AH407" s="74"/>
      <c r="AI407" s="74"/>
      <c r="AJ407" s="74"/>
    </row>
    <row r="408" spans="1:36"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559"/>
      <c r="Y408" s="74"/>
      <c r="Z408" s="74"/>
      <c r="AA408" s="74"/>
      <c r="AB408" s="74"/>
      <c r="AC408" s="74"/>
      <c r="AD408" s="74"/>
      <c r="AE408" s="74"/>
      <c r="AF408" s="74"/>
      <c r="AG408" s="74"/>
      <c r="AH408" s="74"/>
      <c r="AI408" s="74"/>
      <c r="AJ408" s="74"/>
    </row>
    <row r="409" spans="1:36"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559"/>
      <c r="Y409" s="74"/>
      <c r="Z409" s="74"/>
      <c r="AA409" s="74"/>
      <c r="AB409" s="74"/>
      <c r="AC409" s="74"/>
      <c r="AD409" s="74"/>
      <c r="AE409" s="74"/>
      <c r="AF409" s="74"/>
      <c r="AG409" s="74"/>
      <c r="AH409" s="74"/>
      <c r="AI409" s="74"/>
      <c r="AJ409" s="74"/>
    </row>
    <row r="410" spans="1:36"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559"/>
      <c r="Y410" s="74"/>
      <c r="Z410" s="74"/>
      <c r="AA410" s="74"/>
      <c r="AB410" s="74"/>
      <c r="AC410" s="74"/>
      <c r="AD410" s="74"/>
      <c r="AE410" s="74"/>
      <c r="AF410" s="74"/>
      <c r="AG410" s="74"/>
      <c r="AH410" s="74"/>
      <c r="AI410" s="74"/>
      <c r="AJ410" s="74"/>
    </row>
    <row r="411" spans="1:36"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559"/>
      <c r="Y411" s="74"/>
      <c r="Z411" s="74"/>
      <c r="AA411" s="74"/>
      <c r="AB411" s="74"/>
      <c r="AC411" s="74"/>
      <c r="AD411" s="74"/>
      <c r="AE411" s="74"/>
      <c r="AF411" s="74"/>
      <c r="AG411" s="74"/>
      <c r="AH411" s="74"/>
      <c r="AI411" s="74"/>
      <c r="AJ411" s="74"/>
    </row>
    <row r="412" spans="1:36"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559"/>
      <c r="Y412" s="74"/>
      <c r="Z412" s="74"/>
      <c r="AA412" s="74"/>
      <c r="AB412" s="74"/>
      <c r="AC412" s="74"/>
      <c r="AD412" s="74"/>
      <c r="AE412" s="74"/>
      <c r="AF412" s="74"/>
      <c r="AG412" s="74"/>
      <c r="AH412" s="74"/>
      <c r="AI412" s="74"/>
      <c r="AJ412" s="74"/>
    </row>
    <row r="413" spans="1:36"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559"/>
      <c r="Y413" s="74"/>
      <c r="Z413" s="74"/>
      <c r="AA413" s="74"/>
      <c r="AB413" s="74"/>
      <c r="AC413" s="74"/>
      <c r="AD413" s="74"/>
      <c r="AE413" s="74"/>
      <c r="AF413" s="74"/>
      <c r="AG413" s="74"/>
      <c r="AH413" s="74"/>
      <c r="AI413" s="74"/>
      <c r="AJ413" s="74"/>
    </row>
    <row r="414" spans="1:36"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559"/>
      <c r="Y414" s="74"/>
      <c r="Z414" s="74"/>
      <c r="AA414" s="74"/>
      <c r="AB414" s="74"/>
      <c r="AC414" s="74"/>
      <c r="AD414" s="74"/>
      <c r="AE414" s="74"/>
      <c r="AF414" s="74"/>
      <c r="AG414" s="74"/>
      <c r="AH414" s="74"/>
      <c r="AI414" s="74"/>
      <c r="AJ414" s="74"/>
    </row>
    <row r="415" spans="1:36"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559"/>
      <c r="Y415" s="74"/>
      <c r="Z415" s="74"/>
      <c r="AA415" s="74"/>
      <c r="AB415" s="74"/>
      <c r="AC415" s="74"/>
      <c r="AD415" s="74"/>
      <c r="AE415" s="74"/>
      <c r="AF415" s="74"/>
      <c r="AG415" s="74"/>
      <c r="AH415" s="74"/>
      <c r="AI415" s="74"/>
      <c r="AJ415" s="74"/>
    </row>
    <row r="416" spans="1:3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559"/>
      <c r="Y416" s="74"/>
      <c r="Z416" s="74"/>
      <c r="AA416" s="74"/>
      <c r="AB416" s="74"/>
      <c r="AC416" s="74"/>
      <c r="AD416" s="74"/>
      <c r="AE416" s="74"/>
      <c r="AF416" s="74"/>
      <c r="AG416" s="74"/>
      <c r="AH416" s="74"/>
      <c r="AI416" s="74"/>
      <c r="AJ416" s="74"/>
    </row>
    <row r="417" spans="1:36"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559"/>
      <c r="Y417" s="74"/>
      <c r="Z417" s="74"/>
      <c r="AA417" s="74"/>
      <c r="AB417" s="74"/>
      <c r="AC417" s="74"/>
      <c r="AD417" s="74"/>
      <c r="AE417" s="74"/>
      <c r="AF417" s="74"/>
      <c r="AG417" s="74"/>
      <c r="AH417" s="74"/>
      <c r="AI417" s="74"/>
      <c r="AJ417" s="74"/>
    </row>
    <row r="418" spans="1:36"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559"/>
      <c r="Y418" s="74"/>
      <c r="Z418" s="74"/>
      <c r="AA418" s="74"/>
      <c r="AB418" s="74"/>
      <c r="AC418" s="74"/>
      <c r="AD418" s="74"/>
      <c r="AE418" s="74"/>
      <c r="AF418" s="74"/>
      <c r="AG418" s="74"/>
      <c r="AH418" s="74"/>
      <c r="AI418" s="74"/>
      <c r="AJ418" s="74"/>
    </row>
    <row r="419" spans="1:36"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559"/>
      <c r="Y419" s="74"/>
      <c r="Z419" s="74"/>
      <c r="AA419" s="74"/>
      <c r="AB419" s="74"/>
      <c r="AC419" s="74"/>
      <c r="AD419" s="74"/>
      <c r="AE419" s="74"/>
      <c r="AF419" s="74"/>
      <c r="AG419" s="74"/>
      <c r="AH419" s="74"/>
      <c r="AI419" s="74"/>
      <c r="AJ419" s="74"/>
    </row>
    <row r="420" spans="1:36"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559"/>
      <c r="Y420" s="74"/>
      <c r="Z420" s="74"/>
      <c r="AA420" s="74"/>
      <c r="AB420" s="74"/>
      <c r="AC420" s="74"/>
      <c r="AD420" s="74"/>
      <c r="AE420" s="74"/>
      <c r="AF420" s="74"/>
      <c r="AG420" s="74"/>
      <c r="AH420" s="74"/>
      <c r="AI420" s="74"/>
      <c r="AJ420" s="74"/>
    </row>
    <row r="421" spans="1:36"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559"/>
      <c r="Y421" s="74"/>
      <c r="Z421" s="74"/>
      <c r="AA421" s="74"/>
      <c r="AB421" s="74"/>
      <c r="AC421" s="74"/>
      <c r="AD421" s="74"/>
      <c r="AE421" s="74"/>
      <c r="AF421" s="74"/>
      <c r="AG421" s="74"/>
      <c r="AH421" s="74"/>
      <c r="AI421" s="74"/>
      <c r="AJ421" s="74"/>
    </row>
    <row r="422" spans="1:36"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559"/>
      <c r="Y422" s="74"/>
      <c r="Z422" s="74"/>
      <c r="AA422" s="74"/>
      <c r="AB422" s="74"/>
      <c r="AC422" s="74"/>
      <c r="AD422" s="74"/>
      <c r="AE422" s="74"/>
      <c r="AF422" s="74"/>
      <c r="AG422" s="74"/>
      <c r="AH422" s="74"/>
      <c r="AI422" s="74"/>
      <c r="AJ422" s="74"/>
    </row>
    <row r="423" spans="1:36"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559"/>
      <c r="Y423" s="74"/>
      <c r="Z423" s="74"/>
      <c r="AA423" s="74"/>
      <c r="AB423" s="74"/>
      <c r="AC423" s="74"/>
      <c r="AD423" s="74"/>
      <c r="AE423" s="74"/>
      <c r="AF423" s="74"/>
      <c r="AG423" s="74"/>
      <c r="AH423" s="74"/>
      <c r="AI423" s="74"/>
      <c r="AJ423" s="74"/>
    </row>
    <row r="424" spans="1:36"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559"/>
      <c r="Y424" s="74"/>
      <c r="Z424" s="74"/>
      <c r="AA424" s="74"/>
      <c r="AB424" s="74"/>
      <c r="AC424" s="74"/>
      <c r="AD424" s="74"/>
      <c r="AE424" s="74"/>
      <c r="AF424" s="74"/>
      <c r="AG424" s="74"/>
      <c r="AH424" s="74"/>
      <c r="AI424" s="74"/>
      <c r="AJ424" s="74"/>
    </row>
    <row r="425" spans="1:36"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559"/>
      <c r="Y425" s="74"/>
      <c r="Z425" s="74"/>
      <c r="AA425" s="74"/>
      <c r="AB425" s="74"/>
      <c r="AC425" s="74"/>
      <c r="AD425" s="74"/>
      <c r="AE425" s="74"/>
      <c r="AF425" s="74"/>
      <c r="AG425" s="74"/>
      <c r="AH425" s="74"/>
      <c r="AI425" s="74"/>
      <c r="AJ425" s="74"/>
    </row>
    <row r="426" spans="1:3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559"/>
      <c r="Y426" s="74"/>
      <c r="Z426" s="74"/>
      <c r="AA426" s="74"/>
      <c r="AB426" s="74"/>
      <c r="AC426" s="74"/>
      <c r="AD426" s="74"/>
      <c r="AE426" s="74"/>
      <c r="AF426" s="74"/>
      <c r="AG426" s="74"/>
      <c r="AH426" s="74"/>
      <c r="AI426" s="74"/>
      <c r="AJ426" s="74"/>
    </row>
    <row r="427" spans="1:36"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559"/>
      <c r="Y427" s="74"/>
      <c r="Z427" s="74"/>
      <c r="AA427" s="74"/>
      <c r="AB427" s="74"/>
      <c r="AC427" s="74"/>
      <c r="AD427" s="74"/>
      <c r="AE427" s="74"/>
      <c r="AF427" s="74"/>
      <c r="AG427" s="74"/>
      <c r="AH427" s="74"/>
      <c r="AI427" s="74"/>
      <c r="AJ427" s="74"/>
    </row>
    <row r="428" spans="1:36"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559"/>
      <c r="Y428" s="74"/>
      <c r="Z428" s="74"/>
      <c r="AA428" s="74"/>
      <c r="AB428" s="74"/>
      <c r="AC428" s="74"/>
      <c r="AD428" s="74"/>
      <c r="AE428" s="74"/>
      <c r="AF428" s="74"/>
      <c r="AG428" s="74"/>
      <c r="AH428" s="74"/>
      <c r="AI428" s="74"/>
      <c r="AJ428" s="74"/>
    </row>
    <row r="429" spans="1:36"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559"/>
      <c r="Y429" s="74"/>
      <c r="Z429" s="74"/>
      <c r="AA429" s="74"/>
      <c r="AB429" s="74"/>
      <c r="AC429" s="74"/>
      <c r="AD429" s="74"/>
      <c r="AE429" s="74"/>
      <c r="AF429" s="74"/>
      <c r="AG429" s="74"/>
      <c r="AH429" s="74"/>
      <c r="AI429" s="74"/>
      <c r="AJ429" s="74"/>
    </row>
    <row r="430" spans="1:36"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559"/>
      <c r="Y430" s="74"/>
      <c r="Z430" s="74"/>
      <c r="AA430" s="74"/>
      <c r="AB430" s="74"/>
      <c r="AC430" s="74"/>
      <c r="AD430" s="74"/>
      <c r="AE430" s="74"/>
      <c r="AF430" s="74"/>
      <c r="AG430" s="74"/>
      <c r="AH430" s="74"/>
      <c r="AI430" s="74"/>
      <c r="AJ430" s="74"/>
    </row>
    <row r="431" spans="1:36"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559"/>
      <c r="Y431" s="74"/>
      <c r="Z431" s="74"/>
      <c r="AA431" s="74"/>
      <c r="AB431" s="74"/>
      <c r="AC431" s="74"/>
      <c r="AD431" s="74"/>
      <c r="AE431" s="74"/>
      <c r="AF431" s="74"/>
      <c r="AG431" s="74"/>
      <c r="AH431" s="74"/>
      <c r="AI431" s="74"/>
      <c r="AJ431" s="74"/>
    </row>
    <row r="432" spans="1:36"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559"/>
      <c r="Y432" s="74"/>
      <c r="Z432" s="74"/>
      <c r="AA432" s="74"/>
      <c r="AB432" s="74"/>
      <c r="AC432" s="74"/>
      <c r="AD432" s="74"/>
      <c r="AE432" s="74"/>
      <c r="AF432" s="74"/>
      <c r="AG432" s="74"/>
      <c r="AH432" s="74"/>
      <c r="AI432" s="74"/>
      <c r="AJ432" s="74"/>
    </row>
    <row r="433" spans="1:36"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559"/>
      <c r="Y433" s="74"/>
      <c r="Z433" s="74"/>
      <c r="AA433" s="74"/>
      <c r="AB433" s="74"/>
      <c r="AC433" s="74"/>
      <c r="AD433" s="74"/>
      <c r="AE433" s="74"/>
      <c r="AF433" s="74"/>
      <c r="AG433" s="74"/>
      <c r="AH433" s="74"/>
      <c r="AI433" s="74"/>
      <c r="AJ433" s="74"/>
    </row>
    <row r="434" spans="1:36"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559"/>
      <c r="Y434" s="74"/>
      <c r="Z434" s="74"/>
      <c r="AA434" s="74"/>
      <c r="AB434" s="74"/>
      <c r="AC434" s="74"/>
      <c r="AD434" s="74"/>
      <c r="AE434" s="74"/>
      <c r="AF434" s="74"/>
      <c r="AG434" s="74"/>
      <c r="AH434" s="74"/>
      <c r="AI434" s="74"/>
      <c r="AJ434" s="74"/>
    </row>
    <row r="435" spans="1:36"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559"/>
      <c r="Y435" s="74"/>
      <c r="Z435" s="74"/>
      <c r="AA435" s="74"/>
      <c r="AB435" s="74"/>
      <c r="AC435" s="74"/>
      <c r="AD435" s="74"/>
      <c r="AE435" s="74"/>
      <c r="AF435" s="74"/>
      <c r="AG435" s="74"/>
      <c r="AH435" s="74"/>
      <c r="AI435" s="74"/>
      <c r="AJ435" s="74"/>
    </row>
    <row r="436" spans="1: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559"/>
      <c r="Y436" s="74"/>
      <c r="Z436" s="74"/>
      <c r="AA436" s="74"/>
      <c r="AB436" s="74"/>
      <c r="AC436" s="74"/>
      <c r="AD436" s="74"/>
      <c r="AE436" s="74"/>
      <c r="AF436" s="74"/>
      <c r="AG436" s="74"/>
      <c r="AH436" s="74"/>
      <c r="AI436" s="74"/>
      <c r="AJ436" s="74"/>
    </row>
    <row r="437" spans="1:36"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559"/>
      <c r="Y437" s="74"/>
      <c r="Z437" s="74"/>
      <c r="AA437" s="74"/>
      <c r="AB437" s="74"/>
      <c r="AC437" s="74"/>
      <c r="AD437" s="74"/>
      <c r="AE437" s="74"/>
      <c r="AF437" s="74"/>
      <c r="AG437" s="74"/>
      <c r="AH437" s="74"/>
      <c r="AI437" s="74"/>
      <c r="AJ437" s="74"/>
    </row>
    <row r="438" spans="1:36"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559"/>
      <c r="Y438" s="74"/>
      <c r="Z438" s="74"/>
      <c r="AA438" s="74"/>
      <c r="AB438" s="74"/>
      <c r="AC438" s="74"/>
      <c r="AD438" s="74"/>
      <c r="AE438" s="74"/>
      <c r="AF438" s="74"/>
      <c r="AG438" s="74"/>
      <c r="AH438" s="74"/>
      <c r="AI438" s="74"/>
      <c r="AJ438" s="74"/>
    </row>
    <row r="439" spans="1:36"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559"/>
      <c r="Y439" s="74"/>
      <c r="Z439" s="74"/>
      <c r="AA439" s="74"/>
      <c r="AB439" s="74"/>
      <c r="AC439" s="74"/>
      <c r="AD439" s="74"/>
      <c r="AE439" s="74"/>
      <c r="AF439" s="74"/>
      <c r="AG439" s="74"/>
      <c r="AH439" s="74"/>
      <c r="AI439" s="74"/>
      <c r="AJ439" s="74"/>
    </row>
    <row r="440" spans="1:36"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559"/>
      <c r="Y440" s="74"/>
      <c r="Z440" s="74"/>
      <c r="AA440" s="74"/>
      <c r="AB440" s="74"/>
      <c r="AC440" s="74"/>
      <c r="AD440" s="74"/>
      <c r="AE440" s="74"/>
      <c r="AF440" s="74"/>
      <c r="AG440" s="74"/>
      <c r="AH440" s="74"/>
      <c r="AI440" s="74"/>
      <c r="AJ440" s="74"/>
    </row>
    <row r="441" spans="1:36"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559"/>
      <c r="Y441" s="74"/>
      <c r="Z441" s="74"/>
      <c r="AA441" s="74"/>
      <c r="AB441" s="74"/>
      <c r="AC441" s="74"/>
      <c r="AD441" s="74"/>
      <c r="AE441" s="74"/>
      <c r="AF441" s="74"/>
      <c r="AG441" s="74"/>
      <c r="AH441" s="74"/>
      <c r="AI441" s="74"/>
      <c r="AJ441" s="74"/>
    </row>
    <row r="442" spans="1:36"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559"/>
      <c r="Y442" s="74"/>
      <c r="Z442" s="74"/>
      <c r="AA442" s="74"/>
      <c r="AB442" s="74"/>
      <c r="AC442" s="74"/>
      <c r="AD442" s="74"/>
      <c r="AE442" s="74"/>
      <c r="AF442" s="74"/>
      <c r="AG442" s="74"/>
      <c r="AH442" s="74"/>
      <c r="AI442" s="74"/>
      <c r="AJ442" s="74"/>
    </row>
    <row r="443" spans="1:36"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559"/>
      <c r="Y443" s="74"/>
      <c r="Z443" s="74"/>
      <c r="AA443" s="74"/>
      <c r="AB443" s="74"/>
      <c r="AC443" s="74"/>
      <c r="AD443" s="74"/>
      <c r="AE443" s="74"/>
      <c r="AF443" s="74"/>
      <c r="AG443" s="74"/>
      <c r="AH443" s="74"/>
      <c r="AI443" s="74"/>
      <c r="AJ443" s="74"/>
    </row>
    <row r="444" spans="1:36"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559"/>
      <c r="Y444" s="74"/>
      <c r="Z444" s="74"/>
      <c r="AA444" s="74"/>
      <c r="AB444" s="74"/>
      <c r="AC444" s="74"/>
      <c r="AD444" s="74"/>
      <c r="AE444" s="74"/>
      <c r="AF444" s="74"/>
      <c r="AG444" s="74"/>
      <c r="AH444" s="74"/>
      <c r="AI444" s="74"/>
      <c r="AJ444" s="74"/>
    </row>
    <row r="445" spans="1:36"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559"/>
      <c r="Y445" s="74"/>
      <c r="Z445" s="74"/>
      <c r="AA445" s="74"/>
      <c r="AB445" s="74"/>
      <c r="AC445" s="74"/>
      <c r="AD445" s="74"/>
      <c r="AE445" s="74"/>
      <c r="AF445" s="74"/>
      <c r="AG445" s="74"/>
      <c r="AH445" s="74"/>
      <c r="AI445" s="74"/>
      <c r="AJ445" s="74"/>
    </row>
    <row r="446" spans="1:3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559"/>
      <c r="Y446" s="74"/>
      <c r="Z446" s="74"/>
      <c r="AA446" s="74"/>
      <c r="AB446" s="74"/>
      <c r="AC446" s="74"/>
      <c r="AD446" s="74"/>
      <c r="AE446" s="74"/>
      <c r="AF446" s="74"/>
      <c r="AG446" s="74"/>
      <c r="AH446" s="74"/>
      <c r="AI446" s="74"/>
      <c r="AJ446" s="74"/>
    </row>
    <row r="447" spans="1:36"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559"/>
      <c r="Y447" s="74"/>
      <c r="Z447" s="74"/>
      <c r="AA447" s="74"/>
      <c r="AB447" s="74"/>
      <c r="AC447" s="74"/>
      <c r="AD447" s="74"/>
      <c r="AE447" s="74"/>
      <c r="AF447" s="74"/>
      <c r="AG447" s="74"/>
      <c r="AH447" s="74"/>
      <c r="AI447" s="74"/>
      <c r="AJ447" s="74"/>
    </row>
    <row r="448" spans="1:36"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559"/>
      <c r="Y448" s="74"/>
      <c r="Z448" s="74"/>
      <c r="AA448" s="74"/>
      <c r="AB448" s="74"/>
      <c r="AC448" s="74"/>
      <c r="AD448" s="74"/>
      <c r="AE448" s="74"/>
      <c r="AF448" s="74"/>
      <c r="AG448" s="74"/>
      <c r="AH448" s="74"/>
      <c r="AI448" s="74"/>
      <c r="AJ448" s="74"/>
    </row>
    <row r="449" spans="1:36"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559"/>
      <c r="Y449" s="74"/>
      <c r="Z449" s="74"/>
      <c r="AA449" s="74"/>
      <c r="AB449" s="74"/>
      <c r="AC449" s="74"/>
      <c r="AD449" s="74"/>
      <c r="AE449" s="74"/>
      <c r="AF449" s="74"/>
      <c r="AG449" s="74"/>
      <c r="AH449" s="74"/>
      <c r="AI449" s="74"/>
      <c r="AJ449" s="74"/>
    </row>
    <row r="450" spans="1:36"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559"/>
      <c r="Y450" s="74"/>
      <c r="Z450" s="74"/>
      <c r="AA450" s="74"/>
      <c r="AB450" s="74"/>
      <c r="AC450" s="74"/>
      <c r="AD450" s="74"/>
      <c r="AE450" s="74"/>
      <c r="AF450" s="74"/>
      <c r="AG450" s="74"/>
      <c r="AH450" s="74"/>
      <c r="AI450" s="74"/>
      <c r="AJ450" s="74"/>
    </row>
    <row r="451" spans="1:36"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559"/>
      <c r="Y451" s="74"/>
      <c r="Z451" s="74"/>
      <c r="AA451" s="74"/>
      <c r="AB451" s="74"/>
      <c r="AC451" s="74"/>
      <c r="AD451" s="74"/>
      <c r="AE451" s="74"/>
      <c r="AF451" s="74"/>
      <c r="AG451" s="74"/>
      <c r="AH451" s="74"/>
      <c r="AI451" s="74"/>
      <c r="AJ451" s="74"/>
    </row>
    <row r="452" spans="1:36"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559"/>
      <c r="Y452" s="74"/>
      <c r="Z452" s="74"/>
      <c r="AA452" s="74"/>
      <c r="AB452" s="74"/>
      <c r="AC452" s="74"/>
      <c r="AD452" s="74"/>
      <c r="AE452" s="74"/>
      <c r="AF452" s="74"/>
      <c r="AG452" s="74"/>
      <c r="AH452" s="74"/>
      <c r="AI452" s="74"/>
      <c r="AJ452" s="74"/>
    </row>
    <row r="453" spans="1:36"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559"/>
      <c r="Y453" s="74"/>
      <c r="Z453" s="74"/>
      <c r="AA453" s="74"/>
      <c r="AB453" s="74"/>
      <c r="AC453" s="74"/>
      <c r="AD453" s="74"/>
      <c r="AE453" s="74"/>
      <c r="AF453" s="74"/>
      <c r="AG453" s="74"/>
      <c r="AH453" s="74"/>
      <c r="AI453" s="74"/>
      <c r="AJ453" s="74"/>
    </row>
    <row r="454" spans="1:36"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559"/>
      <c r="Y454" s="74"/>
      <c r="Z454" s="74"/>
      <c r="AA454" s="74"/>
      <c r="AB454" s="74"/>
      <c r="AC454" s="74"/>
      <c r="AD454" s="74"/>
      <c r="AE454" s="74"/>
      <c r="AF454" s="74"/>
      <c r="AG454" s="74"/>
      <c r="AH454" s="74"/>
      <c r="AI454" s="74"/>
      <c r="AJ454" s="74"/>
    </row>
    <row r="455" spans="1:36"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559"/>
      <c r="Y455" s="74"/>
      <c r="Z455" s="74"/>
      <c r="AA455" s="74"/>
      <c r="AB455" s="74"/>
      <c r="AC455" s="74"/>
      <c r="AD455" s="74"/>
      <c r="AE455" s="74"/>
      <c r="AF455" s="74"/>
      <c r="AG455" s="74"/>
      <c r="AH455" s="74"/>
      <c r="AI455" s="74"/>
      <c r="AJ455" s="74"/>
    </row>
    <row r="456" spans="1:3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559"/>
      <c r="Y456" s="74"/>
      <c r="Z456" s="74"/>
      <c r="AA456" s="74"/>
      <c r="AB456" s="74"/>
      <c r="AC456" s="74"/>
      <c r="AD456" s="74"/>
      <c r="AE456" s="74"/>
      <c r="AF456" s="74"/>
      <c r="AG456" s="74"/>
      <c r="AH456" s="74"/>
      <c r="AI456" s="74"/>
      <c r="AJ456" s="74"/>
    </row>
    <row r="457" spans="1:36"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559"/>
      <c r="Y457" s="74"/>
      <c r="Z457" s="74"/>
      <c r="AA457" s="74"/>
      <c r="AB457" s="74"/>
      <c r="AC457" s="74"/>
      <c r="AD457" s="74"/>
      <c r="AE457" s="74"/>
      <c r="AF457" s="74"/>
      <c r="AG457" s="74"/>
      <c r="AH457" s="74"/>
      <c r="AI457" s="74"/>
      <c r="AJ457" s="74"/>
    </row>
    <row r="458" spans="1:36"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559"/>
      <c r="Y458" s="74"/>
      <c r="Z458" s="74"/>
      <c r="AA458" s="74"/>
      <c r="AB458" s="74"/>
      <c r="AC458" s="74"/>
      <c r="AD458" s="74"/>
      <c r="AE458" s="74"/>
      <c r="AF458" s="74"/>
      <c r="AG458" s="74"/>
      <c r="AH458" s="74"/>
      <c r="AI458" s="74"/>
      <c r="AJ458" s="74"/>
    </row>
    <row r="459" spans="1:36"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559"/>
      <c r="Y459" s="74"/>
      <c r="Z459" s="74"/>
      <c r="AA459" s="74"/>
      <c r="AB459" s="74"/>
      <c r="AC459" s="74"/>
      <c r="AD459" s="74"/>
      <c r="AE459" s="74"/>
      <c r="AF459" s="74"/>
      <c r="AG459" s="74"/>
      <c r="AH459" s="74"/>
      <c r="AI459" s="74"/>
      <c r="AJ459" s="74"/>
    </row>
    <row r="460" spans="1:36"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559"/>
      <c r="Y460" s="74"/>
      <c r="Z460" s="74"/>
      <c r="AA460" s="74"/>
      <c r="AB460" s="74"/>
      <c r="AC460" s="74"/>
      <c r="AD460" s="74"/>
      <c r="AE460" s="74"/>
      <c r="AF460" s="74"/>
      <c r="AG460" s="74"/>
      <c r="AH460" s="74"/>
      <c r="AI460" s="74"/>
      <c r="AJ460" s="74"/>
    </row>
    <row r="461" spans="1:36"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559"/>
      <c r="Y461" s="74"/>
      <c r="Z461" s="74"/>
      <c r="AA461" s="74"/>
      <c r="AB461" s="74"/>
      <c r="AC461" s="74"/>
      <c r="AD461" s="74"/>
      <c r="AE461" s="74"/>
      <c r="AF461" s="74"/>
      <c r="AG461" s="74"/>
      <c r="AH461" s="74"/>
      <c r="AI461" s="74"/>
      <c r="AJ461" s="74"/>
    </row>
    <row r="462" spans="1:36"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559"/>
      <c r="Y462" s="74"/>
      <c r="Z462" s="74"/>
      <c r="AA462" s="74"/>
      <c r="AB462" s="74"/>
      <c r="AC462" s="74"/>
      <c r="AD462" s="74"/>
      <c r="AE462" s="74"/>
      <c r="AF462" s="74"/>
      <c r="AG462" s="74"/>
      <c r="AH462" s="74"/>
      <c r="AI462" s="74"/>
      <c r="AJ462" s="74"/>
    </row>
    <row r="463" spans="1:36"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559"/>
      <c r="Y463" s="74"/>
      <c r="Z463" s="74"/>
      <c r="AA463" s="74"/>
      <c r="AB463" s="74"/>
      <c r="AC463" s="74"/>
      <c r="AD463" s="74"/>
      <c r="AE463" s="74"/>
      <c r="AF463" s="74"/>
      <c r="AG463" s="74"/>
      <c r="AH463" s="74"/>
      <c r="AI463" s="74"/>
      <c r="AJ463" s="74"/>
    </row>
    <row r="464" spans="1:36"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559"/>
      <c r="Y464" s="74"/>
      <c r="Z464" s="74"/>
      <c r="AA464" s="74"/>
      <c r="AB464" s="74"/>
      <c r="AC464" s="74"/>
      <c r="AD464" s="74"/>
      <c r="AE464" s="74"/>
      <c r="AF464" s="74"/>
      <c r="AG464" s="74"/>
      <c r="AH464" s="74"/>
      <c r="AI464" s="74"/>
      <c r="AJ464" s="74"/>
    </row>
    <row r="465" spans="1:36"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559"/>
      <c r="Y465" s="74"/>
      <c r="Z465" s="74"/>
      <c r="AA465" s="74"/>
      <c r="AB465" s="74"/>
      <c r="AC465" s="74"/>
      <c r="AD465" s="74"/>
      <c r="AE465" s="74"/>
      <c r="AF465" s="74"/>
      <c r="AG465" s="74"/>
      <c r="AH465" s="74"/>
      <c r="AI465" s="74"/>
      <c r="AJ465" s="74"/>
    </row>
    <row r="466" spans="1:3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559"/>
      <c r="Y466" s="74"/>
      <c r="Z466" s="74"/>
      <c r="AA466" s="74"/>
      <c r="AB466" s="74"/>
      <c r="AC466" s="74"/>
      <c r="AD466" s="74"/>
      <c r="AE466" s="74"/>
      <c r="AF466" s="74"/>
      <c r="AG466" s="74"/>
      <c r="AH466" s="74"/>
      <c r="AI466" s="74"/>
      <c r="AJ466" s="74"/>
    </row>
    <row r="467" spans="1:36"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559"/>
      <c r="Y467" s="74"/>
      <c r="Z467" s="74"/>
      <c r="AA467" s="74"/>
      <c r="AB467" s="74"/>
      <c r="AC467" s="74"/>
      <c r="AD467" s="74"/>
      <c r="AE467" s="74"/>
      <c r="AF467" s="74"/>
      <c r="AG467" s="74"/>
      <c r="AH467" s="74"/>
      <c r="AI467" s="74"/>
      <c r="AJ467" s="74"/>
    </row>
    <row r="468" spans="1:36"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559"/>
      <c r="Y468" s="74"/>
      <c r="Z468" s="74"/>
      <c r="AA468" s="74"/>
      <c r="AB468" s="74"/>
      <c r="AC468" s="74"/>
      <c r="AD468" s="74"/>
      <c r="AE468" s="74"/>
      <c r="AF468" s="74"/>
      <c r="AG468" s="74"/>
      <c r="AH468" s="74"/>
      <c r="AI468" s="74"/>
      <c r="AJ468" s="74"/>
    </row>
    <row r="469" spans="1:36"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559"/>
      <c r="Y469" s="74"/>
      <c r="Z469" s="74"/>
      <c r="AA469" s="74"/>
      <c r="AB469" s="74"/>
      <c r="AC469" s="74"/>
      <c r="AD469" s="74"/>
      <c r="AE469" s="74"/>
      <c r="AF469" s="74"/>
      <c r="AG469" s="74"/>
      <c r="AH469" s="74"/>
      <c r="AI469" s="74"/>
      <c r="AJ469" s="74"/>
    </row>
    <row r="470" spans="1:36"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559"/>
      <c r="Y470" s="74"/>
      <c r="Z470" s="74"/>
      <c r="AA470" s="74"/>
      <c r="AB470" s="74"/>
      <c r="AC470" s="74"/>
      <c r="AD470" s="74"/>
      <c r="AE470" s="74"/>
      <c r="AF470" s="74"/>
      <c r="AG470" s="74"/>
      <c r="AH470" s="74"/>
      <c r="AI470" s="74"/>
      <c r="AJ470" s="74"/>
    </row>
    <row r="471" spans="1:36"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559"/>
      <c r="Y471" s="74"/>
      <c r="Z471" s="74"/>
      <c r="AA471" s="74"/>
      <c r="AB471" s="74"/>
      <c r="AC471" s="74"/>
      <c r="AD471" s="74"/>
      <c r="AE471" s="74"/>
      <c r="AF471" s="74"/>
      <c r="AG471" s="74"/>
      <c r="AH471" s="74"/>
      <c r="AI471" s="74"/>
      <c r="AJ471" s="74"/>
    </row>
    <row r="472" spans="1:36"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559"/>
      <c r="Y472" s="74"/>
      <c r="Z472" s="74"/>
      <c r="AA472" s="74"/>
      <c r="AB472" s="74"/>
      <c r="AC472" s="74"/>
      <c r="AD472" s="74"/>
      <c r="AE472" s="74"/>
      <c r="AF472" s="74"/>
      <c r="AG472" s="74"/>
      <c r="AH472" s="74"/>
      <c r="AI472" s="74"/>
      <c r="AJ472" s="74"/>
    </row>
    <row r="473" spans="1:36"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559"/>
      <c r="Y473" s="74"/>
      <c r="Z473" s="74"/>
      <c r="AA473" s="74"/>
      <c r="AB473" s="74"/>
      <c r="AC473" s="74"/>
      <c r="AD473" s="74"/>
      <c r="AE473" s="74"/>
      <c r="AF473" s="74"/>
      <c r="AG473" s="74"/>
      <c r="AH473" s="74"/>
      <c r="AI473" s="74"/>
      <c r="AJ473" s="74"/>
    </row>
    <row r="474" spans="1:36"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559"/>
      <c r="Y474" s="74"/>
      <c r="Z474" s="74"/>
      <c r="AA474" s="74"/>
      <c r="AB474" s="74"/>
      <c r="AC474" s="74"/>
      <c r="AD474" s="74"/>
      <c r="AE474" s="74"/>
      <c r="AF474" s="74"/>
      <c r="AG474" s="74"/>
      <c r="AH474" s="74"/>
      <c r="AI474" s="74"/>
      <c r="AJ474" s="74"/>
    </row>
    <row r="475" spans="1:36"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559"/>
      <c r="Y475" s="74"/>
      <c r="Z475" s="74"/>
      <c r="AA475" s="74"/>
      <c r="AB475" s="74"/>
      <c r="AC475" s="74"/>
      <c r="AD475" s="74"/>
      <c r="AE475" s="74"/>
      <c r="AF475" s="74"/>
      <c r="AG475" s="74"/>
      <c r="AH475" s="74"/>
      <c r="AI475" s="74"/>
      <c r="AJ475" s="74"/>
    </row>
    <row r="476" spans="1:3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559"/>
      <c r="Y476" s="74"/>
      <c r="Z476" s="74"/>
      <c r="AA476" s="74"/>
      <c r="AB476" s="74"/>
      <c r="AC476" s="74"/>
      <c r="AD476" s="74"/>
      <c r="AE476" s="74"/>
      <c r="AF476" s="74"/>
      <c r="AG476" s="74"/>
      <c r="AH476" s="74"/>
      <c r="AI476" s="74"/>
      <c r="AJ476" s="74"/>
    </row>
    <row r="477" spans="1:36"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559"/>
      <c r="Y477" s="74"/>
      <c r="Z477" s="74"/>
      <c r="AA477" s="74"/>
      <c r="AB477" s="74"/>
      <c r="AC477" s="74"/>
      <c r="AD477" s="74"/>
      <c r="AE477" s="74"/>
      <c r="AF477" s="74"/>
      <c r="AG477" s="74"/>
      <c r="AH477" s="74"/>
      <c r="AI477" s="74"/>
      <c r="AJ477" s="74"/>
    </row>
    <row r="478" spans="1:36"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559"/>
      <c r="Y478" s="74"/>
      <c r="Z478" s="74"/>
      <c r="AA478" s="74"/>
      <c r="AB478" s="74"/>
      <c r="AC478" s="74"/>
      <c r="AD478" s="74"/>
      <c r="AE478" s="74"/>
      <c r="AF478" s="74"/>
      <c r="AG478" s="74"/>
      <c r="AH478" s="74"/>
      <c r="AI478" s="74"/>
      <c r="AJ478" s="74"/>
    </row>
    <row r="479" spans="1:36"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559"/>
      <c r="Y479" s="74"/>
      <c r="Z479" s="74"/>
      <c r="AA479" s="74"/>
      <c r="AB479" s="74"/>
      <c r="AC479" s="74"/>
      <c r="AD479" s="74"/>
      <c r="AE479" s="74"/>
      <c r="AF479" s="74"/>
      <c r="AG479" s="74"/>
      <c r="AH479" s="74"/>
      <c r="AI479" s="74"/>
      <c r="AJ479" s="74"/>
    </row>
    <row r="480" spans="1:36"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559"/>
      <c r="Y480" s="74"/>
      <c r="Z480" s="74"/>
      <c r="AA480" s="74"/>
      <c r="AB480" s="74"/>
      <c r="AC480" s="74"/>
      <c r="AD480" s="74"/>
      <c r="AE480" s="74"/>
      <c r="AF480" s="74"/>
      <c r="AG480" s="74"/>
      <c r="AH480" s="74"/>
      <c r="AI480" s="74"/>
      <c r="AJ480" s="74"/>
    </row>
    <row r="481" spans="1:36"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559"/>
      <c r="Y481" s="74"/>
      <c r="Z481" s="74"/>
      <c r="AA481" s="74"/>
      <c r="AB481" s="74"/>
      <c r="AC481" s="74"/>
      <c r="AD481" s="74"/>
      <c r="AE481" s="74"/>
      <c r="AF481" s="74"/>
      <c r="AG481" s="74"/>
      <c r="AH481" s="74"/>
      <c r="AI481" s="74"/>
      <c r="AJ481" s="74"/>
    </row>
    <row r="482" spans="1:36"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559"/>
      <c r="Y482" s="74"/>
      <c r="Z482" s="74"/>
      <c r="AA482" s="74"/>
      <c r="AB482" s="74"/>
      <c r="AC482" s="74"/>
      <c r="AD482" s="74"/>
      <c r="AE482" s="74"/>
      <c r="AF482" s="74"/>
      <c r="AG482" s="74"/>
      <c r="AH482" s="74"/>
      <c r="AI482" s="74"/>
      <c r="AJ482" s="74"/>
    </row>
    <row r="483" spans="1:36"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559"/>
      <c r="Y483" s="74"/>
      <c r="Z483" s="74"/>
      <c r="AA483" s="74"/>
      <c r="AB483" s="74"/>
      <c r="AC483" s="74"/>
      <c r="AD483" s="74"/>
      <c r="AE483" s="74"/>
      <c r="AF483" s="74"/>
      <c r="AG483" s="74"/>
      <c r="AH483" s="74"/>
      <c r="AI483" s="74"/>
      <c r="AJ483" s="74"/>
    </row>
    <row r="484" spans="1:36"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559"/>
      <c r="Y484" s="74"/>
      <c r="Z484" s="74"/>
      <c r="AA484" s="74"/>
      <c r="AB484" s="74"/>
      <c r="AC484" s="74"/>
      <c r="AD484" s="74"/>
      <c r="AE484" s="74"/>
      <c r="AF484" s="74"/>
      <c r="AG484" s="74"/>
      <c r="AH484" s="74"/>
      <c r="AI484" s="74"/>
      <c r="AJ484" s="74"/>
    </row>
    <row r="485" spans="1:36"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559"/>
      <c r="Y485" s="74"/>
      <c r="Z485" s="74"/>
      <c r="AA485" s="74"/>
      <c r="AB485" s="74"/>
      <c r="AC485" s="74"/>
      <c r="AD485" s="74"/>
      <c r="AE485" s="74"/>
      <c r="AF485" s="74"/>
      <c r="AG485" s="74"/>
      <c r="AH485" s="74"/>
      <c r="AI485" s="74"/>
      <c r="AJ485" s="74"/>
    </row>
    <row r="486" spans="1:3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559"/>
      <c r="Y486" s="74"/>
      <c r="Z486" s="74"/>
      <c r="AA486" s="74"/>
      <c r="AB486" s="74"/>
      <c r="AC486" s="74"/>
      <c r="AD486" s="74"/>
      <c r="AE486" s="74"/>
      <c r="AF486" s="74"/>
      <c r="AG486" s="74"/>
      <c r="AH486" s="74"/>
      <c r="AI486" s="74"/>
      <c r="AJ486" s="74"/>
    </row>
    <row r="487" spans="1:36"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559"/>
      <c r="Y487" s="74"/>
      <c r="Z487" s="74"/>
      <c r="AA487" s="74"/>
      <c r="AB487" s="74"/>
      <c r="AC487" s="74"/>
      <c r="AD487" s="74"/>
      <c r="AE487" s="74"/>
      <c r="AF487" s="74"/>
      <c r="AG487" s="74"/>
      <c r="AH487" s="74"/>
      <c r="AI487" s="74"/>
      <c r="AJ487" s="74"/>
    </row>
    <row r="488" spans="1:36"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559"/>
      <c r="Y488" s="74"/>
      <c r="Z488" s="74"/>
      <c r="AA488" s="74"/>
      <c r="AB488" s="74"/>
      <c r="AC488" s="74"/>
      <c r="AD488" s="74"/>
      <c r="AE488" s="74"/>
      <c r="AF488" s="74"/>
      <c r="AG488" s="74"/>
      <c r="AH488" s="74"/>
      <c r="AI488" s="74"/>
      <c r="AJ488" s="74"/>
    </row>
    <row r="489" spans="1:36"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559"/>
      <c r="Y489" s="74"/>
      <c r="Z489" s="74"/>
      <c r="AA489" s="74"/>
      <c r="AB489" s="74"/>
      <c r="AC489" s="74"/>
      <c r="AD489" s="74"/>
      <c r="AE489" s="74"/>
      <c r="AF489" s="74"/>
      <c r="AG489" s="74"/>
      <c r="AH489" s="74"/>
      <c r="AI489" s="74"/>
      <c r="AJ489" s="74"/>
    </row>
    <row r="490" spans="1:36"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559"/>
      <c r="Y490" s="74"/>
      <c r="Z490" s="74"/>
      <c r="AA490" s="74"/>
      <c r="AB490" s="74"/>
      <c r="AC490" s="74"/>
      <c r="AD490" s="74"/>
      <c r="AE490" s="74"/>
      <c r="AF490" s="74"/>
      <c r="AG490" s="74"/>
      <c r="AH490" s="74"/>
      <c r="AI490" s="74"/>
      <c r="AJ490" s="74"/>
    </row>
    <row r="491" spans="1:36"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559"/>
      <c r="Y491" s="74"/>
      <c r="Z491" s="74"/>
      <c r="AA491" s="74"/>
      <c r="AB491" s="74"/>
      <c r="AC491" s="74"/>
      <c r="AD491" s="74"/>
      <c r="AE491" s="74"/>
      <c r="AF491" s="74"/>
      <c r="AG491" s="74"/>
      <c r="AH491" s="74"/>
      <c r="AI491" s="74"/>
      <c r="AJ491" s="74"/>
    </row>
    <row r="492" spans="1:36"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559"/>
      <c r="Y492" s="74"/>
      <c r="Z492" s="74"/>
      <c r="AA492" s="74"/>
      <c r="AB492" s="74"/>
      <c r="AC492" s="74"/>
      <c r="AD492" s="74"/>
      <c r="AE492" s="74"/>
      <c r="AF492" s="74"/>
      <c r="AG492" s="74"/>
      <c r="AH492" s="74"/>
      <c r="AI492" s="74"/>
      <c r="AJ492" s="74"/>
    </row>
    <row r="493" spans="1:36"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559"/>
      <c r="Y493" s="74"/>
      <c r="Z493" s="74"/>
      <c r="AA493" s="74"/>
      <c r="AB493" s="74"/>
      <c r="AC493" s="74"/>
      <c r="AD493" s="74"/>
      <c r="AE493" s="74"/>
      <c r="AF493" s="74"/>
      <c r="AG493" s="74"/>
      <c r="AH493" s="74"/>
      <c r="AI493" s="74"/>
      <c r="AJ493" s="74"/>
    </row>
    <row r="494" spans="1:36"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559"/>
      <c r="Y494" s="74"/>
      <c r="Z494" s="74"/>
      <c r="AA494" s="74"/>
      <c r="AB494" s="74"/>
      <c r="AC494" s="74"/>
      <c r="AD494" s="74"/>
      <c r="AE494" s="74"/>
      <c r="AF494" s="74"/>
      <c r="AG494" s="74"/>
      <c r="AH494" s="74"/>
      <c r="AI494" s="74"/>
      <c r="AJ494" s="74"/>
    </row>
    <row r="495" spans="1:36"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559"/>
      <c r="Y495" s="74"/>
      <c r="Z495" s="74"/>
      <c r="AA495" s="74"/>
      <c r="AB495" s="74"/>
      <c r="AC495" s="74"/>
      <c r="AD495" s="74"/>
      <c r="AE495" s="74"/>
      <c r="AF495" s="74"/>
      <c r="AG495" s="74"/>
      <c r="AH495" s="74"/>
      <c r="AI495" s="74"/>
      <c r="AJ495" s="74"/>
    </row>
    <row r="496" spans="1:3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559"/>
      <c r="Y496" s="74"/>
      <c r="Z496" s="74"/>
      <c r="AA496" s="74"/>
      <c r="AB496" s="74"/>
      <c r="AC496" s="74"/>
      <c r="AD496" s="74"/>
      <c r="AE496" s="74"/>
      <c r="AF496" s="74"/>
      <c r="AG496" s="74"/>
      <c r="AH496" s="74"/>
      <c r="AI496" s="74"/>
      <c r="AJ496" s="74"/>
    </row>
    <row r="497" spans="1:36"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559"/>
      <c r="Y497" s="74"/>
      <c r="Z497" s="74"/>
      <c r="AA497" s="74"/>
      <c r="AB497" s="74"/>
      <c r="AC497" s="74"/>
      <c r="AD497" s="74"/>
      <c r="AE497" s="74"/>
      <c r="AF497" s="74"/>
      <c r="AG497" s="74"/>
      <c r="AH497" s="74"/>
      <c r="AI497" s="74"/>
      <c r="AJ497" s="74"/>
    </row>
    <row r="498" spans="1:36"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559"/>
      <c r="Y498" s="74"/>
      <c r="Z498" s="74"/>
      <c r="AA498" s="74"/>
      <c r="AB498" s="74"/>
      <c r="AC498" s="74"/>
      <c r="AD498" s="74"/>
      <c r="AE498" s="74"/>
      <c r="AF498" s="74"/>
      <c r="AG498" s="74"/>
      <c r="AH498" s="74"/>
      <c r="AI498" s="74"/>
      <c r="AJ498" s="74"/>
    </row>
    <row r="499" spans="1:36"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559"/>
      <c r="Y499" s="74"/>
      <c r="Z499" s="74"/>
      <c r="AA499" s="74"/>
      <c r="AB499" s="74"/>
      <c r="AC499" s="74"/>
      <c r="AD499" s="74"/>
      <c r="AE499" s="74"/>
      <c r="AF499" s="74"/>
      <c r="AG499" s="74"/>
      <c r="AH499" s="74"/>
      <c r="AI499" s="74"/>
      <c r="AJ499" s="74"/>
    </row>
    <row r="500" spans="1:36"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559"/>
      <c r="Y500" s="74"/>
      <c r="Z500" s="74"/>
      <c r="AA500" s="74"/>
      <c r="AB500" s="74"/>
      <c r="AC500" s="74"/>
      <c r="AD500" s="74"/>
      <c r="AE500" s="74"/>
      <c r="AF500" s="74"/>
      <c r="AG500" s="74"/>
      <c r="AH500" s="74"/>
      <c r="AI500" s="74"/>
      <c r="AJ500" s="74"/>
    </row>
    <row r="501" spans="1:36"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559"/>
      <c r="Y501" s="74"/>
      <c r="Z501" s="74"/>
      <c r="AA501" s="74"/>
      <c r="AB501" s="74"/>
      <c r="AC501" s="74"/>
      <c r="AD501" s="74"/>
      <c r="AE501" s="74"/>
      <c r="AF501" s="74"/>
      <c r="AG501" s="74"/>
      <c r="AH501" s="74"/>
      <c r="AI501" s="74"/>
      <c r="AJ501" s="74"/>
    </row>
    <row r="502" spans="1:36"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559"/>
      <c r="Y502" s="74"/>
      <c r="Z502" s="74"/>
      <c r="AA502" s="74"/>
      <c r="AB502" s="74"/>
      <c r="AC502" s="74"/>
      <c r="AD502" s="74"/>
      <c r="AE502" s="74"/>
      <c r="AF502" s="74"/>
      <c r="AG502" s="74"/>
      <c r="AH502" s="74"/>
      <c r="AI502" s="74"/>
      <c r="AJ502" s="74"/>
    </row>
    <row r="503" spans="1:36"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559"/>
      <c r="Y503" s="74"/>
      <c r="Z503" s="74"/>
      <c r="AA503" s="74"/>
      <c r="AB503" s="74"/>
      <c r="AC503" s="74"/>
      <c r="AD503" s="74"/>
      <c r="AE503" s="74"/>
      <c r="AF503" s="74"/>
      <c r="AG503" s="74"/>
      <c r="AH503" s="74"/>
      <c r="AI503" s="74"/>
      <c r="AJ503" s="74"/>
    </row>
    <row r="504" spans="1:36"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559"/>
      <c r="Y504" s="74"/>
      <c r="Z504" s="74"/>
      <c r="AA504" s="74"/>
      <c r="AB504" s="74"/>
      <c r="AC504" s="74"/>
      <c r="AD504" s="74"/>
      <c r="AE504" s="74"/>
      <c r="AF504" s="74"/>
      <c r="AG504" s="74"/>
      <c r="AH504" s="74"/>
      <c r="AI504" s="74"/>
      <c r="AJ504" s="74"/>
    </row>
    <row r="505" spans="1:36"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559"/>
      <c r="Y505" s="74"/>
      <c r="Z505" s="74"/>
      <c r="AA505" s="74"/>
      <c r="AB505" s="74"/>
      <c r="AC505" s="74"/>
      <c r="AD505" s="74"/>
      <c r="AE505" s="74"/>
      <c r="AF505" s="74"/>
      <c r="AG505" s="74"/>
      <c r="AH505" s="74"/>
      <c r="AI505" s="74"/>
      <c r="AJ505" s="74"/>
    </row>
    <row r="506" spans="1:3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559"/>
      <c r="Y506" s="74"/>
      <c r="Z506" s="74"/>
      <c r="AA506" s="74"/>
      <c r="AB506" s="74"/>
      <c r="AC506" s="74"/>
      <c r="AD506" s="74"/>
      <c r="AE506" s="74"/>
      <c r="AF506" s="74"/>
      <c r="AG506" s="74"/>
      <c r="AH506" s="74"/>
      <c r="AI506" s="74"/>
      <c r="AJ506" s="74"/>
    </row>
    <row r="507" spans="1:36"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559"/>
      <c r="Y507" s="74"/>
      <c r="Z507" s="74"/>
      <c r="AA507" s="74"/>
      <c r="AB507" s="74"/>
      <c r="AC507" s="74"/>
      <c r="AD507" s="74"/>
      <c r="AE507" s="74"/>
      <c r="AF507" s="74"/>
      <c r="AG507" s="74"/>
      <c r="AH507" s="74"/>
      <c r="AI507" s="74"/>
      <c r="AJ507" s="74"/>
    </row>
    <row r="508" spans="1:36"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559"/>
      <c r="Y508" s="74"/>
      <c r="Z508" s="74"/>
      <c r="AA508" s="74"/>
      <c r="AB508" s="74"/>
      <c r="AC508" s="74"/>
      <c r="AD508" s="74"/>
      <c r="AE508" s="74"/>
      <c r="AF508" s="74"/>
      <c r="AG508" s="74"/>
      <c r="AH508" s="74"/>
      <c r="AI508" s="74"/>
      <c r="AJ508" s="74"/>
    </row>
    <row r="509" spans="1:36"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559"/>
      <c r="Y509" s="74"/>
      <c r="Z509" s="74"/>
      <c r="AA509" s="74"/>
      <c r="AB509" s="74"/>
      <c r="AC509" s="74"/>
      <c r="AD509" s="74"/>
      <c r="AE509" s="74"/>
      <c r="AF509" s="74"/>
      <c r="AG509" s="74"/>
      <c r="AH509" s="74"/>
      <c r="AI509" s="74"/>
      <c r="AJ509" s="74"/>
    </row>
    <row r="510" spans="1:36"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559"/>
      <c r="Y510" s="74"/>
      <c r="Z510" s="74"/>
      <c r="AA510" s="74"/>
      <c r="AB510" s="74"/>
      <c r="AC510" s="74"/>
      <c r="AD510" s="74"/>
      <c r="AE510" s="74"/>
      <c r="AF510" s="74"/>
      <c r="AG510" s="74"/>
      <c r="AH510" s="74"/>
      <c r="AI510" s="74"/>
      <c r="AJ510" s="74"/>
    </row>
    <row r="511" spans="1:36"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559"/>
      <c r="Y511" s="74"/>
      <c r="Z511" s="74"/>
      <c r="AA511" s="74"/>
      <c r="AB511" s="74"/>
      <c r="AC511" s="74"/>
      <c r="AD511" s="74"/>
      <c r="AE511" s="74"/>
      <c r="AF511" s="74"/>
      <c r="AG511" s="74"/>
      <c r="AH511" s="74"/>
      <c r="AI511" s="74"/>
      <c r="AJ511" s="74"/>
    </row>
    <row r="512" spans="1:36"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559"/>
      <c r="Y512" s="74"/>
      <c r="Z512" s="74"/>
      <c r="AA512" s="74"/>
      <c r="AB512" s="74"/>
      <c r="AC512" s="74"/>
      <c r="AD512" s="74"/>
      <c r="AE512" s="74"/>
      <c r="AF512" s="74"/>
      <c r="AG512" s="74"/>
      <c r="AH512" s="74"/>
      <c r="AI512" s="74"/>
      <c r="AJ512" s="74"/>
    </row>
    <row r="513" spans="1:36"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559"/>
      <c r="Y513" s="74"/>
      <c r="Z513" s="74"/>
      <c r="AA513" s="74"/>
      <c r="AB513" s="74"/>
      <c r="AC513" s="74"/>
      <c r="AD513" s="74"/>
      <c r="AE513" s="74"/>
      <c r="AF513" s="74"/>
      <c r="AG513" s="74"/>
      <c r="AH513" s="74"/>
      <c r="AI513" s="74"/>
      <c r="AJ513" s="74"/>
    </row>
    <row r="514" spans="1:36"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559"/>
      <c r="Y514" s="74"/>
      <c r="Z514" s="74"/>
      <c r="AA514" s="74"/>
      <c r="AB514" s="74"/>
      <c r="AC514" s="74"/>
      <c r="AD514" s="74"/>
      <c r="AE514" s="74"/>
      <c r="AF514" s="74"/>
      <c r="AG514" s="74"/>
      <c r="AH514" s="74"/>
      <c r="AI514" s="74"/>
      <c r="AJ514" s="74"/>
    </row>
    <row r="515" spans="1:36"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559"/>
      <c r="Y515" s="74"/>
      <c r="Z515" s="74"/>
      <c r="AA515" s="74"/>
      <c r="AB515" s="74"/>
      <c r="AC515" s="74"/>
      <c r="AD515" s="74"/>
      <c r="AE515" s="74"/>
      <c r="AF515" s="74"/>
      <c r="AG515" s="74"/>
      <c r="AH515" s="74"/>
      <c r="AI515" s="74"/>
      <c r="AJ515" s="74"/>
    </row>
    <row r="516" spans="1:3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559"/>
      <c r="Y516" s="74"/>
      <c r="Z516" s="74"/>
      <c r="AA516" s="74"/>
      <c r="AB516" s="74"/>
      <c r="AC516" s="74"/>
      <c r="AD516" s="74"/>
      <c r="AE516" s="74"/>
      <c r="AF516" s="74"/>
      <c r="AG516" s="74"/>
      <c r="AH516" s="74"/>
      <c r="AI516" s="74"/>
      <c r="AJ516" s="74"/>
    </row>
    <row r="517" spans="1:36"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559"/>
      <c r="Y517" s="74"/>
      <c r="Z517" s="74"/>
      <c r="AA517" s="74"/>
      <c r="AB517" s="74"/>
      <c r="AC517" s="74"/>
      <c r="AD517" s="74"/>
      <c r="AE517" s="74"/>
      <c r="AF517" s="74"/>
      <c r="AG517" s="74"/>
      <c r="AH517" s="74"/>
      <c r="AI517" s="74"/>
      <c r="AJ517" s="74"/>
    </row>
    <row r="518" spans="1:36"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559"/>
      <c r="Y518" s="74"/>
      <c r="Z518" s="74"/>
      <c r="AA518" s="74"/>
      <c r="AB518" s="74"/>
      <c r="AC518" s="74"/>
      <c r="AD518" s="74"/>
      <c r="AE518" s="74"/>
      <c r="AF518" s="74"/>
      <c r="AG518" s="74"/>
      <c r="AH518" s="74"/>
      <c r="AI518" s="74"/>
      <c r="AJ518" s="74"/>
    </row>
    <row r="519" spans="1:36"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559"/>
      <c r="Y519" s="74"/>
      <c r="Z519" s="74"/>
      <c r="AA519" s="74"/>
      <c r="AB519" s="74"/>
      <c r="AC519" s="74"/>
      <c r="AD519" s="74"/>
      <c r="AE519" s="74"/>
      <c r="AF519" s="74"/>
      <c r="AG519" s="74"/>
      <c r="AH519" s="74"/>
      <c r="AI519" s="74"/>
      <c r="AJ519" s="74"/>
    </row>
    <row r="520" spans="1:36"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559"/>
      <c r="Y520" s="74"/>
      <c r="Z520" s="74"/>
      <c r="AA520" s="74"/>
      <c r="AB520" s="74"/>
      <c r="AC520" s="74"/>
      <c r="AD520" s="74"/>
      <c r="AE520" s="74"/>
      <c r="AF520" s="74"/>
      <c r="AG520" s="74"/>
      <c r="AH520" s="74"/>
      <c r="AI520" s="74"/>
      <c r="AJ520" s="74"/>
    </row>
    <row r="521" spans="1:36"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559"/>
      <c r="Y521" s="74"/>
      <c r="Z521" s="74"/>
      <c r="AA521" s="74"/>
      <c r="AB521" s="74"/>
      <c r="AC521" s="74"/>
      <c r="AD521" s="74"/>
      <c r="AE521" s="74"/>
      <c r="AF521" s="74"/>
      <c r="AG521" s="74"/>
      <c r="AH521" s="74"/>
      <c r="AI521" s="74"/>
      <c r="AJ521" s="74"/>
    </row>
    <row r="522" spans="1:36"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559"/>
      <c r="Y522" s="74"/>
      <c r="Z522" s="74"/>
      <c r="AA522" s="74"/>
      <c r="AB522" s="74"/>
      <c r="AC522" s="74"/>
      <c r="AD522" s="74"/>
      <c r="AE522" s="74"/>
      <c r="AF522" s="74"/>
      <c r="AG522" s="74"/>
      <c r="AH522" s="74"/>
      <c r="AI522" s="74"/>
      <c r="AJ522" s="74"/>
    </row>
    <row r="523" spans="1:36"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559"/>
      <c r="Y523" s="74"/>
      <c r="Z523" s="74"/>
      <c r="AA523" s="74"/>
      <c r="AB523" s="74"/>
      <c r="AC523" s="74"/>
      <c r="AD523" s="74"/>
      <c r="AE523" s="74"/>
      <c r="AF523" s="74"/>
      <c r="AG523" s="74"/>
      <c r="AH523" s="74"/>
      <c r="AI523" s="74"/>
      <c r="AJ523" s="74"/>
    </row>
    <row r="524" spans="1:36"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559"/>
      <c r="Y524" s="74"/>
      <c r="Z524" s="74"/>
      <c r="AA524" s="74"/>
      <c r="AB524" s="74"/>
      <c r="AC524" s="74"/>
      <c r="AD524" s="74"/>
      <c r="AE524" s="74"/>
      <c r="AF524" s="74"/>
      <c r="AG524" s="74"/>
      <c r="AH524" s="74"/>
      <c r="AI524" s="74"/>
      <c r="AJ524" s="74"/>
    </row>
    <row r="525" spans="1:36"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559"/>
      <c r="Y525" s="74"/>
      <c r="Z525" s="74"/>
      <c r="AA525" s="74"/>
      <c r="AB525" s="74"/>
      <c r="AC525" s="74"/>
      <c r="AD525" s="74"/>
      <c r="AE525" s="74"/>
      <c r="AF525" s="74"/>
      <c r="AG525" s="74"/>
      <c r="AH525" s="74"/>
      <c r="AI525" s="74"/>
      <c r="AJ525" s="74"/>
    </row>
    <row r="526" spans="1:3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559"/>
      <c r="Y526" s="74"/>
      <c r="Z526" s="74"/>
      <c r="AA526" s="74"/>
      <c r="AB526" s="74"/>
      <c r="AC526" s="74"/>
      <c r="AD526" s="74"/>
      <c r="AE526" s="74"/>
      <c r="AF526" s="74"/>
      <c r="AG526" s="74"/>
      <c r="AH526" s="74"/>
      <c r="AI526" s="74"/>
      <c r="AJ526" s="74"/>
    </row>
    <row r="527" spans="1:36"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559"/>
      <c r="Y527" s="74"/>
      <c r="Z527" s="74"/>
      <c r="AA527" s="74"/>
      <c r="AB527" s="74"/>
      <c r="AC527" s="74"/>
      <c r="AD527" s="74"/>
      <c r="AE527" s="74"/>
      <c r="AF527" s="74"/>
      <c r="AG527" s="74"/>
      <c r="AH527" s="74"/>
      <c r="AI527" s="74"/>
      <c r="AJ527" s="74"/>
    </row>
    <row r="528" spans="1:36"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559"/>
      <c r="Y528" s="74"/>
      <c r="Z528" s="74"/>
      <c r="AA528" s="74"/>
      <c r="AB528" s="74"/>
      <c r="AC528" s="74"/>
      <c r="AD528" s="74"/>
      <c r="AE528" s="74"/>
      <c r="AF528" s="74"/>
      <c r="AG528" s="74"/>
      <c r="AH528" s="74"/>
      <c r="AI528" s="74"/>
      <c r="AJ528" s="74"/>
    </row>
    <row r="529" spans="1:36"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559"/>
      <c r="Y529" s="74"/>
      <c r="Z529" s="74"/>
      <c r="AA529" s="74"/>
      <c r="AB529" s="74"/>
      <c r="AC529" s="74"/>
      <c r="AD529" s="74"/>
      <c r="AE529" s="74"/>
      <c r="AF529" s="74"/>
      <c r="AG529" s="74"/>
      <c r="AH529" s="74"/>
      <c r="AI529" s="74"/>
      <c r="AJ529" s="74"/>
    </row>
    <row r="530" spans="1:36"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559"/>
      <c r="Y530" s="74"/>
      <c r="Z530" s="74"/>
      <c r="AA530" s="74"/>
      <c r="AB530" s="74"/>
      <c r="AC530" s="74"/>
      <c r="AD530" s="74"/>
      <c r="AE530" s="74"/>
      <c r="AF530" s="74"/>
      <c r="AG530" s="74"/>
      <c r="AH530" s="74"/>
      <c r="AI530" s="74"/>
      <c r="AJ530" s="74"/>
    </row>
    <row r="531" spans="1:36"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559"/>
      <c r="Y531" s="74"/>
      <c r="Z531" s="74"/>
      <c r="AA531" s="74"/>
      <c r="AB531" s="74"/>
      <c r="AC531" s="74"/>
      <c r="AD531" s="74"/>
      <c r="AE531" s="74"/>
      <c r="AF531" s="74"/>
      <c r="AG531" s="74"/>
      <c r="AH531" s="74"/>
      <c r="AI531" s="74"/>
      <c r="AJ531" s="74"/>
    </row>
    <row r="532" spans="1:36"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559"/>
      <c r="Y532" s="74"/>
      <c r="Z532" s="74"/>
      <c r="AA532" s="74"/>
      <c r="AB532" s="74"/>
      <c r="AC532" s="74"/>
      <c r="AD532" s="74"/>
      <c r="AE532" s="74"/>
      <c r="AF532" s="74"/>
      <c r="AG532" s="74"/>
      <c r="AH532" s="74"/>
      <c r="AI532" s="74"/>
      <c r="AJ532" s="74"/>
    </row>
    <row r="533" spans="1:36"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559"/>
      <c r="Y533" s="74"/>
      <c r="Z533" s="74"/>
      <c r="AA533" s="74"/>
      <c r="AB533" s="74"/>
      <c r="AC533" s="74"/>
      <c r="AD533" s="74"/>
      <c r="AE533" s="74"/>
      <c r="AF533" s="74"/>
      <c r="AG533" s="74"/>
      <c r="AH533" s="74"/>
      <c r="AI533" s="74"/>
      <c r="AJ533" s="74"/>
    </row>
    <row r="534" spans="1:36"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559"/>
      <c r="Y534" s="74"/>
      <c r="Z534" s="74"/>
      <c r="AA534" s="74"/>
      <c r="AB534" s="74"/>
      <c r="AC534" s="74"/>
      <c r="AD534" s="74"/>
      <c r="AE534" s="74"/>
      <c r="AF534" s="74"/>
      <c r="AG534" s="74"/>
      <c r="AH534" s="74"/>
      <c r="AI534" s="74"/>
      <c r="AJ534" s="74"/>
    </row>
    <row r="535" spans="1:36"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559"/>
      <c r="Y535" s="74"/>
      <c r="Z535" s="74"/>
      <c r="AA535" s="74"/>
      <c r="AB535" s="74"/>
      <c r="AC535" s="74"/>
      <c r="AD535" s="74"/>
      <c r="AE535" s="74"/>
      <c r="AF535" s="74"/>
      <c r="AG535" s="74"/>
      <c r="AH535" s="74"/>
      <c r="AI535" s="74"/>
      <c r="AJ535" s="74"/>
    </row>
    <row r="536" spans="1: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559"/>
      <c r="Y536" s="74"/>
      <c r="Z536" s="74"/>
      <c r="AA536" s="74"/>
      <c r="AB536" s="74"/>
      <c r="AC536" s="74"/>
      <c r="AD536" s="74"/>
      <c r="AE536" s="74"/>
      <c r="AF536" s="74"/>
      <c r="AG536" s="74"/>
      <c r="AH536" s="74"/>
      <c r="AI536" s="74"/>
      <c r="AJ536" s="74"/>
    </row>
    <row r="537" spans="1:36"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559"/>
      <c r="Y537" s="74"/>
      <c r="Z537" s="74"/>
      <c r="AA537" s="74"/>
      <c r="AB537" s="74"/>
      <c r="AC537" s="74"/>
      <c r="AD537" s="74"/>
      <c r="AE537" s="74"/>
      <c r="AF537" s="74"/>
      <c r="AG537" s="74"/>
      <c r="AH537" s="74"/>
      <c r="AI537" s="74"/>
      <c r="AJ537" s="74"/>
    </row>
    <row r="538" spans="1:36"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559"/>
      <c r="Y538" s="74"/>
      <c r="Z538" s="74"/>
      <c r="AA538" s="74"/>
      <c r="AB538" s="74"/>
      <c r="AC538" s="74"/>
      <c r="AD538" s="74"/>
      <c r="AE538" s="74"/>
      <c r="AF538" s="74"/>
      <c r="AG538" s="74"/>
      <c r="AH538" s="74"/>
      <c r="AI538" s="74"/>
      <c r="AJ538" s="74"/>
    </row>
    <row r="539" spans="1:36"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559"/>
      <c r="Y539" s="74"/>
      <c r="Z539" s="74"/>
      <c r="AA539" s="74"/>
      <c r="AB539" s="74"/>
      <c r="AC539" s="74"/>
      <c r="AD539" s="74"/>
      <c r="AE539" s="74"/>
      <c r="AF539" s="74"/>
      <c r="AG539" s="74"/>
      <c r="AH539" s="74"/>
      <c r="AI539" s="74"/>
      <c r="AJ539" s="74"/>
    </row>
    <row r="540" spans="1:36"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559"/>
      <c r="Y540" s="74"/>
      <c r="Z540" s="74"/>
      <c r="AA540" s="74"/>
      <c r="AB540" s="74"/>
      <c r="AC540" s="74"/>
      <c r="AD540" s="74"/>
      <c r="AE540" s="74"/>
      <c r="AF540" s="74"/>
      <c r="AG540" s="74"/>
      <c r="AH540" s="74"/>
      <c r="AI540" s="74"/>
      <c r="AJ540" s="74"/>
    </row>
    <row r="541" spans="1:36"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559"/>
      <c r="Y541" s="74"/>
      <c r="Z541" s="74"/>
      <c r="AA541" s="74"/>
      <c r="AB541" s="74"/>
      <c r="AC541" s="74"/>
      <c r="AD541" s="74"/>
      <c r="AE541" s="74"/>
      <c r="AF541" s="74"/>
      <c r="AG541" s="74"/>
      <c r="AH541" s="74"/>
      <c r="AI541" s="74"/>
      <c r="AJ541" s="74"/>
    </row>
    <row r="542" spans="1:36"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559"/>
      <c r="Y542" s="74"/>
      <c r="Z542" s="74"/>
      <c r="AA542" s="74"/>
      <c r="AB542" s="74"/>
      <c r="AC542" s="74"/>
      <c r="AD542" s="74"/>
      <c r="AE542" s="74"/>
      <c r="AF542" s="74"/>
      <c r="AG542" s="74"/>
      <c r="AH542" s="74"/>
      <c r="AI542" s="74"/>
      <c r="AJ542" s="74"/>
    </row>
    <row r="543" spans="1:36"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559"/>
      <c r="Y543" s="74"/>
      <c r="Z543" s="74"/>
      <c r="AA543" s="74"/>
      <c r="AB543" s="74"/>
      <c r="AC543" s="74"/>
      <c r="AD543" s="74"/>
      <c r="AE543" s="74"/>
      <c r="AF543" s="74"/>
      <c r="AG543" s="74"/>
      <c r="AH543" s="74"/>
      <c r="AI543" s="74"/>
      <c r="AJ543" s="74"/>
    </row>
    <row r="544" spans="1:36"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559"/>
      <c r="Y544" s="74"/>
      <c r="Z544" s="74"/>
      <c r="AA544" s="74"/>
      <c r="AB544" s="74"/>
      <c r="AC544" s="74"/>
      <c r="AD544" s="74"/>
      <c r="AE544" s="74"/>
      <c r="AF544" s="74"/>
      <c r="AG544" s="74"/>
      <c r="AH544" s="74"/>
      <c r="AI544" s="74"/>
      <c r="AJ544" s="74"/>
    </row>
    <row r="545" spans="1:36"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559"/>
      <c r="Y545" s="74"/>
      <c r="Z545" s="74"/>
      <c r="AA545" s="74"/>
      <c r="AB545" s="74"/>
      <c r="AC545" s="74"/>
      <c r="AD545" s="74"/>
      <c r="AE545" s="74"/>
      <c r="AF545" s="74"/>
      <c r="AG545" s="74"/>
      <c r="AH545" s="74"/>
      <c r="AI545" s="74"/>
      <c r="AJ545" s="74"/>
    </row>
    <row r="546" spans="1:3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559"/>
      <c r="Y546" s="74"/>
      <c r="Z546" s="74"/>
      <c r="AA546" s="74"/>
      <c r="AB546" s="74"/>
      <c r="AC546" s="74"/>
      <c r="AD546" s="74"/>
      <c r="AE546" s="74"/>
      <c r="AF546" s="74"/>
      <c r="AG546" s="74"/>
      <c r="AH546" s="74"/>
      <c r="AI546" s="74"/>
      <c r="AJ546" s="74"/>
    </row>
    <row r="547" spans="1:36"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559"/>
      <c r="Y547" s="74"/>
      <c r="Z547" s="74"/>
      <c r="AA547" s="74"/>
      <c r="AB547" s="74"/>
      <c r="AC547" s="74"/>
      <c r="AD547" s="74"/>
      <c r="AE547" s="74"/>
      <c r="AF547" s="74"/>
      <c r="AG547" s="74"/>
      <c r="AH547" s="74"/>
      <c r="AI547" s="74"/>
      <c r="AJ547" s="74"/>
    </row>
    <row r="548" spans="1:36"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559"/>
      <c r="Y548" s="74"/>
      <c r="Z548" s="74"/>
      <c r="AA548" s="74"/>
      <c r="AB548" s="74"/>
      <c r="AC548" s="74"/>
      <c r="AD548" s="74"/>
      <c r="AE548" s="74"/>
      <c r="AF548" s="74"/>
      <c r="AG548" s="74"/>
      <c r="AH548" s="74"/>
      <c r="AI548" s="74"/>
      <c r="AJ548" s="74"/>
    </row>
    <row r="549" spans="1:36"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559"/>
      <c r="Y549" s="74"/>
      <c r="Z549" s="74"/>
      <c r="AA549" s="74"/>
      <c r="AB549" s="74"/>
      <c r="AC549" s="74"/>
      <c r="AD549" s="74"/>
      <c r="AE549" s="74"/>
      <c r="AF549" s="74"/>
      <c r="AG549" s="74"/>
      <c r="AH549" s="74"/>
      <c r="AI549" s="74"/>
      <c r="AJ549" s="74"/>
    </row>
    <row r="550" spans="1:36"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559"/>
      <c r="Y550" s="74"/>
      <c r="Z550" s="74"/>
      <c r="AA550" s="74"/>
      <c r="AB550" s="74"/>
      <c r="AC550" s="74"/>
      <c r="AD550" s="74"/>
      <c r="AE550" s="74"/>
      <c r="AF550" s="74"/>
      <c r="AG550" s="74"/>
      <c r="AH550" s="74"/>
      <c r="AI550" s="74"/>
      <c r="AJ550" s="74"/>
    </row>
    <row r="551" spans="1:36"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559"/>
      <c r="Y551" s="74"/>
      <c r="Z551" s="74"/>
      <c r="AA551" s="74"/>
      <c r="AB551" s="74"/>
      <c r="AC551" s="74"/>
      <c r="AD551" s="74"/>
      <c r="AE551" s="74"/>
      <c r="AF551" s="74"/>
      <c r="AG551" s="74"/>
      <c r="AH551" s="74"/>
      <c r="AI551" s="74"/>
      <c r="AJ551" s="74"/>
    </row>
    <row r="552" spans="1:36"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559"/>
      <c r="Y552" s="74"/>
      <c r="Z552" s="74"/>
      <c r="AA552" s="74"/>
      <c r="AB552" s="74"/>
      <c r="AC552" s="74"/>
      <c r="AD552" s="74"/>
      <c r="AE552" s="74"/>
      <c r="AF552" s="74"/>
      <c r="AG552" s="74"/>
      <c r="AH552" s="74"/>
      <c r="AI552" s="74"/>
      <c r="AJ552" s="74"/>
    </row>
    <row r="553" spans="1:36"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559"/>
      <c r="Y553" s="74"/>
      <c r="Z553" s="74"/>
      <c r="AA553" s="74"/>
      <c r="AB553" s="74"/>
      <c r="AC553" s="74"/>
      <c r="AD553" s="74"/>
      <c r="AE553" s="74"/>
      <c r="AF553" s="74"/>
      <c r="AG553" s="74"/>
      <c r="AH553" s="74"/>
      <c r="AI553" s="74"/>
      <c r="AJ553" s="74"/>
    </row>
    <row r="554" spans="1:36"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559"/>
      <c r="Y554" s="74"/>
      <c r="Z554" s="74"/>
      <c r="AA554" s="74"/>
      <c r="AB554" s="74"/>
      <c r="AC554" s="74"/>
      <c r="AD554" s="74"/>
      <c r="AE554" s="74"/>
      <c r="AF554" s="74"/>
      <c r="AG554" s="74"/>
      <c r="AH554" s="74"/>
      <c r="AI554" s="74"/>
      <c r="AJ554" s="74"/>
    </row>
    <row r="555" spans="1:36"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559"/>
      <c r="Y555" s="74"/>
      <c r="Z555" s="74"/>
      <c r="AA555" s="74"/>
      <c r="AB555" s="74"/>
      <c r="AC555" s="74"/>
      <c r="AD555" s="74"/>
      <c r="AE555" s="74"/>
      <c r="AF555" s="74"/>
      <c r="AG555" s="74"/>
      <c r="AH555" s="74"/>
      <c r="AI555" s="74"/>
      <c r="AJ555" s="74"/>
    </row>
    <row r="556" spans="1:3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559"/>
      <c r="Y556" s="74"/>
      <c r="Z556" s="74"/>
      <c r="AA556" s="74"/>
      <c r="AB556" s="74"/>
      <c r="AC556" s="74"/>
      <c r="AD556" s="74"/>
      <c r="AE556" s="74"/>
      <c r="AF556" s="74"/>
      <c r="AG556" s="74"/>
      <c r="AH556" s="74"/>
      <c r="AI556" s="74"/>
      <c r="AJ556" s="74"/>
    </row>
    <row r="557" spans="1:36"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559"/>
      <c r="Y557" s="74"/>
      <c r="Z557" s="74"/>
      <c r="AA557" s="74"/>
      <c r="AB557" s="74"/>
      <c r="AC557" s="74"/>
      <c r="AD557" s="74"/>
      <c r="AE557" s="74"/>
      <c r="AF557" s="74"/>
      <c r="AG557" s="74"/>
      <c r="AH557" s="74"/>
      <c r="AI557" s="74"/>
      <c r="AJ557" s="74"/>
    </row>
    <row r="558" spans="1:36"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559"/>
      <c r="Y558" s="74"/>
      <c r="Z558" s="74"/>
      <c r="AA558" s="74"/>
      <c r="AB558" s="74"/>
      <c r="AC558" s="74"/>
      <c r="AD558" s="74"/>
      <c r="AE558" s="74"/>
      <c r="AF558" s="74"/>
      <c r="AG558" s="74"/>
      <c r="AH558" s="74"/>
      <c r="AI558" s="74"/>
      <c r="AJ558" s="74"/>
    </row>
    <row r="559" spans="1:36"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559"/>
      <c r="Y559" s="74"/>
      <c r="Z559" s="74"/>
      <c r="AA559" s="74"/>
      <c r="AB559" s="74"/>
      <c r="AC559" s="74"/>
      <c r="AD559" s="74"/>
      <c r="AE559" s="74"/>
      <c r="AF559" s="74"/>
      <c r="AG559" s="74"/>
      <c r="AH559" s="74"/>
      <c r="AI559" s="74"/>
      <c r="AJ559" s="74"/>
    </row>
    <row r="560" spans="1:36"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559"/>
      <c r="Y560" s="74"/>
      <c r="Z560" s="74"/>
      <c r="AA560" s="74"/>
      <c r="AB560" s="74"/>
      <c r="AC560" s="74"/>
      <c r="AD560" s="74"/>
      <c r="AE560" s="74"/>
      <c r="AF560" s="74"/>
      <c r="AG560" s="74"/>
      <c r="AH560" s="74"/>
      <c r="AI560" s="74"/>
      <c r="AJ560" s="74"/>
    </row>
    <row r="561" spans="1:36"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559"/>
      <c r="Y561" s="74"/>
      <c r="Z561" s="74"/>
      <c r="AA561" s="74"/>
      <c r="AB561" s="74"/>
      <c r="AC561" s="74"/>
      <c r="AD561" s="74"/>
      <c r="AE561" s="74"/>
      <c r="AF561" s="74"/>
      <c r="AG561" s="74"/>
      <c r="AH561" s="74"/>
      <c r="AI561" s="74"/>
      <c r="AJ561" s="74"/>
    </row>
    <row r="562" spans="1:36"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559"/>
      <c r="Y562" s="74"/>
      <c r="Z562" s="74"/>
      <c r="AA562" s="74"/>
      <c r="AB562" s="74"/>
      <c r="AC562" s="74"/>
      <c r="AD562" s="74"/>
      <c r="AE562" s="74"/>
      <c r="AF562" s="74"/>
      <c r="AG562" s="74"/>
      <c r="AH562" s="74"/>
      <c r="AI562" s="74"/>
      <c r="AJ562" s="74"/>
    </row>
    <row r="563" spans="1:36"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559"/>
      <c r="Y563" s="74"/>
      <c r="Z563" s="74"/>
      <c r="AA563" s="74"/>
      <c r="AB563" s="74"/>
      <c r="AC563" s="74"/>
      <c r="AD563" s="74"/>
      <c r="AE563" s="74"/>
      <c r="AF563" s="74"/>
      <c r="AG563" s="74"/>
      <c r="AH563" s="74"/>
      <c r="AI563" s="74"/>
      <c r="AJ563" s="74"/>
    </row>
    <row r="564" spans="1:36"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559"/>
      <c r="Y564" s="74"/>
      <c r="Z564" s="74"/>
      <c r="AA564" s="74"/>
      <c r="AB564" s="74"/>
      <c r="AC564" s="74"/>
      <c r="AD564" s="74"/>
      <c r="AE564" s="74"/>
      <c r="AF564" s="74"/>
      <c r="AG564" s="74"/>
      <c r="AH564" s="74"/>
      <c r="AI564" s="74"/>
      <c r="AJ564" s="74"/>
    </row>
    <row r="565" spans="1:36"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559"/>
      <c r="Y565" s="74"/>
      <c r="Z565" s="74"/>
      <c r="AA565" s="74"/>
      <c r="AB565" s="74"/>
      <c r="AC565" s="74"/>
      <c r="AD565" s="74"/>
      <c r="AE565" s="74"/>
      <c r="AF565" s="74"/>
      <c r="AG565" s="74"/>
      <c r="AH565" s="74"/>
      <c r="AI565" s="74"/>
      <c r="AJ565" s="74"/>
    </row>
    <row r="566" spans="1:3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559"/>
      <c r="Y566" s="74"/>
      <c r="Z566" s="74"/>
      <c r="AA566" s="74"/>
      <c r="AB566" s="74"/>
      <c r="AC566" s="74"/>
      <c r="AD566" s="74"/>
      <c r="AE566" s="74"/>
      <c r="AF566" s="74"/>
      <c r="AG566" s="74"/>
      <c r="AH566" s="74"/>
      <c r="AI566" s="74"/>
      <c r="AJ566" s="74"/>
    </row>
    <row r="567" spans="1:36"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559"/>
      <c r="Y567" s="74"/>
      <c r="Z567" s="74"/>
      <c r="AA567" s="74"/>
      <c r="AB567" s="74"/>
      <c r="AC567" s="74"/>
      <c r="AD567" s="74"/>
      <c r="AE567" s="74"/>
      <c r="AF567" s="74"/>
      <c r="AG567" s="74"/>
      <c r="AH567" s="74"/>
      <c r="AI567" s="74"/>
      <c r="AJ567" s="74"/>
    </row>
    <row r="568" spans="1:36"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559"/>
      <c r="Y568" s="74"/>
      <c r="Z568" s="74"/>
      <c r="AA568" s="74"/>
      <c r="AB568" s="74"/>
      <c r="AC568" s="74"/>
      <c r="AD568" s="74"/>
      <c r="AE568" s="74"/>
      <c r="AF568" s="74"/>
      <c r="AG568" s="74"/>
      <c r="AH568" s="74"/>
      <c r="AI568" s="74"/>
      <c r="AJ568" s="74"/>
    </row>
    <row r="569" spans="1:36"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559"/>
      <c r="Y569" s="74"/>
      <c r="Z569" s="74"/>
      <c r="AA569" s="74"/>
      <c r="AB569" s="74"/>
      <c r="AC569" s="74"/>
      <c r="AD569" s="74"/>
      <c r="AE569" s="74"/>
      <c r="AF569" s="74"/>
      <c r="AG569" s="74"/>
      <c r="AH569" s="74"/>
      <c r="AI569" s="74"/>
      <c r="AJ569" s="74"/>
    </row>
    <row r="570" spans="1:36"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559"/>
      <c r="Y570" s="74"/>
      <c r="Z570" s="74"/>
      <c r="AA570" s="74"/>
      <c r="AB570" s="74"/>
      <c r="AC570" s="74"/>
      <c r="AD570" s="74"/>
      <c r="AE570" s="74"/>
      <c r="AF570" s="74"/>
      <c r="AG570" s="74"/>
      <c r="AH570" s="74"/>
      <c r="AI570" s="74"/>
      <c r="AJ570" s="74"/>
    </row>
    <row r="571" spans="1:36"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559"/>
      <c r="Y571" s="74"/>
      <c r="Z571" s="74"/>
      <c r="AA571" s="74"/>
      <c r="AB571" s="74"/>
      <c r="AC571" s="74"/>
      <c r="AD571" s="74"/>
      <c r="AE571" s="74"/>
      <c r="AF571" s="74"/>
      <c r="AG571" s="74"/>
      <c r="AH571" s="74"/>
      <c r="AI571" s="74"/>
      <c r="AJ571" s="74"/>
    </row>
    <row r="572" spans="1:36"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559"/>
      <c r="Y572" s="74"/>
      <c r="Z572" s="74"/>
      <c r="AA572" s="74"/>
      <c r="AB572" s="74"/>
      <c r="AC572" s="74"/>
      <c r="AD572" s="74"/>
      <c r="AE572" s="74"/>
      <c r="AF572" s="74"/>
      <c r="AG572" s="74"/>
      <c r="AH572" s="74"/>
      <c r="AI572" s="74"/>
      <c r="AJ572" s="74"/>
    </row>
    <row r="573" spans="1:36"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559"/>
      <c r="Y573" s="74"/>
      <c r="Z573" s="74"/>
      <c r="AA573" s="74"/>
      <c r="AB573" s="74"/>
      <c r="AC573" s="74"/>
      <c r="AD573" s="74"/>
      <c r="AE573" s="74"/>
      <c r="AF573" s="74"/>
      <c r="AG573" s="74"/>
      <c r="AH573" s="74"/>
      <c r="AI573" s="74"/>
      <c r="AJ573" s="74"/>
    </row>
    <row r="574" spans="1:36"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559"/>
      <c r="Y574" s="74"/>
      <c r="Z574" s="74"/>
      <c r="AA574" s="74"/>
      <c r="AB574" s="74"/>
      <c r="AC574" s="74"/>
      <c r="AD574" s="74"/>
      <c r="AE574" s="74"/>
      <c r="AF574" s="74"/>
      <c r="AG574" s="74"/>
      <c r="AH574" s="74"/>
      <c r="AI574" s="74"/>
      <c r="AJ574" s="74"/>
    </row>
    <row r="575" spans="1:36"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559"/>
      <c r="Y575" s="74"/>
      <c r="Z575" s="74"/>
      <c r="AA575" s="74"/>
      <c r="AB575" s="74"/>
      <c r="AC575" s="74"/>
      <c r="AD575" s="74"/>
      <c r="AE575" s="74"/>
      <c r="AF575" s="74"/>
      <c r="AG575" s="74"/>
      <c r="AH575" s="74"/>
      <c r="AI575" s="74"/>
      <c r="AJ575" s="74"/>
    </row>
    <row r="576" spans="1:3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559"/>
      <c r="Y576" s="74"/>
      <c r="Z576" s="74"/>
      <c r="AA576" s="74"/>
      <c r="AB576" s="74"/>
      <c r="AC576" s="74"/>
      <c r="AD576" s="74"/>
      <c r="AE576" s="74"/>
      <c r="AF576" s="74"/>
      <c r="AG576" s="74"/>
      <c r="AH576" s="74"/>
      <c r="AI576" s="74"/>
      <c r="AJ576" s="74"/>
    </row>
    <row r="577" spans="1:36"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559"/>
      <c r="Y577" s="74"/>
      <c r="Z577" s="74"/>
      <c r="AA577" s="74"/>
      <c r="AB577" s="74"/>
      <c r="AC577" s="74"/>
      <c r="AD577" s="74"/>
      <c r="AE577" s="74"/>
      <c r="AF577" s="74"/>
      <c r="AG577" s="74"/>
      <c r="AH577" s="74"/>
      <c r="AI577" s="74"/>
      <c r="AJ577" s="74"/>
    </row>
    <row r="578" spans="1:36"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559"/>
      <c r="Y578" s="74"/>
      <c r="Z578" s="74"/>
      <c r="AA578" s="74"/>
      <c r="AB578" s="74"/>
      <c r="AC578" s="74"/>
      <c r="AD578" s="74"/>
      <c r="AE578" s="74"/>
      <c r="AF578" s="74"/>
      <c r="AG578" s="74"/>
      <c r="AH578" s="74"/>
      <c r="AI578" s="74"/>
      <c r="AJ578" s="74"/>
    </row>
    <row r="579" spans="1:36"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559"/>
      <c r="Y579" s="74"/>
      <c r="Z579" s="74"/>
      <c r="AA579" s="74"/>
      <c r="AB579" s="74"/>
      <c r="AC579" s="74"/>
      <c r="AD579" s="74"/>
      <c r="AE579" s="74"/>
      <c r="AF579" s="74"/>
      <c r="AG579" s="74"/>
      <c r="AH579" s="74"/>
      <c r="AI579" s="74"/>
      <c r="AJ579" s="74"/>
    </row>
    <row r="580" spans="1:36"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559"/>
      <c r="Y580" s="74"/>
      <c r="Z580" s="74"/>
      <c r="AA580" s="74"/>
      <c r="AB580" s="74"/>
      <c r="AC580" s="74"/>
      <c r="AD580" s="74"/>
      <c r="AE580" s="74"/>
      <c r="AF580" s="74"/>
      <c r="AG580" s="74"/>
      <c r="AH580" s="74"/>
      <c r="AI580" s="74"/>
      <c r="AJ580" s="74"/>
    </row>
    <row r="581" spans="1:36"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559"/>
      <c r="Y581" s="74"/>
      <c r="Z581" s="74"/>
      <c r="AA581" s="74"/>
      <c r="AB581" s="74"/>
      <c r="AC581" s="74"/>
      <c r="AD581" s="74"/>
      <c r="AE581" s="74"/>
      <c r="AF581" s="74"/>
      <c r="AG581" s="74"/>
      <c r="AH581" s="74"/>
      <c r="AI581" s="74"/>
      <c r="AJ581" s="74"/>
    </row>
    <row r="582" spans="1:36"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559"/>
      <c r="Y582" s="74"/>
      <c r="Z582" s="74"/>
      <c r="AA582" s="74"/>
      <c r="AB582" s="74"/>
      <c r="AC582" s="74"/>
      <c r="AD582" s="74"/>
      <c r="AE582" s="74"/>
      <c r="AF582" s="74"/>
      <c r="AG582" s="74"/>
      <c r="AH582" s="74"/>
      <c r="AI582" s="74"/>
      <c r="AJ582" s="74"/>
    </row>
    <row r="583" spans="1:36"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559"/>
      <c r="Y583" s="74"/>
      <c r="Z583" s="74"/>
      <c r="AA583" s="74"/>
      <c r="AB583" s="74"/>
      <c r="AC583" s="74"/>
      <c r="AD583" s="74"/>
      <c r="AE583" s="74"/>
      <c r="AF583" s="74"/>
      <c r="AG583" s="74"/>
      <c r="AH583" s="74"/>
      <c r="AI583" s="74"/>
      <c r="AJ583" s="74"/>
    </row>
    <row r="584" spans="1:36"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559"/>
      <c r="Y584" s="74"/>
      <c r="Z584" s="74"/>
      <c r="AA584" s="74"/>
      <c r="AB584" s="74"/>
      <c r="AC584" s="74"/>
      <c r="AD584" s="74"/>
      <c r="AE584" s="74"/>
      <c r="AF584" s="74"/>
      <c r="AG584" s="74"/>
      <c r="AH584" s="74"/>
      <c r="AI584" s="74"/>
      <c r="AJ584" s="74"/>
    </row>
    <row r="585" spans="1:36"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559"/>
      <c r="Y585" s="74"/>
      <c r="Z585" s="74"/>
      <c r="AA585" s="74"/>
      <c r="AB585" s="74"/>
      <c r="AC585" s="74"/>
      <c r="AD585" s="74"/>
      <c r="AE585" s="74"/>
      <c r="AF585" s="74"/>
      <c r="AG585" s="74"/>
      <c r="AH585" s="74"/>
      <c r="AI585" s="74"/>
      <c r="AJ585" s="74"/>
    </row>
    <row r="586" spans="1:3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559"/>
      <c r="Y586" s="74"/>
      <c r="Z586" s="74"/>
      <c r="AA586" s="74"/>
      <c r="AB586" s="74"/>
      <c r="AC586" s="74"/>
      <c r="AD586" s="74"/>
      <c r="AE586" s="74"/>
      <c r="AF586" s="74"/>
      <c r="AG586" s="74"/>
      <c r="AH586" s="74"/>
      <c r="AI586" s="74"/>
      <c r="AJ586" s="74"/>
    </row>
    <row r="587" spans="1:36"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559"/>
      <c r="Y587" s="74"/>
      <c r="Z587" s="74"/>
      <c r="AA587" s="74"/>
      <c r="AB587" s="74"/>
      <c r="AC587" s="74"/>
      <c r="AD587" s="74"/>
      <c r="AE587" s="74"/>
      <c r="AF587" s="74"/>
      <c r="AG587" s="74"/>
      <c r="AH587" s="74"/>
      <c r="AI587" s="74"/>
      <c r="AJ587" s="74"/>
    </row>
    <row r="588" spans="1:36"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559"/>
      <c r="Y588" s="74"/>
      <c r="Z588" s="74"/>
      <c r="AA588" s="74"/>
      <c r="AB588" s="74"/>
      <c r="AC588" s="74"/>
      <c r="AD588" s="74"/>
      <c r="AE588" s="74"/>
      <c r="AF588" s="74"/>
      <c r="AG588" s="74"/>
      <c r="AH588" s="74"/>
      <c r="AI588" s="74"/>
      <c r="AJ588" s="74"/>
    </row>
    <row r="589" spans="1:36"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559"/>
      <c r="Y589" s="74"/>
      <c r="Z589" s="74"/>
      <c r="AA589" s="74"/>
      <c r="AB589" s="74"/>
      <c r="AC589" s="74"/>
      <c r="AD589" s="74"/>
      <c r="AE589" s="74"/>
      <c r="AF589" s="74"/>
      <c r="AG589" s="74"/>
      <c r="AH589" s="74"/>
      <c r="AI589" s="74"/>
      <c r="AJ589" s="74"/>
    </row>
    <row r="590" spans="1:36"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559"/>
      <c r="Y590" s="74"/>
      <c r="Z590" s="74"/>
      <c r="AA590" s="74"/>
      <c r="AB590" s="74"/>
      <c r="AC590" s="74"/>
      <c r="AD590" s="74"/>
      <c r="AE590" s="74"/>
      <c r="AF590" s="74"/>
      <c r="AG590" s="74"/>
      <c r="AH590" s="74"/>
      <c r="AI590" s="74"/>
      <c r="AJ590" s="74"/>
    </row>
    <row r="591" spans="1:36"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559"/>
      <c r="Y591" s="74"/>
      <c r="Z591" s="74"/>
      <c r="AA591" s="74"/>
      <c r="AB591" s="74"/>
      <c r="AC591" s="74"/>
      <c r="AD591" s="74"/>
      <c r="AE591" s="74"/>
      <c r="AF591" s="74"/>
      <c r="AG591" s="74"/>
      <c r="AH591" s="74"/>
      <c r="AI591" s="74"/>
      <c r="AJ591" s="74"/>
    </row>
    <row r="592" spans="1:36"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559"/>
      <c r="Y592" s="74"/>
      <c r="Z592" s="74"/>
      <c r="AA592" s="74"/>
      <c r="AB592" s="74"/>
      <c r="AC592" s="74"/>
      <c r="AD592" s="74"/>
      <c r="AE592" s="74"/>
      <c r="AF592" s="74"/>
      <c r="AG592" s="74"/>
      <c r="AH592" s="74"/>
      <c r="AI592" s="74"/>
      <c r="AJ592" s="74"/>
    </row>
    <row r="593" spans="1:36"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559"/>
      <c r="Y593" s="74"/>
      <c r="Z593" s="74"/>
      <c r="AA593" s="74"/>
      <c r="AB593" s="74"/>
      <c r="AC593" s="74"/>
      <c r="AD593" s="74"/>
      <c r="AE593" s="74"/>
      <c r="AF593" s="74"/>
      <c r="AG593" s="74"/>
      <c r="AH593" s="74"/>
      <c r="AI593" s="74"/>
      <c r="AJ593" s="74"/>
    </row>
    <row r="594" spans="1:36"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559"/>
      <c r="Y594" s="74"/>
      <c r="Z594" s="74"/>
      <c r="AA594" s="74"/>
      <c r="AB594" s="74"/>
      <c r="AC594" s="74"/>
      <c r="AD594" s="74"/>
      <c r="AE594" s="74"/>
      <c r="AF594" s="74"/>
      <c r="AG594" s="74"/>
      <c r="AH594" s="74"/>
      <c r="AI594" s="74"/>
      <c r="AJ594" s="74"/>
    </row>
    <row r="595" spans="1:36"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559"/>
      <c r="Y595" s="74"/>
      <c r="Z595" s="74"/>
      <c r="AA595" s="74"/>
      <c r="AB595" s="74"/>
      <c r="AC595" s="74"/>
      <c r="AD595" s="74"/>
      <c r="AE595" s="74"/>
      <c r="AF595" s="74"/>
      <c r="AG595" s="74"/>
      <c r="AH595" s="74"/>
      <c r="AI595" s="74"/>
      <c r="AJ595" s="74"/>
    </row>
    <row r="596" spans="1:3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559"/>
      <c r="Y596" s="74"/>
      <c r="Z596" s="74"/>
      <c r="AA596" s="74"/>
      <c r="AB596" s="74"/>
      <c r="AC596" s="74"/>
      <c r="AD596" s="74"/>
      <c r="AE596" s="74"/>
      <c r="AF596" s="74"/>
      <c r="AG596" s="74"/>
      <c r="AH596" s="74"/>
      <c r="AI596" s="74"/>
      <c r="AJ596" s="74"/>
    </row>
    <row r="597" spans="1:36"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559"/>
      <c r="Y597" s="74"/>
      <c r="Z597" s="74"/>
      <c r="AA597" s="74"/>
      <c r="AB597" s="74"/>
      <c r="AC597" s="74"/>
      <c r="AD597" s="74"/>
      <c r="AE597" s="74"/>
      <c r="AF597" s="74"/>
      <c r="AG597" s="74"/>
      <c r="AH597" s="74"/>
      <c r="AI597" s="74"/>
      <c r="AJ597" s="74"/>
    </row>
    <row r="598" spans="1:36"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559"/>
      <c r="Y598" s="74"/>
      <c r="Z598" s="74"/>
      <c r="AA598" s="74"/>
      <c r="AB598" s="74"/>
      <c r="AC598" s="74"/>
      <c r="AD598" s="74"/>
      <c r="AE598" s="74"/>
      <c r="AF598" s="74"/>
      <c r="AG598" s="74"/>
      <c r="AH598" s="74"/>
      <c r="AI598" s="74"/>
      <c r="AJ598" s="74"/>
    </row>
    <row r="599" spans="1:36"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559"/>
      <c r="Y599" s="74"/>
      <c r="Z599" s="74"/>
      <c r="AA599" s="74"/>
      <c r="AB599" s="74"/>
      <c r="AC599" s="74"/>
      <c r="AD599" s="74"/>
      <c r="AE599" s="74"/>
      <c r="AF599" s="74"/>
      <c r="AG599" s="74"/>
      <c r="AH599" s="74"/>
      <c r="AI599" s="74"/>
      <c r="AJ599" s="74"/>
    </row>
    <row r="600" spans="1:36"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559"/>
      <c r="Y600" s="74"/>
      <c r="Z600" s="74"/>
      <c r="AA600" s="74"/>
      <c r="AB600" s="74"/>
      <c r="AC600" s="74"/>
      <c r="AD600" s="74"/>
      <c r="AE600" s="74"/>
      <c r="AF600" s="74"/>
      <c r="AG600" s="74"/>
      <c r="AH600" s="74"/>
      <c r="AI600" s="74"/>
      <c r="AJ600" s="74"/>
    </row>
    <row r="601" spans="1:36"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559"/>
      <c r="Y601" s="74"/>
      <c r="Z601" s="74"/>
      <c r="AA601" s="74"/>
      <c r="AB601" s="74"/>
      <c r="AC601" s="74"/>
      <c r="AD601" s="74"/>
      <c r="AE601" s="74"/>
      <c r="AF601" s="74"/>
      <c r="AG601" s="74"/>
      <c r="AH601" s="74"/>
      <c r="AI601" s="74"/>
      <c r="AJ601" s="74"/>
    </row>
    <row r="602" spans="1:36"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559"/>
      <c r="Y602" s="74"/>
      <c r="Z602" s="74"/>
      <c r="AA602" s="74"/>
      <c r="AB602" s="74"/>
      <c r="AC602" s="74"/>
      <c r="AD602" s="74"/>
      <c r="AE602" s="74"/>
      <c r="AF602" s="74"/>
      <c r="AG602" s="74"/>
      <c r="AH602" s="74"/>
      <c r="AI602" s="74"/>
      <c r="AJ602" s="74"/>
    </row>
    <row r="603" spans="1:36"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559"/>
      <c r="Y603" s="74"/>
      <c r="Z603" s="74"/>
      <c r="AA603" s="74"/>
      <c r="AB603" s="74"/>
      <c r="AC603" s="74"/>
      <c r="AD603" s="74"/>
      <c r="AE603" s="74"/>
      <c r="AF603" s="74"/>
      <c r="AG603" s="74"/>
      <c r="AH603" s="74"/>
      <c r="AI603" s="74"/>
      <c r="AJ603" s="74"/>
    </row>
    <row r="604" spans="1:36"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559"/>
      <c r="Y604" s="74"/>
      <c r="Z604" s="74"/>
      <c r="AA604" s="74"/>
      <c r="AB604" s="74"/>
      <c r="AC604" s="74"/>
      <c r="AD604" s="74"/>
      <c r="AE604" s="74"/>
      <c r="AF604" s="74"/>
      <c r="AG604" s="74"/>
      <c r="AH604" s="74"/>
      <c r="AI604" s="74"/>
      <c r="AJ604" s="74"/>
    </row>
    <row r="605" spans="1:36"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559"/>
      <c r="Y605" s="74"/>
      <c r="Z605" s="74"/>
      <c r="AA605" s="74"/>
      <c r="AB605" s="74"/>
      <c r="AC605" s="74"/>
      <c r="AD605" s="74"/>
      <c r="AE605" s="74"/>
      <c r="AF605" s="74"/>
      <c r="AG605" s="74"/>
      <c r="AH605" s="74"/>
      <c r="AI605" s="74"/>
      <c r="AJ605" s="74"/>
    </row>
    <row r="606" spans="1:3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559"/>
      <c r="Y606" s="74"/>
      <c r="Z606" s="74"/>
      <c r="AA606" s="74"/>
      <c r="AB606" s="74"/>
      <c r="AC606" s="74"/>
      <c r="AD606" s="74"/>
      <c r="AE606" s="74"/>
      <c r="AF606" s="74"/>
      <c r="AG606" s="74"/>
      <c r="AH606" s="74"/>
      <c r="AI606" s="74"/>
      <c r="AJ606" s="74"/>
    </row>
    <row r="607" spans="1:36"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559"/>
      <c r="Y607" s="74"/>
      <c r="Z607" s="74"/>
      <c r="AA607" s="74"/>
      <c r="AB607" s="74"/>
      <c r="AC607" s="74"/>
      <c r="AD607" s="74"/>
      <c r="AE607" s="74"/>
      <c r="AF607" s="74"/>
      <c r="AG607" s="74"/>
      <c r="AH607" s="74"/>
      <c r="AI607" s="74"/>
      <c r="AJ607" s="74"/>
    </row>
    <row r="608" spans="1:36"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559"/>
      <c r="Y608" s="74"/>
      <c r="Z608" s="74"/>
      <c r="AA608" s="74"/>
      <c r="AB608" s="74"/>
      <c r="AC608" s="74"/>
      <c r="AD608" s="74"/>
      <c r="AE608" s="74"/>
      <c r="AF608" s="74"/>
      <c r="AG608" s="74"/>
      <c r="AH608" s="74"/>
      <c r="AI608" s="74"/>
      <c r="AJ608" s="74"/>
    </row>
    <row r="609" spans="1:36"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559"/>
      <c r="Y609" s="74"/>
      <c r="Z609" s="74"/>
      <c r="AA609" s="74"/>
      <c r="AB609" s="74"/>
      <c r="AC609" s="74"/>
      <c r="AD609" s="74"/>
      <c r="AE609" s="74"/>
      <c r="AF609" s="74"/>
      <c r="AG609" s="74"/>
      <c r="AH609" s="74"/>
      <c r="AI609" s="74"/>
      <c r="AJ609" s="74"/>
    </row>
    <row r="610" spans="1:36"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559"/>
      <c r="Y610" s="74"/>
      <c r="Z610" s="74"/>
      <c r="AA610" s="74"/>
      <c r="AB610" s="74"/>
      <c r="AC610" s="74"/>
      <c r="AD610" s="74"/>
      <c r="AE610" s="74"/>
      <c r="AF610" s="74"/>
      <c r="AG610" s="74"/>
      <c r="AH610" s="74"/>
      <c r="AI610" s="74"/>
      <c r="AJ610" s="74"/>
    </row>
    <row r="611" spans="1:36"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559"/>
      <c r="Y611" s="74"/>
      <c r="Z611" s="74"/>
      <c r="AA611" s="74"/>
      <c r="AB611" s="74"/>
      <c r="AC611" s="74"/>
      <c r="AD611" s="74"/>
      <c r="AE611" s="74"/>
      <c r="AF611" s="74"/>
      <c r="AG611" s="74"/>
      <c r="AH611" s="74"/>
      <c r="AI611" s="74"/>
      <c r="AJ611" s="74"/>
    </row>
    <row r="612" spans="1:36"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559"/>
      <c r="Y612" s="74"/>
      <c r="Z612" s="74"/>
      <c r="AA612" s="74"/>
      <c r="AB612" s="74"/>
      <c r="AC612" s="74"/>
      <c r="AD612" s="74"/>
      <c r="AE612" s="74"/>
      <c r="AF612" s="74"/>
      <c r="AG612" s="74"/>
      <c r="AH612" s="74"/>
      <c r="AI612" s="74"/>
      <c r="AJ612" s="74"/>
    </row>
    <row r="613" spans="1:36"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559"/>
      <c r="Y613" s="74"/>
      <c r="Z613" s="74"/>
      <c r="AA613" s="74"/>
      <c r="AB613" s="74"/>
      <c r="AC613" s="74"/>
      <c r="AD613" s="74"/>
      <c r="AE613" s="74"/>
      <c r="AF613" s="74"/>
      <c r="AG613" s="74"/>
      <c r="AH613" s="74"/>
      <c r="AI613" s="74"/>
      <c r="AJ613" s="74"/>
    </row>
    <row r="614" spans="1:36"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559"/>
      <c r="Y614" s="74"/>
      <c r="Z614" s="74"/>
      <c r="AA614" s="74"/>
      <c r="AB614" s="74"/>
      <c r="AC614" s="74"/>
      <c r="AD614" s="74"/>
      <c r="AE614" s="74"/>
      <c r="AF614" s="74"/>
      <c r="AG614" s="74"/>
      <c r="AH614" s="74"/>
      <c r="AI614" s="74"/>
      <c r="AJ614" s="74"/>
    </row>
    <row r="615" spans="1:36"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559"/>
      <c r="Y615" s="74"/>
      <c r="Z615" s="74"/>
      <c r="AA615" s="74"/>
      <c r="AB615" s="74"/>
      <c r="AC615" s="74"/>
      <c r="AD615" s="74"/>
      <c r="AE615" s="74"/>
      <c r="AF615" s="74"/>
      <c r="AG615" s="74"/>
      <c r="AH615" s="74"/>
      <c r="AI615" s="74"/>
      <c r="AJ615" s="74"/>
    </row>
    <row r="616" spans="1:3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559"/>
      <c r="Y616" s="74"/>
      <c r="Z616" s="74"/>
      <c r="AA616" s="74"/>
      <c r="AB616" s="74"/>
      <c r="AC616" s="74"/>
      <c r="AD616" s="74"/>
      <c r="AE616" s="74"/>
      <c r="AF616" s="74"/>
      <c r="AG616" s="74"/>
      <c r="AH616" s="74"/>
      <c r="AI616" s="74"/>
      <c r="AJ616" s="74"/>
    </row>
    <row r="617" spans="1:36"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559"/>
      <c r="Y617" s="74"/>
      <c r="Z617" s="74"/>
      <c r="AA617" s="74"/>
      <c r="AB617" s="74"/>
      <c r="AC617" s="74"/>
      <c r="AD617" s="74"/>
      <c r="AE617" s="74"/>
      <c r="AF617" s="74"/>
      <c r="AG617" s="74"/>
      <c r="AH617" s="74"/>
      <c r="AI617" s="74"/>
      <c r="AJ617" s="74"/>
    </row>
    <row r="618" spans="1:36"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559"/>
      <c r="Y618" s="74"/>
      <c r="Z618" s="74"/>
      <c r="AA618" s="74"/>
      <c r="AB618" s="74"/>
      <c r="AC618" s="74"/>
      <c r="AD618" s="74"/>
      <c r="AE618" s="74"/>
      <c r="AF618" s="74"/>
      <c r="AG618" s="74"/>
      <c r="AH618" s="74"/>
      <c r="AI618" s="74"/>
      <c r="AJ618" s="74"/>
    </row>
    <row r="619" spans="1:36"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559"/>
      <c r="Y619" s="74"/>
      <c r="Z619" s="74"/>
      <c r="AA619" s="74"/>
      <c r="AB619" s="74"/>
      <c r="AC619" s="74"/>
      <c r="AD619" s="74"/>
      <c r="AE619" s="74"/>
      <c r="AF619" s="74"/>
      <c r="AG619" s="74"/>
      <c r="AH619" s="74"/>
      <c r="AI619" s="74"/>
      <c r="AJ619" s="74"/>
    </row>
    <row r="620" spans="1:36"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559"/>
      <c r="Y620" s="74"/>
      <c r="Z620" s="74"/>
      <c r="AA620" s="74"/>
      <c r="AB620" s="74"/>
      <c r="AC620" s="74"/>
      <c r="AD620" s="74"/>
      <c r="AE620" s="74"/>
      <c r="AF620" s="74"/>
      <c r="AG620" s="74"/>
      <c r="AH620" s="74"/>
      <c r="AI620" s="74"/>
      <c r="AJ620" s="74"/>
    </row>
    <row r="621" spans="1:36"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559"/>
      <c r="Y621" s="74"/>
      <c r="Z621" s="74"/>
      <c r="AA621" s="74"/>
      <c r="AB621" s="74"/>
      <c r="AC621" s="74"/>
      <c r="AD621" s="74"/>
      <c r="AE621" s="74"/>
      <c r="AF621" s="74"/>
      <c r="AG621" s="74"/>
      <c r="AH621" s="74"/>
      <c r="AI621" s="74"/>
      <c r="AJ621" s="74"/>
    </row>
    <row r="622" spans="1:36"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559"/>
      <c r="Y622" s="74"/>
      <c r="Z622" s="74"/>
      <c r="AA622" s="74"/>
      <c r="AB622" s="74"/>
      <c r="AC622" s="74"/>
      <c r="AD622" s="74"/>
      <c r="AE622" s="74"/>
      <c r="AF622" s="74"/>
      <c r="AG622" s="74"/>
      <c r="AH622" s="74"/>
      <c r="AI622" s="74"/>
      <c r="AJ622" s="74"/>
    </row>
    <row r="623" spans="1:36"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559"/>
      <c r="Y623" s="74"/>
      <c r="Z623" s="74"/>
      <c r="AA623" s="74"/>
      <c r="AB623" s="74"/>
      <c r="AC623" s="74"/>
      <c r="AD623" s="74"/>
      <c r="AE623" s="74"/>
      <c r="AF623" s="74"/>
      <c r="AG623" s="74"/>
      <c r="AH623" s="74"/>
      <c r="AI623" s="74"/>
      <c r="AJ623" s="74"/>
    </row>
    <row r="624" spans="1:36"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559"/>
      <c r="Y624" s="74"/>
      <c r="Z624" s="74"/>
      <c r="AA624" s="74"/>
      <c r="AB624" s="74"/>
      <c r="AC624" s="74"/>
      <c r="AD624" s="74"/>
      <c r="AE624" s="74"/>
      <c r="AF624" s="74"/>
      <c r="AG624" s="74"/>
      <c r="AH624" s="74"/>
      <c r="AI624" s="74"/>
      <c r="AJ624" s="74"/>
    </row>
    <row r="625" spans="1:36"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559"/>
      <c r="Y625" s="74"/>
      <c r="Z625" s="74"/>
      <c r="AA625" s="74"/>
      <c r="AB625" s="74"/>
      <c r="AC625" s="74"/>
      <c r="AD625" s="74"/>
      <c r="AE625" s="74"/>
      <c r="AF625" s="74"/>
      <c r="AG625" s="74"/>
      <c r="AH625" s="74"/>
      <c r="AI625" s="74"/>
      <c r="AJ625" s="74"/>
    </row>
    <row r="626" spans="1:3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559"/>
      <c r="Y626" s="74"/>
      <c r="Z626" s="74"/>
      <c r="AA626" s="74"/>
      <c r="AB626" s="74"/>
      <c r="AC626" s="74"/>
      <c r="AD626" s="74"/>
      <c r="AE626" s="74"/>
      <c r="AF626" s="74"/>
      <c r="AG626" s="74"/>
      <c r="AH626" s="74"/>
      <c r="AI626" s="74"/>
      <c r="AJ626" s="74"/>
    </row>
    <row r="627" spans="1:36"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559"/>
      <c r="Y627" s="74"/>
      <c r="Z627" s="74"/>
      <c r="AA627" s="74"/>
      <c r="AB627" s="74"/>
      <c r="AC627" s="74"/>
      <c r="AD627" s="74"/>
      <c r="AE627" s="74"/>
      <c r="AF627" s="74"/>
      <c r="AG627" s="74"/>
      <c r="AH627" s="74"/>
      <c r="AI627" s="74"/>
      <c r="AJ627" s="74"/>
    </row>
    <row r="628" spans="1:36"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559"/>
      <c r="Y628" s="74"/>
      <c r="Z628" s="74"/>
      <c r="AA628" s="74"/>
      <c r="AB628" s="74"/>
      <c r="AC628" s="74"/>
      <c r="AD628" s="74"/>
      <c r="AE628" s="74"/>
      <c r="AF628" s="74"/>
      <c r="AG628" s="74"/>
      <c r="AH628" s="74"/>
      <c r="AI628" s="74"/>
      <c r="AJ628" s="74"/>
    </row>
    <row r="629" spans="1:36"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559"/>
      <c r="Y629" s="74"/>
      <c r="Z629" s="74"/>
      <c r="AA629" s="74"/>
      <c r="AB629" s="74"/>
      <c r="AC629" s="74"/>
      <c r="AD629" s="74"/>
      <c r="AE629" s="74"/>
      <c r="AF629" s="74"/>
      <c r="AG629" s="74"/>
      <c r="AH629" s="74"/>
      <c r="AI629" s="74"/>
      <c r="AJ629" s="74"/>
    </row>
    <row r="630" spans="1:36"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559"/>
      <c r="Y630" s="74"/>
      <c r="Z630" s="74"/>
      <c r="AA630" s="74"/>
      <c r="AB630" s="74"/>
      <c r="AC630" s="74"/>
      <c r="AD630" s="74"/>
      <c r="AE630" s="74"/>
      <c r="AF630" s="74"/>
      <c r="AG630" s="74"/>
      <c r="AH630" s="74"/>
      <c r="AI630" s="74"/>
      <c r="AJ630" s="74"/>
    </row>
    <row r="631" spans="1:36"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559"/>
      <c r="Y631" s="74"/>
      <c r="Z631" s="74"/>
      <c r="AA631" s="74"/>
      <c r="AB631" s="74"/>
      <c r="AC631" s="74"/>
      <c r="AD631" s="74"/>
      <c r="AE631" s="74"/>
      <c r="AF631" s="74"/>
      <c r="AG631" s="74"/>
      <c r="AH631" s="74"/>
      <c r="AI631" s="74"/>
      <c r="AJ631" s="74"/>
    </row>
    <row r="632" spans="1:36"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559"/>
      <c r="Y632" s="74"/>
      <c r="Z632" s="74"/>
      <c r="AA632" s="74"/>
      <c r="AB632" s="74"/>
      <c r="AC632" s="74"/>
      <c r="AD632" s="74"/>
      <c r="AE632" s="74"/>
      <c r="AF632" s="74"/>
      <c r="AG632" s="74"/>
      <c r="AH632" s="74"/>
      <c r="AI632" s="74"/>
      <c r="AJ632" s="74"/>
    </row>
    <row r="633" spans="1:36"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559"/>
      <c r="Y633" s="74"/>
      <c r="Z633" s="74"/>
      <c r="AA633" s="74"/>
      <c r="AB633" s="74"/>
      <c r="AC633" s="74"/>
      <c r="AD633" s="74"/>
      <c r="AE633" s="74"/>
      <c r="AF633" s="74"/>
      <c r="AG633" s="74"/>
      <c r="AH633" s="74"/>
      <c r="AI633" s="74"/>
      <c r="AJ633" s="74"/>
    </row>
    <row r="634" spans="1:36"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559"/>
      <c r="Y634" s="74"/>
      <c r="Z634" s="74"/>
      <c r="AA634" s="74"/>
      <c r="AB634" s="74"/>
      <c r="AC634" s="74"/>
      <c r="AD634" s="74"/>
      <c r="AE634" s="74"/>
      <c r="AF634" s="74"/>
      <c r="AG634" s="74"/>
      <c r="AH634" s="74"/>
      <c r="AI634" s="74"/>
      <c r="AJ634" s="74"/>
    </row>
    <row r="635" spans="1:36"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559"/>
      <c r="Y635" s="74"/>
      <c r="Z635" s="74"/>
      <c r="AA635" s="74"/>
      <c r="AB635" s="74"/>
      <c r="AC635" s="74"/>
      <c r="AD635" s="74"/>
      <c r="AE635" s="74"/>
      <c r="AF635" s="74"/>
      <c r="AG635" s="74"/>
      <c r="AH635" s="74"/>
      <c r="AI635" s="74"/>
      <c r="AJ635" s="74"/>
    </row>
    <row r="636" spans="1: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559"/>
      <c r="Y636" s="74"/>
      <c r="Z636" s="74"/>
      <c r="AA636" s="74"/>
      <c r="AB636" s="74"/>
      <c r="AC636" s="74"/>
      <c r="AD636" s="74"/>
      <c r="AE636" s="74"/>
      <c r="AF636" s="74"/>
      <c r="AG636" s="74"/>
      <c r="AH636" s="74"/>
      <c r="AI636" s="74"/>
      <c r="AJ636" s="74"/>
    </row>
    <row r="637" spans="1:36"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559"/>
      <c r="Y637" s="74"/>
      <c r="Z637" s="74"/>
      <c r="AA637" s="74"/>
      <c r="AB637" s="74"/>
      <c r="AC637" s="74"/>
      <c r="AD637" s="74"/>
      <c r="AE637" s="74"/>
      <c r="AF637" s="74"/>
      <c r="AG637" s="74"/>
      <c r="AH637" s="74"/>
      <c r="AI637" s="74"/>
      <c r="AJ637" s="74"/>
    </row>
    <row r="638" spans="1:36"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559"/>
      <c r="Y638" s="74"/>
      <c r="Z638" s="74"/>
      <c r="AA638" s="74"/>
      <c r="AB638" s="74"/>
      <c r="AC638" s="74"/>
      <c r="AD638" s="74"/>
      <c r="AE638" s="74"/>
      <c r="AF638" s="74"/>
      <c r="AG638" s="74"/>
      <c r="AH638" s="74"/>
      <c r="AI638" s="74"/>
      <c r="AJ638" s="74"/>
    </row>
    <row r="639" spans="1:36"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559"/>
      <c r="Y639" s="74"/>
      <c r="Z639" s="74"/>
      <c r="AA639" s="74"/>
      <c r="AB639" s="74"/>
      <c r="AC639" s="74"/>
      <c r="AD639" s="74"/>
      <c r="AE639" s="74"/>
      <c r="AF639" s="74"/>
      <c r="AG639" s="74"/>
      <c r="AH639" s="74"/>
      <c r="AI639" s="74"/>
      <c r="AJ639" s="74"/>
    </row>
    <row r="640" spans="1:36"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559"/>
      <c r="Y640" s="74"/>
      <c r="Z640" s="74"/>
      <c r="AA640" s="74"/>
      <c r="AB640" s="74"/>
      <c r="AC640" s="74"/>
      <c r="AD640" s="74"/>
      <c r="AE640" s="74"/>
      <c r="AF640" s="74"/>
      <c r="AG640" s="74"/>
      <c r="AH640" s="74"/>
      <c r="AI640" s="74"/>
      <c r="AJ640" s="74"/>
    </row>
    <row r="641" spans="1:36"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559"/>
      <c r="Y641" s="74"/>
      <c r="Z641" s="74"/>
      <c r="AA641" s="74"/>
      <c r="AB641" s="74"/>
      <c r="AC641" s="74"/>
      <c r="AD641" s="74"/>
      <c r="AE641" s="74"/>
      <c r="AF641" s="74"/>
      <c r="AG641" s="74"/>
      <c r="AH641" s="74"/>
      <c r="AI641" s="74"/>
      <c r="AJ641" s="74"/>
    </row>
    <row r="642" spans="1:36"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559"/>
      <c r="Y642" s="74"/>
      <c r="Z642" s="74"/>
      <c r="AA642" s="74"/>
      <c r="AB642" s="74"/>
      <c r="AC642" s="74"/>
      <c r="AD642" s="74"/>
      <c r="AE642" s="74"/>
      <c r="AF642" s="74"/>
      <c r="AG642" s="74"/>
      <c r="AH642" s="74"/>
      <c r="AI642" s="74"/>
      <c r="AJ642" s="74"/>
    </row>
    <row r="643" spans="1:36"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559"/>
      <c r="Y643" s="74"/>
      <c r="Z643" s="74"/>
      <c r="AA643" s="74"/>
      <c r="AB643" s="74"/>
      <c r="AC643" s="74"/>
      <c r="AD643" s="74"/>
      <c r="AE643" s="74"/>
      <c r="AF643" s="74"/>
      <c r="AG643" s="74"/>
      <c r="AH643" s="74"/>
      <c r="AI643" s="74"/>
      <c r="AJ643" s="74"/>
    </row>
    <row r="644" spans="1:36"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559"/>
      <c r="Y644" s="74"/>
      <c r="Z644" s="74"/>
      <c r="AA644" s="74"/>
      <c r="AB644" s="74"/>
      <c r="AC644" s="74"/>
      <c r="AD644" s="74"/>
      <c r="AE644" s="74"/>
      <c r="AF644" s="74"/>
      <c r="AG644" s="74"/>
      <c r="AH644" s="74"/>
      <c r="AI644" s="74"/>
      <c r="AJ644" s="74"/>
    </row>
    <row r="645" spans="1:36"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559"/>
      <c r="Y645" s="74"/>
      <c r="Z645" s="74"/>
      <c r="AA645" s="74"/>
      <c r="AB645" s="74"/>
      <c r="AC645" s="74"/>
      <c r="AD645" s="74"/>
      <c r="AE645" s="74"/>
      <c r="AF645" s="74"/>
      <c r="AG645" s="74"/>
      <c r="AH645" s="74"/>
      <c r="AI645" s="74"/>
      <c r="AJ645" s="74"/>
    </row>
    <row r="646" spans="1:3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559"/>
      <c r="Y646" s="74"/>
      <c r="Z646" s="74"/>
      <c r="AA646" s="74"/>
      <c r="AB646" s="74"/>
      <c r="AC646" s="74"/>
      <c r="AD646" s="74"/>
      <c r="AE646" s="74"/>
      <c r="AF646" s="74"/>
      <c r="AG646" s="74"/>
      <c r="AH646" s="74"/>
      <c r="AI646" s="74"/>
      <c r="AJ646" s="74"/>
    </row>
    <row r="647" spans="1:36"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559"/>
      <c r="Y647" s="74"/>
      <c r="Z647" s="74"/>
      <c r="AA647" s="74"/>
      <c r="AB647" s="74"/>
      <c r="AC647" s="74"/>
      <c r="AD647" s="74"/>
      <c r="AE647" s="74"/>
      <c r="AF647" s="74"/>
      <c r="AG647" s="74"/>
      <c r="AH647" s="74"/>
      <c r="AI647" s="74"/>
      <c r="AJ647" s="74"/>
    </row>
    <row r="648" spans="1:36"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559"/>
      <c r="Y648" s="74"/>
      <c r="Z648" s="74"/>
      <c r="AA648" s="74"/>
      <c r="AB648" s="74"/>
      <c r="AC648" s="74"/>
      <c r="AD648" s="74"/>
      <c r="AE648" s="74"/>
      <c r="AF648" s="74"/>
      <c r="AG648" s="74"/>
      <c r="AH648" s="74"/>
      <c r="AI648" s="74"/>
      <c r="AJ648" s="74"/>
    </row>
    <row r="649" spans="1:36"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559"/>
      <c r="Y649" s="74"/>
      <c r="Z649" s="74"/>
      <c r="AA649" s="74"/>
      <c r="AB649" s="74"/>
      <c r="AC649" s="74"/>
      <c r="AD649" s="74"/>
      <c r="AE649" s="74"/>
      <c r="AF649" s="74"/>
      <c r="AG649" s="74"/>
      <c r="AH649" s="74"/>
      <c r="AI649" s="74"/>
      <c r="AJ649" s="74"/>
    </row>
    <row r="650" spans="1:36"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559"/>
      <c r="Y650" s="74"/>
      <c r="Z650" s="74"/>
      <c r="AA650" s="74"/>
      <c r="AB650" s="74"/>
      <c r="AC650" s="74"/>
      <c r="AD650" s="74"/>
      <c r="AE650" s="74"/>
      <c r="AF650" s="74"/>
      <c r="AG650" s="74"/>
      <c r="AH650" s="74"/>
      <c r="AI650" s="74"/>
      <c r="AJ650" s="74"/>
    </row>
    <row r="651" spans="1:36"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559"/>
      <c r="Y651" s="74"/>
      <c r="Z651" s="74"/>
      <c r="AA651" s="74"/>
      <c r="AB651" s="74"/>
      <c r="AC651" s="74"/>
      <c r="AD651" s="74"/>
      <c r="AE651" s="74"/>
      <c r="AF651" s="74"/>
      <c r="AG651" s="74"/>
      <c r="AH651" s="74"/>
      <c r="AI651" s="74"/>
      <c r="AJ651" s="74"/>
    </row>
    <row r="652" spans="1:36"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559"/>
      <c r="Y652" s="74"/>
      <c r="Z652" s="74"/>
      <c r="AA652" s="74"/>
      <c r="AB652" s="74"/>
      <c r="AC652" s="74"/>
      <c r="AD652" s="74"/>
      <c r="AE652" s="74"/>
      <c r="AF652" s="74"/>
      <c r="AG652" s="74"/>
      <c r="AH652" s="74"/>
      <c r="AI652" s="74"/>
      <c r="AJ652" s="74"/>
    </row>
    <row r="653" spans="1:36"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559"/>
      <c r="Y653" s="74"/>
      <c r="Z653" s="74"/>
      <c r="AA653" s="74"/>
      <c r="AB653" s="74"/>
      <c r="AC653" s="74"/>
      <c r="AD653" s="74"/>
      <c r="AE653" s="74"/>
      <c r="AF653" s="74"/>
      <c r="AG653" s="74"/>
      <c r="AH653" s="74"/>
      <c r="AI653" s="74"/>
      <c r="AJ653" s="74"/>
    </row>
    <row r="654" spans="1:36"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559"/>
      <c r="Y654" s="74"/>
      <c r="Z654" s="74"/>
      <c r="AA654" s="74"/>
      <c r="AB654" s="74"/>
      <c r="AC654" s="74"/>
      <c r="AD654" s="74"/>
      <c r="AE654" s="74"/>
      <c r="AF654" s="74"/>
      <c r="AG654" s="74"/>
      <c r="AH654" s="74"/>
      <c r="AI654" s="74"/>
      <c r="AJ654" s="74"/>
    </row>
    <row r="655" spans="1:36"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559"/>
      <c r="Y655" s="74"/>
      <c r="Z655" s="74"/>
      <c r="AA655" s="74"/>
      <c r="AB655" s="74"/>
      <c r="AC655" s="74"/>
      <c r="AD655" s="74"/>
      <c r="AE655" s="74"/>
      <c r="AF655" s="74"/>
      <c r="AG655" s="74"/>
      <c r="AH655" s="74"/>
      <c r="AI655" s="74"/>
      <c r="AJ655" s="74"/>
    </row>
    <row r="656" spans="1:3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559"/>
      <c r="Y656" s="74"/>
      <c r="Z656" s="74"/>
      <c r="AA656" s="74"/>
      <c r="AB656" s="74"/>
      <c r="AC656" s="74"/>
      <c r="AD656" s="74"/>
      <c r="AE656" s="74"/>
      <c r="AF656" s="74"/>
      <c r="AG656" s="74"/>
      <c r="AH656" s="74"/>
      <c r="AI656" s="74"/>
      <c r="AJ656" s="74"/>
    </row>
    <row r="657" spans="1:36"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559"/>
      <c r="Y657" s="74"/>
      <c r="Z657" s="74"/>
      <c r="AA657" s="74"/>
      <c r="AB657" s="74"/>
      <c r="AC657" s="74"/>
      <c r="AD657" s="74"/>
      <c r="AE657" s="74"/>
      <c r="AF657" s="74"/>
      <c r="AG657" s="74"/>
      <c r="AH657" s="74"/>
      <c r="AI657" s="74"/>
      <c r="AJ657" s="74"/>
    </row>
    <row r="658" spans="1:36"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559"/>
      <c r="Y658" s="74"/>
      <c r="Z658" s="74"/>
      <c r="AA658" s="74"/>
      <c r="AB658" s="74"/>
      <c r="AC658" s="74"/>
      <c r="AD658" s="74"/>
      <c r="AE658" s="74"/>
      <c r="AF658" s="74"/>
      <c r="AG658" s="74"/>
      <c r="AH658" s="74"/>
      <c r="AI658" s="74"/>
      <c r="AJ658" s="74"/>
    </row>
    <row r="659" spans="1:36"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559"/>
      <c r="Y659" s="74"/>
      <c r="Z659" s="74"/>
      <c r="AA659" s="74"/>
      <c r="AB659" s="74"/>
      <c r="AC659" s="74"/>
      <c r="AD659" s="74"/>
      <c r="AE659" s="74"/>
      <c r="AF659" s="74"/>
      <c r="AG659" s="74"/>
      <c r="AH659" s="74"/>
      <c r="AI659" s="74"/>
      <c r="AJ659" s="74"/>
    </row>
    <row r="660" spans="1:36"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559"/>
      <c r="Y660" s="74"/>
      <c r="Z660" s="74"/>
      <c r="AA660" s="74"/>
      <c r="AB660" s="74"/>
      <c r="AC660" s="74"/>
      <c r="AD660" s="74"/>
      <c r="AE660" s="74"/>
      <c r="AF660" s="74"/>
      <c r="AG660" s="74"/>
      <c r="AH660" s="74"/>
      <c r="AI660" s="74"/>
      <c r="AJ660" s="74"/>
    </row>
    <row r="661" spans="1:36"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559"/>
      <c r="Y661" s="74"/>
      <c r="Z661" s="74"/>
      <c r="AA661" s="74"/>
      <c r="AB661" s="74"/>
      <c r="AC661" s="74"/>
      <c r="AD661" s="74"/>
      <c r="AE661" s="74"/>
      <c r="AF661" s="74"/>
      <c r="AG661" s="74"/>
      <c r="AH661" s="74"/>
      <c r="AI661" s="74"/>
      <c r="AJ661" s="74"/>
    </row>
    <row r="662" spans="1:36"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559"/>
      <c r="Y662" s="74"/>
      <c r="Z662" s="74"/>
      <c r="AA662" s="74"/>
      <c r="AB662" s="74"/>
      <c r="AC662" s="74"/>
      <c r="AD662" s="74"/>
      <c r="AE662" s="74"/>
      <c r="AF662" s="74"/>
      <c r="AG662" s="74"/>
      <c r="AH662" s="74"/>
      <c r="AI662" s="74"/>
      <c r="AJ662" s="74"/>
    </row>
    <row r="663" spans="1:36"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559"/>
      <c r="Y663" s="74"/>
      <c r="Z663" s="74"/>
      <c r="AA663" s="74"/>
      <c r="AB663" s="74"/>
      <c r="AC663" s="74"/>
      <c r="AD663" s="74"/>
      <c r="AE663" s="74"/>
      <c r="AF663" s="74"/>
      <c r="AG663" s="74"/>
      <c r="AH663" s="74"/>
      <c r="AI663" s="74"/>
      <c r="AJ663" s="74"/>
    </row>
    <row r="664" spans="1:36"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559"/>
      <c r="Y664" s="74"/>
      <c r="Z664" s="74"/>
      <c r="AA664" s="74"/>
      <c r="AB664" s="74"/>
      <c r="AC664" s="74"/>
      <c r="AD664" s="74"/>
      <c r="AE664" s="74"/>
      <c r="AF664" s="74"/>
      <c r="AG664" s="74"/>
      <c r="AH664" s="74"/>
      <c r="AI664" s="74"/>
      <c r="AJ664" s="74"/>
    </row>
    <row r="665" spans="1:36"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559"/>
      <c r="Y665" s="74"/>
      <c r="Z665" s="74"/>
      <c r="AA665" s="74"/>
      <c r="AB665" s="74"/>
      <c r="AC665" s="74"/>
      <c r="AD665" s="74"/>
      <c r="AE665" s="74"/>
      <c r="AF665" s="74"/>
      <c r="AG665" s="74"/>
      <c r="AH665" s="74"/>
      <c r="AI665" s="74"/>
      <c r="AJ665" s="74"/>
    </row>
    <row r="666" spans="1:3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559"/>
      <c r="Y666" s="74"/>
      <c r="Z666" s="74"/>
      <c r="AA666" s="74"/>
      <c r="AB666" s="74"/>
      <c r="AC666" s="74"/>
      <c r="AD666" s="74"/>
      <c r="AE666" s="74"/>
      <c r="AF666" s="74"/>
      <c r="AG666" s="74"/>
      <c r="AH666" s="74"/>
      <c r="AI666" s="74"/>
      <c r="AJ666" s="74"/>
    </row>
    <row r="667" spans="1:36"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559"/>
      <c r="Y667" s="74"/>
      <c r="Z667" s="74"/>
      <c r="AA667" s="74"/>
      <c r="AB667" s="74"/>
      <c r="AC667" s="74"/>
      <c r="AD667" s="74"/>
      <c r="AE667" s="74"/>
      <c r="AF667" s="74"/>
      <c r="AG667" s="74"/>
      <c r="AH667" s="74"/>
      <c r="AI667" s="74"/>
      <c r="AJ667" s="74"/>
    </row>
    <row r="668" spans="1:36"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559"/>
      <c r="Y668" s="74"/>
      <c r="Z668" s="74"/>
      <c r="AA668" s="74"/>
      <c r="AB668" s="74"/>
      <c r="AC668" s="74"/>
      <c r="AD668" s="74"/>
      <c r="AE668" s="74"/>
      <c r="AF668" s="74"/>
      <c r="AG668" s="74"/>
      <c r="AH668" s="74"/>
      <c r="AI668" s="74"/>
      <c r="AJ668" s="74"/>
    </row>
    <row r="669" spans="1:36"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559"/>
      <c r="Y669" s="74"/>
      <c r="Z669" s="74"/>
      <c r="AA669" s="74"/>
      <c r="AB669" s="74"/>
      <c r="AC669" s="74"/>
      <c r="AD669" s="74"/>
      <c r="AE669" s="74"/>
      <c r="AF669" s="74"/>
      <c r="AG669" s="74"/>
      <c r="AH669" s="74"/>
      <c r="AI669" s="74"/>
      <c r="AJ669" s="74"/>
    </row>
    <row r="670" spans="1:36"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559"/>
      <c r="Y670" s="74"/>
      <c r="Z670" s="74"/>
      <c r="AA670" s="74"/>
      <c r="AB670" s="74"/>
      <c r="AC670" s="74"/>
      <c r="AD670" s="74"/>
      <c r="AE670" s="74"/>
      <c r="AF670" s="74"/>
      <c r="AG670" s="74"/>
      <c r="AH670" s="74"/>
      <c r="AI670" s="74"/>
      <c r="AJ670" s="74"/>
    </row>
    <row r="671" spans="1:36"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559"/>
      <c r="Y671" s="74"/>
      <c r="Z671" s="74"/>
      <c r="AA671" s="74"/>
      <c r="AB671" s="74"/>
      <c r="AC671" s="74"/>
      <c r="AD671" s="74"/>
      <c r="AE671" s="74"/>
      <c r="AF671" s="74"/>
      <c r="AG671" s="74"/>
      <c r="AH671" s="74"/>
      <c r="AI671" s="74"/>
      <c r="AJ671" s="74"/>
    </row>
    <row r="672" spans="1:36"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559"/>
      <c r="Y672" s="74"/>
      <c r="Z672" s="74"/>
      <c r="AA672" s="74"/>
      <c r="AB672" s="74"/>
      <c r="AC672" s="74"/>
      <c r="AD672" s="74"/>
      <c r="AE672" s="74"/>
      <c r="AF672" s="74"/>
      <c r="AG672" s="74"/>
      <c r="AH672" s="74"/>
      <c r="AI672" s="74"/>
      <c r="AJ672" s="74"/>
    </row>
    <row r="673" spans="1:36"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559"/>
      <c r="Y673" s="74"/>
      <c r="Z673" s="74"/>
      <c r="AA673" s="74"/>
      <c r="AB673" s="74"/>
      <c r="AC673" s="74"/>
      <c r="AD673" s="74"/>
      <c r="AE673" s="74"/>
      <c r="AF673" s="74"/>
      <c r="AG673" s="74"/>
      <c r="AH673" s="74"/>
      <c r="AI673" s="74"/>
      <c r="AJ673" s="74"/>
    </row>
    <row r="674" spans="1:36"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559"/>
      <c r="Y674" s="74"/>
      <c r="Z674" s="74"/>
      <c r="AA674" s="74"/>
      <c r="AB674" s="74"/>
      <c r="AC674" s="74"/>
      <c r="AD674" s="74"/>
      <c r="AE674" s="74"/>
      <c r="AF674" s="74"/>
      <c r="AG674" s="74"/>
      <c r="AH674" s="74"/>
      <c r="AI674" s="74"/>
      <c r="AJ674" s="74"/>
    </row>
    <row r="675" spans="1:36"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559"/>
      <c r="Y675" s="74"/>
      <c r="Z675" s="74"/>
      <c r="AA675" s="74"/>
      <c r="AB675" s="74"/>
      <c r="AC675" s="74"/>
      <c r="AD675" s="74"/>
      <c r="AE675" s="74"/>
      <c r="AF675" s="74"/>
      <c r="AG675" s="74"/>
      <c r="AH675" s="74"/>
      <c r="AI675" s="74"/>
      <c r="AJ675" s="74"/>
    </row>
    <row r="676" spans="1:3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559"/>
      <c r="Y676" s="74"/>
      <c r="Z676" s="74"/>
      <c r="AA676" s="74"/>
      <c r="AB676" s="74"/>
      <c r="AC676" s="74"/>
      <c r="AD676" s="74"/>
      <c r="AE676" s="74"/>
      <c r="AF676" s="74"/>
      <c r="AG676" s="74"/>
      <c r="AH676" s="74"/>
      <c r="AI676" s="74"/>
      <c r="AJ676" s="74"/>
    </row>
    <row r="677" spans="1:36"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559"/>
      <c r="Y677" s="74"/>
      <c r="Z677" s="74"/>
      <c r="AA677" s="74"/>
      <c r="AB677" s="74"/>
      <c r="AC677" s="74"/>
      <c r="AD677" s="74"/>
      <c r="AE677" s="74"/>
      <c r="AF677" s="74"/>
      <c r="AG677" s="74"/>
      <c r="AH677" s="74"/>
      <c r="AI677" s="74"/>
      <c r="AJ677" s="74"/>
    </row>
    <row r="678" spans="1:36"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559"/>
      <c r="Y678" s="74"/>
      <c r="Z678" s="74"/>
      <c r="AA678" s="74"/>
      <c r="AB678" s="74"/>
      <c r="AC678" s="74"/>
      <c r="AD678" s="74"/>
      <c r="AE678" s="74"/>
      <c r="AF678" s="74"/>
      <c r="AG678" s="74"/>
      <c r="AH678" s="74"/>
      <c r="AI678" s="74"/>
      <c r="AJ678" s="74"/>
    </row>
    <row r="679" spans="1:36"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559"/>
      <c r="Y679" s="74"/>
      <c r="Z679" s="74"/>
      <c r="AA679" s="74"/>
      <c r="AB679" s="74"/>
      <c r="AC679" s="74"/>
      <c r="AD679" s="74"/>
      <c r="AE679" s="74"/>
      <c r="AF679" s="74"/>
      <c r="AG679" s="74"/>
      <c r="AH679" s="74"/>
      <c r="AI679" s="74"/>
      <c r="AJ679" s="74"/>
    </row>
    <row r="680" spans="1:36"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559"/>
      <c r="Y680" s="74"/>
      <c r="Z680" s="74"/>
      <c r="AA680" s="74"/>
      <c r="AB680" s="74"/>
      <c r="AC680" s="74"/>
      <c r="AD680" s="74"/>
      <c r="AE680" s="74"/>
      <c r="AF680" s="74"/>
      <c r="AG680" s="74"/>
      <c r="AH680" s="74"/>
      <c r="AI680" s="74"/>
      <c r="AJ680" s="74"/>
    </row>
    <row r="681" spans="1:36"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559"/>
      <c r="Y681" s="74"/>
      <c r="Z681" s="74"/>
      <c r="AA681" s="74"/>
      <c r="AB681" s="74"/>
      <c r="AC681" s="74"/>
      <c r="AD681" s="74"/>
      <c r="AE681" s="74"/>
      <c r="AF681" s="74"/>
      <c r="AG681" s="74"/>
      <c r="AH681" s="74"/>
      <c r="AI681" s="74"/>
      <c r="AJ681" s="74"/>
    </row>
    <row r="682" spans="1:36"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559"/>
      <c r="Y682" s="74"/>
      <c r="Z682" s="74"/>
      <c r="AA682" s="74"/>
      <c r="AB682" s="74"/>
      <c r="AC682" s="74"/>
      <c r="AD682" s="74"/>
      <c r="AE682" s="74"/>
      <c r="AF682" s="74"/>
      <c r="AG682" s="74"/>
      <c r="AH682" s="74"/>
      <c r="AI682" s="74"/>
      <c r="AJ682" s="74"/>
    </row>
    <row r="683" spans="1:36"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559"/>
      <c r="Y683" s="74"/>
      <c r="Z683" s="74"/>
      <c r="AA683" s="74"/>
      <c r="AB683" s="74"/>
      <c r="AC683" s="74"/>
      <c r="AD683" s="74"/>
      <c r="AE683" s="74"/>
      <c r="AF683" s="74"/>
      <c r="AG683" s="74"/>
      <c r="AH683" s="74"/>
      <c r="AI683" s="74"/>
      <c r="AJ683" s="74"/>
    </row>
    <row r="684" spans="1:36"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559"/>
      <c r="Y684" s="74"/>
      <c r="Z684" s="74"/>
      <c r="AA684" s="74"/>
      <c r="AB684" s="74"/>
      <c r="AC684" s="74"/>
      <c r="AD684" s="74"/>
      <c r="AE684" s="74"/>
      <c r="AF684" s="74"/>
      <c r="AG684" s="74"/>
      <c r="AH684" s="74"/>
      <c r="AI684" s="74"/>
      <c r="AJ684" s="74"/>
    </row>
    <row r="685" spans="1:36"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559"/>
      <c r="Y685" s="74"/>
      <c r="Z685" s="74"/>
      <c r="AA685" s="74"/>
      <c r="AB685" s="74"/>
      <c r="AC685" s="74"/>
      <c r="AD685" s="74"/>
      <c r="AE685" s="74"/>
      <c r="AF685" s="74"/>
      <c r="AG685" s="74"/>
      <c r="AH685" s="74"/>
      <c r="AI685" s="74"/>
      <c r="AJ685" s="74"/>
    </row>
    <row r="686" spans="1:3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559"/>
      <c r="Y686" s="74"/>
      <c r="Z686" s="74"/>
      <c r="AA686" s="74"/>
      <c r="AB686" s="74"/>
      <c r="AC686" s="74"/>
      <c r="AD686" s="74"/>
      <c r="AE686" s="74"/>
      <c r="AF686" s="74"/>
      <c r="AG686" s="74"/>
      <c r="AH686" s="74"/>
      <c r="AI686" s="74"/>
      <c r="AJ686" s="74"/>
    </row>
    <row r="687" spans="1:36"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559"/>
      <c r="Y687" s="74"/>
      <c r="Z687" s="74"/>
      <c r="AA687" s="74"/>
      <c r="AB687" s="74"/>
      <c r="AC687" s="74"/>
      <c r="AD687" s="74"/>
      <c r="AE687" s="74"/>
      <c r="AF687" s="74"/>
      <c r="AG687" s="74"/>
      <c r="AH687" s="74"/>
      <c r="AI687" s="74"/>
      <c r="AJ687" s="74"/>
    </row>
    <row r="688" spans="1:36"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559"/>
      <c r="Y688" s="74"/>
      <c r="Z688" s="74"/>
      <c r="AA688" s="74"/>
      <c r="AB688" s="74"/>
      <c r="AC688" s="74"/>
      <c r="AD688" s="74"/>
      <c r="AE688" s="74"/>
      <c r="AF688" s="74"/>
      <c r="AG688" s="74"/>
      <c r="AH688" s="74"/>
      <c r="AI688" s="74"/>
      <c r="AJ688" s="74"/>
    </row>
    <row r="689" spans="1:36"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559"/>
      <c r="Y689" s="74"/>
      <c r="Z689" s="74"/>
      <c r="AA689" s="74"/>
      <c r="AB689" s="74"/>
      <c r="AC689" s="74"/>
      <c r="AD689" s="74"/>
      <c r="AE689" s="74"/>
      <c r="AF689" s="74"/>
      <c r="AG689" s="74"/>
      <c r="AH689" s="74"/>
      <c r="AI689" s="74"/>
      <c r="AJ689" s="74"/>
    </row>
    <row r="690" spans="1:36"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559"/>
      <c r="Y690" s="74"/>
      <c r="Z690" s="74"/>
      <c r="AA690" s="74"/>
      <c r="AB690" s="74"/>
      <c r="AC690" s="74"/>
      <c r="AD690" s="74"/>
      <c r="AE690" s="74"/>
      <c r="AF690" s="74"/>
      <c r="AG690" s="74"/>
      <c r="AH690" s="74"/>
      <c r="AI690" s="74"/>
      <c r="AJ690" s="74"/>
    </row>
    <row r="691" spans="1:36"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559"/>
      <c r="Y691" s="74"/>
      <c r="Z691" s="74"/>
      <c r="AA691" s="74"/>
      <c r="AB691" s="74"/>
      <c r="AC691" s="74"/>
      <c r="AD691" s="74"/>
      <c r="AE691" s="74"/>
      <c r="AF691" s="74"/>
      <c r="AG691" s="74"/>
      <c r="AH691" s="74"/>
      <c r="AI691" s="74"/>
      <c r="AJ691" s="74"/>
    </row>
    <row r="692" spans="1:36"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559"/>
      <c r="Y692" s="74"/>
      <c r="Z692" s="74"/>
      <c r="AA692" s="74"/>
      <c r="AB692" s="74"/>
      <c r="AC692" s="74"/>
      <c r="AD692" s="74"/>
      <c r="AE692" s="74"/>
      <c r="AF692" s="74"/>
      <c r="AG692" s="74"/>
      <c r="AH692" s="74"/>
      <c r="AI692" s="74"/>
      <c r="AJ692" s="74"/>
    </row>
    <row r="693" spans="1:36"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559"/>
      <c r="Y693" s="74"/>
      <c r="Z693" s="74"/>
      <c r="AA693" s="74"/>
      <c r="AB693" s="74"/>
      <c r="AC693" s="74"/>
      <c r="AD693" s="74"/>
      <c r="AE693" s="74"/>
      <c r="AF693" s="74"/>
      <c r="AG693" s="74"/>
      <c r="AH693" s="74"/>
      <c r="AI693" s="74"/>
      <c r="AJ693" s="74"/>
    </row>
    <row r="694" spans="1:36"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559"/>
      <c r="Y694" s="74"/>
      <c r="Z694" s="74"/>
      <c r="AA694" s="74"/>
      <c r="AB694" s="74"/>
      <c r="AC694" s="74"/>
      <c r="AD694" s="74"/>
      <c r="AE694" s="74"/>
      <c r="AF694" s="74"/>
      <c r="AG694" s="74"/>
      <c r="AH694" s="74"/>
      <c r="AI694" s="74"/>
      <c r="AJ694" s="74"/>
    </row>
    <row r="695" spans="1:36"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559"/>
      <c r="Y695" s="74"/>
      <c r="Z695" s="74"/>
      <c r="AA695" s="74"/>
      <c r="AB695" s="74"/>
      <c r="AC695" s="74"/>
      <c r="AD695" s="74"/>
      <c r="AE695" s="74"/>
      <c r="AF695" s="74"/>
      <c r="AG695" s="74"/>
      <c r="AH695" s="74"/>
      <c r="AI695" s="74"/>
      <c r="AJ695" s="74"/>
    </row>
    <row r="696" spans="1:3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559"/>
      <c r="Y696" s="74"/>
      <c r="Z696" s="74"/>
      <c r="AA696" s="74"/>
      <c r="AB696" s="74"/>
      <c r="AC696" s="74"/>
      <c r="AD696" s="74"/>
      <c r="AE696" s="74"/>
      <c r="AF696" s="74"/>
      <c r="AG696" s="74"/>
      <c r="AH696" s="74"/>
      <c r="AI696" s="74"/>
      <c r="AJ696" s="74"/>
    </row>
    <row r="697" spans="1:36"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559"/>
      <c r="Y697" s="74"/>
      <c r="Z697" s="74"/>
      <c r="AA697" s="74"/>
      <c r="AB697" s="74"/>
      <c r="AC697" s="74"/>
      <c r="AD697" s="74"/>
      <c r="AE697" s="74"/>
      <c r="AF697" s="74"/>
      <c r="AG697" s="74"/>
      <c r="AH697" s="74"/>
      <c r="AI697" s="74"/>
      <c r="AJ697" s="74"/>
    </row>
    <row r="698" spans="1:36"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559"/>
      <c r="Y698" s="74"/>
      <c r="Z698" s="74"/>
      <c r="AA698" s="74"/>
      <c r="AB698" s="74"/>
      <c r="AC698" s="74"/>
      <c r="AD698" s="74"/>
      <c r="AE698" s="74"/>
      <c r="AF698" s="74"/>
      <c r="AG698" s="74"/>
      <c r="AH698" s="74"/>
      <c r="AI698" s="74"/>
      <c r="AJ698" s="74"/>
    </row>
    <row r="699" spans="1:36"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559"/>
      <c r="Y699" s="74"/>
      <c r="Z699" s="74"/>
      <c r="AA699" s="74"/>
      <c r="AB699" s="74"/>
      <c r="AC699" s="74"/>
      <c r="AD699" s="74"/>
      <c r="AE699" s="74"/>
      <c r="AF699" s="74"/>
      <c r="AG699" s="74"/>
      <c r="AH699" s="74"/>
      <c r="AI699" s="74"/>
      <c r="AJ699" s="74"/>
    </row>
    <row r="700" spans="1:36"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559"/>
      <c r="Y700" s="74"/>
      <c r="Z700" s="74"/>
      <c r="AA700" s="74"/>
      <c r="AB700" s="74"/>
      <c r="AC700" s="74"/>
      <c r="AD700" s="74"/>
      <c r="AE700" s="74"/>
      <c r="AF700" s="74"/>
      <c r="AG700" s="74"/>
      <c r="AH700" s="74"/>
      <c r="AI700" s="74"/>
      <c r="AJ700" s="74"/>
    </row>
    <row r="701" spans="1:36"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559"/>
      <c r="Y701" s="74"/>
      <c r="Z701" s="74"/>
      <c r="AA701" s="74"/>
      <c r="AB701" s="74"/>
      <c r="AC701" s="74"/>
      <c r="AD701" s="74"/>
      <c r="AE701" s="74"/>
      <c r="AF701" s="74"/>
      <c r="AG701" s="74"/>
      <c r="AH701" s="74"/>
      <c r="AI701" s="74"/>
      <c r="AJ701" s="74"/>
    </row>
    <row r="702" spans="1:36"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559"/>
      <c r="Y702" s="74"/>
      <c r="Z702" s="74"/>
      <c r="AA702" s="74"/>
      <c r="AB702" s="74"/>
      <c r="AC702" s="74"/>
      <c r="AD702" s="74"/>
      <c r="AE702" s="74"/>
      <c r="AF702" s="74"/>
      <c r="AG702" s="74"/>
      <c r="AH702" s="74"/>
      <c r="AI702" s="74"/>
      <c r="AJ702" s="74"/>
    </row>
    <row r="703" spans="1:36"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559"/>
      <c r="Y703" s="74"/>
      <c r="Z703" s="74"/>
      <c r="AA703" s="74"/>
      <c r="AB703" s="74"/>
      <c r="AC703" s="74"/>
      <c r="AD703" s="74"/>
      <c r="AE703" s="74"/>
      <c r="AF703" s="74"/>
      <c r="AG703" s="74"/>
      <c r="AH703" s="74"/>
      <c r="AI703" s="74"/>
      <c r="AJ703" s="74"/>
    </row>
    <row r="704" spans="1:36"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559"/>
      <c r="Y704" s="74"/>
      <c r="Z704" s="74"/>
      <c r="AA704" s="74"/>
      <c r="AB704" s="74"/>
      <c r="AC704" s="74"/>
      <c r="AD704" s="74"/>
      <c r="AE704" s="74"/>
      <c r="AF704" s="74"/>
      <c r="AG704" s="74"/>
      <c r="AH704" s="74"/>
      <c r="AI704" s="74"/>
      <c r="AJ704" s="74"/>
    </row>
    <row r="705" spans="1:36"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559"/>
      <c r="Y705" s="74"/>
      <c r="Z705" s="74"/>
      <c r="AA705" s="74"/>
      <c r="AB705" s="74"/>
      <c r="AC705" s="74"/>
      <c r="AD705" s="74"/>
      <c r="AE705" s="74"/>
      <c r="AF705" s="74"/>
      <c r="AG705" s="74"/>
      <c r="AH705" s="74"/>
      <c r="AI705" s="74"/>
      <c r="AJ705" s="74"/>
    </row>
    <row r="706" spans="1:3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559"/>
      <c r="Y706" s="74"/>
      <c r="Z706" s="74"/>
      <c r="AA706" s="74"/>
      <c r="AB706" s="74"/>
      <c r="AC706" s="74"/>
      <c r="AD706" s="74"/>
      <c r="AE706" s="74"/>
      <c r="AF706" s="74"/>
      <c r="AG706" s="74"/>
      <c r="AH706" s="74"/>
      <c r="AI706" s="74"/>
      <c r="AJ706" s="74"/>
    </row>
    <row r="707" spans="1:36"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559"/>
      <c r="Y707" s="74"/>
      <c r="Z707" s="74"/>
      <c r="AA707" s="74"/>
      <c r="AB707" s="74"/>
      <c r="AC707" s="74"/>
      <c r="AD707" s="74"/>
      <c r="AE707" s="74"/>
      <c r="AF707" s="74"/>
      <c r="AG707" s="74"/>
      <c r="AH707" s="74"/>
      <c r="AI707" s="74"/>
      <c r="AJ707" s="74"/>
    </row>
    <row r="708" spans="1:36"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559"/>
      <c r="Y708" s="74"/>
      <c r="Z708" s="74"/>
      <c r="AA708" s="74"/>
      <c r="AB708" s="74"/>
      <c r="AC708" s="74"/>
      <c r="AD708" s="74"/>
      <c r="AE708" s="74"/>
      <c r="AF708" s="74"/>
      <c r="AG708" s="74"/>
      <c r="AH708" s="74"/>
      <c r="AI708" s="74"/>
      <c r="AJ708" s="74"/>
    </row>
    <row r="709" spans="1:36"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559"/>
      <c r="Y709" s="74"/>
      <c r="Z709" s="74"/>
      <c r="AA709" s="74"/>
      <c r="AB709" s="74"/>
      <c r="AC709" s="74"/>
      <c r="AD709" s="74"/>
      <c r="AE709" s="74"/>
      <c r="AF709" s="74"/>
      <c r="AG709" s="74"/>
      <c r="AH709" s="74"/>
      <c r="AI709" s="74"/>
      <c r="AJ709" s="74"/>
    </row>
    <row r="710" spans="1:36"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559"/>
      <c r="Y710" s="74"/>
      <c r="Z710" s="74"/>
      <c r="AA710" s="74"/>
      <c r="AB710" s="74"/>
      <c r="AC710" s="74"/>
      <c r="AD710" s="74"/>
      <c r="AE710" s="74"/>
      <c r="AF710" s="74"/>
      <c r="AG710" s="74"/>
      <c r="AH710" s="74"/>
      <c r="AI710" s="74"/>
      <c r="AJ710" s="74"/>
    </row>
    <row r="711" spans="1:36"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559"/>
      <c r="Y711" s="74"/>
      <c r="Z711" s="74"/>
      <c r="AA711" s="74"/>
      <c r="AB711" s="74"/>
      <c r="AC711" s="74"/>
      <c r="AD711" s="74"/>
      <c r="AE711" s="74"/>
      <c r="AF711" s="74"/>
      <c r="AG711" s="74"/>
      <c r="AH711" s="74"/>
      <c r="AI711" s="74"/>
      <c r="AJ711" s="74"/>
    </row>
    <row r="712" spans="1:36"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559"/>
      <c r="Y712" s="74"/>
      <c r="Z712" s="74"/>
      <c r="AA712" s="74"/>
      <c r="AB712" s="74"/>
      <c r="AC712" s="74"/>
      <c r="AD712" s="74"/>
      <c r="AE712" s="74"/>
      <c r="AF712" s="74"/>
      <c r="AG712" s="74"/>
      <c r="AH712" s="74"/>
      <c r="AI712" s="74"/>
      <c r="AJ712" s="74"/>
    </row>
    <row r="713" spans="1:36"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559"/>
      <c r="Y713" s="74"/>
      <c r="Z713" s="74"/>
      <c r="AA713" s="74"/>
      <c r="AB713" s="74"/>
      <c r="AC713" s="74"/>
      <c r="AD713" s="74"/>
      <c r="AE713" s="74"/>
      <c r="AF713" s="74"/>
      <c r="AG713" s="74"/>
      <c r="AH713" s="74"/>
      <c r="AI713" s="74"/>
      <c r="AJ713" s="74"/>
    </row>
    <row r="714" spans="1:36"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559"/>
      <c r="Y714" s="74"/>
      <c r="Z714" s="74"/>
      <c r="AA714" s="74"/>
      <c r="AB714" s="74"/>
      <c r="AC714" s="74"/>
      <c r="AD714" s="74"/>
      <c r="AE714" s="74"/>
      <c r="AF714" s="74"/>
      <c r="AG714" s="74"/>
      <c r="AH714" s="74"/>
      <c r="AI714" s="74"/>
      <c r="AJ714" s="74"/>
    </row>
    <row r="715" spans="1:36"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559"/>
      <c r="Y715" s="74"/>
      <c r="Z715" s="74"/>
      <c r="AA715" s="74"/>
      <c r="AB715" s="74"/>
      <c r="AC715" s="74"/>
      <c r="AD715" s="74"/>
      <c r="AE715" s="74"/>
      <c r="AF715" s="74"/>
      <c r="AG715" s="74"/>
      <c r="AH715" s="74"/>
      <c r="AI715" s="74"/>
      <c r="AJ715" s="74"/>
    </row>
    <row r="716" spans="1:3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559"/>
      <c r="Y716" s="74"/>
      <c r="Z716" s="74"/>
      <c r="AA716" s="74"/>
      <c r="AB716" s="74"/>
      <c r="AC716" s="74"/>
      <c r="AD716" s="74"/>
      <c r="AE716" s="74"/>
      <c r="AF716" s="74"/>
      <c r="AG716" s="74"/>
      <c r="AH716" s="74"/>
      <c r="AI716" s="74"/>
      <c r="AJ716" s="74"/>
    </row>
    <row r="717" spans="1:36"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559"/>
      <c r="Y717" s="74"/>
      <c r="Z717" s="74"/>
      <c r="AA717" s="74"/>
      <c r="AB717" s="74"/>
      <c r="AC717" s="74"/>
      <c r="AD717" s="74"/>
      <c r="AE717" s="74"/>
      <c r="AF717" s="74"/>
      <c r="AG717" s="74"/>
      <c r="AH717" s="74"/>
      <c r="AI717" s="74"/>
      <c r="AJ717" s="74"/>
    </row>
    <row r="718" spans="1:36"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559"/>
      <c r="Y718" s="74"/>
      <c r="Z718" s="74"/>
      <c r="AA718" s="74"/>
      <c r="AB718" s="74"/>
      <c r="AC718" s="74"/>
      <c r="AD718" s="74"/>
      <c r="AE718" s="74"/>
      <c r="AF718" s="74"/>
      <c r="AG718" s="74"/>
      <c r="AH718" s="74"/>
      <c r="AI718" s="74"/>
      <c r="AJ718" s="74"/>
    </row>
    <row r="719" spans="1:36"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559"/>
      <c r="Y719" s="74"/>
      <c r="Z719" s="74"/>
      <c r="AA719" s="74"/>
      <c r="AB719" s="74"/>
      <c r="AC719" s="74"/>
      <c r="AD719" s="74"/>
      <c r="AE719" s="74"/>
      <c r="AF719" s="74"/>
      <c r="AG719" s="74"/>
      <c r="AH719" s="74"/>
      <c r="AI719" s="74"/>
      <c r="AJ719" s="74"/>
    </row>
    <row r="720" spans="1:36"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559"/>
      <c r="Y720" s="74"/>
      <c r="Z720" s="74"/>
      <c r="AA720" s="74"/>
      <c r="AB720" s="74"/>
      <c r="AC720" s="74"/>
      <c r="AD720" s="74"/>
      <c r="AE720" s="74"/>
      <c r="AF720" s="74"/>
      <c r="AG720" s="74"/>
      <c r="AH720" s="74"/>
      <c r="AI720" s="74"/>
      <c r="AJ720" s="74"/>
    </row>
    <row r="721" spans="1:36"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559"/>
      <c r="Y721" s="74"/>
      <c r="Z721" s="74"/>
      <c r="AA721" s="74"/>
      <c r="AB721" s="74"/>
      <c r="AC721" s="74"/>
      <c r="AD721" s="74"/>
      <c r="AE721" s="74"/>
      <c r="AF721" s="74"/>
      <c r="AG721" s="74"/>
      <c r="AH721" s="74"/>
      <c r="AI721" s="74"/>
      <c r="AJ721" s="74"/>
    </row>
    <row r="722" spans="1:36"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559"/>
      <c r="Y722" s="74"/>
      <c r="Z722" s="74"/>
      <c r="AA722" s="74"/>
      <c r="AB722" s="74"/>
      <c r="AC722" s="74"/>
      <c r="AD722" s="74"/>
      <c r="AE722" s="74"/>
      <c r="AF722" s="74"/>
      <c r="AG722" s="74"/>
      <c r="AH722" s="74"/>
      <c r="AI722" s="74"/>
      <c r="AJ722" s="74"/>
    </row>
    <row r="723" spans="1:36"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559"/>
      <c r="Y723" s="74"/>
      <c r="Z723" s="74"/>
      <c r="AA723" s="74"/>
      <c r="AB723" s="74"/>
      <c r="AC723" s="74"/>
      <c r="AD723" s="74"/>
      <c r="AE723" s="74"/>
      <c r="AF723" s="74"/>
      <c r="AG723" s="74"/>
      <c r="AH723" s="74"/>
      <c r="AI723" s="74"/>
      <c r="AJ723" s="74"/>
    </row>
    <row r="724" spans="1:36"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559"/>
      <c r="Y724" s="74"/>
      <c r="Z724" s="74"/>
      <c r="AA724" s="74"/>
      <c r="AB724" s="74"/>
      <c r="AC724" s="74"/>
      <c r="AD724" s="74"/>
      <c r="AE724" s="74"/>
      <c r="AF724" s="74"/>
      <c r="AG724" s="74"/>
      <c r="AH724" s="74"/>
      <c r="AI724" s="74"/>
      <c r="AJ724" s="74"/>
    </row>
    <row r="725" spans="1:36"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559"/>
      <c r="Y725" s="74"/>
      <c r="Z725" s="74"/>
      <c r="AA725" s="74"/>
      <c r="AB725" s="74"/>
      <c r="AC725" s="74"/>
      <c r="AD725" s="74"/>
      <c r="AE725" s="74"/>
      <c r="AF725" s="74"/>
      <c r="AG725" s="74"/>
      <c r="AH725" s="74"/>
      <c r="AI725" s="74"/>
      <c r="AJ725" s="74"/>
    </row>
    <row r="726" spans="1:3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559"/>
      <c r="Y726" s="74"/>
      <c r="Z726" s="74"/>
      <c r="AA726" s="74"/>
      <c r="AB726" s="74"/>
      <c r="AC726" s="74"/>
      <c r="AD726" s="74"/>
      <c r="AE726" s="74"/>
      <c r="AF726" s="74"/>
      <c r="AG726" s="74"/>
      <c r="AH726" s="74"/>
      <c r="AI726" s="74"/>
      <c r="AJ726" s="74"/>
    </row>
    <row r="727" spans="1:36"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559"/>
      <c r="Y727" s="74"/>
      <c r="Z727" s="74"/>
      <c r="AA727" s="74"/>
      <c r="AB727" s="74"/>
      <c r="AC727" s="74"/>
      <c r="AD727" s="74"/>
      <c r="AE727" s="74"/>
      <c r="AF727" s="74"/>
      <c r="AG727" s="74"/>
      <c r="AH727" s="74"/>
      <c r="AI727" s="74"/>
      <c r="AJ727" s="74"/>
    </row>
    <row r="728" spans="1:36"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559"/>
      <c r="Y728" s="74"/>
      <c r="Z728" s="74"/>
      <c r="AA728" s="74"/>
      <c r="AB728" s="74"/>
      <c r="AC728" s="74"/>
      <c r="AD728" s="74"/>
      <c r="AE728" s="74"/>
      <c r="AF728" s="74"/>
      <c r="AG728" s="74"/>
      <c r="AH728" s="74"/>
      <c r="AI728" s="74"/>
      <c r="AJ728" s="74"/>
    </row>
    <row r="729" spans="1:36"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559"/>
      <c r="Y729" s="74"/>
      <c r="Z729" s="74"/>
      <c r="AA729" s="74"/>
      <c r="AB729" s="74"/>
      <c r="AC729" s="74"/>
      <c r="AD729" s="74"/>
      <c r="AE729" s="74"/>
      <c r="AF729" s="74"/>
      <c r="AG729" s="74"/>
      <c r="AH729" s="74"/>
      <c r="AI729" s="74"/>
      <c r="AJ729" s="74"/>
    </row>
    <row r="730" spans="1:36"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559"/>
      <c r="Y730" s="74"/>
      <c r="Z730" s="74"/>
      <c r="AA730" s="74"/>
      <c r="AB730" s="74"/>
      <c r="AC730" s="74"/>
      <c r="AD730" s="74"/>
      <c r="AE730" s="74"/>
      <c r="AF730" s="74"/>
      <c r="AG730" s="74"/>
      <c r="AH730" s="74"/>
      <c r="AI730" s="74"/>
      <c r="AJ730" s="74"/>
    </row>
    <row r="731" spans="1:36"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559"/>
      <c r="Y731" s="74"/>
      <c r="Z731" s="74"/>
      <c r="AA731" s="74"/>
      <c r="AB731" s="74"/>
      <c r="AC731" s="74"/>
      <c r="AD731" s="74"/>
      <c r="AE731" s="74"/>
      <c r="AF731" s="74"/>
      <c r="AG731" s="74"/>
      <c r="AH731" s="74"/>
      <c r="AI731" s="74"/>
      <c r="AJ731" s="74"/>
    </row>
    <row r="732" spans="1:36"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559"/>
      <c r="Y732" s="74"/>
      <c r="Z732" s="74"/>
      <c r="AA732" s="74"/>
      <c r="AB732" s="74"/>
      <c r="AC732" s="74"/>
      <c r="AD732" s="74"/>
      <c r="AE732" s="74"/>
      <c r="AF732" s="74"/>
      <c r="AG732" s="74"/>
      <c r="AH732" s="74"/>
      <c r="AI732" s="74"/>
      <c r="AJ732" s="74"/>
    </row>
    <row r="733" spans="1:36"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559"/>
      <c r="Y733" s="74"/>
      <c r="Z733" s="74"/>
      <c r="AA733" s="74"/>
      <c r="AB733" s="74"/>
      <c r="AC733" s="74"/>
      <c r="AD733" s="74"/>
      <c r="AE733" s="74"/>
      <c r="AF733" s="74"/>
      <c r="AG733" s="74"/>
      <c r="AH733" s="74"/>
      <c r="AI733" s="74"/>
      <c r="AJ733" s="74"/>
    </row>
    <row r="734" spans="1:36"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559"/>
      <c r="Y734" s="74"/>
      <c r="Z734" s="74"/>
      <c r="AA734" s="74"/>
      <c r="AB734" s="74"/>
      <c r="AC734" s="74"/>
      <c r="AD734" s="74"/>
      <c r="AE734" s="74"/>
      <c r="AF734" s="74"/>
      <c r="AG734" s="74"/>
      <c r="AH734" s="74"/>
      <c r="AI734" s="74"/>
      <c r="AJ734" s="74"/>
    </row>
    <row r="735" spans="1:36"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559"/>
      <c r="Y735" s="74"/>
      <c r="Z735" s="74"/>
      <c r="AA735" s="74"/>
      <c r="AB735" s="74"/>
      <c r="AC735" s="74"/>
      <c r="AD735" s="74"/>
      <c r="AE735" s="74"/>
      <c r="AF735" s="74"/>
      <c r="AG735" s="74"/>
      <c r="AH735" s="74"/>
      <c r="AI735" s="74"/>
      <c r="AJ735" s="74"/>
    </row>
    <row r="736" spans="1: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559"/>
      <c r="Y736" s="74"/>
      <c r="Z736" s="74"/>
      <c r="AA736" s="74"/>
      <c r="AB736" s="74"/>
      <c r="AC736" s="74"/>
      <c r="AD736" s="74"/>
      <c r="AE736" s="74"/>
      <c r="AF736" s="74"/>
      <c r="AG736" s="74"/>
      <c r="AH736" s="74"/>
      <c r="AI736" s="74"/>
      <c r="AJ736" s="74"/>
    </row>
    <row r="737" spans="1:36"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559"/>
      <c r="Y737" s="74"/>
      <c r="Z737" s="74"/>
      <c r="AA737" s="74"/>
      <c r="AB737" s="74"/>
      <c r="AC737" s="74"/>
      <c r="AD737" s="74"/>
      <c r="AE737" s="74"/>
      <c r="AF737" s="74"/>
      <c r="AG737" s="74"/>
      <c r="AH737" s="74"/>
      <c r="AI737" s="74"/>
      <c r="AJ737" s="74"/>
    </row>
    <row r="738" spans="1:36"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559"/>
      <c r="Y738" s="74"/>
      <c r="Z738" s="74"/>
      <c r="AA738" s="74"/>
      <c r="AB738" s="74"/>
      <c r="AC738" s="74"/>
      <c r="AD738" s="74"/>
      <c r="AE738" s="74"/>
      <c r="AF738" s="74"/>
      <c r="AG738" s="74"/>
      <c r="AH738" s="74"/>
      <c r="AI738" s="74"/>
      <c r="AJ738" s="74"/>
    </row>
    <row r="739" spans="1:36"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559"/>
      <c r="Y739" s="74"/>
      <c r="Z739" s="74"/>
      <c r="AA739" s="74"/>
      <c r="AB739" s="74"/>
      <c r="AC739" s="74"/>
      <c r="AD739" s="74"/>
      <c r="AE739" s="74"/>
      <c r="AF739" s="74"/>
      <c r="AG739" s="74"/>
      <c r="AH739" s="74"/>
      <c r="AI739" s="74"/>
      <c r="AJ739" s="74"/>
    </row>
    <row r="740" spans="1:36"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559"/>
      <c r="Y740" s="74"/>
      <c r="Z740" s="74"/>
      <c r="AA740" s="74"/>
      <c r="AB740" s="74"/>
      <c r="AC740" s="74"/>
      <c r="AD740" s="74"/>
      <c r="AE740" s="74"/>
      <c r="AF740" s="74"/>
      <c r="AG740" s="74"/>
      <c r="AH740" s="74"/>
      <c r="AI740" s="74"/>
      <c r="AJ740" s="74"/>
    </row>
    <row r="741" spans="1:36"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559"/>
      <c r="Y741" s="74"/>
      <c r="Z741" s="74"/>
      <c r="AA741" s="74"/>
      <c r="AB741" s="74"/>
      <c r="AC741" s="74"/>
      <c r="AD741" s="74"/>
      <c r="AE741" s="74"/>
      <c r="AF741" s="74"/>
      <c r="AG741" s="74"/>
      <c r="AH741" s="74"/>
      <c r="AI741" s="74"/>
      <c r="AJ741" s="74"/>
    </row>
    <row r="742" spans="1:36"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559"/>
      <c r="Y742" s="74"/>
      <c r="Z742" s="74"/>
      <c r="AA742" s="74"/>
      <c r="AB742" s="74"/>
      <c r="AC742" s="74"/>
      <c r="AD742" s="74"/>
      <c r="AE742" s="74"/>
      <c r="AF742" s="74"/>
      <c r="AG742" s="74"/>
      <c r="AH742" s="74"/>
      <c r="AI742" s="74"/>
      <c r="AJ742" s="74"/>
    </row>
    <row r="743" spans="1:36"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559"/>
      <c r="Y743" s="74"/>
      <c r="Z743" s="74"/>
      <c r="AA743" s="74"/>
      <c r="AB743" s="74"/>
      <c r="AC743" s="74"/>
      <c r="AD743" s="74"/>
      <c r="AE743" s="74"/>
      <c r="AF743" s="74"/>
      <c r="AG743" s="74"/>
      <c r="AH743" s="74"/>
      <c r="AI743" s="74"/>
      <c r="AJ743" s="74"/>
    </row>
    <row r="744" spans="1:36"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559"/>
      <c r="Y744" s="74"/>
      <c r="Z744" s="74"/>
      <c r="AA744" s="74"/>
      <c r="AB744" s="74"/>
      <c r="AC744" s="74"/>
      <c r="AD744" s="74"/>
      <c r="AE744" s="74"/>
      <c r="AF744" s="74"/>
      <c r="AG744" s="74"/>
      <c r="AH744" s="74"/>
      <c r="AI744" s="74"/>
      <c r="AJ744" s="74"/>
    </row>
    <row r="745" spans="1:36"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559"/>
      <c r="Y745" s="74"/>
      <c r="Z745" s="74"/>
      <c r="AA745" s="74"/>
      <c r="AB745" s="74"/>
      <c r="AC745" s="74"/>
      <c r="AD745" s="74"/>
      <c r="AE745" s="74"/>
      <c r="AF745" s="74"/>
      <c r="AG745" s="74"/>
      <c r="AH745" s="74"/>
      <c r="AI745" s="74"/>
      <c r="AJ745" s="74"/>
    </row>
    <row r="746" spans="1:3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559"/>
      <c r="Y746" s="74"/>
      <c r="Z746" s="74"/>
      <c r="AA746" s="74"/>
      <c r="AB746" s="74"/>
      <c r="AC746" s="74"/>
      <c r="AD746" s="74"/>
      <c r="AE746" s="74"/>
      <c r="AF746" s="74"/>
      <c r="AG746" s="74"/>
      <c r="AH746" s="74"/>
      <c r="AI746" s="74"/>
      <c r="AJ746" s="74"/>
    </row>
    <row r="747" spans="1:36"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559"/>
      <c r="Y747" s="74"/>
      <c r="Z747" s="74"/>
      <c r="AA747" s="74"/>
      <c r="AB747" s="74"/>
      <c r="AC747" s="74"/>
      <c r="AD747" s="74"/>
      <c r="AE747" s="74"/>
      <c r="AF747" s="74"/>
      <c r="AG747" s="74"/>
      <c r="AH747" s="74"/>
      <c r="AI747" s="74"/>
      <c r="AJ747" s="74"/>
    </row>
    <row r="748" spans="1:36"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559"/>
      <c r="Y748" s="74"/>
      <c r="Z748" s="74"/>
      <c r="AA748" s="74"/>
      <c r="AB748" s="74"/>
      <c r="AC748" s="74"/>
      <c r="AD748" s="74"/>
      <c r="AE748" s="74"/>
      <c r="AF748" s="74"/>
      <c r="AG748" s="74"/>
      <c r="AH748" s="74"/>
      <c r="AI748" s="74"/>
      <c r="AJ748" s="74"/>
    </row>
    <row r="749" spans="1:36"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559"/>
      <c r="Y749" s="74"/>
      <c r="Z749" s="74"/>
      <c r="AA749" s="74"/>
      <c r="AB749" s="74"/>
      <c r="AC749" s="74"/>
      <c r="AD749" s="74"/>
      <c r="AE749" s="74"/>
      <c r="AF749" s="74"/>
      <c r="AG749" s="74"/>
      <c r="AH749" s="74"/>
      <c r="AI749" s="74"/>
      <c r="AJ749" s="74"/>
    </row>
    <row r="750" spans="1:36"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559"/>
      <c r="Y750" s="74"/>
      <c r="Z750" s="74"/>
      <c r="AA750" s="74"/>
      <c r="AB750" s="74"/>
      <c r="AC750" s="74"/>
      <c r="AD750" s="74"/>
      <c r="AE750" s="74"/>
      <c r="AF750" s="74"/>
      <c r="AG750" s="74"/>
      <c r="AH750" s="74"/>
      <c r="AI750" s="74"/>
      <c r="AJ750" s="74"/>
    </row>
    <row r="751" spans="1:36"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559"/>
      <c r="Y751" s="74"/>
      <c r="Z751" s="74"/>
      <c r="AA751" s="74"/>
      <c r="AB751" s="74"/>
      <c r="AC751" s="74"/>
      <c r="AD751" s="74"/>
      <c r="AE751" s="74"/>
      <c r="AF751" s="74"/>
      <c r="AG751" s="74"/>
      <c r="AH751" s="74"/>
      <c r="AI751" s="74"/>
      <c r="AJ751" s="74"/>
    </row>
    <row r="752" spans="1:36"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559"/>
      <c r="Y752" s="74"/>
      <c r="Z752" s="74"/>
      <c r="AA752" s="74"/>
      <c r="AB752" s="74"/>
      <c r="AC752" s="74"/>
      <c r="AD752" s="74"/>
      <c r="AE752" s="74"/>
      <c r="AF752" s="74"/>
      <c r="AG752" s="74"/>
      <c r="AH752" s="74"/>
      <c r="AI752" s="74"/>
      <c r="AJ752" s="74"/>
    </row>
    <row r="753" spans="1:36"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559"/>
      <c r="Y753" s="74"/>
      <c r="Z753" s="74"/>
      <c r="AA753" s="74"/>
      <c r="AB753" s="74"/>
      <c r="AC753" s="74"/>
      <c r="AD753" s="74"/>
      <c r="AE753" s="74"/>
      <c r="AF753" s="74"/>
      <c r="AG753" s="74"/>
      <c r="AH753" s="74"/>
      <c r="AI753" s="74"/>
      <c r="AJ753" s="74"/>
    </row>
    <row r="754" spans="1:36"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559"/>
      <c r="Y754" s="74"/>
      <c r="Z754" s="74"/>
      <c r="AA754" s="74"/>
      <c r="AB754" s="74"/>
      <c r="AC754" s="74"/>
      <c r="AD754" s="74"/>
      <c r="AE754" s="74"/>
      <c r="AF754" s="74"/>
      <c r="AG754" s="74"/>
      <c r="AH754" s="74"/>
      <c r="AI754" s="74"/>
      <c r="AJ754" s="74"/>
    </row>
    <row r="755" spans="1:36"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559"/>
      <c r="Y755" s="74"/>
      <c r="Z755" s="74"/>
      <c r="AA755" s="74"/>
      <c r="AB755" s="74"/>
      <c r="AC755" s="74"/>
      <c r="AD755" s="74"/>
      <c r="AE755" s="74"/>
      <c r="AF755" s="74"/>
      <c r="AG755" s="74"/>
      <c r="AH755" s="74"/>
      <c r="AI755" s="74"/>
      <c r="AJ755" s="74"/>
    </row>
    <row r="756" spans="1:3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559"/>
      <c r="Y756" s="74"/>
      <c r="Z756" s="74"/>
      <c r="AA756" s="74"/>
      <c r="AB756" s="74"/>
      <c r="AC756" s="74"/>
      <c r="AD756" s="74"/>
      <c r="AE756" s="74"/>
      <c r="AF756" s="74"/>
      <c r="AG756" s="74"/>
      <c r="AH756" s="74"/>
      <c r="AI756" s="74"/>
      <c r="AJ756" s="74"/>
    </row>
    <row r="757" spans="1:36"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559"/>
      <c r="Y757" s="74"/>
      <c r="Z757" s="74"/>
      <c r="AA757" s="74"/>
      <c r="AB757" s="74"/>
      <c r="AC757" s="74"/>
      <c r="AD757" s="74"/>
      <c r="AE757" s="74"/>
      <c r="AF757" s="74"/>
      <c r="AG757" s="74"/>
      <c r="AH757" s="74"/>
      <c r="AI757" s="74"/>
      <c r="AJ757" s="74"/>
    </row>
    <row r="758" spans="1:36"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559"/>
      <c r="Y758" s="74"/>
      <c r="Z758" s="74"/>
      <c r="AA758" s="74"/>
      <c r="AB758" s="74"/>
      <c r="AC758" s="74"/>
      <c r="AD758" s="74"/>
      <c r="AE758" s="74"/>
      <c r="AF758" s="74"/>
      <c r="AG758" s="74"/>
      <c r="AH758" s="74"/>
      <c r="AI758" s="74"/>
      <c r="AJ758" s="74"/>
    </row>
    <row r="759" spans="1:36"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559"/>
      <c r="Y759" s="74"/>
      <c r="Z759" s="74"/>
      <c r="AA759" s="74"/>
      <c r="AB759" s="74"/>
      <c r="AC759" s="74"/>
      <c r="AD759" s="74"/>
      <c r="AE759" s="74"/>
      <c r="AF759" s="74"/>
      <c r="AG759" s="74"/>
      <c r="AH759" s="74"/>
      <c r="AI759" s="74"/>
      <c r="AJ759" s="74"/>
    </row>
    <row r="760" spans="1:36"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559"/>
      <c r="Y760" s="74"/>
      <c r="Z760" s="74"/>
      <c r="AA760" s="74"/>
      <c r="AB760" s="74"/>
      <c r="AC760" s="74"/>
      <c r="AD760" s="74"/>
      <c r="AE760" s="74"/>
      <c r="AF760" s="74"/>
      <c r="AG760" s="74"/>
      <c r="AH760" s="74"/>
      <c r="AI760" s="74"/>
      <c r="AJ760" s="74"/>
    </row>
    <row r="761" spans="1:36"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559"/>
      <c r="Y761" s="74"/>
      <c r="Z761" s="74"/>
      <c r="AA761" s="74"/>
      <c r="AB761" s="74"/>
      <c r="AC761" s="74"/>
      <c r="AD761" s="74"/>
      <c r="AE761" s="74"/>
      <c r="AF761" s="74"/>
      <c r="AG761" s="74"/>
      <c r="AH761" s="74"/>
      <c r="AI761" s="74"/>
      <c r="AJ761" s="74"/>
    </row>
    <row r="762" spans="1:36"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559"/>
      <c r="Y762" s="74"/>
      <c r="Z762" s="74"/>
      <c r="AA762" s="74"/>
      <c r="AB762" s="74"/>
      <c r="AC762" s="74"/>
      <c r="AD762" s="74"/>
      <c r="AE762" s="74"/>
      <c r="AF762" s="74"/>
      <c r="AG762" s="74"/>
      <c r="AH762" s="74"/>
      <c r="AI762" s="74"/>
      <c r="AJ762" s="74"/>
    </row>
    <row r="763" spans="1:36"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559"/>
      <c r="Y763" s="74"/>
      <c r="Z763" s="74"/>
      <c r="AA763" s="74"/>
      <c r="AB763" s="74"/>
      <c r="AC763" s="74"/>
      <c r="AD763" s="74"/>
      <c r="AE763" s="74"/>
      <c r="AF763" s="74"/>
      <c r="AG763" s="74"/>
      <c r="AH763" s="74"/>
      <c r="AI763" s="74"/>
      <c r="AJ763" s="74"/>
    </row>
    <row r="764" spans="1:36"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559"/>
      <c r="Y764" s="74"/>
      <c r="Z764" s="74"/>
      <c r="AA764" s="74"/>
      <c r="AB764" s="74"/>
      <c r="AC764" s="74"/>
      <c r="AD764" s="74"/>
      <c r="AE764" s="74"/>
      <c r="AF764" s="74"/>
      <c r="AG764" s="74"/>
      <c r="AH764" s="74"/>
      <c r="AI764" s="74"/>
      <c r="AJ764" s="74"/>
    </row>
    <row r="765" spans="1:36"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559"/>
      <c r="Y765" s="74"/>
      <c r="Z765" s="74"/>
      <c r="AA765" s="74"/>
      <c r="AB765" s="74"/>
      <c r="AC765" s="74"/>
      <c r="AD765" s="74"/>
      <c r="AE765" s="74"/>
      <c r="AF765" s="74"/>
      <c r="AG765" s="74"/>
      <c r="AH765" s="74"/>
      <c r="AI765" s="74"/>
      <c r="AJ765" s="74"/>
    </row>
    <row r="766" spans="1:3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559"/>
      <c r="Y766" s="74"/>
      <c r="Z766" s="74"/>
      <c r="AA766" s="74"/>
      <c r="AB766" s="74"/>
      <c r="AC766" s="74"/>
      <c r="AD766" s="74"/>
      <c r="AE766" s="74"/>
      <c r="AF766" s="74"/>
      <c r="AG766" s="74"/>
      <c r="AH766" s="74"/>
      <c r="AI766" s="74"/>
      <c r="AJ766" s="74"/>
    </row>
    <row r="767" spans="1:36"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559"/>
      <c r="Y767" s="74"/>
      <c r="Z767" s="74"/>
      <c r="AA767" s="74"/>
      <c r="AB767" s="74"/>
      <c r="AC767" s="74"/>
      <c r="AD767" s="74"/>
      <c r="AE767" s="74"/>
      <c r="AF767" s="74"/>
      <c r="AG767" s="74"/>
      <c r="AH767" s="74"/>
      <c r="AI767" s="74"/>
      <c r="AJ767" s="74"/>
    </row>
    <row r="768" spans="1:36"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559"/>
      <c r="Y768" s="74"/>
      <c r="Z768" s="74"/>
      <c r="AA768" s="74"/>
      <c r="AB768" s="74"/>
      <c r="AC768" s="74"/>
      <c r="AD768" s="74"/>
      <c r="AE768" s="74"/>
      <c r="AF768" s="74"/>
      <c r="AG768" s="74"/>
      <c r="AH768" s="74"/>
      <c r="AI768" s="74"/>
      <c r="AJ768" s="74"/>
    </row>
    <row r="769" spans="1:36"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559"/>
      <c r="Y769" s="74"/>
      <c r="Z769" s="74"/>
      <c r="AA769" s="74"/>
      <c r="AB769" s="74"/>
      <c r="AC769" s="74"/>
      <c r="AD769" s="74"/>
      <c r="AE769" s="74"/>
      <c r="AF769" s="74"/>
      <c r="AG769" s="74"/>
      <c r="AH769" s="74"/>
      <c r="AI769" s="74"/>
      <c r="AJ769" s="74"/>
    </row>
    <row r="770" spans="1:36"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559"/>
      <c r="Y770" s="74"/>
      <c r="Z770" s="74"/>
      <c r="AA770" s="74"/>
      <c r="AB770" s="74"/>
      <c r="AC770" s="74"/>
      <c r="AD770" s="74"/>
      <c r="AE770" s="74"/>
      <c r="AF770" s="74"/>
      <c r="AG770" s="74"/>
      <c r="AH770" s="74"/>
      <c r="AI770" s="74"/>
      <c r="AJ770" s="74"/>
    </row>
    <row r="771" spans="1:36"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559"/>
      <c r="Y771" s="74"/>
      <c r="Z771" s="74"/>
      <c r="AA771" s="74"/>
      <c r="AB771" s="74"/>
      <c r="AC771" s="74"/>
      <c r="AD771" s="74"/>
      <c r="AE771" s="74"/>
      <c r="AF771" s="74"/>
      <c r="AG771" s="74"/>
      <c r="AH771" s="74"/>
      <c r="AI771" s="74"/>
      <c r="AJ771" s="74"/>
    </row>
    <row r="772" spans="1:36"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559"/>
      <c r="Y772" s="74"/>
      <c r="Z772" s="74"/>
      <c r="AA772" s="74"/>
      <c r="AB772" s="74"/>
      <c r="AC772" s="74"/>
      <c r="AD772" s="74"/>
      <c r="AE772" s="74"/>
      <c r="AF772" s="74"/>
      <c r="AG772" s="74"/>
      <c r="AH772" s="74"/>
      <c r="AI772" s="74"/>
      <c r="AJ772" s="74"/>
    </row>
    <row r="773" spans="1:36"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559"/>
      <c r="Y773" s="74"/>
      <c r="Z773" s="74"/>
      <c r="AA773" s="74"/>
      <c r="AB773" s="74"/>
      <c r="AC773" s="74"/>
      <c r="AD773" s="74"/>
      <c r="AE773" s="74"/>
      <c r="AF773" s="74"/>
      <c r="AG773" s="74"/>
      <c r="AH773" s="74"/>
      <c r="AI773" s="74"/>
      <c r="AJ773" s="74"/>
    </row>
    <row r="774" spans="1:36"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559"/>
      <c r="Y774" s="74"/>
      <c r="Z774" s="74"/>
      <c r="AA774" s="74"/>
      <c r="AB774" s="74"/>
      <c r="AC774" s="74"/>
      <c r="AD774" s="74"/>
      <c r="AE774" s="74"/>
      <c r="AF774" s="74"/>
      <c r="AG774" s="74"/>
      <c r="AH774" s="74"/>
      <c r="AI774" s="74"/>
      <c r="AJ774" s="74"/>
    </row>
    <row r="775" spans="1:36"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559"/>
      <c r="Y775" s="74"/>
      <c r="Z775" s="74"/>
      <c r="AA775" s="74"/>
      <c r="AB775" s="74"/>
      <c r="AC775" s="74"/>
      <c r="AD775" s="74"/>
      <c r="AE775" s="74"/>
      <c r="AF775" s="74"/>
      <c r="AG775" s="74"/>
      <c r="AH775" s="74"/>
      <c r="AI775" s="74"/>
      <c r="AJ775" s="74"/>
    </row>
    <row r="776" spans="1:3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559"/>
      <c r="Y776" s="74"/>
      <c r="Z776" s="74"/>
      <c r="AA776" s="74"/>
      <c r="AB776" s="74"/>
      <c r="AC776" s="74"/>
      <c r="AD776" s="74"/>
      <c r="AE776" s="74"/>
      <c r="AF776" s="74"/>
      <c r="AG776" s="74"/>
      <c r="AH776" s="74"/>
      <c r="AI776" s="74"/>
      <c r="AJ776" s="74"/>
    </row>
    <row r="777" spans="1:36"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559"/>
      <c r="Y777" s="74"/>
      <c r="Z777" s="74"/>
      <c r="AA777" s="74"/>
      <c r="AB777" s="74"/>
      <c r="AC777" s="74"/>
      <c r="AD777" s="74"/>
      <c r="AE777" s="74"/>
      <c r="AF777" s="74"/>
      <c r="AG777" s="74"/>
      <c r="AH777" s="74"/>
      <c r="AI777" s="74"/>
      <c r="AJ777" s="74"/>
    </row>
    <row r="778" spans="1:36"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559"/>
      <c r="Y778" s="74"/>
      <c r="Z778" s="74"/>
      <c r="AA778" s="74"/>
      <c r="AB778" s="74"/>
      <c r="AC778" s="74"/>
      <c r="AD778" s="74"/>
      <c r="AE778" s="74"/>
      <c r="AF778" s="74"/>
      <c r="AG778" s="74"/>
      <c r="AH778" s="74"/>
      <c r="AI778" s="74"/>
      <c r="AJ778" s="74"/>
    </row>
    <row r="779" spans="1:36"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559"/>
      <c r="Y779" s="74"/>
      <c r="Z779" s="74"/>
      <c r="AA779" s="74"/>
      <c r="AB779" s="74"/>
      <c r="AC779" s="74"/>
      <c r="AD779" s="74"/>
      <c r="AE779" s="74"/>
      <c r="AF779" s="74"/>
      <c r="AG779" s="74"/>
      <c r="AH779" s="74"/>
      <c r="AI779" s="74"/>
      <c r="AJ779" s="74"/>
    </row>
    <row r="780" spans="1:36"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559"/>
      <c r="Y780" s="74"/>
      <c r="Z780" s="74"/>
      <c r="AA780" s="74"/>
      <c r="AB780" s="74"/>
      <c r="AC780" s="74"/>
      <c r="AD780" s="74"/>
      <c r="AE780" s="74"/>
      <c r="AF780" s="74"/>
      <c r="AG780" s="74"/>
      <c r="AH780" s="74"/>
      <c r="AI780" s="74"/>
      <c r="AJ780" s="74"/>
    </row>
    <row r="781" spans="1:36"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559"/>
      <c r="Y781" s="74"/>
      <c r="Z781" s="74"/>
      <c r="AA781" s="74"/>
      <c r="AB781" s="74"/>
      <c r="AC781" s="74"/>
      <c r="AD781" s="74"/>
      <c r="AE781" s="74"/>
      <c r="AF781" s="74"/>
      <c r="AG781" s="74"/>
      <c r="AH781" s="74"/>
      <c r="AI781" s="74"/>
      <c r="AJ781" s="74"/>
    </row>
    <row r="782" spans="1:36"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559"/>
      <c r="Y782" s="74"/>
      <c r="Z782" s="74"/>
      <c r="AA782" s="74"/>
      <c r="AB782" s="74"/>
      <c r="AC782" s="74"/>
      <c r="AD782" s="74"/>
      <c r="AE782" s="74"/>
      <c r="AF782" s="74"/>
      <c r="AG782" s="74"/>
      <c r="AH782" s="74"/>
      <c r="AI782" s="74"/>
      <c r="AJ782" s="74"/>
    </row>
    <row r="783" spans="1:36"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559"/>
      <c r="Y783" s="74"/>
      <c r="Z783" s="74"/>
      <c r="AA783" s="74"/>
      <c r="AB783" s="74"/>
      <c r="AC783" s="74"/>
      <c r="AD783" s="74"/>
      <c r="AE783" s="74"/>
      <c r="AF783" s="74"/>
      <c r="AG783" s="74"/>
      <c r="AH783" s="74"/>
      <c r="AI783" s="74"/>
      <c r="AJ783" s="74"/>
    </row>
    <row r="784" spans="1:36"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559"/>
      <c r="Y784" s="74"/>
      <c r="Z784" s="74"/>
      <c r="AA784" s="74"/>
      <c r="AB784" s="74"/>
      <c r="AC784" s="74"/>
      <c r="AD784" s="74"/>
      <c r="AE784" s="74"/>
      <c r="AF784" s="74"/>
      <c r="AG784" s="74"/>
      <c r="AH784" s="74"/>
      <c r="AI784" s="74"/>
      <c r="AJ784" s="74"/>
    </row>
    <row r="785" spans="1:36"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559"/>
      <c r="Y785" s="74"/>
      <c r="Z785" s="74"/>
      <c r="AA785" s="74"/>
      <c r="AB785" s="74"/>
      <c r="AC785" s="74"/>
      <c r="AD785" s="74"/>
      <c r="AE785" s="74"/>
      <c r="AF785" s="74"/>
      <c r="AG785" s="74"/>
      <c r="AH785" s="74"/>
      <c r="AI785" s="74"/>
      <c r="AJ785" s="74"/>
    </row>
    <row r="786" spans="1:3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559"/>
      <c r="Y786" s="74"/>
      <c r="Z786" s="74"/>
      <c r="AA786" s="74"/>
      <c r="AB786" s="74"/>
      <c r="AC786" s="74"/>
      <c r="AD786" s="74"/>
      <c r="AE786" s="74"/>
      <c r="AF786" s="74"/>
      <c r="AG786" s="74"/>
      <c r="AH786" s="74"/>
      <c r="AI786" s="74"/>
      <c r="AJ786" s="74"/>
    </row>
    <row r="787" spans="1:36"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559"/>
      <c r="Y787" s="74"/>
      <c r="Z787" s="74"/>
      <c r="AA787" s="74"/>
      <c r="AB787" s="74"/>
      <c r="AC787" s="74"/>
      <c r="AD787" s="74"/>
      <c r="AE787" s="74"/>
      <c r="AF787" s="74"/>
      <c r="AG787" s="74"/>
      <c r="AH787" s="74"/>
      <c r="AI787" s="74"/>
      <c r="AJ787" s="74"/>
    </row>
    <row r="788" spans="1:36"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559"/>
      <c r="Y788" s="74"/>
      <c r="Z788" s="74"/>
      <c r="AA788" s="74"/>
      <c r="AB788" s="74"/>
      <c r="AC788" s="74"/>
      <c r="AD788" s="74"/>
      <c r="AE788" s="74"/>
      <c r="AF788" s="74"/>
      <c r="AG788" s="74"/>
      <c r="AH788" s="74"/>
      <c r="AI788" s="74"/>
      <c r="AJ788" s="74"/>
    </row>
    <row r="789" spans="1:36"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559"/>
      <c r="Y789" s="74"/>
      <c r="Z789" s="74"/>
      <c r="AA789" s="74"/>
      <c r="AB789" s="74"/>
      <c r="AC789" s="74"/>
      <c r="AD789" s="74"/>
      <c r="AE789" s="74"/>
      <c r="AF789" s="74"/>
      <c r="AG789" s="74"/>
      <c r="AH789" s="74"/>
      <c r="AI789" s="74"/>
      <c r="AJ789" s="74"/>
    </row>
    <row r="790" spans="1:36"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559"/>
      <c r="Y790" s="74"/>
      <c r="Z790" s="74"/>
      <c r="AA790" s="74"/>
      <c r="AB790" s="74"/>
      <c r="AC790" s="74"/>
      <c r="AD790" s="74"/>
      <c r="AE790" s="74"/>
      <c r="AF790" s="74"/>
      <c r="AG790" s="74"/>
      <c r="AH790" s="74"/>
      <c r="AI790" s="74"/>
      <c r="AJ790" s="74"/>
    </row>
    <row r="791" spans="1:36"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559"/>
      <c r="Y791" s="74"/>
      <c r="Z791" s="74"/>
      <c r="AA791" s="74"/>
      <c r="AB791" s="74"/>
      <c r="AC791" s="74"/>
      <c r="AD791" s="74"/>
      <c r="AE791" s="74"/>
      <c r="AF791" s="74"/>
      <c r="AG791" s="74"/>
      <c r="AH791" s="74"/>
      <c r="AI791" s="74"/>
      <c r="AJ791" s="74"/>
    </row>
    <row r="792" spans="1:36"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559"/>
      <c r="Y792" s="74"/>
      <c r="Z792" s="74"/>
      <c r="AA792" s="74"/>
      <c r="AB792" s="74"/>
      <c r="AC792" s="74"/>
      <c r="AD792" s="74"/>
      <c r="AE792" s="74"/>
      <c r="AF792" s="74"/>
      <c r="AG792" s="74"/>
      <c r="AH792" s="74"/>
      <c r="AI792" s="74"/>
      <c r="AJ792" s="74"/>
    </row>
    <row r="793" spans="1:36"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559"/>
      <c r="Y793" s="74"/>
      <c r="Z793" s="74"/>
      <c r="AA793" s="74"/>
      <c r="AB793" s="74"/>
      <c r="AC793" s="74"/>
      <c r="AD793" s="74"/>
      <c r="AE793" s="74"/>
      <c r="AF793" s="74"/>
      <c r="AG793" s="74"/>
      <c r="AH793" s="74"/>
      <c r="AI793" s="74"/>
      <c r="AJ793" s="74"/>
    </row>
    <row r="794" spans="1:36"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559"/>
      <c r="Y794" s="74"/>
      <c r="Z794" s="74"/>
      <c r="AA794" s="74"/>
      <c r="AB794" s="74"/>
      <c r="AC794" s="74"/>
      <c r="AD794" s="74"/>
      <c r="AE794" s="74"/>
      <c r="AF794" s="74"/>
      <c r="AG794" s="74"/>
      <c r="AH794" s="74"/>
      <c r="AI794" s="74"/>
      <c r="AJ794" s="74"/>
    </row>
    <row r="795" spans="1:36"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559"/>
      <c r="Y795" s="74"/>
      <c r="Z795" s="74"/>
      <c r="AA795" s="74"/>
      <c r="AB795" s="74"/>
      <c r="AC795" s="74"/>
      <c r="AD795" s="74"/>
      <c r="AE795" s="74"/>
      <c r="AF795" s="74"/>
      <c r="AG795" s="74"/>
      <c r="AH795" s="74"/>
      <c r="AI795" s="74"/>
      <c r="AJ795" s="74"/>
    </row>
    <row r="796" spans="1:3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559"/>
      <c r="Y796" s="74"/>
      <c r="Z796" s="74"/>
      <c r="AA796" s="74"/>
      <c r="AB796" s="74"/>
      <c r="AC796" s="74"/>
      <c r="AD796" s="74"/>
      <c r="AE796" s="74"/>
      <c r="AF796" s="74"/>
      <c r="AG796" s="74"/>
      <c r="AH796" s="74"/>
      <c r="AI796" s="74"/>
      <c r="AJ796" s="74"/>
    </row>
    <row r="797" spans="1:36"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559"/>
      <c r="Y797" s="74"/>
      <c r="Z797" s="74"/>
      <c r="AA797" s="74"/>
      <c r="AB797" s="74"/>
      <c r="AC797" s="74"/>
      <c r="AD797" s="74"/>
      <c r="AE797" s="74"/>
      <c r="AF797" s="74"/>
      <c r="AG797" s="74"/>
      <c r="AH797" s="74"/>
      <c r="AI797" s="74"/>
      <c r="AJ797" s="74"/>
    </row>
    <row r="798" spans="1:36"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559"/>
      <c r="Y798" s="74"/>
      <c r="Z798" s="74"/>
      <c r="AA798" s="74"/>
      <c r="AB798" s="74"/>
      <c r="AC798" s="74"/>
      <c r="AD798" s="74"/>
      <c r="AE798" s="74"/>
      <c r="AF798" s="74"/>
      <c r="AG798" s="74"/>
      <c r="AH798" s="74"/>
      <c r="AI798" s="74"/>
      <c r="AJ798" s="74"/>
    </row>
    <row r="799" spans="1:36"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559"/>
      <c r="Y799" s="74"/>
      <c r="Z799" s="74"/>
      <c r="AA799" s="74"/>
      <c r="AB799" s="74"/>
      <c r="AC799" s="74"/>
      <c r="AD799" s="74"/>
      <c r="AE799" s="74"/>
      <c r="AF799" s="74"/>
      <c r="AG799" s="74"/>
      <c r="AH799" s="74"/>
      <c r="AI799" s="74"/>
      <c r="AJ799" s="74"/>
    </row>
    <row r="800" spans="1:36"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559"/>
      <c r="Y800" s="74"/>
      <c r="Z800" s="74"/>
      <c r="AA800" s="74"/>
      <c r="AB800" s="74"/>
      <c r="AC800" s="74"/>
      <c r="AD800" s="74"/>
      <c r="AE800" s="74"/>
      <c r="AF800" s="74"/>
      <c r="AG800" s="74"/>
      <c r="AH800" s="74"/>
      <c r="AI800" s="74"/>
      <c r="AJ800" s="74"/>
    </row>
    <row r="801" spans="1:36"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559"/>
      <c r="Y801" s="74"/>
      <c r="Z801" s="74"/>
      <c r="AA801" s="74"/>
      <c r="AB801" s="74"/>
      <c r="AC801" s="74"/>
      <c r="AD801" s="74"/>
      <c r="AE801" s="74"/>
      <c r="AF801" s="74"/>
      <c r="AG801" s="74"/>
      <c r="AH801" s="74"/>
      <c r="AI801" s="74"/>
      <c r="AJ801" s="74"/>
    </row>
    <row r="802" spans="1:36"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559"/>
      <c r="Y802" s="74"/>
      <c r="Z802" s="74"/>
      <c r="AA802" s="74"/>
      <c r="AB802" s="74"/>
      <c r="AC802" s="74"/>
      <c r="AD802" s="74"/>
      <c r="AE802" s="74"/>
      <c r="AF802" s="74"/>
      <c r="AG802" s="74"/>
      <c r="AH802" s="74"/>
      <c r="AI802" s="74"/>
      <c r="AJ802" s="74"/>
    </row>
    <row r="803" spans="1:36"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559"/>
      <c r="Y803" s="74"/>
      <c r="Z803" s="74"/>
      <c r="AA803" s="74"/>
      <c r="AB803" s="74"/>
      <c r="AC803" s="74"/>
      <c r="AD803" s="74"/>
      <c r="AE803" s="74"/>
      <c r="AF803" s="74"/>
      <c r="AG803" s="74"/>
      <c r="AH803" s="74"/>
      <c r="AI803" s="74"/>
      <c r="AJ803" s="74"/>
    </row>
    <row r="804" spans="1:36"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559"/>
      <c r="Y804" s="74"/>
      <c r="Z804" s="74"/>
      <c r="AA804" s="74"/>
      <c r="AB804" s="74"/>
      <c r="AC804" s="74"/>
      <c r="AD804" s="74"/>
      <c r="AE804" s="74"/>
      <c r="AF804" s="74"/>
      <c r="AG804" s="74"/>
      <c r="AH804" s="74"/>
      <c r="AI804" s="74"/>
      <c r="AJ804" s="74"/>
    </row>
    <row r="805" spans="1:36"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559"/>
      <c r="Y805" s="74"/>
      <c r="Z805" s="74"/>
      <c r="AA805" s="74"/>
      <c r="AB805" s="74"/>
      <c r="AC805" s="74"/>
      <c r="AD805" s="74"/>
      <c r="AE805" s="74"/>
      <c r="AF805" s="74"/>
      <c r="AG805" s="74"/>
      <c r="AH805" s="74"/>
      <c r="AI805" s="74"/>
      <c r="AJ805" s="74"/>
    </row>
    <row r="806" spans="1:3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559"/>
      <c r="Y806" s="74"/>
      <c r="Z806" s="74"/>
      <c r="AA806" s="74"/>
      <c r="AB806" s="74"/>
      <c r="AC806" s="74"/>
      <c r="AD806" s="74"/>
      <c r="AE806" s="74"/>
      <c r="AF806" s="74"/>
      <c r="AG806" s="74"/>
      <c r="AH806" s="74"/>
      <c r="AI806" s="74"/>
      <c r="AJ806" s="74"/>
    </row>
    <row r="807" spans="1:36"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559"/>
      <c r="Y807" s="74"/>
      <c r="Z807" s="74"/>
      <c r="AA807" s="74"/>
      <c r="AB807" s="74"/>
      <c r="AC807" s="74"/>
      <c r="AD807" s="74"/>
      <c r="AE807" s="74"/>
      <c r="AF807" s="74"/>
      <c r="AG807" s="74"/>
      <c r="AH807" s="74"/>
      <c r="AI807" s="74"/>
      <c r="AJ807" s="74"/>
    </row>
    <row r="808" spans="1:36"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559"/>
      <c r="Y808" s="74"/>
      <c r="Z808" s="74"/>
      <c r="AA808" s="74"/>
      <c r="AB808" s="74"/>
      <c r="AC808" s="74"/>
      <c r="AD808" s="74"/>
      <c r="AE808" s="74"/>
      <c r="AF808" s="74"/>
      <c r="AG808" s="74"/>
      <c r="AH808" s="74"/>
      <c r="AI808" s="74"/>
      <c r="AJ808" s="74"/>
    </row>
    <row r="809" spans="1:36"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559"/>
      <c r="Y809" s="74"/>
      <c r="Z809" s="74"/>
      <c r="AA809" s="74"/>
      <c r="AB809" s="74"/>
      <c r="AC809" s="74"/>
      <c r="AD809" s="74"/>
      <c r="AE809" s="74"/>
      <c r="AF809" s="74"/>
      <c r="AG809" s="74"/>
      <c r="AH809" s="74"/>
      <c r="AI809" s="74"/>
      <c r="AJ809" s="74"/>
    </row>
    <row r="810" spans="1:36"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559"/>
      <c r="Y810" s="74"/>
      <c r="Z810" s="74"/>
      <c r="AA810" s="74"/>
      <c r="AB810" s="74"/>
      <c r="AC810" s="74"/>
      <c r="AD810" s="74"/>
      <c r="AE810" s="74"/>
      <c r="AF810" s="74"/>
      <c r="AG810" s="74"/>
      <c r="AH810" s="74"/>
      <c r="AI810" s="74"/>
      <c r="AJ810" s="74"/>
    </row>
    <row r="811" spans="1:36"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559"/>
      <c r="Y811" s="74"/>
      <c r="Z811" s="74"/>
      <c r="AA811" s="74"/>
      <c r="AB811" s="74"/>
      <c r="AC811" s="74"/>
      <c r="AD811" s="74"/>
      <c r="AE811" s="74"/>
      <c r="AF811" s="74"/>
      <c r="AG811" s="74"/>
      <c r="AH811" s="74"/>
      <c r="AI811" s="74"/>
      <c r="AJ811" s="74"/>
    </row>
    <row r="812" spans="1:36"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559"/>
      <c r="Y812" s="74"/>
      <c r="Z812" s="74"/>
      <c r="AA812" s="74"/>
      <c r="AB812" s="74"/>
      <c r="AC812" s="74"/>
      <c r="AD812" s="74"/>
      <c r="AE812" s="74"/>
      <c r="AF812" s="74"/>
      <c r="AG812" s="74"/>
      <c r="AH812" s="74"/>
      <c r="AI812" s="74"/>
      <c r="AJ812" s="74"/>
    </row>
    <row r="813" spans="1:36"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559"/>
      <c r="Y813" s="74"/>
      <c r="Z813" s="74"/>
      <c r="AA813" s="74"/>
      <c r="AB813" s="74"/>
      <c r="AC813" s="74"/>
      <c r="AD813" s="74"/>
      <c r="AE813" s="74"/>
      <c r="AF813" s="74"/>
      <c r="AG813" s="74"/>
      <c r="AH813" s="74"/>
      <c r="AI813" s="74"/>
      <c r="AJ813" s="74"/>
    </row>
    <row r="814" spans="1:36"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559"/>
      <c r="Y814" s="74"/>
      <c r="Z814" s="74"/>
      <c r="AA814" s="74"/>
      <c r="AB814" s="74"/>
      <c r="AC814" s="74"/>
      <c r="AD814" s="74"/>
      <c r="AE814" s="74"/>
      <c r="AF814" s="74"/>
      <c r="AG814" s="74"/>
      <c r="AH814" s="74"/>
      <c r="AI814" s="74"/>
      <c r="AJ814" s="74"/>
    </row>
    <row r="815" spans="1:36"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559"/>
      <c r="Y815" s="74"/>
      <c r="Z815" s="74"/>
      <c r="AA815" s="74"/>
      <c r="AB815" s="74"/>
      <c r="AC815" s="74"/>
      <c r="AD815" s="74"/>
      <c r="AE815" s="74"/>
      <c r="AF815" s="74"/>
      <c r="AG815" s="74"/>
      <c r="AH815" s="74"/>
      <c r="AI815" s="74"/>
      <c r="AJ815" s="74"/>
    </row>
    <row r="816" spans="1:3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559"/>
      <c r="Y816" s="74"/>
      <c r="Z816" s="74"/>
      <c r="AA816" s="74"/>
      <c r="AB816" s="74"/>
      <c r="AC816" s="74"/>
      <c r="AD816" s="74"/>
      <c r="AE816" s="74"/>
      <c r="AF816" s="74"/>
      <c r="AG816" s="74"/>
      <c r="AH816" s="74"/>
      <c r="AI816" s="74"/>
      <c r="AJ816" s="74"/>
    </row>
    <row r="817" spans="1:36"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559"/>
      <c r="Y817" s="74"/>
      <c r="Z817" s="74"/>
      <c r="AA817" s="74"/>
      <c r="AB817" s="74"/>
      <c r="AC817" s="74"/>
      <c r="AD817" s="74"/>
      <c r="AE817" s="74"/>
      <c r="AF817" s="74"/>
      <c r="AG817" s="74"/>
      <c r="AH817" s="74"/>
      <c r="AI817" s="74"/>
      <c r="AJ817" s="74"/>
    </row>
    <row r="818" spans="1:36"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559"/>
      <c r="Y818" s="74"/>
      <c r="Z818" s="74"/>
      <c r="AA818" s="74"/>
      <c r="AB818" s="74"/>
      <c r="AC818" s="74"/>
      <c r="AD818" s="74"/>
      <c r="AE818" s="74"/>
      <c r="AF818" s="74"/>
      <c r="AG818" s="74"/>
      <c r="AH818" s="74"/>
      <c r="AI818" s="74"/>
      <c r="AJ818" s="74"/>
    </row>
    <row r="819" spans="1:36"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559"/>
      <c r="Y819" s="74"/>
      <c r="Z819" s="74"/>
      <c r="AA819" s="74"/>
      <c r="AB819" s="74"/>
      <c r="AC819" s="74"/>
      <c r="AD819" s="74"/>
      <c r="AE819" s="74"/>
      <c r="AF819" s="74"/>
      <c r="AG819" s="74"/>
      <c r="AH819" s="74"/>
      <c r="AI819" s="74"/>
      <c r="AJ819" s="74"/>
    </row>
    <row r="820" spans="1:36"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559"/>
      <c r="Y820" s="74"/>
      <c r="Z820" s="74"/>
      <c r="AA820" s="74"/>
      <c r="AB820" s="74"/>
      <c r="AC820" s="74"/>
      <c r="AD820" s="74"/>
      <c r="AE820" s="74"/>
      <c r="AF820" s="74"/>
      <c r="AG820" s="74"/>
      <c r="AH820" s="74"/>
      <c r="AI820" s="74"/>
      <c r="AJ820" s="74"/>
    </row>
    <row r="821" spans="1:36"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559"/>
      <c r="Y821" s="74"/>
      <c r="Z821" s="74"/>
      <c r="AA821" s="74"/>
      <c r="AB821" s="74"/>
      <c r="AC821" s="74"/>
      <c r="AD821" s="74"/>
      <c r="AE821" s="74"/>
      <c r="AF821" s="74"/>
      <c r="AG821" s="74"/>
      <c r="AH821" s="74"/>
      <c r="AI821" s="74"/>
      <c r="AJ821" s="74"/>
    </row>
    <row r="822" spans="1:36"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559"/>
      <c r="Y822" s="74"/>
      <c r="Z822" s="74"/>
      <c r="AA822" s="74"/>
      <c r="AB822" s="74"/>
      <c r="AC822" s="74"/>
      <c r="AD822" s="74"/>
      <c r="AE822" s="74"/>
      <c r="AF822" s="74"/>
      <c r="AG822" s="74"/>
      <c r="AH822" s="74"/>
      <c r="AI822" s="74"/>
      <c r="AJ822" s="74"/>
    </row>
    <row r="823" spans="1:36"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559"/>
      <c r="Y823" s="74"/>
      <c r="Z823" s="74"/>
      <c r="AA823" s="74"/>
      <c r="AB823" s="74"/>
      <c r="AC823" s="74"/>
      <c r="AD823" s="74"/>
      <c r="AE823" s="74"/>
      <c r="AF823" s="74"/>
      <c r="AG823" s="74"/>
      <c r="AH823" s="74"/>
      <c r="AI823" s="74"/>
      <c r="AJ823" s="74"/>
    </row>
    <row r="824" spans="1:36"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559"/>
      <c r="Y824" s="74"/>
      <c r="Z824" s="74"/>
      <c r="AA824" s="74"/>
      <c r="AB824" s="74"/>
      <c r="AC824" s="74"/>
      <c r="AD824" s="74"/>
      <c r="AE824" s="74"/>
      <c r="AF824" s="74"/>
      <c r="AG824" s="74"/>
      <c r="AH824" s="74"/>
      <c r="AI824" s="74"/>
      <c r="AJ824" s="74"/>
    </row>
    <row r="825" spans="1:36"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559"/>
      <c r="Y825" s="74"/>
      <c r="Z825" s="74"/>
      <c r="AA825" s="74"/>
      <c r="AB825" s="74"/>
      <c r="AC825" s="74"/>
      <c r="AD825" s="74"/>
      <c r="AE825" s="74"/>
      <c r="AF825" s="74"/>
      <c r="AG825" s="74"/>
      <c r="AH825" s="74"/>
      <c r="AI825" s="74"/>
      <c r="AJ825" s="74"/>
    </row>
    <row r="826" spans="1:3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559"/>
      <c r="Y826" s="74"/>
      <c r="Z826" s="74"/>
      <c r="AA826" s="74"/>
      <c r="AB826" s="74"/>
      <c r="AC826" s="74"/>
      <c r="AD826" s="74"/>
      <c r="AE826" s="74"/>
      <c r="AF826" s="74"/>
      <c r="AG826" s="74"/>
      <c r="AH826" s="74"/>
      <c r="AI826" s="74"/>
      <c r="AJ826" s="74"/>
    </row>
    <row r="827" spans="1:36"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559"/>
      <c r="Y827" s="74"/>
      <c r="Z827" s="74"/>
      <c r="AA827" s="74"/>
      <c r="AB827" s="74"/>
      <c r="AC827" s="74"/>
      <c r="AD827" s="74"/>
      <c r="AE827" s="74"/>
      <c r="AF827" s="74"/>
      <c r="AG827" s="74"/>
      <c r="AH827" s="74"/>
      <c r="AI827" s="74"/>
      <c r="AJ827" s="74"/>
    </row>
    <row r="828" spans="1:36"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559"/>
      <c r="Y828" s="74"/>
      <c r="Z828" s="74"/>
      <c r="AA828" s="74"/>
      <c r="AB828" s="74"/>
      <c r="AC828" s="74"/>
      <c r="AD828" s="74"/>
      <c r="AE828" s="74"/>
      <c r="AF828" s="74"/>
      <c r="AG828" s="74"/>
      <c r="AH828" s="74"/>
      <c r="AI828" s="74"/>
      <c r="AJ828" s="74"/>
    </row>
    <row r="829" spans="1:36"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559"/>
      <c r="Y829" s="74"/>
      <c r="Z829" s="74"/>
      <c r="AA829" s="74"/>
      <c r="AB829" s="74"/>
      <c r="AC829" s="74"/>
      <c r="AD829" s="74"/>
      <c r="AE829" s="74"/>
      <c r="AF829" s="74"/>
      <c r="AG829" s="74"/>
      <c r="AH829" s="74"/>
      <c r="AI829" s="74"/>
      <c r="AJ829" s="74"/>
    </row>
    <row r="830" spans="1:36"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559"/>
      <c r="Y830" s="74"/>
      <c r="Z830" s="74"/>
      <c r="AA830" s="74"/>
      <c r="AB830" s="74"/>
      <c r="AC830" s="74"/>
      <c r="AD830" s="74"/>
      <c r="AE830" s="74"/>
      <c r="AF830" s="74"/>
      <c r="AG830" s="74"/>
      <c r="AH830" s="74"/>
      <c r="AI830" s="74"/>
      <c r="AJ830" s="74"/>
    </row>
    <row r="831" spans="1:36"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559"/>
      <c r="Y831" s="74"/>
      <c r="Z831" s="74"/>
      <c r="AA831" s="74"/>
      <c r="AB831" s="74"/>
      <c r="AC831" s="74"/>
      <c r="AD831" s="74"/>
      <c r="AE831" s="74"/>
      <c r="AF831" s="74"/>
      <c r="AG831" s="74"/>
      <c r="AH831" s="74"/>
      <c r="AI831" s="74"/>
      <c r="AJ831" s="74"/>
    </row>
    <row r="832" spans="1:36"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559"/>
      <c r="Y832" s="74"/>
      <c r="Z832" s="74"/>
      <c r="AA832" s="74"/>
      <c r="AB832" s="74"/>
      <c r="AC832" s="74"/>
      <c r="AD832" s="74"/>
      <c r="AE832" s="74"/>
      <c r="AF832" s="74"/>
      <c r="AG832" s="74"/>
      <c r="AH832" s="74"/>
      <c r="AI832" s="74"/>
      <c r="AJ832" s="74"/>
    </row>
    <row r="833" spans="1:36"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559"/>
      <c r="Y833" s="74"/>
      <c r="Z833" s="74"/>
      <c r="AA833" s="74"/>
      <c r="AB833" s="74"/>
      <c r="AC833" s="74"/>
      <c r="AD833" s="74"/>
      <c r="AE833" s="74"/>
      <c r="AF833" s="74"/>
      <c r="AG833" s="74"/>
      <c r="AH833" s="74"/>
      <c r="AI833" s="74"/>
      <c r="AJ833" s="74"/>
    </row>
    <row r="834" spans="1:36"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559"/>
      <c r="Y834" s="74"/>
      <c r="Z834" s="74"/>
      <c r="AA834" s="74"/>
      <c r="AB834" s="74"/>
      <c r="AC834" s="74"/>
      <c r="AD834" s="74"/>
      <c r="AE834" s="74"/>
      <c r="AF834" s="74"/>
      <c r="AG834" s="74"/>
      <c r="AH834" s="74"/>
      <c r="AI834" s="74"/>
      <c r="AJ834" s="74"/>
    </row>
    <row r="835" spans="1:36"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559"/>
      <c r="Y835" s="74"/>
      <c r="Z835" s="74"/>
      <c r="AA835" s="74"/>
      <c r="AB835" s="74"/>
      <c r="AC835" s="74"/>
      <c r="AD835" s="74"/>
      <c r="AE835" s="74"/>
      <c r="AF835" s="74"/>
      <c r="AG835" s="74"/>
      <c r="AH835" s="74"/>
      <c r="AI835" s="74"/>
      <c r="AJ835" s="74"/>
    </row>
    <row r="836" spans="1: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559"/>
      <c r="Y836" s="74"/>
      <c r="Z836" s="74"/>
      <c r="AA836" s="74"/>
      <c r="AB836" s="74"/>
      <c r="AC836" s="74"/>
      <c r="AD836" s="74"/>
      <c r="AE836" s="74"/>
      <c r="AF836" s="74"/>
      <c r="AG836" s="74"/>
      <c r="AH836" s="74"/>
      <c r="AI836" s="74"/>
      <c r="AJ836" s="74"/>
    </row>
    <row r="837" spans="1:36"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559"/>
      <c r="Y837" s="74"/>
      <c r="Z837" s="74"/>
      <c r="AA837" s="74"/>
      <c r="AB837" s="74"/>
      <c r="AC837" s="74"/>
      <c r="AD837" s="74"/>
      <c r="AE837" s="74"/>
      <c r="AF837" s="74"/>
      <c r="AG837" s="74"/>
      <c r="AH837" s="74"/>
      <c r="AI837" s="74"/>
      <c r="AJ837" s="74"/>
    </row>
    <row r="838" spans="1:36"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559"/>
      <c r="Y838" s="74"/>
      <c r="Z838" s="74"/>
      <c r="AA838" s="74"/>
      <c r="AB838" s="74"/>
      <c r="AC838" s="74"/>
      <c r="AD838" s="74"/>
      <c r="AE838" s="74"/>
      <c r="AF838" s="74"/>
      <c r="AG838" s="74"/>
      <c r="AH838" s="74"/>
      <c r="AI838" s="74"/>
      <c r="AJ838" s="74"/>
    </row>
    <row r="839" spans="1:36"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559"/>
      <c r="Y839" s="74"/>
      <c r="Z839" s="74"/>
      <c r="AA839" s="74"/>
      <c r="AB839" s="74"/>
      <c r="AC839" s="74"/>
      <c r="AD839" s="74"/>
      <c r="AE839" s="74"/>
      <c r="AF839" s="74"/>
      <c r="AG839" s="74"/>
      <c r="AH839" s="74"/>
      <c r="AI839" s="74"/>
      <c r="AJ839" s="74"/>
    </row>
    <row r="840" spans="1:36"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559"/>
      <c r="Y840" s="74"/>
      <c r="Z840" s="74"/>
      <c r="AA840" s="74"/>
      <c r="AB840" s="74"/>
      <c r="AC840" s="74"/>
      <c r="AD840" s="74"/>
      <c r="AE840" s="74"/>
      <c r="AF840" s="74"/>
      <c r="AG840" s="74"/>
      <c r="AH840" s="74"/>
      <c r="AI840" s="74"/>
      <c r="AJ840" s="74"/>
    </row>
    <row r="841" spans="1:36"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559"/>
      <c r="Y841" s="74"/>
      <c r="Z841" s="74"/>
      <c r="AA841" s="74"/>
      <c r="AB841" s="74"/>
      <c r="AC841" s="74"/>
      <c r="AD841" s="74"/>
      <c r="AE841" s="74"/>
      <c r="AF841" s="74"/>
      <c r="AG841" s="74"/>
      <c r="AH841" s="74"/>
      <c r="AI841" s="74"/>
      <c r="AJ841" s="74"/>
    </row>
    <row r="842" spans="1:36"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559"/>
      <c r="Y842" s="74"/>
      <c r="Z842" s="74"/>
      <c r="AA842" s="74"/>
      <c r="AB842" s="74"/>
      <c r="AC842" s="74"/>
      <c r="AD842" s="74"/>
      <c r="AE842" s="74"/>
      <c r="AF842" s="74"/>
      <c r="AG842" s="74"/>
      <c r="AH842" s="74"/>
      <c r="AI842" s="74"/>
      <c r="AJ842" s="74"/>
    </row>
    <row r="843" spans="1:36"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559"/>
      <c r="Y843" s="74"/>
      <c r="Z843" s="74"/>
      <c r="AA843" s="74"/>
      <c r="AB843" s="74"/>
      <c r="AC843" s="74"/>
      <c r="AD843" s="74"/>
      <c r="AE843" s="74"/>
      <c r="AF843" s="74"/>
      <c r="AG843" s="74"/>
      <c r="AH843" s="74"/>
      <c r="AI843" s="74"/>
      <c r="AJ843" s="74"/>
    </row>
    <row r="844" spans="1:36"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559"/>
      <c r="Y844" s="74"/>
      <c r="Z844" s="74"/>
      <c r="AA844" s="74"/>
      <c r="AB844" s="74"/>
      <c r="AC844" s="74"/>
      <c r="AD844" s="74"/>
      <c r="AE844" s="74"/>
      <c r="AF844" s="74"/>
      <c r="AG844" s="74"/>
      <c r="AH844" s="74"/>
      <c r="AI844" s="74"/>
      <c r="AJ844" s="74"/>
    </row>
    <row r="845" spans="1:36"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559"/>
      <c r="Y845" s="74"/>
      <c r="Z845" s="74"/>
      <c r="AA845" s="74"/>
      <c r="AB845" s="74"/>
      <c r="AC845" s="74"/>
      <c r="AD845" s="74"/>
      <c r="AE845" s="74"/>
      <c r="AF845" s="74"/>
      <c r="AG845" s="74"/>
      <c r="AH845" s="74"/>
      <c r="AI845" s="74"/>
      <c r="AJ845" s="74"/>
    </row>
    <row r="846" spans="1:3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559"/>
      <c r="Y846" s="74"/>
      <c r="Z846" s="74"/>
      <c r="AA846" s="74"/>
      <c r="AB846" s="74"/>
      <c r="AC846" s="74"/>
      <c r="AD846" s="74"/>
      <c r="AE846" s="74"/>
      <c r="AF846" s="74"/>
      <c r="AG846" s="74"/>
      <c r="AH846" s="74"/>
      <c r="AI846" s="74"/>
      <c r="AJ846" s="74"/>
    </row>
    <row r="847" spans="1:36"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559"/>
      <c r="Y847" s="74"/>
      <c r="Z847" s="74"/>
      <c r="AA847" s="74"/>
      <c r="AB847" s="74"/>
      <c r="AC847" s="74"/>
      <c r="AD847" s="74"/>
      <c r="AE847" s="74"/>
      <c r="AF847" s="74"/>
      <c r="AG847" s="74"/>
      <c r="AH847" s="74"/>
      <c r="AI847" s="74"/>
      <c r="AJ847" s="74"/>
    </row>
    <row r="848" spans="1:36"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559"/>
      <c r="Y848" s="74"/>
      <c r="Z848" s="74"/>
      <c r="AA848" s="74"/>
      <c r="AB848" s="74"/>
      <c r="AC848" s="74"/>
      <c r="AD848" s="74"/>
      <c r="AE848" s="74"/>
      <c r="AF848" s="74"/>
      <c r="AG848" s="74"/>
      <c r="AH848" s="74"/>
      <c r="AI848" s="74"/>
      <c r="AJ848" s="74"/>
    </row>
    <row r="849" spans="1:36"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559"/>
      <c r="Y849" s="74"/>
      <c r="Z849" s="74"/>
      <c r="AA849" s="74"/>
      <c r="AB849" s="74"/>
      <c r="AC849" s="74"/>
      <c r="AD849" s="74"/>
      <c r="AE849" s="74"/>
      <c r="AF849" s="74"/>
      <c r="AG849" s="74"/>
      <c r="AH849" s="74"/>
      <c r="AI849" s="74"/>
      <c r="AJ849" s="74"/>
    </row>
    <row r="850" spans="1:36"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559"/>
      <c r="Y850" s="74"/>
      <c r="Z850" s="74"/>
      <c r="AA850" s="74"/>
      <c r="AB850" s="74"/>
      <c r="AC850" s="74"/>
      <c r="AD850" s="74"/>
      <c r="AE850" s="74"/>
      <c r="AF850" s="74"/>
      <c r="AG850" s="74"/>
      <c r="AH850" s="74"/>
      <c r="AI850" s="74"/>
      <c r="AJ850" s="74"/>
    </row>
    <row r="851" spans="1:36"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559"/>
      <c r="Y851" s="74"/>
      <c r="Z851" s="74"/>
      <c r="AA851" s="74"/>
      <c r="AB851" s="74"/>
      <c r="AC851" s="74"/>
      <c r="AD851" s="74"/>
      <c r="AE851" s="74"/>
      <c r="AF851" s="74"/>
      <c r="AG851" s="74"/>
      <c r="AH851" s="74"/>
      <c r="AI851" s="74"/>
      <c r="AJ851" s="74"/>
    </row>
    <row r="852" spans="1:36"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559"/>
      <c r="Y852" s="74"/>
      <c r="Z852" s="74"/>
      <c r="AA852" s="74"/>
      <c r="AB852" s="74"/>
      <c r="AC852" s="74"/>
      <c r="AD852" s="74"/>
      <c r="AE852" s="74"/>
      <c r="AF852" s="74"/>
      <c r="AG852" s="74"/>
      <c r="AH852" s="74"/>
      <c r="AI852" s="74"/>
      <c r="AJ852" s="74"/>
    </row>
    <row r="853" spans="1:36"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559"/>
      <c r="Y853" s="74"/>
      <c r="Z853" s="74"/>
      <c r="AA853" s="74"/>
      <c r="AB853" s="74"/>
      <c r="AC853" s="74"/>
      <c r="AD853" s="74"/>
      <c r="AE853" s="74"/>
      <c r="AF853" s="74"/>
      <c r="AG853" s="74"/>
      <c r="AH853" s="74"/>
      <c r="AI853" s="74"/>
      <c r="AJ853" s="74"/>
    </row>
    <row r="854" spans="1:36"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559"/>
      <c r="Y854" s="74"/>
      <c r="Z854" s="74"/>
      <c r="AA854" s="74"/>
      <c r="AB854" s="74"/>
      <c r="AC854" s="74"/>
      <c r="AD854" s="74"/>
      <c r="AE854" s="74"/>
      <c r="AF854" s="74"/>
      <c r="AG854" s="74"/>
      <c r="AH854" s="74"/>
      <c r="AI854" s="74"/>
      <c r="AJ854" s="74"/>
    </row>
    <row r="855" spans="1:36"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559"/>
      <c r="Y855" s="74"/>
      <c r="Z855" s="74"/>
      <c r="AA855" s="74"/>
      <c r="AB855" s="74"/>
      <c r="AC855" s="74"/>
      <c r="AD855" s="74"/>
      <c r="AE855" s="74"/>
      <c r="AF855" s="74"/>
      <c r="AG855" s="74"/>
      <c r="AH855" s="74"/>
      <c r="AI855" s="74"/>
      <c r="AJ855" s="74"/>
    </row>
    <row r="856" spans="1:3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559"/>
      <c r="Y856" s="74"/>
      <c r="Z856" s="74"/>
      <c r="AA856" s="74"/>
      <c r="AB856" s="74"/>
      <c r="AC856" s="74"/>
      <c r="AD856" s="74"/>
      <c r="AE856" s="74"/>
      <c r="AF856" s="74"/>
      <c r="AG856" s="74"/>
      <c r="AH856" s="74"/>
      <c r="AI856" s="74"/>
      <c r="AJ856" s="74"/>
    </row>
    <row r="857" spans="1:36"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559"/>
      <c r="Y857" s="74"/>
      <c r="Z857" s="74"/>
      <c r="AA857" s="74"/>
      <c r="AB857" s="74"/>
      <c r="AC857" s="74"/>
      <c r="AD857" s="74"/>
      <c r="AE857" s="74"/>
      <c r="AF857" s="74"/>
      <c r="AG857" s="74"/>
      <c r="AH857" s="74"/>
      <c r="AI857" s="74"/>
      <c r="AJ857" s="74"/>
    </row>
    <row r="858" spans="1:36"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559"/>
      <c r="Y858" s="74"/>
      <c r="Z858" s="74"/>
      <c r="AA858" s="74"/>
      <c r="AB858" s="74"/>
      <c r="AC858" s="74"/>
      <c r="AD858" s="74"/>
      <c r="AE858" s="74"/>
      <c r="AF858" s="74"/>
      <c r="AG858" s="74"/>
      <c r="AH858" s="74"/>
      <c r="AI858" s="74"/>
      <c r="AJ858" s="74"/>
    </row>
    <row r="859" spans="1:36"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559"/>
      <c r="Y859" s="74"/>
      <c r="Z859" s="74"/>
      <c r="AA859" s="74"/>
      <c r="AB859" s="74"/>
      <c r="AC859" s="74"/>
      <c r="AD859" s="74"/>
      <c r="AE859" s="74"/>
      <c r="AF859" s="74"/>
      <c r="AG859" s="74"/>
      <c r="AH859" s="74"/>
      <c r="AI859" s="74"/>
      <c r="AJ859" s="74"/>
    </row>
    <row r="860" spans="1:36"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559"/>
      <c r="Y860" s="74"/>
      <c r="Z860" s="74"/>
      <c r="AA860" s="74"/>
      <c r="AB860" s="74"/>
      <c r="AC860" s="74"/>
      <c r="AD860" s="74"/>
      <c r="AE860" s="74"/>
      <c r="AF860" s="74"/>
      <c r="AG860" s="74"/>
      <c r="AH860" s="74"/>
      <c r="AI860" s="74"/>
      <c r="AJ860" s="74"/>
    </row>
    <row r="861" spans="1:36"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559"/>
      <c r="Y861" s="74"/>
      <c r="Z861" s="74"/>
      <c r="AA861" s="74"/>
      <c r="AB861" s="74"/>
      <c r="AC861" s="74"/>
      <c r="AD861" s="74"/>
      <c r="AE861" s="74"/>
      <c r="AF861" s="74"/>
      <c r="AG861" s="74"/>
      <c r="AH861" s="74"/>
      <c r="AI861" s="74"/>
      <c r="AJ861" s="74"/>
    </row>
    <row r="862" spans="1:36"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559"/>
      <c r="Y862" s="74"/>
      <c r="Z862" s="74"/>
      <c r="AA862" s="74"/>
      <c r="AB862" s="74"/>
      <c r="AC862" s="74"/>
      <c r="AD862" s="74"/>
      <c r="AE862" s="74"/>
      <c r="AF862" s="74"/>
      <c r="AG862" s="74"/>
      <c r="AH862" s="74"/>
      <c r="AI862" s="74"/>
      <c r="AJ862" s="74"/>
    </row>
    <row r="863" spans="1:36"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559"/>
      <c r="Y863" s="74"/>
      <c r="Z863" s="74"/>
      <c r="AA863" s="74"/>
      <c r="AB863" s="74"/>
      <c r="AC863" s="74"/>
      <c r="AD863" s="74"/>
      <c r="AE863" s="74"/>
      <c r="AF863" s="74"/>
      <c r="AG863" s="74"/>
      <c r="AH863" s="74"/>
      <c r="AI863" s="74"/>
      <c r="AJ863" s="74"/>
    </row>
    <row r="864" spans="1:36"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559"/>
      <c r="Y864" s="74"/>
      <c r="Z864" s="74"/>
      <c r="AA864" s="74"/>
      <c r="AB864" s="74"/>
      <c r="AC864" s="74"/>
      <c r="AD864" s="74"/>
      <c r="AE864" s="74"/>
      <c r="AF864" s="74"/>
      <c r="AG864" s="74"/>
      <c r="AH864" s="74"/>
      <c r="AI864" s="74"/>
      <c r="AJ864" s="74"/>
    </row>
    <row r="865" spans="1:36"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559"/>
      <c r="Y865" s="74"/>
      <c r="Z865" s="74"/>
      <c r="AA865" s="74"/>
      <c r="AB865" s="74"/>
      <c r="AC865" s="74"/>
      <c r="AD865" s="74"/>
      <c r="AE865" s="74"/>
      <c r="AF865" s="74"/>
      <c r="AG865" s="74"/>
      <c r="AH865" s="74"/>
      <c r="AI865" s="74"/>
      <c r="AJ865" s="74"/>
    </row>
    <row r="866" spans="1:3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559"/>
      <c r="Y866" s="74"/>
      <c r="Z866" s="74"/>
      <c r="AA866" s="74"/>
      <c r="AB866" s="74"/>
      <c r="AC866" s="74"/>
      <c r="AD866" s="74"/>
      <c r="AE866" s="74"/>
      <c r="AF866" s="74"/>
      <c r="AG866" s="74"/>
      <c r="AH866" s="74"/>
      <c r="AI866" s="74"/>
      <c r="AJ866" s="74"/>
    </row>
    <row r="867" spans="1:36"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559"/>
      <c r="Y867" s="74"/>
      <c r="Z867" s="74"/>
      <c r="AA867" s="74"/>
      <c r="AB867" s="74"/>
      <c r="AC867" s="74"/>
      <c r="AD867" s="74"/>
      <c r="AE867" s="74"/>
      <c r="AF867" s="74"/>
      <c r="AG867" s="74"/>
      <c r="AH867" s="74"/>
      <c r="AI867" s="74"/>
      <c r="AJ867" s="74"/>
    </row>
    <row r="868" spans="1:36"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559"/>
      <c r="Y868" s="74"/>
      <c r="Z868" s="74"/>
      <c r="AA868" s="74"/>
      <c r="AB868" s="74"/>
      <c r="AC868" s="74"/>
      <c r="AD868" s="74"/>
      <c r="AE868" s="74"/>
      <c r="AF868" s="74"/>
      <c r="AG868" s="74"/>
      <c r="AH868" s="74"/>
      <c r="AI868" s="74"/>
      <c r="AJ868" s="74"/>
    </row>
    <row r="869" spans="1:36"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559"/>
      <c r="Y869" s="74"/>
      <c r="Z869" s="74"/>
      <c r="AA869" s="74"/>
      <c r="AB869" s="74"/>
      <c r="AC869" s="74"/>
      <c r="AD869" s="74"/>
      <c r="AE869" s="74"/>
      <c r="AF869" s="74"/>
      <c r="AG869" s="74"/>
      <c r="AH869" s="74"/>
      <c r="AI869" s="74"/>
      <c r="AJ869" s="74"/>
    </row>
    <row r="870" spans="1:36"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559"/>
      <c r="Y870" s="74"/>
      <c r="Z870" s="74"/>
      <c r="AA870" s="74"/>
      <c r="AB870" s="74"/>
      <c r="AC870" s="74"/>
      <c r="AD870" s="74"/>
      <c r="AE870" s="74"/>
      <c r="AF870" s="74"/>
      <c r="AG870" s="74"/>
      <c r="AH870" s="74"/>
      <c r="AI870" s="74"/>
      <c r="AJ870" s="74"/>
    </row>
    <row r="871" spans="1:36"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559"/>
      <c r="Y871" s="74"/>
      <c r="Z871" s="74"/>
      <c r="AA871" s="74"/>
      <c r="AB871" s="74"/>
      <c r="AC871" s="74"/>
      <c r="AD871" s="74"/>
      <c r="AE871" s="74"/>
      <c r="AF871" s="74"/>
      <c r="AG871" s="74"/>
      <c r="AH871" s="74"/>
      <c r="AI871" s="74"/>
      <c r="AJ871" s="74"/>
    </row>
    <row r="872" spans="1:36"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559"/>
      <c r="Y872" s="74"/>
      <c r="Z872" s="74"/>
      <c r="AA872" s="74"/>
      <c r="AB872" s="74"/>
      <c r="AC872" s="74"/>
      <c r="AD872" s="74"/>
      <c r="AE872" s="74"/>
      <c r="AF872" s="74"/>
      <c r="AG872" s="74"/>
      <c r="AH872" s="74"/>
      <c r="AI872" s="74"/>
      <c r="AJ872" s="74"/>
    </row>
    <row r="873" spans="1:36"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559"/>
      <c r="Y873" s="74"/>
      <c r="Z873" s="74"/>
      <c r="AA873" s="74"/>
      <c r="AB873" s="74"/>
      <c r="AC873" s="74"/>
      <c r="AD873" s="74"/>
      <c r="AE873" s="74"/>
      <c r="AF873" s="74"/>
      <c r="AG873" s="74"/>
      <c r="AH873" s="74"/>
      <c r="AI873" s="74"/>
      <c r="AJ873" s="74"/>
    </row>
    <row r="874" spans="1:36"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559"/>
      <c r="Y874" s="74"/>
      <c r="Z874" s="74"/>
      <c r="AA874" s="74"/>
      <c r="AB874" s="74"/>
      <c r="AC874" s="74"/>
      <c r="AD874" s="74"/>
      <c r="AE874" s="74"/>
      <c r="AF874" s="74"/>
      <c r="AG874" s="74"/>
      <c r="AH874" s="74"/>
      <c r="AI874" s="74"/>
      <c r="AJ874" s="74"/>
    </row>
    <row r="875" spans="1:36"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559"/>
      <c r="Y875" s="74"/>
      <c r="Z875" s="74"/>
      <c r="AA875" s="74"/>
      <c r="AB875" s="74"/>
      <c r="AC875" s="74"/>
      <c r="AD875" s="74"/>
      <c r="AE875" s="74"/>
      <c r="AF875" s="74"/>
      <c r="AG875" s="74"/>
      <c r="AH875" s="74"/>
      <c r="AI875" s="74"/>
      <c r="AJ875" s="74"/>
    </row>
    <row r="876" spans="1:3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559"/>
      <c r="Y876" s="74"/>
      <c r="Z876" s="74"/>
      <c r="AA876" s="74"/>
      <c r="AB876" s="74"/>
      <c r="AC876" s="74"/>
      <c r="AD876" s="74"/>
      <c r="AE876" s="74"/>
      <c r="AF876" s="74"/>
      <c r="AG876" s="74"/>
      <c r="AH876" s="74"/>
      <c r="AI876" s="74"/>
      <c r="AJ876" s="74"/>
    </row>
    <row r="877" spans="1:36"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559"/>
      <c r="Y877" s="74"/>
      <c r="Z877" s="74"/>
      <c r="AA877" s="74"/>
      <c r="AB877" s="74"/>
      <c r="AC877" s="74"/>
      <c r="AD877" s="74"/>
      <c r="AE877" s="74"/>
      <c r="AF877" s="74"/>
      <c r="AG877" s="74"/>
      <c r="AH877" s="74"/>
      <c r="AI877" s="74"/>
      <c r="AJ877" s="74"/>
    </row>
    <row r="878" spans="1:36"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559"/>
      <c r="Y878" s="74"/>
      <c r="Z878" s="74"/>
      <c r="AA878" s="74"/>
      <c r="AB878" s="74"/>
      <c r="AC878" s="74"/>
      <c r="AD878" s="74"/>
      <c r="AE878" s="74"/>
      <c r="AF878" s="74"/>
      <c r="AG878" s="74"/>
      <c r="AH878" s="74"/>
      <c r="AI878" s="74"/>
      <c r="AJ878" s="74"/>
    </row>
    <row r="879" spans="1:36"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559"/>
      <c r="Y879" s="74"/>
      <c r="Z879" s="74"/>
      <c r="AA879" s="74"/>
      <c r="AB879" s="74"/>
      <c r="AC879" s="74"/>
      <c r="AD879" s="74"/>
      <c r="AE879" s="74"/>
      <c r="AF879" s="74"/>
      <c r="AG879" s="74"/>
      <c r="AH879" s="74"/>
      <c r="AI879" s="74"/>
      <c r="AJ879" s="74"/>
    </row>
    <row r="880" spans="1:36"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559"/>
      <c r="Y880" s="74"/>
      <c r="Z880" s="74"/>
      <c r="AA880" s="74"/>
      <c r="AB880" s="74"/>
      <c r="AC880" s="74"/>
      <c r="AD880" s="74"/>
      <c r="AE880" s="74"/>
      <c r="AF880" s="74"/>
      <c r="AG880" s="74"/>
      <c r="AH880" s="74"/>
      <c r="AI880" s="74"/>
      <c r="AJ880" s="74"/>
    </row>
    <row r="881" spans="1:36"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559"/>
      <c r="Y881" s="74"/>
      <c r="Z881" s="74"/>
      <c r="AA881" s="74"/>
      <c r="AB881" s="74"/>
      <c r="AC881" s="74"/>
      <c r="AD881" s="74"/>
      <c r="AE881" s="74"/>
      <c r="AF881" s="74"/>
      <c r="AG881" s="74"/>
      <c r="AH881" s="74"/>
      <c r="AI881" s="74"/>
      <c r="AJ881" s="74"/>
    </row>
    <row r="882" spans="1:36"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559"/>
      <c r="Y882" s="74"/>
      <c r="Z882" s="74"/>
      <c r="AA882" s="74"/>
      <c r="AB882" s="74"/>
      <c r="AC882" s="74"/>
      <c r="AD882" s="74"/>
      <c r="AE882" s="74"/>
      <c r="AF882" s="74"/>
      <c r="AG882" s="74"/>
      <c r="AH882" s="74"/>
      <c r="AI882" s="74"/>
      <c r="AJ882" s="74"/>
    </row>
    <row r="883" spans="1:36"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559"/>
      <c r="Y883" s="74"/>
      <c r="Z883" s="74"/>
      <c r="AA883" s="74"/>
      <c r="AB883" s="74"/>
      <c r="AC883" s="74"/>
      <c r="AD883" s="74"/>
      <c r="AE883" s="74"/>
      <c r="AF883" s="74"/>
      <c r="AG883" s="74"/>
      <c r="AH883" s="74"/>
      <c r="AI883" s="74"/>
      <c r="AJ883" s="74"/>
    </row>
    <row r="884" spans="1:36"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559"/>
      <c r="Y884" s="74"/>
      <c r="Z884" s="74"/>
      <c r="AA884" s="74"/>
      <c r="AB884" s="74"/>
      <c r="AC884" s="74"/>
      <c r="AD884" s="74"/>
      <c r="AE884" s="74"/>
      <c r="AF884" s="74"/>
      <c r="AG884" s="74"/>
      <c r="AH884" s="74"/>
      <c r="AI884" s="74"/>
      <c r="AJ884" s="74"/>
    </row>
    <row r="885" spans="1:36"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559"/>
      <c r="Y885" s="74"/>
      <c r="Z885" s="74"/>
      <c r="AA885" s="74"/>
      <c r="AB885" s="74"/>
      <c r="AC885" s="74"/>
      <c r="AD885" s="74"/>
      <c r="AE885" s="74"/>
      <c r="AF885" s="74"/>
      <c r="AG885" s="74"/>
      <c r="AH885" s="74"/>
      <c r="AI885" s="74"/>
      <c r="AJ885" s="74"/>
    </row>
    <row r="886" spans="1:3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559"/>
      <c r="Y886" s="74"/>
      <c r="Z886" s="74"/>
      <c r="AA886" s="74"/>
      <c r="AB886" s="74"/>
      <c r="AC886" s="74"/>
      <c r="AD886" s="74"/>
      <c r="AE886" s="74"/>
      <c r="AF886" s="74"/>
      <c r="AG886" s="74"/>
      <c r="AH886" s="74"/>
      <c r="AI886" s="74"/>
      <c r="AJ886" s="74"/>
    </row>
    <row r="887" spans="1:36"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559"/>
      <c r="Y887" s="74"/>
      <c r="Z887" s="74"/>
      <c r="AA887" s="74"/>
      <c r="AB887" s="74"/>
      <c r="AC887" s="74"/>
      <c r="AD887" s="74"/>
      <c r="AE887" s="74"/>
      <c r="AF887" s="74"/>
      <c r="AG887" s="74"/>
      <c r="AH887" s="74"/>
      <c r="AI887" s="74"/>
      <c r="AJ887" s="74"/>
    </row>
    <row r="888" spans="1:36"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559"/>
      <c r="Y888" s="74"/>
      <c r="Z888" s="74"/>
      <c r="AA888" s="74"/>
      <c r="AB888" s="74"/>
      <c r="AC888" s="74"/>
      <c r="AD888" s="74"/>
      <c r="AE888" s="74"/>
      <c r="AF888" s="74"/>
      <c r="AG888" s="74"/>
      <c r="AH888" s="74"/>
      <c r="AI888" s="74"/>
      <c r="AJ888" s="74"/>
    </row>
    <row r="889" spans="1:36"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559"/>
      <c r="Y889" s="74"/>
      <c r="Z889" s="74"/>
      <c r="AA889" s="74"/>
      <c r="AB889" s="74"/>
      <c r="AC889" s="74"/>
      <c r="AD889" s="74"/>
      <c r="AE889" s="74"/>
      <c r="AF889" s="74"/>
      <c r="AG889" s="74"/>
      <c r="AH889" s="74"/>
      <c r="AI889" s="74"/>
      <c r="AJ889" s="74"/>
    </row>
    <row r="890" spans="1:36"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559"/>
      <c r="Y890" s="74"/>
      <c r="Z890" s="74"/>
      <c r="AA890" s="74"/>
      <c r="AB890" s="74"/>
      <c r="AC890" s="74"/>
      <c r="AD890" s="74"/>
      <c r="AE890" s="74"/>
      <c r="AF890" s="74"/>
      <c r="AG890" s="74"/>
      <c r="AH890" s="74"/>
      <c r="AI890" s="74"/>
      <c r="AJ890" s="74"/>
    </row>
    <row r="891" spans="1:36"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559"/>
      <c r="Y891" s="74"/>
      <c r="Z891" s="74"/>
      <c r="AA891" s="74"/>
      <c r="AB891" s="74"/>
      <c r="AC891" s="74"/>
      <c r="AD891" s="74"/>
      <c r="AE891" s="74"/>
      <c r="AF891" s="74"/>
      <c r="AG891" s="74"/>
      <c r="AH891" s="74"/>
      <c r="AI891" s="74"/>
      <c r="AJ891" s="74"/>
    </row>
    <row r="892" spans="1:36"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559"/>
      <c r="Y892" s="74"/>
      <c r="Z892" s="74"/>
      <c r="AA892" s="74"/>
      <c r="AB892" s="74"/>
      <c r="AC892" s="74"/>
      <c r="AD892" s="74"/>
      <c r="AE892" s="74"/>
      <c r="AF892" s="74"/>
      <c r="AG892" s="74"/>
      <c r="AH892" s="74"/>
      <c r="AI892" s="74"/>
      <c r="AJ892" s="74"/>
    </row>
    <row r="893" spans="1:36"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559"/>
      <c r="Y893" s="74"/>
      <c r="Z893" s="74"/>
      <c r="AA893" s="74"/>
      <c r="AB893" s="74"/>
      <c r="AC893" s="74"/>
      <c r="AD893" s="74"/>
      <c r="AE893" s="74"/>
      <c r="AF893" s="74"/>
      <c r="AG893" s="74"/>
      <c r="AH893" s="74"/>
      <c r="AI893" s="74"/>
      <c r="AJ893" s="74"/>
    </row>
    <row r="894" spans="1:36"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559"/>
      <c r="Y894" s="74"/>
      <c r="Z894" s="74"/>
      <c r="AA894" s="74"/>
      <c r="AB894" s="74"/>
      <c r="AC894" s="74"/>
      <c r="AD894" s="74"/>
      <c r="AE894" s="74"/>
      <c r="AF894" s="74"/>
      <c r="AG894" s="74"/>
      <c r="AH894" s="74"/>
      <c r="AI894" s="74"/>
      <c r="AJ894" s="74"/>
    </row>
    <row r="895" spans="1:36"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559"/>
      <c r="Y895" s="74"/>
      <c r="Z895" s="74"/>
      <c r="AA895" s="74"/>
      <c r="AB895" s="74"/>
      <c r="AC895" s="74"/>
      <c r="AD895" s="74"/>
      <c r="AE895" s="74"/>
      <c r="AF895" s="74"/>
      <c r="AG895" s="74"/>
      <c r="AH895" s="74"/>
      <c r="AI895" s="74"/>
      <c r="AJ895" s="74"/>
    </row>
    <row r="896" spans="1:3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559"/>
      <c r="Y896" s="74"/>
      <c r="Z896" s="74"/>
      <c r="AA896" s="74"/>
      <c r="AB896" s="74"/>
      <c r="AC896" s="74"/>
      <c r="AD896" s="74"/>
      <c r="AE896" s="74"/>
      <c r="AF896" s="74"/>
      <c r="AG896" s="74"/>
      <c r="AH896" s="74"/>
      <c r="AI896" s="74"/>
      <c r="AJ896" s="74"/>
    </row>
    <row r="897" spans="1:36"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559"/>
      <c r="Y897" s="74"/>
      <c r="Z897" s="74"/>
      <c r="AA897" s="74"/>
      <c r="AB897" s="74"/>
      <c r="AC897" s="74"/>
      <c r="AD897" s="74"/>
      <c r="AE897" s="74"/>
      <c r="AF897" s="74"/>
      <c r="AG897" s="74"/>
      <c r="AH897" s="74"/>
      <c r="AI897" s="74"/>
      <c r="AJ897" s="74"/>
    </row>
    <row r="898" spans="1:36"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559"/>
      <c r="Y898" s="74"/>
      <c r="Z898" s="74"/>
      <c r="AA898" s="74"/>
      <c r="AB898" s="74"/>
      <c r="AC898" s="74"/>
      <c r="AD898" s="74"/>
      <c r="AE898" s="74"/>
      <c r="AF898" s="74"/>
      <c r="AG898" s="74"/>
      <c r="AH898" s="74"/>
      <c r="AI898" s="74"/>
      <c r="AJ898" s="74"/>
    </row>
    <row r="899" spans="1:36"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559"/>
      <c r="Y899" s="74"/>
      <c r="Z899" s="74"/>
      <c r="AA899" s="74"/>
      <c r="AB899" s="74"/>
      <c r="AC899" s="74"/>
      <c r="AD899" s="74"/>
      <c r="AE899" s="74"/>
      <c r="AF899" s="74"/>
      <c r="AG899" s="74"/>
      <c r="AH899" s="74"/>
      <c r="AI899" s="74"/>
      <c r="AJ899" s="74"/>
    </row>
    <row r="900" spans="1:36"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559"/>
      <c r="Y900" s="74"/>
      <c r="Z900" s="74"/>
      <c r="AA900" s="74"/>
      <c r="AB900" s="74"/>
      <c r="AC900" s="74"/>
      <c r="AD900" s="74"/>
      <c r="AE900" s="74"/>
      <c r="AF900" s="74"/>
      <c r="AG900" s="74"/>
      <c r="AH900" s="74"/>
      <c r="AI900" s="74"/>
      <c r="AJ900" s="74"/>
    </row>
    <row r="901" spans="1:36"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559"/>
      <c r="Y901" s="74"/>
      <c r="Z901" s="74"/>
      <c r="AA901" s="74"/>
      <c r="AB901" s="74"/>
      <c r="AC901" s="74"/>
      <c r="AD901" s="74"/>
      <c r="AE901" s="74"/>
      <c r="AF901" s="74"/>
      <c r="AG901" s="74"/>
      <c r="AH901" s="74"/>
      <c r="AI901" s="74"/>
      <c r="AJ901" s="74"/>
    </row>
    <row r="902" spans="1:36"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559"/>
      <c r="Y902" s="74"/>
      <c r="Z902" s="74"/>
      <c r="AA902" s="74"/>
      <c r="AB902" s="74"/>
      <c r="AC902" s="74"/>
      <c r="AD902" s="74"/>
      <c r="AE902" s="74"/>
      <c r="AF902" s="74"/>
      <c r="AG902" s="74"/>
      <c r="AH902" s="74"/>
      <c r="AI902" s="74"/>
      <c r="AJ902" s="74"/>
    </row>
    <row r="903" spans="1:36"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559"/>
      <c r="Y903" s="74"/>
      <c r="Z903" s="74"/>
      <c r="AA903" s="74"/>
      <c r="AB903" s="74"/>
      <c r="AC903" s="74"/>
      <c r="AD903" s="74"/>
      <c r="AE903" s="74"/>
      <c r="AF903" s="74"/>
      <c r="AG903" s="74"/>
      <c r="AH903" s="74"/>
      <c r="AI903" s="74"/>
      <c r="AJ903" s="74"/>
    </row>
    <row r="904" spans="1:36"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559"/>
      <c r="Y904" s="74"/>
      <c r="Z904" s="74"/>
      <c r="AA904" s="74"/>
      <c r="AB904" s="74"/>
      <c r="AC904" s="74"/>
      <c r="AD904" s="74"/>
      <c r="AE904" s="74"/>
      <c r="AF904" s="74"/>
      <c r="AG904" s="74"/>
      <c r="AH904" s="74"/>
      <c r="AI904" s="74"/>
      <c r="AJ904" s="74"/>
    </row>
    <row r="905" spans="1:36"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559"/>
      <c r="Y905" s="74"/>
      <c r="Z905" s="74"/>
      <c r="AA905" s="74"/>
      <c r="AB905" s="74"/>
      <c r="AC905" s="74"/>
      <c r="AD905" s="74"/>
      <c r="AE905" s="74"/>
      <c r="AF905" s="74"/>
      <c r="AG905" s="74"/>
      <c r="AH905" s="74"/>
      <c r="AI905" s="74"/>
      <c r="AJ905" s="74"/>
    </row>
    <row r="906" spans="1:3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559"/>
      <c r="Y906" s="74"/>
      <c r="Z906" s="74"/>
      <c r="AA906" s="74"/>
      <c r="AB906" s="74"/>
      <c r="AC906" s="74"/>
      <c r="AD906" s="74"/>
      <c r="AE906" s="74"/>
      <c r="AF906" s="74"/>
      <c r="AG906" s="74"/>
      <c r="AH906" s="74"/>
      <c r="AI906" s="74"/>
      <c r="AJ906" s="74"/>
    </row>
    <row r="907" spans="1:36"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559"/>
      <c r="Y907" s="74"/>
      <c r="Z907" s="74"/>
      <c r="AA907" s="74"/>
      <c r="AB907" s="74"/>
      <c r="AC907" s="74"/>
      <c r="AD907" s="74"/>
      <c r="AE907" s="74"/>
      <c r="AF907" s="74"/>
      <c r="AG907" s="74"/>
      <c r="AH907" s="74"/>
      <c r="AI907" s="74"/>
      <c r="AJ907" s="74"/>
    </row>
    <row r="908" spans="1:36"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559"/>
      <c r="Y908" s="74"/>
      <c r="Z908" s="74"/>
      <c r="AA908" s="74"/>
      <c r="AB908" s="74"/>
      <c r="AC908" s="74"/>
      <c r="AD908" s="74"/>
      <c r="AE908" s="74"/>
      <c r="AF908" s="74"/>
      <c r="AG908" s="74"/>
      <c r="AH908" s="74"/>
      <c r="AI908" s="74"/>
      <c r="AJ908" s="74"/>
    </row>
    <row r="909" spans="1:36"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559"/>
      <c r="Y909" s="74"/>
      <c r="Z909" s="74"/>
      <c r="AA909" s="74"/>
      <c r="AB909" s="74"/>
      <c r="AC909" s="74"/>
      <c r="AD909" s="74"/>
      <c r="AE909" s="74"/>
      <c r="AF909" s="74"/>
      <c r="AG909" s="74"/>
      <c r="AH909" s="74"/>
      <c r="AI909" s="74"/>
      <c r="AJ909" s="74"/>
    </row>
    <row r="910" spans="1:36"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559"/>
      <c r="Y910" s="74"/>
      <c r="Z910" s="74"/>
      <c r="AA910" s="74"/>
      <c r="AB910" s="74"/>
      <c r="AC910" s="74"/>
      <c r="AD910" s="74"/>
      <c r="AE910" s="74"/>
      <c r="AF910" s="74"/>
      <c r="AG910" s="74"/>
      <c r="AH910" s="74"/>
      <c r="AI910" s="74"/>
      <c r="AJ910" s="74"/>
    </row>
    <row r="911" spans="1:36"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559"/>
      <c r="Y911" s="74"/>
      <c r="Z911" s="74"/>
      <c r="AA911" s="74"/>
      <c r="AB911" s="74"/>
      <c r="AC911" s="74"/>
      <c r="AD911" s="74"/>
      <c r="AE911" s="74"/>
      <c r="AF911" s="74"/>
      <c r="AG911" s="74"/>
      <c r="AH911" s="74"/>
      <c r="AI911" s="74"/>
      <c r="AJ911" s="74"/>
    </row>
    <row r="912" spans="1:36"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559"/>
      <c r="Y912" s="74"/>
      <c r="Z912" s="74"/>
      <c r="AA912" s="74"/>
      <c r="AB912" s="74"/>
      <c r="AC912" s="74"/>
      <c r="AD912" s="74"/>
      <c r="AE912" s="74"/>
      <c r="AF912" s="74"/>
      <c r="AG912" s="74"/>
      <c r="AH912" s="74"/>
      <c r="AI912" s="74"/>
      <c r="AJ912" s="74"/>
    </row>
    <row r="913" spans="1:36"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559"/>
      <c r="Y913" s="74"/>
      <c r="Z913" s="74"/>
      <c r="AA913" s="74"/>
      <c r="AB913" s="74"/>
      <c r="AC913" s="74"/>
      <c r="AD913" s="74"/>
      <c r="AE913" s="74"/>
      <c r="AF913" s="74"/>
      <c r="AG913" s="74"/>
      <c r="AH913" s="74"/>
      <c r="AI913" s="74"/>
      <c r="AJ913" s="74"/>
    </row>
    <row r="914" spans="1:36"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559"/>
      <c r="Y914" s="74"/>
      <c r="Z914" s="74"/>
      <c r="AA914" s="74"/>
      <c r="AB914" s="74"/>
      <c r="AC914" s="74"/>
      <c r="AD914" s="74"/>
      <c r="AE914" s="74"/>
      <c r="AF914" s="74"/>
      <c r="AG914" s="74"/>
      <c r="AH914" s="74"/>
      <c r="AI914" s="74"/>
      <c r="AJ914" s="74"/>
    </row>
    <row r="915" spans="1:36"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559"/>
      <c r="Y915" s="74"/>
      <c r="Z915" s="74"/>
      <c r="AA915" s="74"/>
      <c r="AB915" s="74"/>
      <c r="AC915" s="74"/>
      <c r="AD915" s="74"/>
      <c r="AE915" s="74"/>
      <c r="AF915" s="74"/>
      <c r="AG915" s="74"/>
      <c r="AH915" s="74"/>
      <c r="AI915" s="74"/>
      <c r="AJ915" s="74"/>
    </row>
    <row r="916" spans="1:3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559"/>
      <c r="Y916" s="74"/>
      <c r="Z916" s="74"/>
      <c r="AA916" s="74"/>
      <c r="AB916" s="74"/>
      <c r="AC916" s="74"/>
      <c r="AD916" s="74"/>
      <c r="AE916" s="74"/>
      <c r="AF916" s="74"/>
      <c r="AG916" s="74"/>
      <c r="AH916" s="74"/>
      <c r="AI916" s="74"/>
      <c r="AJ916" s="74"/>
    </row>
    <row r="917" spans="1:36"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559"/>
      <c r="Y917" s="74"/>
      <c r="Z917" s="74"/>
      <c r="AA917" s="74"/>
      <c r="AB917" s="74"/>
      <c r="AC917" s="74"/>
      <c r="AD917" s="74"/>
      <c r="AE917" s="74"/>
      <c r="AF917" s="74"/>
      <c r="AG917" s="74"/>
      <c r="AH917" s="74"/>
      <c r="AI917" s="74"/>
      <c r="AJ917" s="74"/>
    </row>
    <row r="918" spans="1:36"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559"/>
      <c r="Y918" s="74"/>
      <c r="Z918" s="74"/>
      <c r="AA918" s="74"/>
      <c r="AB918" s="74"/>
      <c r="AC918" s="74"/>
      <c r="AD918" s="74"/>
      <c r="AE918" s="74"/>
      <c r="AF918" s="74"/>
      <c r="AG918" s="74"/>
      <c r="AH918" s="74"/>
      <c r="AI918" s="74"/>
      <c r="AJ918" s="74"/>
    </row>
    <row r="919" spans="1:36"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559"/>
      <c r="Y919" s="74"/>
      <c r="Z919" s="74"/>
      <c r="AA919" s="74"/>
      <c r="AB919" s="74"/>
      <c r="AC919" s="74"/>
      <c r="AD919" s="74"/>
      <c r="AE919" s="74"/>
      <c r="AF919" s="74"/>
      <c r="AG919" s="74"/>
      <c r="AH919" s="74"/>
      <c r="AI919" s="74"/>
      <c r="AJ919" s="74"/>
    </row>
    <row r="920" spans="1:36"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559"/>
      <c r="Y920" s="74"/>
      <c r="Z920" s="74"/>
      <c r="AA920" s="74"/>
      <c r="AB920" s="74"/>
      <c r="AC920" s="74"/>
      <c r="AD920" s="74"/>
      <c r="AE920" s="74"/>
      <c r="AF920" s="74"/>
      <c r="AG920" s="74"/>
      <c r="AH920" s="74"/>
      <c r="AI920" s="74"/>
      <c r="AJ920" s="74"/>
    </row>
    <row r="921" spans="1:36"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559"/>
      <c r="Y921" s="74"/>
      <c r="Z921" s="74"/>
      <c r="AA921" s="74"/>
      <c r="AB921" s="74"/>
      <c r="AC921" s="74"/>
      <c r="AD921" s="74"/>
      <c r="AE921" s="74"/>
      <c r="AF921" s="74"/>
      <c r="AG921" s="74"/>
      <c r="AH921" s="74"/>
      <c r="AI921" s="74"/>
      <c r="AJ921" s="74"/>
    </row>
    <row r="922" spans="1:36"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559"/>
      <c r="Y922" s="74"/>
      <c r="Z922" s="74"/>
      <c r="AA922" s="74"/>
      <c r="AB922" s="74"/>
      <c r="AC922" s="74"/>
      <c r="AD922" s="74"/>
      <c r="AE922" s="74"/>
      <c r="AF922" s="74"/>
      <c r="AG922" s="74"/>
      <c r="AH922" s="74"/>
      <c r="AI922" s="74"/>
      <c r="AJ922" s="74"/>
    </row>
    <row r="923" spans="1:36"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559"/>
      <c r="Y923" s="74"/>
      <c r="Z923" s="74"/>
      <c r="AA923" s="74"/>
      <c r="AB923" s="74"/>
      <c r="AC923" s="74"/>
      <c r="AD923" s="74"/>
      <c r="AE923" s="74"/>
      <c r="AF923" s="74"/>
      <c r="AG923" s="74"/>
      <c r="AH923" s="74"/>
      <c r="AI923" s="74"/>
      <c r="AJ923" s="74"/>
    </row>
    <row r="924" spans="1:36"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559"/>
      <c r="Y924" s="74"/>
      <c r="Z924" s="74"/>
      <c r="AA924" s="74"/>
      <c r="AB924" s="74"/>
      <c r="AC924" s="74"/>
      <c r="AD924" s="74"/>
      <c r="AE924" s="74"/>
      <c r="AF924" s="74"/>
      <c r="AG924" s="74"/>
      <c r="AH924" s="74"/>
      <c r="AI924" s="74"/>
      <c r="AJ924" s="74"/>
    </row>
    <row r="925" spans="1:36"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559"/>
      <c r="Y925" s="74"/>
      <c r="Z925" s="74"/>
      <c r="AA925" s="74"/>
      <c r="AB925" s="74"/>
      <c r="AC925" s="74"/>
      <c r="AD925" s="74"/>
      <c r="AE925" s="74"/>
      <c r="AF925" s="74"/>
      <c r="AG925" s="74"/>
      <c r="AH925" s="74"/>
      <c r="AI925" s="74"/>
      <c r="AJ925" s="74"/>
    </row>
    <row r="926" spans="1:3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559"/>
      <c r="Y926" s="74"/>
      <c r="Z926" s="74"/>
      <c r="AA926" s="74"/>
      <c r="AB926" s="74"/>
      <c r="AC926" s="74"/>
      <c r="AD926" s="74"/>
      <c r="AE926" s="74"/>
      <c r="AF926" s="74"/>
      <c r="AG926" s="74"/>
      <c r="AH926" s="74"/>
      <c r="AI926" s="74"/>
      <c r="AJ926" s="74"/>
    </row>
    <row r="927" spans="1:36"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559"/>
      <c r="Y927" s="74"/>
      <c r="Z927" s="74"/>
      <c r="AA927" s="74"/>
      <c r="AB927" s="74"/>
      <c r="AC927" s="74"/>
      <c r="AD927" s="74"/>
      <c r="AE927" s="74"/>
      <c r="AF927" s="74"/>
      <c r="AG927" s="74"/>
      <c r="AH927" s="74"/>
      <c r="AI927" s="74"/>
      <c r="AJ927" s="74"/>
    </row>
    <row r="928" spans="1:36"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559"/>
      <c r="Y928" s="74"/>
      <c r="Z928" s="74"/>
      <c r="AA928" s="74"/>
      <c r="AB928" s="74"/>
      <c r="AC928" s="74"/>
      <c r="AD928" s="74"/>
      <c r="AE928" s="74"/>
      <c r="AF928" s="74"/>
      <c r="AG928" s="74"/>
      <c r="AH928" s="74"/>
      <c r="AI928" s="74"/>
      <c r="AJ928" s="74"/>
    </row>
    <row r="929" spans="1:36"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559"/>
      <c r="Y929" s="74"/>
      <c r="Z929" s="74"/>
      <c r="AA929" s="74"/>
      <c r="AB929" s="74"/>
      <c r="AC929" s="74"/>
      <c r="AD929" s="74"/>
      <c r="AE929" s="74"/>
      <c r="AF929" s="74"/>
      <c r="AG929" s="74"/>
      <c r="AH929" s="74"/>
      <c r="AI929" s="74"/>
      <c r="AJ929" s="74"/>
    </row>
    <row r="930" spans="1:36"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559"/>
      <c r="Y930" s="74"/>
      <c r="Z930" s="74"/>
      <c r="AA930" s="74"/>
      <c r="AB930" s="74"/>
      <c r="AC930" s="74"/>
      <c r="AD930" s="74"/>
      <c r="AE930" s="74"/>
      <c r="AF930" s="74"/>
      <c r="AG930" s="74"/>
      <c r="AH930" s="74"/>
      <c r="AI930" s="74"/>
      <c r="AJ930" s="74"/>
    </row>
    <row r="931" spans="1:36"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559"/>
      <c r="Y931" s="74"/>
      <c r="Z931" s="74"/>
      <c r="AA931" s="74"/>
      <c r="AB931" s="74"/>
      <c r="AC931" s="74"/>
      <c r="AD931" s="74"/>
      <c r="AE931" s="74"/>
      <c r="AF931" s="74"/>
      <c r="AG931" s="74"/>
      <c r="AH931" s="74"/>
      <c r="AI931" s="74"/>
      <c r="AJ931" s="74"/>
    </row>
    <row r="932" spans="1:36"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559"/>
      <c r="Y932" s="74"/>
      <c r="Z932" s="74"/>
      <c r="AA932" s="74"/>
      <c r="AB932" s="74"/>
      <c r="AC932" s="74"/>
      <c r="AD932" s="74"/>
      <c r="AE932" s="74"/>
      <c r="AF932" s="74"/>
      <c r="AG932" s="74"/>
      <c r="AH932" s="74"/>
      <c r="AI932" s="74"/>
      <c r="AJ932" s="74"/>
    </row>
    <row r="933" spans="1:36"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559"/>
      <c r="Y933" s="74"/>
      <c r="Z933" s="74"/>
      <c r="AA933" s="74"/>
      <c r="AB933" s="74"/>
      <c r="AC933" s="74"/>
      <c r="AD933" s="74"/>
      <c r="AE933" s="74"/>
      <c r="AF933" s="74"/>
      <c r="AG933" s="74"/>
      <c r="AH933" s="74"/>
      <c r="AI933" s="74"/>
      <c r="AJ933" s="74"/>
    </row>
    <row r="934" spans="1:36"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559"/>
      <c r="Y934" s="74"/>
      <c r="Z934" s="74"/>
      <c r="AA934" s="74"/>
      <c r="AB934" s="74"/>
      <c r="AC934" s="74"/>
      <c r="AD934" s="74"/>
      <c r="AE934" s="74"/>
      <c r="AF934" s="74"/>
      <c r="AG934" s="74"/>
      <c r="AH934" s="74"/>
      <c r="AI934" s="74"/>
      <c r="AJ934" s="74"/>
    </row>
    <row r="935" spans="1:36"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559"/>
      <c r="Y935" s="74"/>
      <c r="Z935" s="74"/>
      <c r="AA935" s="74"/>
      <c r="AB935" s="74"/>
      <c r="AC935" s="74"/>
      <c r="AD935" s="74"/>
      <c r="AE935" s="74"/>
      <c r="AF935" s="74"/>
      <c r="AG935" s="74"/>
      <c r="AH935" s="74"/>
      <c r="AI935" s="74"/>
      <c r="AJ935" s="74"/>
    </row>
    <row r="936" spans="1: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559"/>
      <c r="Y936" s="74"/>
      <c r="Z936" s="74"/>
      <c r="AA936" s="74"/>
      <c r="AB936" s="74"/>
      <c r="AC936" s="74"/>
      <c r="AD936" s="74"/>
      <c r="AE936" s="74"/>
      <c r="AF936" s="74"/>
      <c r="AG936" s="74"/>
      <c r="AH936" s="74"/>
      <c r="AI936" s="74"/>
      <c r="AJ936" s="74"/>
    </row>
    <row r="937" spans="1:36"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559"/>
      <c r="Y937" s="74"/>
      <c r="Z937" s="74"/>
      <c r="AA937" s="74"/>
      <c r="AB937" s="74"/>
      <c r="AC937" s="74"/>
      <c r="AD937" s="74"/>
      <c r="AE937" s="74"/>
      <c r="AF937" s="74"/>
      <c r="AG937" s="74"/>
      <c r="AH937" s="74"/>
      <c r="AI937" s="74"/>
      <c r="AJ937" s="74"/>
    </row>
    <row r="938" spans="1:36"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559"/>
      <c r="Y938" s="74"/>
      <c r="Z938" s="74"/>
      <c r="AA938" s="74"/>
      <c r="AB938" s="74"/>
      <c r="AC938" s="74"/>
      <c r="AD938" s="74"/>
      <c r="AE938" s="74"/>
      <c r="AF938" s="74"/>
      <c r="AG938" s="74"/>
      <c r="AH938" s="74"/>
      <c r="AI938" s="74"/>
      <c r="AJ938" s="74"/>
    </row>
    <row r="939" spans="1:36"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559"/>
      <c r="Y939" s="74"/>
      <c r="Z939" s="74"/>
      <c r="AA939" s="74"/>
      <c r="AB939" s="74"/>
      <c r="AC939" s="74"/>
      <c r="AD939" s="74"/>
      <c r="AE939" s="74"/>
      <c r="AF939" s="74"/>
      <c r="AG939" s="74"/>
      <c r="AH939" s="74"/>
      <c r="AI939" s="74"/>
      <c r="AJ939" s="74"/>
    </row>
    <row r="940" spans="1:36"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559"/>
      <c r="Y940" s="74"/>
      <c r="Z940" s="74"/>
      <c r="AA940" s="74"/>
      <c r="AB940" s="74"/>
      <c r="AC940" s="74"/>
      <c r="AD940" s="74"/>
      <c r="AE940" s="74"/>
      <c r="AF940" s="74"/>
      <c r="AG940" s="74"/>
      <c r="AH940" s="74"/>
      <c r="AI940" s="74"/>
      <c r="AJ940" s="74"/>
    </row>
    <row r="941" spans="1:36"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559"/>
      <c r="Y941" s="74"/>
      <c r="Z941" s="74"/>
      <c r="AA941" s="74"/>
      <c r="AB941" s="74"/>
      <c r="AC941" s="74"/>
      <c r="AD941" s="74"/>
      <c r="AE941" s="74"/>
      <c r="AF941" s="74"/>
      <c r="AG941" s="74"/>
      <c r="AH941" s="74"/>
      <c r="AI941" s="74"/>
      <c r="AJ941" s="74"/>
    </row>
    <row r="942" spans="1:36"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559"/>
      <c r="Y942" s="74"/>
      <c r="Z942" s="74"/>
      <c r="AA942" s="74"/>
      <c r="AB942" s="74"/>
      <c r="AC942" s="74"/>
      <c r="AD942" s="74"/>
      <c r="AE942" s="74"/>
      <c r="AF942" s="74"/>
      <c r="AG942" s="74"/>
      <c r="AH942" s="74"/>
      <c r="AI942" s="74"/>
      <c r="AJ942" s="74"/>
    </row>
    <row r="943" spans="1:36"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559"/>
      <c r="Y943" s="74"/>
      <c r="Z943" s="74"/>
      <c r="AA943" s="74"/>
      <c r="AB943" s="74"/>
      <c r="AC943" s="74"/>
      <c r="AD943" s="74"/>
      <c r="AE943" s="74"/>
      <c r="AF943" s="74"/>
      <c r="AG943" s="74"/>
      <c r="AH943" s="74"/>
      <c r="AI943" s="74"/>
      <c r="AJ943" s="74"/>
    </row>
    <row r="944" spans="1:36"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559"/>
      <c r="Y944" s="74"/>
      <c r="Z944" s="74"/>
      <c r="AA944" s="74"/>
      <c r="AB944" s="74"/>
      <c r="AC944" s="74"/>
      <c r="AD944" s="74"/>
      <c r="AE944" s="74"/>
      <c r="AF944" s="74"/>
      <c r="AG944" s="74"/>
      <c r="AH944" s="74"/>
      <c r="AI944" s="74"/>
      <c r="AJ944" s="74"/>
    </row>
    <row r="945" spans="1:36"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559"/>
      <c r="Y945" s="74"/>
      <c r="Z945" s="74"/>
      <c r="AA945" s="74"/>
      <c r="AB945" s="74"/>
      <c r="AC945" s="74"/>
      <c r="AD945" s="74"/>
      <c r="AE945" s="74"/>
      <c r="AF945" s="74"/>
      <c r="AG945" s="74"/>
      <c r="AH945" s="74"/>
      <c r="AI945" s="74"/>
      <c r="AJ945" s="74"/>
    </row>
    <row r="946" spans="1:3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559"/>
      <c r="Y946" s="74"/>
      <c r="Z946" s="74"/>
      <c r="AA946" s="74"/>
      <c r="AB946" s="74"/>
      <c r="AC946" s="74"/>
      <c r="AD946" s="74"/>
      <c r="AE946" s="74"/>
      <c r="AF946" s="74"/>
      <c r="AG946" s="74"/>
      <c r="AH946" s="74"/>
      <c r="AI946" s="74"/>
      <c r="AJ946" s="74"/>
    </row>
    <row r="947" spans="1:36"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559"/>
      <c r="Y947" s="74"/>
      <c r="Z947" s="74"/>
      <c r="AA947" s="74"/>
      <c r="AB947" s="74"/>
      <c r="AC947" s="74"/>
      <c r="AD947" s="74"/>
      <c r="AE947" s="74"/>
      <c r="AF947" s="74"/>
      <c r="AG947" s="74"/>
      <c r="AH947" s="74"/>
      <c r="AI947" s="74"/>
      <c r="AJ947" s="74"/>
    </row>
    <row r="948" spans="1:36"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559"/>
      <c r="Y948" s="74"/>
      <c r="Z948" s="74"/>
      <c r="AA948" s="74"/>
      <c r="AB948" s="74"/>
      <c r="AC948" s="74"/>
      <c r="AD948" s="74"/>
      <c r="AE948" s="74"/>
      <c r="AF948" s="74"/>
      <c r="AG948" s="74"/>
      <c r="AH948" s="74"/>
      <c r="AI948" s="74"/>
      <c r="AJ948" s="74"/>
    </row>
    <row r="949" spans="1:36"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559"/>
      <c r="Y949" s="74"/>
      <c r="Z949" s="74"/>
      <c r="AA949" s="74"/>
      <c r="AB949" s="74"/>
      <c r="AC949" s="74"/>
      <c r="AD949" s="74"/>
      <c r="AE949" s="74"/>
      <c r="AF949" s="74"/>
      <c r="AG949" s="74"/>
      <c r="AH949" s="74"/>
      <c r="AI949" s="74"/>
      <c r="AJ949" s="74"/>
    </row>
    <row r="950" spans="1:36"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559"/>
      <c r="Y950" s="74"/>
      <c r="Z950" s="74"/>
      <c r="AA950" s="74"/>
      <c r="AB950" s="74"/>
      <c r="AC950" s="74"/>
      <c r="AD950" s="74"/>
      <c r="AE950" s="74"/>
      <c r="AF950" s="74"/>
      <c r="AG950" s="74"/>
      <c r="AH950" s="74"/>
      <c r="AI950" s="74"/>
      <c r="AJ950" s="74"/>
    </row>
    <row r="951" spans="1:36"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559"/>
      <c r="Y951" s="74"/>
      <c r="Z951" s="74"/>
      <c r="AA951" s="74"/>
      <c r="AB951" s="74"/>
      <c r="AC951" s="74"/>
      <c r="AD951" s="74"/>
      <c r="AE951" s="74"/>
      <c r="AF951" s="74"/>
      <c r="AG951" s="74"/>
      <c r="AH951" s="74"/>
      <c r="AI951" s="74"/>
      <c r="AJ951" s="74"/>
    </row>
    <row r="952" spans="1:36"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559"/>
      <c r="Y952" s="74"/>
      <c r="Z952" s="74"/>
      <c r="AA952" s="74"/>
      <c r="AB952" s="74"/>
      <c r="AC952" s="74"/>
      <c r="AD952" s="74"/>
      <c r="AE952" s="74"/>
      <c r="AF952" s="74"/>
      <c r="AG952" s="74"/>
      <c r="AH952" s="74"/>
      <c r="AI952" s="74"/>
      <c r="AJ952" s="74"/>
    </row>
    <row r="953" spans="1:36"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559"/>
      <c r="Y953" s="74"/>
      <c r="Z953" s="74"/>
      <c r="AA953" s="74"/>
      <c r="AB953" s="74"/>
      <c r="AC953" s="74"/>
      <c r="AD953" s="74"/>
      <c r="AE953" s="74"/>
      <c r="AF953" s="74"/>
      <c r="AG953" s="74"/>
      <c r="AH953" s="74"/>
      <c r="AI953" s="74"/>
      <c r="AJ953" s="74"/>
    </row>
    <row r="954" spans="1:36"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559"/>
      <c r="Y954" s="74"/>
      <c r="Z954" s="74"/>
      <c r="AA954" s="74"/>
      <c r="AB954" s="74"/>
      <c r="AC954" s="74"/>
      <c r="AD954" s="74"/>
      <c r="AE954" s="74"/>
      <c r="AF954" s="74"/>
      <c r="AG954" s="74"/>
      <c r="AH954" s="74"/>
      <c r="AI954" s="74"/>
      <c r="AJ954" s="74"/>
    </row>
    <row r="955" spans="1:36"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559"/>
      <c r="Y955" s="74"/>
      <c r="Z955" s="74"/>
      <c r="AA955" s="74"/>
      <c r="AB955" s="74"/>
      <c r="AC955" s="74"/>
      <c r="AD955" s="74"/>
      <c r="AE955" s="74"/>
      <c r="AF955" s="74"/>
      <c r="AG955" s="74"/>
      <c r="AH955" s="74"/>
      <c r="AI955" s="74"/>
      <c r="AJ955" s="74"/>
    </row>
    <row r="956" spans="1:3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559"/>
      <c r="Y956" s="74"/>
      <c r="Z956" s="74"/>
      <c r="AA956" s="74"/>
      <c r="AB956" s="74"/>
      <c r="AC956" s="74"/>
      <c r="AD956" s="74"/>
      <c r="AE956" s="74"/>
      <c r="AF956" s="74"/>
      <c r="AG956" s="74"/>
      <c r="AH956" s="74"/>
      <c r="AI956" s="74"/>
      <c r="AJ956" s="74"/>
    </row>
    <row r="957" spans="1:36"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559"/>
      <c r="Y957" s="74"/>
      <c r="Z957" s="74"/>
      <c r="AA957" s="74"/>
      <c r="AB957" s="74"/>
      <c r="AC957" s="74"/>
      <c r="AD957" s="74"/>
      <c r="AE957" s="74"/>
      <c r="AF957" s="74"/>
      <c r="AG957" s="74"/>
      <c r="AH957" s="74"/>
      <c r="AI957" s="74"/>
      <c r="AJ957" s="74"/>
    </row>
    <row r="958" spans="1:36"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559"/>
      <c r="Y958" s="74"/>
      <c r="Z958" s="74"/>
      <c r="AA958" s="74"/>
      <c r="AB958" s="74"/>
      <c r="AC958" s="74"/>
      <c r="AD958" s="74"/>
      <c r="AE958" s="74"/>
      <c r="AF958" s="74"/>
      <c r="AG958" s="74"/>
      <c r="AH958" s="74"/>
      <c r="AI958" s="74"/>
      <c r="AJ958" s="74"/>
    </row>
    <row r="959" spans="1:36"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559"/>
      <c r="Y959" s="74"/>
      <c r="Z959" s="74"/>
      <c r="AA959" s="74"/>
      <c r="AB959" s="74"/>
      <c r="AC959" s="74"/>
      <c r="AD959" s="74"/>
      <c r="AE959" s="74"/>
      <c r="AF959" s="74"/>
      <c r="AG959" s="74"/>
      <c r="AH959" s="74"/>
      <c r="AI959" s="74"/>
      <c r="AJ959" s="74"/>
    </row>
    <row r="960" spans="1:36"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559"/>
      <c r="Y960" s="74"/>
      <c r="Z960" s="74"/>
      <c r="AA960" s="74"/>
      <c r="AB960" s="74"/>
      <c r="AC960" s="74"/>
      <c r="AD960" s="74"/>
      <c r="AE960" s="74"/>
      <c r="AF960" s="74"/>
      <c r="AG960" s="74"/>
      <c r="AH960" s="74"/>
      <c r="AI960" s="74"/>
      <c r="AJ960" s="74"/>
    </row>
    <row r="961" spans="1:36"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559"/>
      <c r="Y961" s="74"/>
      <c r="Z961" s="74"/>
      <c r="AA961" s="74"/>
      <c r="AB961" s="74"/>
      <c r="AC961" s="74"/>
      <c r="AD961" s="74"/>
      <c r="AE961" s="74"/>
      <c r="AF961" s="74"/>
      <c r="AG961" s="74"/>
      <c r="AH961" s="74"/>
      <c r="AI961" s="74"/>
      <c r="AJ961" s="74"/>
    </row>
    <row r="962" spans="1:36"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559"/>
      <c r="Y962" s="74"/>
      <c r="Z962" s="74"/>
      <c r="AA962" s="74"/>
      <c r="AB962" s="74"/>
      <c r="AC962" s="74"/>
      <c r="AD962" s="74"/>
      <c r="AE962" s="74"/>
      <c r="AF962" s="74"/>
      <c r="AG962" s="74"/>
      <c r="AH962" s="74"/>
      <c r="AI962" s="74"/>
      <c r="AJ962" s="74"/>
    </row>
    <row r="963" spans="1:36"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559"/>
      <c r="Y963" s="74"/>
      <c r="Z963" s="74"/>
      <c r="AA963" s="74"/>
      <c r="AB963" s="74"/>
      <c r="AC963" s="74"/>
      <c r="AD963" s="74"/>
      <c r="AE963" s="74"/>
      <c r="AF963" s="74"/>
      <c r="AG963" s="74"/>
      <c r="AH963" s="74"/>
      <c r="AI963" s="74"/>
      <c r="AJ963" s="74"/>
    </row>
    <row r="964" spans="1:36"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559"/>
      <c r="Y964" s="74"/>
      <c r="Z964" s="74"/>
      <c r="AA964" s="74"/>
      <c r="AB964" s="74"/>
      <c r="AC964" s="74"/>
      <c r="AD964" s="74"/>
      <c r="AE964" s="74"/>
      <c r="AF964" s="74"/>
      <c r="AG964" s="74"/>
      <c r="AH964" s="74"/>
      <c r="AI964" s="74"/>
      <c r="AJ964" s="74"/>
    </row>
    <row r="965" spans="1:36"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559"/>
      <c r="Y965" s="74"/>
      <c r="Z965" s="74"/>
      <c r="AA965" s="74"/>
      <c r="AB965" s="74"/>
      <c r="AC965" s="74"/>
      <c r="AD965" s="74"/>
      <c r="AE965" s="74"/>
      <c r="AF965" s="74"/>
      <c r="AG965" s="74"/>
      <c r="AH965" s="74"/>
      <c r="AI965" s="74"/>
      <c r="AJ965" s="74"/>
    </row>
    <row r="966" spans="1:3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559"/>
      <c r="Y966" s="74"/>
      <c r="Z966" s="74"/>
      <c r="AA966" s="74"/>
      <c r="AB966" s="74"/>
      <c r="AC966" s="74"/>
      <c r="AD966" s="74"/>
      <c r="AE966" s="74"/>
      <c r="AF966" s="74"/>
      <c r="AG966" s="74"/>
      <c r="AH966" s="74"/>
      <c r="AI966" s="74"/>
      <c r="AJ966" s="74"/>
    </row>
    <row r="967" spans="1:36"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559"/>
      <c r="Y967" s="74"/>
      <c r="Z967" s="74"/>
      <c r="AA967" s="74"/>
      <c r="AB967" s="74"/>
      <c r="AC967" s="74"/>
      <c r="AD967" s="74"/>
      <c r="AE967" s="74"/>
      <c r="AF967" s="74"/>
      <c r="AG967" s="74"/>
      <c r="AH967" s="74"/>
      <c r="AI967" s="74"/>
      <c r="AJ967" s="74"/>
    </row>
    <row r="968" spans="1:36"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559"/>
      <c r="Y968" s="74"/>
      <c r="Z968" s="74"/>
      <c r="AA968" s="74"/>
      <c r="AB968" s="74"/>
      <c r="AC968" s="74"/>
      <c r="AD968" s="74"/>
      <c r="AE968" s="74"/>
      <c r="AF968" s="74"/>
      <c r="AG968" s="74"/>
      <c r="AH968" s="74"/>
      <c r="AI968" s="74"/>
      <c r="AJ968" s="74"/>
    </row>
    <row r="969" spans="1:36"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559"/>
      <c r="Y969" s="74"/>
      <c r="Z969" s="74"/>
      <c r="AA969" s="74"/>
      <c r="AB969" s="74"/>
      <c r="AC969" s="74"/>
      <c r="AD969" s="74"/>
      <c r="AE969" s="74"/>
      <c r="AF969" s="74"/>
      <c r="AG969" s="74"/>
      <c r="AH969" s="74"/>
      <c r="AI969" s="74"/>
      <c r="AJ969" s="74"/>
    </row>
    <row r="970" spans="1:36"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559"/>
      <c r="Y970" s="74"/>
      <c r="Z970" s="74"/>
      <c r="AA970" s="74"/>
      <c r="AB970" s="74"/>
      <c r="AC970" s="74"/>
      <c r="AD970" s="74"/>
      <c r="AE970" s="74"/>
      <c r="AF970" s="74"/>
      <c r="AG970" s="74"/>
      <c r="AH970" s="74"/>
      <c r="AI970" s="74"/>
      <c r="AJ970" s="74"/>
    </row>
    <row r="971" spans="1:36"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559"/>
      <c r="Y971" s="74"/>
      <c r="Z971" s="74"/>
      <c r="AA971" s="74"/>
      <c r="AB971" s="74"/>
      <c r="AC971" s="74"/>
      <c r="AD971" s="74"/>
      <c r="AE971" s="74"/>
      <c r="AF971" s="74"/>
      <c r="AG971" s="74"/>
      <c r="AH971" s="74"/>
      <c r="AI971" s="74"/>
      <c r="AJ971" s="74"/>
    </row>
    <row r="972" spans="1:36"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559"/>
      <c r="Y972" s="74"/>
      <c r="Z972" s="74"/>
      <c r="AA972" s="74"/>
      <c r="AB972" s="74"/>
      <c r="AC972" s="74"/>
      <c r="AD972" s="74"/>
      <c r="AE972" s="74"/>
      <c r="AF972" s="74"/>
      <c r="AG972" s="74"/>
      <c r="AH972" s="74"/>
      <c r="AI972" s="74"/>
      <c r="AJ972" s="74"/>
    </row>
    <row r="973" spans="1:36"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559"/>
      <c r="Y973" s="74"/>
      <c r="Z973" s="74"/>
      <c r="AA973" s="74"/>
      <c r="AB973" s="74"/>
      <c r="AC973" s="74"/>
      <c r="AD973" s="74"/>
      <c r="AE973" s="74"/>
      <c r="AF973" s="74"/>
      <c r="AG973" s="74"/>
      <c r="AH973" s="74"/>
      <c r="AI973" s="74"/>
      <c r="AJ973" s="74"/>
    </row>
    <row r="974" spans="1:36"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559"/>
      <c r="Y974" s="74"/>
      <c r="Z974" s="74"/>
      <c r="AA974" s="74"/>
      <c r="AB974" s="74"/>
      <c r="AC974" s="74"/>
      <c r="AD974" s="74"/>
      <c r="AE974" s="74"/>
      <c r="AF974" s="74"/>
      <c r="AG974" s="74"/>
      <c r="AH974" s="74"/>
      <c r="AI974" s="74"/>
      <c r="AJ974" s="74"/>
    </row>
    <row r="975" spans="1:36"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559"/>
      <c r="Y975" s="74"/>
      <c r="Z975" s="74"/>
      <c r="AA975" s="74"/>
      <c r="AB975" s="74"/>
      <c r="AC975" s="74"/>
      <c r="AD975" s="74"/>
      <c r="AE975" s="74"/>
      <c r="AF975" s="74"/>
      <c r="AG975" s="74"/>
      <c r="AH975" s="74"/>
      <c r="AI975" s="74"/>
      <c r="AJ975" s="74"/>
    </row>
    <row r="976" spans="1:3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559"/>
      <c r="Y976" s="74"/>
      <c r="Z976" s="74"/>
      <c r="AA976" s="74"/>
      <c r="AB976" s="74"/>
      <c r="AC976" s="74"/>
      <c r="AD976" s="74"/>
      <c r="AE976" s="74"/>
      <c r="AF976" s="74"/>
      <c r="AG976" s="74"/>
      <c r="AH976" s="74"/>
      <c r="AI976" s="74"/>
      <c r="AJ976" s="74"/>
    </row>
    <row r="977" spans="1:36"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559"/>
      <c r="Y977" s="74"/>
      <c r="Z977" s="74"/>
      <c r="AA977" s="74"/>
      <c r="AB977" s="74"/>
      <c r="AC977" s="74"/>
      <c r="AD977" s="74"/>
      <c r="AE977" s="74"/>
      <c r="AF977" s="74"/>
      <c r="AG977" s="74"/>
      <c r="AH977" s="74"/>
      <c r="AI977" s="74"/>
      <c r="AJ977" s="74"/>
    </row>
    <row r="978" spans="1:36"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559"/>
      <c r="Y978" s="74"/>
      <c r="Z978" s="74"/>
      <c r="AA978" s="74"/>
      <c r="AB978" s="74"/>
      <c r="AC978" s="74"/>
      <c r="AD978" s="74"/>
      <c r="AE978" s="74"/>
      <c r="AF978" s="74"/>
      <c r="AG978" s="74"/>
      <c r="AH978" s="74"/>
      <c r="AI978" s="74"/>
      <c r="AJ978" s="74"/>
    </row>
    <row r="979" spans="1:36"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559"/>
      <c r="Y979" s="74"/>
      <c r="Z979" s="74"/>
      <c r="AA979" s="74"/>
      <c r="AB979" s="74"/>
      <c r="AC979" s="74"/>
      <c r="AD979" s="74"/>
      <c r="AE979" s="74"/>
      <c r="AF979" s="74"/>
      <c r="AG979" s="74"/>
      <c r="AH979" s="74"/>
      <c r="AI979" s="74"/>
      <c r="AJ979" s="74"/>
    </row>
    <row r="980" spans="1:36"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559"/>
      <c r="Y980" s="74"/>
      <c r="Z980" s="74"/>
      <c r="AA980" s="74"/>
      <c r="AB980" s="74"/>
      <c r="AC980" s="74"/>
      <c r="AD980" s="74"/>
      <c r="AE980" s="74"/>
      <c r="AF980" s="74"/>
      <c r="AG980" s="74"/>
      <c r="AH980" s="74"/>
      <c r="AI980" s="74"/>
      <c r="AJ980" s="74"/>
    </row>
    <row r="981" spans="1:36"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559"/>
      <c r="Y981" s="74"/>
      <c r="Z981" s="74"/>
      <c r="AA981" s="74"/>
      <c r="AB981" s="74"/>
      <c r="AC981" s="74"/>
      <c r="AD981" s="74"/>
      <c r="AE981" s="74"/>
      <c r="AF981" s="74"/>
      <c r="AG981" s="74"/>
      <c r="AH981" s="74"/>
      <c r="AI981" s="74"/>
      <c r="AJ981" s="74"/>
    </row>
    <row r="982" spans="1:36"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559"/>
      <c r="Y982" s="74"/>
      <c r="Z982" s="74"/>
      <c r="AA982" s="74"/>
      <c r="AB982" s="74"/>
      <c r="AC982" s="74"/>
      <c r="AD982" s="74"/>
      <c r="AE982" s="74"/>
      <c r="AF982" s="74"/>
      <c r="AG982" s="74"/>
      <c r="AH982" s="74"/>
      <c r="AI982" s="74"/>
      <c r="AJ982" s="74"/>
    </row>
    <row r="983" spans="1:36"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559"/>
      <c r="Y983" s="74"/>
      <c r="Z983" s="74"/>
      <c r="AA983" s="74"/>
      <c r="AB983" s="74"/>
      <c r="AC983" s="74"/>
      <c r="AD983" s="74"/>
      <c r="AE983" s="74"/>
      <c r="AF983" s="74"/>
      <c r="AG983" s="74"/>
      <c r="AH983" s="74"/>
      <c r="AI983" s="74"/>
      <c r="AJ983" s="74"/>
    </row>
    <row r="984" spans="1:36"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559"/>
      <c r="Y984" s="74"/>
      <c r="Z984" s="74"/>
      <c r="AA984" s="74"/>
      <c r="AB984" s="74"/>
      <c r="AC984" s="74"/>
      <c r="AD984" s="74"/>
      <c r="AE984" s="74"/>
      <c r="AF984" s="74"/>
      <c r="AG984" s="74"/>
      <c r="AH984" s="74"/>
      <c r="AI984" s="74"/>
      <c r="AJ984" s="74"/>
    </row>
    <row r="985" spans="1:36"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559"/>
      <c r="Y985" s="74"/>
      <c r="Z985" s="74"/>
      <c r="AA985" s="74"/>
      <c r="AB985" s="74"/>
      <c r="AC985" s="74"/>
      <c r="AD985" s="74"/>
      <c r="AE985" s="74"/>
      <c r="AF985" s="74"/>
      <c r="AG985" s="74"/>
      <c r="AH985" s="74"/>
      <c r="AI985" s="74"/>
      <c r="AJ985" s="74"/>
    </row>
    <row r="986" spans="1:3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559"/>
      <c r="Y986" s="74"/>
      <c r="Z986" s="74"/>
      <c r="AA986" s="74"/>
      <c r="AB986" s="74"/>
      <c r="AC986" s="74"/>
      <c r="AD986" s="74"/>
      <c r="AE986" s="74"/>
      <c r="AF986" s="74"/>
      <c r="AG986" s="74"/>
      <c r="AH986" s="74"/>
      <c r="AI986" s="74"/>
      <c r="AJ986" s="74"/>
    </row>
    <row r="987" spans="1:36"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559"/>
      <c r="Y987" s="74"/>
      <c r="Z987" s="74"/>
      <c r="AA987" s="74"/>
      <c r="AB987" s="74"/>
      <c r="AC987" s="74"/>
      <c r="AD987" s="74"/>
      <c r="AE987" s="74"/>
      <c r="AF987" s="74"/>
      <c r="AG987" s="74"/>
      <c r="AH987" s="74"/>
      <c r="AI987" s="74"/>
      <c r="AJ987" s="74"/>
    </row>
    <row r="988" spans="1:36"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559"/>
      <c r="Y988" s="74"/>
      <c r="Z988" s="74"/>
      <c r="AA988" s="74"/>
      <c r="AB988" s="74"/>
      <c r="AC988" s="74"/>
      <c r="AD988" s="74"/>
      <c r="AE988" s="74"/>
      <c r="AF988" s="74"/>
      <c r="AG988" s="74"/>
      <c r="AH988" s="74"/>
      <c r="AI988" s="74"/>
      <c r="AJ988" s="74"/>
    </row>
    <row r="989" spans="1:36"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559"/>
      <c r="Y989" s="74"/>
      <c r="Z989" s="74"/>
      <c r="AA989" s="74"/>
      <c r="AB989" s="74"/>
      <c r="AC989" s="74"/>
      <c r="AD989" s="74"/>
      <c r="AE989" s="74"/>
      <c r="AF989" s="74"/>
      <c r="AG989" s="74"/>
      <c r="AH989" s="74"/>
      <c r="AI989" s="74"/>
      <c r="AJ989" s="74"/>
    </row>
    <row r="990" spans="1:36"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559"/>
      <c r="Y990" s="74"/>
      <c r="Z990" s="74"/>
      <c r="AA990" s="74"/>
      <c r="AB990" s="74"/>
      <c r="AC990" s="74"/>
      <c r="AD990" s="74"/>
      <c r="AE990" s="74"/>
      <c r="AF990" s="74"/>
      <c r="AG990" s="74"/>
      <c r="AH990" s="74"/>
      <c r="AI990" s="74"/>
      <c r="AJ990" s="74"/>
    </row>
    <row r="991" spans="1:36"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559"/>
      <c r="Y991" s="74"/>
      <c r="Z991" s="74"/>
      <c r="AA991" s="74"/>
      <c r="AB991" s="74"/>
      <c r="AC991" s="74"/>
      <c r="AD991" s="74"/>
      <c r="AE991" s="74"/>
      <c r="AF991" s="74"/>
      <c r="AG991" s="74"/>
      <c r="AH991" s="74"/>
      <c r="AI991" s="74"/>
      <c r="AJ991" s="74"/>
    </row>
    <row r="992" spans="1:36"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559"/>
      <c r="Y992" s="74"/>
      <c r="Z992" s="74"/>
      <c r="AA992" s="74"/>
      <c r="AB992" s="74"/>
      <c r="AC992" s="74"/>
      <c r="AD992" s="74"/>
      <c r="AE992" s="74"/>
      <c r="AF992" s="74"/>
      <c r="AG992" s="74"/>
      <c r="AH992" s="74"/>
      <c r="AI992" s="74"/>
      <c r="AJ992" s="74"/>
    </row>
    <row r="993" spans="1:36"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559"/>
      <c r="Y993" s="74"/>
      <c r="Z993" s="74"/>
      <c r="AA993" s="74"/>
      <c r="AB993" s="74"/>
      <c r="AC993" s="74"/>
      <c r="AD993" s="74"/>
      <c r="AE993" s="74"/>
      <c r="AF993" s="74"/>
      <c r="AG993" s="74"/>
      <c r="AH993" s="74"/>
      <c r="AI993" s="74"/>
      <c r="AJ993" s="74"/>
    </row>
    <row r="994" spans="1:36"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559"/>
      <c r="Y994" s="74"/>
      <c r="Z994" s="74"/>
      <c r="AA994" s="74"/>
      <c r="AB994" s="74"/>
      <c r="AC994" s="74"/>
      <c r="AD994" s="74"/>
      <c r="AE994" s="74"/>
      <c r="AF994" s="74"/>
      <c r="AG994" s="74"/>
      <c r="AH994" s="74"/>
      <c r="AI994" s="74"/>
      <c r="AJ994" s="74"/>
    </row>
    <row r="995" spans="1:36"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559"/>
      <c r="Y995" s="74"/>
      <c r="Z995" s="74"/>
      <c r="AA995" s="74"/>
      <c r="AB995" s="74"/>
      <c r="AC995" s="74"/>
      <c r="AD995" s="74"/>
      <c r="AE995" s="74"/>
      <c r="AF995" s="74"/>
      <c r="AG995" s="74"/>
      <c r="AH995" s="74"/>
      <c r="AI995" s="74"/>
      <c r="AJ995" s="74"/>
    </row>
    <row r="996" spans="1:3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559"/>
      <c r="Y996" s="74"/>
      <c r="Z996" s="74"/>
      <c r="AA996" s="74"/>
      <c r="AB996" s="74"/>
      <c r="AC996" s="74"/>
      <c r="AD996" s="74"/>
      <c r="AE996" s="74"/>
      <c r="AF996" s="74"/>
      <c r="AG996" s="74"/>
      <c r="AH996" s="74"/>
      <c r="AI996" s="74"/>
      <c r="AJ996" s="74"/>
    </row>
    <row r="997" spans="1:36"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559"/>
      <c r="Y997" s="74"/>
      <c r="Z997" s="74"/>
      <c r="AA997" s="74"/>
      <c r="AB997" s="74"/>
      <c r="AC997" s="74"/>
      <c r="AD997" s="74"/>
      <c r="AE997" s="74"/>
      <c r="AF997" s="74"/>
      <c r="AG997" s="74"/>
      <c r="AH997" s="74"/>
      <c r="AI997" s="74"/>
      <c r="AJ997" s="74"/>
    </row>
    <row r="998" spans="1:36"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559"/>
      <c r="Y998" s="74"/>
      <c r="Z998" s="74"/>
      <c r="AA998" s="74"/>
      <c r="AB998" s="74"/>
      <c r="AC998" s="74"/>
      <c r="AD998" s="74"/>
      <c r="AE998" s="74"/>
      <c r="AF998" s="74"/>
      <c r="AG998" s="74"/>
      <c r="AH998" s="74"/>
      <c r="AI998" s="74"/>
      <c r="AJ998" s="74"/>
    </row>
    <row r="999" spans="1:36"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559"/>
      <c r="Y999" s="74"/>
      <c r="Z999" s="74"/>
      <c r="AA999" s="74"/>
      <c r="AB999" s="74"/>
      <c r="AC999" s="74"/>
      <c r="AD999" s="74"/>
      <c r="AE999" s="74"/>
      <c r="AF999" s="74"/>
      <c r="AG999" s="74"/>
      <c r="AH999" s="74"/>
      <c r="AI999" s="74"/>
      <c r="AJ999" s="74"/>
    </row>
    <row r="1000" spans="1:36"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559"/>
      <c r="Y1000" s="74"/>
      <c r="Z1000" s="74"/>
      <c r="AA1000" s="74"/>
      <c r="AB1000" s="74"/>
      <c r="AC1000" s="74"/>
      <c r="AD1000" s="74"/>
      <c r="AE1000" s="74"/>
      <c r="AF1000" s="74"/>
      <c r="AG1000" s="74"/>
      <c r="AH1000" s="74"/>
      <c r="AI1000" s="74"/>
      <c r="AJ1000" s="74"/>
    </row>
  </sheetData>
  <mergeCells count="938">
    <mergeCell ref="AD111:AD112"/>
    <mergeCell ref="AE111:AE112"/>
    <mergeCell ref="AF111:AF112"/>
    <mergeCell ref="AG111:AG112"/>
    <mergeCell ref="AH111:AH112"/>
    <mergeCell ref="AI111:AI112"/>
    <mergeCell ref="AJ111:AJ112"/>
    <mergeCell ref="V111:V112"/>
    <mergeCell ref="W111:W112"/>
    <mergeCell ref="Y111:Y112"/>
    <mergeCell ref="Z111:Z112"/>
    <mergeCell ref="AA111:AA112"/>
    <mergeCell ref="AB111:AB112"/>
    <mergeCell ref="AC111:AC112"/>
    <mergeCell ref="AD108:AD109"/>
    <mergeCell ref="AE108:AE109"/>
    <mergeCell ref="AF108:AF109"/>
    <mergeCell ref="AG108:AG109"/>
    <mergeCell ref="AH108:AH109"/>
    <mergeCell ref="AI108:AI109"/>
    <mergeCell ref="AJ108:AJ109"/>
    <mergeCell ref="V108:V109"/>
    <mergeCell ref="W108:W109"/>
    <mergeCell ref="Y108:Y109"/>
    <mergeCell ref="Z108:Z109"/>
    <mergeCell ref="AA108:AA109"/>
    <mergeCell ref="AB108:AB109"/>
    <mergeCell ref="AC108:AC109"/>
    <mergeCell ref="AD105:AD106"/>
    <mergeCell ref="AE105:AE106"/>
    <mergeCell ref="AF105:AF106"/>
    <mergeCell ref="AG105:AG106"/>
    <mergeCell ref="AH105:AH106"/>
    <mergeCell ref="AI105:AI106"/>
    <mergeCell ref="AJ105:AJ106"/>
    <mergeCell ref="V105:V106"/>
    <mergeCell ref="W105:W106"/>
    <mergeCell ref="Y105:Y106"/>
    <mergeCell ref="Z105:Z106"/>
    <mergeCell ref="AA105:AA106"/>
    <mergeCell ref="AB105:AB106"/>
    <mergeCell ref="AC105:AC106"/>
    <mergeCell ref="AH103:AH104"/>
    <mergeCell ref="AI103:AI104"/>
    <mergeCell ref="AJ103:AJ104"/>
    <mergeCell ref="V103:V104"/>
    <mergeCell ref="W103:W104"/>
    <mergeCell ref="Y103:Y104"/>
    <mergeCell ref="Z103:Z104"/>
    <mergeCell ref="AA103:AA104"/>
    <mergeCell ref="AB103:AB104"/>
    <mergeCell ref="AC103:AC104"/>
    <mergeCell ref="V99:V100"/>
    <mergeCell ref="W99:W100"/>
    <mergeCell ref="Y99:Y100"/>
    <mergeCell ref="Z99:Z100"/>
    <mergeCell ref="AA99:AA100"/>
    <mergeCell ref="AB99:AB100"/>
    <mergeCell ref="AC99:AC100"/>
    <mergeCell ref="AD101:AD102"/>
    <mergeCell ref="AE101:AE102"/>
    <mergeCell ref="V101:V102"/>
    <mergeCell ref="W101:W102"/>
    <mergeCell ref="Y101:Y102"/>
    <mergeCell ref="Z101:Z102"/>
    <mergeCell ref="AA101:AA102"/>
    <mergeCell ref="AB101:AB102"/>
    <mergeCell ref="AC101:AC102"/>
    <mergeCell ref="Y97:Y98"/>
    <mergeCell ref="Z97:Z98"/>
    <mergeCell ref="AA97:AA98"/>
    <mergeCell ref="AB97:AB98"/>
    <mergeCell ref="AC97:AC98"/>
    <mergeCell ref="AD99:AD100"/>
    <mergeCell ref="AE99:AE100"/>
    <mergeCell ref="AF99:AF100"/>
    <mergeCell ref="AG99:AG100"/>
    <mergeCell ref="AF126:AF127"/>
    <mergeCell ref="AG126:AG127"/>
    <mergeCell ref="AH126:AH127"/>
    <mergeCell ref="AI126:AI127"/>
    <mergeCell ref="AJ126:AJ127"/>
    <mergeCell ref="AD97:AD98"/>
    <mergeCell ref="AE97:AE98"/>
    <mergeCell ref="AF97:AF98"/>
    <mergeCell ref="AG97:AG98"/>
    <mergeCell ref="AH97:AH98"/>
    <mergeCell ref="AI97:AI98"/>
    <mergeCell ref="AJ97:AJ98"/>
    <mergeCell ref="AH99:AH100"/>
    <mergeCell ref="AI99:AI100"/>
    <mergeCell ref="AJ99:AJ100"/>
    <mergeCell ref="AF101:AF102"/>
    <mergeCell ref="AG101:AG102"/>
    <mergeCell ref="AH101:AH102"/>
    <mergeCell ref="AI101:AI102"/>
    <mergeCell ref="AJ101:AJ102"/>
    <mergeCell ref="AD103:AD104"/>
    <mergeCell ref="AE103:AE104"/>
    <mergeCell ref="AF103:AF104"/>
    <mergeCell ref="AG103:AG104"/>
    <mergeCell ref="AD43:AD44"/>
    <mergeCell ref="AE43:AE44"/>
    <mergeCell ref="AF43:AF44"/>
    <mergeCell ref="AG43:AG44"/>
    <mergeCell ref="AH43:AH44"/>
    <mergeCell ref="AI43:AI44"/>
    <mergeCell ref="AJ43:AJ44"/>
    <mergeCell ref="V43:V44"/>
    <mergeCell ref="W43:W44"/>
    <mergeCell ref="Y43:Y44"/>
    <mergeCell ref="Z43:Z44"/>
    <mergeCell ref="AA43:AA44"/>
    <mergeCell ref="AB43:AB44"/>
    <mergeCell ref="AC43:AC44"/>
    <mergeCell ref="AD40:AD41"/>
    <mergeCell ref="AE40:AE41"/>
    <mergeCell ref="AF40:AF41"/>
    <mergeCell ref="AG40:AG41"/>
    <mergeCell ref="AH40:AH41"/>
    <mergeCell ref="AI40:AI41"/>
    <mergeCell ref="AJ40:AJ41"/>
    <mergeCell ref="V40:V41"/>
    <mergeCell ref="W40:W41"/>
    <mergeCell ref="Y40:Y41"/>
    <mergeCell ref="Z40:Z41"/>
    <mergeCell ref="AA40:AA41"/>
    <mergeCell ref="AB40:AB41"/>
    <mergeCell ref="AC40:AC41"/>
    <mergeCell ref="AH21:AH22"/>
    <mergeCell ref="AI21:AI22"/>
    <mergeCell ref="AJ21:AJ22"/>
    <mergeCell ref="V21:V22"/>
    <mergeCell ref="W21:W22"/>
    <mergeCell ref="X21:X22"/>
    <mergeCell ref="Y21:Y22"/>
    <mergeCell ref="Z21:Z22"/>
    <mergeCell ref="AA21:AA22"/>
    <mergeCell ref="AB21:AB22"/>
    <mergeCell ref="AD131:AD132"/>
    <mergeCell ref="AE131:AE132"/>
    <mergeCell ref="AF131:AF132"/>
    <mergeCell ref="AG131:AG132"/>
    <mergeCell ref="AH131:AH132"/>
    <mergeCell ref="AI131:AI132"/>
    <mergeCell ref="AJ131:AJ132"/>
    <mergeCell ref="V131:V132"/>
    <mergeCell ref="W131:W132"/>
    <mergeCell ref="Y131:Y132"/>
    <mergeCell ref="Z131:Z132"/>
    <mergeCell ref="AA131:AA132"/>
    <mergeCell ref="AB131:AB132"/>
    <mergeCell ref="AC131:AC132"/>
    <mergeCell ref="AF129:AF130"/>
    <mergeCell ref="AG129:AG130"/>
    <mergeCell ref="AH129:AH130"/>
    <mergeCell ref="AI129:AI130"/>
    <mergeCell ref="AJ129:AJ130"/>
    <mergeCell ref="V129:V130"/>
    <mergeCell ref="W129:W130"/>
    <mergeCell ref="Y129:Y130"/>
    <mergeCell ref="Z129:Z130"/>
    <mergeCell ref="AA129:AA130"/>
    <mergeCell ref="AB129:AB130"/>
    <mergeCell ref="AC129:AC130"/>
    <mergeCell ref="V123:V124"/>
    <mergeCell ref="V126:V127"/>
    <mergeCell ref="W126:W127"/>
    <mergeCell ref="Y126:Y127"/>
    <mergeCell ref="Z126:Z127"/>
    <mergeCell ref="AA126:AA127"/>
    <mergeCell ref="AB126:AB127"/>
    <mergeCell ref="AD129:AD130"/>
    <mergeCell ref="AE129:AE130"/>
    <mergeCell ref="AC126:AC127"/>
    <mergeCell ref="AD126:AD127"/>
    <mergeCell ref="AE126:AE127"/>
    <mergeCell ref="AD121:AD122"/>
    <mergeCell ref="AF121:AF122"/>
    <mergeCell ref="AG121:AG122"/>
    <mergeCell ref="AH121:AH122"/>
    <mergeCell ref="AI121:AI122"/>
    <mergeCell ref="AJ121:AJ122"/>
    <mergeCell ref="V121:V122"/>
    <mergeCell ref="W121:W122"/>
    <mergeCell ref="Y121:Y122"/>
    <mergeCell ref="Z121:Z122"/>
    <mergeCell ref="AA121:AA122"/>
    <mergeCell ref="AB121:AB122"/>
    <mergeCell ref="AC121:AC122"/>
    <mergeCell ref="AD118:AD119"/>
    <mergeCell ref="AE118:AE119"/>
    <mergeCell ref="AF118:AF119"/>
    <mergeCell ref="AG118:AG119"/>
    <mergeCell ref="AH118:AH119"/>
    <mergeCell ref="AI118:AI119"/>
    <mergeCell ref="AJ118:AJ119"/>
    <mergeCell ref="V118:V119"/>
    <mergeCell ref="W118:W119"/>
    <mergeCell ref="Y118:Y119"/>
    <mergeCell ref="Z118:Z119"/>
    <mergeCell ref="AA118:AA119"/>
    <mergeCell ref="AB118:AB119"/>
    <mergeCell ref="AC118:AC119"/>
    <mergeCell ref="AD115:AD116"/>
    <mergeCell ref="AE115:AE116"/>
    <mergeCell ref="AF115:AF116"/>
    <mergeCell ref="AG115:AG116"/>
    <mergeCell ref="AH115:AH116"/>
    <mergeCell ref="AI115:AI116"/>
    <mergeCell ref="AJ115:AJ116"/>
    <mergeCell ref="V115:V116"/>
    <mergeCell ref="W115:W116"/>
    <mergeCell ref="Y115:Y116"/>
    <mergeCell ref="Z115:Z116"/>
    <mergeCell ref="AA115:AA116"/>
    <mergeCell ref="AB115:AB116"/>
    <mergeCell ref="AC115:AC116"/>
    <mergeCell ref="AD113:AD114"/>
    <mergeCell ref="AE113:AE114"/>
    <mergeCell ref="AF113:AF114"/>
    <mergeCell ref="AG113:AG114"/>
    <mergeCell ref="AH113:AH114"/>
    <mergeCell ref="AI113:AI114"/>
    <mergeCell ref="AJ113:AJ114"/>
    <mergeCell ref="V113:V114"/>
    <mergeCell ref="W113:W114"/>
    <mergeCell ref="Y113:Y114"/>
    <mergeCell ref="Z113:Z114"/>
    <mergeCell ref="AA113:AA114"/>
    <mergeCell ref="AB113:AB114"/>
    <mergeCell ref="AC113:AC114"/>
    <mergeCell ref="AD94:AD95"/>
    <mergeCell ref="AE94:AE95"/>
    <mergeCell ref="AF94:AF95"/>
    <mergeCell ref="AG94:AG95"/>
    <mergeCell ref="AH94:AH95"/>
    <mergeCell ref="AI94:AI95"/>
    <mergeCell ref="AJ94:AJ95"/>
    <mergeCell ref="V94:V95"/>
    <mergeCell ref="W94:W95"/>
    <mergeCell ref="Y94:Y95"/>
    <mergeCell ref="Z94:Z95"/>
    <mergeCell ref="AA94:AA95"/>
    <mergeCell ref="AB94:AB95"/>
    <mergeCell ref="AC94:AC95"/>
    <mergeCell ref="AD91:AD92"/>
    <mergeCell ref="AE91:AE92"/>
    <mergeCell ref="AF91:AF92"/>
    <mergeCell ref="AG91:AG92"/>
    <mergeCell ref="AH91:AH92"/>
    <mergeCell ref="AI91:AI92"/>
    <mergeCell ref="AJ91:AJ92"/>
    <mergeCell ref="V91:V92"/>
    <mergeCell ref="W91:W92"/>
    <mergeCell ref="Y91:Y92"/>
    <mergeCell ref="Z91:Z92"/>
    <mergeCell ref="AA91:AA92"/>
    <mergeCell ref="AB91:AB92"/>
    <mergeCell ref="AC91:AC92"/>
    <mergeCell ref="AD89:AD90"/>
    <mergeCell ref="AE89:AE90"/>
    <mergeCell ref="AF89:AF90"/>
    <mergeCell ref="AG89:AG90"/>
    <mergeCell ref="AH89:AH90"/>
    <mergeCell ref="AI89:AI90"/>
    <mergeCell ref="AJ89:AJ90"/>
    <mergeCell ref="V89:V90"/>
    <mergeCell ref="W89:W90"/>
    <mergeCell ref="Y89:Y90"/>
    <mergeCell ref="Z89:Z90"/>
    <mergeCell ref="AA89:AA90"/>
    <mergeCell ref="AB89:AB90"/>
    <mergeCell ref="AC89:AC90"/>
    <mergeCell ref="AD87:AD88"/>
    <mergeCell ref="AE87:AE88"/>
    <mergeCell ref="AF87:AF88"/>
    <mergeCell ref="AG87:AG88"/>
    <mergeCell ref="AH87:AH88"/>
    <mergeCell ref="AI87:AI88"/>
    <mergeCell ref="AJ87:AJ88"/>
    <mergeCell ref="V87:V88"/>
    <mergeCell ref="W87:W88"/>
    <mergeCell ref="Y87:Y88"/>
    <mergeCell ref="Z87:Z88"/>
    <mergeCell ref="AA87:AA88"/>
    <mergeCell ref="AB87:AB88"/>
    <mergeCell ref="AC87:AC88"/>
    <mergeCell ref="AD84:AD85"/>
    <mergeCell ref="AE84:AE85"/>
    <mergeCell ref="AF84:AF85"/>
    <mergeCell ref="AG84:AG85"/>
    <mergeCell ref="AH84:AH85"/>
    <mergeCell ref="AI84:AI85"/>
    <mergeCell ref="AJ84:AJ85"/>
    <mergeCell ref="V84:V85"/>
    <mergeCell ref="W84:W85"/>
    <mergeCell ref="Y84:Y85"/>
    <mergeCell ref="Z84:Z85"/>
    <mergeCell ref="AA84:AA85"/>
    <mergeCell ref="AB84:AB85"/>
    <mergeCell ref="AC84:AC85"/>
    <mergeCell ref="AD82:AD83"/>
    <mergeCell ref="AE82:AE83"/>
    <mergeCell ref="AF82:AF83"/>
    <mergeCell ref="AG82:AG83"/>
    <mergeCell ref="AH82:AH83"/>
    <mergeCell ref="AI82:AI83"/>
    <mergeCell ref="AJ82:AJ83"/>
    <mergeCell ref="V82:V83"/>
    <mergeCell ref="W82:W83"/>
    <mergeCell ref="Y82:Y83"/>
    <mergeCell ref="Z82:Z83"/>
    <mergeCell ref="AA82:AA83"/>
    <mergeCell ref="AB82:AB83"/>
    <mergeCell ref="AC82:AC83"/>
    <mergeCell ref="AD79:AD80"/>
    <mergeCell ref="AE79:AE80"/>
    <mergeCell ref="AF79:AF80"/>
    <mergeCell ref="AG79:AG80"/>
    <mergeCell ref="AH79:AH80"/>
    <mergeCell ref="AI79:AI80"/>
    <mergeCell ref="AJ79:AJ80"/>
    <mergeCell ref="V79:V80"/>
    <mergeCell ref="W79:W80"/>
    <mergeCell ref="Y79:Y80"/>
    <mergeCell ref="Z79:Z80"/>
    <mergeCell ref="AA79:AA80"/>
    <mergeCell ref="AB79:AB80"/>
    <mergeCell ref="AC79:AC80"/>
    <mergeCell ref="AD77:AD78"/>
    <mergeCell ref="AE77:AE78"/>
    <mergeCell ref="AF77:AF78"/>
    <mergeCell ref="AG77:AG78"/>
    <mergeCell ref="AH77:AH78"/>
    <mergeCell ref="AI77:AI78"/>
    <mergeCell ref="AJ77:AJ78"/>
    <mergeCell ref="V77:V78"/>
    <mergeCell ref="W77:W78"/>
    <mergeCell ref="Y77:Y78"/>
    <mergeCell ref="Z77:Z78"/>
    <mergeCell ref="AA77:AA78"/>
    <mergeCell ref="AB77:AB78"/>
    <mergeCell ref="AC77:AC78"/>
    <mergeCell ref="AD75:AD76"/>
    <mergeCell ref="AE75:AE76"/>
    <mergeCell ref="AF75:AF76"/>
    <mergeCell ref="AG75:AG76"/>
    <mergeCell ref="AH75:AH76"/>
    <mergeCell ref="AI75:AI76"/>
    <mergeCell ref="AJ75:AJ76"/>
    <mergeCell ref="V75:V76"/>
    <mergeCell ref="W75:W76"/>
    <mergeCell ref="Y75:Y76"/>
    <mergeCell ref="Z75:Z76"/>
    <mergeCell ref="AA75:AA76"/>
    <mergeCell ref="AB75:AB76"/>
    <mergeCell ref="AC75:AC76"/>
    <mergeCell ref="AD73:AD74"/>
    <mergeCell ref="AE73:AE74"/>
    <mergeCell ref="AF73:AF74"/>
    <mergeCell ref="AG73:AG74"/>
    <mergeCell ref="AH73:AH74"/>
    <mergeCell ref="AI73:AI74"/>
    <mergeCell ref="AJ73:AJ74"/>
    <mergeCell ref="V73:V74"/>
    <mergeCell ref="W73:W74"/>
    <mergeCell ref="Y73:Y74"/>
    <mergeCell ref="Z73:Z74"/>
    <mergeCell ref="AA73:AA74"/>
    <mergeCell ref="AB73:AB74"/>
    <mergeCell ref="AC73:AC74"/>
    <mergeCell ref="AD71:AD72"/>
    <mergeCell ref="AE71:AE72"/>
    <mergeCell ref="AF71:AF72"/>
    <mergeCell ref="AG71:AG72"/>
    <mergeCell ref="AH71:AH72"/>
    <mergeCell ref="AI71:AI72"/>
    <mergeCell ref="AJ71:AJ72"/>
    <mergeCell ref="V71:V72"/>
    <mergeCell ref="W71:W72"/>
    <mergeCell ref="Y71:Y72"/>
    <mergeCell ref="Z71:Z72"/>
    <mergeCell ref="AA71:AA72"/>
    <mergeCell ref="AB71:AB72"/>
    <mergeCell ref="AC71:AC72"/>
    <mergeCell ref="AC66:AC67"/>
    <mergeCell ref="AD68:AD69"/>
    <mergeCell ref="AE68:AE69"/>
    <mergeCell ref="AF68:AF69"/>
    <mergeCell ref="AG68:AG69"/>
    <mergeCell ref="AH68:AH69"/>
    <mergeCell ref="AI68:AI69"/>
    <mergeCell ref="AJ68:AJ69"/>
    <mergeCell ref="V68:V69"/>
    <mergeCell ref="W68:W69"/>
    <mergeCell ref="Y68:Y69"/>
    <mergeCell ref="Z68:Z69"/>
    <mergeCell ref="AA68:AA69"/>
    <mergeCell ref="AB68:AB69"/>
    <mergeCell ref="AC68:AC69"/>
    <mergeCell ref="Y86:AJ86"/>
    <mergeCell ref="B96:W96"/>
    <mergeCell ref="B110:W110"/>
    <mergeCell ref="B120:W120"/>
    <mergeCell ref="B128:W128"/>
    <mergeCell ref="V61:V62"/>
    <mergeCell ref="W61:W62"/>
    <mergeCell ref="Y61:Y62"/>
    <mergeCell ref="Z61:Z62"/>
    <mergeCell ref="AA61:AA62"/>
    <mergeCell ref="AB61:AB62"/>
    <mergeCell ref="AC61:AC62"/>
    <mergeCell ref="AD63:AD64"/>
    <mergeCell ref="AE63:AE64"/>
    <mergeCell ref="AF63:AF64"/>
    <mergeCell ref="AG63:AG64"/>
    <mergeCell ref="AH63:AH64"/>
    <mergeCell ref="AI63:AI64"/>
    <mergeCell ref="AJ63:AJ64"/>
    <mergeCell ref="V63:V64"/>
    <mergeCell ref="W63:W64"/>
    <mergeCell ref="Y63:Y64"/>
    <mergeCell ref="Z63:Z64"/>
    <mergeCell ref="AA63:AA64"/>
    <mergeCell ref="AD61:AD62"/>
    <mergeCell ref="AE61:AE62"/>
    <mergeCell ref="AF61:AF62"/>
    <mergeCell ref="AG61:AG62"/>
    <mergeCell ref="AH61:AH62"/>
    <mergeCell ref="AI61:AI62"/>
    <mergeCell ref="AJ61:AJ62"/>
    <mergeCell ref="B70:W70"/>
    <mergeCell ref="Y70:AJ70"/>
    <mergeCell ref="AB63:AB64"/>
    <mergeCell ref="AC63:AC64"/>
    <mergeCell ref="AD66:AD67"/>
    <mergeCell ref="AE66:AE67"/>
    <mergeCell ref="AF66:AF67"/>
    <mergeCell ref="AG66:AG67"/>
    <mergeCell ref="AH66:AH67"/>
    <mergeCell ref="AI66:AI67"/>
    <mergeCell ref="AJ66:AJ67"/>
    <mergeCell ref="V66:V67"/>
    <mergeCell ref="W66:W67"/>
    <mergeCell ref="Y66:Y67"/>
    <mergeCell ref="Z66:Z67"/>
    <mergeCell ref="AA66:AA67"/>
    <mergeCell ref="AB66:AB67"/>
    <mergeCell ref="AD59:AD60"/>
    <mergeCell ref="AE59:AE60"/>
    <mergeCell ref="AF59:AF60"/>
    <mergeCell ref="AG59:AG60"/>
    <mergeCell ref="AH59:AH60"/>
    <mergeCell ref="AI59:AI60"/>
    <mergeCell ref="AJ59:AJ60"/>
    <mergeCell ref="V59:V60"/>
    <mergeCell ref="W59:W60"/>
    <mergeCell ref="Y59:Y60"/>
    <mergeCell ref="Z59:Z60"/>
    <mergeCell ref="AA59:AA60"/>
    <mergeCell ref="AB59:AB60"/>
    <mergeCell ref="AC59:AC60"/>
    <mergeCell ref="AD57:AD58"/>
    <mergeCell ref="AE57:AE58"/>
    <mergeCell ref="AF57:AF58"/>
    <mergeCell ref="AG57:AG58"/>
    <mergeCell ref="AH57:AH58"/>
    <mergeCell ref="AI57:AI58"/>
    <mergeCell ref="AJ57:AJ58"/>
    <mergeCell ref="V57:V58"/>
    <mergeCell ref="W57:W58"/>
    <mergeCell ref="Y57:Y58"/>
    <mergeCell ref="Z57:Z58"/>
    <mergeCell ref="AA57:AA58"/>
    <mergeCell ref="AB57:AB58"/>
    <mergeCell ref="AC57:AC58"/>
    <mergeCell ref="AD55:AD56"/>
    <mergeCell ref="AE55:AE56"/>
    <mergeCell ref="AF55:AF56"/>
    <mergeCell ref="AG55:AG56"/>
    <mergeCell ref="AH55:AH56"/>
    <mergeCell ref="AI55:AI56"/>
    <mergeCell ref="AJ55:AJ56"/>
    <mergeCell ref="V55:V56"/>
    <mergeCell ref="W55:W56"/>
    <mergeCell ref="Y55:Y56"/>
    <mergeCell ref="Z55:Z56"/>
    <mergeCell ref="AA55:AA56"/>
    <mergeCell ref="AB55:AB56"/>
    <mergeCell ref="AC55:AC56"/>
    <mergeCell ref="AD52:AD53"/>
    <mergeCell ref="AE52:AE53"/>
    <mergeCell ref="AF52:AF53"/>
    <mergeCell ref="AG52:AG53"/>
    <mergeCell ref="AH52:AH53"/>
    <mergeCell ref="AI52:AI53"/>
    <mergeCell ref="AJ52:AJ53"/>
    <mergeCell ref="V52:V53"/>
    <mergeCell ref="W52:W53"/>
    <mergeCell ref="Y52:Y53"/>
    <mergeCell ref="Z52:Z53"/>
    <mergeCell ref="AA52:AA53"/>
    <mergeCell ref="AB52:AB53"/>
    <mergeCell ref="AC52:AC53"/>
    <mergeCell ref="AD49:AD50"/>
    <mergeCell ref="AE49:AE50"/>
    <mergeCell ref="AF49:AF50"/>
    <mergeCell ref="AG49:AG50"/>
    <mergeCell ref="AH49:AH50"/>
    <mergeCell ref="AI49:AI50"/>
    <mergeCell ref="AJ49:AJ50"/>
    <mergeCell ref="V49:V50"/>
    <mergeCell ref="W49:W50"/>
    <mergeCell ref="Y49:Y50"/>
    <mergeCell ref="Z49:Z50"/>
    <mergeCell ref="AA49:AA50"/>
    <mergeCell ref="AB49:AB50"/>
    <mergeCell ref="AC49:AC50"/>
    <mergeCell ref="AC29:AC30"/>
    <mergeCell ref="AD29:AD30"/>
    <mergeCell ref="AE29:AE30"/>
    <mergeCell ref="AF29:AF30"/>
    <mergeCell ref="AG29:AG30"/>
    <mergeCell ref="AH29:AH30"/>
    <mergeCell ref="AI29:AI30"/>
    <mergeCell ref="AJ29:AJ30"/>
    <mergeCell ref="V29:V30"/>
    <mergeCell ref="W29:W30"/>
    <mergeCell ref="X29:X30"/>
    <mergeCell ref="Y29:Y30"/>
    <mergeCell ref="Z29:Z30"/>
    <mergeCell ref="AA29:AA30"/>
    <mergeCell ref="AB29:AB30"/>
    <mergeCell ref="AH24:AH25"/>
    <mergeCell ref="AI24:AI25"/>
    <mergeCell ref="AJ24:AJ25"/>
    <mergeCell ref="V24:V25"/>
    <mergeCell ref="W24:W25"/>
    <mergeCell ref="Y24:Y25"/>
    <mergeCell ref="Z24:Z25"/>
    <mergeCell ref="AA24:AA25"/>
    <mergeCell ref="AB24:AB25"/>
    <mergeCell ref="AC24:AC25"/>
    <mergeCell ref="V19:V20"/>
    <mergeCell ref="W19:W20"/>
    <mergeCell ref="X19:X20"/>
    <mergeCell ref="Y19:Y20"/>
    <mergeCell ref="Z19:Z20"/>
    <mergeCell ref="AD24:AD25"/>
    <mergeCell ref="AE24:AE25"/>
    <mergeCell ref="AF24:AF25"/>
    <mergeCell ref="AG24:AG25"/>
    <mergeCell ref="AC21:AC22"/>
    <mergeCell ref="AD21:AD22"/>
    <mergeCell ref="AE21:AE22"/>
    <mergeCell ref="AF21:AF22"/>
    <mergeCell ref="AG21:AG22"/>
    <mergeCell ref="AA19:AA20"/>
    <mergeCell ref="AB19:AB20"/>
    <mergeCell ref="AC19:AC20"/>
    <mergeCell ref="AD19:AD20"/>
    <mergeCell ref="AE19:AE20"/>
    <mergeCell ref="AF19:AF20"/>
    <mergeCell ref="AG19:AG20"/>
    <mergeCell ref="AA17:AA18"/>
    <mergeCell ref="AB17:AB18"/>
    <mergeCell ref="AD47:AD48"/>
    <mergeCell ref="AE47:AE48"/>
    <mergeCell ref="AF47:AF48"/>
    <mergeCell ref="AG47:AG48"/>
    <mergeCell ref="AH47:AH48"/>
    <mergeCell ref="AI47:AI48"/>
    <mergeCell ref="AJ47:AJ48"/>
    <mergeCell ref="V47:V48"/>
    <mergeCell ref="W47:W48"/>
    <mergeCell ref="Y47:Y48"/>
    <mergeCell ref="Z47:Z48"/>
    <mergeCell ref="AA47:AA48"/>
    <mergeCell ref="AB47:AB48"/>
    <mergeCell ref="AC47:AC48"/>
    <mergeCell ref="AD45:AD46"/>
    <mergeCell ref="AE45:AE46"/>
    <mergeCell ref="AF45:AF46"/>
    <mergeCell ref="AG45:AG46"/>
    <mergeCell ref="AH45:AH46"/>
    <mergeCell ref="AI45:AI46"/>
    <mergeCell ref="AJ45:AJ46"/>
    <mergeCell ref="V45:V46"/>
    <mergeCell ref="W45:W46"/>
    <mergeCell ref="Y45:Y46"/>
    <mergeCell ref="Z45:Z46"/>
    <mergeCell ref="AA45:AA46"/>
    <mergeCell ref="AB45:AB46"/>
    <mergeCell ref="AC45:AC46"/>
    <mergeCell ref="B40:B41"/>
    <mergeCell ref="B43:B44"/>
    <mergeCell ref="B45:B46"/>
    <mergeCell ref="C47:C48"/>
    <mergeCell ref="D47:G48"/>
    <mergeCell ref="D49:G50"/>
    <mergeCell ref="B47:B48"/>
    <mergeCell ref="B49:B50"/>
    <mergeCell ref="C49:C50"/>
    <mergeCell ref="B42:W42"/>
    <mergeCell ref="Y7:AJ7"/>
    <mergeCell ref="Y8:AJ10"/>
    <mergeCell ref="AC17:AC18"/>
    <mergeCell ref="AD17:AD18"/>
    <mergeCell ref="AE17:AE18"/>
    <mergeCell ref="AF17:AF18"/>
    <mergeCell ref="AG17:AG18"/>
    <mergeCell ref="AJ17:AJ18"/>
    <mergeCell ref="B37:B38"/>
    <mergeCell ref="B27:B28"/>
    <mergeCell ref="B29:B30"/>
    <mergeCell ref="B31:B32"/>
    <mergeCell ref="B33:B34"/>
    <mergeCell ref="B35:B36"/>
    <mergeCell ref="B17:B18"/>
    <mergeCell ref="C17:C18"/>
    <mergeCell ref="D17:G18"/>
    <mergeCell ref="V17:V18"/>
    <mergeCell ref="W17:W18"/>
    <mergeCell ref="Y17:Y18"/>
    <mergeCell ref="Z17:Z18"/>
    <mergeCell ref="AH19:AH20"/>
    <mergeCell ref="AI19:AI20"/>
    <mergeCell ref="AJ19:AJ20"/>
    <mergeCell ref="F12:F13"/>
    <mergeCell ref="G12:G13"/>
    <mergeCell ref="V12:V13"/>
    <mergeCell ref="W12:W13"/>
    <mergeCell ref="Y12:Y13"/>
    <mergeCell ref="Z12:Z13"/>
    <mergeCell ref="B14:W14"/>
    <mergeCell ref="AH17:AH18"/>
    <mergeCell ref="AI17:AI18"/>
    <mergeCell ref="AF15:AF16"/>
    <mergeCell ref="AG15:AG16"/>
    <mergeCell ref="AH15:AH16"/>
    <mergeCell ref="C3:T3"/>
    <mergeCell ref="U3:W3"/>
    <mergeCell ref="C1:T2"/>
    <mergeCell ref="U1:W1"/>
    <mergeCell ref="Y1:AH6"/>
    <mergeCell ref="AI1:AJ1"/>
    <mergeCell ref="U2:W2"/>
    <mergeCell ref="AI2:AJ2"/>
    <mergeCell ref="AI3:AJ6"/>
    <mergeCell ref="A8:M8"/>
    <mergeCell ref="A9:M9"/>
    <mergeCell ref="N9:W9"/>
    <mergeCell ref="A10:M10"/>
    <mergeCell ref="N10:W10"/>
    <mergeCell ref="D4:T6"/>
    <mergeCell ref="U4:V4"/>
    <mergeCell ref="U5:V5"/>
    <mergeCell ref="U6:V6"/>
    <mergeCell ref="A7:M7"/>
    <mergeCell ref="N7:W7"/>
    <mergeCell ref="N8:W8"/>
    <mergeCell ref="D129:G130"/>
    <mergeCell ref="D131:G132"/>
    <mergeCell ref="AI12:AI13"/>
    <mergeCell ref="AJ12:AJ13"/>
    <mergeCell ref="AB12:AB13"/>
    <mergeCell ref="AC12:AC13"/>
    <mergeCell ref="AD12:AD13"/>
    <mergeCell ref="AE12:AE13"/>
    <mergeCell ref="AF12:AF13"/>
    <mergeCell ref="AG12:AG13"/>
    <mergeCell ref="AH12:AH13"/>
    <mergeCell ref="AA15:AA16"/>
    <mergeCell ref="AB15:AB16"/>
    <mergeCell ref="D15:G16"/>
    <mergeCell ref="V15:V16"/>
    <mergeCell ref="W15:W16"/>
    <mergeCell ref="Y15:Y16"/>
    <mergeCell ref="Z15:Z16"/>
    <mergeCell ref="AI15:AI16"/>
    <mergeCell ref="AJ15:AJ16"/>
    <mergeCell ref="AA12:AA13"/>
    <mergeCell ref="AC15:AC16"/>
    <mergeCell ref="AD15:AD16"/>
    <mergeCell ref="AE15:AE16"/>
    <mergeCell ref="D91:G92"/>
    <mergeCell ref="D94:D95"/>
    <mergeCell ref="E94:E95"/>
    <mergeCell ref="F94:F95"/>
    <mergeCell ref="E108:E109"/>
    <mergeCell ref="F108:F109"/>
    <mergeCell ref="G94:G95"/>
    <mergeCell ref="D97:G98"/>
    <mergeCell ref="D99:G100"/>
    <mergeCell ref="D101:G102"/>
    <mergeCell ref="D103:G104"/>
    <mergeCell ref="D105:G106"/>
    <mergeCell ref="D108:D109"/>
    <mergeCell ref="D123:G124"/>
    <mergeCell ref="D126:D127"/>
    <mergeCell ref="E126:E127"/>
    <mergeCell ref="F126:F127"/>
    <mergeCell ref="G126:G127"/>
    <mergeCell ref="F66:F67"/>
    <mergeCell ref="G66:G67"/>
    <mergeCell ref="F68:F69"/>
    <mergeCell ref="G68:G69"/>
    <mergeCell ref="D71:G72"/>
    <mergeCell ref="D73:G74"/>
    <mergeCell ref="D75:G76"/>
    <mergeCell ref="E84:E85"/>
    <mergeCell ref="F84:F85"/>
    <mergeCell ref="D77:G78"/>
    <mergeCell ref="D79:G80"/>
    <mergeCell ref="D82:D83"/>
    <mergeCell ref="E82:E83"/>
    <mergeCell ref="F82:F83"/>
    <mergeCell ref="G82:G83"/>
    <mergeCell ref="D84:D85"/>
    <mergeCell ref="G84:G85"/>
    <mergeCell ref="D87:G88"/>
    <mergeCell ref="D89:G90"/>
    <mergeCell ref="G108:G109"/>
    <mergeCell ref="D111:G112"/>
    <mergeCell ref="D113:G114"/>
    <mergeCell ref="D115:G116"/>
    <mergeCell ref="D118:D119"/>
    <mergeCell ref="E118:E119"/>
    <mergeCell ref="F118:F119"/>
    <mergeCell ref="G118:G119"/>
    <mergeCell ref="D121:G122"/>
    <mergeCell ref="A118:A124"/>
    <mergeCell ref="A126:A132"/>
    <mergeCell ref="B131:B132"/>
    <mergeCell ref="C131:C132"/>
    <mergeCell ref="B108:B109"/>
    <mergeCell ref="B111:B112"/>
    <mergeCell ref="C111:C112"/>
    <mergeCell ref="B113:B114"/>
    <mergeCell ref="C113:C114"/>
    <mergeCell ref="B115:B116"/>
    <mergeCell ref="C115:C116"/>
    <mergeCell ref="B99:B100"/>
    <mergeCell ref="C99:C100"/>
    <mergeCell ref="C101:C102"/>
    <mergeCell ref="B101:B102"/>
    <mergeCell ref="B103:B104"/>
    <mergeCell ref="C103:C104"/>
    <mergeCell ref="C105:C106"/>
    <mergeCell ref="C108:C109"/>
    <mergeCell ref="A94:A106"/>
    <mergeCell ref="A108:A116"/>
    <mergeCell ref="B75:B76"/>
    <mergeCell ref="C75:C76"/>
    <mergeCell ref="B77:B78"/>
    <mergeCell ref="C77:C78"/>
    <mergeCell ref="B63:B64"/>
    <mergeCell ref="C63:C64"/>
    <mergeCell ref="A66:A80"/>
    <mergeCell ref="B66:B69"/>
    <mergeCell ref="C66:C69"/>
    <mergeCell ref="B71:B72"/>
    <mergeCell ref="C71:C72"/>
    <mergeCell ref="B105:B106"/>
    <mergeCell ref="B126:B127"/>
    <mergeCell ref="B129:B130"/>
    <mergeCell ref="C129:C130"/>
    <mergeCell ref="B118:B119"/>
    <mergeCell ref="C118:C119"/>
    <mergeCell ref="B121:B122"/>
    <mergeCell ref="C121:C122"/>
    <mergeCell ref="B123:B124"/>
    <mergeCell ref="C123:C124"/>
    <mergeCell ref="C126:C127"/>
    <mergeCell ref="B79:B80"/>
    <mergeCell ref="C79:C80"/>
    <mergeCell ref="C82:C85"/>
    <mergeCell ref="C87:C88"/>
    <mergeCell ref="C89:C90"/>
    <mergeCell ref="C91:C92"/>
    <mergeCell ref="C94:C95"/>
    <mergeCell ref="C97:C98"/>
    <mergeCell ref="A82:A92"/>
    <mergeCell ref="B82:B85"/>
    <mergeCell ref="B87:B88"/>
    <mergeCell ref="B89:B90"/>
    <mergeCell ref="B91:B92"/>
    <mergeCell ref="B94:B95"/>
    <mergeCell ref="B97:B98"/>
    <mergeCell ref="B86:W86"/>
    <mergeCell ref="V97:V98"/>
    <mergeCell ref="W97:W98"/>
    <mergeCell ref="A1:B6"/>
    <mergeCell ref="C4:C6"/>
    <mergeCell ref="A12:A22"/>
    <mergeCell ref="C12:C13"/>
    <mergeCell ref="D12:D13"/>
    <mergeCell ref="E12:E13"/>
    <mergeCell ref="E24:E25"/>
    <mergeCell ref="C24:C25"/>
    <mergeCell ref="D24:D25"/>
    <mergeCell ref="B15:B16"/>
    <mergeCell ref="C15:C16"/>
    <mergeCell ref="A24:A38"/>
    <mergeCell ref="B26:W26"/>
    <mergeCell ref="B73:B74"/>
    <mergeCell ref="C73:C74"/>
    <mergeCell ref="B19:B20"/>
    <mergeCell ref="C19:C20"/>
    <mergeCell ref="D19:G20"/>
    <mergeCell ref="B21:B22"/>
    <mergeCell ref="C21:C22"/>
    <mergeCell ref="D21:G22"/>
    <mergeCell ref="B12:B13"/>
    <mergeCell ref="B24:B25"/>
    <mergeCell ref="F24:F25"/>
    <mergeCell ref="G24:G25"/>
    <mergeCell ref="D27:G28"/>
    <mergeCell ref="D29:G30"/>
    <mergeCell ref="D31:G32"/>
    <mergeCell ref="C27:C28"/>
    <mergeCell ref="C29:C30"/>
    <mergeCell ref="C31:C32"/>
    <mergeCell ref="C33:C34"/>
    <mergeCell ref="C35:C36"/>
    <mergeCell ref="C37:C38"/>
    <mergeCell ref="C40:C41"/>
    <mergeCell ref="F52:F53"/>
    <mergeCell ref="G52:G53"/>
    <mergeCell ref="E66:E67"/>
    <mergeCell ref="D68:D69"/>
    <mergeCell ref="E68:E69"/>
    <mergeCell ref="C43:C44"/>
    <mergeCell ref="C45:C46"/>
    <mergeCell ref="A52:A64"/>
    <mergeCell ref="B52:B53"/>
    <mergeCell ref="C52:C53"/>
    <mergeCell ref="D52:D53"/>
    <mergeCell ref="E52:E53"/>
    <mergeCell ref="D55:G56"/>
    <mergeCell ref="D57:G58"/>
    <mergeCell ref="D59:G60"/>
    <mergeCell ref="D61:G62"/>
    <mergeCell ref="D63:G64"/>
    <mergeCell ref="A40:A50"/>
    <mergeCell ref="B54:W54"/>
    <mergeCell ref="B55:B56"/>
    <mergeCell ref="C55:C56"/>
    <mergeCell ref="B57:B58"/>
    <mergeCell ref="C57:C58"/>
    <mergeCell ref="B59:B60"/>
    <mergeCell ref="C59:C60"/>
    <mergeCell ref="B61:B62"/>
    <mergeCell ref="C61:C62"/>
    <mergeCell ref="D66:D67"/>
    <mergeCell ref="D43:G44"/>
    <mergeCell ref="D45:G46"/>
    <mergeCell ref="D33:G34"/>
    <mergeCell ref="D35:G36"/>
    <mergeCell ref="D37:G38"/>
    <mergeCell ref="D40:D41"/>
    <mergeCell ref="E40:E41"/>
    <mergeCell ref="F40:F41"/>
    <mergeCell ref="G40:G41"/>
    <mergeCell ref="AD37:AD38"/>
    <mergeCell ref="AE37:AE38"/>
    <mergeCell ref="AF37:AF38"/>
    <mergeCell ref="AG37:AG38"/>
    <mergeCell ref="AH37:AH38"/>
    <mergeCell ref="AI37:AI38"/>
    <mergeCell ref="AJ37:AJ38"/>
    <mergeCell ref="V37:V38"/>
    <mergeCell ref="W37:W38"/>
    <mergeCell ref="Y37:Y38"/>
    <mergeCell ref="Z37:Z38"/>
    <mergeCell ref="AA37:AA38"/>
    <mergeCell ref="AB37:AB38"/>
    <mergeCell ref="AC37:AC38"/>
    <mergeCell ref="AC33:AC34"/>
    <mergeCell ref="AD33:AD34"/>
    <mergeCell ref="AE33:AE34"/>
    <mergeCell ref="AF33:AF34"/>
    <mergeCell ref="AG33:AG34"/>
    <mergeCell ref="AH33:AH34"/>
    <mergeCell ref="AI33:AI34"/>
    <mergeCell ref="AJ33:AJ34"/>
    <mergeCell ref="V33:V34"/>
    <mergeCell ref="W33:W34"/>
    <mergeCell ref="X33:X34"/>
    <mergeCell ref="Y33:Y34"/>
    <mergeCell ref="Z33:Z34"/>
    <mergeCell ref="AA33:AA34"/>
    <mergeCell ref="AB33:AB34"/>
    <mergeCell ref="AC31:AC32"/>
    <mergeCell ref="AD31:AD32"/>
    <mergeCell ref="AE31:AE32"/>
    <mergeCell ref="AF31:AF32"/>
    <mergeCell ref="AG31:AG32"/>
    <mergeCell ref="AH31:AH32"/>
    <mergeCell ref="AI31:AI32"/>
    <mergeCell ref="AJ31:AJ32"/>
    <mergeCell ref="V31:V32"/>
    <mergeCell ref="W31:W32"/>
    <mergeCell ref="X31:X32"/>
    <mergeCell ref="Y31:Y32"/>
    <mergeCell ref="Z31:Z32"/>
    <mergeCell ref="AA31:AA32"/>
    <mergeCell ref="AB31:AB32"/>
    <mergeCell ref="AC27:AC28"/>
    <mergeCell ref="AD27:AD28"/>
    <mergeCell ref="AE27:AE28"/>
    <mergeCell ref="AF27:AF28"/>
    <mergeCell ref="AG27:AG28"/>
    <mergeCell ref="AH27:AH28"/>
    <mergeCell ref="AI27:AI28"/>
    <mergeCell ref="AJ27:AJ28"/>
    <mergeCell ref="V27:V28"/>
    <mergeCell ref="W27:W28"/>
    <mergeCell ref="X27:X28"/>
    <mergeCell ref="Y27:Y28"/>
    <mergeCell ref="Z27:Z28"/>
    <mergeCell ref="AA27:AA28"/>
    <mergeCell ref="AB27:AB28"/>
    <mergeCell ref="AD35:AD36"/>
    <mergeCell ref="AE35:AE36"/>
    <mergeCell ref="AF35:AF36"/>
    <mergeCell ref="AG35:AG36"/>
    <mergeCell ref="AH35:AH36"/>
    <mergeCell ref="AI35:AI36"/>
    <mergeCell ref="AJ35:AJ36"/>
    <mergeCell ref="V35:V36"/>
    <mergeCell ref="W35:W36"/>
    <mergeCell ref="Y35:Y36"/>
    <mergeCell ref="Z35:Z36"/>
    <mergeCell ref="AA35:AA36"/>
    <mergeCell ref="AB35:AB36"/>
    <mergeCell ref="AC35:AC36"/>
  </mergeCells>
  <pageMargins left="0.7" right="0.7" top="0.75" bottom="0.75" header="0" footer="0"/>
  <pageSetup scale="70"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10"/>
  <sheetViews>
    <sheetView workbookViewId="0">
      <selection sqref="A1:S1"/>
    </sheetView>
  </sheetViews>
  <sheetFormatPr baseColWidth="10" defaultColWidth="14.42578125" defaultRowHeight="15" customHeight="1"/>
  <cols>
    <col min="1" max="1" width="19.5703125" customWidth="1"/>
    <col min="2" max="2" width="23.5703125" customWidth="1"/>
    <col min="3" max="3" width="25.42578125" customWidth="1"/>
    <col min="4" max="4" width="11.140625" customWidth="1"/>
    <col min="5" max="5" width="9.85546875" customWidth="1"/>
    <col min="6" max="6" width="41" customWidth="1"/>
    <col min="7" max="7" width="11.42578125" customWidth="1"/>
    <col min="8" max="8" width="7.42578125" customWidth="1"/>
    <col min="9" max="20" width="11.42578125" customWidth="1"/>
    <col min="21" max="22" width="11.140625" customWidth="1"/>
    <col min="23" max="23" width="8.5703125" customWidth="1"/>
    <col min="24" max="24" width="4.140625" customWidth="1"/>
    <col min="25" max="28" width="35.140625" customWidth="1"/>
    <col min="29" max="29" width="40.85546875" customWidth="1"/>
    <col min="30" max="36" width="35.140625" customWidth="1"/>
  </cols>
  <sheetData>
    <row r="1" spans="1:36" ht="18.75" customHeight="1">
      <c r="A1" s="1098"/>
      <c r="B1" s="1014"/>
      <c r="C1" s="1085" t="s">
        <v>146</v>
      </c>
      <c r="D1" s="1013"/>
      <c r="E1" s="1013"/>
      <c r="F1" s="1013"/>
      <c r="G1" s="1013"/>
      <c r="H1" s="1013"/>
      <c r="I1" s="1013"/>
      <c r="J1" s="1013"/>
      <c r="K1" s="1013"/>
      <c r="L1" s="1013"/>
      <c r="M1" s="1013"/>
      <c r="N1" s="1013"/>
      <c r="O1" s="1013"/>
      <c r="P1" s="1013"/>
      <c r="Q1" s="1013"/>
      <c r="R1" s="1013"/>
      <c r="S1" s="1013"/>
      <c r="T1" s="1014"/>
      <c r="U1" s="1086" t="s">
        <v>147</v>
      </c>
      <c r="V1" s="1010"/>
      <c r="W1" s="1011"/>
      <c r="X1" s="74"/>
      <c r="Y1" s="1087" t="s">
        <v>818</v>
      </c>
      <c r="Z1" s="1013"/>
      <c r="AA1" s="1013"/>
      <c r="AB1" s="1013"/>
      <c r="AC1" s="1013"/>
      <c r="AD1" s="1013"/>
      <c r="AE1" s="1013"/>
      <c r="AF1" s="1013"/>
      <c r="AG1" s="1013"/>
      <c r="AH1" s="1014"/>
      <c r="AI1" s="1086" t="s">
        <v>147</v>
      </c>
      <c r="AJ1" s="1011"/>
    </row>
    <row r="2" spans="1:36" ht="18.75" customHeight="1">
      <c r="A2" s="1019"/>
      <c r="B2" s="1021"/>
      <c r="C2" s="1019"/>
      <c r="D2" s="1020"/>
      <c r="E2" s="1020"/>
      <c r="F2" s="1020"/>
      <c r="G2" s="1020"/>
      <c r="H2" s="1020"/>
      <c r="I2" s="1020"/>
      <c r="J2" s="1020"/>
      <c r="K2" s="1020"/>
      <c r="L2" s="1020"/>
      <c r="M2" s="1020"/>
      <c r="N2" s="1020"/>
      <c r="O2" s="1020"/>
      <c r="P2" s="1020"/>
      <c r="Q2" s="1020"/>
      <c r="R2" s="1020"/>
      <c r="S2" s="1020"/>
      <c r="T2" s="1021"/>
      <c r="U2" s="1088" t="s">
        <v>149</v>
      </c>
      <c r="V2" s="1010"/>
      <c r="W2" s="1011"/>
      <c r="X2" s="74"/>
      <c r="Y2" s="1019"/>
      <c r="Z2" s="1020"/>
      <c r="AA2" s="1020"/>
      <c r="AB2" s="1020"/>
      <c r="AC2" s="1020"/>
      <c r="AD2" s="1020"/>
      <c r="AE2" s="1020"/>
      <c r="AF2" s="1020"/>
      <c r="AG2" s="1020"/>
      <c r="AH2" s="1021"/>
      <c r="AI2" s="1089" t="s">
        <v>149</v>
      </c>
      <c r="AJ2" s="1011"/>
    </row>
    <row r="3" spans="1:36" ht="18.75" customHeight="1">
      <c r="A3" s="1019"/>
      <c r="B3" s="1021"/>
      <c r="C3" s="1083" t="s">
        <v>1382</v>
      </c>
      <c r="D3" s="1016"/>
      <c r="E3" s="1016"/>
      <c r="F3" s="1016"/>
      <c r="G3" s="1016"/>
      <c r="H3" s="1016"/>
      <c r="I3" s="1016"/>
      <c r="J3" s="1016"/>
      <c r="K3" s="1016"/>
      <c r="L3" s="1016"/>
      <c r="M3" s="1016"/>
      <c r="N3" s="1016"/>
      <c r="O3" s="1016"/>
      <c r="P3" s="1016"/>
      <c r="Q3" s="1016"/>
      <c r="R3" s="1016"/>
      <c r="S3" s="1016"/>
      <c r="T3" s="1017"/>
      <c r="U3" s="1309">
        <v>43646</v>
      </c>
      <c r="V3" s="1010"/>
      <c r="W3" s="1011"/>
      <c r="X3" s="74"/>
      <c r="Y3" s="1019"/>
      <c r="Z3" s="1020"/>
      <c r="AA3" s="1020"/>
      <c r="AB3" s="1020"/>
      <c r="AC3" s="1020"/>
      <c r="AD3" s="1020"/>
      <c r="AE3" s="1020"/>
      <c r="AF3" s="1020"/>
      <c r="AG3" s="1020"/>
      <c r="AH3" s="1021"/>
      <c r="AI3" s="1310">
        <v>43799</v>
      </c>
      <c r="AJ3" s="1014"/>
    </row>
    <row r="4" spans="1:36" ht="18.75" customHeight="1">
      <c r="A4" s="1019"/>
      <c r="B4" s="1021"/>
      <c r="C4" s="1099" t="s">
        <v>151</v>
      </c>
      <c r="D4" s="1094" t="s">
        <v>114</v>
      </c>
      <c r="E4" s="1013"/>
      <c r="F4" s="1013"/>
      <c r="G4" s="1013"/>
      <c r="H4" s="1013"/>
      <c r="I4" s="1013"/>
      <c r="J4" s="1013"/>
      <c r="K4" s="1013"/>
      <c r="L4" s="1013"/>
      <c r="M4" s="1013"/>
      <c r="N4" s="1013"/>
      <c r="O4" s="1013"/>
      <c r="P4" s="1013"/>
      <c r="Q4" s="1013"/>
      <c r="R4" s="1013"/>
      <c r="S4" s="1013"/>
      <c r="T4" s="1014"/>
      <c r="U4" s="1095" t="s">
        <v>70</v>
      </c>
      <c r="V4" s="1011"/>
      <c r="W4" s="111">
        <v>6.2100000000000002E-2</v>
      </c>
      <c r="X4" s="112"/>
      <c r="Y4" s="1019"/>
      <c r="Z4" s="1020"/>
      <c r="AA4" s="1020"/>
      <c r="AB4" s="1020"/>
      <c r="AC4" s="1020"/>
      <c r="AD4" s="1020"/>
      <c r="AE4" s="1020"/>
      <c r="AF4" s="1020"/>
      <c r="AG4" s="1020"/>
      <c r="AH4" s="1021"/>
      <c r="AI4" s="1019"/>
      <c r="AJ4" s="1021"/>
    </row>
    <row r="5" spans="1:36" ht="18.75" customHeight="1">
      <c r="A5" s="1019"/>
      <c r="B5" s="1021"/>
      <c r="C5" s="1018"/>
      <c r="D5" s="1019"/>
      <c r="E5" s="1020"/>
      <c r="F5" s="1020"/>
      <c r="G5" s="1020"/>
      <c r="H5" s="1020"/>
      <c r="I5" s="1020"/>
      <c r="J5" s="1020"/>
      <c r="K5" s="1020"/>
      <c r="L5" s="1020"/>
      <c r="M5" s="1020"/>
      <c r="N5" s="1020"/>
      <c r="O5" s="1020"/>
      <c r="P5" s="1020"/>
      <c r="Q5" s="1020"/>
      <c r="R5" s="1020"/>
      <c r="S5" s="1020"/>
      <c r="T5" s="1021"/>
      <c r="U5" s="1312" t="s">
        <v>152</v>
      </c>
      <c r="V5" s="1011"/>
      <c r="W5" s="555">
        <f>W12+W30+W46+W48+W62</f>
        <v>0.9</v>
      </c>
      <c r="X5" s="112"/>
      <c r="Y5" s="1019"/>
      <c r="Z5" s="1020"/>
      <c r="AA5" s="1020"/>
      <c r="AB5" s="1020"/>
      <c r="AC5" s="1020"/>
      <c r="AD5" s="1020"/>
      <c r="AE5" s="1020"/>
      <c r="AF5" s="1020"/>
      <c r="AG5" s="1020"/>
      <c r="AH5" s="1021"/>
      <c r="AI5" s="1019"/>
      <c r="AJ5" s="1021"/>
    </row>
    <row r="6" spans="1:36" ht="18.75" customHeight="1">
      <c r="A6" s="1015"/>
      <c r="B6" s="1017"/>
      <c r="C6" s="1008"/>
      <c r="D6" s="1015"/>
      <c r="E6" s="1016"/>
      <c r="F6" s="1016"/>
      <c r="G6" s="1016"/>
      <c r="H6" s="1016"/>
      <c r="I6" s="1016"/>
      <c r="J6" s="1016"/>
      <c r="K6" s="1016"/>
      <c r="L6" s="1016"/>
      <c r="M6" s="1016"/>
      <c r="N6" s="1016"/>
      <c r="O6" s="1016"/>
      <c r="P6" s="1016"/>
      <c r="Q6" s="1016"/>
      <c r="R6" s="1016"/>
      <c r="S6" s="1016"/>
      <c r="T6" s="1017"/>
      <c r="U6" s="1095" t="s">
        <v>153</v>
      </c>
      <c r="V6" s="1011"/>
      <c r="W6" s="43">
        <f>+W5*W4</f>
        <v>5.5890000000000002E-2</v>
      </c>
      <c r="X6" s="112"/>
      <c r="Y6" s="1015"/>
      <c r="Z6" s="1016"/>
      <c r="AA6" s="1016"/>
      <c r="AB6" s="1016"/>
      <c r="AC6" s="1016"/>
      <c r="AD6" s="1016"/>
      <c r="AE6" s="1016"/>
      <c r="AF6" s="1016"/>
      <c r="AG6" s="1016"/>
      <c r="AH6" s="1017"/>
      <c r="AI6" s="1015"/>
      <c r="AJ6" s="1017"/>
    </row>
    <row r="7" spans="1:36" ht="16.5" customHeight="1">
      <c r="A7" s="1092" t="s">
        <v>154</v>
      </c>
      <c r="B7" s="1010"/>
      <c r="C7" s="1010"/>
      <c r="D7" s="1010"/>
      <c r="E7" s="1010"/>
      <c r="F7" s="1010"/>
      <c r="G7" s="1010"/>
      <c r="H7" s="1010"/>
      <c r="I7" s="1010"/>
      <c r="J7" s="1010"/>
      <c r="K7" s="1010"/>
      <c r="L7" s="1010"/>
      <c r="M7" s="1011"/>
      <c r="N7" s="1092" t="s">
        <v>155</v>
      </c>
      <c r="O7" s="1010"/>
      <c r="P7" s="1010"/>
      <c r="Q7" s="1010"/>
      <c r="R7" s="1010"/>
      <c r="S7" s="1010"/>
      <c r="T7" s="1010"/>
      <c r="U7" s="1010"/>
      <c r="V7" s="1010"/>
      <c r="W7" s="1011"/>
      <c r="X7" s="112"/>
      <c r="Y7" s="1100" t="s">
        <v>1</v>
      </c>
      <c r="Z7" s="1010"/>
      <c r="AA7" s="1010"/>
      <c r="AB7" s="1010"/>
      <c r="AC7" s="1010"/>
      <c r="AD7" s="1010"/>
      <c r="AE7" s="1010"/>
      <c r="AF7" s="1010"/>
      <c r="AG7" s="1010"/>
      <c r="AH7" s="1010"/>
      <c r="AI7" s="1010"/>
      <c r="AJ7" s="1011"/>
    </row>
    <row r="8" spans="1:36" ht="150.75" customHeight="1">
      <c r="A8" s="1091" t="s">
        <v>2001</v>
      </c>
      <c r="B8" s="1010"/>
      <c r="C8" s="1010"/>
      <c r="D8" s="1010"/>
      <c r="E8" s="1010"/>
      <c r="F8" s="1010"/>
      <c r="G8" s="1010"/>
      <c r="H8" s="1010"/>
      <c r="I8" s="1010"/>
      <c r="J8" s="1010"/>
      <c r="K8" s="1010"/>
      <c r="L8" s="1010"/>
      <c r="M8" s="1011"/>
      <c r="N8" s="1370" t="s">
        <v>2002</v>
      </c>
      <c r="O8" s="1010"/>
      <c r="P8" s="1010"/>
      <c r="Q8" s="1010"/>
      <c r="R8" s="1010"/>
      <c r="S8" s="1010"/>
      <c r="T8" s="1010"/>
      <c r="U8" s="1010"/>
      <c r="V8" s="1010"/>
      <c r="W8" s="1011"/>
      <c r="X8" s="112"/>
      <c r="Y8" s="1101" t="str">
        <f>+D4</f>
        <v>GESTIÓN DEL CONOCIMIENTO, INVESTIGACIÓN E INNOVACIÓN</v>
      </c>
      <c r="Z8" s="1020"/>
      <c r="AA8" s="1020"/>
      <c r="AB8" s="1020"/>
      <c r="AC8" s="1020"/>
      <c r="AD8" s="1020"/>
      <c r="AE8" s="1020"/>
      <c r="AF8" s="1020"/>
      <c r="AG8" s="1020"/>
      <c r="AH8" s="1020"/>
      <c r="AI8" s="1020"/>
      <c r="AJ8" s="1021"/>
    </row>
    <row r="9" spans="1:36" ht="18.75">
      <c r="A9" s="1092" t="s">
        <v>71</v>
      </c>
      <c r="B9" s="1010"/>
      <c r="C9" s="1010"/>
      <c r="D9" s="1010"/>
      <c r="E9" s="1010"/>
      <c r="F9" s="1010"/>
      <c r="G9" s="1010"/>
      <c r="H9" s="1010"/>
      <c r="I9" s="1010"/>
      <c r="J9" s="1010"/>
      <c r="K9" s="1010"/>
      <c r="L9" s="1010"/>
      <c r="M9" s="1011"/>
      <c r="N9" s="1092" t="s">
        <v>821</v>
      </c>
      <c r="O9" s="1010"/>
      <c r="P9" s="1010"/>
      <c r="Q9" s="1010"/>
      <c r="R9" s="1010"/>
      <c r="S9" s="1010"/>
      <c r="T9" s="1010"/>
      <c r="U9" s="1010"/>
      <c r="V9" s="1010"/>
      <c r="W9" s="1011"/>
      <c r="X9" s="112"/>
      <c r="Y9" s="1019"/>
      <c r="Z9" s="1020"/>
      <c r="AA9" s="1020"/>
      <c r="AB9" s="1020"/>
      <c r="AC9" s="1020"/>
      <c r="AD9" s="1020"/>
      <c r="AE9" s="1020"/>
      <c r="AF9" s="1020"/>
      <c r="AG9" s="1020"/>
      <c r="AH9" s="1020"/>
      <c r="AI9" s="1020"/>
      <c r="AJ9" s="1021"/>
    </row>
    <row r="10" spans="1:36" ht="36.75" customHeight="1">
      <c r="A10" s="1091" t="s">
        <v>2004</v>
      </c>
      <c r="B10" s="1010"/>
      <c r="C10" s="1010"/>
      <c r="D10" s="1010"/>
      <c r="E10" s="1010"/>
      <c r="F10" s="1010"/>
      <c r="G10" s="1010"/>
      <c r="H10" s="1010"/>
      <c r="I10" s="1010"/>
      <c r="J10" s="1010"/>
      <c r="K10" s="1010"/>
      <c r="L10" s="1010"/>
      <c r="M10" s="1011"/>
      <c r="N10" s="1093" t="s">
        <v>1936</v>
      </c>
      <c r="O10" s="1010"/>
      <c r="P10" s="1010"/>
      <c r="Q10" s="1010"/>
      <c r="R10" s="1010"/>
      <c r="S10" s="1010"/>
      <c r="T10" s="1010"/>
      <c r="U10" s="1010"/>
      <c r="V10" s="1010"/>
      <c r="W10" s="1011"/>
      <c r="X10" s="112"/>
      <c r="Y10" s="1015"/>
      <c r="Z10" s="1016"/>
      <c r="AA10" s="1016"/>
      <c r="AB10" s="1016"/>
      <c r="AC10" s="1016"/>
      <c r="AD10" s="1016"/>
      <c r="AE10" s="1016"/>
      <c r="AF10" s="1016"/>
      <c r="AG10" s="1016"/>
      <c r="AH10" s="1016"/>
      <c r="AI10" s="1016"/>
      <c r="AJ10" s="1017"/>
    </row>
    <row r="11" spans="1:36" ht="86.25" customHeight="1">
      <c r="A11" s="35" t="s">
        <v>2</v>
      </c>
      <c r="B11" s="36" t="s">
        <v>1373</v>
      </c>
      <c r="C11" s="37" t="s">
        <v>7</v>
      </c>
      <c r="D11" s="35" t="s">
        <v>3</v>
      </c>
      <c r="E11" s="35" t="s">
        <v>4</v>
      </c>
      <c r="F11" s="35" t="s">
        <v>5</v>
      </c>
      <c r="G11" s="37" t="s">
        <v>6</v>
      </c>
      <c r="H11" s="35" t="s">
        <v>53</v>
      </c>
      <c r="I11" s="35" t="s">
        <v>54</v>
      </c>
      <c r="J11" s="35" t="s">
        <v>55</v>
      </c>
      <c r="K11" s="35" t="s">
        <v>56</v>
      </c>
      <c r="L11" s="35" t="s">
        <v>57</v>
      </c>
      <c r="M11" s="35" t="s">
        <v>58</v>
      </c>
      <c r="N11" s="35" t="s">
        <v>59</v>
      </c>
      <c r="O11" s="35" t="s">
        <v>60</v>
      </c>
      <c r="P11" s="35" t="s">
        <v>61</v>
      </c>
      <c r="Q11" s="35" t="s">
        <v>62</v>
      </c>
      <c r="R11" s="35" t="s">
        <v>63</v>
      </c>
      <c r="S11" s="35" t="s">
        <v>64</v>
      </c>
      <c r="T11" s="35" t="s">
        <v>65</v>
      </c>
      <c r="U11" s="35" t="s">
        <v>66</v>
      </c>
      <c r="V11" s="38" t="s">
        <v>52</v>
      </c>
      <c r="W11" s="40" t="s">
        <v>162</v>
      </c>
      <c r="X11" s="112"/>
      <c r="Y11" s="117" t="s">
        <v>163</v>
      </c>
      <c r="Z11" s="117" t="s">
        <v>164</v>
      </c>
      <c r="AA11" s="117" t="s">
        <v>165</v>
      </c>
      <c r="AB11" s="117" t="s">
        <v>166</v>
      </c>
      <c r="AC11" s="117" t="s">
        <v>167</v>
      </c>
      <c r="AD11" s="117" t="s">
        <v>168</v>
      </c>
      <c r="AE11" s="117" t="s">
        <v>169</v>
      </c>
      <c r="AF11" s="117" t="s">
        <v>170</v>
      </c>
      <c r="AG11" s="117" t="s">
        <v>171</v>
      </c>
      <c r="AH11" s="117" t="s">
        <v>172</v>
      </c>
      <c r="AI11" s="117" t="s">
        <v>173</v>
      </c>
      <c r="AJ11" s="117" t="s">
        <v>174</v>
      </c>
    </row>
    <row r="12" spans="1:36" ht="27.75" customHeight="1">
      <c r="A12" s="1046" t="s">
        <v>2012</v>
      </c>
      <c r="B12" s="1064" t="s">
        <v>839</v>
      </c>
      <c r="C12" s="1046" t="s">
        <v>2015</v>
      </c>
      <c r="D12" s="1046" t="s">
        <v>1939</v>
      </c>
      <c r="E12" s="1046">
        <v>4</v>
      </c>
      <c r="F12" s="1046" t="s">
        <v>2017</v>
      </c>
      <c r="G12" s="1046" t="s">
        <v>1293</v>
      </c>
      <c r="H12" s="42" t="s">
        <v>68</v>
      </c>
      <c r="I12" s="59">
        <v>0</v>
      </c>
      <c r="J12" s="59">
        <v>0</v>
      </c>
      <c r="K12" s="59">
        <v>0</v>
      </c>
      <c r="L12" s="59">
        <v>0</v>
      </c>
      <c r="M12" s="59">
        <v>0</v>
      </c>
      <c r="N12" s="59">
        <v>0</v>
      </c>
      <c r="O12" s="59">
        <v>0</v>
      </c>
      <c r="P12" s="59">
        <v>0</v>
      </c>
      <c r="Q12" s="59">
        <v>0</v>
      </c>
      <c r="R12" s="59">
        <v>2</v>
      </c>
      <c r="S12" s="59">
        <v>0</v>
      </c>
      <c r="T12" s="59">
        <v>2</v>
      </c>
      <c r="U12" s="60">
        <f t="shared" ref="U12:U13" si="0">SUM(I12:T12)</f>
        <v>4</v>
      </c>
      <c r="V12" s="1051">
        <v>0.25</v>
      </c>
      <c r="W12" s="1052">
        <f>IF(OR(U13=0,V12=0),0,(U13/U12*V12))</f>
        <v>0.25</v>
      </c>
      <c r="X12" s="112"/>
      <c r="Y12" s="1051"/>
      <c r="Z12" s="1051"/>
      <c r="AA12" s="1051"/>
      <c r="AB12" s="1051"/>
      <c r="AC12" s="1051"/>
      <c r="AD12" s="1051"/>
      <c r="AE12" s="1051"/>
      <c r="AF12" s="1051"/>
      <c r="AG12" s="1051"/>
      <c r="AH12" s="1301" t="s">
        <v>2021</v>
      </c>
      <c r="AI12" s="1051"/>
      <c r="AJ12" s="1301" t="s">
        <v>2023</v>
      </c>
    </row>
    <row r="13" spans="1:36" ht="27.75" customHeight="1">
      <c r="A13" s="1018"/>
      <c r="B13" s="1008"/>
      <c r="C13" s="1008"/>
      <c r="D13" s="1008"/>
      <c r="E13" s="1008"/>
      <c r="F13" s="1008"/>
      <c r="G13" s="1008"/>
      <c r="H13" s="120" t="s">
        <v>69</v>
      </c>
      <c r="I13" s="580">
        <v>0</v>
      </c>
      <c r="J13" s="580">
        <v>0</v>
      </c>
      <c r="K13" s="580">
        <v>0</v>
      </c>
      <c r="L13" s="580">
        <v>0</v>
      </c>
      <c r="M13" s="580">
        <v>0</v>
      </c>
      <c r="N13" s="580">
        <v>0</v>
      </c>
      <c r="O13" s="580">
        <v>0</v>
      </c>
      <c r="P13" s="580">
        <v>0</v>
      </c>
      <c r="Q13" s="581">
        <v>0</v>
      </c>
      <c r="R13" s="581">
        <v>2</v>
      </c>
      <c r="S13" s="581">
        <v>0</v>
      </c>
      <c r="T13" s="581">
        <v>2</v>
      </c>
      <c r="U13" s="124">
        <f t="shared" si="0"/>
        <v>4</v>
      </c>
      <c r="V13" s="1008"/>
      <c r="W13" s="1008"/>
      <c r="X13" s="112"/>
      <c r="Y13" s="1008"/>
      <c r="Z13" s="1008"/>
      <c r="AA13" s="1008"/>
      <c r="AB13" s="1008"/>
      <c r="AC13" s="1008"/>
      <c r="AD13" s="1008"/>
      <c r="AE13" s="1008"/>
      <c r="AF13" s="1008"/>
      <c r="AG13" s="1008"/>
      <c r="AH13" s="1008"/>
      <c r="AI13" s="1008"/>
      <c r="AJ13" s="1008"/>
    </row>
    <row r="14" spans="1:36" ht="18.75">
      <c r="A14" s="1018"/>
      <c r="B14" s="1097" t="s">
        <v>30</v>
      </c>
      <c r="C14" s="1010"/>
      <c r="D14" s="1010"/>
      <c r="E14" s="1010"/>
      <c r="F14" s="1010"/>
      <c r="G14" s="1010"/>
      <c r="H14" s="1010"/>
      <c r="I14" s="1010"/>
      <c r="J14" s="1010"/>
      <c r="K14" s="1010"/>
      <c r="L14" s="1010"/>
      <c r="M14" s="1010"/>
      <c r="N14" s="1010"/>
      <c r="O14" s="1010"/>
      <c r="P14" s="1010"/>
      <c r="Q14" s="1010"/>
      <c r="R14" s="1010"/>
      <c r="S14" s="1010"/>
      <c r="T14" s="1010"/>
      <c r="U14" s="1010"/>
      <c r="V14" s="1010"/>
      <c r="W14" s="1011"/>
      <c r="X14" s="112"/>
      <c r="Y14" s="74"/>
      <c r="Z14" s="74"/>
      <c r="AA14" s="74"/>
      <c r="AB14" s="74"/>
      <c r="AC14" s="74"/>
      <c r="AD14" s="74"/>
      <c r="AE14" s="74"/>
      <c r="AF14" s="74"/>
      <c r="AG14" s="74"/>
      <c r="AH14" s="74"/>
      <c r="AI14" s="74"/>
      <c r="AJ14" s="74"/>
    </row>
    <row r="15" spans="1:36" ht="27.75" customHeight="1">
      <c r="A15" s="1018"/>
      <c r="B15" s="1064" t="s">
        <v>839</v>
      </c>
      <c r="C15" s="1046" t="s">
        <v>2015</v>
      </c>
      <c r="D15" s="1367" t="s">
        <v>2031</v>
      </c>
      <c r="E15" s="1368"/>
      <c r="F15" s="1368"/>
      <c r="G15" s="1369"/>
      <c r="H15" s="583" t="s">
        <v>68</v>
      </c>
      <c r="I15" s="584"/>
      <c r="J15" s="584"/>
      <c r="K15" s="586">
        <v>0.1</v>
      </c>
      <c r="L15" s="586">
        <v>0.4</v>
      </c>
      <c r="M15" s="586">
        <v>0.5</v>
      </c>
      <c r="N15" s="587"/>
      <c r="O15" s="587"/>
      <c r="P15" s="587"/>
      <c r="Q15" s="587"/>
      <c r="R15" s="587"/>
      <c r="S15" s="586"/>
      <c r="T15" s="586"/>
      <c r="U15" s="368">
        <f t="shared" ref="U15:U28" si="1">SUM(I15:T15)</f>
        <v>1</v>
      </c>
      <c r="V15" s="1335">
        <v>0.15</v>
      </c>
      <c r="W15" s="1194">
        <f>IF(OR(U16=0,V15=0),0,(U16/U15*V15))</f>
        <v>0.15</v>
      </c>
      <c r="X15" s="112"/>
      <c r="Y15" s="1354"/>
      <c r="Z15" s="1354"/>
      <c r="AA15" s="1301" t="s">
        <v>2043</v>
      </c>
      <c r="AB15" s="1301" t="s">
        <v>2044</v>
      </c>
      <c r="AC15" s="1301" t="s">
        <v>2045</v>
      </c>
      <c r="AD15" s="1354"/>
      <c r="AE15" s="1354"/>
      <c r="AF15" s="1354"/>
      <c r="AG15" s="1354"/>
      <c r="AH15" s="1354"/>
      <c r="AI15" s="1354"/>
      <c r="AJ15" s="1354"/>
    </row>
    <row r="16" spans="1:36" ht="27.75" customHeight="1">
      <c r="A16" s="1018"/>
      <c r="B16" s="1008"/>
      <c r="C16" s="1008"/>
      <c r="D16" s="1360"/>
      <c r="E16" s="1361"/>
      <c r="F16" s="1361"/>
      <c r="G16" s="1362"/>
      <c r="H16" s="120" t="s">
        <v>69</v>
      </c>
      <c r="I16" s="171"/>
      <c r="J16" s="171"/>
      <c r="K16" s="171">
        <v>0.1</v>
      </c>
      <c r="L16" s="171">
        <v>0.4</v>
      </c>
      <c r="M16" s="171">
        <v>0.5</v>
      </c>
      <c r="N16" s="590"/>
      <c r="O16" s="590"/>
      <c r="P16" s="590"/>
      <c r="Q16" s="590"/>
      <c r="R16" s="590"/>
      <c r="S16" s="590"/>
      <c r="T16" s="590"/>
      <c r="U16" s="144">
        <f t="shared" si="1"/>
        <v>1</v>
      </c>
      <c r="V16" s="1008"/>
      <c r="W16" s="1008"/>
      <c r="X16" s="112"/>
      <c r="Y16" s="1008"/>
      <c r="Z16" s="1008"/>
      <c r="AA16" s="1008"/>
      <c r="AB16" s="1008"/>
      <c r="AC16" s="1008"/>
      <c r="AD16" s="1008"/>
      <c r="AE16" s="1008"/>
      <c r="AF16" s="1008"/>
      <c r="AG16" s="1008"/>
      <c r="AH16" s="1008"/>
      <c r="AI16" s="1008"/>
      <c r="AJ16" s="1008"/>
    </row>
    <row r="17" spans="1:36" ht="27.75" customHeight="1">
      <c r="A17" s="1018"/>
      <c r="B17" s="1064" t="s">
        <v>839</v>
      </c>
      <c r="C17" s="1046" t="s">
        <v>2015</v>
      </c>
      <c r="D17" s="1358" t="s">
        <v>2046</v>
      </c>
      <c r="E17" s="1013"/>
      <c r="F17" s="1013"/>
      <c r="G17" s="1359"/>
      <c r="H17" s="42" t="s">
        <v>68</v>
      </c>
      <c r="I17" s="43"/>
      <c r="J17" s="43"/>
      <c r="K17" s="43"/>
      <c r="L17" s="590">
        <v>0.35</v>
      </c>
      <c r="M17" s="590">
        <v>0.4</v>
      </c>
      <c r="N17" s="590">
        <v>0.25</v>
      </c>
      <c r="O17" s="590"/>
      <c r="P17" s="590"/>
      <c r="Q17" s="590"/>
      <c r="R17" s="590"/>
      <c r="S17" s="590"/>
      <c r="T17" s="590"/>
      <c r="U17" s="57">
        <f t="shared" si="1"/>
        <v>1</v>
      </c>
      <c r="V17" s="1335">
        <v>0.15</v>
      </c>
      <c r="W17" s="1072">
        <f>IF(OR(U18=0,V17=0),0,(U18/U17*V17))</f>
        <v>0.15</v>
      </c>
      <c r="X17" s="112"/>
      <c r="Y17" s="1335"/>
      <c r="Z17" s="1335"/>
      <c r="AA17" s="1356"/>
      <c r="AB17" s="1301" t="s">
        <v>2050</v>
      </c>
      <c r="AC17" s="1301" t="s">
        <v>2053</v>
      </c>
      <c r="AD17" s="1301" t="s">
        <v>2054</v>
      </c>
      <c r="AE17" s="1335"/>
      <c r="AF17" s="1335"/>
      <c r="AG17" s="1335"/>
      <c r="AH17" s="1335"/>
      <c r="AI17" s="1335"/>
      <c r="AJ17" s="1335"/>
    </row>
    <row r="18" spans="1:36" ht="27.75" customHeight="1">
      <c r="A18" s="1018"/>
      <c r="B18" s="1008"/>
      <c r="C18" s="1008"/>
      <c r="D18" s="1360"/>
      <c r="E18" s="1361"/>
      <c r="F18" s="1361"/>
      <c r="G18" s="1362"/>
      <c r="H18" s="120" t="s">
        <v>69</v>
      </c>
      <c r="I18" s="171"/>
      <c r="J18" s="171"/>
      <c r="K18" s="171"/>
      <c r="L18" s="171">
        <v>0.35</v>
      </c>
      <c r="M18" s="171">
        <v>0.4</v>
      </c>
      <c r="N18" s="171">
        <v>0.25</v>
      </c>
      <c r="O18" s="590"/>
      <c r="P18" s="590"/>
      <c r="Q18" s="590"/>
      <c r="R18" s="590"/>
      <c r="S18" s="590"/>
      <c r="T18" s="590"/>
      <c r="U18" s="144">
        <f t="shared" si="1"/>
        <v>1</v>
      </c>
      <c r="V18" s="1008"/>
      <c r="W18" s="1008"/>
      <c r="X18" s="112"/>
      <c r="Y18" s="1008"/>
      <c r="Z18" s="1008"/>
      <c r="AA18" s="1008"/>
      <c r="AB18" s="1008"/>
      <c r="AC18" s="1008"/>
      <c r="AD18" s="1008"/>
      <c r="AE18" s="1008"/>
      <c r="AF18" s="1008"/>
      <c r="AG18" s="1008"/>
      <c r="AH18" s="1008"/>
      <c r="AI18" s="1008"/>
      <c r="AJ18" s="1008"/>
    </row>
    <row r="19" spans="1:36" ht="27.75" customHeight="1">
      <c r="A19" s="1018"/>
      <c r="B19" s="1064" t="s">
        <v>839</v>
      </c>
      <c r="C19" s="1046" t="s">
        <v>2015</v>
      </c>
      <c r="D19" s="1358" t="s">
        <v>2057</v>
      </c>
      <c r="E19" s="1013"/>
      <c r="F19" s="1013"/>
      <c r="G19" s="1359"/>
      <c r="H19" s="42" t="s">
        <v>68</v>
      </c>
      <c r="I19" s="43"/>
      <c r="J19" s="43"/>
      <c r="K19" s="43"/>
      <c r="L19" s="43"/>
      <c r="M19" s="590">
        <v>0.3</v>
      </c>
      <c r="N19" s="590">
        <v>0.4</v>
      </c>
      <c r="O19" s="590">
        <v>0.3</v>
      </c>
      <c r="P19" s="590"/>
      <c r="Q19" s="590"/>
      <c r="R19" s="590"/>
      <c r="S19" s="590"/>
      <c r="T19" s="590"/>
      <c r="U19" s="57">
        <f t="shared" si="1"/>
        <v>1</v>
      </c>
      <c r="V19" s="1335">
        <v>0.15</v>
      </c>
      <c r="W19" s="1072">
        <f>IF(OR(U20=0,V19=0),0,(U20/U19*V19))</f>
        <v>0.15</v>
      </c>
      <c r="X19" s="112"/>
      <c r="Y19" s="1335"/>
      <c r="Z19" s="1335"/>
      <c r="AA19" s="1335"/>
      <c r="AB19" s="1356"/>
      <c r="AC19" s="1301" t="s">
        <v>2060</v>
      </c>
      <c r="AD19" s="1301" t="s">
        <v>2061</v>
      </c>
      <c r="AE19" s="1301" t="s">
        <v>2062</v>
      </c>
      <c r="AF19" s="1301" t="s">
        <v>2063</v>
      </c>
      <c r="AG19" s="1335"/>
      <c r="AH19" s="1335"/>
      <c r="AI19" s="1335"/>
      <c r="AJ19" s="1335"/>
    </row>
    <row r="20" spans="1:36" ht="27.75" customHeight="1">
      <c r="A20" s="1018"/>
      <c r="B20" s="1008"/>
      <c r="C20" s="1008"/>
      <c r="D20" s="1360"/>
      <c r="E20" s="1361"/>
      <c r="F20" s="1361"/>
      <c r="G20" s="1362"/>
      <c r="H20" s="120" t="s">
        <v>69</v>
      </c>
      <c r="I20" s="171"/>
      <c r="J20" s="171"/>
      <c r="K20" s="171"/>
      <c r="L20" s="171"/>
      <c r="M20" s="171">
        <v>0.3</v>
      </c>
      <c r="N20" s="173">
        <v>0.4</v>
      </c>
      <c r="O20" s="173">
        <v>0.15</v>
      </c>
      <c r="P20" s="173">
        <v>0.15</v>
      </c>
      <c r="Q20" s="590"/>
      <c r="R20" s="590"/>
      <c r="S20" s="590"/>
      <c r="T20" s="590"/>
      <c r="U20" s="144">
        <f t="shared" si="1"/>
        <v>1</v>
      </c>
      <c r="V20" s="1008"/>
      <c r="W20" s="1008"/>
      <c r="X20" s="112"/>
      <c r="Y20" s="1008"/>
      <c r="Z20" s="1008"/>
      <c r="AA20" s="1008"/>
      <c r="AB20" s="1008"/>
      <c r="AC20" s="1008"/>
      <c r="AD20" s="1008"/>
      <c r="AE20" s="1008"/>
      <c r="AF20" s="1008"/>
      <c r="AG20" s="1008"/>
      <c r="AH20" s="1008"/>
      <c r="AI20" s="1008"/>
      <c r="AJ20" s="1008"/>
    </row>
    <row r="21" spans="1:36" ht="27.75" customHeight="1">
      <c r="A21" s="1018"/>
      <c r="B21" s="1064" t="s">
        <v>839</v>
      </c>
      <c r="C21" s="1046" t="s">
        <v>2015</v>
      </c>
      <c r="D21" s="1358" t="s">
        <v>2067</v>
      </c>
      <c r="E21" s="1013"/>
      <c r="F21" s="1013"/>
      <c r="G21" s="1359"/>
      <c r="H21" s="42" t="s">
        <v>68</v>
      </c>
      <c r="I21" s="43"/>
      <c r="J21" s="43"/>
      <c r="K21" s="43"/>
      <c r="L21" s="43"/>
      <c r="M21" s="43"/>
      <c r="N21" s="43"/>
      <c r="O21" s="590">
        <v>0.3</v>
      </c>
      <c r="P21" s="590">
        <v>0.4</v>
      </c>
      <c r="Q21" s="590">
        <v>0.3</v>
      </c>
      <c r="R21" s="590"/>
      <c r="S21" s="590"/>
      <c r="T21" s="590"/>
      <c r="U21" s="57">
        <f t="shared" si="1"/>
        <v>1</v>
      </c>
      <c r="V21" s="1335">
        <v>0.15</v>
      </c>
      <c r="W21" s="1072">
        <f>IF(OR(U22=0,V21=0),0,(U22/U21*V21))</f>
        <v>0.15</v>
      </c>
      <c r="X21" s="112"/>
      <c r="Y21" s="1335"/>
      <c r="Z21" s="1335"/>
      <c r="AA21" s="1335"/>
      <c r="AB21" s="1335"/>
      <c r="AC21" s="1356"/>
      <c r="AD21" s="1356"/>
      <c r="AE21" s="1301" t="s">
        <v>2073</v>
      </c>
      <c r="AF21" s="1301" t="s">
        <v>2074</v>
      </c>
      <c r="AG21" s="1301" t="s">
        <v>2075</v>
      </c>
      <c r="AH21" s="1301" t="s">
        <v>2076</v>
      </c>
      <c r="AI21" s="1335"/>
      <c r="AJ21" s="1335"/>
    </row>
    <row r="22" spans="1:36" ht="27.75" customHeight="1">
      <c r="A22" s="1018"/>
      <c r="B22" s="1008"/>
      <c r="C22" s="1008"/>
      <c r="D22" s="1360"/>
      <c r="E22" s="1361"/>
      <c r="F22" s="1361"/>
      <c r="G22" s="1362"/>
      <c r="H22" s="120" t="s">
        <v>69</v>
      </c>
      <c r="I22" s="171"/>
      <c r="J22" s="171"/>
      <c r="K22" s="171"/>
      <c r="L22" s="171"/>
      <c r="M22" s="171"/>
      <c r="N22" s="171"/>
      <c r="O22" s="173">
        <v>0.3</v>
      </c>
      <c r="P22" s="173">
        <v>0.4</v>
      </c>
      <c r="Q22" s="173">
        <v>0.15</v>
      </c>
      <c r="R22" s="173">
        <v>0.15</v>
      </c>
      <c r="S22" s="590"/>
      <c r="T22" s="590"/>
      <c r="U22" s="144">
        <f t="shared" si="1"/>
        <v>1</v>
      </c>
      <c r="V22" s="1008"/>
      <c r="W22" s="1008"/>
      <c r="X22" s="112"/>
      <c r="Y22" s="1008"/>
      <c r="Z22" s="1008"/>
      <c r="AA22" s="1008"/>
      <c r="AB22" s="1008"/>
      <c r="AC22" s="1008"/>
      <c r="AD22" s="1008"/>
      <c r="AE22" s="1008"/>
      <c r="AF22" s="1008"/>
      <c r="AG22" s="1008"/>
      <c r="AH22" s="1008"/>
      <c r="AI22" s="1008"/>
      <c r="AJ22" s="1008"/>
    </row>
    <row r="23" spans="1:36" ht="27.75" customHeight="1">
      <c r="A23" s="1018"/>
      <c r="B23" s="1064" t="s">
        <v>839</v>
      </c>
      <c r="C23" s="1046" t="s">
        <v>2015</v>
      </c>
      <c r="D23" s="1358" t="s">
        <v>2077</v>
      </c>
      <c r="E23" s="1013"/>
      <c r="F23" s="1013"/>
      <c r="G23" s="1359"/>
      <c r="H23" s="42" t="s">
        <v>68</v>
      </c>
      <c r="I23" s="43"/>
      <c r="J23" s="43"/>
      <c r="K23" s="43"/>
      <c r="L23" s="43"/>
      <c r="M23" s="43"/>
      <c r="N23" s="43"/>
      <c r="O23" s="590"/>
      <c r="P23" s="590">
        <v>0.2</v>
      </c>
      <c r="Q23" s="590">
        <v>0.4</v>
      </c>
      <c r="R23" s="590">
        <v>0.3</v>
      </c>
      <c r="S23" s="590">
        <v>0.1</v>
      </c>
      <c r="T23" s="590"/>
      <c r="U23" s="57">
        <f t="shared" si="1"/>
        <v>1.0000000000000002</v>
      </c>
      <c r="V23" s="1335">
        <v>0.15</v>
      </c>
      <c r="W23" s="1072">
        <f>IF(OR(U24=0,V23=0),0,(U24/U23*V23))</f>
        <v>0.15</v>
      </c>
      <c r="X23" s="112"/>
      <c r="Y23" s="1335"/>
      <c r="Z23" s="1335"/>
      <c r="AA23" s="1335"/>
      <c r="AB23" s="1335"/>
      <c r="AC23" s="1335"/>
      <c r="AD23" s="1335"/>
      <c r="AE23" s="1334"/>
      <c r="AF23" s="1301" t="s">
        <v>2083</v>
      </c>
      <c r="AG23" s="1301" t="s">
        <v>2084</v>
      </c>
      <c r="AH23" s="1301" t="s">
        <v>2085</v>
      </c>
      <c r="AI23" s="1301" t="s">
        <v>2086</v>
      </c>
      <c r="AJ23" s="1301" t="s">
        <v>2087</v>
      </c>
    </row>
    <row r="24" spans="1:36" ht="27.75" customHeight="1">
      <c r="A24" s="1018"/>
      <c r="B24" s="1008"/>
      <c r="C24" s="1008"/>
      <c r="D24" s="1360"/>
      <c r="E24" s="1361"/>
      <c r="F24" s="1361"/>
      <c r="G24" s="1362"/>
      <c r="H24" s="120" t="s">
        <v>69</v>
      </c>
      <c r="I24" s="171"/>
      <c r="J24" s="171"/>
      <c r="K24" s="171"/>
      <c r="L24" s="171"/>
      <c r="M24" s="171"/>
      <c r="N24" s="171"/>
      <c r="O24" s="590"/>
      <c r="P24" s="173">
        <v>0.2</v>
      </c>
      <c r="Q24" s="173">
        <v>0.4</v>
      </c>
      <c r="R24" s="173">
        <v>0.3</v>
      </c>
      <c r="S24" s="173">
        <v>0.05</v>
      </c>
      <c r="T24" s="595">
        <v>0.05</v>
      </c>
      <c r="U24" s="144">
        <f t="shared" si="1"/>
        <v>1.0000000000000002</v>
      </c>
      <c r="V24" s="1008"/>
      <c r="W24" s="1008"/>
      <c r="X24" s="112"/>
      <c r="Y24" s="1008"/>
      <c r="Z24" s="1008"/>
      <c r="AA24" s="1008"/>
      <c r="AB24" s="1008"/>
      <c r="AC24" s="1008"/>
      <c r="AD24" s="1008"/>
      <c r="AE24" s="1008"/>
      <c r="AF24" s="1008"/>
      <c r="AG24" s="1008"/>
      <c r="AH24" s="1008"/>
      <c r="AI24" s="1008"/>
      <c r="AJ24" s="1008"/>
    </row>
    <row r="25" spans="1:36" ht="27.75" customHeight="1">
      <c r="A25" s="1018"/>
      <c r="B25" s="1064" t="s">
        <v>839</v>
      </c>
      <c r="C25" s="1046" t="s">
        <v>2015</v>
      </c>
      <c r="D25" s="1358" t="s">
        <v>2089</v>
      </c>
      <c r="E25" s="1013"/>
      <c r="F25" s="1013"/>
      <c r="G25" s="1014"/>
      <c r="H25" s="42" t="s">
        <v>68</v>
      </c>
      <c r="I25" s="43"/>
      <c r="J25" s="43"/>
      <c r="K25" s="43"/>
      <c r="L25" s="43"/>
      <c r="M25" s="43"/>
      <c r="N25" s="43"/>
      <c r="O25" s="590"/>
      <c r="P25" s="590"/>
      <c r="Q25" s="590">
        <v>0.2</v>
      </c>
      <c r="R25" s="590">
        <v>0.4</v>
      </c>
      <c r="S25" s="590">
        <v>0.3</v>
      </c>
      <c r="T25" s="590">
        <v>0.1</v>
      </c>
      <c r="U25" s="57">
        <f t="shared" si="1"/>
        <v>1.0000000000000002</v>
      </c>
      <c r="V25" s="1335">
        <v>0.15</v>
      </c>
      <c r="W25" s="1072">
        <f>IF(OR(U26=0,V25=0),0,(U26/U25*V25))</f>
        <v>0.15</v>
      </c>
      <c r="X25" s="112"/>
      <c r="Y25" s="1335"/>
      <c r="Z25" s="1335"/>
      <c r="AA25" s="1335"/>
      <c r="AB25" s="1335"/>
      <c r="AC25" s="1335"/>
      <c r="AD25" s="1335"/>
      <c r="AE25" s="1334"/>
      <c r="AF25" s="1301"/>
      <c r="AG25" s="1301" t="s">
        <v>2096</v>
      </c>
      <c r="AH25" s="1301" t="s">
        <v>2098</v>
      </c>
      <c r="AI25" s="1301" t="s">
        <v>2099</v>
      </c>
      <c r="AJ25" s="1301" t="s">
        <v>2023</v>
      </c>
    </row>
    <row r="26" spans="1:36" ht="27.75" customHeight="1">
      <c r="A26" s="1018"/>
      <c r="B26" s="1008"/>
      <c r="C26" s="1008"/>
      <c r="D26" s="1015"/>
      <c r="E26" s="1016"/>
      <c r="F26" s="1016"/>
      <c r="G26" s="1017"/>
      <c r="H26" s="120" t="s">
        <v>69</v>
      </c>
      <c r="I26" s="171"/>
      <c r="J26" s="171"/>
      <c r="K26" s="171"/>
      <c r="L26" s="171"/>
      <c r="M26" s="171"/>
      <c r="N26" s="171"/>
      <c r="O26" s="590"/>
      <c r="P26" s="590"/>
      <c r="Q26" s="173">
        <v>0.2</v>
      </c>
      <c r="R26" s="173">
        <v>0.4</v>
      </c>
      <c r="S26" s="173">
        <v>0.3</v>
      </c>
      <c r="T26" s="173">
        <v>0.1</v>
      </c>
      <c r="U26" s="144">
        <f t="shared" si="1"/>
        <v>1.0000000000000002</v>
      </c>
      <c r="V26" s="1008"/>
      <c r="W26" s="1008"/>
      <c r="X26" s="112"/>
      <c r="Y26" s="1008"/>
      <c r="Z26" s="1008"/>
      <c r="AA26" s="1008"/>
      <c r="AB26" s="1008"/>
      <c r="AC26" s="1008"/>
      <c r="AD26" s="1008"/>
      <c r="AE26" s="1008"/>
      <c r="AF26" s="1008"/>
      <c r="AG26" s="1008"/>
      <c r="AH26" s="1008"/>
      <c r="AI26" s="1008"/>
      <c r="AJ26" s="1008"/>
    </row>
    <row r="27" spans="1:36" ht="27.75" customHeight="1">
      <c r="A27" s="1018"/>
      <c r="B27" s="1064" t="s">
        <v>839</v>
      </c>
      <c r="C27" s="1046" t="s">
        <v>2015</v>
      </c>
      <c r="D27" s="1371" t="s">
        <v>2105</v>
      </c>
      <c r="E27" s="1013"/>
      <c r="F27" s="1013"/>
      <c r="G27" s="1359"/>
      <c r="H27" s="42" t="s">
        <v>68</v>
      </c>
      <c r="I27" s="43"/>
      <c r="J27" s="43"/>
      <c r="K27" s="43"/>
      <c r="L27" s="43"/>
      <c r="M27" s="43"/>
      <c r="N27" s="590">
        <v>0.1</v>
      </c>
      <c r="O27" s="590">
        <v>0.15</v>
      </c>
      <c r="P27" s="590">
        <v>0.15</v>
      </c>
      <c r="Q27" s="590">
        <v>0.15</v>
      </c>
      <c r="R27" s="590">
        <v>0.15</v>
      </c>
      <c r="S27" s="590">
        <v>0.15</v>
      </c>
      <c r="T27" s="590">
        <v>0.15</v>
      </c>
      <c r="U27" s="57">
        <f t="shared" si="1"/>
        <v>1</v>
      </c>
      <c r="V27" s="1335">
        <v>0.1</v>
      </c>
      <c r="W27" s="1072">
        <f>IF(OR(U28=0,V27=0),0,(U28/U27*V27))</f>
        <v>0.1</v>
      </c>
      <c r="X27" s="112"/>
      <c r="Y27" s="1335"/>
      <c r="Z27" s="1335"/>
      <c r="AA27" s="1335"/>
      <c r="AB27" s="1335"/>
      <c r="AC27" s="1335"/>
      <c r="AD27" s="1301" t="s">
        <v>2112</v>
      </c>
      <c r="AE27" s="1301" t="s">
        <v>2113</v>
      </c>
      <c r="AF27" s="1301" t="s">
        <v>2114</v>
      </c>
      <c r="AG27" s="1301" t="s">
        <v>2115</v>
      </c>
      <c r="AH27" s="1301" t="s">
        <v>2116</v>
      </c>
      <c r="AI27" s="1301" t="s">
        <v>2117</v>
      </c>
      <c r="AJ27" s="1301" t="s">
        <v>2118</v>
      </c>
    </row>
    <row r="28" spans="1:36" ht="27.75" customHeight="1">
      <c r="A28" s="1018"/>
      <c r="B28" s="1008"/>
      <c r="C28" s="1008"/>
      <c r="D28" s="1015"/>
      <c r="E28" s="1016"/>
      <c r="F28" s="1016"/>
      <c r="G28" s="1372"/>
      <c r="H28" s="120" t="s">
        <v>69</v>
      </c>
      <c r="I28" s="171"/>
      <c r="J28" s="171"/>
      <c r="K28" s="171"/>
      <c r="L28" s="171"/>
      <c r="M28" s="171"/>
      <c r="N28" s="173">
        <v>0.1</v>
      </c>
      <c r="O28" s="173">
        <v>0.15</v>
      </c>
      <c r="P28" s="173">
        <v>0.15</v>
      </c>
      <c r="Q28" s="173">
        <v>0.15</v>
      </c>
      <c r="R28" s="173">
        <v>0.15</v>
      </c>
      <c r="S28" s="173">
        <v>0.15</v>
      </c>
      <c r="T28" s="173">
        <v>0.15</v>
      </c>
      <c r="U28" s="144">
        <f t="shared" si="1"/>
        <v>1</v>
      </c>
      <c r="V28" s="1008"/>
      <c r="W28" s="1008"/>
      <c r="X28" s="112"/>
      <c r="Y28" s="1008"/>
      <c r="Z28" s="1008"/>
      <c r="AA28" s="1008"/>
      <c r="AB28" s="1008"/>
      <c r="AC28" s="1008"/>
      <c r="AD28" s="1008"/>
      <c r="AE28" s="1008"/>
      <c r="AF28" s="1008"/>
      <c r="AG28" s="1008"/>
      <c r="AH28" s="1008"/>
      <c r="AI28" s="1008"/>
      <c r="AJ28" s="1008"/>
    </row>
    <row r="29" spans="1:36" ht="15.75" customHeight="1">
      <c r="A29" s="35" t="s">
        <v>2</v>
      </c>
      <c r="B29" s="36" t="s">
        <v>1373</v>
      </c>
      <c r="C29" s="37" t="s">
        <v>7</v>
      </c>
      <c r="D29" s="35" t="s">
        <v>3</v>
      </c>
      <c r="E29" s="35" t="s">
        <v>4</v>
      </c>
      <c r="F29" s="35" t="s">
        <v>5</v>
      </c>
      <c r="G29" s="37" t="s">
        <v>6</v>
      </c>
      <c r="H29" s="35" t="s">
        <v>53</v>
      </c>
      <c r="I29" s="35" t="s">
        <v>54</v>
      </c>
      <c r="J29" s="35" t="s">
        <v>55</v>
      </c>
      <c r="K29" s="35" t="s">
        <v>56</v>
      </c>
      <c r="L29" s="35" t="s">
        <v>57</v>
      </c>
      <c r="M29" s="35" t="s">
        <v>58</v>
      </c>
      <c r="N29" s="35" t="s">
        <v>59</v>
      </c>
      <c r="O29" s="35" t="s">
        <v>60</v>
      </c>
      <c r="P29" s="35" t="s">
        <v>61</v>
      </c>
      <c r="Q29" s="35" t="s">
        <v>62</v>
      </c>
      <c r="R29" s="35" t="s">
        <v>63</v>
      </c>
      <c r="S29" s="35" t="s">
        <v>64</v>
      </c>
      <c r="T29" s="35" t="s">
        <v>65</v>
      </c>
      <c r="U29" s="35" t="s">
        <v>66</v>
      </c>
      <c r="V29" s="38" t="s">
        <v>52</v>
      </c>
      <c r="W29" s="40" t="s">
        <v>162</v>
      </c>
      <c r="X29" s="112"/>
      <c r="Y29" s="117" t="s">
        <v>163</v>
      </c>
      <c r="Z29" s="117" t="s">
        <v>164</v>
      </c>
      <c r="AA29" s="117" t="s">
        <v>165</v>
      </c>
      <c r="AB29" s="117" t="s">
        <v>166</v>
      </c>
      <c r="AC29" s="117" t="s">
        <v>167</v>
      </c>
      <c r="AD29" s="117" t="s">
        <v>168</v>
      </c>
      <c r="AE29" s="117" t="s">
        <v>169</v>
      </c>
      <c r="AF29" s="23" t="s">
        <v>170</v>
      </c>
      <c r="AG29" s="23" t="s">
        <v>171</v>
      </c>
      <c r="AH29" s="23" t="s">
        <v>172</v>
      </c>
      <c r="AI29" s="23" t="s">
        <v>173</v>
      </c>
      <c r="AJ29" s="117" t="s">
        <v>174</v>
      </c>
    </row>
    <row r="30" spans="1:36" ht="24.75" customHeight="1">
      <c r="A30" s="1046" t="s">
        <v>2126</v>
      </c>
      <c r="B30" s="1064" t="s">
        <v>839</v>
      </c>
      <c r="C30" s="1046" t="s">
        <v>2015</v>
      </c>
      <c r="D30" s="1046" t="s">
        <v>1939</v>
      </c>
      <c r="E30" s="1046">
        <v>4</v>
      </c>
      <c r="F30" s="1046" t="s">
        <v>2128</v>
      </c>
      <c r="G30" s="1046" t="s">
        <v>1293</v>
      </c>
      <c r="H30" s="42" t="s">
        <v>68</v>
      </c>
      <c r="I30" s="59">
        <v>0</v>
      </c>
      <c r="J30" s="59">
        <v>0</v>
      </c>
      <c r="K30" s="59">
        <v>0</v>
      </c>
      <c r="L30" s="59">
        <v>0</v>
      </c>
      <c r="M30" s="59">
        <v>0</v>
      </c>
      <c r="N30" s="59">
        <v>0</v>
      </c>
      <c r="O30" s="59">
        <v>0</v>
      </c>
      <c r="P30" s="598">
        <v>1</v>
      </c>
      <c r="Q30" s="598">
        <v>1</v>
      </c>
      <c r="R30" s="598">
        <v>1</v>
      </c>
      <c r="S30" s="598">
        <v>1</v>
      </c>
      <c r="T30" s="59">
        <v>0</v>
      </c>
      <c r="U30" s="60">
        <f t="shared" ref="U30:U31" si="2">SUM(I30:T30)</f>
        <v>4</v>
      </c>
      <c r="V30" s="1051">
        <v>0.25</v>
      </c>
      <c r="W30" s="1052">
        <f>IF(OR(U31=0,V30=0),0,(U31/U30*V30))</f>
        <v>0.25</v>
      </c>
      <c r="X30" s="112"/>
      <c r="Y30" s="1335"/>
      <c r="Z30" s="1335"/>
      <c r="AA30" s="1335"/>
      <c r="AB30" s="1335"/>
      <c r="AC30" s="1335"/>
      <c r="AD30" s="1335"/>
      <c r="AE30" s="1335"/>
      <c r="AF30" s="1301" t="s">
        <v>2140</v>
      </c>
      <c r="AG30" s="1301" t="s">
        <v>2141</v>
      </c>
      <c r="AH30" s="1301" t="s">
        <v>2142</v>
      </c>
      <c r="AI30" s="1301" t="s">
        <v>2144</v>
      </c>
      <c r="AJ30" s="1335"/>
    </row>
    <row r="31" spans="1:36" ht="24.75" customHeight="1">
      <c r="A31" s="1018"/>
      <c r="B31" s="1008"/>
      <c r="C31" s="1008"/>
      <c r="D31" s="1008"/>
      <c r="E31" s="1008"/>
      <c r="F31" s="1008"/>
      <c r="G31" s="1008"/>
      <c r="H31" s="120" t="s">
        <v>69</v>
      </c>
      <c r="I31" s="580">
        <v>0</v>
      </c>
      <c r="J31" s="580">
        <v>0</v>
      </c>
      <c r="K31" s="580">
        <v>0</v>
      </c>
      <c r="L31" s="580">
        <v>0</v>
      </c>
      <c r="M31" s="580">
        <v>0</v>
      </c>
      <c r="N31" s="580">
        <v>0</v>
      </c>
      <c r="O31" s="580">
        <v>0</v>
      </c>
      <c r="P31" s="581">
        <v>1</v>
      </c>
      <c r="Q31" s="581">
        <v>1</v>
      </c>
      <c r="R31" s="581">
        <v>1</v>
      </c>
      <c r="S31" s="581">
        <v>1</v>
      </c>
      <c r="T31" s="581">
        <v>0</v>
      </c>
      <c r="U31" s="124">
        <f t="shared" si="2"/>
        <v>4</v>
      </c>
      <c r="V31" s="1008"/>
      <c r="W31" s="1008"/>
      <c r="X31" s="112"/>
      <c r="Y31" s="1008"/>
      <c r="Z31" s="1008"/>
      <c r="AA31" s="1008"/>
      <c r="AB31" s="1008"/>
      <c r="AC31" s="1008"/>
      <c r="AD31" s="1008"/>
      <c r="AE31" s="1008"/>
      <c r="AF31" s="1008"/>
      <c r="AG31" s="1008"/>
      <c r="AH31" s="1008"/>
      <c r="AI31" s="1008"/>
      <c r="AJ31" s="1008"/>
    </row>
    <row r="32" spans="1:36" ht="15.75" customHeight="1">
      <c r="A32" s="1018"/>
      <c r="B32" s="1097" t="s">
        <v>30</v>
      </c>
      <c r="C32" s="1010"/>
      <c r="D32" s="1010"/>
      <c r="E32" s="1010"/>
      <c r="F32" s="1010"/>
      <c r="G32" s="1010"/>
      <c r="H32" s="1010"/>
      <c r="I32" s="1010"/>
      <c r="J32" s="1010"/>
      <c r="K32" s="1010"/>
      <c r="L32" s="1010"/>
      <c r="M32" s="1010"/>
      <c r="N32" s="1010"/>
      <c r="O32" s="1010"/>
      <c r="P32" s="1010"/>
      <c r="Q32" s="1010"/>
      <c r="R32" s="1010"/>
      <c r="S32" s="1010"/>
      <c r="T32" s="1010"/>
      <c r="U32" s="1010"/>
      <c r="V32" s="1010"/>
      <c r="W32" s="1011"/>
      <c r="X32" s="112"/>
      <c r="Y32" s="74"/>
      <c r="Z32" s="74"/>
      <c r="AA32" s="74"/>
      <c r="AB32" s="74"/>
      <c r="AC32" s="74"/>
      <c r="AD32" s="74"/>
      <c r="AE32" s="74"/>
      <c r="AF32" s="74"/>
      <c r="AG32" s="74"/>
      <c r="AH32" s="74"/>
      <c r="AI32" s="74"/>
      <c r="AJ32" s="74"/>
    </row>
    <row r="33" spans="1:36" ht="24" customHeight="1">
      <c r="A33" s="1018"/>
      <c r="B33" s="1046" t="s">
        <v>2058</v>
      </c>
      <c r="C33" s="1046" t="s">
        <v>2015</v>
      </c>
      <c r="D33" s="1065" t="s">
        <v>2153</v>
      </c>
      <c r="E33" s="1013"/>
      <c r="F33" s="1013"/>
      <c r="G33" s="1014"/>
      <c r="H33" s="42" t="s">
        <v>68</v>
      </c>
      <c r="I33" s="43"/>
      <c r="J33" s="586">
        <v>0.05</v>
      </c>
      <c r="K33" s="586">
        <v>0.3</v>
      </c>
      <c r="L33" s="586">
        <v>0.35</v>
      </c>
      <c r="M33" s="586">
        <v>0.3</v>
      </c>
      <c r="N33" s="599"/>
      <c r="O33" s="599"/>
      <c r="P33" s="599"/>
      <c r="Q33" s="599"/>
      <c r="R33" s="599"/>
      <c r="S33" s="599"/>
      <c r="T33" s="599"/>
      <c r="U33" s="57">
        <f t="shared" ref="U33:U44" si="3">SUM(I33:T33)</f>
        <v>1</v>
      </c>
      <c r="V33" s="1051">
        <v>0.15</v>
      </c>
      <c r="W33" s="1072">
        <f>IF(OR(U34=0,V33=0),0,(U34/U33*V33))</f>
        <v>0.15</v>
      </c>
      <c r="X33" s="112"/>
      <c r="Y33" s="1354"/>
      <c r="Z33" s="1301" t="s">
        <v>2166</v>
      </c>
      <c r="AA33" s="1301" t="s">
        <v>2168</v>
      </c>
      <c r="AB33" s="1301" t="s">
        <v>2170</v>
      </c>
      <c r="AC33" s="1301" t="s">
        <v>2171</v>
      </c>
      <c r="AD33" s="1354"/>
      <c r="AE33" s="1354"/>
      <c r="AF33" s="1354"/>
      <c r="AG33" s="1354"/>
      <c r="AH33" s="1354"/>
      <c r="AI33" s="1354"/>
      <c r="AJ33" s="1354"/>
    </row>
    <row r="34" spans="1:36" ht="24" customHeight="1">
      <c r="A34" s="1018"/>
      <c r="B34" s="1008"/>
      <c r="C34" s="1008"/>
      <c r="D34" s="1015"/>
      <c r="E34" s="1016"/>
      <c r="F34" s="1016"/>
      <c r="G34" s="1017"/>
      <c r="H34" s="120" t="s">
        <v>69</v>
      </c>
      <c r="I34" s="171"/>
      <c r="J34" s="171">
        <v>0.05</v>
      </c>
      <c r="K34" s="171">
        <v>0.3</v>
      </c>
      <c r="L34" s="171">
        <v>0.35</v>
      </c>
      <c r="M34" s="171">
        <v>0.3</v>
      </c>
      <c r="N34" s="599"/>
      <c r="O34" s="599"/>
      <c r="P34" s="599"/>
      <c r="Q34" s="599"/>
      <c r="R34" s="599"/>
      <c r="S34" s="599"/>
      <c r="T34" s="599"/>
      <c r="U34" s="144">
        <f t="shared" si="3"/>
        <v>1</v>
      </c>
      <c r="V34" s="1008"/>
      <c r="W34" s="1008"/>
      <c r="X34" s="112"/>
      <c r="Y34" s="1008"/>
      <c r="Z34" s="1008"/>
      <c r="AA34" s="1008"/>
      <c r="AB34" s="1008"/>
      <c r="AC34" s="1008"/>
      <c r="AD34" s="1008"/>
      <c r="AE34" s="1008"/>
      <c r="AF34" s="1008"/>
      <c r="AG34" s="1008"/>
      <c r="AH34" s="1008"/>
      <c r="AI34" s="1008"/>
      <c r="AJ34" s="1008"/>
    </row>
    <row r="35" spans="1:36" ht="24" customHeight="1">
      <c r="A35" s="1018"/>
      <c r="B35" s="1046" t="s">
        <v>2058</v>
      </c>
      <c r="C35" s="1046" t="s">
        <v>2015</v>
      </c>
      <c r="D35" s="1065" t="s">
        <v>2175</v>
      </c>
      <c r="E35" s="1013"/>
      <c r="F35" s="1013"/>
      <c r="G35" s="1014"/>
      <c r="H35" s="42" t="s">
        <v>68</v>
      </c>
      <c r="I35" s="43"/>
      <c r="J35" s="599"/>
      <c r="K35" s="590">
        <v>0.2</v>
      </c>
      <c r="L35" s="590">
        <v>0.2</v>
      </c>
      <c r="M35" s="590">
        <v>0.2</v>
      </c>
      <c r="N35" s="595">
        <v>0.1</v>
      </c>
      <c r="O35" s="595">
        <v>0.1</v>
      </c>
      <c r="P35" s="600">
        <v>0.05</v>
      </c>
      <c r="Q35" s="601">
        <v>0.05</v>
      </c>
      <c r="R35" s="601">
        <v>0.05</v>
      </c>
      <c r="S35" s="601">
        <v>0.05</v>
      </c>
      <c r="T35" s="599"/>
      <c r="U35" s="57">
        <f t="shared" si="3"/>
        <v>1.0000000000000002</v>
      </c>
      <c r="V35" s="1051">
        <v>0.15</v>
      </c>
      <c r="W35" s="1072">
        <f>IF(OR(U36=0,V35=0),0,(U36/U35*V35))</f>
        <v>0.15</v>
      </c>
      <c r="X35" s="112"/>
      <c r="Y35" s="1335"/>
      <c r="Z35" s="1356"/>
      <c r="AA35" s="1301" t="s">
        <v>2185</v>
      </c>
      <c r="AB35" s="1301" t="s">
        <v>2186</v>
      </c>
      <c r="AC35" s="1301" t="s">
        <v>2187</v>
      </c>
      <c r="AD35" s="1301" t="s">
        <v>2188</v>
      </c>
      <c r="AE35" s="1301" t="s">
        <v>2189</v>
      </c>
      <c r="AF35" s="1301" t="s">
        <v>2190</v>
      </c>
      <c r="AG35" s="1301" t="s">
        <v>2191</v>
      </c>
      <c r="AH35" s="1301" t="s">
        <v>2192</v>
      </c>
      <c r="AI35" s="1301" t="s">
        <v>2193</v>
      </c>
      <c r="AJ35" s="1335"/>
    </row>
    <row r="36" spans="1:36" ht="24" customHeight="1">
      <c r="A36" s="1018"/>
      <c r="B36" s="1008"/>
      <c r="C36" s="1008"/>
      <c r="D36" s="1015"/>
      <c r="E36" s="1016"/>
      <c r="F36" s="1016"/>
      <c r="G36" s="1017"/>
      <c r="H36" s="120" t="s">
        <v>69</v>
      </c>
      <c r="I36" s="171"/>
      <c r="J36" s="599"/>
      <c r="K36" s="171">
        <v>0.2</v>
      </c>
      <c r="L36" s="171">
        <v>0.2</v>
      </c>
      <c r="M36" s="171">
        <v>0.2</v>
      </c>
      <c r="N36" s="173">
        <v>0.1</v>
      </c>
      <c r="O36" s="173">
        <v>0.1</v>
      </c>
      <c r="P36" s="173">
        <v>0.05</v>
      </c>
      <c r="Q36" s="173">
        <v>0.05</v>
      </c>
      <c r="R36" s="173">
        <v>0.05</v>
      </c>
      <c r="S36" s="173">
        <v>0.05</v>
      </c>
      <c r="T36" s="599"/>
      <c r="U36" s="144">
        <f t="shared" si="3"/>
        <v>1.0000000000000002</v>
      </c>
      <c r="V36" s="1008"/>
      <c r="W36" s="1008"/>
      <c r="X36" s="112"/>
      <c r="Y36" s="1008"/>
      <c r="Z36" s="1008"/>
      <c r="AA36" s="1008"/>
      <c r="AB36" s="1008"/>
      <c r="AC36" s="1008"/>
      <c r="AD36" s="1008"/>
      <c r="AE36" s="1008"/>
      <c r="AF36" s="1008"/>
      <c r="AG36" s="1008"/>
      <c r="AH36" s="1008"/>
      <c r="AI36" s="1008"/>
      <c r="AJ36" s="1008"/>
    </row>
    <row r="37" spans="1:36" ht="24" customHeight="1">
      <c r="A37" s="1018"/>
      <c r="B37" s="1046" t="s">
        <v>2058</v>
      </c>
      <c r="C37" s="1046" t="s">
        <v>2015</v>
      </c>
      <c r="D37" s="1065" t="s">
        <v>2194</v>
      </c>
      <c r="E37" s="1013"/>
      <c r="F37" s="1013"/>
      <c r="G37" s="1014"/>
      <c r="H37" s="42" t="s">
        <v>68</v>
      </c>
      <c r="I37" s="43"/>
      <c r="J37" s="599"/>
      <c r="K37" s="599"/>
      <c r="L37" s="599"/>
      <c r="M37" s="599"/>
      <c r="N37" s="590"/>
      <c r="O37" s="590"/>
      <c r="P37" s="595">
        <v>0.25</v>
      </c>
      <c r="Q37" s="595">
        <v>0.25</v>
      </c>
      <c r="R37" s="595">
        <v>0.25</v>
      </c>
      <c r="S37" s="601">
        <v>0.25</v>
      </c>
      <c r="T37" s="599"/>
      <c r="U37" s="57">
        <f t="shared" si="3"/>
        <v>1</v>
      </c>
      <c r="V37" s="1051">
        <v>0.15</v>
      </c>
      <c r="W37" s="1072">
        <f>IF(OR(U38=0,V37=0),0,(U38/U37*V37))</f>
        <v>0.15</v>
      </c>
      <c r="X37" s="112"/>
      <c r="Y37" s="1335"/>
      <c r="Z37" s="1335"/>
      <c r="AA37" s="1356"/>
      <c r="AB37" s="1356"/>
      <c r="AC37" s="1356"/>
      <c r="AD37" s="1301"/>
      <c r="AE37" s="1363"/>
      <c r="AF37" s="1301" t="s">
        <v>2198</v>
      </c>
      <c r="AG37" s="1301" t="s">
        <v>2199</v>
      </c>
      <c r="AH37" s="1301" t="s">
        <v>2142</v>
      </c>
      <c r="AI37" s="1301" t="s">
        <v>2144</v>
      </c>
      <c r="AJ37" s="1335"/>
    </row>
    <row r="38" spans="1:36" ht="24" customHeight="1">
      <c r="A38" s="1018"/>
      <c r="B38" s="1008"/>
      <c r="C38" s="1008"/>
      <c r="D38" s="1015"/>
      <c r="E38" s="1016"/>
      <c r="F38" s="1016"/>
      <c r="G38" s="1017"/>
      <c r="H38" s="120" t="s">
        <v>69</v>
      </c>
      <c r="I38" s="171"/>
      <c r="J38" s="599"/>
      <c r="K38" s="599"/>
      <c r="L38" s="599"/>
      <c r="M38" s="599"/>
      <c r="N38" s="171"/>
      <c r="O38" s="171"/>
      <c r="P38" s="173">
        <v>0.25</v>
      </c>
      <c r="Q38" s="173">
        <v>0.25</v>
      </c>
      <c r="R38" s="173">
        <v>0.25</v>
      </c>
      <c r="S38" s="173">
        <v>0.25</v>
      </c>
      <c r="T38" s="599"/>
      <c r="U38" s="144">
        <f t="shared" si="3"/>
        <v>1</v>
      </c>
      <c r="V38" s="1008"/>
      <c r="W38" s="1008"/>
      <c r="X38" s="112"/>
      <c r="Y38" s="1008"/>
      <c r="Z38" s="1008"/>
      <c r="AA38" s="1008"/>
      <c r="AB38" s="1008"/>
      <c r="AC38" s="1008"/>
      <c r="AD38" s="1008"/>
      <c r="AE38" s="1008"/>
      <c r="AF38" s="1008"/>
      <c r="AG38" s="1008"/>
      <c r="AH38" s="1008"/>
      <c r="AI38" s="1008"/>
      <c r="AJ38" s="1008"/>
    </row>
    <row r="39" spans="1:36" ht="24" customHeight="1">
      <c r="A39" s="1018"/>
      <c r="B39" s="1046" t="s">
        <v>2058</v>
      </c>
      <c r="C39" s="1046" t="s">
        <v>2015</v>
      </c>
      <c r="D39" s="1065" t="s">
        <v>2200</v>
      </c>
      <c r="E39" s="1013"/>
      <c r="F39" s="1013"/>
      <c r="G39" s="1014"/>
      <c r="H39" s="42" t="s">
        <v>68</v>
      </c>
      <c r="I39" s="43"/>
      <c r="J39" s="599"/>
      <c r="K39" s="590">
        <v>0.1</v>
      </c>
      <c r="L39" s="590">
        <v>0.1</v>
      </c>
      <c r="M39" s="590">
        <v>0.2</v>
      </c>
      <c r="N39" s="590">
        <v>0.2</v>
      </c>
      <c r="O39" s="590">
        <v>0.2</v>
      </c>
      <c r="P39" s="590">
        <v>0.2</v>
      </c>
      <c r="Q39" s="599"/>
      <c r="R39" s="599"/>
      <c r="S39" s="599"/>
      <c r="T39" s="599"/>
      <c r="U39" s="57">
        <f t="shared" si="3"/>
        <v>1</v>
      </c>
      <c r="V39" s="1051">
        <v>0.25</v>
      </c>
      <c r="W39" s="1072">
        <f>IF(OR(U40=0,V39=0),0,(U40/U39*V39))</f>
        <v>0.25</v>
      </c>
      <c r="X39" s="112"/>
      <c r="Y39" s="1335"/>
      <c r="Z39" s="1335"/>
      <c r="AA39" s="1301" t="s">
        <v>1698</v>
      </c>
      <c r="AB39" s="1301" t="s">
        <v>2201</v>
      </c>
      <c r="AC39" s="1301" t="s">
        <v>2203</v>
      </c>
      <c r="AD39" s="1301" t="s">
        <v>2204</v>
      </c>
      <c r="AE39" s="1301" t="s">
        <v>2205</v>
      </c>
      <c r="AF39" s="1301" t="s">
        <v>2206</v>
      </c>
      <c r="AG39" s="1301"/>
      <c r="AH39" s="1301"/>
      <c r="AI39" s="1301"/>
      <c r="AJ39" s="1335"/>
    </row>
    <row r="40" spans="1:36" ht="24" customHeight="1">
      <c r="A40" s="1018"/>
      <c r="B40" s="1008"/>
      <c r="C40" s="1008"/>
      <c r="D40" s="1015"/>
      <c r="E40" s="1016"/>
      <c r="F40" s="1016"/>
      <c r="G40" s="1017"/>
      <c r="H40" s="120" t="s">
        <v>69</v>
      </c>
      <c r="I40" s="171"/>
      <c r="J40" s="599"/>
      <c r="K40" s="171">
        <v>0.1</v>
      </c>
      <c r="L40" s="171">
        <v>0.1</v>
      </c>
      <c r="M40" s="171">
        <v>0.2</v>
      </c>
      <c r="N40" s="171">
        <v>0.2</v>
      </c>
      <c r="O40" s="173">
        <v>0.2</v>
      </c>
      <c r="P40" s="173">
        <v>0.2</v>
      </c>
      <c r="Q40" s="599"/>
      <c r="R40" s="599"/>
      <c r="S40" s="599"/>
      <c r="T40" s="599"/>
      <c r="U40" s="144">
        <f t="shared" si="3"/>
        <v>1</v>
      </c>
      <c r="V40" s="1008"/>
      <c r="W40" s="1008"/>
      <c r="X40" s="112"/>
      <c r="Y40" s="1008"/>
      <c r="Z40" s="1008"/>
      <c r="AA40" s="1008"/>
      <c r="AB40" s="1008"/>
      <c r="AC40" s="1008"/>
      <c r="AD40" s="1008"/>
      <c r="AE40" s="1008"/>
      <c r="AF40" s="1008"/>
      <c r="AG40" s="1008"/>
      <c r="AH40" s="1008"/>
      <c r="AI40" s="1008"/>
      <c r="AJ40" s="1008"/>
    </row>
    <row r="41" spans="1:36" ht="24" customHeight="1">
      <c r="A41" s="1018"/>
      <c r="B41" s="1046" t="s">
        <v>2058</v>
      </c>
      <c r="C41" s="1046" t="s">
        <v>2015</v>
      </c>
      <c r="D41" s="1065" t="s">
        <v>2211</v>
      </c>
      <c r="E41" s="1013"/>
      <c r="F41" s="1013"/>
      <c r="G41" s="1014"/>
      <c r="H41" s="42" t="s">
        <v>68</v>
      </c>
      <c r="I41" s="43"/>
      <c r="J41" s="599"/>
      <c r="K41" s="599"/>
      <c r="L41" s="599"/>
      <c r="M41" s="599"/>
      <c r="N41" s="599"/>
      <c r="O41" s="599"/>
      <c r="P41" s="599"/>
      <c r="Q41" s="595">
        <v>0.25</v>
      </c>
      <c r="R41" s="595">
        <v>0.25</v>
      </c>
      <c r="S41" s="600">
        <v>0.25</v>
      </c>
      <c r="T41" s="601">
        <v>0.25</v>
      </c>
      <c r="U41" s="57">
        <f t="shared" si="3"/>
        <v>1</v>
      </c>
      <c r="V41" s="1051">
        <v>0.15</v>
      </c>
      <c r="W41" s="1072">
        <f>IF(OR(U42=0,V41=0),0,(U42/U41*V41))</f>
        <v>0.15</v>
      </c>
      <c r="X41" s="112"/>
      <c r="Y41" s="1335"/>
      <c r="Z41" s="1335"/>
      <c r="AA41" s="1356"/>
      <c r="AB41" s="1356"/>
      <c r="AC41" s="1356"/>
      <c r="AD41" s="1356"/>
      <c r="AE41" s="1356"/>
      <c r="AF41" s="1356"/>
      <c r="AG41" s="1301" t="s">
        <v>2214</v>
      </c>
      <c r="AH41" s="1301" t="s">
        <v>2215</v>
      </c>
      <c r="AI41" s="1301" t="s">
        <v>2216</v>
      </c>
      <c r="AJ41" s="1301" t="s">
        <v>2217</v>
      </c>
    </row>
    <row r="42" spans="1:36" ht="24" customHeight="1">
      <c r="A42" s="1018"/>
      <c r="B42" s="1008"/>
      <c r="C42" s="1008"/>
      <c r="D42" s="1015"/>
      <c r="E42" s="1016"/>
      <c r="F42" s="1016"/>
      <c r="G42" s="1017"/>
      <c r="H42" s="120" t="s">
        <v>69</v>
      </c>
      <c r="I42" s="171"/>
      <c r="J42" s="599"/>
      <c r="K42" s="599"/>
      <c r="L42" s="599"/>
      <c r="M42" s="599"/>
      <c r="N42" s="599"/>
      <c r="O42" s="599"/>
      <c r="P42" s="599"/>
      <c r="Q42" s="173">
        <v>0.25</v>
      </c>
      <c r="R42" s="173">
        <v>0.25</v>
      </c>
      <c r="S42" s="173">
        <v>0.25</v>
      </c>
      <c r="T42" s="601">
        <v>0.25</v>
      </c>
      <c r="U42" s="144">
        <f t="shared" si="3"/>
        <v>1</v>
      </c>
      <c r="V42" s="1008"/>
      <c r="W42" s="1008"/>
      <c r="X42" s="112"/>
      <c r="Y42" s="1008"/>
      <c r="Z42" s="1008"/>
      <c r="AA42" s="1008"/>
      <c r="AB42" s="1008"/>
      <c r="AC42" s="1008"/>
      <c r="AD42" s="1008"/>
      <c r="AE42" s="1008"/>
      <c r="AF42" s="1008"/>
      <c r="AG42" s="1008"/>
      <c r="AH42" s="1008"/>
      <c r="AI42" s="1008"/>
      <c r="AJ42" s="1008"/>
    </row>
    <row r="43" spans="1:36" ht="24" customHeight="1">
      <c r="A43" s="1018"/>
      <c r="B43" s="1046" t="s">
        <v>2058</v>
      </c>
      <c r="C43" s="1046" t="s">
        <v>2015</v>
      </c>
      <c r="D43" s="1065" t="s">
        <v>2218</v>
      </c>
      <c r="E43" s="1013"/>
      <c r="F43" s="1013"/>
      <c r="G43" s="1014"/>
      <c r="H43" s="42" t="s">
        <v>68</v>
      </c>
      <c r="I43" s="43"/>
      <c r="J43" s="599"/>
      <c r="K43" s="599"/>
      <c r="L43" s="599"/>
      <c r="M43" s="599"/>
      <c r="N43" s="599"/>
      <c r="O43" s="599"/>
      <c r="P43" s="599"/>
      <c r="Q43" s="599"/>
      <c r="R43" s="599"/>
      <c r="S43" s="590">
        <v>0.5</v>
      </c>
      <c r="T43" s="590">
        <v>0.5</v>
      </c>
      <c r="U43" s="57">
        <f t="shared" si="3"/>
        <v>1</v>
      </c>
      <c r="V43" s="1051">
        <v>0.15</v>
      </c>
      <c r="W43" s="1072">
        <f>IF(OR(U44=0,V43=0),0,(U44/U43*V43))</f>
        <v>0.15</v>
      </c>
      <c r="X43" s="112"/>
      <c r="Y43" s="1335"/>
      <c r="Z43" s="1335"/>
      <c r="AA43" s="1335"/>
      <c r="AB43" s="1335"/>
      <c r="AC43" s="1335"/>
      <c r="AD43" s="1335"/>
      <c r="AE43" s="1335"/>
      <c r="AF43" s="1335"/>
      <c r="AG43" s="1356"/>
      <c r="AH43" s="1364"/>
      <c r="AI43" s="1301" t="s">
        <v>2220</v>
      </c>
      <c r="AJ43" s="1301" t="s">
        <v>2221</v>
      </c>
    </row>
    <row r="44" spans="1:36" ht="24" customHeight="1">
      <c r="A44" s="1018"/>
      <c r="B44" s="1008"/>
      <c r="C44" s="1008"/>
      <c r="D44" s="1015"/>
      <c r="E44" s="1016"/>
      <c r="F44" s="1016"/>
      <c r="G44" s="1017"/>
      <c r="H44" s="120" t="s">
        <v>69</v>
      </c>
      <c r="I44" s="171"/>
      <c r="J44" s="599"/>
      <c r="K44" s="599"/>
      <c r="L44" s="599"/>
      <c r="M44" s="599"/>
      <c r="N44" s="599"/>
      <c r="O44" s="599"/>
      <c r="P44" s="599"/>
      <c r="Q44" s="599"/>
      <c r="R44" s="599"/>
      <c r="S44" s="173">
        <v>0.5</v>
      </c>
      <c r="T44" s="173">
        <v>0.5</v>
      </c>
      <c r="U44" s="144">
        <f t="shared" si="3"/>
        <v>1</v>
      </c>
      <c r="V44" s="1008"/>
      <c r="W44" s="1008"/>
      <c r="X44" s="112"/>
      <c r="Y44" s="1008"/>
      <c r="Z44" s="1008"/>
      <c r="AA44" s="1008"/>
      <c r="AB44" s="1008"/>
      <c r="AC44" s="1008"/>
      <c r="AD44" s="1008"/>
      <c r="AE44" s="1008"/>
      <c r="AF44" s="1008"/>
      <c r="AG44" s="1008"/>
      <c r="AH44" s="1008"/>
      <c r="AI44" s="1008"/>
      <c r="AJ44" s="1008"/>
    </row>
    <row r="45" spans="1:36" ht="15.75" customHeight="1">
      <c r="A45" s="35" t="s">
        <v>2</v>
      </c>
      <c r="B45" s="36" t="s">
        <v>1373</v>
      </c>
      <c r="C45" s="37" t="s">
        <v>7</v>
      </c>
      <c r="D45" s="35" t="s">
        <v>3</v>
      </c>
      <c r="E45" s="35" t="s">
        <v>4</v>
      </c>
      <c r="F45" s="35" t="s">
        <v>5</v>
      </c>
      <c r="G45" s="37" t="s">
        <v>6</v>
      </c>
      <c r="H45" s="35" t="s">
        <v>53</v>
      </c>
      <c r="I45" s="35" t="s">
        <v>54</v>
      </c>
      <c r="J45" s="35" t="s">
        <v>55</v>
      </c>
      <c r="K45" s="35" t="s">
        <v>56</v>
      </c>
      <c r="L45" s="35" t="s">
        <v>57</v>
      </c>
      <c r="M45" s="35" t="s">
        <v>58</v>
      </c>
      <c r="N45" s="35" t="s">
        <v>59</v>
      </c>
      <c r="O45" s="35" t="s">
        <v>60</v>
      </c>
      <c r="P45" s="35" t="s">
        <v>61</v>
      </c>
      <c r="Q45" s="35" t="s">
        <v>62</v>
      </c>
      <c r="R45" s="35" t="s">
        <v>63</v>
      </c>
      <c r="S45" s="35" t="s">
        <v>64</v>
      </c>
      <c r="T45" s="35" t="s">
        <v>65</v>
      </c>
      <c r="U45" s="35" t="s">
        <v>66</v>
      </c>
      <c r="V45" s="38" t="s">
        <v>52</v>
      </c>
      <c r="W45" s="40" t="s">
        <v>162</v>
      </c>
      <c r="X45" s="112"/>
      <c r="Y45" s="117" t="s">
        <v>163</v>
      </c>
      <c r="Z45" s="117" t="s">
        <v>164</v>
      </c>
      <c r="AA45" s="23" t="s">
        <v>165</v>
      </c>
      <c r="AB45" s="23" t="s">
        <v>166</v>
      </c>
      <c r="AC45" s="23" t="s">
        <v>167</v>
      </c>
      <c r="AD45" s="23" t="s">
        <v>168</v>
      </c>
      <c r="AE45" s="117" t="s">
        <v>169</v>
      </c>
      <c r="AF45" s="23" t="s">
        <v>170</v>
      </c>
      <c r="AG45" s="23" t="s">
        <v>171</v>
      </c>
      <c r="AH45" s="23" t="s">
        <v>172</v>
      </c>
      <c r="AI45" s="23" t="s">
        <v>173</v>
      </c>
      <c r="AJ45" s="117" t="s">
        <v>174</v>
      </c>
    </row>
    <row r="46" spans="1:36" ht="33.75" customHeight="1">
      <c r="A46" s="1046" t="s">
        <v>2229</v>
      </c>
      <c r="B46" s="1064" t="s">
        <v>839</v>
      </c>
      <c r="C46" s="1046" t="s">
        <v>2230</v>
      </c>
      <c r="D46" s="1046" t="s">
        <v>1939</v>
      </c>
      <c r="E46" s="1046">
        <v>10</v>
      </c>
      <c r="F46" s="1048" t="s">
        <v>2231</v>
      </c>
      <c r="G46" s="1046" t="s">
        <v>1293</v>
      </c>
      <c r="H46" s="42" t="s">
        <v>68</v>
      </c>
      <c r="I46" s="59">
        <v>0</v>
      </c>
      <c r="J46" s="59">
        <v>0</v>
      </c>
      <c r="K46" s="59">
        <v>1</v>
      </c>
      <c r="L46" s="59">
        <v>0</v>
      </c>
      <c r="M46" s="620">
        <v>0</v>
      </c>
      <c r="N46" s="59">
        <v>1</v>
      </c>
      <c r="O46" s="59">
        <v>0</v>
      </c>
      <c r="P46" s="59">
        <v>2</v>
      </c>
      <c r="Q46" s="59">
        <v>1</v>
      </c>
      <c r="R46" s="59">
        <v>2</v>
      </c>
      <c r="S46" s="620">
        <v>3</v>
      </c>
      <c r="T46" s="620">
        <v>0</v>
      </c>
      <c r="U46" s="60">
        <f t="shared" ref="U46:U49" si="4">SUM(I46:T46)</f>
        <v>10</v>
      </c>
      <c r="V46" s="1051">
        <v>0.15</v>
      </c>
      <c r="W46" s="1052">
        <f>IF(OR(U47=0,V46=0),0,(U47/U46*V46))</f>
        <v>0.15</v>
      </c>
      <c r="X46" s="112"/>
      <c r="Y46" s="1335"/>
      <c r="Z46" s="1335"/>
      <c r="AA46" s="1300" t="s">
        <v>2233</v>
      </c>
      <c r="AB46" s="1365"/>
      <c r="AC46" s="1300"/>
      <c r="AD46" s="1300" t="s">
        <v>2234</v>
      </c>
      <c r="AE46" s="1335"/>
      <c r="AF46" s="1300" t="s">
        <v>2235</v>
      </c>
      <c r="AG46" s="1300" t="s">
        <v>2237</v>
      </c>
      <c r="AH46" s="1300" t="s">
        <v>2238</v>
      </c>
      <c r="AI46" s="1300" t="s">
        <v>2239</v>
      </c>
      <c r="AJ46" s="1335"/>
    </row>
    <row r="47" spans="1:36" ht="33.75" customHeight="1">
      <c r="A47" s="1018"/>
      <c r="B47" s="1018"/>
      <c r="C47" s="1018"/>
      <c r="D47" s="1008"/>
      <c r="E47" s="1008"/>
      <c r="F47" s="1008"/>
      <c r="G47" s="1008"/>
      <c r="H47" s="120" t="s">
        <v>69</v>
      </c>
      <c r="I47" s="580">
        <v>0</v>
      </c>
      <c r="J47" s="580">
        <v>0</v>
      </c>
      <c r="K47" s="580">
        <v>1</v>
      </c>
      <c r="L47" s="580">
        <v>0</v>
      </c>
      <c r="M47" s="581">
        <v>0</v>
      </c>
      <c r="N47" s="581">
        <v>1</v>
      </c>
      <c r="O47" s="580">
        <v>0</v>
      </c>
      <c r="P47" s="581">
        <v>2</v>
      </c>
      <c r="Q47" s="581">
        <v>1</v>
      </c>
      <c r="R47" s="581">
        <v>2</v>
      </c>
      <c r="S47" s="581">
        <v>3</v>
      </c>
      <c r="T47" s="581">
        <v>0</v>
      </c>
      <c r="U47" s="124">
        <f t="shared" si="4"/>
        <v>10</v>
      </c>
      <c r="V47" s="1008"/>
      <c r="W47" s="1008"/>
      <c r="X47" s="112"/>
      <c r="Y47" s="1008"/>
      <c r="Z47" s="1008"/>
      <c r="AA47" s="1008"/>
      <c r="AB47" s="1008"/>
      <c r="AC47" s="1008"/>
      <c r="AD47" s="1008"/>
      <c r="AE47" s="1008"/>
      <c r="AF47" s="1008"/>
      <c r="AG47" s="1008"/>
      <c r="AH47" s="1008"/>
      <c r="AI47" s="1008"/>
      <c r="AJ47" s="1008"/>
    </row>
    <row r="48" spans="1:36" ht="31.5" customHeight="1">
      <c r="A48" s="1018"/>
      <c r="B48" s="1018"/>
      <c r="C48" s="1018"/>
      <c r="D48" s="1046" t="s">
        <v>1939</v>
      </c>
      <c r="E48" s="1046">
        <v>3</v>
      </c>
      <c r="F48" s="1048" t="s">
        <v>2245</v>
      </c>
      <c r="G48" s="1046" t="s">
        <v>1293</v>
      </c>
      <c r="H48" s="42" t="s">
        <v>68</v>
      </c>
      <c r="I48" s="59">
        <v>0</v>
      </c>
      <c r="J48" s="59">
        <v>0</v>
      </c>
      <c r="K48" s="620">
        <v>0</v>
      </c>
      <c r="L48" s="59">
        <v>0</v>
      </c>
      <c r="M48" s="59">
        <v>1</v>
      </c>
      <c r="N48" s="620">
        <v>0</v>
      </c>
      <c r="O48" s="59">
        <v>0</v>
      </c>
      <c r="P48" s="620">
        <v>0</v>
      </c>
      <c r="Q48" s="620">
        <v>1</v>
      </c>
      <c r="R48" s="620">
        <v>0</v>
      </c>
      <c r="S48" s="620">
        <v>1</v>
      </c>
      <c r="T48" s="59">
        <v>0</v>
      </c>
      <c r="U48" s="60">
        <f t="shared" si="4"/>
        <v>3</v>
      </c>
      <c r="V48" s="1051">
        <v>0.15</v>
      </c>
      <c r="W48" s="1052">
        <f>IF(OR(U49=0,V48=0),0,(U49/U48*V48))</f>
        <v>0.15</v>
      </c>
      <c r="X48" s="112"/>
      <c r="Y48" s="1335"/>
      <c r="Z48" s="1335"/>
      <c r="AA48" s="1300"/>
      <c r="AB48" s="1365"/>
      <c r="AC48" s="1300" t="s">
        <v>2247</v>
      </c>
      <c r="AD48" s="1300"/>
      <c r="AE48" s="1335"/>
      <c r="AF48" s="1356"/>
      <c r="AG48" s="1300" t="s">
        <v>2249</v>
      </c>
      <c r="AH48" s="1300" t="s">
        <v>2250</v>
      </c>
      <c r="AI48" s="1356"/>
      <c r="AJ48" s="1300"/>
    </row>
    <row r="49" spans="1:36" ht="31.5" customHeight="1">
      <c r="A49" s="1018"/>
      <c r="B49" s="1008"/>
      <c r="C49" s="1008"/>
      <c r="D49" s="1008"/>
      <c r="E49" s="1008"/>
      <c r="F49" s="1008"/>
      <c r="G49" s="1008"/>
      <c r="H49" s="120" t="s">
        <v>69</v>
      </c>
      <c r="I49" s="580">
        <v>0</v>
      </c>
      <c r="J49" s="580">
        <v>0</v>
      </c>
      <c r="K49" s="581">
        <v>0</v>
      </c>
      <c r="L49" s="580">
        <v>0</v>
      </c>
      <c r="M49" s="581">
        <v>1</v>
      </c>
      <c r="N49" s="581">
        <v>0</v>
      </c>
      <c r="O49" s="580">
        <v>0</v>
      </c>
      <c r="P49" s="580">
        <v>0</v>
      </c>
      <c r="Q49" s="581">
        <v>1</v>
      </c>
      <c r="R49" s="581">
        <v>1</v>
      </c>
      <c r="S49" s="581">
        <v>0</v>
      </c>
      <c r="T49" s="581">
        <v>0</v>
      </c>
      <c r="U49" s="124">
        <f t="shared" si="4"/>
        <v>3</v>
      </c>
      <c r="V49" s="1008"/>
      <c r="W49" s="1008"/>
      <c r="X49" s="112"/>
      <c r="Y49" s="1008"/>
      <c r="Z49" s="1008"/>
      <c r="AA49" s="1008"/>
      <c r="AB49" s="1008"/>
      <c r="AC49" s="1008"/>
      <c r="AD49" s="1008"/>
      <c r="AE49" s="1008"/>
      <c r="AF49" s="1008"/>
      <c r="AG49" s="1008"/>
      <c r="AH49" s="1008"/>
      <c r="AI49" s="1008"/>
      <c r="AJ49" s="1008"/>
    </row>
    <row r="50" spans="1:36" ht="15.75" customHeight="1">
      <c r="A50" s="1018"/>
      <c r="B50" s="1097" t="s">
        <v>30</v>
      </c>
      <c r="C50" s="1010"/>
      <c r="D50" s="1010"/>
      <c r="E50" s="1010"/>
      <c r="F50" s="1010"/>
      <c r="G50" s="1010"/>
      <c r="H50" s="1010"/>
      <c r="I50" s="1010"/>
      <c r="J50" s="1010"/>
      <c r="K50" s="1010"/>
      <c r="L50" s="1010"/>
      <c r="M50" s="1010"/>
      <c r="N50" s="1010"/>
      <c r="O50" s="1010"/>
      <c r="P50" s="1010"/>
      <c r="Q50" s="1010"/>
      <c r="R50" s="1010"/>
      <c r="S50" s="1010"/>
      <c r="T50" s="1010"/>
      <c r="U50" s="1010"/>
      <c r="V50" s="1010"/>
      <c r="W50" s="1011"/>
      <c r="X50" s="112"/>
      <c r="Y50" s="74"/>
      <c r="Z50" s="74"/>
      <c r="AA50" s="74"/>
      <c r="AB50" s="74"/>
      <c r="AC50" s="74"/>
      <c r="AD50" s="74"/>
      <c r="AE50" s="74"/>
      <c r="AF50" s="74"/>
      <c r="AG50" s="74"/>
      <c r="AH50" s="74"/>
      <c r="AI50" s="74"/>
      <c r="AJ50" s="74"/>
    </row>
    <row r="51" spans="1:36" ht="25.5" customHeight="1">
      <c r="A51" s="1018"/>
      <c r="B51" s="1064" t="s">
        <v>839</v>
      </c>
      <c r="C51" s="1357" t="s">
        <v>2230</v>
      </c>
      <c r="D51" s="1065" t="s">
        <v>2264</v>
      </c>
      <c r="E51" s="1013"/>
      <c r="F51" s="1013"/>
      <c r="G51" s="1014"/>
      <c r="H51" s="42" t="s">
        <v>68</v>
      </c>
      <c r="I51" s="43"/>
      <c r="J51" s="563">
        <v>0.2</v>
      </c>
      <c r="K51" s="563">
        <v>0.3</v>
      </c>
      <c r="L51" s="563">
        <v>0.5</v>
      </c>
      <c r="M51" s="563"/>
      <c r="N51" s="563"/>
      <c r="O51" s="563"/>
      <c r="P51" s="563"/>
      <c r="Q51" s="563"/>
      <c r="R51" s="563"/>
      <c r="S51" s="563"/>
      <c r="T51" s="563"/>
      <c r="U51" s="57">
        <f t="shared" ref="U51:U60" si="5">SUM(I51:T51)</f>
        <v>1</v>
      </c>
      <c r="V51" s="1051">
        <v>0.2</v>
      </c>
      <c r="W51" s="1072">
        <f>IF(OR(U52=0,V51=0),0,(U52/U51*V51))</f>
        <v>0.2</v>
      </c>
      <c r="X51" s="112"/>
      <c r="Y51" s="1354"/>
      <c r="Z51" s="1301" t="s">
        <v>2275</v>
      </c>
      <c r="AA51" s="1301" t="s">
        <v>2276</v>
      </c>
      <c r="AB51" s="1301" t="s">
        <v>2277</v>
      </c>
      <c r="AC51" s="1354"/>
      <c r="AD51" s="1354"/>
      <c r="AE51" s="1354"/>
      <c r="AF51" s="1354"/>
      <c r="AG51" s="1354"/>
      <c r="AH51" s="1366"/>
      <c r="AI51" s="1366"/>
      <c r="AJ51" s="1354"/>
    </row>
    <row r="52" spans="1:36" ht="25.5" customHeight="1">
      <c r="A52" s="1018"/>
      <c r="B52" s="1008"/>
      <c r="C52" s="1008"/>
      <c r="D52" s="1015"/>
      <c r="E52" s="1016"/>
      <c r="F52" s="1016"/>
      <c r="G52" s="1017"/>
      <c r="H52" s="120" t="s">
        <v>69</v>
      </c>
      <c r="I52" s="171"/>
      <c r="J52" s="171">
        <v>0.2</v>
      </c>
      <c r="K52" s="171">
        <v>0.3</v>
      </c>
      <c r="L52" s="171">
        <v>0.5</v>
      </c>
      <c r="M52" s="564"/>
      <c r="N52" s="564"/>
      <c r="O52" s="564"/>
      <c r="P52" s="564"/>
      <c r="Q52" s="564"/>
      <c r="R52" s="564"/>
      <c r="S52" s="564"/>
      <c r="T52" s="564"/>
      <c r="U52" s="144">
        <f t="shared" si="5"/>
        <v>1</v>
      </c>
      <c r="V52" s="1008"/>
      <c r="W52" s="1008"/>
      <c r="X52" s="112"/>
      <c r="Y52" s="1008"/>
      <c r="Z52" s="1008"/>
      <c r="AA52" s="1008"/>
      <c r="AB52" s="1008"/>
      <c r="AC52" s="1008"/>
      <c r="AD52" s="1008"/>
      <c r="AE52" s="1008"/>
      <c r="AF52" s="1008"/>
      <c r="AG52" s="1008"/>
      <c r="AH52" s="1008"/>
      <c r="AI52" s="1008"/>
      <c r="AJ52" s="1008"/>
    </row>
    <row r="53" spans="1:36" ht="25.5" customHeight="1">
      <c r="A53" s="1018"/>
      <c r="B53" s="1064" t="s">
        <v>839</v>
      </c>
      <c r="C53" s="1357" t="s">
        <v>2230</v>
      </c>
      <c r="D53" s="1065" t="s">
        <v>2289</v>
      </c>
      <c r="E53" s="1013"/>
      <c r="F53" s="1013"/>
      <c r="G53" s="1014"/>
      <c r="H53" s="42" t="s">
        <v>68</v>
      </c>
      <c r="I53" s="43"/>
      <c r="J53" s="564">
        <v>0.05</v>
      </c>
      <c r="K53" s="564">
        <v>0.05</v>
      </c>
      <c r="L53" s="564">
        <v>0.05</v>
      </c>
      <c r="M53" s="564">
        <v>0.1</v>
      </c>
      <c r="N53" s="564">
        <v>0.1</v>
      </c>
      <c r="O53" s="564">
        <v>0.1</v>
      </c>
      <c r="P53" s="564">
        <v>0.1</v>
      </c>
      <c r="Q53" s="564">
        <v>0.1</v>
      </c>
      <c r="R53" s="564">
        <v>0.15</v>
      </c>
      <c r="S53" s="564">
        <v>0.15</v>
      </c>
      <c r="T53" s="564">
        <v>0.05</v>
      </c>
      <c r="U53" s="57">
        <f t="shared" si="5"/>
        <v>1</v>
      </c>
      <c r="V53" s="1051">
        <v>0.35</v>
      </c>
      <c r="W53" s="1072">
        <f>IF(OR(U54=0,V53=0),0,(U54/U53*V53))</f>
        <v>0.35</v>
      </c>
      <c r="X53" s="112"/>
      <c r="Y53" s="1335"/>
      <c r="Z53" s="1301" t="s">
        <v>2297</v>
      </c>
      <c r="AA53" s="1301" t="s">
        <v>2298</v>
      </c>
      <c r="AB53" s="1301" t="s">
        <v>2299</v>
      </c>
      <c r="AC53" s="1301" t="s">
        <v>2300</v>
      </c>
      <c r="AD53" s="1301" t="s">
        <v>2301</v>
      </c>
      <c r="AE53" s="1301" t="s">
        <v>2302</v>
      </c>
      <c r="AF53" s="1301" t="s">
        <v>2303</v>
      </c>
      <c r="AG53" s="1301" t="s">
        <v>2305</v>
      </c>
      <c r="AH53" s="1301" t="s">
        <v>2308</v>
      </c>
      <c r="AI53" s="1301" t="s">
        <v>2312</v>
      </c>
      <c r="AJ53" s="1301" t="s">
        <v>2314</v>
      </c>
    </row>
    <row r="54" spans="1:36" ht="25.5" customHeight="1">
      <c r="A54" s="1018"/>
      <c r="B54" s="1008"/>
      <c r="C54" s="1008"/>
      <c r="D54" s="1015"/>
      <c r="E54" s="1016"/>
      <c r="F54" s="1016"/>
      <c r="G54" s="1017"/>
      <c r="H54" s="120" t="s">
        <v>69</v>
      </c>
      <c r="I54" s="171"/>
      <c r="J54" s="171">
        <v>0.05</v>
      </c>
      <c r="K54" s="171">
        <v>0.05</v>
      </c>
      <c r="L54" s="171">
        <v>0.05</v>
      </c>
      <c r="M54" s="171">
        <v>0.1</v>
      </c>
      <c r="N54" s="171">
        <v>0.1</v>
      </c>
      <c r="O54" s="173">
        <v>0.1</v>
      </c>
      <c r="P54" s="173">
        <v>0.1</v>
      </c>
      <c r="Q54" s="173">
        <v>0.1</v>
      </c>
      <c r="R54" s="173">
        <v>0.15</v>
      </c>
      <c r="S54" s="173">
        <v>0.15</v>
      </c>
      <c r="T54" s="173">
        <v>0.05</v>
      </c>
      <c r="U54" s="144">
        <f t="shared" si="5"/>
        <v>1</v>
      </c>
      <c r="V54" s="1008"/>
      <c r="W54" s="1008"/>
      <c r="X54" s="112"/>
      <c r="Y54" s="1008"/>
      <c r="Z54" s="1008"/>
      <c r="AA54" s="1008"/>
      <c r="AB54" s="1008"/>
      <c r="AC54" s="1008"/>
      <c r="AD54" s="1008"/>
      <c r="AE54" s="1008"/>
      <c r="AF54" s="1008"/>
      <c r="AG54" s="1008"/>
      <c r="AH54" s="1008"/>
      <c r="AI54" s="1008"/>
      <c r="AJ54" s="1008"/>
    </row>
    <row r="55" spans="1:36" ht="25.5" customHeight="1">
      <c r="A55" s="1018"/>
      <c r="B55" s="1064" t="s">
        <v>839</v>
      </c>
      <c r="C55" s="1357" t="s">
        <v>2230</v>
      </c>
      <c r="D55" s="1320" t="s">
        <v>2322</v>
      </c>
      <c r="E55" s="1013"/>
      <c r="F55" s="1013"/>
      <c r="G55" s="1014"/>
      <c r="H55" s="42" t="s">
        <v>68</v>
      </c>
      <c r="I55" s="43"/>
      <c r="J55" s="564"/>
      <c r="K55" s="564"/>
      <c r="L55" s="564"/>
      <c r="M55" s="564"/>
      <c r="N55" s="590">
        <v>0.1</v>
      </c>
      <c r="O55" s="590">
        <v>0.15</v>
      </c>
      <c r="P55" s="590">
        <v>0.15</v>
      </c>
      <c r="Q55" s="590">
        <v>0.15</v>
      </c>
      <c r="R55" s="590">
        <v>0.15</v>
      </c>
      <c r="S55" s="590">
        <v>0.15</v>
      </c>
      <c r="T55" s="590">
        <v>0.15</v>
      </c>
      <c r="U55" s="57">
        <f t="shared" si="5"/>
        <v>1</v>
      </c>
      <c r="V55" s="1051">
        <v>0.15</v>
      </c>
      <c r="W55" s="1072">
        <f>IF(OR(U56=0,V55=0),0,(U56/U55*V55))</f>
        <v>0.15</v>
      </c>
      <c r="X55" s="112"/>
      <c r="Y55" s="1335"/>
      <c r="Z55" s="1356"/>
      <c r="AA55" s="1356"/>
      <c r="AB55" s="1356"/>
      <c r="AC55" s="1356"/>
      <c r="AD55" s="1301" t="s">
        <v>2327</v>
      </c>
      <c r="AE55" s="1301" t="s">
        <v>2330</v>
      </c>
      <c r="AF55" s="1301" t="s">
        <v>2333</v>
      </c>
      <c r="AG55" s="1301" t="s">
        <v>2336</v>
      </c>
      <c r="AH55" s="1301" t="s">
        <v>2337</v>
      </c>
      <c r="AI55" s="1301" t="s">
        <v>2338</v>
      </c>
      <c r="AJ55" s="1301" t="s">
        <v>2339</v>
      </c>
    </row>
    <row r="56" spans="1:36" ht="25.5" customHeight="1">
      <c r="A56" s="1018"/>
      <c r="B56" s="1008"/>
      <c r="C56" s="1008"/>
      <c r="D56" s="1015"/>
      <c r="E56" s="1016"/>
      <c r="F56" s="1016"/>
      <c r="G56" s="1017"/>
      <c r="H56" s="120" t="s">
        <v>69</v>
      </c>
      <c r="I56" s="171"/>
      <c r="J56" s="564"/>
      <c r="K56" s="564"/>
      <c r="L56" s="564"/>
      <c r="M56" s="564"/>
      <c r="N56" s="171">
        <v>0.1</v>
      </c>
      <c r="O56" s="173">
        <v>0.15</v>
      </c>
      <c r="P56" s="173">
        <v>0.15</v>
      </c>
      <c r="Q56" s="173">
        <v>0.15</v>
      </c>
      <c r="R56" s="173">
        <v>0.15</v>
      </c>
      <c r="S56" s="173">
        <v>0.15</v>
      </c>
      <c r="T56" s="173">
        <v>0.15</v>
      </c>
      <c r="U56" s="144">
        <f t="shared" si="5"/>
        <v>1</v>
      </c>
      <c r="V56" s="1008"/>
      <c r="W56" s="1008"/>
      <c r="X56" s="112"/>
      <c r="Y56" s="1008"/>
      <c r="Z56" s="1008"/>
      <c r="AA56" s="1008"/>
      <c r="AB56" s="1008"/>
      <c r="AC56" s="1008"/>
      <c r="AD56" s="1008"/>
      <c r="AE56" s="1008"/>
      <c r="AF56" s="1008"/>
      <c r="AG56" s="1008"/>
      <c r="AH56" s="1008"/>
      <c r="AI56" s="1008"/>
      <c r="AJ56" s="1008"/>
    </row>
    <row r="57" spans="1:36" ht="25.5" customHeight="1">
      <c r="A57" s="1018"/>
      <c r="B57" s="1064" t="s">
        <v>839</v>
      </c>
      <c r="C57" s="1357" t="s">
        <v>2230</v>
      </c>
      <c r="D57" s="1320" t="s">
        <v>2349</v>
      </c>
      <c r="E57" s="1013"/>
      <c r="F57" s="1013"/>
      <c r="G57" s="1014"/>
      <c r="H57" s="42" t="s">
        <v>68</v>
      </c>
      <c r="I57" s="43"/>
      <c r="J57" s="564"/>
      <c r="K57" s="564"/>
      <c r="L57" s="564"/>
      <c r="M57" s="564"/>
      <c r="N57" s="590">
        <v>0.1</v>
      </c>
      <c r="O57" s="590">
        <v>0.15</v>
      </c>
      <c r="P57" s="590">
        <v>0.15</v>
      </c>
      <c r="Q57" s="590">
        <v>0.15</v>
      </c>
      <c r="R57" s="590">
        <v>0.15</v>
      </c>
      <c r="S57" s="590">
        <v>0.15</v>
      </c>
      <c r="T57" s="590">
        <v>0.15</v>
      </c>
      <c r="U57" s="57">
        <f t="shared" si="5"/>
        <v>1</v>
      </c>
      <c r="V57" s="1051">
        <v>0.15</v>
      </c>
      <c r="W57" s="1072">
        <f>IF(OR(U58=0,V57=0),0,(U58/U57*V57))</f>
        <v>0.15</v>
      </c>
      <c r="X57" s="112"/>
      <c r="Y57" s="1335"/>
      <c r="Z57" s="1335"/>
      <c r="AA57" s="1335"/>
      <c r="AB57" s="1335"/>
      <c r="AC57" s="1335"/>
      <c r="AD57" s="1301" t="s">
        <v>2365</v>
      </c>
      <c r="AE57" s="1301" t="s">
        <v>2366</v>
      </c>
      <c r="AF57" s="1301" t="s">
        <v>2367</v>
      </c>
      <c r="AG57" s="1301" t="s">
        <v>2368</v>
      </c>
      <c r="AH57" s="1301" t="s">
        <v>2369</v>
      </c>
      <c r="AI57" s="1301" t="s">
        <v>2370</v>
      </c>
      <c r="AJ57" s="1301" t="s">
        <v>2372</v>
      </c>
    </row>
    <row r="58" spans="1:36" ht="25.5" customHeight="1">
      <c r="A58" s="1018"/>
      <c r="B58" s="1008"/>
      <c r="C58" s="1008"/>
      <c r="D58" s="1015"/>
      <c r="E58" s="1016"/>
      <c r="F58" s="1016"/>
      <c r="G58" s="1017"/>
      <c r="H58" s="120" t="s">
        <v>69</v>
      </c>
      <c r="I58" s="171"/>
      <c r="J58" s="564"/>
      <c r="K58" s="564"/>
      <c r="L58" s="564"/>
      <c r="M58" s="564"/>
      <c r="N58" s="171">
        <v>0.1</v>
      </c>
      <c r="O58" s="173">
        <v>0.15</v>
      </c>
      <c r="P58" s="173">
        <v>0.15</v>
      </c>
      <c r="Q58" s="173">
        <v>0.15</v>
      </c>
      <c r="R58" s="173">
        <v>0.15</v>
      </c>
      <c r="S58" s="173">
        <v>0.15</v>
      </c>
      <c r="T58" s="173">
        <v>0.15</v>
      </c>
      <c r="U58" s="144">
        <f t="shared" si="5"/>
        <v>1</v>
      </c>
      <c r="V58" s="1008"/>
      <c r="W58" s="1008"/>
      <c r="X58" s="112"/>
      <c r="Y58" s="1008"/>
      <c r="Z58" s="1008"/>
      <c r="AA58" s="1008"/>
      <c r="AB58" s="1008"/>
      <c r="AC58" s="1008"/>
      <c r="AD58" s="1008"/>
      <c r="AE58" s="1008"/>
      <c r="AF58" s="1008"/>
      <c r="AG58" s="1008"/>
      <c r="AH58" s="1008"/>
      <c r="AI58" s="1008"/>
      <c r="AJ58" s="1008"/>
    </row>
    <row r="59" spans="1:36" ht="25.5" customHeight="1">
      <c r="A59" s="1018"/>
      <c r="B59" s="1064" t="s">
        <v>839</v>
      </c>
      <c r="C59" s="1357" t="s">
        <v>2230</v>
      </c>
      <c r="D59" s="1320" t="s">
        <v>2379</v>
      </c>
      <c r="E59" s="1013"/>
      <c r="F59" s="1013"/>
      <c r="G59" s="1014"/>
      <c r="H59" s="42" t="s">
        <v>68</v>
      </c>
      <c r="I59" s="43"/>
      <c r="J59" s="564"/>
      <c r="K59" s="564"/>
      <c r="L59" s="564"/>
      <c r="M59" s="564"/>
      <c r="N59" s="564"/>
      <c r="O59" s="564"/>
      <c r="P59" s="564"/>
      <c r="Q59" s="564"/>
      <c r="R59" s="590">
        <v>0.33</v>
      </c>
      <c r="S59" s="590">
        <v>0.33</v>
      </c>
      <c r="T59" s="590">
        <v>0.34</v>
      </c>
      <c r="U59" s="57">
        <f t="shared" si="5"/>
        <v>1</v>
      </c>
      <c r="V59" s="1051">
        <v>0.15</v>
      </c>
      <c r="W59" s="1072">
        <f>IF(OR(U60=0,V59=0),0,(U60/U59*V59))</f>
        <v>0.15</v>
      </c>
      <c r="X59" s="112"/>
      <c r="Y59" s="1335"/>
      <c r="Z59" s="1335"/>
      <c r="AA59" s="1335"/>
      <c r="AB59" s="1335"/>
      <c r="AC59" s="1335"/>
      <c r="AD59" s="1356"/>
      <c r="AE59" s="1356"/>
      <c r="AF59" s="1356"/>
      <c r="AG59" s="1356"/>
      <c r="AH59" s="1301" t="s">
        <v>2382</v>
      </c>
      <c r="AI59" s="1301" t="s">
        <v>2384</v>
      </c>
      <c r="AJ59" s="1301" t="s">
        <v>2386</v>
      </c>
    </row>
    <row r="60" spans="1:36" ht="25.5" customHeight="1">
      <c r="A60" s="1018"/>
      <c r="B60" s="1008"/>
      <c r="C60" s="1008"/>
      <c r="D60" s="1015"/>
      <c r="E60" s="1016"/>
      <c r="F60" s="1016"/>
      <c r="G60" s="1017"/>
      <c r="H60" s="120" t="s">
        <v>69</v>
      </c>
      <c r="I60" s="171"/>
      <c r="J60" s="171"/>
      <c r="K60" s="171"/>
      <c r="L60" s="171"/>
      <c r="M60" s="171"/>
      <c r="N60" s="171"/>
      <c r="O60" s="171"/>
      <c r="P60" s="171"/>
      <c r="Q60" s="171"/>
      <c r="R60" s="173">
        <v>0.33</v>
      </c>
      <c r="S60" s="173">
        <v>0.33</v>
      </c>
      <c r="T60" s="173">
        <v>0.34</v>
      </c>
      <c r="U60" s="144">
        <f t="shared" si="5"/>
        <v>1</v>
      </c>
      <c r="V60" s="1008"/>
      <c r="W60" s="1008"/>
      <c r="X60" s="112"/>
      <c r="Y60" s="1008"/>
      <c r="Z60" s="1008"/>
      <c r="AA60" s="1008"/>
      <c r="AB60" s="1008"/>
      <c r="AC60" s="1008"/>
      <c r="AD60" s="1008"/>
      <c r="AE60" s="1008"/>
      <c r="AF60" s="1008"/>
      <c r="AG60" s="1008"/>
      <c r="AH60" s="1008"/>
      <c r="AI60" s="1008"/>
      <c r="AJ60" s="1008"/>
    </row>
    <row r="61" spans="1:36" ht="15.75" customHeight="1">
      <c r="A61" s="35" t="s">
        <v>2</v>
      </c>
      <c r="B61" s="36" t="s">
        <v>1373</v>
      </c>
      <c r="C61" s="37" t="s">
        <v>7</v>
      </c>
      <c r="D61" s="35" t="s">
        <v>3</v>
      </c>
      <c r="E61" s="35" t="s">
        <v>4</v>
      </c>
      <c r="F61" s="35" t="s">
        <v>5</v>
      </c>
      <c r="G61" s="37" t="s">
        <v>6</v>
      </c>
      <c r="H61" s="35" t="s">
        <v>53</v>
      </c>
      <c r="I61" s="35" t="s">
        <v>54</v>
      </c>
      <c r="J61" s="35" t="s">
        <v>55</v>
      </c>
      <c r="K61" s="35" t="s">
        <v>56</v>
      </c>
      <c r="L61" s="35" t="s">
        <v>57</v>
      </c>
      <c r="M61" s="35" t="s">
        <v>58</v>
      </c>
      <c r="N61" s="35" t="s">
        <v>59</v>
      </c>
      <c r="O61" s="35" t="s">
        <v>60</v>
      </c>
      <c r="P61" s="35" t="s">
        <v>61</v>
      </c>
      <c r="Q61" s="35" t="s">
        <v>62</v>
      </c>
      <c r="R61" s="35" t="s">
        <v>63</v>
      </c>
      <c r="S61" s="35" t="s">
        <v>64</v>
      </c>
      <c r="T61" s="35" t="s">
        <v>65</v>
      </c>
      <c r="U61" s="35" t="s">
        <v>66</v>
      </c>
      <c r="V61" s="38" t="s">
        <v>52</v>
      </c>
      <c r="W61" s="40" t="s">
        <v>162</v>
      </c>
      <c r="X61" s="112"/>
      <c r="Y61" s="117" t="s">
        <v>163</v>
      </c>
      <c r="Z61" s="117" t="s">
        <v>164</v>
      </c>
      <c r="AA61" s="117" t="s">
        <v>165</v>
      </c>
      <c r="AB61" s="23" t="s">
        <v>166</v>
      </c>
      <c r="AC61" s="23" t="s">
        <v>167</v>
      </c>
      <c r="AD61" s="23" t="s">
        <v>168</v>
      </c>
      <c r="AE61" s="23" t="s">
        <v>169</v>
      </c>
      <c r="AF61" s="23" t="s">
        <v>170</v>
      </c>
      <c r="AG61" s="23" t="s">
        <v>171</v>
      </c>
      <c r="AH61" s="23" t="s">
        <v>172</v>
      </c>
      <c r="AI61" s="23" t="s">
        <v>173</v>
      </c>
      <c r="AJ61" s="117" t="s">
        <v>174</v>
      </c>
    </row>
    <row r="62" spans="1:36" ht="27.75" customHeight="1">
      <c r="A62" s="1080" t="s">
        <v>141</v>
      </c>
      <c r="B62" s="1064" t="s">
        <v>839</v>
      </c>
      <c r="C62" s="1046" t="s">
        <v>2392</v>
      </c>
      <c r="D62" s="1046" t="s">
        <v>1939</v>
      </c>
      <c r="E62" s="1046">
        <v>20</v>
      </c>
      <c r="F62" s="1325" t="s">
        <v>2394</v>
      </c>
      <c r="G62" s="1046" t="s">
        <v>179</v>
      </c>
      <c r="H62" s="42" t="s">
        <v>68</v>
      </c>
      <c r="I62" s="59">
        <v>0</v>
      </c>
      <c r="J62" s="59">
        <v>0</v>
      </c>
      <c r="K62" s="59">
        <v>0</v>
      </c>
      <c r="L62" s="620">
        <v>0</v>
      </c>
      <c r="M62" s="620">
        <v>0</v>
      </c>
      <c r="N62" s="59">
        <v>2</v>
      </c>
      <c r="O62" s="620">
        <v>2</v>
      </c>
      <c r="P62" s="620">
        <v>3</v>
      </c>
      <c r="Q62" s="620">
        <v>3</v>
      </c>
      <c r="R62" s="620">
        <v>3</v>
      </c>
      <c r="S62" s="620">
        <v>3</v>
      </c>
      <c r="T62" s="620">
        <v>4</v>
      </c>
      <c r="U62" s="60">
        <f t="shared" ref="U62:U63" si="6">SUM(I62:T62)</f>
        <v>20</v>
      </c>
      <c r="V62" s="1051">
        <v>0.2</v>
      </c>
      <c r="W62" s="1052">
        <f>IF(OR(U63=0,V62=0),0,(U63/U62*V62))</f>
        <v>0.1</v>
      </c>
      <c r="X62" s="112"/>
      <c r="Y62" s="1335"/>
      <c r="Z62" s="1335"/>
      <c r="AA62" s="1335"/>
      <c r="AB62" s="1301"/>
      <c r="AC62" s="1301"/>
      <c r="AD62" s="1301" t="s">
        <v>2402</v>
      </c>
      <c r="AE62" s="1301" t="s">
        <v>2403</v>
      </c>
      <c r="AF62" s="1301" t="s">
        <v>2405</v>
      </c>
      <c r="AG62" s="1301" t="s">
        <v>2406</v>
      </c>
      <c r="AH62" s="1301" t="s">
        <v>2407</v>
      </c>
      <c r="AI62" s="1301" t="s">
        <v>2408</v>
      </c>
      <c r="AJ62" s="1335"/>
    </row>
    <row r="63" spans="1:36" ht="27.75" customHeight="1">
      <c r="A63" s="1018"/>
      <c r="B63" s="1008"/>
      <c r="C63" s="1008"/>
      <c r="D63" s="1008"/>
      <c r="E63" s="1008"/>
      <c r="F63" s="1008"/>
      <c r="G63" s="1008"/>
      <c r="H63" s="120" t="s">
        <v>69</v>
      </c>
      <c r="I63" s="580">
        <v>0</v>
      </c>
      <c r="J63" s="580">
        <v>0</v>
      </c>
      <c r="K63" s="580">
        <v>0</v>
      </c>
      <c r="L63" s="581">
        <v>0</v>
      </c>
      <c r="M63" s="580">
        <v>0</v>
      </c>
      <c r="N63" s="581">
        <v>2</v>
      </c>
      <c r="O63" s="581">
        <v>3</v>
      </c>
      <c r="P63" s="581">
        <v>2</v>
      </c>
      <c r="Q63" s="581">
        <v>2</v>
      </c>
      <c r="R63" s="581">
        <v>0</v>
      </c>
      <c r="S63" s="581">
        <v>1</v>
      </c>
      <c r="T63" s="581">
        <v>0</v>
      </c>
      <c r="U63" s="124">
        <f t="shared" si="6"/>
        <v>10</v>
      </c>
      <c r="V63" s="1008"/>
      <c r="W63" s="1008"/>
      <c r="X63" s="112"/>
      <c r="Y63" s="1008"/>
      <c r="Z63" s="1008"/>
      <c r="AA63" s="1008"/>
      <c r="AB63" s="1008"/>
      <c r="AC63" s="1008"/>
      <c r="AD63" s="1008"/>
      <c r="AE63" s="1008"/>
      <c r="AF63" s="1008"/>
      <c r="AG63" s="1008"/>
      <c r="AH63" s="1008"/>
      <c r="AI63" s="1008"/>
      <c r="AJ63" s="1008"/>
    </row>
    <row r="64" spans="1:36" ht="15.75" customHeight="1">
      <c r="A64" s="1018"/>
      <c r="B64" s="1097" t="s">
        <v>30</v>
      </c>
      <c r="C64" s="1010"/>
      <c r="D64" s="1010"/>
      <c r="E64" s="1010"/>
      <c r="F64" s="1010"/>
      <c r="G64" s="1010"/>
      <c r="H64" s="1010"/>
      <c r="I64" s="1010"/>
      <c r="J64" s="1010"/>
      <c r="K64" s="1010"/>
      <c r="L64" s="1010"/>
      <c r="M64" s="1010"/>
      <c r="N64" s="1010"/>
      <c r="O64" s="1010"/>
      <c r="P64" s="1010"/>
      <c r="Q64" s="1010"/>
      <c r="R64" s="1010"/>
      <c r="S64" s="1010"/>
      <c r="T64" s="1010"/>
      <c r="U64" s="1010"/>
      <c r="V64" s="1010"/>
      <c r="W64" s="1011"/>
      <c r="X64" s="112"/>
      <c r="Y64" s="74"/>
      <c r="Z64" s="74"/>
      <c r="AA64" s="74"/>
      <c r="AB64" s="74"/>
      <c r="AC64" s="74"/>
      <c r="AD64" s="74"/>
      <c r="AE64" s="74"/>
      <c r="AF64" s="74"/>
      <c r="AG64" s="74"/>
      <c r="AH64" s="74"/>
      <c r="AI64" s="74"/>
      <c r="AJ64" s="74"/>
    </row>
    <row r="65" spans="1:36" ht="22.5" customHeight="1">
      <c r="A65" s="1018"/>
      <c r="B65" s="1064" t="s">
        <v>839</v>
      </c>
      <c r="C65" s="1046" t="s">
        <v>2392</v>
      </c>
      <c r="D65" s="1065" t="s">
        <v>2426</v>
      </c>
      <c r="E65" s="1013"/>
      <c r="F65" s="1013"/>
      <c r="G65" s="1014"/>
      <c r="H65" s="42" t="s">
        <v>68</v>
      </c>
      <c r="I65" s="43"/>
      <c r="J65" s="564">
        <v>0.05</v>
      </c>
      <c r="K65" s="564">
        <v>0.05</v>
      </c>
      <c r="L65" s="564">
        <v>0.1</v>
      </c>
      <c r="M65" s="564">
        <v>0.1</v>
      </c>
      <c r="N65" s="564">
        <v>0.15</v>
      </c>
      <c r="O65" s="564">
        <v>0.15</v>
      </c>
      <c r="P65" s="564">
        <v>0.15</v>
      </c>
      <c r="Q65" s="564">
        <v>0.1</v>
      </c>
      <c r="R65" s="564">
        <v>0.1</v>
      </c>
      <c r="S65" s="564">
        <v>0.05</v>
      </c>
      <c r="T65" s="564"/>
      <c r="U65" s="57">
        <f t="shared" ref="U65:U72" si="7">SUM(I65:T65)</f>
        <v>1</v>
      </c>
      <c r="V65" s="1051">
        <v>0.25</v>
      </c>
      <c r="W65" s="1072">
        <f>IF(OR(U66=0,V65=0),0,(U66/U65*V65))</f>
        <v>0.25</v>
      </c>
      <c r="X65" s="112"/>
      <c r="Y65" s="1354"/>
      <c r="Z65" s="1301" t="s">
        <v>2430</v>
      </c>
      <c r="AA65" s="1301" t="s">
        <v>2432</v>
      </c>
      <c r="AB65" s="1301" t="s">
        <v>2434</v>
      </c>
      <c r="AC65" s="1301" t="s">
        <v>2435</v>
      </c>
      <c r="AD65" s="1301" t="s">
        <v>2436</v>
      </c>
      <c r="AE65" s="1301" t="s">
        <v>2438</v>
      </c>
      <c r="AF65" s="1301" t="s">
        <v>2440</v>
      </c>
      <c r="AG65" s="1301" t="s">
        <v>2443</v>
      </c>
      <c r="AH65" s="1301" t="s">
        <v>2445</v>
      </c>
      <c r="AI65" s="1301" t="s">
        <v>2447</v>
      </c>
      <c r="AJ65" s="1354"/>
    </row>
    <row r="66" spans="1:36" ht="22.5" customHeight="1">
      <c r="A66" s="1018"/>
      <c r="B66" s="1008"/>
      <c r="C66" s="1008"/>
      <c r="D66" s="1015"/>
      <c r="E66" s="1016"/>
      <c r="F66" s="1016"/>
      <c r="G66" s="1017"/>
      <c r="H66" s="120" t="s">
        <v>69</v>
      </c>
      <c r="I66" s="171"/>
      <c r="J66" s="171">
        <v>0.05</v>
      </c>
      <c r="K66" s="171">
        <v>0.05</v>
      </c>
      <c r="L66" s="171">
        <v>0.1</v>
      </c>
      <c r="M66" s="171">
        <v>0.1</v>
      </c>
      <c r="N66" s="171">
        <v>0.15</v>
      </c>
      <c r="O66" s="173">
        <v>0.15</v>
      </c>
      <c r="P66" s="173">
        <v>0.15</v>
      </c>
      <c r="Q66" s="173">
        <v>0.1</v>
      </c>
      <c r="R66" s="173">
        <v>0.1</v>
      </c>
      <c r="S66" s="173">
        <v>0.05</v>
      </c>
      <c r="T66" s="564"/>
      <c r="U66" s="144">
        <f t="shared" si="7"/>
        <v>1</v>
      </c>
      <c r="V66" s="1008"/>
      <c r="W66" s="1008"/>
      <c r="X66" s="112"/>
      <c r="Y66" s="1008"/>
      <c r="Z66" s="1008"/>
      <c r="AA66" s="1008"/>
      <c r="AB66" s="1008"/>
      <c r="AC66" s="1008"/>
      <c r="AD66" s="1008"/>
      <c r="AE66" s="1008"/>
      <c r="AF66" s="1008"/>
      <c r="AG66" s="1008"/>
      <c r="AH66" s="1008"/>
      <c r="AI66" s="1008"/>
      <c r="AJ66" s="1008"/>
    </row>
    <row r="67" spans="1:36" ht="22.5" customHeight="1">
      <c r="A67" s="1018"/>
      <c r="B67" s="1064" t="s">
        <v>839</v>
      </c>
      <c r="C67" s="1046" t="s">
        <v>2392</v>
      </c>
      <c r="D67" s="1065" t="s">
        <v>2459</v>
      </c>
      <c r="E67" s="1013"/>
      <c r="F67" s="1013"/>
      <c r="G67" s="1014"/>
      <c r="H67" s="42" t="s">
        <v>68</v>
      </c>
      <c r="I67" s="43"/>
      <c r="J67" s="564"/>
      <c r="K67" s="564">
        <v>0.1</v>
      </c>
      <c r="L67" s="564">
        <v>0.1</v>
      </c>
      <c r="M67" s="564">
        <v>0.1</v>
      </c>
      <c r="N67" s="564">
        <v>0.1</v>
      </c>
      <c r="O67" s="564">
        <v>0.1</v>
      </c>
      <c r="P67" s="564">
        <v>0.1</v>
      </c>
      <c r="Q67" s="564">
        <v>0.1</v>
      </c>
      <c r="R67" s="564">
        <v>0.1</v>
      </c>
      <c r="S67" s="564">
        <v>0.1</v>
      </c>
      <c r="T67" s="564">
        <v>0.1</v>
      </c>
      <c r="U67" s="57">
        <f t="shared" si="7"/>
        <v>0.99999999999999989</v>
      </c>
      <c r="V67" s="1051">
        <v>0.25</v>
      </c>
      <c r="W67" s="1072">
        <f>IF(OR(U68=0,V67=0),0,(U68/U67*V67))</f>
        <v>0.25</v>
      </c>
      <c r="X67" s="112"/>
      <c r="Y67" s="1335"/>
      <c r="Z67" s="1355"/>
      <c r="AA67" s="1301" t="s">
        <v>2469</v>
      </c>
      <c r="AB67" s="1340" t="s">
        <v>2470</v>
      </c>
      <c r="AC67" s="1301" t="s">
        <v>2471</v>
      </c>
      <c r="AD67" s="1301" t="s">
        <v>2472</v>
      </c>
      <c r="AE67" s="1301" t="s">
        <v>2475</v>
      </c>
      <c r="AF67" s="1301" t="s">
        <v>2477</v>
      </c>
      <c r="AG67" s="1301" t="s">
        <v>2480</v>
      </c>
      <c r="AH67" s="1301" t="s">
        <v>2482</v>
      </c>
      <c r="AI67" s="1301" t="s">
        <v>2483</v>
      </c>
      <c r="AJ67" s="1301" t="s">
        <v>2484</v>
      </c>
    </row>
    <row r="68" spans="1:36" ht="22.5" customHeight="1">
      <c r="A68" s="1018"/>
      <c r="B68" s="1008"/>
      <c r="C68" s="1008"/>
      <c r="D68" s="1015"/>
      <c r="E68" s="1016"/>
      <c r="F68" s="1016"/>
      <c r="G68" s="1017"/>
      <c r="H68" s="120" t="s">
        <v>69</v>
      </c>
      <c r="I68" s="171"/>
      <c r="J68" s="171"/>
      <c r="K68" s="171">
        <v>0.1</v>
      </c>
      <c r="L68" s="171">
        <v>0.1</v>
      </c>
      <c r="M68" s="171">
        <v>0.1</v>
      </c>
      <c r="N68" s="173">
        <v>0.1</v>
      </c>
      <c r="O68" s="173">
        <v>0.1</v>
      </c>
      <c r="P68" s="173">
        <v>0.1</v>
      </c>
      <c r="Q68" s="173">
        <v>0.1</v>
      </c>
      <c r="R68" s="173">
        <v>0.1</v>
      </c>
      <c r="S68" s="173">
        <v>0.1</v>
      </c>
      <c r="T68" s="173">
        <v>0.1</v>
      </c>
      <c r="U68" s="144">
        <f t="shared" si="7"/>
        <v>0.99999999999999989</v>
      </c>
      <c r="V68" s="1008"/>
      <c r="W68" s="1008"/>
      <c r="X68" s="112"/>
      <c r="Y68" s="1008"/>
      <c r="Z68" s="1008"/>
      <c r="AA68" s="1008"/>
      <c r="AB68" s="1008"/>
      <c r="AC68" s="1008"/>
      <c r="AD68" s="1008"/>
      <c r="AE68" s="1008"/>
      <c r="AF68" s="1008"/>
      <c r="AG68" s="1008"/>
      <c r="AH68" s="1008"/>
      <c r="AI68" s="1008"/>
      <c r="AJ68" s="1008"/>
    </row>
    <row r="69" spans="1:36" ht="22.5" customHeight="1">
      <c r="A69" s="1018"/>
      <c r="B69" s="1064" t="s">
        <v>839</v>
      </c>
      <c r="C69" s="1046" t="s">
        <v>2392</v>
      </c>
      <c r="D69" s="1065" t="s">
        <v>2487</v>
      </c>
      <c r="E69" s="1013"/>
      <c r="F69" s="1013"/>
      <c r="G69" s="1014"/>
      <c r="H69" s="42" t="s">
        <v>68</v>
      </c>
      <c r="I69" s="43"/>
      <c r="J69" s="564"/>
      <c r="K69" s="564">
        <v>0.1</v>
      </c>
      <c r="L69" s="564">
        <v>0.1</v>
      </c>
      <c r="M69" s="564">
        <v>0.1</v>
      </c>
      <c r="N69" s="564">
        <v>0.1</v>
      </c>
      <c r="O69" s="564">
        <v>0.1</v>
      </c>
      <c r="P69" s="564">
        <v>0.1</v>
      </c>
      <c r="Q69" s="564">
        <v>0.1</v>
      </c>
      <c r="R69" s="564">
        <v>0.1</v>
      </c>
      <c r="S69" s="564">
        <v>0.1</v>
      </c>
      <c r="T69" s="564">
        <v>0.1</v>
      </c>
      <c r="U69" s="57">
        <f t="shared" si="7"/>
        <v>0.99999999999999989</v>
      </c>
      <c r="V69" s="1051">
        <v>0.25</v>
      </c>
      <c r="W69" s="1072">
        <f>IF(OR(U70=0,V69=0),0,(U70/U69*V69))</f>
        <v>0.25</v>
      </c>
      <c r="X69" s="112"/>
      <c r="Y69" s="1335"/>
      <c r="Z69" s="1355"/>
      <c r="AA69" s="1301" t="s">
        <v>2496</v>
      </c>
      <c r="AB69" s="1340" t="s">
        <v>2497</v>
      </c>
      <c r="AC69" s="1301" t="s">
        <v>2498</v>
      </c>
      <c r="AD69" s="1301" t="s">
        <v>2499</v>
      </c>
      <c r="AE69" s="1301" t="s">
        <v>2500</v>
      </c>
      <c r="AF69" s="1301" t="s">
        <v>2502</v>
      </c>
      <c r="AG69" s="1301" t="s">
        <v>2503</v>
      </c>
      <c r="AH69" s="1301" t="s">
        <v>2504</v>
      </c>
      <c r="AI69" s="1301" t="s">
        <v>2505</v>
      </c>
      <c r="AJ69" s="1301" t="s">
        <v>2506</v>
      </c>
    </row>
    <row r="70" spans="1:36" ht="22.5" customHeight="1">
      <c r="A70" s="1018"/>
      <c r="B70" s="1008"/>
      <c r="C70" s="1008"/>
      <c r="D70" s="1015"/>
      <c r="E70" s="1016"/>
      <c r="F70" s="1016"/>
      <c r="G70" s="1017"/>
      <c r="H70" s="120" t="s">
        <v>69</v>
      </c>
      <c r="I70" s="171"/>
      <c r="J70" s="171"/>
      <c r="K70" s="171">
        <v>0.1</v>
      </c>
      <c r="L70" s="171">
        <v>0.1</v>
      </c>
      <c r="M70" s="171">
        <v>0.1</v>
      </c>
      <c r="N70" s="173">
        <v>0.1</v>
      </c>
      <c r="O70" s="173">
        <v>0.1</v>
      </c>
      <c r="P70" s="173">
        <v>0.1</v>
      </c>
      <c r="Q70" s="173">
        <v>0.1</v>
      </c>
      <c r="R70" s="173">
        <v>0.1</v>
      </c>
      <c r="S70" s="173">
        <v>0.1</v>
      </c>
      <c r="T70" s="173">
        <v>0.1</v>
      </c>
      <c r="U70" s="144">
        <f t="shared" si="7"/>
        <v>0.99999999999999989</v>
      </c>
      <c r="V70" s="1008"/>
      <c r="W70" s="1008"/>
      <c r="X70" s="112"/>
      <c r="Y70" s="1008"/>
      <c r="Z70" s="1008"/>
      <c r="AA70" s="1008"/>
      <c r="AB70" s="1008"/>
      <c r="AC70" s="1008"/>
      <c r="AD70" s="1008"/>
      <c r="AE70" s="1008"/>
      <c r="AF70" s="1008"/>
      <c r="AG70" s="1008"/>
      <c r="AH70" s="1008"/>
      <c r="AI70" s="1008"/>
      <c r="AJ70" s="1008"/>
    </row>
    <row r="71" spans="1:36" ht="22.5" customHeight="1">
      <c r="A71" s="1018"/>
      <c r="B71" s="1064" t="s">
        <v>839</v>
      </c>
      <c r="C71" s="1046" t="s">
        <v>2392</v>
      </c>
      <c r="D71" s="1065" t="s">
        <v>2516</v>
      </c>
      <c r="E71" s="1013"/>
      <c r="F71" s="1013"/>
      <c r="G71" s="1014"/>
      <c r="H71" s="42" t="s">
        <v>68</v>
      </c>
      <c r="I71" s="43"/>
      <c r="J71" s="564"/>
      <c r="K71" s="564"/>
      <c r="L71" s="564"/>
      <c r="M71" s="564"/>
      <c r="N71" s="564">
        <v>0.1</v>
      </c>
      <c r="O71" s="564">
        <v>0.15</v>
      </c>
      <c r="P71" s="564">
        <v>0.15</v>
      </c>
      <c r="Q71" s="564">
        <v>0.15</v>
      </c>
      <c r="R71" s="564">
        <v>0.15</v>
      </c>
      <c r="S71" s="564">
        <v>0.15</v>
      </c>
      <c r="T71" s="564">
        <v>0.15</v>
      </c>
      <c r="U71" s="57">
        <f t="shared" si="7"/>
        <v>1</v>
      </c>
      <c r="V71" s="1051">
        <v>0.25</v>
      </c>
      <c r="W71" s="1072">
        <f>IF(OR(U72=0,V71=0),0,(U72/U71*V71))</f>
        <v>0.25</v>
      </c>
      <c r="X71" s="112"/>
      <c r="Y71" s="1335"/>
      <c r="Z71" s="1355"/>
      <c r="AA71" s="1355"/>
      <c r="AB71" s="1355"/>
      <c r="AC71" s="1355"/>
      <c r="AD71" s="1301" t="s">
        <v>2517</v>
      </c>
      <c r="AE71" s="1301" t="s">
        <v>2519</v>
      </c>
      <c r="AF71" s="1301" t="s">
        <v>2520</v>
      </c>
      <c r="AG71" s="1301" t="s">
        <v>2521</v>
      </c>
      <c r="AH71" s="1301" t="s">
        <v>2522</v>
      </c>
      <c r="AI71" s="1301" t="s">
        <v>2523</v>
      </c>
      <c r="AJ71" s="1301" t="s">
        <v>2524</v>
      </c>
    </row>
    <row r="72" spans="1:36" ht="22.5" customHeight="1">
      <c r="A72" s="1008"/>
      <c r="B72" s="1008"/>
      <c r="C72" s="1008"/>
      <c r="D72" s="1015"/>
      <c r="E72" s="1016"/>
      <c r="F72" s="1016"/>
      <c r="G72" s="1017"/>
      <c r="H72" s="120" t="s">
        <v>69</v>
      </c>
      <c r="I72" s="171"/>
      <c r="J72" s="564"/>
      <c r="K72" s="564"/>
      <c r="L72" s="564"/>
      <c r="M72" s="564"/>
      <c r="N72" s="173">
        <v>0.1</v>
      </c>
      <c r="O72" s="173">
        <v>0.15</v>
      </c>
      <c r="P72" s="173">
        <v>0.15</v>
      </c>
      <c r="Q72" s="173">
        <v>0.15</v>
      </c>
      <c r="R72" s="173">
        <v>0.15</v>
      </c>
      <c r="S72" s="173">
        <v>0.15</v>
      </c>
      <c r="T72" s="173">
        <v>0.15</v>
      </c>
      <c r="U72" s="144">
        <f t="shared" si="7"/>
        <v>1</v>
      </c>
      <c r="V72" s="1008"/>
      <c r="W72" s="1008"/>
      <c r="X72" s="112"/>
      <c r="Y72" s="1008"/>
      <c r="Z72" s="1008"/>
      <c r="AA72" s="1008"/>
      <c r="AB72" s="1008"/>
      <c r="AC72" s="1008"/>
      <c r="AD72" s="1008"/>
      <c r="AE72" s="1008"/>
      <c r="AF72" s="1008"/>
      <c r="AG72" s="1008"/>
      <c r="AH72" s="1008"/>
      <c r="AI72" s="1008"/>
      <c r="AJ72" s="1008"/>
    </row>
    <row r="73" spans="1:36"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row>
    <row r="74" spans="1:36"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row>
    <row r="75" spans="1:36"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row>
    <row r="76" spans="1:3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row>
    <row r="77" spans="1:36"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row>
    <row r="78" spans="1:36"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row>
    <row r="79" spans="1:36"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row>
    <row r="80" spans="1:36"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row>
    <row r="81" spans="1:36"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row>
    <row r="82" spans="1:36"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row>
    <row r="83" spans="1:36"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row>
    <row r="84" spans="1:36"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row>
    <row r="85" spans="1:36"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row>
    <row r="86" spans="1:3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row>
    <row r="87" spans="1:36"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row>
    <row r="88" spans="1:36"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row>
    <row r="89" spans="1:36"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row>
    <row r="90" spans="1:36"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row>
    <row r="91" spans="1:36"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row>
    <row r="92" spans="1:36"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row>
    <row r="93" spans="1:36"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row>
    <row r="94" spans="1:36"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row>
    <row r="95" spans="1:36"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row>
    <row r="96" spans="1:3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row>
    <row r="97" spans="1:36"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row>
    <row r="98" spans="1:36"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row>
    <row r="99" spans="1:36"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row>
    <row r="100" spans="1:36"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row>
    <row r="101" spans="1:36"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row>
    <row r="102" spans="1:36"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row>
    <row r="103" spans="1:36"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row>
    <row r="104" spans="1:36"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row>
    <row r="105" spans="1:36"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row>
    <row r="106" spans="1:3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row>
    <row r="107" spans="1:36"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row>
    <row r="108" spans="1:36"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row>
    <row r="109" spans="1:36"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row>
    <row r="110" spans="1:36"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row>
    <row r="111" spans="1:36"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row>
    <row r="112" spans="1:36"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row>
    <row r="113" spans="1:36"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row>
    <row r="114" spans="1:36"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row>
    <row r="115" spans="1:36"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row>
    <row r="116" spans="1:3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row>
    <row r="117" spans="1:36"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row>
    <row r="118" spans="1:36"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row>
    <row r="119" spans="1:36"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row>
    <row r="120" spans="1:36"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row>
    <row r="121" spans="1:36"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row>
    <row r="122" spans="1:36"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row>
    <row r="123" spans="1:36"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row>
    <row r="124" spans="1:36"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row>
    <row r="125" spans="1:36"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row>
    <row r="126" spans="1:3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row>
    <row r="127" spans="1:36"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row>
    <row r="128" spans="1:36"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row>
    <row r="129" spans="1:36"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row>
    <row r="130" spans="1:36"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row>
    <row r="131" spans="1:36"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row>
    <row r="132" spans="1:36"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row>
    <row r="133" spans="1:36"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row>
    <row r="134" spans="1:36"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row>
    <row r="135" spans="1:36"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row>
    <row r="136" spans="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row>
    <row r="137" spans="1:36"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row>
    <row r="138" spans="1:36"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row>
    <row r="139" spans="1:36"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row>
    <row r="140" spans="1:36"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row>
    <row r="141" spans="1:36"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row>
    <row r="142" spans="1:36"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row>
    <row r="143" spans="1:36"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row>
    <row r="144" spans="1:36"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row>
    <row r="145" spans="1:36"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row>
    <row r="146" spans="1:3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row>
    <row r="147" spans="1:36"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row>
    <row r="148" spans="1:36"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row>
    <row r="149" spans="1:36"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row>
    <row r="150" spans="1:36"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row>
    <row r="151" spans="1:36"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row>
    <row r="152" spans="1:36"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row>
    <row r="153" spans="1:36"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row>
    <row r="154" spans="1:36"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row>
    <row r="155" spans="1:36"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row>
    <row r="156" spans="1:3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row>
    <row r="157" spans="1:36"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row>
    <row r="158" spans="1:36"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row>
    <row r="159" spans="1:36"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row>
    <row r="160" spans="1:36"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row>
    <row r="161" spans="1:36"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row>
    <row r="162" spans="1:36"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row>
    <row r="163" spans="1:36"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row>
    <row r="164" spans="1:36"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row>
    <row r="165" spans="1:36"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row>
    <row r="166" spans="1:3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row>
    <row r="167" spans="1:36"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row>
    <row r="168" spans="1:36"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row>
    <row r="169" spans="1:36"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row>
    <row r="170" spans="1:36"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row>
    <row r="171" spans="1:36"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row>
    <row r="172" spans="1:36"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row>
    <row r="173" spans="1:36"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row>
    <row r="174" spans="1:36"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row>
    <row r="175" spans="1:36"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row>
    <row r="176" spans="1:3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row>
    <row r="177" spans="1:36"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row>
    <row r="178" spans="1:36"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row>
    <row r="179" spans="1:36"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row>
    <row r="180" spans="1:36"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row>
    <row r="181" spans="1:36"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row>
    <row r="182" spans="1:36"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row>
    <row r="183" spans="1:36"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row>
    <row r="184" spans="1:36"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row>
    <row r="185" spans="1:36"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row>
    <row r="186" spans="1:3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row>
    <row r="187" spans="1:36"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row>
    <row r="188" spans="1:36"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row>
    <row r="189" spans="1:36"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row>
    <row r="190" spans="1:36"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row>
    <row r="191" spans="1:36"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row>
    <row r="192" spans="1:36"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row>
    <row r="193" spans="1:36"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row>
    <row r="194" spans="1:36"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row>
    <row r="195" spans="1:36"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row>
    <row r="196" spans="1:3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row>
    <row r="197" spans="1:36"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row>
    <row r="198" spans="1:36"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row>
    <row r="199" spans="1:36"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row>
    <row r="200" spans="1:36"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row>
    <row r="201" spans="1:36"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row>
    <row r="202" spans="1:36"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row>
    <row r="203" spans="1:36"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row>
    <row r="204" spans="1:36"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row>
    <row r="205" spans="1:36"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row>
    <row r="206" spans="1:3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row>
    <row r="207" spans="1:36"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row>
    <row r="208" spans="1:36"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row>
    <row r="209" spans="1:36"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row>
    <row r="210" spans="1:36"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row>
    <row r="211" spans="1:36"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row>
    <row r="212" spans="1:36"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row>
    <row r="213" spans="1:36"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row>
    <row r="214" spans="1:36"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row>
    <row r="215" spans="1:36"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row>
    <row r="216" spans="1:3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row>
    <row r="217" spans="1:36"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row>
    <row r="218" spans="1:36"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row>
    <row r="219" spans="1:36"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row>
    <row r="220" spans="1:36"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row>
    <row r="221" spans="1:36"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row>
    <row r="222" spans="1:36"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row>
    <row r="223" spans="1:36"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row>
    <row r="224" spans="1:36"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row>
    <row r="225" spans="1:36"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row>
    <row r="226" spans="1:3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row>
    <row r="227" spans="1:36"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row>
    <row r="228" spans="1:36"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row>
    <row r="229" spans="1:36"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row>
    <row r="230" spans="1:36"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row>
    <row r="231" spans="1:36"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row>
    <row r="232" spans="1:36"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row>
    <row r="233" spans="1:36"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row>
    <row r="234" spans="1:36"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row>
    <row r="235" spans="1:36"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row>
    <row r="236" spans="1: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row>
    <row r="237" spans="1:36"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row>
    <row r="238" spans="1:36"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row>
    <row r="239" spans="1:36"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row>
    <row r="240" spans="1:36"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row>
    <row r="241" spans="1:36"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row>
    <row r="242" spans="1:36"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row>
    <row r="243" spans="1:36"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row>
    <row r="244" spans="1:36"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row>
    <row r="245" spans="1:36"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row>
    <row r="246" spans="1:3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row>
    <row r="247" spans="1:36"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row>
    <row r="248" spans="1:36"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row>
    <row r="249" spans="1:36"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row>
    <row r="250" spans="1:36"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row>
    <row r="251" spans="1:36"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row>
    <row r="252" spans="1:36"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row>
    <row r="253" spans="1:36"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row>
    <row r="254" spans="1:36"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row>
    <row r="255" spans="1:36"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row>
    <row r="256" spans="1:3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row>
    <row r="257" spans="1:36"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row>
    <row r="258" spans="1:36"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row>
    <row r="259" spans="1:36"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row>
    <row r="260" spans="1:36"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row>
    <row r="261" spans="1:36"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row>
    <row r="262" spans="1:36"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row>
    <row r="263" spans="1:36"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row>
    <row r="264" spans="1:36"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row>
    <row r="265" spans="1:36"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row>
    <row r="266" spans="1:3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row>
    <row r="267" spans="1:36"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row>
    <row r="268" spans="1:36"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row>
    <row r="269" spans="1:36"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row>
    <row r="270" spans="1:36"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row>
    <row r="271" spans="1:36"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row>
    <row r="272" spans="1:36"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row>
    <row r="273" spans="1:36"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row>
    <row r="274" spans="1:36"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row>
    <row r="275" spans="1:36"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row>
    <row r="276" spans="1:3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row>
    <row r="277" spans="1:36"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row>
    <row r="278" spans="1:36"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row>
    <row r="279" spans="1:36"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row>
    <row r="280" spans="1:36"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row>
    <row r="281" spans="1:36"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row>
    <row r="282" spans="1:36"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row>
    <row r="283" spans="1:36"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row>
    <row r="284" spans="1:36"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row>
    <row r="285" spans="1:36"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row>
    <row r="286" spans="1:3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row>
    <row r="287" spans="1:36"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row>
    <row r="288" spans="1:36"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row>
    <row r="289" spans="1:36"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row>
    <row r="290" spans="1:36"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row>
    <row r="291" spans="1:36"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row>
    <row r="292" spans="1:36"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row>
    <row r="293" spans="1:36"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row>
    <row r="294" spans="1:36"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row>
    <row r="295" spans="1:36"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row>
    <row r="296" spans="1:3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row>
    <row r="297" spans="1:36"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row>
    <row r="298" spans="1:36"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row>
    <row r="299" spans="1:36"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row>
    <row r="300" spans="1:36"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row>
    <row r="301" spans="1:36"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row>
    <row r="302" spans="1:36"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row>
    <row r="303" spans="1:36"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row>
    <row r="304" spans="1:36"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row>
    <row r="305" spans="1:36"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row>
    <row r="306" spans="1:3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row>
    <row r="307" spans="1:36"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row>
    <row r="308" spans="1:36"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row>
    <row r="309" spans="1:36"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row>
    <row r="310" spans="1:36"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row>
    <row r="311" spans="1:36"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row>
    <row r="312" spans="1:36"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row>
    <row r="313" spans="1:36"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row>
    <row r="314" spans="1:36"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row>
    <row r="315" spans="1:36"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row>
    <row r="316" spans="1:3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row>
    <row r="317" spans="1:36"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row>
    <row r="318" spans="1:36"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row>
    <row r="319" spans="1:36"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row>
    <row r="320" spans="1:36"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row>
    <row r="321" spans="1:36"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row>
    <row r="322" spans="1:36"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row>
    <row r="323" spans="1:36"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row>
    <row r="324" spans="1:36"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row>
    <row r="325" spans="1:36"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row>
    <row r="326" spans="1:3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row>
    <row r="327" spans="1:36"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row>
    <row r="328" spans="1:36"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row>
    <row r="329" spans="1:36"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row>
    <row r="330" spans="1:36"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row>
    <row r="331" spans="1:36"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row>
    <row r="332" spans="1:36"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row>
    <row r="333" spans="1:36"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row>
    <row r="334" spans="1:36"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row>
    <row r="335" spans="1:36"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row>
    <row r="336" spans="1: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row>
    <row r="337" spans="1:36"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row>
    <row r="338" spans="1:36"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row>
    <row r="339" spans="1:36"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row>
    <row r="340" spans="1:36"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row>
    <row r="341" spans="1:36"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row>
    <row r="342" spans="1:36"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row>
    <row r="343" spans="1:36"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row>
    <row r="344" spans="1:36"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row>
    <row r="345" spans="1:36"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row>
    <row r="346" spans="1:3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row>
    <row r="347" spans="1:36"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row>
    <row r="348" spans="1:36"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row>
    <row r="349" spans="1:36"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row>
    <row r="350" spans="1:36"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row>
    <row r="351" spans="1:36"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row>
    <row r="352" spans="1:36"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row>
    <row r="353" spans="1:36"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row>
    <row r="354" spans="1:36"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row>
    <row r="355" spans="1:36"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row>
    <row r="356" spans="1:3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row>
    <row r="357" spans="1:36"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row>
    <row r="358" spans="1:36"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row>
    <row r="359" spans="1:36"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row>
    <row r="360" spans="1:36"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row>
    <row r="361" spans="1:36"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row>
    <row r="362" spans="1:36"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row>
    <row r="363" spans="1:36"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row>
    <row r="364" spans="1:36"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row>
    <row r="365" spans="1:36"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row>
    <row r="366" spans="1:3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row>
    <row r="367" spans="1:36"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row>
    <row r="368" spans="1:36"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row>
    <row r="369" spans="1:36"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row>
    <row r="370" spans="1:36"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row>
    <row r="371" spans="1:36"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row>
    <row r="372" spans="1:36"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row>
    <row r="373" spans="1:36"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row>
    <row r="374" spans="1:36"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row>
    <row r="375" spans="1:36"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row>
    <row r="376" spans="1:3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row>
    <row r="377" spans="1:36"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row>
    <row r="378" spans="1:36"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row>
    <row r="379" spans="1:36"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row>
    <row r="380" spans="1:36"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row>
    <row r="381" spans="1:36"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row>
    <row r="382" spans="1:36"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row>
    <row r="383" spans="1:36"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row>
    <row r="384" spans="1:36"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row>
    <row r="385" spans="1:36"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row>
    <row r="386" spans="1:3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row>
    <row r="387" spans="1:36"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row>
    <row r="388" spans="1:36"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row>
    <row r="389" spans="1:36"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row>
    <row r="390" spans="1:36"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row>
    <row r="391" spans="1:36"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row>
    <row r="392" spans="1:36"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row>
    <row r="393" spans="1:36"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row>
    <row r="394" spans="1:36"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row>
    <row r="395" spans="1:36"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row>
    <row r="396" spans="1:3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row>
    <row r="397" spans="1:36"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row>
    <row r="398" spans="1:36"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row>
    <row r="399" spans="1:36"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row>
    <row r="400" spans="1:36"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row>
    <row r="401" spans="1:36"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row>
    <row r="402" spans="1:36"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row>
    <row r="403" spans="1:36"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row>
    <row r="404" spans="1:36"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row>
    <row r="405" spans="1:36"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row>
    <row r="406" spans="1:3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row>
    <row r="407" spans="1:36"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row>
    <row r="408" spans="1:36"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row>
    <row r="409" spans="1:36"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row>
    <row r="410" spans="1:36"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row>
    <row r="411" spans="1:36"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row>
    <row r="412" spans="1:36"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row>
    <row r="413" spans="1:36"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row>
    <row r="414" spans="1:36"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row>
    <row r="415" spans="1:36"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row>
    <row r="416" spans="1:3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row>
    <row r="417" spans="1:36"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row>
    <row r="418" spans="1:36"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row>
    <row r="419" spans="1:36"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row>
    <row r="420" spans="1:36"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row>
    <row r="421" spans="1:36"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row>
    <row r="422" spans="1:36"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row>
    <row r="423" spans="1:36"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row>
    <row r="424" spans="1:36"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row>
    <row r="425" spans="1:36"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row>
    <row r="426" spans="1:3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row>
    <row r="427" spans="1:36"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row>
    <row r="428" spans="1:36"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row>
    <row r="429" spans="1:36"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row>
    <row r="430" spans="1:36"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row>
    <row r="431" spans="1:36"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row>
    <row r="432" spans="1:36"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row>
    <row r="433" spans="1:36"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row>
    <row r="434" spans="1:36"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row>
    <row r="435" spans="1:36"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row>
    <row r="436" spans="1: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row>
    <row r="437" spans="1:36"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row>
    <row r="438" spans="1:36"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row>
    <row r="439" spans="1:36"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row>
    <row r="440" spans="1:36"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row>
    <row r="441" spans="1:36"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row>
    <row r="442" spans="1:36"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row>
    <row r="443" spans="1:36"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row>
    <row r="444" spans="1:36"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row>
    <row r="445" spans="1:36"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row>
    <row r="446" spans="1:3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row>
    <row r="447" spans="1:36"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row>
    <row r="448" spans="1:36"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row>
    <row r="449" spans="1:36"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row>
    <row r="450" spans="1:36"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row>
    <row r="451" spans="1:36"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row>
    <row r="452" spans="1:36"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row>
    <row r="453" spans="1:36"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row>
    <row r="454" spans="1:36"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row>
    <row r="455" spans="1:36"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row>
    <row r="456" spans="1:3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row>
    <row r="457" spans="1:36"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row>
    <row r="458" spans="1:36"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row>
    <row r="459" spans="1:36"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row>
    <row r="460" spans="1:36"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row>
    <row r="461" spans="1:36"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row>
    <row r="462" spans="1:36"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row>
    <row r="463" spans="1:36"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row>
    <row r="464" spans="1:36"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row>
    <row r="465" spans="1:36"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row>
    <row r="466" spans="1:3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row>
    <row r="467" spans="1:36"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row>
    <row r="468" spans="1:36"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row>
    <row r="469" spans="1:36"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row>
    <row r="470" spans="1:36"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row>
    <row r="471" spans="1:36"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row>
    <row r="472" spans="1:36"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row>
    <row r="473" spans="1:36"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row>
    <row r="474" spans="1:36"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row>
    <row r="475" spans="1:36"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row>
    <row r="476" spans="1:3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row>
    <row r="477" spans="1:36"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row>
    <row r="478" spans="1:36"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row>
    <row r="479" spans="1:36"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row>
    <row r="480" spans="1:36"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row>
    <row r="481" spans="1:36"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row>
    <row r="482" spans="1:36"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row>
    <row r="483" spans="1:36"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row>
    <row r="484" spans="1:36"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row>
    <row r="485" spans="1:36"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row>
    <row r="486" spans="1:3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row>
    <row r="487" spans="1:36"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row>
    <row r="488" spans="1:36"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row>
    <row r="489" spans="1:36"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row>
    <row r="490" spans="1:36"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row>
    <row r="491" spans="1:36"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row>
    <row r="492" spans="1:36"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row>
    <row r="493" spans="1:36"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row>
    <row r="494" spans="1:36"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row>
    <row r="495" spans="1:36"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row>
    <row r="496" spans="1:3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row>
    <row r="497" spans="1:36"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row>
    <row r="498" spans="1:36"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row>
    <row r="499" spans="1:36"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row>
    <row r="500" spans="1:36"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row>
    <row r="501" spans="1:36"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row>
    <row r="502" spans="1:36"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row>
    <row r="503" spans="1:36"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row>
    <row r="504" spans="1:36"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row>
    <row r="505" spans="1:36"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row>
    <row r="506" spans="1:3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row>
    <row r="507" spans="1:36"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row>
    <row r="508" spans="1:36"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row>
    <row r="509" spans="1:36"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row>
    <row r="510" spans="1:36"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row>
    <row r="511" spans="1:36"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row>
    <row r="512" spans="1:36"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row>
    <row r="513" spans="1:36"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row>
    <row r="514" spans="1:36"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row>
    <row r="515" spans="1:36"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row>
    <row r="516" spans="1:3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row>
    <row r="517" spans="1:36"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row>
    <row r="518" spans="1:36"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row>
    <row r="519" spans="1:36"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row>
    <row r="520" spans="1:36"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row>
    <row r="521" spans="1:36"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row>
    <row r="522" spans="1:36"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row>
    <row r="523" spans="1:36"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row>
    <row r="524" spans="1:36"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row>
    <row r="525" spans="1:36"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row>
    <row r="526" spans="1:3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row>
    <row r="527" spans="1:36"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row>
    <row r="528" spans="1:36"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row>
    <row r="529" spans="1:36"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row>
    <row r="530" spans="1:36"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row>
    <row r="531" spans="1:36"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row>
    <row r="532" spans="1:36"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row>
    <row r="533" spans="1:36"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row>
    <row r="534" spans="1:36"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row>
    <row r="535" spans="1:36"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row>
    <row r="536" spans="1: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row>
    <row r="537" spans="1:36"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row>
    <row r="538" spans="1:36"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row>
    <row r="539" spans="1:36"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row>
    <row r="540" spans="1:36"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row>
    <row r="541" spans="1:36"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row>
    <row r="542" spans="1:36"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row>
    <row r="543" spans="1:36"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row>
    <row r="544" spans="1:36"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row>
    <row r="545" spans="1:36"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row>
    <row r="546" spans="1:3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row>
    <row r="547" spans="1:36"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row>
    <row r="548" spans="1:36"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row>
    <row r="549" spans="1:36"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row>
    <row r="550" spans="1:36"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row>
    <row r="551" spans="1:36"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row>
    <row r="552" spans="1:36"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row>
    <row r="553" spans="1:36"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row>
    <row r="554" spans="1:36"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row>
    <row r="555" spans="1:36"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row>
    <row r="556" spans="1:3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row>
    <row r="557" spans="1:36"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row>
    <row r="558" spans="1:36"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row>
    <row r="559" spans="1:36"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row>
    <row r="560" spans="1:36"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row>
    <row r="561" spans="1:36"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row>
    <row r="562" spans="1:36"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row>
    <row r="563" spans="1:36"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row>
    <row r="564" spans="1:36"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row>
    <row r="565" spans="1:36"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row>
    <row r="566" spans="1:3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row>
    <row r="567" spans="1:36"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row>
    <row r="568" spans="1:36"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row>
    <row r="569" spans="1:36"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row>
    <row r="570" spans="1:36"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row>
    <row r="571" spans="1:36"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row>
    <row r="572" spans="1:36"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row>
    <row r="573" spans="1:36"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row>
    <row r="574" spans="1:36"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row>
    <row r="575" spans="1:36"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row>
    <row r="576" spans="1:3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row>
    <row r="577" spans="1:36"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row>
    <row r="578" spans="1:36"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row>
    <row r="579" spans="1:36"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row>
    <row r="580" spans="1:36"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row>
    <row r="581" spans="1:36"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row>
    <row r="582" spans="1:36"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row>
    <row r="583" spans="1:36"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row>
    <row r="584" spans="1:36"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row>
    <row r="585" spans="1:36"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row>
    <row r="586" spans="1:3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row>
    <row r="587" spans="1:36"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row>
    <row r="588" spans="1:36"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row>
    <row r="589" spans="1:36"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row>
    <row r="590" spans="1:36"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row>
    <row r="591" spans="1:36"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row>
    <row r="592" spans="1:36"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row>
    <row r="593" spans="1:36"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row>
    <row r="594" spans="1:36"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row>
    <row r="595" spans="1:36"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row>
    <row r="596" spans="1:3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row>
    <row r="597" spans="1:36"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row>
    <row r="598" spans="1:36"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row>
    <row r="599" spans="1:36"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row>
    <row r="600" spans="1:36"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row>
    <row r="601" spans="1:36"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row>
    <row r="602" spans="1:36"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row>
    <row r="603" spans="1:36"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row>
    <row r="604" spans="1:36"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row>
    <row r="605" spans="1:36"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row>
    <row r="606" spans="1:3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row>
    <row r="607" spans="1:36"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row>
    <row r="608" spans="1:36"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row>
    <row r="609" spans="1:36"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row>
    <row r="610" spans="1:36"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row>
    <row r="611" spans="1:36"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row>
    <row r="612" spans="1:36"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row>
    <row r="613" spans="1:36"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row>
    <row r="614" spans="1:36"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row>
    <row r="615" spans="1:36"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row>
    <row r="616" spans="1:3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row>
    <row r="617" spans="1:36"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row>
    <row r="618" spans="1:36"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row>
    <row r="619" spans="1:36"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row>
    <row r="620" spans="1:36"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row>
    <row r="621" spans="1:36"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row>
    <row r="622" spans="1:36"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row>
    <row r="623" spans="1:36"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row>
    <row r="624" spans="1:36"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row>
    <row r="625" spans="1:36"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row>
    <row r="626" spans="1:3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row>
    <row r="627" spans="1:36"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row>
    <row r="628" spans="1:36"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row>
    <row r="629" spans="1:36"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row>
    <row r="630" spans="1:36"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row>
    <row r="631" spans="1:36"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row>
    <row r="632" spans="1:36"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row>
    <row r="633" spans="1:36"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row>
    <row r="634" spans="1:36"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row>
    <row r="635" spans="1:36"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row>
    <row r="636" spans="1: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row>
    <row r="637" spans="1:36"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row>
    <row r="638" spans="1:36"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row>
    <row r="639" spans="1:36"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row>
    <row r="640" spans="1:36"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row>
    <row r="641" spans="1:36"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row>
    <row r="642" spans="1:36"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row>
    <row r="643" spans="1:36"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row>
    <row r="644" spans="1:36"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row>
    <row r="645" spans="1:36"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row>
    <row r="646" spans="1:3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row>
    <row r="647" spans="1:36"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row>
    <row r="648" spans="1:36"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row>
    <row r="649" spans="1:36"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row>
    <row r="650" spans="1:36"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row>
    <row r="651" spans="1:36"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row>
    <row r="652" spans="1:36"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row>
    <row r="653" spans="1:36"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row>
    <row r="654" spans="1:36"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row>
    <row r="655" spans="1:36"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row>
    <row r="656" spans="1:3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row>
    <row r="657" spans="1:36"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row>
    <row r="658" spans="1:36"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row>
    <row r="659" spans="1:36"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row>
    <row r="660" spans="1:36"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row>
    <row r="661" spans="1:36"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row>
    <row r="662" spans="1:36"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row>
    <row r="663" spans="1:36"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row>
    <row r="664" spans="1:36"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row>
    <row r="665" spans="1:36"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row>
    <row r="666" spans="1:3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row>
    <row r="667" spans="1:36"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row>
    <row r="668" spans="1:36"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row>
    <row r="669" spans="1:36"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row>
    <row r="670" spans="1:36"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row>
    <row r="671" spans="1:36"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row>
    <row r="672" spans="1:36"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row>
    <row r="673" spans="1:36"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row>
    <row r="674" spans="1:36"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row>
    <row r="675" spans="1:36"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row>
    <row r="676" spans="1:3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row>
    <row r="677" spans="1:36"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row>
    <row r="678" spans="1:36"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row>
    <row r="679" spans="1:36"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row>
    <row r="680" spans="1:36"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row>
    <row r="681" spans="1:36"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row>
    <row r="682" spans="1:36"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row>
    <row r="683" spans="1:36"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row>
    <row r="684" spans="1:36"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row>
    <row r="685" spans="1:36"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row>
    <row r="686" spans="1:3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row>
    <row r="687" spans="1:36"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row>
    <row r="688" spans="1:36"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row>
    <row r="689" spans="1:36"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row>
    <row r="690" spans="1:36"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row>
    <row r="691" spans="1:36"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row>
    <row r="692" spans="1:36"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row>
    <row r="693" spans="1:36"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row>
    <row r="694" spans="1:36"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row>
    <row r="695" spans="1:36"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row>
    <row r="696" spans="1:3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row>
    <row r="697" spans="1:36"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row>
    <row r="698" spans="1:36"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row>
    <row r="699" spans="1:36"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row>
    <row r="700" spans="1:36"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row>
    <row r="701" spans="1:36"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row>
    <row r="702" spans="1:36"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row>
    <row r="703" spans="1:36"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row>
    <row r="704" spans="1:36"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row>
    <row r="705" spans="1:36"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row>
    <row r="706" spans="1:3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row>
    <row r="707" spans="1:36"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row>
    <row r="708" spans="1:36"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row>
    <row r="709" spans="1:36"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row>
    <row r="710" spans="1:36"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row>
    <row r="711" spans="1:36"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row>
    <row r="712" spans="1:36"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row>
    <row r="713" spans="1:36"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row>
    <row r="714" spans="1:36"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row>
    <row r="715" spans="1:36"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row>
    <row r="716" spans="1:3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row>
    <row r="717" spans="1:36"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row>
    <row r="718" spans="1:36"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row>
    <row r="719" spans="1:36"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row>
    <row r="720" spans="1:36"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row>
    <row r="721" spans="1:36"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row>
    <row r="722" spans="1:36"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row>
    <row r="723" spans="1:36"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row>
    <row r="724" spans="1:36"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row>
    <row r="725" spans="1:36"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row>
    <row r="726" spans="1:3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row>
    <row r="727" spans="1:36"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row>
    <row r="728" spans="1:36"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row>
    <row r="729" spans="1:36"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row>
    <row r="730" spans="1:36"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row>
    <row r="731" spans="1:36"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row>
    <row r="732" spans="1:36"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row>
    <row r="733" spans="1:36"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row>
    <row r="734" spans="1:36"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row>
    <row r="735" spans="1:36"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row>
    <row r="736" spans="1: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row>
    <row r="737" spans="1:36"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row>
    <row r="738" spans="1:36"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row>
    <row r="739" spans="1:36"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row>
    <row r="740" spans="1:36"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row>
    <row r="741" spans="1:36"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row>
    <row r="742" spans="1:36"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row>
    <row r="743" spans="1:36"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row>
    <row r="744" spans="1:36"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row>
    <row r="745" spans="1:36"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row>
    <row r="746" spans="1:3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row>
    <row r="747" spans="1:36"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row>
    <row r="748" spans="1:36"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row>
    <row r="749" spans="1:36"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row>
    <row r="750" spans="1:36"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row>
    <row r="751" spans="1:36"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row>
    <row r="752" spans="1:36"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row>
    <row r="753" spans="1:36"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row>
    <row r="754" spans="1:36"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row>
    <row r="755" spans="1:36"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row>
    <row r="756" spans="1:3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row>
    <row r="757" spans="1:36"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row>
    <row r="758" spans="1:36"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row>
    <row r="759" spans="1:36"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row>
    <row r="760" spans="1:36"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row>
    <row r="761" spans="1:36"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row>
    <row r="762" spans="1:36"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row>
    <row r="763" spans="1:36"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row>
    <row r="764" spans="1:36"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row>
    <row r="765" spans="1:36"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row>
    <row r="766" spans="1:3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row>
    <row r="767" spans="1:36"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row>
    <row r="768" spans="1:36"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row>
    <row r="769" spans="1:36"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row>
    <row r="770" spans="1:36"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row>
    <row r="771" spans="1:36"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row>
    <row r="772" spans="1:36"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row>
    <row r="773" spans="1:36"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row>
    <row r="774" spans="1:36"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row>
    <row r="775" spans="1:36"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row>
    <row r="776" spans="1:3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row>
    <row r="777" spans="1:36"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row>
    <row r="778" spans="1:36"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row>
    <row r="779" spans="1:36"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row>
    <row r="780" spans="1:36"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row>
    <row r="781" spans="1:36"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row>
    <row r="782" spans="1:36"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row>
    <row r="783" spans="1:36"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row>
    <row r="784" spans="1:36"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row>
    <row r="785" spans="1:36"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row>
    <row r="786" spans="1:3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row>
    <row r="787" spans="1:36"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row>
    <row r="788" spans="1:36"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row>
    <row r="789" spans="1:36"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row>
    <row r="790" spans="1:36"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row>
    <row r="791" spans="1:36"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row>
    <row r="792" spans="1:36"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row>
    <row r="793" spans="1:36"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row>
    <row r="794" spans="1:36"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row>
    <row r="795" spans="1:36"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row>
    <row r="796" spans="1:3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row>
    <row r="797" spans="1:36"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row>
    <row r="798" spans="1:36"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row>
    <row r="799" spans="1:36"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row>
    <row r="800" spans="1:36"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row>
    <row r="801" spans="1:36"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row>
    <row r="802" spans="1:36"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row>
    <row r="803" spans="1:36"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row>
    <row r="804" spans="1:36"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row>
    <row r="805" spans="1:36"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row>
    <row r="806" spans="1:3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row>
    <row r="807" spans="1:36"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row>
    <row r="808" spans="1:36"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row>
    <row r="809" spans="1:36"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row>
    <row r="810" spans="1:36"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row>
    <row r="811" spans="1:36"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row>
    <row r="812" spans="1:36"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row>
    <row r="813" spans="1:36"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row>
    <row r="814" spans="1:36"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row>
    <row r="815" spans="1:36"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row>
    <row r="816" spans="1:3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row>
    <row r="817" spans="1:36"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row>
    <row r="818" spans="1:36"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row>
    <row r="819" spans="1:36"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row>
    <row r="820" spans="1:36"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row>
    <row r="821" spans="1:36"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row>
    <row r="822" spans="1:36"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row>
    <row r="823" spans="1:36"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row>
    <row r="824" spans="1:36"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row>
    <row r="825" spans="1:36"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row>
    <row r="826" spans="1:3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row>
    <row r="827" spans="1:36"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row>
    <row r="828" spans="1:36"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row>
    <row r="829" spans="1:36"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row>
    <row r="830" spans="1:36"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row>
    <row r="831" spans="1:36"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row>
    <row r="832" spans="1:36"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row>
    <row r="833" spans="1:36"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row>
    <row r="834" spans="1:36"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row>
    <row r="835" spans="1:36"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row>
    <row r="836" spans="1: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row>
    <row r="837" spans="1:36"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row>
    <row r="838" spans="1:36"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row>
    <row r="839" spans="1:36"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row>
    <row r="840" spans="1:36"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row>
    <row r="841" spans="1:36"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row>
    <row r="842" spans="1:36"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row>
    <row r="843" spans="1:36"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row>
    <row r="844" spans="1:36"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row>
    <row r="845" spans="1:36"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row>
    <row r="846" spans="1:3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row>
    <row r="847" spans="1:36"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row>
    <row r="848" spans="1:36"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row>
    <row r="849" spans="1:36"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row>
    <row r="850" spans="1:36"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row>
    <row r="851" spans="1:36"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row>
    <row r="852" spans="1:36"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row>
    <row r="853" spans="1:36"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row>
    <row r="854" spans="1:36"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row>
    <row r="855" spans="1:36"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row>
    <row r="856" spans="1:3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row>
    <row r="857" spans="1:36"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row>
    <row r="858" spans="1:36"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row>
    <row r="859" spans="1:36"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row>
    <row r="860" spans="1:36"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row>
    <row r="861" spans="1:36"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row>
    <row r="862" spans="1:36"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row>
    <row r="863" spans="1:36"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row>
    <row r="864" spans="1:36"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row>
    <row r="865" spans="1:36"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row>
    <row r="866" spans="1:3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row>
    <row r="867" spans="1:36"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row>
    <row r="868" spans="1:36"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row>
    <row r="869" spans="1:36"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row>
    <row r="870" spans="1:36"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row>
    <row r="871" spans="1:36"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row>
    <row r="872" spans="1:36"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row>
    <row r="873" spans="1:36"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row>
    <row r="874" spans="1:36"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row>
    <row r="875" spans="1:36"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row>
    <row r="876" spans="1:3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row>
    <row r="877" spans="1:36"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row>
    <row r="878" spans="1:36"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row>
    <row r="879" spans="1:36"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row>
    <row r="880" spans="1:36"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row>
    <row r="881" spans="1:36"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row>
    <row r="882" spans="1:36"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row>
    <row r="883" spans="1:36"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row>
    <row r="884" spans="1:36"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row>
    <row r="885" spans="1:36"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row>
    <row r="886" spans="1:3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row>
    <row r="887" spans="1:36"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row>
    <row r="888" spans="1:36"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row>
    <row r="889" spans="1:36"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row>
    <row r="890" spans="1:36"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row>
    <row r="891" spans="1:36"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row>
    <row r="892" spans="1:36"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row>
    <row r="893" spans="1:36"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row>
    <row r="894" spans="1:36"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row>
    <row r="895" spans="1:36"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row>
    <row r="896" spans="1:3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row>
    <row r="897" spans="1:36"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row>
    <row r="898" spans="1:36"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row>
    <row r="899" spans="1:36"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row>
    <row r="900" spans="1:36"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row>
    <row r="901" spans="1:36"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row>
    <row r="902" spans="1:36"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row>
    <row r="903" spans="1:36"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row>
    <row r="904" spans="1:36"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row>
    <row r="905" spans="1:36"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row>
    <row r="906" spans="1:3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row>
    <row r="907" spans="1:36"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row>
    <row r="908" spans="1:36"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row>
    <row r="909" spans="1:36"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row>
    <row r="910" spans="1:36"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row>
  </sheetData>
  <mergeCells count="505">
    <mergeCell ref="D35:G36"/>
    <mergeCell ref="D37:G38"/>
    <mergeCell ref="D39:G40"/>
    <mergeCell ref="D41:G42"/>
    <mergeCell ref="D43:G44"/>
    <mergeCell ref="D30:D31"/>
    <mergeCell ref="E30:E31"/>
    <mergeCell ref="F30:F31"/>
    <mergeCell ref="G30:G31"/>
    <mergeCell ref="D33:G34"/>
    <mergeCell ref="A1:B6"/>
    <mergeCell ref="C4:C6"/>
    <mergeCell ref="A12:A28"/>
    <mergeCell ref="B12:B13"/>
    <mergeCell ref="C12:C13"/>
    <mergeCell ref="D12:D13"/>
    <mergeCell ref="E12:E13"/>
    <mergeCell ref="D21:G22"/>
    <mergeCell ref="B23:B24"/>
    <mergeCell ref="C23:C24"/>
    <mergeCell ref="D23:G24"/>
    <mergeCell ref="B25:B26"/>
    <mergeCell ref="C25:C26"/>
    <mergeCell ref="D25:G26"/>
    <mergeCell ref="B27:B28"/>
    <mergeCell ref="C27:C28"/>
    <mergeCell ref="D27:G28"/>
    <mergeCell ref="D69:G70"/>
    <mergeCell ref="D71:G72"/>
    <mergeCell ref="D55:G56"/>
    <mergeCell ref="D57:G58"/>
    <mergeCell ref="D59:G60"/>
    <mergeCell ref="D62:D63"/>
    <mergeCell ref="E62:E63"/>
    <mergeCell ref="F62:F63"/>
    <mergeCell ref="G62:G63"/>
    <mergeCell ref="AD71:AD72"/>
    <mergeCell ref="AE71:AE72"/>
    <mergeCell ref="AF71:AF72"/>
    <mergeCell ref="AG71:AG72"/>
    <mergeCell ref="AH71:AH72"/>
    <mergeCell ref="AI71:AI72"/>
    <mergeCell ref="AJ71:AJ72"/>
    <mergeCell ref="V71:V72"/>
    <mergeCell ref="W71:W72"/>
    <mergeCell ref="Y71:Y72"/>
    <mergeCell ref="Z71:Z72"/>
    <mergeCell ref="AA71:AA72"/>
    <mergeCell ref="AB71:AB72"/>
    <mergeCell ref="AC71:AC72"/>
    <mergeCell ref="AD69:AD70"/>
    <mergeCell ref="AE69:AE70"/>
    <mergeCell ref="AF69:AF70"/>
    <mergeCell ref="AG69:AG70"/>
    <mergeCell ref="AH69:AH70"/>
    <mergeCell ref="AI69:AI70"/>
    <mergeCell ref="AJ69:AJ70"/>
    <mergeCell ref="V69:V70"/>
    <mergeCell ref="W69:W70"/>
    <mergeCell ref="Y69:Y70"/>
    <mergeCell ref="Z69:Z70"/>
    <mergeCell ref="AA69:AA70"/>
    <mergeCell ref="AB69:AB70"/>
    <mergeCell ref="AC69:AC70"/>
    <mergeCell ref="AE67:AE68"/>
    <mergeCell ref="AF67:AF68"/>
    <mergeCell ref="AG67:AG68"/>
    <mergeCell ref="AH67:AH68"/>
    <mergeCell ref="AI67:AI68"/>
    <mergeCell ref="AJ67:AJ68"/>
    <mergeCell ref="V59:V60"/>
    <mergeCell ref="V67:V68"/>
    <mergeCell ref="W67:W68"/>
    <mergeCell ref="Y67:Y68"/>
    <mergeCell ref="Z67:Z68"/>
    <mergeCell ref="AA67:AA68"/>
    <mergeCell ref="AB67:AB68"/>
    <mergeCell ref="W59:W60"/>
    <mergeCell ref="Y59:Y60"/>
    <mergeCell ref="Z59:Z60"/>
    <mergeCell ref="AA59:AA60"/>
    <mergeCell ref="AB59:AB60"/>
    <mergeCell ref="AC59:AC60"/>
    <mergeCell ref="B64:W64"/>
    <mergeCell ref="AC67:AC68"/>
    <mergeCell ref="AD67:AD68"/>
    <mergeCell ref="D65:G66"/>
    <mergeCell ref="D67:G68"/>
    <mergeCell ref="Y7:AJ7"/>
    <mergeCell ref="Y8:AJ10"/>
    <mergeCell ref="AC17:AC18"/>
    <mergeCell ref="AD17:AD18"/>
    <mergeCell ref="AE17:AE18"/>
    <mergeCell ref="AF17:AF18"/>
    <mergeCell ref="AG17:AG18"/>
    <mergeCell ref="AJ17:AJ18"/>
    <mergeCell ref="AD59:AD60"/>
    <mergeCell ref="AE59:AE60"/>
    <mergeCell ref="AF59:AF60"/>
    <mergeCell ref="AG59:AG60"/>
    <mergeCell ref="AH59:AH60"/>
    <mergeCell ref="AI59:AI60"/>
    <mergeCell ref="AJ59:AJ60"/>
    <mergeCell ref="F12:F13"/>
    <mergeCell ref="G12:G13"/>
    <mergeCell ref="V12:V13"/>
    <mergeCell ref="W12:W13"/>
    <mergeCell ref="Y12:Y13"/>
    <mergeCell ref="Z12:Z13"/>
    <mergeCell ref="B14:W14"/>
    <mergeCell ref="AH17:AH18"/>
    <mergeCell ref="AI17:AI18"/>
    <mergeCell ref="A8:M8"/>
    <mergeCell ref="A9:M9"/>
    <mergeCell ref="N9:W9"/>
    <mergeCell ref="A10:M10"/>
    <mergeCell ref="N10:W10"/>
    <mergeCell ref="D4:T6"/>
    <mergeCell ref="U4:V4"/>
    <mergeCell ref="U5:V5"/>
    <mergeCell ref="U6:V6"/>
    <mergeCell ref="A7:M7"/>
    <mergeCell ref="N7:W7"/>
    <mergeCell ref="N8:W8"/>
    <mergeCell ref="C3:T3"/>
    <mergeCell ref="U3:W3"/>
    <mergeCell ref="C1:T2"/>
    <mergeCell ref="U1:W1"/>
    <mergeCell ref="Y1:AH6"/>
    <mergeCell ref="AI1:AJ1"/>
    <mergeCell ref="U2:W2"/>
    <mergeCell ref="AI2:AJ2"/>
    <mergeCell ref="AI3:AJ6"/>
    <mergeCell ref="Z15:Z16"/>
    <mergeCell ref="AI15:AI16"/>
    <mergeCell ref="AJ15:AJ16"/>
    <mergeCell ref="AA12:AA13"/>
    <mergeCell ref="AC15:AC16"/>
    <mergeCell ref="AD15:AD16"/>
    <mergeCell ref="AE15:AE16"/>
    <mergeCell ref="AF15:AF16"/>
    <mergeCell ref="AG15:AG16"/>
    <mergeCell ref="AH15:AH16"/>
    <mergeCell ref="C62:C63"/>
    <mergeCell ref="C65:C66"/>
    <mergeCell ref="B65:B66"/>
    <mergeCell ref="B67:B68"/>
    <mergeCell ref="C67:C68"/>
    <mergeCell ref="C69:C70"/>
    <mergeCell ref="C71:C72"/>
    <mergeCell ref="AI12:AI13"/>
    <mergeCell ref="AJ12:AJ13"/>
    <mergeCell ref="AB12:AB13"/>
    <mergeCell ref="AC12:AC13"/>
    <mergeCell ref="AD12:AD13"/>
    <mergeCell ref="AE12:AE13"/>
    <mergeCell ref="AF12:AF13"/>
    <mergeCell ref="AG12:AG13"/>
    <mergeCell ref="AH12:AH13"/>
    <mergeCell ref="AA15:AA16"/>
    <mergeCell ref="AB15:AB16"/>
    <mergeCell ref="B15:B16"/>
    <mergeCell ref="C15:C16"/>
    <mergeCell ref="D15:G16"/>
    <mergeCell ref="V15:V16"/>
    <mergeCell ref="W15:W16"/>
    <mergeCell ref="Y15:Y16"/>
    <mergeCell ref="C51:C52"/>
    <mergeCell ref="C53:C54"/>
    <mergeCell ref="C55:C56"/>
    <mergeCell ref="C57:C58"/>
    <mergeCell ref="C59:C60"/>
    <mergeCell ref="B19:B20"/>
    <mergeCell ref="C19:C20"/>
    <mergeCell ref="A30:A44"/>
    <mergeCell ref="B30:B31"/>
    <mergeCell ref="C30:C31"/>
    <mergeCell ref="B33:B34"/>
    <mergeCell ref="C33:C34"/>
    <mergeCell ref="B59:B60"/>
    <mergeCell ref="B21:B22"/>
    <mergeCell ref="C21:C22"/>
    <mergeCell ref="B35:B36"/>
    <mergeCell ref="C35:C36"/>
    <mergeCell ref="B37:B38"/>
    <mergeCell ref="C37:C38"/>
    <mergeCell ref="B39:B40"/>
    <mergeCell ref="C39:C40"/>
    <mergeCell ref="B41:B42"/>
    <mergeCell ref="C41:C42"/>
    <mergeCell ref="B43:B44"/>
    <mergeCell ref="C43:C44"/>
    <mergeCell ref="C46:C49"/>
    <mergeCell ref="B69:B70"/>
    <mergeCell ref="B71:B72"/>
    <mergeCell ref="A46:A60"/>
    <mergeCell ref="B46:B49"/>
    <mergeCell ref="B51:B52"/>
    <mergeCell ref="B53:B54"/>
    <mergeCell ref="B55:B56"/>
    <mergeCell ref="B57:B58"/>
    <mergeCell ref="A62:A72"/>
    <mergeCell ref="B62:B63"/>
    <mergeCell ref="AD65:AD66"/>
    <mergeCell ref="AE65:AE66"/>
    <mergeCell ref="AF65:AF66"/>
    <mergeCell ref="AG65:AG66"/>
    <mergeCell ref="AH65:AH66"/>
    <mergeCell ref="AI65:AI66"/>
    <mergeCell ref="AJ65:AJ66"/>
    <mergeCell ref="V65:V66"/>
    <mergeCell ref="W65:W66"/>
    <mergeCell ref="Y65:Y66"/>
    <mergeCell ref="Z65:Z66"/>
    <mergeCell ref="AA65:AA66"/>
    <mergeCell ref="AB65:AB66"/>
    <mergeCell ref="AC65:AC66"/>
    <mergeCell ref="AD57:AD58"/>
    <mergeCell ref="AE57:AE58"/>
    <mergeCell ref="AF57:AF58"/>
    <mergeCell ref="AG57:AG58"/>
    <mergeCell ref="AH57:AH58"/>
    <mergeCell ref="AI57:AI58"/>
    <mergeCell ref="AJ57:AJ58"/>
    <mergeCell ref="V57:V58"/>
    <mergeCell ref="W57:W58"/>
    <mergeCell ref="Y57:Y58"/>
    <mergeCell ref="Z57:Z58"/>
    <mergeCell ref="AA57:AA58"/>
    <mergeCell ref="AB57:AB58"/>
    <mergeCell ref="AC57:AC58"/>
    <mergeCell ref="AD55:AD56"/>
    <mergeCell ref="AE55:AE56"/>
    <mergeCell ref="AF55:AF56"/>
    <mergeCell ref="AG55:AG56"/>
    <mergeCell ref="AH55:AH56"/>
    <mergeCell ref="AI55:AI56"/>
    <mergeCell ref="AJ55:AJ56"/>
    <mergeCell ref="V55:V56"/>
    <mergeCell ref="W55:W56"/>
    <mergeCell ref="Y55:Y56"/>
    <mergeCell ref="Z55:Z56"/>
    <mergeCell ref="AA55:AA56"/>
    <mergeCell ref="AB55:AB56"/>
    <mergeCell ref="AC55:AC56"/>
    <mergeCell ref="AD51:AD52"/>
    <mergeCell ref="AE51:AE52"/>
    <mergeCell ref="AF51:AF52"/>
    <mergeCell ref="AG51:AG52"/>
    <mergeCell ref="AH51:AH52"/>
    <mergeCell ref="AI51:AI52"/>
    <mergeCell ref="AJ51:AJ52"/>
    <mergeCell ref="V51:V52"/>
    <mergeCell ref="W51:W52"/>
    <mergeCell ref="Y51:Y52"/>
    <mergeCell ref="Z51:Z52"/>
    <mergeCell ref="AA51:AA52"/>
    <mergeCell ref="AB51:AB52"/>
    <mergeCell ref="AC51:AC52"/>
    <mergeCell ref="AD62:AD63"/>
    <mergeCell ref="AE62:AE63"/>
    <mergeCell ref="AF62:AF63"/>
    <mergeCell ref="AG62:AG63"/>
    <mergeCell ref="AH62:AH63"/>
    <mergeCell ref="AI62:AI63"/>
    <mergeCell ref="AJ62:AJ63"/>
    <mergeCell ref="V62:V63"/>
    <mergeCell ref="W62:W63"/>
    <mergeCell ref="Y62:Y63"/>
    <mergeCell ref="Z62:Z63"/>
    <mergeCell ref="AA62:AA63"/>
    <mergeCell ref="AB62:AB63"/>
    <mergeCell ref="AC62:AC63"/>
    <mergeCell ref="AD53:AD54"/>
    <mergeCell ref="AE53:AE54"/>
    <mergeCell ref="AF53:AF54"/>
    <mergeCell ref="AG53:AG54"/>
    <mergeCell ref="AH53:AH54"/>
    <mergeCell ref="AI53:AI54"/>
    <mergeCell ref="AJ53:AJ54"/>
    <mergeCell ref="V53:V54"/>
    <mergeCell ref="W53:W54"/>
    <mergeCell ref="Y53:Y54"/>
    <mergeCell ref="Z53:Z54"/>
    <mergeCell ref="AA53:AA54"/>
    <mergeCell ref="AB53:AB54"/>
    <mergeCell ref="AC53:AC54"/>
    <mergeCell ref="V48:V49"/>
    <mergeCell ref="W48:W49"/>
    <mergeCell ref="Y48:Y49"/>
    <mergeCell ref="Z48:Z49"/>
    <mergeCell ref="AA48:AA49"/>
    <mergeCell ref="AB48:AB49"/>
    <mergeCell ref="AC48:AC49"/>
    <mergeCell ref="B50:W50"/>
    <mergeCell ref="V46:V47"/>
    <mergeCell ref="W46:W47"/>
    <mergeCell ref="Y46:Y47"/>
    <mergeCell ref="Z46:Z47"/>
    <mergeCell ref="AA46:AA47"/>
    <mergeCell ref="AB46:AB47"/>
    <mergeCell ref="AC46:AC47"/>
    <mergeCell ref="AD46:AD47"/>
    <mergeCell ref="AE46:AE47"/>
    <mergeCell ref="AF46:AF47"/>
    <mergeCell ref="AG46:AG47"/>
    <mergeCell ref="AH46:AH47"/>
    <mergeCell ref="AI46:AI47"/>
    <mergeCell ref="AJ46:AJ47"/>
    <mergeCell ref="AD48:AD49"/>
    <mergeCell ref="AE48:AE49"/>
    <mergeCell ref="AF48:AF49"/>
    <mergeCell ref="AG48:AG49"/>
    <mergeCell ref="AH48:AH49"/>
    <mergeCell ref="AI48:AI49"/>
    <mergeCell ref="AJ48:AJ49"/>
    <mergeCell ref="AD27:AD28"/>
    <mergeCell ref="AE27:AE28"/>
    <mergeCell ref="AF27:AF28"/>
    <mergeCell ref="AG27:AG28"/>
    <mergeCell ref="AH27:AH28"/>
    <mergeCell ref="AI27:AI28"/>
    <mergeCell ref="AJ27:AJ28"/>
    <mergeCell ref="V27:V28"/>
    <mergeCell ref="W27:W28"/>
    <mergeCell ref="Y27:Y28"/>
    <mergeCell ref="Z27:Z28"/>
    <mergeCell ref="AA27:AA28"/>
    <mergeCell ref="AB27:AB28"/>
    <mergeCell ref="AC27:AC28"/>
    <mergeCell ref="G48:G49"/>
    <mergeCell ref="D51:G52"/>
    <mergeCell ref="D53:G54"/>
    <mergeCell ref="D46:D47"/>
    <mergeCell ref="E46:E47"/>
    <mergeCell ref="F46:F47"/>
    <mergeCell ref="G46:G47"/>
    <mergeCell ref="D48:D49"/>
    <mergeCell ref="E48:E49"/>
    <mergeCell ref="F48:F49"/>
    <mergeCell ref="AD43:AD44"/>
    <mergeCell ref="AE43:AE44"/>
    <mergeCell ref="AF43:AF44"/>
    <mergeCell ref="AG43:AG44"/>
    <mergeCell ref="AH43:AH44"/>
    <mergeCell ref="AI43:AI44"/>
    <mergeCell ref="AJ43:AJ44"/>
    <mergeCell ref="V43:V44"/>
    <mergeCell ref="W43:W44"/>
    <mergeCell ref="Y43:Y44"/>
    <mergeCell ref="Z43:Z44"/>
    <mergeCell ref="AA43:AA44"/>
    <mergeCell ref="AB43:AB44"/>
    <mergeCell ref="AC43:AC44"/>
    <mergeCell ref="AD39:AD40"/>
    <mergeCell ref="AE39:AE40"/>
    <mergeCell ref="AF39:AF40"/>
    <mergeCell ref="AG39:AG40"/>
    <mergeCell ref="AH39:AH40"/>
    <mergeCell ref="AI39:AI40"/>
    <mergeCell ref="AJ39:AJ40"/>
    <mergeCell ref="V39:V40"/>
    <mergeCell ref="W39:W40"/>
    <mergeCell ref="Y39:Y40"/>
    <mergeCell ref="Z39:Z40"/>
    <mergeCell ref="AA39:AA40"/>
    <mergeCell ref="AB39:AB40"/>
    <mergeCell ref="AC39:AC40"/>
    <mergeCell ref="AH37:AH38"/>
    <mergeCell ref="AI37:AI38"/>
    <mergeCell ref="AJ37:AJ38"/>
    <mergeCell ref="V37:V38"/>
    <mergeCell ref="W37:W38"/>
    <mergeCell ref="Y37:Y38"/>
    <mergeCell ref="Z37:Z38"/>
    <mergeCell ref="AA37:AA38"/>
    <mergeCell ref="AB37:AB38"/>
    <mergeCell ref="AC37:AC38"/>
    <mergeCell ref="Y33:Y34"/>
    <mergeCell ref="Z33:Z34"/>
    <mergeCell ref="AA33:AA34"/>
    <mergeCell ref="AB33:AB34"/>
    <mergeCell ref="AC33:AC34"/>
    <mergeCell ref="AD37:AD38"/>
    <mergeCell ref="AE37:AE38"/>
    <mergeCell ref="AF37:AF38"/>
    <mergeCell ref="AG37:AG38"/>
    <mergeCell ref="AD41:AD42"/>
    <mergeCell ref="AE41:AE42"/>
    <mergeCell ref="AF41:AF42"/>
    <mergeCell ref="AG41:AG42"/>
    <mergeCell ref="AH41:AH42"/>
    <mergeCell ref="AI41:AI42"/>
    <mergeCell ref="AJ41:AJ42"/>
    <mergeCell ref="V41:V42"/>
    <mergeCell ref="W41:W42"/>
    <mergeCell ref="Y41:Y42"/>
    <mergeCell ref="Z41:Z42"/>
    <mergeCell ref="AA41:AA42"/>
    <mergeCell ref="AB41:AB42"/>
    <mergeCell ref="AC41:AC42"/>
    <mergeCell ref="B32:W32"/>
    <mergeCell ref="AD35:AD36"/>
    <mergeCell ref="AE35:AE36"/>
    <mergeCell ref="AF35:AF36"/>
    <mergeCell ref="AG35:AG36"/>
    <mergeCell ref="AH35:AH36"/>
    <mergeCell ref="AI35:AI36"/>
    <mergeCell ref="AJ35:AJ36"/>
    <mergeCell ref="V35:V36"/>
    <mergeCell ref="W35:W36"/>
    <mergeCell ref="Y35:Y36"/>
    <mergeCell ref="Z35:Z36"/>
    <mergeCell ref="AA35:AA36"/>
    <mergeCell ref="AB35:AB36"/>
    <mergeCell ref="AC35:AC36"/>
    <mergeCell ref="AD33:AD34"/>
    <mergeCell ref="AE33:AE34"/>
    <mergeCell ref="AF33:AF34"/>
    <mergeCell ref="AG33:AG34"/>
    <mergeCell ref="AH33:AH34"/>
    <mergeCell ref="AI33:AI34"/>
    <mergeCell ref="AJ33:AJ34"/>
    <mergeCell ref="V33:V34"/>
    <mergeCell ref="W33:W34"/>
    <mergeCell ref="AD30:AD31"/>
    <mergeCell ref="AE30:AE31"/>
    <mergeCell ref="AF30:AF31"/>
    <mergeCell ref="AG30:AG31"/>
    <mergeCell ref="AH30:AH31"/>
    <mergeCell ref="AI30:AI31"/>
    <mergeCell ref="AJ30:AJ31"/>
    <mergeCell ref="V30:V31"/>
    <mergeCell ref="W30:W31"/>
    <mergeCell ref="Y30:Y31"/>
    <mergeCell ref="Z30:Z31"/>
    <mergeCell ref="AA30:AA31"/>
    <mergeCell ref="AB30:AB31"/>
    <mergeCell ref="AC30:AC31"/>
    <mergeCell ref="AI25:AI26"/>
    <mergeCell ref="AJ25:AJ26"/>
    <mergeCell ref="V25:V26"/>
    <mergeCell ref="W25:W26"/>
    <mergeCell ref="Y25:Y26"/>
    <mergeCell ref="Z25:Z26"/>
    <mergeCell ref="AA25:AA26"/>
    <mergeCell ref="AB25:AB26"/>
    <mergeCell ref="AC25:AC26"/>
    <mergeCell ref="AB23:AB24"/>
    <mergeCell ref="AC23:AC24"/>
    <mergeCell ref="AD23:AD24"/>
    <mergeCell ref="AE23:AE24"/>
    <mergeCell ref="AD25:AD26"/>
    <mergeCell ref="AE25:AE26"/>
    <mergeCell ref="AF25:AF26"/>
    <mergeCell ref="AG25:AG26"/>
    <mergeCell ref="AH25:AH26"/>
    <mergeCell ref="AC21:AC22"/>
    <mergeCell ref="AH23:AH24"/>
    <mergeCell ref="AI23:AI24"/>
    <mergeCell ref="AJ23:AJ24"/>
    <mergeCell ref="AD21:AD22"/>
    <mergeCell ref="AE21:AE22"/>
    <mergeCell ref="AF21:AF22"/>
    <mergeCell ref="AG21:AG22"/>
    <mergeCell ref="AH21:AH22"/>
    <mergeCell ref="AI21:AI22"/>
    <mergeCell ref="AJ21:AJ22"/>
    <mergeCell ref="AF23:AF24"/>
    <mergeCell ref="AG23:AG24"/>
    <mergeCell ref="AG19:AG20"/>
    <mergeCell ref="AH19:AH20"/>
    <mergeCell ref="AI19:AI20"/>
    <mergeCell ref="AJ19:AJ20"/>
    <mergeCell ref="Z19:Z20"/>
    <mergeCell ref="AA19:AA20"/>
    <mergeCell ref="AB19:AB20"/>
    <mergeCell ref="AC19:AC20"/>
    <mergeCell ref="AD19:AD20"/>
    <mergeCell ref="AE19:AE20"/>
    <mergeCell ref="AF19:AF20"/>
    <mergeCell ref="AA17:AA18"/>
    <mergeCell ref="AB17:AB18"/>
    <mergeCell ref="V17:V18"/>
    <mergeCell ref="V19:V20"/>
    <mergeCell ref="V21:V22"/>
    <mergeCell ref="W21:W22"/>
    <mergeCell ref="V23:V24"/>
    <mergeCell ref="W23:W24"/>
    <mergeCell ref="B17:B18"/>
    <mergeCell ref="C17:C18"/>
    <mergeCell ref="D17:G18"/>
    <mergeCell ref="W17:W18"/>
    <mergeCell ref="Z17:Z18"/>
    <mergeCell ref="D19:G20"/>
    <mergeCell ref="W19:W20"/>
    <mergeCell ref="Y17:Y18"/>
    <mergeCell ref="Y19:Y20"/>
    <mergeCell ref="Y21:Y22"/>
    <mergeCell ref="Z21:Z22"/>
    <mergeCell ref="AA21:AA22"/>
    <mergeCell ref="AB21:AB22"/>
    <mergeCell ref="Y23:Y24"/>
    <mergeCell ref="Z23:Z24"/>
    <mergeCell ref="AA23:AA24"/>
  </mergeCell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K1024"/>
  <sheetViews>
    <sheetView workbookViewId="0">
      <selection sqref="A1:S1"/>
    </sheetView>
  </sheetViews>
  <sheetFormatPr baseColWidth="10" defaultColWidth="14.42578125" defaultRowHeight="15" customHeight="1"/>
  <cols>
    <col min="1" max="1" width="18.28515625" customWidth="1"/>
    <col min="2" max="2" width="25.7109375" customWidth="1"/>
    <col min="3" max="3" width="24.140625" customWidth="1"/>
    <col min="4" max="4" width="11.140625" customWidth="1"/>
    <col min="5" max="5" width="11.42578125" customWidth="1"/>
    <col min="6" max="6" width="21" customWidth="1"/>
    <col min="7" max="7" width="11.42578125" customWidth="1"/>
    <col min="8" max="8" width="7.42578125" customWidth="1"/>
    <col min="9" max="20" width="11.42578125" customWidth="1"/>
    <col min="21" max="22" width="11.140625" customWidth="1"/>
    <col min="23" max="23" width="8.5703125" customWidth="1"/>
    <col min="24" max="24" width="3.5703125" customWidth="1"/>
    <col min="25" max="29" width="11.42578125" customWidth="1"/>
    <col min="30" max="30" width="64.85546875" customWidth="1"/>
    <col min="31" max="31" width="41.42578125" customWidth="1"/>
    <col min="32" max="32" width="33.42578125" customWidth="1"/>
    <col min="33" max="33" width="19.42578125" customWidth="1"/>
    <col min="34" max="34" width="19.140625" customWidth="1"/>
    <col min="35" max="37" width="11.42578125" customWidth="1"/>
  </cols>
  <sheetData>
    <row r="1" spans="1:37" ht="15" customHeight="1">
      <c r="A1" s="1375"/>
      <c r="B1" s="1014"/>
      <c r="C1" s="1085" t="s">
        <v>146</v>
      </c>
      <c r="D1" s="1013"/>
      <c r="E1" s="1013"/>
      <c r="F1" s="1013"/>
      <c r="G1" s="1013"/>
      <c r="H1" s="1013"/>
      <c r="I1" s="1013"/>
      <c r="J1" s="1013"/>
      <c r="K1" s="1013"/>
      <c r="L1" s="1013"/>
      <c r="M1" s="1013"/>
      <c r="N1" s="1013"/>
      <c r="O1" s="1013"/>
      <c r="P1" s="1013"/>
      <c r="Q1" s="1013"/>
      <c r="R1" s="1013"/>
      <c r="S1" s="1013"/>
      <c r="T1" s="1014"/>
      <c r="U1" s="1086" t="s">
        <v>147</v>
      </c>
      <c r="V1" s="1010"/>
      <c r="W1" s="1011"/>
      <c r="X1" s="74"/>
      <c r="Y1" s="1087" t="s">
        <v>818</v>
      </c>
      <c r="Z1" s="1013"/>
      <c r="AA1" s="1013"/>
      <c r="AB1" s="1013"/>
      <c r="AC1" s="1013"/>
      <c r="AD1" s="1013"/>
      <c r="AE1" s="1013"/>
      <c r="AF1" s="1013"/>
      <c r="AG1" s="1013"/>
      <c r="AH1" s="1014"/>
      <c r="AI1" s="1086" t="s">
        <v>147</v>
      </c>
      <c r="AJ1" s="1011"/>
      <c r="AK1" s="107"/>
    </row>
    <row r="2" spans="1:37" ht="15" customHeight="1">
      <c r="A2" s="1019"/>
      <c r="B2" s="1021"/>
      <c r="C2" s="1019"/>
      <c r="D2" s="1020"/>
      <c r="E2" s="1020"/>
      <c r="F2" s="1020"/>
      <c r="G2" s="1020"/>
      <c r="H2" s="1020"/>
      <c r="I2" s="1020"/>
      <c r="J2" s="1020"/>
      <c r="K2" s="1020"/>
      <c r="L2" s="1020"/>
      <c r="M2" s="1020"/>
      <c r="N2" s="1020"/>
      <c r="O2" s="1020"/>
      <c r="P2" s="1020"/>
      <c r="Q2" s="1020"/>
      <c r="R2" s="1020"/>
      <c r="S2" s="1020"/>
      <c r="T2" s="1021"/>
      <c r="U2" s="1396" t="s">
        <v>149</v>
      </c>
      <c r="V2" s="1010"/>
      <c r="W2" s="1011"/>
      <c r="X2" s="74"/>
      <c r="Y2" s="1019"/>
      <c r="Z2" s="1020"/>
      <c r="AA2" s="1020"/>
      <c r="AB2" s="1020"/>
      <c r="AC2" s="1020"/>
      <c r="AD2" s="1020"/>
      <c r="AE2" s="1020"/>
      <c r="AF2" s="1020"/>
      <c r="AG2" s="1020"/>
      <c r="AH2" s="1021"/>
      <c r="AI2" s="1396" t="s">
        <v>149</v>
      </c>
      <c r="AJ2" s="1011"/>
      <c r="AK2" s="592"/>
    </row>
    <row r="3" spans="1:37" ht="24" customHeight="1">
      <c r="A3" s="1019"/>
      <c r="B3" s="1021"/>
      <c r="C3" s="1394" t="s">
        <v>1382</v>
      </c>
      <c r="D3" s="1016"/>
      <c r="E3" s="1016"/>
      <c r="F3" s="1016"/>
      <c r="G3" s="1016"/>
      <c r="H3" s="1016"/>
      <c r="I3" s="1016"/>
      <c r="J3" s="1016"/>
      <c r="K3" s="1016"/>
      <c r="L3" s="1016"/>
      <c r="M3" s="1016"/>
      <c r="N3" s="1016"/>
      <c r="O3" s="1016"/>
      <c r="P3" s="1016"/>
      <c r="Q3" s="1016"/>
      <c r="R3" s="1016"/>
      <c r="S3" s="1016"/>
      <c r="T3" s="1017"/>
      <c r="U3" s="1395">
        <v>43658</v>
      </c>
      <c r="V3" s="1016"/>
      <c r="W3" s="1017"/>
      <c r="X3" s="74"/>
      <c r="Y3" s="1019"/>
      <c r="Z3" s="1020"/>
      <c r="AA3" s="1020"/>
      <c r="AB3" s="1020"/>
      <c r="AC3" s="1020"/>
      <c r="AD3" s="1020"/>
      <c r="AE3" s="1020"/>
      <c r="AF3" s="1020"/>
      <c r="AG3" s="1020"/>
      <c r="AH3" s="1021"/>
      <c r="AI3" s="1397">
        <f>U3</f>
        <v>43658</v>
      </c>
      <c r="AJ3" s="1014"/>
      <c r="AK3" s="594"/>
    </row>
    <row r="4" spans="1:37" ht="15.75" customHeight="1">
      <c r="A4" s="1019"/>
      <c r="B4" s="1021"/>
      <c r="C4" s="1127" t="s">
        <v>151</v>
      </c>
      <c r="D4" s="1094" t="s">
        <v>108</v>
      </c>
      <c r="E4" s="1013"/>
      <c r="F4" s="1013"/>
      <c r="G4" s="1013"/>
      <c r="H4" s="1013"/>
      <c r="I4" s="1013"/>
      <c r="J4" s="1013"/>
      <c r="K4" s="1013"/>
      <c r="L4" s="1013"/>
      <c r="M4" s="1013"/>
      <c r="N4" s="1013"/>
      <c r="O4" s="1013"/>
      <c r="P4" s="1013"/>
      <c r="Q4" s="1013"/>
      <c r="R4" s="1013"/>
      <c r="S4" s="1013"/>
      <c r="T4" s="1014"/>
      <c r="U4" s="1095" t="s">
        <v>70</v>
      </c>
      <c r="V4" s="1011"/>
      <c r="W4" s="111">
        <v>5.1200000000000002E-2</v>
      </c>
      <c r="X4" s="112"/>
      <c r="Y4" s="1019"/>
      <c r="Z4" s="1020"/>
      <c r="AA4" s="1020"/>
      <c r="AB4" s="1020"/>
      <c r="AC4" s="1020"/>
      <c r="AD4" s="1020"/>
      <c r="AE4" s="1020"/>
      <c r="AF4" s="1020"/>
      <c r="AG4" s="1020"/>
      <c r="AH4" s="1021"/>
      <c r="AI4" s="1019"/>
      <c r="AJ4" s="1021"/>
      <c r="AK4" s="594"/>
    </row>
    <row r="5" spans="1:37" ht="21" customHeight="1">
      <c r="A5" s="1019"/>
      <c r="B5" s="1021"/>
      <c r="C5" s="1018"/>
      <c r="D5" s="1019"/>
      <c r="E5" s="1020"/>
      <c r="F5" s="1020"/>
      <c r="G5" s="1020"/>
      <c r="H5" s="1020"/>
      <c r="I5" s="1020"/>
      <c r="J5" s="1020"/>
      <c r="K5" s="1020"/>
      <c r="L5" s="1020"/>
      <c r="M5" s="1020"/>
      <c r="N5" s="1020"/>
      <c r="O5" s="1020"/>
      <c r="P5" s="1020"/>
      <c r="Q5" s="1020"/>
      <c r="R5" s="1020"/>
      <c r="S5" s="1020"/>
      <c r="T5" s="1021"/>
      <c r="U5" s="1096" t="s">
        <v>152</v>
      </c>
      <c r="V5" s="1011"/>
      <c r="W5" s="57">
        <f>+W34+W52+W60+W12</f>
        <v>0.958345</v>
      </c>
      <c r="X5" s="112"/>
      <c r="Y5" s="1019"/>
      <c r="Z5" s="1020"/>
      <c r="AA5" s="1020"/>
      <c r="AB5" s="1020"/>
      <c r="AC5" s="1020"/>
      <c r="AD5" s="1020"/>
      <c r="AE5" s="1020"/>
      <c r="AF5" s="1020"/>
      <c r="AG5" s="1020"/>
      <c r="AH5" s="1021"/>
      <c r="AI5" s="1019"/>
      <c r="AJ5" s="1021"/>
      <c r="AK5" s="594"/>
    </row>
    <row r="6" spans="1:37" ht="18.75">
      <c r="A6" s="1015"/>
      <c r="B6" s="1017"/>
      <c r="C6" s="1008"/>
      <c r="D6" s="1015"/>
      <c r="E6" s="1016"/>
      <c r="F6" s="1016"/>
      <c r="G6" s="1016"/>
      <c r="H6" s="1016"/>
      <c r="I6" s="1016"/>
      <c r="J6" s="1016"/>
      <c r="K6" s="1016"/>
      <c r="L6" s="1016"/>
      <c r="M6" s="1016"/>
      <c r="N6" s="1016"/>
      <c r="O6" s="1016"/>
      <c r="P6" s="1016"/>
      <c r="Q6" s="1016"/>
      <c r="R6" s="1016"/>
      <c r="S6" s="1016"/>
      <c r="T6" s="1017"/>
      <c r="U6" s="1095" t="s">
        <v>153</v>
      </c>
      <c r="V6" s="1011"/>
      <c r="W6" s="43">
        <f>+W5*W4</f>
        <v>4.9067263999999999E-2</v>
      </c>
      <c r="X6" s="112"/>
      <c r="Y6" s="1015"/>
      <c r="Z6" s="1016"/>
      <c r="AA6" s="1016"/>
      <c r="AB6" s="1016"/>
      <c r="AC6" s="1016"/>
      <c r="AD6" s="1016"/>
      <c r="AE6" s="1016"/>
      <c r="AF6" s="1016"/>
      <c r="AG6" s="1016"/>
      <c r="AH6" s="1017"/>
      <c r="AI6" s="1015"/>
      <c r="AJ6" s="1017"/>
      <c r="AK6" s="594"/>
    </row>
    <row r="7" spans="1:37" ht="18.75">
      <c r="A7" s="1311" t="s">
        <v>154</v>
      </c>
      <c r="B7" s="1010"/>
      <c r="C7" s="1010"/>
      <c r="D7" s="1010"/>
      <c r="E7" s="1010"/>
      <c r="F7" s="1010"/>
      <c r="G7" s="1010"/>
      <c r="H7" s="1010"/>
      <c r="I7" s="1010"/>
      <c r="J7" s="1010"/>
      <c r="K7" s="1010"/>
      <c r="L7" s="1010"/>
      <c r="M7" s="1011"/>
      <c r="N7" s="1311" t="s">
        <v>155</v>
      </c>
      <c r="O7" s="1010"/>
      <c r="P7" s="1010"/>
      <c r="Q7" s="1010"/>
      <c r="R7" s="1010"/>
      <c r="S7" s="1010"/>
      <c r="T7" s="1010"/>
      <c r="U7" s="1010"/>
      <c r="V7" s="1010"/>
      <c r="W7" s="1011"/>
      <c r="X7" s="112"/>
      <c r="Y7" s="1100" t="s">
        <v>1</v>
      </c>
      <c r="Z7" s="1010"/>
      <c r="AA7" s="1010"/>
      <c r="AB7" s="1010"/>
      <c r="AC7" s="1010"/>
      <c r="AD7" s="1010"/>
      <c r="AE7" s="1010"/>
      <c r="AF7" s="1010"/>
      <c r="AG7" s="1010"/>
      <c r="AH7" s="1010"/>
      <c r="AI7" s="1010"/>
      <c r="AJ7" s="1011"/>
      <c r="AK7" s="114"/>
    </row>
    <row r="8" spans="1:37" ht="72.75" customHeight="1">
      <c r="A8" s="1398" t="s">
        <v>2100</v>
      </c>
      <c r="B8" s="1010"/>
      <c r="C8" s="1010"/>
      <c r="D8" s="1010"/>
      <c r="E8" s="1010"/>
      <c r="F8" s="1010"/>
      <c r="G8" s="1010"/>
      <c r="H8" s="1010"/>
      <c r="I8" s="1010"/>
      <c r="J8" s="1010"/>
      <c r="K8" s="1010"/>
      <c r="L8" s="1010"/>
      <c r="M8" s="1011"/>
      <c r="N8" s="1398" t="s">
        <v>2109</v>
      </c>
      <c r="O8" s="1010"/>
      <c r="P8" s="1010"/>
      <c r="Q8" s="1010"/>
      <c r="R8" s="1010"/>
      <c r="S8" s="1010"/>
      <c r="T8" s="1010"/>
      <c r="U8" s="1010"/>
      <c r="V8" s="1010"/>
      <c r="W8" s="1011"/>
      <c r="X8" s="115"/>
      <c r="Y8" s="1101" t="str">
        <f>+D4</f>
        <v>GESTIÓN DE COMUNICACIONES Y MERCADEO</v>
      </c>
      <c r="Z8" s="1020"/>
      <c r="AA8" s="1020"/>
      <c r="AB8" s="1020"/>
      <c r="AC8" s="1020"/>
      <c r="AD8" s="1020"/>
      <c r="AE8" s="1020"/>
      <c r="AF8" s="1020"/>
      <c r="AG8" s="1020"/>
      <c r="AH8" s="1020"/>
      <c r="AI8" s="1020"/>
      <c r="AJ8" s="1021"/>
      <c r="AK8" s="107"/>
    </row>
    <row r="9" spans="1:37" ht="18.75">
      <c r="A9" s="1399" t="s">
        <v>71</v>
      </c>
      <c r="B9" s="1010"/>
      <c r="C9" s="1010"/>
      <c r="D9" s="1010"/>
      <c r="E9" s="1010"/>
      <c r="F9" s="1010"/>
      <c r="G9" s="1010"/>
      <c r="H9" s="1010"/>
      <c r="I9" s="1010"/>
      <c r="J9" s="1010"/>
      <c r="K9" s="1010"/>
      <c r="L9" s="1010"/>
      <c r="M9" s="1011"/>
      <c r="N9" s="1399" t="s">
        <v>821</v>
      </c>
      <c r="O9" s="1010"/>
      <c r="P9" s="1010"/>
      <c r="Q9" s="1010"/>
      <c r="R9" s="1010"/>
      <c r="S9" s="1010"/>
      <c r="T9" s="1010"/>
      <c r="U9" s="1010"/>
      <c r="V9" s="1010"/>
      <c r="W9" s="1011"/>
      <c r="X9" s="112"/>
      <c r="Y9" s="1019"/>
      <c r="Z9" s="1020"/>
      <c r="AA9" s="1020"/>
      <c r="AB9" s="1020"/>
      <c r="AC9" s="1020"/>
      <c r="AD9" s="1020"/>
      <c r="AE9" s="1020"/>
      <c r="AF9" s="1020"/>
      <c r="AG9" s="1020"/>
      <c r="AH9" s="1020"/>
      <c r="AI9" s="1020"/>
      <c r="AJ9" s="1021"/>
      <c r="AK9" s="107"/>
    </row>
    <row r="10" spans="1:37" ht="68.25" customHeight="1">
      <c r="A10" s="1100" t="s">
        <v>2111</v>
      </c>
      <c r="B10" s="1010"/>
      <c r="C10" s="1010"/>
      <c r="D10" s="1010"/>
      <c r="E10" s="1010"/>
      <c r="F10" s="1010"/>
      <c r="G10" s="1010"/>
      <c r="H10" s="1010"/>
      <c r="I10" s="1010"/>
      <c r="J10" s="1010"/>
      <c r="K10" s="1010"/>
      <c r="L10" s="1010"/>
      <c r="M10" s="1011"/>
      <c r="N10" s="1100" t="s">
        <v>2129</v>
      </c>
      <c r="O10" s="1010"/>
      <c r="P10" s="1010"/>
      <c r="Q10" s="1010"/>
      <c r="R10" s="1010"/>
      <c r="S10" s="1010"/>
      <c r="T10" s="1010"/>
      <c r="U10" s="1010"/>
      <c r="V10" s="1010"/>
      <c r="W10" s="1011"/>
      <c r="X10" s="115"/>
      <c r="Y10" s="1015"/>
      <c r="Z10" s="1016"/>
      <c r="AA10" s="1016"/>
      <c r="AB10" s="1016"/>
      <c r="AC10" s="1016"/>
      <c r="AD10" s="1016"/>
      <c r="AE10" s="1016"/>
      <c r="AF10" s="1016"/>
      <c r="AG10" s="1016"/>
      <c r="AH10" s="1016"/>
      <c r="AI10" s="1016"/>
      <c r="AJ10" s="1017"/>
      <c r="AK10" s="107"/>
    </row>
    <row r="11" spans="1:37" ht="45">
      <c r="A11" s="35" t="s">
        <v>2</v>
      </c>
      <c r="B11" s="40" t="s">
        <v>161</v>
      </c>
      <c r="C11" s="40" t="s">
        <v>7</v>
      </c>
      <c r="D11" s="35" t="s">
        <v>3</v>
      </c>
      <c r="E11" s="35" t="s">
        <v>4</v>
      </c>
      <c r="F11" s="35" t="s">
        <v>5</v>
      </c>
      <c r="G11" s="37" t="s">
        <v>6</v>
      </c>
      <c r="H11" s="35" t="s">
        <v>53</v>
      </c>
      <c r="I11" s="35" t="s">
        <v>54</v>
      </c>
      <c r="J11" s="35" t="s">
        <v>55</v>
      </c>
      <c r="K11" s="35" t="s">
        <v>56</v>
      </c>
      <c r="L11" s="35" t="s">
        <v>57</v>
      </c>
      <c r="M11" s="35" t="s">
        <v>58</v>
      </c>
      <c r="N11" s="35" t="s">
        <v>59</v>
      </c>
      <c r="O11" s="35" t="s">
        <v>60</v>
      </c>
      <c r="P11" s="35" t="s">
        <v>61</v>
      </c>
      <c r="Q11" s="35" t="s">
        <v>62</v>
      </c>
      <c r="R11" s="35" t="s">
        <v>63</v>
      </c>
      <c r="S11" s="35" t="s">
        <v>64</v>
      </c>
      <c r="T11" s="35" t="s">
        <v>65</v>
      </c>
      <c r="U11" s="35" t="s">
        <v>66</v>
      </c>
      <c r="V11" s="38" t="s">
        <v>52</v>
      </c>
      <c r="W11" s="40" t="s">
        <v>162</v>
      </c>
      <c r="X11" s="116"/>
      <c r="Y11" s="117" t="s">
        <v>163</v>
      </c>
      <c r="Z11" s="117" t="s">
        <v>164</v>
      </c>
      <c r="AA11" s="117" t="s">
        <v>165</v>
      </c>
      <c r="AB11" s="117" t="s">
        <v>166</v>
      </c>
      <c r="AC11" s="117" t="s">
        <v>167</v>
      </c>
      <c r="AD11" s="117" t="s">
        <v>168</v>
      </c>
      <c r="AE11" s="117" t="s">
        <v>169</v>
      </c>
      <c r="AF11" s="117" t="s">
        <v>170</v>
      </c>
      <c r="AG11" s="117" t="s">
        <v>171</v>
      </c>
      <c r="AH11" s="117" t="s">
        <v>172</v>
      </c>
      <c r="AI11" s="117" t="s">
        <v>173</v>
      </c>
      <c r="AJ11" s="117" t="s">
        <v>174</v>
      </c>
      <c r="AK11" s="118"/>
    </row>
    <row r="12" spans="1:37" ht="33.75" customHeight="1">
      <c r="A12" s="1376" t="s">
        <v>2137</v>
      </c>
      <c r="B12" s="1046" t="s">
        <v>2139</v>
      </c>
      <c r="C12" s="1046" t="s">
        <v>2143</v>
      </c>
      <c r="D12" s="1046" t="s">
        <v>137</v>
      </c>
      <c r="E12" s="1046">
        <v>100</v>
      </c>
      <c r="F12" s="1046" t="s">
        <v>2145</v>
      </c>
      <c r="G12" s="1046" t="s">
        <v>179</v>
      </c>
      <c r="H12" s="42" t="s">
        <v>68</v>
      </c>
      <c r="I12" s="43">
        <v>3.2000000000000001E-2</v>
      </c>
      <c r="J12" s="43">
        <v>0.15539999999999998</v>
      </c>
      <c r="K12" s="43">
        <v>6.2899999999999998E-2</v>
      </c>
      <c r="L12" s="43">
        <v>0.1003</v>
      </c>
      <c r="M12" s="43">
        <v>8.8300000000000003E-2</v>
      </c>
      <c r="N12" s="43">
        <v>0.1452</v>
      </c>
      <c r="O12" s="43">
        <v>8.2400000000000001E-2</v>
      </c>
      <c r="P12" s="43">
        <v>8.9700000000000002E-2</v>
      </c>
      <c r="Q12" s="43">
        <v>7.2300000000000003E-2</v>
      </c>
      <c r="R12" s="43">
        <v>8.3400000000000002E-2</v>
      </c>
      <c r="S12" s="43">
        <v>5.4600000000000003E-2</v>
      </c>
      <c r="T12" s="43">
        <v>3.3500000000000002E-2</v>
      </c>
      <c r="U12" s="57">
        <f t="shared" ref="U12:U13" si="0">SUM(I12:T12)</f>
        <v>1</v>
      </c>
      <c r="V12" s="1051">
        <v>0.3</v>
      </c>
      <c r="W12" s="1052">
        <f>IF(OR(U13=0,V12=0),0,(U13/U12*V12))</f>
        <v>0.28341</v>
      </c>
      <c r="Y12" s="1046" t="s">
        <v>2154</v>
      </c>
      <c r="Z12" s="1046" t="s">
        <v>2162</v>
      </c>
      <c r="AA12" s="1046" t="s">
        <v>2164</v>
      </c>
      <c r="AB12" s="1046" t="s">
        <v>2165</v>
      </c>
      <c r="AC12" s="1046" t="s">
        <v>2167</v>
      </c>
      <c r="AD12" s="1046" t="s">
        <v>2169</v>
      </c>
      <c r="AE12" s="1046" t="s">
        <v>2172</v>
      </c>
      <c r="AF12" s="1046" t="s">
        <v>2173</v>
      </c>
      <c r="AG12" s="1390" t="s">
        <v>2174</v>
      </c>
      <c r="AH12" s="1046" t="s">
        <v>2177</v>
      </c>
      <c r="AI12" s="1046" t="s">
        <v>2178</v>
      </c>
      <c r="AJ12" s="1046" t="s">
        <v>2179</v>
      </c>
      <c r="AK12" s="118"/>
    </row>
    <row r="13" spans="1:37" ht="33.75" customHeight="1">
      <c r="A13" s="1019"/>
      <c r="B13" s="1008"/>
      <c r="C13" s="1008"/>
      <c r="D13" s="1008"/>
      <c r="E13" s="1008"/>
      <c r="F13" s="1008"/>
      <c r="G13" s="1008"/>
      <c r="H13" s="120" t="s">
        <v>69</v>
      </c>
      <c r="I13" s="602">
        <v>1.32E-2</v>
      </c>
      <c r="J13" s="602">
        <v>0.11890000000000001</v>
      </c>
      <c r="K13" s="602">
        <v>6.2899999999999998E-2</v>
      </c>
      <c r="L13" s="602">
        <v>0.1003</v>
      </c>
      <c r="M13" s="602">
        <v>8.8300000000000003E-2</v>
      </c>
      <c r="N13" s="603">
        <v>0.1452</v>
      </c>
      <c r="O13" s="603">
        <v>8.2400000000000001E-2</v>
      </c>
      <c r="P13" s="603">
        <v>8.9700000000000002E-2</v>
      </c>
      <c r="Q13" s="603">
        <v>7.2300000000000003E-2</v>
      </c>
      <c r="R13" s="603">
        <v>8.3400000000000002E-2</v>
      </c>
      <c r="S13" s="603">
        <v>5.4600000000000003E-2</v>
      </c>
      <c r="T13" s="603">
        <v>3.3500000000000002E-2</v>
      </c>
      <c r="U13" s="144">
        <f t="shared" si="0"/>
        <v>0.94469999999999998</v>
      </c>
      <c r="V13" s="1008"/>
      <c r="W13" s="1008"/>
      <c r="Y13" s="1008"/>
      <c r="Z13" s="1008"/>
      <c r="AA13" s="1008"/>
      <c r="AB13" s="1008"/>
      <c r="AC13" s="1008"/>
      <c r="AD13" s="1008"/>
      <c r="AE13" s="1008"/>
      <c r="AF13" s="1008"/>
      <c r="AG13" s="1017"/>
      <c r="AH13" s="1008"/>
      <c r="AI13" s="1008"/>
      <c r="AJ13" s="1008"/>
      <c r="AK13" s="118"/>
    </row>
    <row r="14" spans="1:37">
      <c r="A14" s="1019"/>
      <c r="B14" s="1097" t="s">
        <v>30</v>
      </c>
      <c r="C14" s="1010"/>
      <c r="D14" s="1010"/>
      <c r="E14" s="1010"/>
      <c r="F14" s="1010"/>
      <c r="G14" s="1010"/>
      <c r="H14" s="1010"/>
      <c r="I14" s="1010"/>
      <c r="J14" s="1010"/>
      <c r="K14" s="1010"/>
      <c r="L14" s="1010"/>
      <c r="M14" s="1010"/>
      <c r="N14" s="1010"/>
      <c r="O14" s="1010"/>
      <c r="P14" s="1010"/>
      <c r="Q14" s="1010"/>
      <c r="R14" s="1010"/>
      <c r="S14" s="1010"/>
      <c r="T14" s="1010"/>
      <c r="U14" s="1010"/>
      <c r="V14" s="1010"/>
      <c r="W14" s="1011"/>
      <c r="Y14" s="125"/>
      <c r="Z14" s="125"/>
      <c r="AA14" s="125"/>
      <c r="AB14" s="125"/>
      <c r="AC14" s="125"/>
      <c r="AD14" s="125"/>
      <c r="AE14" s="125"/>
      <c r="AF14" s="125"/>
      <c r="AG14" s="125"/>
      <c r="AH14" s="125"/>
      <c r="AI14" s="125"/>
      <c r="AJ14" s="605"/>
      <c r="AK14" s="118"/>
    </row>
    <row r="15" spans="1:37" ht="24.75" customHeight="1">
      <c r="A15" s="1019"/>
      <c r="B15" s="1373"/>
      <c r="C15" s="1374"/>
      <c r="D15" s="1392" t="s">
        <v>2195</v>
      </c>
      <c r="E15" s="1013"/>
      <c r="F15" s="1013"/>
      <c r="G15" s="1014"/>
      <c r="H15" s="608" t="s">
        <v>68</v>
      </c>
      <c r="I15" s="609">
        <v>3.3399999999999999E-2</v>
      </c>
      <c r="J15" s="609">
        <v>9.849999999999999E-2</v>
      </c>
      <c r="K15" s="609">
        <v>7.6200000000000004E-2</v>
      </c>
      <c r="L15" s="609">
        <v>0.11169999999999999</v>
      </c>
      <c r="M15" s="609">
        <v>3.3399999999999999E-2</v>
      </c>
      <c r="N15" s="609">
        <v>0.1042</v>
      </c>
      <c r="O15" s="609">
        <v>9.3900000000000011E-2</v>
      </c>
      <c r="P15" s="609">
        <v>0.1162</v>
      </c>
      <c r="Q15" s="609">
        <v>0.1051</v>
      </c>
      <c r="R15" s="609">
        <v>0.1009</v>
      </c>
      <c r="S15" s="609">
        <v>6.59E-2</v>
      </c>
      <c r="T15" s="609">
        <v>6.0599999999999994E-2</v>
      </c>
      <c r="U15" s="610">
        <v>0.99999999999999989</v>
      </c>
      <c r="V15" s="1373"/>
      <c r="W15" s="1393">
        <v>9.5820000000000016E-2</v>
      </c>
      <c r="X15" s="611"/>
      <c r="Y15" s="1391" t="s">
        <v>2202</v>
      </c>
      <c r="Z15" s="1391" t="s">
        <v>2207</v>
      </c>
      <c r="AA15" s="1391" t="s">
        <v>2208</v>
      </c>
      <c r="AB15" s="1391" t="s">
        <v>2209</v>
      </c>
      <c r="AC15" s="1391" t="s">
        <v>2210</v>
      </c>
      <c r="AD15" s="1391">
        <v>0</v>
      </c>
      <c r="AE15" s="1391">
        <v>0</v>
      </c>
      <c r="AF15" s="1391">
        <v>0</v>
      </c>
      <c r="AG15" s="1391">
        <v>0</v>
      </c>
      <c r="AH15" s="1391">
        <v>0</v>
      </c>
      <c r="AI15" s="1391">
        <v>0</v>
      </c>
      <c r="AJ15" s="1391">
        <v>0</v>
      </c>
      <c r="AK15" s="615"/>
    </row>
    <row r="16" spans="1:37" ht="24.75" customHeight="1">
      <c r="A16" s="1019"/>
      <c r="B16" s="1018"/>
      <c r="C16" s="1018"/>
      <c r="D16" s="1019"/>
      <c r="E16" s="1020"/>
      <c r="F16" s="1020"/>
      <c r="G16" s="1021"/>
      <c r="H16" s="616" t="s">
        <v>69</v>
      </c>
      <c r="I16" s="617">
        <v>1.8100000000000002E-2</v>
      </c>
      <c r="J16" s="617">
        <v>0.08</v>
      </c>
      <c r="K16" s="617">
        <v>7.6200000000000004E-2</v>
      </c>
      <c r="L16" s="617">
        <v>0.11169999999999999</v>
      </c>
      <c r="M16" s="617">
        <v>3.3399999999999999E-2</v>
      </c>
      <c r="N16" s="617">
        <v>0</v>
      </c>
      <c r="O16" s="617">
        <v>0</v>
      </c>
      <c r="P16" s="617">
        <v>0</v>
      </c>
      <c r="Q16" s="617">
        <v>0</v>
      </c>
      <c r="R16" s="617">
        <v>0</v>
      </c>
      <c r="S16" s="617">
        <v>0</v>
      </c>
      <c r="T16" s="617">
        <v>0</v>
      </c>
      <c r="U16" s="618">
        <v>0.31940000000000002</v>
      </c>
      <c r="V16" s="1018"/>
      <c r="W16" s="1383"/>
      <c r="X16" s="611"/>
      <c r="Y16" s="1008"/>
      <c r="Z16" s="1008"/>
      <c r="AA16" s="1008"/>
      <c r="AB16" s="1008"/>
      <c r="AC16" s="1008"/>
      <c r="AD16" s="1008"/>
      <c r="AE16" s="1008"/>
      <c r="AF16" s="1008"/>
      <c r="AG16" s="1008"/>
      <c r="AH16" s="1008"/>
      <c r="AI16" s="1008"/>
      <c r="AJ16" s="1008"/>
      <c r="AK16" s="615"/>
    </row>
    <row r="17" spans="1:37" ht="24.75" customHeight="1">
      <c r="A17" s="1019"/>
      <c r="B17" s="1373"/>
      <c r="C17" s="1374"/>
      <c r="D17" s="1392" t="s">
        <v>2232</v>
      </c>
      <c r="E17" s="1013"/>
      <c r="F17" s="1013"/>
      <c r="G17" s="1014"/>
      <c r="H17" s="608" t="s">
        <v>68</v>
      </c>
      <c r="I17" s="609">
        <v>2.5000000000000001E-2</v>
      </c>
      <c r="J17" s="609">
        <v>0.2712</v>
      </c>
      <c r="K17" s="609">
        <v>5.2199999999999996E-2</v>
      </c>
      <c r="L17" s="609">
        <v>0.1153</v>
      </c>
      <c r="M17" s="609">
        <v>6.83E-2</v>
      </c>
      <c r="N17" s="609">
        <v>8.6099999999999996E-2</v>
      </c>
      <c r="O17" s="609">
        <v>7.0499999999999993E-2</v>
      </c>
      <c r="P17" s="609">
        <v>9.0299999999999991E-2</v>
      </c>
      <c r="Q17" s="609">
        <v>5.91E-2</v>
      </c>
      <c r="R17" s="609">
        <v>7.6399999999999996E-2</v>
      </c>
      <c r="S17" s="609">
        <v>4.6699999999999998E-2</v>
      </c>
      <c r="T17" s="609">
        <v>3.8900000000000004E-2</v>
      </c>
      <c r="U17" s="610">
        <v>1</v>
      </c>
      <c r="V17" s="1373"/>
      <c r="W17" s="1393">
        <v>0.16169999999999998</v>
      </c>
      <c r="X17" s="611"/>
      <c r="Y17" s="1391" t="s">
        <v>2240</v>
      </c>
      <c r="Z17" s="1391" t="s">
        <v>2241</v>
      </c>
      <c r="AA17" s="1391" t="s">
        <v>2242</v>
      </c>
      <c r="AB17" s="1391" t="s">
        <v>2243</v>
      </c>
      <c r="AC17" s="1391" t="s">
        <v>2244</v>
      </c>
      <c r="AD17" s="1391">
        <v>0</v>
      </c>
      <c r="AE17" s="1391">
        <v>0</v>
      </c>
      <c r="AF17" s="1391">
        <v>0</v>
      </c>
      <c r="AG17" s="1391">
        <v>0</v>
      </c>
      <c r="AH17" s="1391">
        <v>0</v>
      </c>
      <c r="AI17" s="1391">
        <v>0</v>
      </c>
      <c r="AJ17" s="1391">
        <v>0</v>
      </c>
      <c r="AK17" s="615"/>
    </row>
    <row r="18" spans="1:37" ht="24.75" customHeight="1">
      <c r="A18" s="1019"/>
      <c r="B18" s="1008"/>
      <c r="C18" s="1008"/>
      <c r="D18" s="1015"/>
      <c r="E18" s="1016"/>
      <c r="F18" s="1016"/>
      <c r="G18" s="1017"/>
      <c r="H18" s="622" t="s">
        <v>69</v>
      </c>
      <c r="I18" s="623">
        <v>2.5000000000000001E-2</v>
      </c>
      <c r="J18" s="623">
        <v>0.20120000000000002</v>
      </c>
      <c r="K18" s="623">
        <v>5.2199999999999996E-2</v>
      </c>
      <c r="L18" s="623">
        <v>0.1153</v>
      </c>
      <c r="M18" s="623">
        <v>6.83E-2</v>
      </c>
      <c r="N18" s="623">
        <v>0</v>
      </c>
      <c r="O18" s="623">
        <v>0</v>
      </c>
      <c r="P18" s="623">
        <v>0</v>
      </c>
      <c r="Q18" s="623">
        <v>0</v>
      </c>
      <c r="R18" s="623">
        <v>0</v>
      </c>
      <c r="S18" s="623">
        <v>0</v>
      </c>
      <c r="T18" s="623">
        <v>0</v>
      </c>
      <c r="U18" s="624">
        <v>0.46199999999999997</v>
      </c>
      <c r="V18" s="1008"/>
      <c r="W18" s="1008"/>
      <c r="X18" s="611"/>
      <c r="Y18" s="1008"/>
      <c r="Z18" s="1008"/>
      <c r="AA18" s="1008"/>
      <c r="AB18" s="1008"/>
      <c r="AC18" s="1008"/>
      <c r="AD18" s="1008"/>
      <c r="AE18" s="1008"/>
      <c r="AF18" s="1008"/>
      <c r="AG18" s="1008"/>
      <c r="AH18" s="1008"/>
      <c r="AI18" s="1008"/>
      <c r="AJ18" s="1008"/>
      <c r="AK18" s="615"/>
    </row>
    <row r="19" spans="1:37" ht="30" customHeight="1">
      <c r="A19" s="1019"/>
      <c r="B19" s="1373"/>
      <c r="C19" s="1374"/>
      <c r="D19" s="1392" t="s">
        <v>2248</v>
      </c>
      <c r="E19" s="1013"/>
      <c r="F19" s="1013"/>
      <c r="G19" s="1014"/>
      <c r="H19" s="608" t="s">
        <v>68</v>
      </c>
      <c r="I19" s="609">
        <v>3.7900000000000003E-2</v>
      </c>
      <c r="J19" s="609">
        <v>8.8399999999999992E-2</v>
      </c>
      <c r="K19" s="609">
        <v>6.2199999999999998E-2</v>
      </c>
      <c r="L19" s="609">
        <v>7.5499999999999998E-2</v>
      </c>
      <c r="M19" s="609">
        <v>0.15539999999999998</v>
      </c>
      <c r="N19" s="609">
        <v>0.2394</v>
      </c>
      <c r="O19" s="609">
        <v>8.43E-2</v>
      </c>
      <c r="P19" s="609">
        <v>6.6500000000000004E-2</v>
      </c>
      <c r="Q19" s="609">
        <v>5.7500000000000002E-2</v>
      </c>
      <c r="R19" s="609">
        <v>7.5499999999999998E-2</v>
      </c>
      <c r="S19" s="609">
        <v>5.2900000000000003E-2</v>
      </c>
      <c r="T19" s="609">
        <v>4.5000000000000005E-3</v>
      </c>
      <c r="U19" s="610">
        <v>1</v>
      </c>
      <c r="V19" s="1373"/>
      <c r="W19" s="1393">
        <v>0.13482</v>
      </c>
      <c r="X19" s="611"/>
      <c r="Y19" s="1391" t="s">
        <v>2251</v>
      </c>
      <c r="Z19" s="1391" t="s">
        <v>2252</v>
      </c>
      <c r="AA19" s="1391" t="s">
        <v>2253</v>
      </c>
      <c r="AB19" s="1391" t="s">
        <v>2254</v>
      </c>
      <c r="AC19" s="1391" t="s">
        <v>2255</v>
      </c>
      <c r="AD19" s="1391">
        <v>0</v>
      </c>
      <c r="AE19" s="1391">
        <v>0</v>
      </c>
      <c r="AF19" s="1391">
        <v>0</v>
      </c>
      <c r="AG19" s="1391">
        <v>0</v>
      </c>
      <c r="AH19" s="1391">
        <v>0</v>
      </c>
      <c r="AI19" s="1391">
        <v>0</v>
      </c>
      <c r="AJ19" s="1391">
        <v>0</v>
      </c>
      <c r="AK19" s="615"/>
    </row>
    <row r="20" spans="1:37" ht="30" customHeight="1">
      <c r="A20" s="1019"/>
      <c r="B20" s="1008"/>
      <c r="C20" s="1008"/>
      <c r="D20" s="1015"/>
      <c r="E20" s="1016"/>
      <c r="F20" s="1016"/>
      <c r="G20" s="1017"/>
      <c r="H20" s="622" t="s">
        <v>69</v>
      </c>
      <c r="I20" s="623">
        <v>2.2099999999999998E-2</v>
      </c>
      <c r="J20" s="623">
        <v>7.0000000000000007E-2</v>
      </c>
      <c r="K20" s="623">
        <v>6.2199999999999998E-2</v>
      </c>
      <c r="L20" s="623">
        <v>7.5499999999999998E-2</v>
      </c>
      <c r="M20" s="623">
        <v>0.15539999999999998</v>
      </c>
      <c r="N20" s="623">
        <v>0</v>
      </c>
      <c r="O20" s="623">
        <v>0</v>
      </c>
      <c r="P20" s="623">
        <v>0</v>
      </c>
      <c r="Q20" s="623">
        <v>0</v>
      </c>
      <c r="R20" s="623">
        <v>0</v>
      </c>
      <c r="S20" s="623">
        <v>0</v>
      </c>
      <c r="T20" s="623">
        <v>0</v>
      </c>
      <c r="U20" s="624">
        <v>0.38519999999999999</v>
      </c>
      <c r="V20" s="1008"/>
      <c r="W20" s="1008"/>
      <c r="X20" s="611"/>
      <c r="Y20" s="1008"/>
      <c r="Z20" s="1008"/>
      <c r="AA20" s="1008"/>
      <c r="AB20" s="1008"/>
      <c r="AC20" s="1008"/>
      <c r="AD20" s="1008"/>
      <c r="AE20" s="1008"/>
      <c r="AF20" s="1008"/>
      <c r="AG20" s="1008"/>
      <c r="AH20" s="1008"/>
      <c r="AI20" s="1008"/>
      <c r="AJ20" s="1008"/>
      <c r="AK20" s="615"/>
    </row>
    <row r="21" spans="1:37" ht="33" customHeight="1">
      <c r="A21" s="1019"/>
      <c r="B21" s="1047" t="s">
        <v>2139</v>
      </c>
      <c r="C21" s="1048" t="s">
        <v>2257</v>
      </c>
      <c r="D21" s="1377" t="s">
        <v>2258</v>
      </c>
      <c r="E21" s="1013"/>
      <c r="F21" s="1013"/>
      <c r="G21" s="1014"/>
      <c r="H21" s="42" t="s">
        <v>68</v>
      </c>
      <c r="I21" s="43">
        <v>3.3399999999999999E-2</v>
      </c>
      <c r="J21" s="43">
        <v>9.849999999999999E-2</v>
      </c>
      <c r="K21" s="43">
        <v>7.6200000000000004E-2</v>
      </c>
      <c r="L21" s="43">
        <v>0.11169999999999999</v>
      </c>
      <c r="M21" s="43">
        <v>3.3399999999999999E-2</v>
      </c>
      <c r="N21" s="43">
        <v>0.1042</v>
      </c>
      <c r="O21" s="43">
        <v>9.3900000000000011E-2</v>
      </c>
      <c r="P21" s="43">
        <v>0.1162</v>
      </c>
      <c r="Q21" s="43">
        <v>0.1051</v>
      </c>
      <c r="R21" s="43">
        <v>0.1009</v>
      </c>
      <c r="S21" s="43">
        <v>6.59E-2</v>
      </c>
      <c r="T21" s="43">
        <v>6.0599999999999994E-2</v>
      </c>
      <c r="U21" s="57">
        <f t="shared" ref="U21:U32" si="1">SUM(I21:T21)</f>
        <v>0.99999999999999989</v>
      </c>
      <c r="V21" s="1074">
        <v>0.15</v>
      </c>
      <c r="W21" s="1072">
        <f>IF(OR(U22=0,V21=0),0,(U22/U21*V21))</f>
        <v>0.14493</v>
      </c>
      <c r="Y21" s="1046"/>
      <c r="Z21" s="1046"/>
      <c r="AA21" s="1046"/>
      <c r="AB21" s="1046"/>
      <c r="AC21" s="1046"/>
      <c r="AD21" s="627" t="s">
        <v>2267</v>
      </c>
      <c r="AE21" s="1046" t="s">
        <v>2268</v>
      </c>
      <c r="AF21" s="1046" t="s">
        <v>2269</v>
      </c>
      <c r="AG21" s="1046" t="s">
        <v>2270</v>
      </c>
      <c r="AH21" s="1046" t="s">
        <v>2271</v>
      </c>
      <c r="AI21" s="1046" t="s">
        <v>2272</v>
      </c>
      <c r="AJ21" s="1046" t="s">
        <v>2273</v>
      </c>
      <c r="AK21" s="118"/>
    </row>
    <row r="22" spans="1:37" ht="43.5" customHeight="1">
      <c r="A22" s="1019"/>
      <c r="B22" s="1008"/>
      <c r="C22" s="1008"/>
      <c r="D22" s="1015"/>
      <c r="E22" s="1016"/>
      <c r="F22" s="1016"/>
      <c r="G22" s="1017"/>
      <c r="H22" s="628" t="s">
        <v>69</v>
      </c>
      <c r="I22" s="629">
        <v>1.8100000000000002E-2</v>
      </c>
      <c r="J22" s="629">
        <v>0.08</v>
      </c>
      <c r="K22" s="629">
        <v>7.6200000000000004E-2</v>
      </c>
      <c r="L22" s="629">
        <v>0.11169999999999999</v>
      </c>
      <c r="M22" s="629">
        <v>3.3399999999999999E-2</v>
      </c>
      <c r="N22" s="630">
        <v>0.1042</v>
      </c>
      <c r="O22" s="630">
        <v>9.3899999999999997E-2</v>
      </c>
      <c r="P22" s="630">
        <v>0.1162</v>
      </c>
      <c r="Q22" s="630">
        <v>0.1051</v>
      </c>
      <c r="R22" s="630">
        <v>0.1009</v>
      </c>
      <c r="S22" s="630">
        <v>6.59E-2</v>
      </c>
      <c r="T22" s="630">
        <v>6.0600000000000001E-2</v>
      </c>
      <c r="U22" s="631">
        <f t="shared" si="1"/>
        <v>0.96619999999999995</v>
      </c>
      <c r="V22" s="1008"/>
      <c r="W22" s="1008"/>
      <c r="Y22" s="1008"/>
      <c r="Z22" s="1008"/>
      <c r="AA22" s="1008"/>
      <c r="AB22" s="1008"/>
      <c r="AC22" s="1008"/>
      <c r="AD22" s="632" t="s">
        <v>2286</v>
      </c>
      <c r="AE22" s="1008"/>
      <c r="AF22" s="1008"/>
      <c r="AG22" s="1008"/>
      <c r="AH22" s="1008"/>
      <c r="AI22" s="1008"/>
      <c r="AJ22" s="1008"/>
      <c r="AK22" s="118"/>
    </row>
    <row r="23" spans="1:37" ht="24.75" customHeight="1">
      <c r="A23" s="1019"/>
      <c r="B23" s="1047" t="s">
        <v>2139</v>
      </c>
      <c r="C23" s="1048" t="s">
        <v>2257</v>
      </c>
      <c r="D23" s="1377" t="s">
        <v>2288</v>
      </c>
      <c r="E23" s="1013"/>
      <c r="F23" s="1013"/>
      <c r="G23" s="1014"/>
      <c r="H23" s="42" t="s">
        <v>68</v>
      </c>
      <c r="I23" s="43">
        <v>2.5000000000000001E-2</v>
      </c>
      <c r="J23" s="43">
        <v>0.2712</v>
      </c>
      <c r="K23" s="43">
        <v>5.2199999999999996E-2</v>
      </c>
      <c r="L23" s="43">
        <v>0.1153</v>
      </c>
      <c r="M23" s="43">
        <v>6.83E-2</v>
      </c>
      <c r="N23" s="43">
        <v>8.6099999999999996E-2</v>
      </c>
      <c r="O23" s="43">
        <v>7.0499999999999993E-2</v>
      </c>
      <c r="P23" s="43">
        <v>9.0299999999999991E-2</v>
      </c>
      <c r="Q23" s="43">
        <v>5.91E-2</v>
      </c>
      <c r="R23" s="43">
        <v>7.6399999999999996E-2</v>
      </c>
      <c r="S23" s="43">
        <v>4.6699999999999998E-2</v>
      </c>
      <c r="T23" s="43">
        <v>3.8900000000000004E-2</v>
      </c>
      <c r="U23" s="57">
        <f t="shared" si="1"/>
        <v>1</v>
      </c>
      <c r="V23" s="1074">
        <v>0.15</v>
      </c>
      <c r="W23" s="1072">
        <f>IF(OR(U24=0,V23=0),0,(U24/U23*V23))</f>
        <v>0.13950000000000001</v>
      </c>
      <c r="Y23" s="1046"/>
      <c r="Z23" s="1046"/>
      <c r="AA23" s="1046"/>
      <c r="AB23" s="1046"/>
      <c r="AC23" s="1046"/>
      <c r="AD23" s="1411" t="s">
        <v>2315</v>
      </c>
      <c r="AE23" s="1046" t="s">
        <v>2316</v>
      </c>
      <c r="AF23" s="1046" t="s">
        <v>2317</v>
      </c>
      <c r="AG23" s="1046" t="s">
        <v>2318</v>
      </c>
      <c r="AH23" s="1046" t="s">
        <v>2319</v>
      </c>
      <c r="AI23" s="1046" t="s">
        <v>2320</v>
      </c>
      <c r="AJ23" s="1046" t="s">
        <v>2321</v>
      </c>
      <c r="AK23" s="118"/>
    </row>
    <row r="24" spans="1:37" ht="24.75" customHeight="1">
      <c r="A24" s="1019"/>
      <c r="B24" s="1008"/>
      <c r="C24" s="1008"/>
      <c r="D24" s="1015"/>
      <c r="E24" s="1016"/>
      <c r="F24" s="1016"/>
      <c r="G24" s="1017"/>
      <c r="H24" s="628" t="s">
        <v>69</v>
      </c>
      <c r="I24" s="629">
        <v>2.5000000000000001E-2</v>
      </c>
      <c r="J24" s="629">
        <v>0.20120000000000002</v>
      </c>
      <c r="K24" s="629">
        <v>5.2199999999999996E-2</v>
      </c>
      <c r="L24" s="629">
        <v>0.1153</v>
      </c>
      <c r="M24" s="629">
        <v>6.83E-2</v>
      </c>
      <c r="N24" s="630">
        <v>8.6099999999999996E-2</v>
      </c>
      <c r="O24" s="630">
        <v>7.0499999999999993E-2</v>
      </c>
      <c r="P24" s="630">
        <v>9.0300000000000005E-2</v>
      </c>
      <c r="Q24" s="630">
        <v>5.91E-2</v>
      </c>
      <c r="R24" s="630">
        <v>7.6399999999999996E-2</v>
      </c>
      <c r="S24" s="630">
        <v>4.6699999999999998E-2</v>
      </c>
      <c r="T24" s="630">
        <v>3.8899999999999997E-2</v>
      </c>
      <c r="U24" s="631">
        <f t="shared" si="1"/>
        <v>0.93</v>
      </c>
      <c r="V24" s="1008"/>
      <c r="W24" s="1008"/>
      <c r="Y24" s="1008"/>
      <c r="Z24" s="1008"/>
      <c r="AA24" s="1008"/>
      <c r="AB24" s="1008"/>
      <c r="AC24" s="1008"/>
      <c r="AD24" s="1008"/>
      <c r="AE24" s="1008"/>
      <c r="AF24" s="1008"/>
      <c r="AG24" s="1008"/>
      <c r="AH24" s="1008"/>
      <c r="AI24" s="1008"/>
      <c r="AJ24" s="1008"/>
      <c r="AK24" s="118"/>
    </row>
    <row r="25" spans="1:37" ht="24.75" customHeight="1">
      <c r="A25" s="1019"/>
      <c r="B25" s="1047" t="s">
        <v>2139</v>
      </c>
      <c r="C25" s="1048" t="s">
        <v>2257</v>
      </c>
      <c r="D25" s="1377" t="s">
        <v>2324</v>
      </c>
      <c r="E25" s="1013"/>
      <c r="F25" s="1013"/>
      <c r="G25" s="1014"/>
      <c r="H25" s="42" t="s">
        <v>68</v>
      </c>
      <c r="I25" s="43">
        <v>3.7900000000000003E-2</v>
      </c>
      <c r="J25" s="43">
        <v>8.8399999999999992E-2</v>
      </c>
      <c r="K25" s="43">
        <v>6.2199999999999998E-2</v>
      </c>
      <c r="L25" s="43">
        <v>7.5499999999999998E-2</v>
      </c>
      <c r="M25" s="43">
        <v>0.15539999999999998</v>
      </c>
      <c r="N25" s="43">
        <v>0.2394</v>
      </c>
      <c r="O25" s="43">
        <v>8.43E-2</v>
      </c>
      <c r="P25" s="43">
        <v>6.6500000000000004E-2</v>
      </c>
      <c r="Q25" s="43">
        <v>5.7500000000000002E-2</v>
      </c>
      <c r="R25" s="43">
        <v>7.5499999999999998E-2</v>
      </c>
      <c r="S25" s="43">
        <v>5.2900000000000003E-2</v>
      </c>
      <c r="T25" s="43">
        <v>4.5000000000000005E-3</v>
      </c>
      <c r="U25" s="57">
        <f t="shared" si="1"/>
        <v>1</v>
      </c>
      <c r="V25" s="1074">
        <v>0.15</v>
      </c>
      <c r="W25" s="1072">
        <f>IF(OR(U26=0,V25=0),0,(U26/U25*V25))</f>
        <v>0.14487</v>
      </c>
      <c r="Y25" s="1046"/>
      <c r="Z25" s="1046"/>
      <c r="AA25" s="1046"/>
      <c r="AB25" s="1046"/>
      <c r="AC25" s="1046"/>
      <c r="AD25" s="1412" t="s">
        <v>2326</v>
      </c>
      <c r="AE25" s="1046" t="s">
        <v>2328</v>
      </c>
      <c r="AF25" s="1046" t="s">
        <v>2329</v>
      </c>
      <c r="AG25" s="1046" t="s">
        <v>2331</v>
      </c>
      <c r="AH25" s="1046" t="s">
        <v>2332</v>
      </c>
      <c r="AI25" s="1046" t="s">
        <v>2334</v>
      </c>
      <c r="AJ25" s="1046" t="s">
        <v>2335</v>
      </c>
      <c r="AK25" s="118"/>
    </row>
    <row r="26" spans="1:37" ht="24.75" customHeight="1">
      <c r="A26" s="1019"/>
      <c r="B26" s="1008"/>
      <c r="C26" s="1008"/>
      <c r="D26" s="1015"/>
      <c r="E26" s="1016"/>
      <c r="F26" s="1016"/>
      <c r="G26" s="1017"/>
      <c r="H26" s="628" t="s">
        <v>69</v>
      </c>
      <c r="I26" s="629">
        <v>2.2099999999999998E-2</v>
      </c>
      <c r="J26" s="629">
        <v>7.0000000000000007E-2</v>
      </c>
      <c r="K26" s="629">
        <v>6.2199999999999998E-2</v>
      </c>
      <c r="L26" s="629">
        <v>7.5499999999999998E-2</v>
      </c>
      <c r="M26" s="629">
        <v>0.15539999999999998</v>
      </c>
      <c r="N26" s="630">
        <v>0.2394</v>
      </c>
      <c r="O26" s="630">
        <v>8.43E-2</v>
      </c>
      <c r="P26" s="630">
        <v>6.6500000000000004E-2</v>
      </c>
      <c r="Q26" s="630">
        <v>5.7500000000000002E-2</v>
      </c>
      <c r="R26" s="630">
        <v>7.5499999999999998E-2</v>
      </c>
      <c r="S26" s="630">
        <v>5.2900000000000003E-2</v>
      </c>
      <c r="T26" s="630">
        <v>4.4999999999999997E-3</v>
      </c>
      <c r="U26" s="631">
        <f t="shared" si="1"/>
        <v>0.96579999999999999</v>
      </c>
      <c r="V26" s="1008"/>
      <c r="W26" s="1008"/>
      <c r="Y26" s="1008"/>
      <c r="Z26" s="1008"/>
      <c r="AA26" s="1008"/>
      <c r="AB26" s="1008"/>
      <c r="AC26" s="1008"/>
      <c r="AD26" s="1017"/>
      <c r="AE26" s="1008"/>
      <c r="AF26" s="1008"/>
      <c r="AG26" s="1008"/>
      <c r="AH26" s="1008"/>
      <c r="AI26" s="1008"/>
      <c r="AJ26" s="1008"/>
      <c r="AK26" s="118"/>
    </row>
    <row r="27" spans="1:37" ht="24.75" customHeight="1">
      <c r="A27" s="1019"/>
      <c r="B27" s="1047" t="s">
        <v>2139</v>
      </c>
      <c r="C27" s="1048" t="s">
        <v>2257</v>
      </c>
      <c r="D27" s="1377" t="s">
        <v>2340</v>
      </c>
      <c r="E27" s="1013"/>
      <c r="F27" s="1013"/>
      <c r="G27" s="1014"/>
      <c r="H27" s="42" t="s">
        <v>68</v>
      </c>
      <c r="I27" s="43">
        <v>0</v>
      </c>
      <c r="J27" s="43">
        <v>0</v>
      </c>
      <c r="K27" s="43">
        <v>0</v>
      </c>
      <c r="L27" s="43">
        <v>0</v>
      </c>
      <c r="M27" s="43">
        <v>0</v>
      </c>
      <c r="N27" s="43">
        <v>0.15840000000000001</v>
      </c>
      <c r="O27" s="43">
        <v>0.15840000000000001</v>
      </c>
      <c r="P27" s="43">
        <v>0.1583</v>
      </c>
      <c r="Q27" s="43">
        <v>0.1583</v>
      </c>
      <c r="R27" s="43">
        <v>0.1583</v>
      </c>
      <c r="S27" s="43">
        <v>0.1583</v>
      </c>
      <c r="T27" s="43">
        <v>0.05</v>
      </c>
      <c r="U27" s="57">
        <f t="shared" si="1"/>
        <v>1</v>
      </c>
      <c r="V27" s="1074">
        <v>0.1</v>
      </c>
      <c r="W27" s="1072">
        <f>IF(OR(U28=0,V27=0),0,(U28/U27*V27))</f>
        <v>0.1</v>
      </c>
      <c r="Y27" s="1046"/>
      <c r="Z27" s="1046"/>
      <c r="AA27" s="1046"/>
      <c r="AB27" s="1046"/>
      <c r="AC27" s="1046"/>
      <c r="AD27" s="1413" t="s">
        <v>2348</v>
      </c>
      <c r="AE27" s="1046" t="s">
        <v>2351</v>
      </c>
      <c r="AF27" s="1046" t="s">
        <v>2352</v>
      </c>
      <c r="AG27" s="1046" t="s">
        <v>2353</v>
      </c>
      <c r="AH27" s="1046" t="s">
        <v>2354</v>
      </c>
      <c r="AI27" s="1046" t="s">
        <v>2355</v>
      </c>
      <c r="AJ27" s="1046" t="s">
        <v>2356</v>
      </c>
      <c r="AK27" s="118"/>
    </row>
    <row r="28" spans="1:37" ht="24.75" customHeight="1">
      <c r="A28" s="1019"/>
      <c r="B28" s="1008"/>
      <c r="C28" s="1008"/>
      <c r="D28" s="1015"/>
      <c r="E28" s="1016"/>
      <c r="F28" s="1016"/>
      <c r="G28" s="1017"/>
      <c r="H28" s="628" t="s">
        <v>69</v>
      </c>
      <c r="I28" s="629">
        <v>0</v>
      </c>
      <c r="J28" s="629">
        <v>0</v>
      </c>
      <c r="K28" s="629">
        <v>0</v>
      </c>
      <c r="L28" s="629">
        <v>0</v>
      </c>
      <c r="M28" s="629">
        <v>0</v>
      </c>
      <c r="N28" s="630">
        <v>0.15840000000000001</v>
      </c>
      <c r="O28" s="630">
        <v>0.15840000000000001</v>
      </c>
      <c r="P28" s="630">
        <v>0.1583</v>
      </c>
      <c r="Q28" s="630">
        <v>0.1583</v>
      </c>
      <c r="R28" s="630">
        <v>0.1583</v>
      </c>
      <c r="S28" s="630">
        <v>0.1583</v>
      </c>
      <c r="T28" s="630">
        <v>0.05</v>
      </c>
      <c r="U28" s="631">
        <f t="shared" si="1"/>
        <v>1</v>
      </c>
      <c r="V28" s="1008"/>
      <c r="W28" s="1008"/>
      <c r="Y28" s="1008"/>
      <c r="Z28" s="1008"/>
      <c r="AA28" s="1008"/>
      <c r="AB28" s="1008"/>
      <c r="AC28" s="1008"/>
      <c r="AD28" s="1008"/>
      <c r="AE28" s="1008"/>
      <c r="AF28" s="1008"/>
      <c r="AG28" s="1008"/>
      <c r="AH28" s="1008"/>
      <c r="AI28" s="1008"/>
      <c r="AJ28" s="1008"/>
      <c r="AK28" s="118"/>
    </row>
    <row r="29" spans="1:37" ht="24.75" customHeight="1">
      <c r="A29" s="1019"/>
      <c r="B29" s="1047" t="s">
        <v>2139</v>
      </c>
      <c r="C29" s="1048" t="s">
        <v>2257</v>
      </c>
      <c r="D29" s="1378" t="s">
        <v>2357</v>
      </c>
      <c r="E29" s="1013"/>
      <c r="F29" s="1013"/>
      <c r="G29" s="1014"/>
      <c r="H29" s="42" t="s">
        <v>68</v>
      </c>
      <c r="I29" s="43">
        <v>0</v>
      </c>
      <c r="J29" s="43">
        <v>0</v>
      </c>
      <c r="K29" s="43">
        <v>0</v>
      </c>
      <c r="L29" s="43">
        <v>0</v>
      </c>
      <c r="M29" s="43">
        <v>0</v>
      </c>
      <c r="N29" s="43">
        <v>0.1429</v>
      </c>
      <c r="O29" s="43">
        <v>0.1429</v>
      </c>
      <c r="P29" s="43">
        <v>0.1429</v>
      </c>
      <c r="Q29" s="43">
        <v>0.1429</v>
      </c>
      <c r="R29" s="43">
        <v>0.14280000000000001</v>
      </c>
      <c r="S29" s="43">
        <v>0.14280000000000001</v>
      </c>
      <c r="T29" s="43">
        <v>0.14280000000000001</v>
      </c>
      <c r="U29" s="57">
        <f t="shared" si="1"/>
        <v>1</v>
      </c>
      <c r="V29" s="1074">
        <v>0.25</v>
      </c>
      <c r="W29" s="1072">
        <f>IF(OR(U30=0,V29=0),0,(U30/U29*V29))</f>
        <v>0.25</v>
      </c>
      <c r="Y29" s="1046"/>
      <c r="Z29" s="1046"/>
      <c r="AA29" s="1046"/>
      <c r="AB29" s="1046"/>
      <c r="AC29" s="1046"/>
      <c r="AD29" s="1400" t="s">
        <v>2371</v>
      </c>
      <c r="AE29" s="1046" t="s">
        <v>2373</v>
      </c>
      <c r="AF29" s="1046" t="s">
        <v>2374</v>
      </c>
      <c r="AG29" s="1046" t="s">
        <v>2375</v>
      </c>
      <c r="AH29" s="1046" t="s">
        <v>2376</v>
      </c>
      <c r="AI29" s="1046" t="s">
        <v>2377</v>
      </c>
      <c r="AJ29" s="1046" t="s">
        <v>2378</v>
      </c>
      <c r="AK29" s="118"/>
    </row>
    <row r="30" spans="1:37" ht="24.75" customHeight="1">
      <c r="A30" s="1019"/>
      <c r="B30" s="1008"/>
      <c r="C30" s="1008"/>
      <c r="D30" s="1015"/>
      <c r="E30" s="1016"/>
      <c r="F30" s="1016"/>
      <c r="G30" s="1017"/>
      <c r="H30" s="628" t="s">
        <v>69</v>
      </c>
      <c r="I30" s="629">
        <v>0</v>
      </c>
      <c r="J30" s="629">
        <v>0</v>
      </c>
      <c r="K30" s="629">
        <v>0</v>
      </c>
      <c r="L30" s="629">
        <v>0</v>
      </c>
      <c r="M30" s="629">
        <v>0</v>
      </c>
      <c r="N30" s="630">
        <v>0.1429</v>
      </c>
      <c r="O30" s="630">
        <v>0.1429</v>
      </c>
      <c r="P30" s="630">
        <v>0.1429</v>
      </c>
      <c r="Q30" s="630">
        <v>0.1429</v>
      </c>
      <c r="R30" s="630">
        <v>0.14280000000000001</v>
      </c>
      <c r="S30" s="630">
        <v>0.14280000000000001</v>
      </c>
      <c r="T30" s="630">
        <v>0.14280000000000001</v>
      </c>
      <c r="U30" s="631">
        <f t="shared" si="1"/>
        <v>1</v>
      </c>
      <c r="V30" s="1008"/>
      <c r="W30" s="1008"/>
      <c r="Y30" s="1008"/>
      <c r="Z30" s="1008"/>
      <c r="AA30" s="1008"/>
      <c r="AB30" s="1008"/>
      <c r="AC30" s="1008"/>
      <c r="AD30" s="1008"/>
      <c r="AE30" s="1008"/>
      <c r="AF30" s="1008"/>
      <c r="AG30" s="1008"/>
      <c r="AH30" s="1008"/>
      <c r="AI30" s="1008"/>
      <c r="AJ30" s="1008"/>
      <c r="AK30" s="118"/>
    </row>
    <row r="31" spans="1:37" ht="31.5" customHeight="1">
      <c r="A31" s="1019"/>
      <c r="B31" s="1047" t="s">
        <v>2139</v>
      </c>
      <c r="C31" s="1048" t="s">
        <v>2257</v>
      </c>
      <c r="D31" s="1378" t="s">
        <v>2380</v>
      </c>
      <c r="E31" s="1013"/>
      <c r="F31" s="1013"/>
      <c r="G31" s="1014"/>
      <c r="H31" s="42" t="s">
        <v>68</v>
      </c>
      <c r="I31" s="43">
        <v>0</v>
      </c>
      <c r="J31" s="43">
        <v>0</v>
      </c>
      <c r="K31" s="43">
        <v>0</v>
      </c>
      <c r="L31" s="43">
        <v>0</v>
      </c>
      <c r="M31" s="43">
        <v>0</v>
      </c>
      <c r="N31" s="43">
        <v>0.1429</v>
      </c>
      <c r="O31" s="43">
        <v>0.1429</v>
      </c>
      <c r="P31" s="43">
        <v>0.1429</v>
      </c>
      <c r="Q31" s="43">
        <v>0.1429</v>
      </c>
      <c r="R31" s="43">
        <v>0.14280000000000001</v>
      </c>
      <c r="S31" s="43">
        <v>0.14280000000000001</v>
      </c>
      <c r="T31" s="43">
        <v>0.14280000000000001</v>
      </c>
      <c r="U31" s="57">
        <f t="shared" si="1"/>
        <v>1</v>
      </c>
      <c r="V31" s="1074">
        <v>0.2</v>
      </c>
      <c r="W31" s="1072">
        <f>IF(OR(U32=0,V31=0),0,(U32/U31*V31))</f>
        <v>0.2</v>
      </c>
      <c r="Y31" s="1046"/>
      <c r="Z31" s="1046"/>
      <c r="AA31" s="1046"/>
      <c r="AB31" s="1046"/>
      <c r="AC31" s="1046"/>
      <c r="AD31" s="1400" t="s">
        <v>2383</v>
      </c>
      <c r="AE31" s="1046" t="s">
        <v>2385</v>
      </c>
      <c r="AF31" s="1046" t="s">
        <v>2387</v>
      </c>
      <c r="AG31" s="1046" t="s">
        <v>2388</v>
      </c>
      <c r="AH31" s="1046" t="s">
        <v>2389</v>
      </c>
      <c r="AI31" s="1046" t="s">
        <v>2390</v>
      </c>
      <c r="AJ31" s="1046" t="s">
        <v>2391</v>
      </c>
      <c r="AK31" s="118"/>
    </row>
    <row r="32" spans="1:37" ht="31.5" customHeight="1">
      <c r="A32" s="1103"/>
      <c r="B32" s="1008"/>
      <c r="C32" s="1008"/>
      <c r="D32" s="1103"/>
      <c r="E32" s="1104"/>
      <c r="F32" s="1104"/>
      <c r="G32" s="1105"/>
      <c r="H32" s="634" t="s">
        <v>69</v>
      </c>
      <c r="I32" s="635">
        <v>0</v>
      </c>
      <c r="J32" s="635">
        <v>0</v>
      </c>
      <c r="K32" s="635">
        <v>0</v>
      </c>
      <c r="L32" s="635">
        <v>0</v>
      </c>
      <c r="M32" s="635">
        <v>0</v>
      </c>
      <c r="N32" s="636">
        <v>0.1429</v>
      </c>
      <c r="O32" s="636">
        <v>0.1429</v>
      </c>
      <c r="P32" s="636">
        <v>0.1429</v>
      </c>
      <c r="Q32" s="636">
        <v>0.1429</v>
      </c>
      <c r="R32" s="636">
        <v>0.14280000000000001</v>
      </c>
      <c r="S32" s="636">
        <v>0.14280000000000001</v>
      </c>
      <c r="T32" s="636">
        <v>0.14280000000000001</v>
      </c>
      <c r="U32" s="637">
        <f t="shared" si="1"/>
        <v>1</v>
      </c>
      <c r="V32" s="1079"/>
      <c r="W32" s="1079"/>
      <c r="Y32" s="1008"/>
      <c r="Z32" s="1008"/>
      <c r="AA32" s="1008"/>
      <c r="AB32" s="1008"/>
      <c r="AC32" s="1008"/>
      <c r="AD32" s="1008"/>
      <c r="AE32" s="1008"/>
      <c r="AF32" s="1008"/>
      <c r="AG32" s="1008"/>
      <c r="AH32" s="1008"/>
      <c r="AI32" s="1008"/>
      <c r="AJ32" s="1008"/>
      <c r="AK32" s="118"/>
    </row>
    <row r="33" spans="1:37" ht="45">
      <c r="A33" s="35" t="s">
        <v>2</v>
      </c>
      <c r="B33" s="638" t="s">
        <v>1373</v>
      </c>
      <c r="C33" s="638" t="s">
        <v>7</v>
      </c>
      <c r="D33" s="35" t="s">
        <v>3</v>
      </c>
      <c r="E33" s="35" t="s">
        <v>4</v>
      </c>
      <c r="F33" s="35" t="s">
        <v>5</v>
      </c>
      <c r="G33" s="37" t="s">
        <v>6</v>
      </c>
      <c r="H33" s="35" t="s">
        <v>53</v>
      </c>
      <c r="I33" s="35" t="s">
        <v>54</v>
      </c>
      <c r="J33" s="35" t="s">
        <v>55</v>
      </c>
      <c r="K33" s="35" t="s">
        <v>56</v>
      </c>
      <c r="L33" s="35" t="s">
        <v>57</v>
      </c>
      <c r="M33" s="35" t="s">
        <v>58</v>
      </c>
      <c r="N33" s="35" t="s">
        <v>59</v>
      </c>
      <c r="O33" s="35" t="s">
        <v>60</v>
      </c>
      <c r="P33" s="35" t="s">
        <v>61</v>
      </c>
      <c r="Q33" s="35" t="s">
        <v>62</v>
      </c>
      <c r="R33" s="35" t="s">
        <v>63</v>
      </c>
      <c r="S33" s="35" t="s">
        <v>64</v>
      </c>
      <c r="T33" s="35" t="s">
        <v>65</v>
      </c>
      <c r="U33" s="35" t="s">
        <v>66</v>
      </c>
      <c r="V33" s="38" t="s">
        <v>52</v>
      </c>
      <c r="W33" s="40" t="s">
        <v>162</v>
      </c>
      <c r="X33" s="639"/>
      <c r="Y33" s="117" t="s">
        <v>163</v>
      </c>
      <c r="Z33" s="117" t="s">
        <v>164</v>
      </c>
      <c r="AA33" s="117" t="s">
        <v>165</v>
      </c>
      <c r="AB33" s="117" t="s">
        <v>166</v>
      </c>
      <c r="AC33" s="117" t="s">
        <v>167</v>
      </c>
      <c r="AD33" s="117" t="s">
        <v>168</v>
      </c>
      <c r="AE33" s="117" t="s">
        <v>169</v>
      </c>
      <c r="AF33" s="117" t="s">
        <v>170</v>
      </c>
      <c r="AG33" s="117" t="s">
        <v>171</v>
      </c>
      <c r="AH33" s="117" t="s">
        <v>172</v>
      </c>
      <c r="AI33" s="117" t="s">
        <v>173</v>
      </c>
      <c r="AJ33" s="117" t="s">
        <v>174</v>
      </c>
      <c r="AK33" s="118"/>
    </row>
    <row r="34" spans="1:37" ht="30" customHeight="1">
      <c r="A34" s="1067" t="s">
        <v>2401</v>
      </c>
      <c r="B34" s="1047" t="s">
        <v>2139</v>
      </c>
      <c r="C34" s="1379" t="s">
        <v>2143</v>
      </c>
      <c r="D34" s="1046" t="s">
        <v>137</v>
      </c>
      <c r="E34" s="1046">
        <v>100</v>
      </c>
      <c r="F34" s="1046" t="s">
        <v>2409</v>
      </c>
      <c r="G34" s="1046" t="s">
        <v>179</v>
      </c>
      <c r="H34" s="42" t="s">
        <v>68</v>
      </c>
      <c r="I34" s="43">
        <v>0</v>
      </c>
      <c r="J34" s="43">
        <v>7.0000000000000007E-2</v>
      </c>
      <c r="K34" s="43">
        <v>9.5000000000000001E-2</v>
      </c>
      <c r="L34" s="43">
        <v>9.7500000000000003E-2</v>
      </c>
      <c r="M34" s="43">
        <v>8.5000000000000006E-2</v>
      </c>
      <c r="N34" s="43">
        <v>0.14000000000000001</v>
      </c>
      <c r="O34" s="43">
        <v>0.105</v>
      </c>
      <c r="P34" s="43">
        <v>9.7500000000000003E-2</v>
      </c>
      <c r="Q34" s="43">
        <v>0.14000000000000001</v>
      </c>
      <c r="R34" s="43">
        <v>0.06</v>
      </c>
      <c r="S34" s="43">
        <v>4.2500000000000003E-2</v>
      </c>
      <c r="T34" s="43">
        <v>6.7500000000000004E-2</v>
      </c>
      <c r="U34" s="57">
        <f t="shared" ref="U34:U35" si="2">SUM(I34:T34)</f>
        <v>1</v>
      </c>
      <c r="V34" s="1051">
        <v>0.25</v>
      </c>
      <c r="W34" s="1052">
        <f>IF(OR(U35=0,V34=0),0,(U35/U34*V34))</f>
        <v>0.25</v>
      </c>
      <c r="X34" s="74"/>
      <c r="Y34" s="1046">
        <v>0</v>
      </c>
      <c r="Z34" s="1046" t="s">
        <v>2414</v>
      </c>
      <c r="AA34" s="1046" t="s">
        <v>2416</v>
      </c>
      <c r="AB34" s="1046" t="s">
        <v>2418</v>
      </c>
      <c r="AC34" s="1046" t="s">
        <v>2420</v>
      </c>
      <c r="AD34" s="1046" t="s">
        <v>2421</v>
      </c>
      <c r="AE34" s="1046" t="s">
        <v>2422</v>
      </c>
      <c r="AF34" s="1046" t="s">
        <v>2423</v>
      </c>
      <c r="AG34" s="1046" t="s">
        <v>2424</v>
      </c>
      <c r="AH34" s="1046" t="s">
        <v>2425</v>
      </c>
      <c r="AI34" s="1046" t="s">
        <v>2427</v>
      </c>
      <c r="AJ34" s="1046" t="s">
        <v>2428</v>
      </c>
      <c r="AK34" s="73"/>
    </row>
    <row r="35" spans="1:37" ht="45" customHeight="1">
      <c r="A35" s="1018"/>
      <c r="B35" s="1008"/>
      <c r="C35" s="1017"/>
      <c r="D35" s="1008"/>
      <c r="E35" s="1008"/>
      <c r="F35" s="1008"/>
      <c r="G35" s="1008"/>
      <c r="H35" s="120" t="s">
        <v>69</v>
      </c>
      <c r="I35" s="602">
        <v>0</v>
      </c>
      <c r="J35" s="602">
        <v>7.0000000000000007E-2</v>
      </c>
      <c r="K35" s="602">
        <v>9.5000000000000001E-2</v>
      </c>
      <c r="L35" s="603">
        <v>9.7500000000000003E-2</v>
      </c>
      <c r="M35" s="602">
        <v>8.5000000000000006E-2</v>
      </c>
      <c r="N35" s="603">
        <v>0.14000000000000001</v>
      </c>
      <c r="O35" s="603">
        <v>0.105</v>
      </c>
      <c r="P35" s="603">
        <v>9.7500000000000003E-2</v>
      </c>
      <c r="Q35" s="603">
        <v>0.14000000000000001</v>
      </c>
      <c r="R35" s="603">
        <v>0.06</v>
      </c>
      <c r="S35" s="603">
        <v>4.2500000000000003E-2</v>
      </c>
      <c r="T35" s="603">
        <v>6.7500000000000004E-2</v>
      </c>
      <c r="U35" s="144">
        <f t="shared" si="2"/>
        <v>1</v>
      </c>
      <c r="V35" s="1008"/>
      <c r="W35" s="1008"/>
      <c r="X35" s="74"/>
      <c r="Y35" s="1008"/>
      <c r="Z35" s="1008"/>
      <c r="AA35" s="1008"/>
      <c r="AB35" s="1008"/>
      <c r="AC35" s="1008"/>
      <c r="AD35" s="1008"/>
      <c r="AE35" s="1008"/>
      <c r="AF35" s="1008"/>
      <c r="AG35" s="1008"/>
      <c r="AH35" s="1008"/>
      <c r="AI35" s="1008"/>
      <c r="AJ35" s="1008"/>
      <c r="AK35" s="73"/>
    </row>
    <row r="36" spans="1:37">
      <c r="A36" s="1018"/>
      <c r="B36" s="1097" t="s">
        <v>30</v>
      </c>
      <c r="C36" s="1010"/>
      <c r="D36" s="1010"/>
      <c r="E36" s="1010"/>
      <c r="F36" s="1010"/>
      <c r="G36" s="1010"/>
      <c r="H36" s="1010"/>
      <c r="I36" s="1010"/>
      <c r="J36" s="1010"/>
      <c r="K36" s="1010"/>
      <c r="L36" s="1010"/>
      <c r="M36" s="1010"/>
      <c r="N36" s="1010"/>
      <c r="O36" s="1010"/>
      <c r="P36" s="1010"/>
      <c r="Q36" s="1010"/>
      <c r="R36" s="1010"/>
      <c r="S36" s="1010"/>
      <c r="T36" s="1010"/>
      <c r="U36" s="1010"/>
      <c r="V36" s="1010"/>
      <c r="W36" s="1011"/>
      <c r="X36" s="74"/>
      <c r="Y36" s="125"/>
      <c r="Z36" s="125"/>
      <c r="AA36" s="125"/>
      <c r="AB36" s="125"/>
      <c r="AC36" s="125"/>
      <c r="AD36" s="125"/>
      <c r="AE36" s="125"/>
      <c r="AF36" s="125"/>
      <c r="AG36" s="125"/>
      <c r="AH36" s="125"/>
      <c r="AI36" s="125"/>
      <c r="AJ36" s="605"/>
      <c r="AK36" s="125"/>
    </row>
    <row r="37" spans="1:37" ht="35.25" customHeight="1">
      <c r="A37" s="1018"/>
      <c r="B37" s="1047" t="s">
        <v>2139</v>
      </c>
      <c r="C37" s="1379" t="s">
        <v>2431</v>
      </c>
      <c r="D37" s="1065" t="s">
        <v>2433</v>
      </c>
      <c r="E37" s="1013"/>
      <c r="F37" s="1013"/>
      <c r="G37" s="1014"/>
      <c r="H37" s="42" t="s">
        <v>68</v>
      </c>
      <c r="I37" s="43">
        <v>0</v>
      </c>
      <c r="J37" s="43">
        <v>0</v>
      </c>
      <c r="K37" s="43">
        <v>0</v>
      </c>
      <c r="L37" s="43">
        <v>0.1</v>
      </c>
      <c r="M37" s="43">
        <v>0.15</v>
      </c>
      <c r="N37" s="43">
        <v>0.1</v>
      </c>
      <c r="O37" s="43">
        <v>0.1</v>
      </c>
      <c r="P37" s="43">
        <v>0.2</v>
      </c>
      <c r="Q37" s="43">
        <v>0.15</v>
      </c>
      <c r="R37" s="43">
        <v>0.2</v>
      </c>
      <c r="S37" s="43">
        <v>0</v>
      </c>
      <c r="T37" s="43">
        <v>0</v>
      </c>
      <c r="U37" s="57">
        <f t="shared" ref="U37:U44" si="3">SUM(I37:T37)</f>
        <v>1</v>
      </c>
      <c r="V37" s="1051">
        <v>0.25</v>
      </c>
      <c r="W37" s="1072">
        <f>IF(OR(U38=0,V37=0),0,(U38/U37*V37))</f>
        <v>0.25</v>
      </c>
      <c r="X37" s="74"/>
      <c r="Y37" s="1046">
        <v>0</v>
      </c>
      <c r="Z37" s="1046">
        <v>0</v>
      </c>
      <c r="AA37" s="1046">
        <v>0</v>
      </c>
      <c r="AB37" s="1046" t="s">
        <v>2449</v>
      </c>
      <c r="AC37" s="1046" t="s">
        <v>2450</v>
      </c>
      <c r="AD37" s="1046" t="s">
        <v>2451</v>
      </c>
      <c r="AE37" s="1046" t="s">
        <v>2452</v>
      </c>
      <c r="AF37" s="1402" t="s">
        <v>2453</v>
      </c>
      <c r="AG37" s="1046" t="s">
        <v>2454</v>
      </c>
      <c r="AH37" s="1046" t="s">
        <v>2455</v>
      </c>
      <c r="AI37" s="1046" t="s">
        <v>2456</v>
      </c>
      <c r="AJ37" s="1046" t="s">
        <v>2457</v>
      </c>
      <c r="AK37" s="73"/>
    </row>
    <row r="38" spans="1:37" ht="32.25" customHeight="1">
      <c r="A38" s="1018"/>
      <c r="B38" s="1018"/>
      <c r="C38" s="1017"/>
      <c r="D38" s="1015"/>
      <c r="E38" s="1016"/>
      <c r="F38" s="1016"/>
      <c r="G38" s="1017"/>
      <c r="H38" s="120" t="s">
        <v>69</v>
      </c>
      <c r="I38" s="171">
        <v>0</v>
      </c>
      <c r="J38" s="171">
        <v>0</v>
      </c>
      <c r="K38" s="171">
        <v>0</v>
      </c>
      <c r="L38" s="171">
        <v>0.1</v>
      </c>
      <c r="M38" s="171">
        <v>0.15</v>
      </c>
      <c r="N38" s="173">
        <v>0.1</v>
      </c>
      <c r="O38" s="173">
        <v>0.1</v>
      </c>
      <c r="P38" s="173">
        <v>0.2</v>
      </c>
      <c r="Q38" s="173">
        <v>0.15</v>
      </c>
      <c r="R38" s="173">
        <v>0.2</v>
      </c>
      <c r="S38" s="173">
        <v>0</v>
      </c>
      <c r="T38" s="173">
        <v>0</v>
      </c>
      <c r="U38" s="144">
        <f t="shared" si="3"/>
        <v>1</v>
      </c>
      <c r="V38" s="1008"/>
      <c r="W38" s="1008"/>
      <c r="X38" s="74"/>
      <c r="Y38" s="1008"/>
      <c r="Z38" s="1008"/>
      <c r="AA38" s="1008"/>
      <c r="AB38" s="1008"/>
      <c r="AC38" s="1008"/>
      <c r="AD38" s="1008"/>
      <c r="AE38" s="1008"/>
      <c r="AF38" s="1017"/>
      <c r="AG38" s="1008"/>
      <c r="AH38" s="1008"/>
      <c r="AI38" s="1008"/>
      <c r="AJ38" s="1008"/>
      <c r="AK38" s="73"/>
    </row>
    <row r="39" spans="1:37" ht="27" customHeight="1">
      <c r="A39" s="1018"/>
      <c r="B39" s="1047" t="s">
        <v>2139</v>
      </c>
      <c r="C39" s="1379" t="s">
        <v>2431</v>
      </c>
      <c r="D39" s="1065" t="s">
        <v>2461</v>
      </c>
      <c r="E39" s="1013"/>
      <c r="F39" s="1013"/>
      <c r="G39" s="1014"/>
      <c r="H39" s="42" t="s">
        <v>68</v>
      </c>
      <c r="I39" s="43">
        <v>0</v>
      </c>
      <c r="J39" s="43">
        <v>0.05</v>
      </c>
      <c r="K39" s="43">
        <v>0.1</v>
      </c>
      <c r="L39" s="43">
        <v>0.1</v>
      </c>
      <c r="M39" s="43">
        <v>0.1</v>
      </c>
      <c r="N39" s="43">
        <v>0.1</v>
      </c>
      <c r="O39" s="43">
        <v>0.1</v>
      </c>
      <c r="P39" s="43">
        <v>0.1</v>
      </c>
      <c r="Q39" s="43">
        <v>0.1</v>
      </c>
      <c r="R39" s="43">
        <v>0.1</v>
      </c>
      <c r="S39" s="43">
        <v>0.1</v>
      </c>
      <c r="T39" s="43">
        <v>0.05</v>
      </c>
      <c r="U39" s="57">
        <f t="shared" si="3"/>
        <v>0.99999999999999989</v>
      </c>
      <c r="V39" s="1051">
        <v>0.25</v>
      </c>
      <c r="W39" s="1072">
        <f>IF(OR(U40=0,V39=0),0,(U40/U39*V39))</f>
        <v>0.25</v>
      </c>
      <c r="X39" s="74"/>
      <c r="Y39" s="1046">
        <v>0</v>
      </c>
      <c r="Z39" s="1046" t="s">
        <v>2414</v>
      </c>
      <c r="AA39" s="1046" t="s">
        <v>2463</v>
      </c>
      <c r="AB39" s="1046" t="s">
        <v>2464</v>
      </c>
      <c r="AC39" s="1046" t="s">
        <v>2465</v>
      </c>
      <c r="AD39" s="1046" t="s">
        <v>2466</v>
      </c>
      <c r="AE39" s="1046" t="s">
        <v>2467</v>
      </c>
      <c r="AF39" s="1403" t="s">
        <v>2468</v>
      </c>
      <c r="AG39" s="1046" t="s">
        <v>2474</v>
      </c>
      <c r="AH39" s="1046" t="s">
        <v>2476</v>
      </c>
      <c r="AI39" s="1046" t="s">
        <v>2478</v>
      </c>
      <c r="AJ39" s="1046" t="s">
        <v>2479</v>
      </c>
      <c r="AK39" s="73"/>
    </row>
    <row r="40" spans="1:37" ht="51.75" customHeight="1">
      <c r="A40" s="1018"/>
      <c r="B40" s="1018"/>
      <c r="C40" s="1017"/>
      <c r="D40" s="1015"/>
      <c r="E40" s="1016"/>
      <c r="F40" s="1016"/>
      <c r="G40" s="1017"/>
      <c r="H40" s="120" t="s">
        <v>69</v>
      </c>
      <c r="I40" s="171">
        <v>0</v>
      </c>
      <c r="J40" s="171">
        <v>0.05</v>
      </c>
      <c r="K40" s="171">
        <v>0.1</v>
      </c>
      <c r="L40" s="171">
        <v>0.1</v>
      </c>
      <c r="M40" s="171">
        <v>0.1</v>
      </c>
      <c r="N40" s="173">
        <v>0.1</v>
      </c>
      <c r="O40" s="173">
        <v>0.1</v>
      </c>
      <c r="P40" s="173">
        <v>0.1</v>
      </c>
      <c r="Q40" s="173">
        <v>0.1</v>
      </c>
      <c r="R40" s="173">
        <v>0.1</v>
      </c>
      <c r="S40" s="173">
        <v>0.1</v>
      </c>
      <c r="T40" s="173">
        <v>0.05</v>
      </c>
      <c r="U40" s="144">
        <f t="shared" si="3"/>
        <v>0.99999999999999989</v>
      </c>
      <c r="V40" s="1008"/>
      <c r="W40" s="1008"/>
      <c r="X40" s="74"/>
      <c r="Y40" s="1008"/>
      <c r="Z40" s="1008"/>
      <c r="AA40" s="1008"/>
      <c r="AB40" s="1008"/>
      <c r="AC40" s="1008"/>
      <c r="AD40" s="1008"/>
      <c r="AE40" s="1008"/>
      <c r="AF40" s="1017"/>
      <c r="AG40" s="1008"/>
      <c r="AH40" s="1008"/>
      <c r="AI40" s="1008"/>
      <c r="AJ40" s="1008"/>
      <c r="AK40" s="73"/>
    </row>
    <row r="41" spans="1:37" ht="19.5" customHeight="1">
      <c r="A41" s="1018"/>
      <c r="B41" s="1047" t="s">
        <v>2139</v>
      </c>
      <c r="C41" s="1379" t="s">
        <v>2431</v>
      </c>
      <c r="D41" s="1065" t="s">
        <v>2485</v>
      </c>
      <c r="E41" s="1013"/>
      <c r="F41" s="1013"/>
      <c r="G41" s="1014"/>
      <c r="H41" s="42" t="s">
        <v>68</v>
      </c>
      <c r="I41" s="43">
        <v>0</v>
      </c>
      <c r="J41" s="43">
        <v>0.05</v>
      </c>
      <c r="K41" s="43">
        <v>0.1</v>
      </c>
      <c r="L41" s="43">
        <v>0.1</v>
      </c>
      <c r="M41" s="43">
        <v>0.1</v>
      </c>
      <c r="N41" s="43">
        <v>0.1</v>
      </c>
      <c r="O41" s="43">
        <v>0.1</v>
      </c>
      <c r="P41" s="43">
        <v>0.1</v>
      </c>
      <c r="Q41" s="43">
        <v>0.1</v>
      </c>
      <c r="R41" s="43">
        <v>0.1</v>
      </c>
      <c r="S41" s="43">
        <v>0.1</v>
      </c>
      <c r="T41" s="43">
        <v>0.05</v>
      </c>
      <c r="U41" s="57">
        <f t="shared" si="3"/>
        <v>0.99999999999999989</v>
      </c>
      <c r="V41" s="1051">
        <v>0.25</v>
      </c>
      <c r="W41" s="1072">
        <f>IF(OR(U42=0,V41=0),0,(U42/U41*V41))</f>
        <v>0.25</v>
      </c>
      <c r="X41" s="74"/>
      <c r="Y41" s="1046">
        <v>0</v>
      </c>
      <c r="Z41" s="1046" t="s">
        <v>2486</v>
      </c>
      <c r="AA41" s="1046" t="s">
        <v>2488</v>
      </c>
      <c r="AB41" s="1046" t="s">
        <v>2489</v>
      </c>
      <c r="AC41" s="1046" t="s">
        <v>2490</v>
      </c>
      <c r="AD41" s="1046" t="s">
        <v>2492</v>
      </c>
      <c r="AE41" s="1046" t="s">
        <v>2493</v>
      </c>
      <c r="AF41" s="1404" t="s">
        <v>2494</v>
      </c>
      <c r="AG41" s="1046" t="s">
        <v>2492</v>
      </c>
      <c r="AH41" s="1046" t="s">
        <v>2494</v>
      </c>
      <c r="AI41" s="1046" t="s">
        <v>2494</v>
      </c>
      <c r="AJ41" s="1046" t="s">
        <v>2494</v>
      </c>
      <c r="AK41" s="73"/>
    </row>
    <row r="42" spans="1:37" ht="47.25" customHeight="1">
      <c r="A42" s="1018"/>
      <c r="B42" s="1018"/>
      <c r="C42" s="1017"/>
      <c r="D42" s="1015"/>
      <c r="E42" s="1016"/>
      <c r="F42" s="1016"/>
      <c r="G42" s="1017"/>
      <c r="H42" s="120" t="s">
        <v>69</v>
      </c>
      <c r="I42" s="171">
        <v>0</v>
      </c>
      <c r="J42" s="171">
        <v>0.05</v>
      </c>
      <c r="K42" s="171">
        <v>0.1</v>
      </c>
      <c r="L42" s="171">
        <v>0.1</v>
      </c>
      <c r="M42" s="171">
        <v>0.1</v>
      </c>
      <c r="N42" s="173">
        <v>0.1</v>
      </c>
      <c r="O42" s="173">
        <v>0.1</v>
      </c>
      <c r="P42" s="173">
        <v>0.1</v>
      </c>
      <c r="Q42" s="173">
        <v>0.1</v>
      </c>
      <c r="R42" s="173">
        <v>0.1</v>
      </c>
      <c r="S42" s="173">
        <v>0.1</v>
      </c>
      <c r="T42" s="173">
        <v>0.05</v>
      </c>
      <c r="U42" s="144">
        <f t="shared" si="3"/>
        <v>0.99999999999999989</v>
      </c>
      <c r="V42" s="1008"/>
      <c r="W42" s="1008"/>
      <c r="X42" s="74"/>
      <c r="Y42" s="1008"/>
      <c r="Z42" s="1008"/>
      <c r="AA42" s="1008"/>
      <c r="AB42" s="1008"/>
      <c r="AC42" s="1008"/>
      <c r="AD42" s="1008"/>
      <c r="AE42" s="1008"/>
      <c r="AF42" s="1017"/>
      <c r="AG42" s="1008"/>
      <c r="AH42" s="1008"/>
      <c r="AI42" s="1008"/>
      <c r="AJ42" s="1008"/>
      <c r="AK42" s="73"/>
    </row>
    <row r="43" spans="1:37" ht="15" customHeight="1">
      <c r="A43" s="1018"/>
      <c r="B43" s="1047" t="s">
        <v>2139</v>
      </c>
      <c r="C43" s="1379" t="s">
        <v>2431</v>
      </c>
      <c r="D43" s="1065" t="s">
        <v>2501</v>
      </c>
      <c r="E43" s="1013"/>
      <c r="F43" s="1013"/>
      <c r="G43" s="1014"/>
      <c r="H43" s="42" t="s">
        <v>68</v>
      </c>
      <c r="I43" s="43">
        <v>0</v>
      </c>
      <c r="J43" s="43">
        <v>0</v>
      </c>
      <c r="K43" s="43">
        <v>0.1</v>
      </c>
      <c r="L43" s="43">
        <v>0.1</v>
      </c>
      <c r="M43" s="43">
        <v>0.1</v>
      </c>
      <c r="N43" s="43">
        <v>0.1</v>
      </c>
      <c r="O43" s="43">
        <v>0.1</v>
      </c>
      <c r="P43" s="43">
        <v>0.1</v>
      </c>
      <c r="Q43" s="43">
        <v>0.1</v>
      </c>
      <c r="R43" s="43">
        <v>0.1</v>
      </c>
      <c r="S43" s="43">
        <v>0.1</v>
      </c>
      <c r="T43" s="43">
        <v>0.1</v>
      </c>
      <c r="U43" s="57">
        <f t="shared" si="3"/>
        <v>0.99999999999999989</v>
      </c>
      <c r="V43" s="1051">
        <v>0.25</v>
      </c>
      <c r="W43" s="1072">
        <f>IF(OR(U44=0,V43=0),0,(U44/U43*V43))</f>
        <v>0.25</v>
      </c>
      <c r="X43" s="74"/>
      <c r="Y43" s="1046">
        <v>0</v>
      </c>
      <c r="Z43" s="1046">
        <v>0</v>
      </c>
      <c r="AA43" s="1046" t="s">
        <v>2507</v>
      </c>
      <c r="AB43" s="1046" t="s">
        <v>2509</v>
      </c>
      <c r="AC43" s="1046" t="s">
        <v>2511</v>
      </c>
      <c r="AD43" s="1046" t="s">
        <v>2512</v>
      </c>
      <c r="AE43" s="1046" t="s">
        <v>2513</v>
      </c>
      <c r="AF43" s="1046" t="s">
        <v>2514</v>
      </c>
      <c r="AG43" s="1046" t="s">
        <v>2514</v>
      </c>
      <c r="AH43" s="1046" t="s">
        <v>2512</v>
      </c>
      <c r="AI43" s="1046" t="s">
        <v>2512</v>
      </c>
      <c r="AJ43" s="1046" t="s">
        <v>2515</v>
      </c>
      <c r="AK43" s="73"/>
    </row>
    <row r="44" spans="1:37" ht="54.75" customHeight="1">
      <c r="A44" s="1079"/>
      <c r="B44" s="1018"/>
      <c r="C44" s="1017"/>
      <c r="D44" s="1103"/>
      <c r="E44" s="1104"/>
      <c r="F44" s="1104"/>
      <c r="G44" s="1105"/>
      <c r="H44" s="131" t="s">
        <v>69</v>
      </c>
      <c r="I44" s="174">
        <v>0</v>
      </c>
      <c r="J44" s="174">
        <v>0</v>
      </c>
      <c r="K44" s="174">
        <v>0.1</v>
      </c>
      <c r="L44" s="174">
        <v>0.1</v>
      </c>
      <c r="M44" s="174">
        <v>0.1</v>
      </c>
      <c r="N44" s="176">
        <v>0.1</v>
      </c>
      <c r="O44" s="176">
        <v>0.1</v>
      </c>
      <c r="P44" s="176">
        <v>0.1</v>
      </c>
      <c r="Q44" s="176">
        <v>0.1</v>
      </c>
      <c r="R44" s="176">
        <v>0.1</v>
      </c>
      <c r="S44" s="176">
        <v>0.1</v>
      </c>
      <c r="T44" s="176">
        <v>0.1</v>
      </c>
      <c r="U44" s="177">
        <f t="shared" si="3"/>
        <v>0.99999999999999989</v>
      </c>
      <c r="V44" s="1008"/>
      <c r="W44" s="1079"/>
      <c r="X44" s="74"/>
      <c r="Y44" s="1008"/>
      <c r="Z44" s="1008"/>
      <c r="AA44" s="1008"/>
      <c r="AB44" s="1008"/>
      <c r="AC44" s="1008"/>
      <c r="AD44" s="1008"/>
      <c r="AE44" s="1008"/>
      <c r="AF44" s="1008"/>
      <c r="AG44" s="1008"/>
      <c r="AH44" s="1008"/>
      <c r="AI44" s="1008"/>
      <c r="AJ44" s="1008"/>
      <c r="AK44" s="73"/>
    </row>
    <row r="45" spans="1:37" ht="35.25" customHeight="1">
      <c r="A45" s="642" t="s">
        <v>2</v>
      </c>
      <c r="B45" s="643" t="s">
        <v>161</v>
      </c>
      <c r="C45" s="643" t="s">
        <v>7</v>
      </c>
      <c r="D45" s="642" t="s">
        <v>3</v>
      </c>
      <c r="E45" s="642" t="s">
        <v>4</v>
      </c>
      <c r="F45" s="642" t="s">
        <v>5</v>
      </c>
      <c r="G45" s="644" t="s">
        <v>6</v>
      </c>
      <c r="H45" s="642" t="s">
        <v>53</v>
      </c>
      <c r="I45" s="642" t="s">
        <v>54</v>
      </c>
      <c r="J45" s="642" t="s">
        <v>55</v>
      </c>
      <c r="K45" s="642" t="s">
        <v>56</v>
      </c>
      <c r="L45" s="642" t="s">
        <v>57</v>
      </c>
      <c r="M45" s="642" t="s">
        <v>58</v>
      </c>
      <c r="N45" s="642" t="s">
        <v>59</v>
      </c>
      <c r="O45" s="642" t="s">
        <v>60</v>
      </c>
      <c r="P45" s="642" t="s">
        <v>61</v>
      </c>
      <c r="Q45" s="642" t="s">
        <v>62</v>
      </c>
      <c r="R45" s="642" t="s">
        <v>63</v>
      </c>
      <c r="S45" s="642" t="s">
        <v>64</v>
      </c>
      <c r="T45" s="642" t="s">
        <v>65</v>
      </c>
      <c r="U45" s="642" t="s">
        <v>66</v>
      </c>
      <c r="V45" s="645" t="s">
        <v>52</v>
      </c>
      <c r="W45" s="643" t="s">
        <v>162</v>
      </c>
      <c r="X45" s="646"/>
      <c r="Y45" s="644" t="s">
        <v>163</v>
      </c>
      <c r="Z45" s="644" t="s">
        <v>164</v>
      </c>
      <c r="AA45" s="644" t="s">
        <v>165</v>
      </c>
      <c r="AB45" s="644" t="s">
        <v>166</v>
      </c>
      <c r="AC45" s="644" t="s">
        <v>167</v>
      </c>
      <c r="AD45" s="644" t="s">
        <v>168</v>
      </c>
      <c r="AE45" s="644" t="s">
        <v>169</v>
      </c>
      <c r="AF45" s="644" t="s">
        <v>170</v>
      </c>
      <c r="AG45" s="644" t="s">
        <v>171</v>
      </c>
      <c r="AH45" s="644" t="s">
        <v>172</v>
      </c>
      <c r="AI45" s="644" t="s">
        <v>173</v>
      </c>
      <c r="AJ45" s="644" t="s">
        <v>174</v>
      </c>
      <c r="AK45" s="647"/>
    </row>
    <row r="46" spans="1:37" ht="15.75" customHeight="1">
      <c r="A46" s="1382" t="s">
        <v>2525</v>
      </c>
      <c r="B46" s="1380"/>
      <c r="C46" s="1384"/>
      <c r="D46" s="1386" t="s">
        <v>137</v>
      </c>
      <c r="E46" s="1386">
        <v>100</v>
      </c>
      <c r="F46" s="1386" t="s">
        <v>2530</v>
      </c>
      <c r="G46" s="1386" t="s">
        <v>179</v>
      </c>
      <c r="H46" s="648" t="s">
        <v>68</v>
      </c>
      <c r="I46" s="649">
        <v>0</v>
      </c>
      <c r="J46" s="649">
        <v>0.03</v>
      </c>
      <c r="K46" s="649">
        <v>7.0000000000000007E-2</v>
      </c>
      <c r="L46" s="649">
        <v>7.0000000000000007E-2</v>
      </c>
      <c r="M46" s="649">
        <v>7.0000000000000007E-2</v>
      </c>
      <c r="N46" s="649">
        <v>0.22</v>
      </c>
      <c r="O46" s="649">
        <v>0.04</v>
      </c>
      <c r="P46" s="649">
        <v>0.04</v>
      </c>
      <c r="Q46" s="649">
        <v>7.0000000000000007E-2</v>
      </c>
      <c r="R46" s="649">
        <v>7.0000000000000007E-2</v>
      </c>
      <c r="S46" s="649">
        <v>0.1</v>
      </c>
      <c r="T46" s="649">
        <v>0.22</v>
      </c>
      <c r="U46" s="650">
        <v>1.0000000000000002</v>
      </c>
      <c r="V46" s="1380"/>
      <c r="W46" s="1405">
        <f>IF(OR(U47=0,V46=0),0,(U47/U46*V46))</f>
        <v>0</v>
      </c>
      <c r="X46" s="646"/>
      <c r="Y46" s="1386">
        <v>0</v>
      </c>
      <c r="Z46" s="1386" t="s">
        <v>2535</v>
      </c>
      <c r="AA46" s="1386" t="s">
        <v>2536</v>
      </c>
      <c r="AB46" s="1386" t="s">
        <v>2537</v>
      </c>
      <c r="AC46" s="1386">
        <v>0</v>
      </c>
      <c r="AD46" s="1386">
        <v>0</v>
      </c>
      <c r="AE46" s="1386">
        <v>0</v>
      </c>
      <c r="AF46" s="1386">
        <v>0</v>
      </c>
      <c r="AG46" s="1386">
        <v>0</v>
      </c>
      <c r="AH46" s="1386">
        <v>0</v>
      </c>
      <c r="AI46" s="1386">
        <v>0</v>
      </c>
      <c r="AJ46" s="1386">
        <v>0</v>
      </c>
      <c r="AK46" s="651"/>
    </row>
    <row r="47" spans="1:37" ht="15.75" customHeight="1">
      <c r="A47" s="1018"/>
      <c r="B47" s="1008"/>
      <c r="C47" s="1008"/>
      <c r="D47" s="1008"/>
      <c r="E47" s="1008"/>
      <c r="F47" s="1008"/>
      <c r="G47" s="1008"/>
      <c r="H47" s="652" t="s">
        <v>69</v>
      </c>
      <c r="I47" s="653">
        <v>0</v>
      </c>
      <c r="J47" s="653">
        <v>0.03</v>
      </c>
      <c r="K47" s="653">
        <v>7.0000000000000007E-2</v>
      </c>
      <c r="L47" s="653">
        <v>7.0000000000000007E-2</v>
      </c>
      <c r="M47" s="653">
        <v>0</v>
      </c>
      <c r="N47" s="653">
        <v>0</v>
      </c>
      <c r="O47" s="653">
        <v>0</v>
      </c>
      <c r="P47" s="653">
        <v>0</v>
      </c>
      <c r="Q47" s="653">
        <v>0</v>
      </c>
      <c r="R47" s="653">
        <v>0</v>
      </c>
      <c r="S47" s="653">
        <v>0</v>
      </c>
      <c r="T47" s="653">
        <v>0</v>
      </c>
      <c r="U47" s="654">
        <v>0.17</v>
      </c>
      <c r="V47" s="1008"/>
      <c r="W47" s="1008"/>
      <c r="X47" s="646"/>
      <c r="Y47" s="1008"/>
      <c r="Z47" s="1008"/>
      <c r="AA47" s="1008"/>
      <c r="AB47" s="1008"/>
      <c r="AC47" s="1008"/>
      <c r="AD47" s="1008"/>
      <c r="AE47" s="1008"/>
      <c r="AF47" s="1008"/>
      <c r="AG47" s="1008"/>
      <c r="AH47" s="1008"/>
      <c r="AI47" s="1008"/>
      <c r="AJ47" s="1008"/>
      <c r="AK47" s="651"/>
    </row>
    <row r="48" spans="1:37" ht="15" customHeight="1">
      <c r="A48" s="1018"/>
      <c r="B48" s="655"/>
      <c r="C48" s="655"/>
      <c r="D48" s="1401" t="s">
        <v>30</v>
      </c>
      <c r="E48" s="1010"/>
      <c r="F48" s="1010"/>
      <c r="G48" s="1010"/>
      <c r="H48" s="1010"/>
      <c r="I48" s="1010"/>
      <c r="J48" s="1010"/>
      <c r="K48" s="1010"/>
      <c r="L48" s="1010"/>
      <c r="M48" s="1010"/>
      <c r="N48" s="1010"/>
      <c r="O48" s="1010"/>
      <c r="P48" s="1010"/>
      <c r="Q48" s="1010"/>
      <c r="R48" s="1010"/>
      <c r="S48" s="1010"/>
      <c r="T48" s="1010"/>
      <c r="U48" s="1010"/>
      <c r="V48" s="1010"/>
      <c r="W48" s="1011"/>
      <c r="X48" s="646"/>
      <c r="Y48" s="656"/>
      <c r="Z48" s="656"/>
      <c r="AA48" s="656"/>
      <c r="AB48" s="656"/>
      <c r="AC48" s="656"/>
      <c r="AD48" s="656"/>
      <c r="AE48" s="656"/>
      <c r="AF48" s="656"/>
      <c r="AG48" s="656"/>
      <c r="AH48" s="656"/>
      <c r="AI48" s="656"/>
      <c r="AJ48" s="657"/>
      <c r="AK48" s="658"/>
    </row>
    <row r="49" spans="1:37" ht="22.5" customHeight="1">
      <c r="A49" s="1018"/>
      <c r="B49" s="1380"/>
      <c r="C49" s="1384"/>
      <c r="D49" s="1387" t="s">
        <v>2543</v>
      </c>
      <c r="E49" s="1013"/>
      <c r="F49" s="1013"/>
      <c r="G49" s="1014"/>
      <c r="H49" s="648" t="s">
        <v>68</v>
      </c>
      <c r="I49" s="649">
        <v>0</v>
      </c>
      <c r="J49" s="649">
        <v>0.05</v>
      </c>
      <c r="K49" s="649">
        <v>0.05</v>
      </c>
      <c r="L49" s="649">
        <v>0.05</v>
      </c>
      <c r="M49" s="649">
        <v>0.05</v>
      </c>
      <c r="N49" s="649">
        <v>0.3</v>
      </c>
      <c r="O49" s="649">
        <v>0</v>
      </c>
      <c r="P49" s="649">
        <v>0</v>
      </c>
      <c r="Q49" s="649">
        <v>0.05</v>
      </c>
      <c r="R49" s="649">
        <v>0.05</v>
      </c>
      <c r="S49" s="649">
        <v>0.1</v>
      </c>
      <c r="T49" s="649">
        <v>0.3</v>
      </c>
      <c r="U49" s="650">
        <f t="shared" ref="U49:U50" si="4">SUM(I49:T49)</f>
        <v>1</v>
      </c>
      <c r="V49" s="1380"/>
      <c r="W49" s="1405">
        <f>IF(OR(U50=0,V49=0),0,(U50/U49*V49))</f>
        <v>0</v>
      </c>
      <c r="X49" s="646"/>
      <c r="Y49" s="1386">
        <v>0</v>
      </c>
      <c r="Z49" s="1386" t="s">
        <v>2544</v>
      </c>
      <c r="AA49" s="1386" t="s">
        <v>2545</v>
      </c>
      <c r="AB49" s="1386" t="s">
        <v>2546</v>
      </c>
      <c r="AC49" s="1386" t="s">
        <v>2547</v>
      </c>
      <c r="AD49" s="1386">
        <v>0</v>
      </c>
      <c r="AE49" s="1386">
        <v>0</v>
      </c>
      <c r="AF49" s="1386">
        <v>0</v>
      </c>
      <c r="AG49" s="1386">
        <v>0</v>
      </c>
      <c r="AH49" s="1386">
        <v>0</v>
      </c>
      <c r="AI49" s="1386">
        <v>0</v>
      </c>
      <c r="AJ49" s="1386">
        <v>0</v>
      </c>
      <c r="AK49" s="651"/>
    </row>
    <row r="50" spans="1:37" ht="22.5" customHeight="1">
      <c r="A50" s="1383"/>
      <c r="B50" s="1008"/>
      <c r="C50" s="1008"/>
      <c r="D50" s="1015"/>
      <c r="E50" s="1016"/>
      <c r="F50" s="1016"/>
      <c r="G50" s="1017"/>
      <c r="H50" s="652" t="s">
        <v>69</v>
      </c>
      <c r="I50" s="659">
        <v>0</v>
      </c>
      <c r="J50" s="659">
        <v>0.05</v>
      </c>
      <c r="K50" s="659">
        <v>0.05</v>
      </c>
      <c r="L50" s="659">
        <v>0.05</v>
      </c>
      <c r="M50" s="659">
        <v>0.05</v>
      </c>
      <c r="N50" s="659">
        <v>0</v>
      </c>
      <c r="O50" s="659">
        <v>0</v>
      </c>
      <c r="P50" s="659">
        <v>0</v>
      </c>
      <c r="Q50" s="659">
        <v>0</v>
      </c>
      <c r="R50" s="659">
        <v>0</v>
      </c>
      <c r="S50" s="659">
        <v>0</v>
      </c>
      <c r="T50" s="659">
        <v>0</v>
      </c>
      <c r="U50" s="654">
        <f t="shared" si="4"/>
        <v>0.2</v>
      </c>
      <c r="V50" s="1008"/>
      <c r="W50" s="1008"/>
      <c r="X50" s="646"/>
      <c r="Y50" s="1008"/>
      <c r="Z50" s="1008"/>
      <c r="AA50" s="1008"/>
      <c r="AB50" s="1008"/>
      <c r="AC50" s="1008"/>
      <c r="AD50" s="1008"/>
      <c r="AE50" s="1008"/>
      <c r="AF50" s="1008"/>
      <c r="AG50" s="1008"/>
      <c r="AH50" s="1008"/>
      <c r="AI50" s="1008"/>
      <c r="AJ50" s="1008"/>
      <c r="AK50" s="651"/>
    </row>
    <row r="51" spans="1:37" ht="15.75" customHeight="1">
      <c r="A51" s="35" t="s">
        <v>2</v>
      </c>
      <c r="B51" s="40" t="s">
        <v>161</v>
      </c>
      <c r="C51" s="40" t="s">
        <v>7</v>
      </c>
      <c r="D51" s="35" t="s">
        <v>3</v>
      </c>
      <c r="E51" s="35" t="s">
        <v>4</v>
      </c>
      <c r="F51" s="35" t="s">
        <v>5</v>
      </c>
      <c r="G51" s="37" t="s">
        <v>6</v>
      </c>
      <c r="H51" s="35" t="s">
        <v>53</v>
      </c>
      <c r="I51" s="35" t="s">
        <v>54</v>
      </c>
      <c r="J51" s="35" t="s">
        <v>55</v>
      </c>
      <c r="K51" s="35" t="s">
        <v>56</v>
      </c>
      <c r="L51" s="35" t="s">
        <v>57</v>
      </c>
      <c r="M51" s="35" t="s">
        <v>58</v>
      </c>
      <c r="N51" s="35" t="s">
        <v>59</v>
      </c>
      <c r="O51" s="35" t="s">
        <v>60</v>
      </c>
      <c r="P51" s="35" t="s">
        <v>61</v>
      </c>
      <c r="Q51" s="35" t="s">
        <v>62</v>
      </c>
      <c r="R51" s="35" t="s">
        <v>63</v>
      </c>
      <c r="S51" s="35" t="s">
        <v>64</v>
      </c>
      <c r="T51" s="35" t="s">
        <v>65</v>
      </c>
      <c r="U51" s="35" t="s">
        <v>66</v>
      </c>
      <c r="V51" s="38" t="s">
        <v>52</v>
      </c>
      <c r="W51" s="40" t="s">
        <v>162</v>
      </c>
      <c r="X51" s="74"/>
      <c r="Y51" s="117" t="s">
        <v>163</v>
      </c>
      <c r="Z51" s="117" t="s">
        <v>164</v>
      </c>
      <c r="AA51" s="117" t="s">
        <v>165</v>
      </c>
      <c r="AB51" s="117" t="s">
        <v>166</v>
      </c>
      <c r="AC51" s="117" t="s">
        <v>167</v>
      </c>
      <c r="AD51" s="117" t="s">
        <v>168</v>
      </c>
      <c r="AE51" s="117" t="s">
        <v>169</v>
      </c>
      <c r="AF51" s="117" t="s">
        <v>170</v>
      </c>
      <c r="AG51" s="117" t="s">
        <v>171</v>
      </c>
      <c r="AH51" s="117" t="s">
        <v>172</v>
      </c>
      <c r="AI51" s="117" t="s">
        <v>173</v>
      </c>
      <c r="AJ51" s="117" t="s">
        <v>174</v>
      </c>
      <c r="AK51" s="118"/>
    </row>
    <row r="52" spans="1:37" ht="22.5" customHeight="1">
      <c r="A52" s="1046" t="s">
        <v>2549</v>
      </c>
      <c r="B52" s="1047" t="s">
        <v>2058</v>
      </c>
      <c r="C52" s="1379" t="s">
        <v>2143</v>
      </c>
      <c r="D52" s="1046" t="s">
        <v>137</v>
      </c>
      <c r="E52" s="1046">
        <v>100</v>
      </c>
      <c r="F52" s="1046" t="s">
        <v>2550</v>
      </c>
      <c r="G52" s="1046" t="s">
        <v>2551</v>
      </c>
      <c r="H52" s="42" t="s">
        <v>68</v>
      </c>
      <c r="I52" s="43">
        <v>4.9800000000000004E-2</v>
      </c>
      <c r="J52" s="43">
        <v>8.2100000000000006E-2</v>
      </c>
      <c r="K52" s="43">
        <v>7.6200000000000004E-2</v>
      </c>
      <c r="L52" s="43">
        <v>8.3699999999999997E-2</v>
      </c>
      <c r="M52" s="43">
        <v>9.69E-2</v>
      </c>
      <c r="N52" s="43">
        <v>7.6999999999999999E-2</v>
      </c>
      <c r="O52" s="43">
        <v>8.2599999999999993E-2</v>
      </c>
      <c r="P52" s="43">
        <v>9.7699999999999995E-2</v>
      </c>
      <c r="Q52" s="43">
        <v>8.14E-2</v>
      </c>
      <c r="R52" s="43">
        <v>8.3499999999999991E-2</v>
      </c>
      <c r="S52" s="43">
        <v>7.8799999999999995E-2</v>
      </c>
      <c r="T52" s="43">
        <v>0.1103</v>
      </c>
      <c r="U52" s="57">
        <f t="shared" ref="U52:U53" si="5">SUM(I52:T52)</f>
        <v>1</v>
      </c>
      <c r="V52" s="1051">
        <v>0.15</v>
      </c>
      <c r="W52" s="1052">
        <f>IF(OR(U53=0,V52=0),0,(U53/U52*V52))</f>
        <v>0.12493499999999999</v>
      </c>
      <c r="X52" s="74"/>
      <c r="Y52" s="1046" t="s">
        <v>2553</v>
      </c>
      <c r="Z52" s="1046" t="s">
        <v>2554</v>
      </c>
      <c r="AA52" s="1046" t="s">
        <v>2555</v>
      </c>
      <c r="AB52" s="1046" t="s">
        <v>2556</v>
      </c>
      <c r="AC52" s="1046" t="s">
        <v>2557</v>
      </c>
      <c r="AD52" s="1046" t="s">
        <v>2558</v>
      </c>
      <c r="AE52" s="1046" t="s">
        <v>2559</v>
      </c>
      <c r="AF52" s="1046" t="s">
        <v>2560</v>
      </c>
      <c r="AG52" s="1046" t="s">
        <v>2561</v>
      </c>
      <c r="AH52" s="1046" t="s">
        <v>2562</v>
      </c>
      <c r="AI52" s="1046" t="s">
        <v>2563</v>
      </c>
      <c r="AJ52" s="1046" t="s">
        <v>2564</v>
      </c>
      <c r="AK52" s="73"/>
    </row>
    <row r="53" spans="1:37" ht="36.75" customHeight="1">
      <c r="A53" s="1018"/>
      <c r="B53" s="1008"/>
      <c r="C53" s="1017"/>
      <c r="D53" s="1008"/>
      <c r="E53" s="1008"/>
      <c r="F53" s="1008"/>
      <c r="G53" s="1008"/>
      <c r="H53" s="120" t="s">
        <v>69</v>
      </c>
      <c r="I53" s="173">
        <v>3.78E-2</v>
      </c>
      <c r="J53" s="173">
        <v>6.3399999999999998E-2</v>
      </c>
      <c r="K53" s="173">
        <v>6.6299999999999998E-2</v>
      </c>
      <c r="L53" s="173">
        <v>5.8799999999999998E-2</v>
      </c>
      <c r="M53" s="171">
        <v>9.64E-2</v>
      </c>
      <c r="N53" s="173">
        <v>7.0699999999999999E-2</v>
      </c>
      <c r="O53" s="173">
        <v>9.11E-2</v>
      </c>
      <c r="P53" s="173">
        <f>P58+P56</f>
        <v>7.9899999999999999E-2</v>
      </c>
      <c r="Q53" s="173">
        <v>6.3600000000000004E-2</v>
      </c>
      <c r="R53" s="173">
        <v>6.4899999999999999E-2</v>
      </c>
      <c r="S53" s="173">
        <v>5.1799999999999999E-2</v>
      </c>
      <c r="T53" s="173">
        <v>8.8200000000000001E-2</v>
      </c>
      <c r="U53" s="144">
        <f t="shared" si="5"/>
        <v>0.83289999999999997</v>
      </c>
      <c r="V53" s="1008"/>
      <c r="W53" s="1008"/>
      <c r="X53" s="74"/>
      <c r="Y53" s="1008"/>
      <c r="Z53" s="1008"/>
      <c r="AA53" s="1008"/>
      <c r="AB53" s="1008"/>
      <c r="AC53" s="1008"/>
      <c r="AD53" s="1008"/>
      <c r="AE53" s="1008"/>
      <c r="AF53" s="1008"/>
      <c r="AG53" s="1008"/>
      <c r="AH53" s="1008"/>
      <c r="AI53" s="1008"/>
      <c r="AJ53" s="1008"/>
      <c r="AK53" s="73"/>
    </row>
    <row r="54" spans="1:37" ht="15.75" customHeight="1">
      <c r="A54" s="1018"/>
      <c r="B54" s="1097" t="s">
        <v>30</v>
      </c>
      <c r="C54" s="1010"/>
      <c r="D54" s="1010"/>
      <c r="E54" s="1010"/>
      <c r="F54" s="1010"/>
      <c r="G54" s="1010"/>
      <c r="H54" s="1010"/>
      <c r="I54" s="1010"/>
      <c r="J54" s="1010"/>
      <c r="K54" s="1010"/>
      <c r="L54" s="1010"/>
      <c r="M54" s="1010"/>
      <c r="N54" s="1010"/>
      <c r="O54" s="1010"/>
      <c r="P54" s="1010"/>
      <c r="Q54" s="1010"/>
      <c r="R54" s="1010"/>
      <c r="S54" s="1010"/>
      <c r="T54" s="1010"/>
      <c r="U54" s="1010"/>
      <c r="V54" s="1010"/>
      <c r="W54" s="1011"/>
      <c r="X54" s="74"/>
      <c r="Y54" s="125"/>
      <c r="Z54" s="125"/>
      <c r="AA54" s="125"/>
      <c r="AB54" s="125"/>
      <c r="AC54" s="125"/>
      <c r="AD54" s="125"/>
      <c r="AE54" s="125"/>
      <c r="AF54" s="125"/>
      <c r="AG54" s="125"/>
      <c r="AH54" s="125"/>
      <c r="AI54" s="125"/>
      <c r="AJ54" s="605"/>
      <c r="AK54" s="125"/>
    </row>
    <row r="55" spans="1:37" ht="23.25" customHeight="1">
      <c r="A55" s="1018"/>
      <c r="B55" s="1047" t="s">
        <v>2058</v>
      </c>
      <c r="C55" s="1388" t="s">
        <v>2565</v>
      </c>
      <c r="D55" s="1065" t="s">
        <v>2568</v>
      </c>
      <c r="E55" s="1013"/>
      <c r="F55" s="1013"/>
      <c r="G55" s="1014"/>
      <c r="H55" s="662" t="s">
        <v>68</v>
      </c>
      <c r="I55" s="111">
        <v>1.585E-2</v>
      </c>
      <c r="J55" s="111">
        <v>2.6100000000000002E-2</v>
      </c>
      <c r="K55" s="111">
        <v>2.4199999999999999E-2</v>
      </c>
      <c r="L55" s="111">
        <v>2.6599999999999999E-2</v>
      </c>
      <c r="M55" s="111">
        <v>3.0800000000000001E-2</v>
      </c>
      <c r="N55" s="111">
        <v>2.4500000000000001E-2</v>
      </c>
      <c r="O55" s="111">
        <v>2.63E-2</v>
      </c>
      <c r="P55" s="111">
        <v>3.1099999999999999E-2</v>
      </c>
      <c r="Q55" s="111">
        <v>2.5899999999999999E-2</v>
      </c>
      <c r="R55" s="111">
        <v>2.6599999999999999E-2</v>
      </c>
      <c r="S55" s="111">
        <v>2.5100000000000001E-2</v>
      </c>
      <c r="T55" s="111">
        <v>3.5099999999999999E-2</v>
      </c>
      <c r="U55" s="57">
        <f t="shared" ref="U55:U58" si="6">SUM(I55:T55)</f>
        <v>0.31814999999999999</v>
      </c>
      <c r="V55" s="1051">
        <v>0.32</v>
      </c>
      <c r="W55" s="1072">
        <f>IF(OR(U56=0,V55=0),0,(U56/U55*V55))</f>
        <v>0.23143800094295142</v>
      </c>
      <c r="X55" s="74"/>
      <c r="Y55" s="1046" t="s">
        <v>2570</v>
      </c>
      <c r="Z55" s="1046" t="s">
        <v>2571</v>
      </c>
      <c r="AA55" s="1046" t="s">
        <v>2536</v>
      </c>
      <c r="AB55" s="1046">
        <v>0</v>
      </c>
      <c r="AC55" s="1046">
        <v>0</v>
      </c>
      <c r="AD55" s="1046">
        <v>0</v>
      </c>
      <c r="AE55" s="1046" t="s">
        <v>2572</v>
      </c>
      <c r="AF55" s="1046" t="s">
        <v>2573</v>
      </c>
      <c r="AG55" s="1046" t="s">
        <v>2574</v>
      </c>
      <c r="AH55" s="1046" t="s">
        <v>2575</v>
      </c>
      <c r="AI55" s="1046" t="s">
        <v>2576</v>
      </c>
      <c r="AJ55" s="1046" t="s">
        <v>2577</v>
      </c>
      <c r="AK55" s="73"/>
    </row>
    <row r="56" spans="1:37" ht="71.25" customHeight="1">
      <c r="A56" s="1018"/>
      <c r="B56" s="1008"/>
      <c r="C56" s="1016"/>
      <c r="D56" s="1015"/>
      <c r="E56" s="1016"/>
      <c r="F56" s="1016"/>
      <c r="G56" s="1017"/>
      <c r="H56" s="666" t="s">
        <v>69</v>
      </c>
      <c r="I56" s="111">
        <v>8.8000000000000005E-3</v>
      </c>
      <c r="J56" s="111">
        <v>1.52E-2</v>
      </c>
      <c r="K56" s="111">
        <v>1.6899999999999998E-2</v>
      </c>
      <c r="L56" s="111">
        <v>1.52E-2</v>
      </c>
      <c r="M56" s="111">
        <v>2.86E-2</v>
      </c>
      <c r="N56" s="111">
        <v>1.49E-2</v>
      </c>
      <c r="O56" s="111">
        <v>3.0200000000000001E-2</v>
      </c>
      <c r="P56" s="111">
        <v>1.84E-2</v>
      </c>
      <c r="Q56" s="111">
        <v>1.11E-2</v>
      </c>
      <c r="R56" s="111">
        <v>1.5599999999999999E-2</v>
      </c>
      <c r="S56" s="111">
        <v>1.12E-2</v>
      </c>
      <c r="T56" s="111">
        <v>4.3999999999999997E-2</v>
      </c>
      <c r="U56" s="144">
        <f t="shared" si="6"/>
        <v>0.23009999999999997</v>
      </c>
      <c r="V56" s="1008"/>
      <c r="W56" s="1008"/>
      <c r="X56" s="74"/>
      <c r="Y56" s="1008"/>
      <c r="Z56" s="1008"/>
      <c r="AA56" s="1008"/>
      <c r="AB56" s="1008"/>
      <c r="AC56" s="1008"/>
      <c r="AD56" s="1008"/>
      <c r="AE56" s="1008"/>
      <c r="AF56" s="1008"/>
      <c r="AG56" s="1008"/>
      <c r="AH56" s="1008"/>
      <c r="AI56" s="1008"/>
      <c r="AJ56" s="1008"/>
      <c r="AK56" s="73"/>
    </row>
    <row r="57" spans="1:37" ht="23.25" customHeight="1">
      <c r="A57" s="1018"/>
      <c r="B57" s="1381" t="s">
        <v>2058</v>
      </c>
      <c r="C57" s="1379" t="s">
        <v>2578</v>
      </c>
      <c r="D57" s="1389" t="s">
        <v>2579</v>
      </c>
      <c r="E57" s="1020"/>
      <c r="F57" s="1020"/>
      <c r="G57" s="1021"/>
      <c r="H57" s="668" t="s">
        <v>68</v>
      </c>
      <c r="I57" s="669">
        <v>3.4000000000000002E-2</v>
      </c>
      <c r="J57" s="669">
        <v>5.6000000000000001E-2</v>
      </c>
      <c r="K57" s="669">
        <v>5.1900000000000002E-2</v>
      </c>
      <c r="L57" s="669">
        <v>5.7000000000000002E-2</v>
      </c>
      <c r="M57" s="669">
        <v>6.6100000000000006E-2</v>
      </c>
      <c r="N57" s="669">
        <v>5.2499999999999998E-2</v>
      </c>
      <c r="O57" s="669">
        <v>5.6300000000000003E-2</v>
      </c>
      <c r="P57" s="669">
        <v>6.6600000000000006E-2</v>
      </c>
      <c r="Q57" s="669">
        <v>5.5500000000000001E-2</v>
      </c>
      <c r="R57" s="669">
        <v>5.6899999999999999E-2</v>
      </c>
      <c r="S57" s="669">
        <v>5.3699999999999998E-2</v>
      </c>
      <c r="T57" s="669">
        <v>7.5200000000000003E-2</v>
      </c>
      <c r="U57" s="670">
        <f t="shared" si="6"/>
        <v>0.68169999999999997</v>
      </c>
      <c r="V57" s="1409">
        <v>0.68</v>
      </c>
      <c r="W57" s="1410">
        <f>IF(OR(U58=0,V57=0),0,(U58/U57*V57))</f>
        <v>0.6011970074812969</v>
      </c>
      <c r="X57" s="74"/>
      <c r="Y57" s="1415">
        <v>0</v>
      </c>
      <c r="Z57" s="1415">
        <v>0</v>
      </c>
      <c r="AA57" s="1415">
        <v>0</v>
      </c>
      <c r="AB57" s="1415">
        <v>0</v>
      </c>
      <c r="AC57" s="1415">
        <v>0</v>
      </c>
      <c r="AD57" s="1415"/>
      <c r="AE57" s="1415" t="s">
        <v>2581</v>
      </c>
      <c r="AF57" s="1415">
        <v>0</v>
      </c>
      <c r="AG57" s="1415">
        <v>0</v>
      </c>
      <c r="AH57" s="1415">
        <v>0</v>
      </c>
      <c r="AI57" s="1415">
        <v>0</v>
      </c>
      <c r="AJ57" s="1415">
        <v>0</v>
      </c>
      <c r="AK57" s="73"/>
    </row>
    <row r="58" spans="1:37" ht="23.25" customHeight="1">
      <c r="A58" s="1079"/>
      <c r="B58" s="1018"/>
      <c r="C58" s="1017"/>
      <c r="D58" s="1103"/>
      <c r="E58" s="1104"/>
      <c r="F58" s="1104"/>
      <c r="G58" s="1105"/>
      <c r="H58" s="675" t="s">
        <v>69</v>
      </c>
      <c r="I58" s="677">
        <v>2.9000000000000001E-2</v>
      </c>
      <c r="J58" s="677">
        <v>4.82E-2</v>
      </c>
      <c r="K58" s="677">
        <v>4.9399999999999999E-2</v>
      </c>
      <c r="L58" s="677">
        <v>4.36E-2</v>
      </c>
      <c r="M58" s="677">
        <v>6.7799999999999999E-2</v>
      </c>
      <c r="N58" s="677">
        <v>5.5800000000000002E-2</v>
      </c>
      <c r="O58" s="677">
        <v>6.0900000000000003E-2</v>
      </c>
      <c r="P58" s="677">
        <v>6.1499999999999999E-2</v>
      </c>
      <c r="Q58" s="677">
        <v>5.2499999999999998E-2</v>
      </c>
      <c r="R58" s="677">
        <v>4.9299999999999997E-2</v>
      </c>
      <c r="S58" s="677">
        <v>4.0599999999999997E-2</v>
      </c>
      <c r="T58" s="677">
        <v>4.41E-2</v>
      </c>
      <c r="U58" s="679">
        <f t="shared" si="6"/>
        <v>0.60270000000000001</v>
      </c>
      <c r="V58" s="1079"/>
      <c r="W58" s="1079"/>
      <c r="X58" s="74"/>
      <c r="Y58" s="1008"/>
      <c r="Z58" s="1008"/>
      <c r="AA58" s="1008"/>
      <c r="AB58" s="1008"/>
      <c r="AC58" s="1008"/>
      <c r="AD58" s="1008"/>
      <c r="AE58" s="1008"/>
      <c r="AF58" s="1008"/>
      <c r="AG58" s="1008"/>
      <c r="AH58" s="1008"/>
      <c r="AI58" s="1008"/>
      <c r="AJ58" s="1008"/>
      <c r="AK58" s="73"/>
    </row>
    <row r="59" spans="1:37" ht="40.5" customHeight="1">
      <c r="A59" s="35" t="s">
        <v>2</v>
      </c>
      <c r="B59" s="40" t="s">
        <v>161</v>
      </c>
      <c r="C59" s="40" t="s">
        <v>7</v>
      </c>
      <c r="D59" s="35" t="s">
        <v>3</v>
      </c>
      <c r="E59" s="35" t="s">
        <v>4</v>
      </c>
      <c r="F59" s="35" t="s">
        <v>5</v>
      </c>
      <c r="G59" s="37" t="s">
        <v>6</v>
      </c>
      <c r="H59" s="35" t="s">
        <v>53</v>
      </c>
      <c r="I59" s="35" t="s">
        <v>54</v>
      </c>
      <c r="J59" s="35" t="s">
        <v>55</v>
      </c>
      <c r="K59" s="35" t="s">
        <v>56</v>
      </c>
      <c r="L59" s="35" t="s">
        <v>57</v>
      </c>
      <c r="M59" s="35" t="s">
        <v>58</v>
      </c>
      <c r="N59" s="35" t="s">
        <v>59</v>
      </c>
      <c r="O59" s="35" t="s">
        <v>60</v>
      </c>
      <c r="P59" s="35" t="s">
        <v>61</v>
      </c>
      <c r="Q59" s="35" t="s">
        <v>62</v>
      </c>
      <c r="R59" s="35" t="s">
        <v>63</v>
      </c>
      <c r="S59" s="35" t="s">
        <v>64</v>
      </c>
      <c r="T59" s="35" t="s">
        <v>65</v>
      </c>
      <c r="U59" s="35" t="s">
        <v>66</v>
      </c>
      <c r="V59" s="38" t="s">
        <v>52</v>
      </c>
      <c r="W59" s="40" t="s">
        <v>162</v>
      </c>
      <c r="X59" s="74"/>
      <c r="Y59" s="117" t="s">
        <v>163</v>
      </c>
      <c r="Z59" s="117" t="s">
        <v>164</v>
      </c>
      <c r="AA59" s="117" t="s">
        <v>165</v>
      </c>
      <c r="AB59" s="117" t="s">
        <v>166</v>
      </c>
      <c r="AC59" s="117" t="s">
        <v>167</v>
      </c>
      <c r="AD59" s="117" t="s">
        <v>168</v>
      </c>
      <c r="AE59" s="117" t="s">
        <v>169</v>
      </c>
      <c r="AF59" s="117" t="s">
        <v>170</v>
      </c>
      <c r="AG59" s="117" t="s">
        <v>171</v>
      </c>
      <c r="AH59" s="117" t="s">
        <v>172</v>
      </c>
      <c r="AI59" s="117" t="s">
        <v>173</v>
      </c>
      <c r="AJ59" s="117" t="s">
        <v>174</v>
      </c>
      <c r="AK59" s="118"/>
    </row>
    <row r="60" spans="1:37" ht="33.75" customHeight="1">
      <c r="A60" s="1046" t="s">
        <v>2583</v>
      </c>
      <c r="B60" s="1047" t="s">
        <v>2058</v>
      </c>
      <c r="C60" s="1379" t="s">
        <v>2585</v>
      </c>
      <c r="D60" s="1046" t="s">
        <v>137</v>
      </c>
      <c r="E60" s="1046">
        <v>100</v>
      </c>
      <c r="F60" s="1046" t="s">
        <v>2586</v>
      </c>
      <c r="G60" s="1046" t="s">
        <v>179</v>
      </c>
      <c r="H60" s="42" t="s">
        <v>68</v>
      </c>
      <c r="I60" s="43">
        <v>7.4999999999999997E-3</v>
      </c>
      <c r="J60" s="43">
        <v>9.2300000000000007E-2</v>
      </c>
      <c r="K60" s="43">
        <v>0.13769999999999999</v>
      </c>
      <c r="L60" s="43">
        <v>8.8800000000000004E-2</v>
      </c>
      <c r="M60" s="43">
        <v>9.0800000000000006E-2</v>
      </c>
      <c r="N60" s="43">
        <v>9.7799999999999998E-2</v>
      </c>
      <c r="O60" s="43">
        <v>8.8599999999999998E-2</v>
      </c>
      <c r="P60" s="43">
        <v>0.1009</v>
      </c>
      <c r="Q60" s="43">
        <v>8.8499999999999995E-2</v>
      </c>
      <c r="R60" s="43">
        <v>9.8800000000000013E-2</v>
      </c>
      <c r="S60" s="43">
        <v>7.1800000000000003E-2</v>
      </c>
      <c r="T60" s="43">
        <v>3.6499999999999998E-2</v>
      </c>
      <c r="U60" s="57">
        <f t="shared" ref="U60:U61" si="7">SUM(I60:T60)</f>
        <v>0.99999999999999989</v>
      </c>
      <c r="V60" s="1051">
        <v>0.3</v>
      </c>
      <c r="W60" s="1052">
        <f>IF(OR(U61=0,V60=0),0,(U61/U60*V60))</f>
        <v>0.3</v>
      </c>
      <c r="X60" s="74"/>
      <c r="Y60" s="1046">
        <v>0</v>
      </c>
      <c r="Z60" s="1046" t="s">
        <v>2589</v>
      </c>
      <c r="AA60" s="1046" t="s">
        <v>2590</v>
      </c>
      <c r="AB60" s="1046" t="s">
        <v>2591</v>
      </c>
      <c r="AC60" s="1046" t="s">
        <v>2592</v>
      </c>
      <c r="AD60" s="1046" t="s">
        <v>2593</v>
      </c>
      <c r="AE60" s="1046" t="s">
        <v>2594</v>
      </c>
      <c r="AF60" s="1046" t="s">
        <v>2595</v>
      </c>
      <c r="AG60" s="1046" t="s">
        <v>2596</v>
      </c>
      <c r="AH60" s="1046" t="s">
        <v>2597</v>
      </c>
      <c r="AI60" s="1046" t="s">
        <v>2598</v>
      </c>
      <c r="AJ60" s="1046" t="s">
        <v>2599</v>
      </c>
      <c r="AK60" s="73"/>
    </row>
    <row r="61" spans="1:37" ht="33.75" customHeight="1">
      <c r="A61" s="1018"/>
      <c r="B61" s="1008"/>
      <c r="C61" s="1017"/>
      <c r="D61" s="1008"/>
      <c r="E61" s="1008"/>
      <c r="F61" s="1008"/>
      <c r="G61" s="1008"/>
      <c r="H61" s="120" t="s">
        <v>69</v>
      </c>
      <c r="I61" s="602">
        <v>0</v>
      </c>
      <c r="J61" s="602">
        <v>9.2300000000000007E-2</v>
      </c>
      <c r="K61" s="602">
        <v>0.13769999999999999</v>
      </c>
      <c r="L61" s="603">
        <v>9.6299999999999997E-2</v>
      </c>
      <c r="M61" s="602">
        <v>9.0800000000000006E-2</v>
      </c>
      <c r="N61" s="603">
        <v>9.7799999999999998E-2</v>
      </c>
      <c r="O61" s="603">
        <v>8.8599999999999998E-2</v>
      </c>
      <c r="P61" s="603">
        <v>0.1009</v>
      </c>
      <c r="Q61" s="603">
        <v>8.8499999999999995E-2</v>
      </c>
      <c r="R61" s="603">
        <v>9.8799999999999999E-2</v>
      </c>
      <c r="S61" s="603">
        <v>7.1800000000000003E-2</v>
      </c>
      <c r="T61" s="603">
        <v>3.6499999999999998E-2</v>
      </c>
      <c r="U61" s="144">
        <f t="shared" si="7"/>
        <v>0.99999999999999989</v>
      </c>
      <c r="V61" s="1008"/>
      <c r="W61" s="1008"/>
      <c r="X61" s="74"/>
      <c r="Y61" s="1008"/>
      <c r="Z61" s="1008"/>
      <c r="AA61" s="1008"/>
      <c r="AB61" s="1008"/>
      <c r="AC61" s="1008"/>
      <c r="AD61" s="1008"/>
      <c r="AE61" s="1008"/>
      <c r="AF61" s="1008"/>
      <c r="AG61" s="1008"/>
      <c r="AH61" s="1008"/>
      <c r="AI61" s="1008"/>
      <c r="AJ61" s="1008"/>
      <c r="AK61" s="73"/>
    </row>
    <row r="62" spans="1:37" ht="16.5" customHeight="1">
      <c r="A62" s="1018"/>
      <c r="B62" s="1097" t="s">
        <v>30</v>
      </c>
      <c r="C62" s="1010"/>
      <c r="D62" s="1010"/>
      <c r="E62" s="1010"/>
      <c r="F62" s="1010"/>
      <c r="G62" s="1010"/>
      <c r="H62" s="1010"/>
      <c r="I62" s="1010"/>
      <c r="J62" s="1010"/>
      <c r="K62" s="1010"/>
      <c r="L62" s="1010"/>
      <c r="M62" s="1010"/>
      <c r="N62" s="1010"/>
      <c r="O62" s="1010"/>
      <c r="P62" s="1010"/>
      <c r="Q62" s="1010"/>
      <c r="R62" s="1010"/>
      <c r="S62" s="1010"/>
      <c r="T62" s="1010"/>
      <c r="U62" s="1010"/>
      <c r="V62" s="1010"/>
      <c r="W62" s="1011"/>
      <c r="X62" s="74"/>
      <c r="Y62" s="125"/>
      <c r="Z62" s="125"/>
      <c r="AA62" s="125"/>
      <c r="AB62" s="125"/>
      <c r="AC62" s="125"/>
      <c r="AD62" s="125"/>
      <c r="AE62" s="125"/>
      <c r="AF62" s="125"/>
      <c r="AG62" s="125"/>
      <c r="AH62" s="125"/>
      <c r="AI62" s="125"/>
      <c r="AJ62" s="605"/>
      <c r="AK62" s="125"/>
    </row>
    <row r="63" spans="1:37" ht="34.5" customHeight="1">
      <c r="A63" s="1018"/>
      <c r="B63" s="1047" t="s">
        <v>2058</v>
      </c>
      <c r="C63" s="1379" t="s">
        <v>2431</v>
      </c>
      <c r="D63" s="1065" t="s">
        <v>2600</v>
      </c>
      <c r="E63" s="1013"/>
      <c r="F63" s="1013"/>
      <c r="G63" s="1014"/>
      <c r="H63" s="42" t="s">
        <v>68</v>
      </c>
      <c r="I63" s="43">
        <v>0</v>
      </c>
      <c r="J63" s="43">
        <v>0.05</v>
      </c>
      <c r="K63" s="43">
        <v>0.1</v>
      </c>
      <c r="L63" s="43">
        <v>0.1</v>
      </c>
      <c r="M63" s="43">
        <v>0.1</v>
      </c>
      <c r="N63" s="43">
        <v>0.1</v>
      </c>
      <c r="O63" s="43">
        <v>0.1</v>
      </c>
      <c r="P63" s="43">
        <v>0.1</v>
      </c>
      <c r="Q63" s="43">
        <v>0.1</v>
      </c>
      <c r="R63" s="43">
        <v>0.1</v>
      </c>
      <c r="S63" s="43">
        <v>0.1</v>
      </c>
      <c r="T63" s="43">
        <v>0.05</v>
      </c>
      <c r="U63" s="57">
        <f t="shared" ref="U63:U84" si="8">SUM(I63:T63)</f>
        <v>0.99999999999999989</v>
      </c>
      <c r="V63" s="1051">
        <v>0.1</v>
      </c>
      <c r="W63" s="1072">
        <f>IF(OR(U64=0,V63=0),0,(U64/U63*V63))</f>
        <v>0.1</v>
      </c>
      <c r="X63" s="74"/>
      <c r="Y63" s="1046">
        <v>0</v>
      </c>
      <c r="Z63" s="1046" t="s">
        <v>2603</v>
      </c>
      <c r="AA63" s="1046" t="s">
        <v>2606</v>
      </c>
      <c r="AB63" s="1046" t="s">
        <v>2607</v>
      </c>
      <c r="AC63" s="1046" t="s">
        <v>2608</v>
      </c>
      <c r="AD63" s="1046" t="s">
        <v>2609</v>
      </c>
      <c r="AE63" s="1046" t="s">
        <v>2610</v>
      </c>
      <c r="AF63" s="1046" t="s">
        <v>2612</v>
      </c>
      <c r="AG63" s="1046" t="s">
        <v>2613</v>
      </c>
      <c r="AH63" s="1046" t="s">
        <v>2614</v>
      </c>
      <c r="AI63" s="1046" t="s">
        <v>2615</v>
      </c>
      <c r="AJ63" s="1046" t="s">
        <v>2616</v>
      </c>
      <c r="AK63" s="73"/>
    </row>
    <row r="64" spans="1:37" ht="34.5" customHeight="1">
      <c r="A64" s="1018"/>
      <c r="B64" s="1018"/>
      <c r="C64" s="1017"/>
      <c r="D64" s="1015"/>
      <c r="E64" s="1016"/>
      <c r="F64" s="1016"/>
      <c r="G64" s="1017"/>
      <c r="H64" s="120" t="s">
        <v>69</v>
      </c>
      <c r="I64" s="171">
        <v>0</v>
      </c>
      <c r="J64" s="171">
        <v>0.05</v>
      </c>
      <c r="K64" s="171">
        <v>0.1</v>
      </c>
      <c r="L64" s="171">
        <v>0.1</v>
      </c>
      <c r="M64" s="171">
        <v>0.1</v>
      </c>
      <c r="N64" s="173">
        <v>0.1</v>
      </c>
      <c r="O64" s="173">
        <v>0.1</v>
      </c>
      <c r="P64" s="173">
        <v>0.1</v>
      </c>
      <c r="Q64" s="173">
        <v>0.1</v>
      </c>
      <c r="R64" s="173">
        <v>0.1</v>
      </c>
      <c r="S64" s="173">
        <v>0.1</v>
      </c>
      <c r="T64" s="173">
        <v>0.05</v>
      </c>
      <c r="U64" s="144">
        <f t="shared" si="8"/>
        <v>0.99999999999999989</v>
      </c>
      <c r="V64" s="1008"/>
      <c r="W64" s="1008"/>
      <c r="X64" s="74"/>
      <c r="Y64" s="1008"/>
      <c r="Z64" s="1008"/>
      <c r="AA64" s="1008"/>
      <c r="AB64" s="1008"/>
      <c r="AC64" s="1008"/>
      <c r="AD64" s="1008"/>
      <c r="AE64" s="1008"/>
      <c r="AF64" s="1008"/>
      <c r="AG64" s="1008"/>
      <c r="AH64" s="1008"/>
      <c r="AI64" s="1008"/>
      <c r="AJ64" s="1008"/>
      <c r="AK64" s="73"/>
    </row>
    <row r="65" spans="1:37" ht="27.75" customHeight="1">
      <c r="A65" s="1018"/>
      <c r="B65" s="1047" t="s">
        <v>2058</v>
      </c>
      <c r="C65" s="1379" t="s">
        <v>2431</v>
      </c>
      <c r="D65" s="1065" t="s">
        <v>2618</v>
      </c>
      <c r="E65" s="1013"/>
      <c r="F65" s="1013"/>
      <c r="G65" s="1014"/>
      <c r="H65" s="42" t="s">
        <v>68</v>
      </c>
      <c r="I65" s="43">
        <v>0</v>
      </c>
      <c r="J65" s="43">
        <v>0.1</v>
      </c>
      <c r="K65" s="43">
        <v>0.1</v>
      </c>
      <c r="L65" s="43">
        <v>0.1</v>
      </c>
      <c r="M65" s="43">
        <v>0.1</v>
      </c>
      <c r="N65" s="43">
        <v>0.1</v>
      </c>
      <c r="O65" s="43">
        <v>0.1</v>
      </c>
      <c r="P65" s="43">
        <v>0.1</v>
      </c>
      <c r="Q65" s="43">
        <v>0.1</v>
      </c>
      <c r="R65" s="43">
        <v>0.1</v>
      </c>
      <c r="S65" s="43">
        <v>0.05</v>
      </c>
      <c r="T65" s="43">
        <v>0.05</v>
      </c>
      <c r="U65" s="57">
        <f t="shared" si="8"/>
        <v>1</v>
      </c>
      <c r="V65" s="1051">
        <v>0.1</v>
      </c>
      <c r="W65" s="1072">
        <f>IF(OR(U66=0,V65=0),0,(U66/U65*V65))</f>
        <v>0.1</v>
      </c>
      <c r="X65" s="74"/>
      <c r="Y65" s="1046">
        <v>0</v>
      </c>
      <c r="Z65" s="1046" t="s">
        <v>2621</v>
      </c>
      <c r="AA65" s="1046" t="s">
        <v>2623</v>
      </c>
      <c r="AB65" s="1046" t="s">
        <v>2624</v>
      </c>
      <c r="AC65" s="1046" t="s">
        <v>2626</v>
      </c>
      <c r="AD65" s="1046" t="s">
        <v>2627</v>
      </c>
      <c r="AE65" s="1046" t="s">
        <v>2628</v>
      </c>
      <c r="AF65" s="1046" t="s">
        <v>2629</v>
      </c>
      <c r="AG65" s="1046" t="s">
        <v>2630</v>
      </c>
      <c r="AH65" s="1046" t="s">
        <v>2631</v>
      </c>
      <c r="AI65" s="1416" t="s">
        <v>2632</v>
      </c>
      <c r="AJ65" s="1046" t="s">
        <v>2633</v>
      </c>
      <c r="AK65" s="73"/>
    </row>
    <row r="66" spans="1:37" ht="38.25" customHeight="1">
      <c r="A66" s="1018"/>
      <c r="B66" s="1018"/>
      <c r="C66" s="1017"/>
      <c r="D66" s="1015"/>
      <c r="E66" s="1016"/>
      <c r="F66" s="1016"/>
      <c r="G66" s="1017"/>
      <c r="H66" s="120" t="s">
        <v>69</v>
      </c>
      <c r="I66" s="171">
        <v>0</v>
      </c>
      <c r="J66" s="171">
        <v>0.1</v>
      </c>
      <c r="K66" s="171">
        <v>0.1</v>
      </c>
      <c r="L66" s="171">
        <v>0.1</v>
      </c>
      <c r="M66" s="171">
        <v>0.1</v>
      </c>
      <c r="N66" s="173">
        <v>0.1</v>
      </c>
      <c r="O66" s="173">
        <v>0.1</v>
      </c>
      <c r="P66" s="173">
        <v>0.1</v>
      </c>
      <c r="Q66" s="173">
        <v>0.1</v>
      </c>
      <c r="R66" s="173">
        <v>0.1</v>
      </c>
      <c r="S66" s="173">
        <v>0.05</v>
      </c>
      <c r="T66" s="173">
        <v>0.05</v>
      </c>
      <c r="U66" s="144">
        <f t="shared" si="8"/>
        <v>1</v>
      </c>
      <c r="V66" s="1008"/>
      <c r="W66" s="1008"/>
      <c r="X66" s="74"/>
      <c r="Y66" s="1008"/>
      <c r="Z66" s="1008"/>
      <c r="AA66" s="1008"/>
      <c r="AB66" s="1008"/>
      <c r="AC66" s="1008"/>
      <c r="AD66" s="1008"/>
      <c r="AE66" s="1008"/>
      <c r="AF66" s="1008"/>
      <c r="AG66" s="1008"/>
      <c r="AH66" s="1008"/>
      <c r="AI66" s="1017"/>
      <c r="AJ66" s="1008"/>
      <c r="AK66" s="73"/>
    </row>
    <row r="67" spans="1:37" ht="21.75" customHeight="1">
      <c r="A67" s="1018"/>
      <c r="B67" s="1047" t="s">
        <v>2058</v>
      </c>
      <c r="C67" s="1379" t="s">
        <v>2431</v>
      </c>
      <c r="D67" s="1065" t="s">
        <v>2634</v>
      </c>
      <c r="E67" s="1013"/>
      <c r="F67" s="1013"/>
      <c r="G67" s="1014"/>
      <c r="H67" s="42" t="s">
        <v>68</v>
      </c>
      <c r="I67" s="43">
        <v>0</v>
      </c>
      <c r="J67" s="43">
        <v>0</v>
      </c>
      <c r="K67" s="43">
        <v>0.1</v>
      </c>
      <c r="L67" s="43">
        <v>0</v>
      </c>
      <c r="M67" s="111">
        <v>0</v>
      </c>
      <c r="N67" s="43">
        <v>0.3</v>
      </c>
      <c r="O67" s="43">
        <v>0</v>
      </c>
      <c r="P67" s="43">
        <v>0</v>
      </c>
      <c r="Q67" s="43">
        <v>0.3</v>
      </c>
      <c r="R67" s="43">
        <v>0</v>
      </c>
      <c r="S67" s="43">
        <v>0</v>
      </c>
      <c r="T67" s="43">
        <v>0.3</v>
      </c>
      <c r="U67" s="57">
        <f t="shared" si="8"/>
        <v>1</v>
      </c>
      <c r="V67" s="1051">
        <v>0.2</v>
      </c>
      <c r="W67" s="1072">
        <f>IF(OR(U68=0,V67=0),0,(U68/U67*V67))</f>
        <v>0.2</v>
      </c>
      <c r="X67" s="74"/>
      <c r="Y67" s="1046">
        <v>0</v>
      </c>
      <c r="Z67" s="1046">
        <v>0</v>
      </c>
      <c r="AA67" s="1046" t="s">
        <v>2635</v>
      </c>
      <c r="AB67" s="1046">
        <v>0</v>
      </c>
      <c r="AC67" s="1046">
        <v>0</v>
      </c>
      <c r="AD67" s="1046" t="s">
        <v>2637</v>
      </c>
      <c r="AE67" s="1046">
        <v>0</v>
      </c>
      <c r="AF67" s="1046">
        <v>0</v>
      </c>
      <c r="AG67" s="1046" t="s">
        <v>2638</v>
      </c>
      <c r="AH67" s="1046">
        <v>0</v>
      </c>
      <c r="AI67" s="1046" t="s">
        <v>2640</v>
      </c>
      <c r="AJ67" s="1046" t="s">
        <v>2641</v>
      </c>
      <c r="AK67" s="73"/>
    </row>
    <row r="68" spans="1:37" ht="21.75" customHeight="1">
      <c r="A68" s="1018"/>
      <c r="B68" s="1018"/>
      <c r="C68" s="1017"/>
      <c r="D68" s="1015"/>
      <c r="E68" s="1016"/>
      <c r="F68" s="1016"/>
      <c r="G68" s="1017"/>
      <c r="H68" s="120" t="s">
        <v>69</v>
      </c>
      <c r="I68" s="171">
        <v>0</v>
      </c>
      <c r="J68" s="171">
        <v>0</v>
      </c>
      <c r="K68" s="171">
        <v>0.1</v>
      </c>
      <c r="L68" s="171">
        <v>0</v>
      </c>
      <c r="M68" s="173">
        <v>0</v>
      </c>
      <c r="N68" s="173">
        <v>0.3</v>
      </c>
      <c r="O68" s="171">
        <v>0</v>
      </c>
      <c r="P68" s="171">
        <v>0</v>
      </c>
      <c r="Q68" s="173">
        <v>0.3</v>
      </c>
      <c r="R68" s="173">
        <v>0</v>
      </c>
      <c r="S68" s="173">
        <v>0</v>
      </c>
      <c r="T68" s="173">
        <v>0.3</v>
      </c>
      <c r="U68" s="144">
        <f t="shared" si="8"/>
        <v>1</v>
      </c>
      <c r="V68" s="1008"/>
      <c r="W68" s="1008"/>
      <c r="X68" s="74"/>
      <c r="Y68" s="1008"/>
      <c r="Z68" s="1008"/>
      <c r="AA68" s="1008"/>
      <c r="AB68" s="1008"/>
      <c r="AC68" s="1008"/>
      <c r="AD68" s="1008"/>
      <c r="AE68" s="1008"/>
      <c r="AF68" s="1008"/>
      <c r="AG68" s="1008"/>
      <c r="AH68" s="1008"/>
      <c r="AI68" s="1008"/>
      <c r="AJ68" s="1008"/>
      <c r="AK68" s="73"/>
    </row>
    <row r="69" spans="1:37" ht="31.5" customHeight="1">
      <c r="A69" s="1018"/>
      <c r="B69" s="1047" t="s">
        <v>2058</v>
      </c>
      <c r="C69" s="1379" t="s">
        <v>2431</v>
      </c>
      <c r="D69" s="1065" t="s">
        <v>2642</v>
      </c>
      <c r="E69" s="1013"/>
      <c r="F69" s="1013"/>
      <c r="G69" s="1014"/>
      <c r="H69" s="42" t="s">
        <v>68</v>
      </c>
      <c r="I69" s="43">
        <v>0</v>
      </c>
      <c r="J69" s="43">
        <v>0</v>
      </c>
      <c r="K69" s="43">
        <v>0</v>
      </c>
      <c r="L69" s="43">
        <v>0.2</v>
      </c>
      <c r="M69" s="43">
        <v>0</v>
      </c>
      <c r="N69" s="43">
        <v>0.2</v>
      </c>
      <c r="O69" s="43">
        <v>0</v>
      </c>
      <c r="P69" s="43">
        <v>0.25</v>
      </c>
      <c r="Q69" s="43">
        <v>0</v>
      </c>
      <c r="R69" s="43">
        <v>0.25</v>
      </c>
      <c r="S69" s="43">
        <v>0</v>
      </c>
      <c r="T69" s="43">
        <v>0.1</v>
      </c>
      <c r="U69" s="57">
        <f t="shared" si="8"/>
        <v>1</v>
      </c>
      <c r="V69" s="1051">
        <v>0.05</v>
      </c>
      <c r="W69" s="1072">
        <f>IF(OR(U70=0,V69=0),0,(U70/U69*V69))</f>
        <v>0.05</v>
      </c>
      <c r="X69" s="74"/>
      <c r="Y69" s="1046">
        <v>0</v>
      </c>
      <c r="Z69" s="1046">
        <v>0</v>
      </c>
      <c r="AA69" s="1046">
        <v>0</v>
      </c>
      <c r="AB69" s="1046" t="s">
        <v>2645</v>
      </c>
      <c r="AC69" s="1046">
        <v>0</v>
      </c>
      <c r="AD69" s="1046" t="s">
        <v>2646</v>
      </c>
      <c r="AE69" s="1046">
        <v>0</v>
      </c>
      <c r="AF69" s="1046" t="s">
        <v>2647</v>
      </c>
      <c r="AG69" s="1046">
        <v>0</v>
      </c>
      <c r="AH69" s="1046" t="s">
        <v>2647</v>
      </c>
      <c r="AI69" s="1046" t="s">
        <v>2648</v>
      </c>
      <c r="AJ69" s="1046" t="s">
        <v>2649</v>
      </c>
      <c r="AK69" s="73"/>
    </row>
    <row r="70" spans="1:37" ht="39" customHeight="1">
      <c r="A70" s="1018"/>
      <c r="B70" s="1018"/>
      <c r="C70" s="1017"/>
      <c r="D70" s="1015"/>
      <c r="E70" s="1016"/>
      <c r="F70" s="1016"/>
      <c r="G70" s="1017"/>
      <c r="H70" s="120" t="s">
        <v>69</v>
      </c>
      <c r="I70" s="171">
        <v>0</v>
      </c>
      <c r="J70" s="171">
        <v>0</v>
      </c>
      <c r="K70" s="171">
        <v>0</v>
      </c>
      <c r="L70" s="171">
        <v>0.2</v>
      </c>
      <c r="M70" s="171">
        <v>0</v>
      </c>
      <c r="N70" s="173">
        <v>0.2</v>
      </c>
      <c r="O70" s="171">
        <v>0</v>
      </c>
      <c r="P70" s="173">
        <v>0.25</v>
      </c>
      <c r="Q70" s="173">
        <v>0</v>
      </c>
      <c r="R70" s="173">
        <v>0.25</v>
      </c>
      <c r="S70" s="173">
        <v>0</v>
      </c>
      <c r="T70" s="173">
        <v>0.1</v>
      </c>
      <c r="U70" s="144">
        <f t="shared" si="8"/>
        <v>1</v>
      </c>
      <c r="V70" s="1008"/>
      <c r="W70" s="1008"/>
      <c r="X70" s="74"/>
      <c r="Y70" s="1008"/>
      <c r="Z70" s="1008"/>
      <c r="AA70" s="1008"/>
      <c r="AB70" s="1008"/>
      <c r="AC70" s="1008"/>
      <c r="AD70" s="1008"/>
      <c r="AE70" s="1008"/>
      <c r="AF70" s="1008"/>
      <c r="AG70" s="1008"/>
      <c r="AH70" s="1008"/>
      <c r="AI70" s="1008"/>
      <c r="AJ70" s="1008"/>
      <c r="AK70" s="73"/>
    </row>
    <row r="71" spans="1:37" ht="21.75" customHeight="1">
      <c r="A71" s="1018"/>
      <c r="B71" s="1047" t="s">
        <v>2058</v>
      </c>
      <c r="C71" s="1379" t="s">
        <v>2431</v>
      </c>
      <c r="D71" s="1065" t="s">
        <v>2651</v>
      </c>
      <c r="E71" s="1013"/>
      <c r="F71" s="1013"/>
      <c r="G71" s="1014"/>
      <c r="H71" s="42" t="s">
        <v>68</v>
      </c>
      <c r="I71" s="43">
        <v>0</v>
      </c>
      <c r="J71" s="43">
        <v>0.1</v>
      </c>
      <c r="K71" s="43">
        <v>0.1</v>
      </c>
      <c r="L71" s="43">
        <v>0.1</v>
      </c>
      <c r="M71" s="43">
        <v>0.1</v>
      </c>
      <c r="N71" s="43">
        <v>0.1</v>
      </c>
      <c r="O71" s="43">
        <v>0.1</v>
      </c>
      <c r="P71" s="43">
        <v>0.1</v>
      </c>
      <c r="Q71" s="43">
        <v>0.1</v>
      </c>
      <c r="R71" s="43">
        <v>0.1</v>
      </c>
      <c r="S71" s="43">
        <v>0.1</v>
      </c>
      <c r="T71" s="43">
        <v>0</v>
      </c>
      <c r="U71" s="57">
        <f t="shared" si="8"/>
        <v>0.99999999999999989</v>
      </c>
      <c r="V71" s="1051">
        <v>0.2</v>
      </c>
      <c r="W71" s="1072">
        <f>IF(OR(U72=0,V71=0),0,(U72/U71*V71))</f>
        <v>0.2</v>
      </c>
      <c r="X71" s="74"/>
      <c r="Y71" s="1046">
        <v>0</v>
      </c>
      <c r="Z71" s="1046" t="s">
        <v>2653</v>
      </c>
      <c r="AA71" s="1046" t="s">
        <v>2653</v>
      </c>
      <c r="AB71" s="1046" t="s">
        <v>2656</v>
      </c>
      <c r="AC71" s="1046" t="s">
        <v>2657</v>
      </c>
      <c r="AD71" s="1046" t="s">
        <v>2658</v>
      </c>
      <c r="AE71" s="1406" t="s">
        <v>2659</v>
      </c>
      <c r="AF71" s="1046" t="s">
        <v>2661</v>
      </c>
      <c r="AG71" s="1046" t="s">
        <v>2662</v>
      </c>
      <c r="AH71" s="1046" t="s">
        <v>2663</v>
      </c>
      <c r="AI71" s="1046" t="s">
        <v>2664</v>
      </c>
      <c r="AJ71" s="1046" t="s">
        <v>2665</v>
      </c>
      <c r="AK71" s="73"/>
    </row>
    <row r="72" spans="1:37" ht="45.75" customHeight="1">
      <c r="A72" s="1018"/>
      <c r="B72" s="1018"/>
      <c r="C72" s="1017"/>
      <c r="D72" s="1015"/>
      <c r="E72" s="1016"/>
      <c r="F72" s="1016"/>
      <c r="G72" s="1017"/>
      <c r="H72" s="120" t="s">
        <v>69</v>
      </c>
      <c r="I72" s="171">
        <v>0</v>
      </c>
      <c r="J72" s="171">
        <v>0.1</v>
      </c>
      <c r="K72" s="171">
        <v>0.1</v>
      </c>
      <c r="L72" s="171">
        <v>0.1</v>
      </c>
      <c r="M72" s="171">
        <v>0.1</v>
      </c>
      <c r="N72" s="173">
        <v>0.1</v>
      </c>
      <c r="O72" s="173">
        <v>0.1</v>
      </c>
      <c r="P72" s="173">
        <v>0.1</v>
      </c>
      <c r="Q72" s="173">
        <v>0.1</v>
      </c>
      <c r="R72" s="173">
        <v>0.1</v>
      </c>
      <c r="S72" s="173">
        <v>0.1</v>
      </c>
      <c r="T72" s="173">
        <v>0</v>
      </c>
      <c r="U72" s="144">
        <f t="shared" si="8"/>
        <v>0.99999999999999989</v>
      </c>
      <c r="V72" s="1008"/>
      <c r="W72" s="1008"/>
      <c r="X72" s="74"/>
      <c r="Y72" s="1008"/>
      <c r="Z72" s="1008"/>
      <c r="AA72" s="1008"/>
      <c r="AB72" s="1008"/>
      <c r="AC72" s="1008"/>
      <c r="AD72" s="1008"/>
      <c r="AE72" s="1020"/>
      <c r="AF72" s="1008"/>
      <c r="AG72" s="1008"/>
      <c r="AH72" s="1008"/>
      <c r="AI72" s="1008"/>
      <c r="AJ72" s="1008"/>
      <c r="AK72" s="73"/>
    </row>
    <row r="73" spans="1:37" ht="32.25" customHeight="1">
      <c r="A73" s="1018"/>
      <c r="B73" s="1047" t="s">
        <v>2058</v>
      </c>
      <c r="C73" s="1379" t="s">
        <v>2431</v>
      </c>
      <c r="D73" s="1065" t="s">
        <v>2666</v>
      </c>
      <c r="E73" s="1013"/>
      <c r="F73" s="1013"/>
      <c r="G73" s="1014"/>
      <c r="H73" s="42" t="s">
        <v>68</v>
      </c>
      <c r="I73" s="43">
        <v>0</v>
      </c>
      <c r="J73" s="43">
        <v>0</v>
      </c>
      <c r="K73" s="43">
        <v>0</v>
      </c>
      <c r="L73" s="43">
        <v>0.2</v>
      </c>
      <c r="M73" s="43">
        <v>0</v>
      </c>
      <c r="N73" s="43">
        <v>0.2</v>
      </c>
      <c r="O73" s="43">
        <v>0</v>
      </c>
      <c r="P73" s="43">
        <v>0.25</v>
      </c>
      <c r="Q73" s="43">
        <v>0</v>
      </c>
      <c r="R73" s="43">
        <v>0.25</v>
      </c>
      <c r="S73" s="43">
        <v>0</v>
      </c>
      <c r="T73" s="43">
        <v>0.1</v>
      </c>
      <c r="U73" s="57">
        <f t="shared" si="8"/>
        <v>1</v>
      </c>
      <c r="V73" s="1051">
        <v>0.1</v>
      </c>
      <c r="W73" s="1072">
        <f>IF(OR(U74=0,V73=0),0,(U74/U73*V73))</f>
        <v>0.1</v>
      </c>
      <c r="X73" s="74"/>
      <c r="Y73" s="1046">
        <v>0</v>
      </c>
      <c r="Z73" s="1046">
        <v>0</v>
      </c>
      <c r="AA73" s="1046">
        <v>0</v>
      </c>
      <c r="AB73" s="1046" t="s">
        <v>2668</v>
      </c>
      <c r="AC73" s="1046">
        <v>0</v>
      </c>
      <c r="AD73" s="1046" t="s">
        <v>2669</v>
      </c>
      <c r="AE73" s="1046">
        <v>0</v>
      </c>
      <c r="AF73" s="1046" t="s">
        <v>2670</v>
      </c>
      <c r="AG73" s="1046">
        <v>0</v>
      </c>
      <c r="AH73" s="1046" t="s">
        <v>2671</v>
      </c>
      <c r="AI73" s="1046" t="s">
        <v>2672</v>
      </c>
      <c r="AJ73" s="1046" t="s">
        <v>2673</v>
      </c>
      <c r="AK73" s="73"/>
    </row>
    <row r="74" spans="1:37" ht="32.25" customHeight="1">
      <c r="A74" s="1018"/>
      <c r="B74" s="1018"/>
      <c r="C74" s="1017"/>
      <c r="D74" s="1015"/>
      <c r="E74" s="1016"/>
      <c r="F74" s="1016"/>
      <c r="G74" s="1017"/>
      <c r="H74" s="120" t="s">
        <v>69</v>
      </c>
      <c r="I74" s="171">
        <v>0</v>
      </c>
      <c r="J74" s="171">
        <v>0</v>
      </c>
      <c r="K74" s="171">
        <v>0</v>
      </c>
      <c r="L74" s="171">
        <v>0.2</v>
      </c>
      <c r="M74" s="171">
        <v>0</v>
      </c>
      <c r="N74" s="173">
        <v>0.2</v>
      </c>
      <c r="O74" s="171">
        <v>0</v>
      </c>
      <c r="P74" s="173">
        <v>0.25</v>
      </c>
      <c r="Q74" s="173">
        <v>0</v>
      </c>
      <c r="R74" s="173">
        <v>0.25</v>
      </c>
      <c r="S74" s="173">
        <v>0</v>
      </c>
      <c r="T74" s="173">
        <v>0.1</v>
      </c>
      <c r="U74" s="144">
        <f t="shared" si="8"/>
        <v>1</v>
      </c>
      <c r="V74" s="1008"/>
      <c r="W74" s="1008"/>
      <c r="X74" s="74"/>
      <c r="Y74" s="1008"/>
      <c r="Z74" s="1008"/>
      <c r="AA74" s="1008"/>
      <c r="AB74" s="1008"/>
      <c r="AC74" s="1008"/>
      <c r="AD74" s="1008"/>
      <c r="AE74" s="1008"/>
      <c r="AF74" s="1008"/>
      <c r="AG74" s="1008"/>
      <c r="AH74" s="1008"/>
      <c r="AI74" s="1008"/>
      <c r="AJ74" s="1008"/>
      <c r="AK74" s="73"/>
    </row>
    <row r="75" spans="1:37" ht="31.5" customHeight="1">
      <c r="A75" s="1018"/>
      <c r="B75" s="1047" t="s">
        <v>2058</v>
      </c>
      <c r="C75" s="1379" t="s">
        <v>2431</v>
      </c>
      <c r="D75" s="1065" t="s">
        <v>2674</v>
      </c>
      <c r="E75" s="1013"/>
      <c r="F75" s="1013"/>
      <c r="G75" s="1014"/>
      <c r="H75" s="42" t="s">
        <v>68</v>
      </c>
      <c r="I75" s="43">
        <v>0</v>
      </c>
      <c r="J75" s="43">
        <v>0</v>
      </c>
      <c r="K75" s="43">
        <v>0.25</v>
      </c>
      <c r="L75" s="43">
        <v>0</v>
      </c>
      <c r="M75" s="43">
        <v>0.25</v>
      </c>
      <c r="N75" s="43">
        <v>0</v>
      </c>
      <c r="O75" s="43">
        <v>0</v>
      </c>
      <c r="P75" s="43">
        <v>0</v>
      </c>
      <c r="Q75" s="43">
        <v>0.25</v>
      </c>
      <c r="R75" s="43">
        <v>0</v>
      </c>
      <c r="S75" s="43">
        <v>0</v>
      </c>
      <c r="T75" s="43">
        <v>0.25</v>
      </c>
      <c r="U75" s="57">
        <f t="shared" si="8"/>
        <v>1</v>
      </c>
      <c r="V75" s="1051">
        <v>0.05</v>
      </c>
      <c r="W75" s="1072">
        <f>IF(OR(U76=0,V75=0),0,(U76/U75*V75))</f>
        <v>0.05</v>
      </c>
      <c r="X75" s="74"/>
      <c r="Y75" s="1046">
        <v>0</v>
      </c>
      <c r="Z75" s="1046">
        <v>0</v>
      </c>
      <c r="AA75" s="1046" t="s">
        <v>2679</v>
      </c>
      <c r="AB75" s="1046">
        <v>0</v>
      </c>
      <c r="AC75" s="1046" t="s">
        <v>2681</v>
      </c>
      <c r="AD75" s="1046">
        <v>0</v>
      </c>
      <c r="AE75" s="1046">
        <v>0</v>
      </c>
      <c r="AF75" s="1046">
        <v>0</v>
      </c>
      <c r="AG75" s="1046" t="s">
        <v>2682</v>
      </c>
      <c r="AH75" s="1046">
        <v>0</v>
      </c>
      <c r="AI75" s="1046" t="s">
        <v>2684</v>
      </c>
      <c r="AJ75" s="1046" t="s">
        <v>2686</v>
      </c>
      <c r="AK75" s="73"/>
    </row>
    <row r="76" spans="1:37" ht="31.5" customHeight="1">
      <c r="A76" s="1018"/>
      <c r="B76" s="1018"/>
      <c r="C76" s="1017"/>
      <c r="D76" s="1015"/>
      <c r="E76" s="1016"/>
      <c r="F76" s="1016"/>
      <c r="G76" s="1017"/>
      <c r="H76" s="120" t="s">
        <v>69</v>
      </c>
      <c r="I76" s="171">
        <v>0</v>
      </c>
      <c r="J76" s="171">
        <v>0</v>
      </c>
      <c r="K76" s="171">
        <v>0.25</v>
      </c>
      <c r="L76" s="171">
        <v>0</v>
      </c>
      <c r="M76" s="171">
        <v>0.25</v>
      </c>
      <c r="N76" s="171">
        <v>0</v>
      </c>
      <c r="O76" s="171">
        <v>0</v>
      </c>
      <c r="P76" s="171">
        <v>0</v>
      </c>
      <c r="Q76" s="173">
        <v>0.25</v>
      </c>
      <c r="R76" s="173">
        <v>0</v>
      </c>
      <c r="S76" s="173">
        <v>0</v>
      </c>
      <c r="T76" s="173">
        <v>0.25</v>
      </c>
      <c r="U76" s="144">
        <f t="shared" si="8"/>
        <v>1</v>
      </c>
      <c r="V76" s="1008"/>
      <c r="W76" s="1008"/>
      <c r="X76" s="74"/>
      <c r="Y76" s="1008"/>
      <c r="Z76" s="1008"/>
      <c r="AA76" s="1008"/>
      <c r="AB76" s="1008"/>
      <c r="AC76" s="1008"/>
      <c r="AD76" s="1008"/>
      <c r="AE76" s="1008"/>
      <c r="AF76" s="1008"/>
      <c r="AG76" s="1008"/>
      <c r="AH76" s="1008"/>
      <c r="AI76" s="1008"/>
      <c r="AJ76" s="1008"/>
      <c r="AK76" s="73"/>
    </row>
    <row r="77" spans="1:37" ht="37.5" customHeight="1">
      <c r="A77" s="1018"/>
      <c r="B77" s="1047" t="s">
        <v>2058</v>
      </c>
      <c r="C77" s="1379" t="s">
        <v>2431</v>
      </c>
      <c r="D77" s="1065" t="s">
        <v>2687</v>
      </c>
      <c r="E77" s="1013"/>
      <c r="F77" s="1013"/>
      <c r="G77" s="1014"/>
      <c r="H77" s="42" t="s">
        <v>68</v>
      </c>
      <c r="I77" s="43">
        <v>0</v>
      </c>
      <c r="J77" s="43">
        <v>0</v>
      </c>
      <c r="K77" s="43">
        <v>0.1</v>
      </c>
      <c r="L77" s="43">
        <v>0.1</v>
      </c>
      <c r="M77" s="43">
        <v>0.1</v>
      </c>
      <c r="N77" s="43">
        <v>0.1</v>
      </c>
      <c r="O77" s="43">
        <v>0.1</v>
      </c>
      <c r="P77" s="43">
        <v>0.1</v>
      </c>
      <c r="Q77" s="43">
        <v>0.1</v>
      </c>
      <c r="R77" s="43">
        <v>0.1</v>
      </c>
      <c r="S77" s="43">
        <v>0.1</v>
      </c>
      <c r="T77" s="43">
        <v>0.1</v>
      </c>
      <c r="U77" s="57">
        <f t="shared" si="8"/>
        <v>0.99999999999999989</v>
      </c>
      <c r="V77" s="1051">
        <v>0.05</v>
      </c>
      <c r="W77" s="1072">
        <f>IF(OR(U78=0,V77=0),0,(U78/U77*V77))</f>
        <v>0.05</v>
      </c>
      <c r="X77" s="74"/>
      <c r="Y77" s="1046">
        <v>0</v>
      </c>
      <c r="Z77" s="1046">
        <v>0</v>
      </c>
      <c r="AA77" s="1046" t="s">
        <v>2688</v>
      </c>
      <c r="AB77" s="1046" t="s">
        <v>2689</v>
      </c>
      <c r="AC77" s="1046" t="s">
        <v>2690</v>
      </c>
      <c r="AD77" s="1046" t="s">
        <v>2691</v>
      </c>
      <c r="AE77" s="1046" t="s">
        <v>2692</v>
      </c>
      <c r="AF77" s="1046" t="s">
        <v>2693</v>
      </c>
      <c r="AG77" s="1046" t="s">
        <v>2694</v>
      </c>
      <c r="AH77" s="1046" t="s">
        <v>2695</v>
      </c>
      <c r="AI77" s="1046" t="s">
        <v>2696</v>
      </c>
      <c r="AJ77" s="1046" t="s">
        <v>2697</v>
      </c>
      <c r="AK77" s="73"/>
    </row>
    <row r="78" spans="1:37" ht="37.5" customHeight="1">
      <c r="A78" s="1018"/>
      <c r="B78" s="1008"/>
      <c r="C78" s="1017"/>
      <c r="D78" s="1015"/>
      <c r="E78" s="1016"/>
      <c r="F78" s="1016"/>
      <c r="G78" s="1017"/>
      <c r="H78" s="120" t="s">
        <v>69</v>
      </c>
      <c r="I78" s="171">
        <v>0</v>
      </c>
      <c r="J78" s="171">
        <v>0</v>
      </c>
      <c r="K78" s="171">
        <v>0.1</v>
      </c>
      <c r="L78" s="171">
        <v>0.1</v>
      </c>
      <c r="M78" s="171">
        <v>0.1</v>
      </c>
      <c r="N78" s="173">
        <v>0.1</v>
      </c>
      <c r="O78" s="173">
        <v>0.1</v>
      </c>
      <c r="P78" s="173">
        <v>0.1</v>
      </c>
      <c r="Q78" s="173">
        <v>0.1</v>
      </c>
      <c r="R78" s="173">
        <v>0.1</v>
      </c>
      <c r="S78" s="173">
        <v>0.1</v>
      </c>
      <c r="T78" s="173">
        <v>0.1</v>
      </c>
      <c r="U78" s="144">
        <f t="shared" si="8"/>
        <v>0.99999999999999989</v>
      </c>
      <c r="V78" s="1008"/>
      <c r="W78" s="1008"/>
      <c r="X78" s="74"/>
      <c r="Y78" s="1008"/>
      <c r="Z78" s="1008"/>
      <c r="AA78" s="1008"/>
      <c r="AB78" s="1008"/>
      <c r="AC78" s="1008"/>
      <c r="AD78" s="1008"/>
      <c r="AE78" s="1008"/>
      <c r="AF78" s="1008"/>
      <c r="AG78" s="1008"/>
      <c r="AH78" s="1008"/>
      <c r="AI78" s="1008"/>
      <c r="AJ78" s="1008"/>
      <c r="AK78" s="73"/>
    </row>
    <row r="79" spans="1:37" ht="37.5" customHeight="1">
      <c r="A79" s="1018"/>
      <c r="B79" s="1047" t="s">
        <v>2058</v>
      </c>
      <c r="C79" s="1379" t="s">
        <v>2431</v>
      </c>
      <c r="D79" s="1065" t="s">
        <v>2699</v>
      </c>
      <c r="E79" s="1013"/>
      <c r="F79" s="1013"/>
      <c r="G79" s="1014"/>
      <c r="H79" s="42" t="s">
        <v>68</v>
      </c>
      <c r="I79" s="43">
        <v>0</v>
      </c>
      <c r="J79" s="43">
        <v>0</v>
      </c>
      <c r="K79" s="43">
        <v>0.1</v>
      </c>
      <c r="L79" s="43">
        <v>0.1</v>
      </c>
      <c r="M79" s="43">
        <v>0.1</v>
      </c>
      <c r="N79" s="43">
        <v>0.1</v>
      </c>
      <c r="O79" s="43">
        <v>0.1</v>
      </c>
      <c r="P79" s="43">
        <v>0.1</v>
      </c>
      <c r="Q79" s="43">
        <v>0.1</v>
      </c>
      <c r="R79" s="43">
        <v>0.1</v>
      </c>
      <c r="S79" s="43">
        <v>0.1</v>
      </c>
      <c r="T79" s="43">
        <v>0.1</v>
      </c>
      <c r="U79" s="57">
        <f t="shared" si="8"/>
        <v>0.99999999999999989</v>
      </c>
      <c r="V79" s="1051">
        <v>0.05</v>
      </c>
      <c r="W79" s="1072">
        <f>IF(OR(U80=0,V79=0),0,(U80/U79*V79))</f>
        <v>0.05</v>
      </c>
      <c r="X79" s="74"/>
      <c r="Y79" s="1046">
        <v>0</v>
      </c>
      <c r="Z79" s="1046">
        <v>0</v>
      </c>
      <c r="AA79" s="1046" t="s">
        <v>2701</v>
      </c>
      <c r="AB79" s="1046" t="s">
        <v>2702</v>
      </c>
      <c r="AC79" s="1046" t="s">
        <v>2704</v>
      </c>
      <c r="AD79" s="1046" t="s">
        <v>2705</v>
      </c>
      <c r="AE79" s="1046" t="s">
        <v>2708</v>
      </c>
      <c r="AF79" s="1046" t="s">
        <v>2709</v>
      </c>
      <c r="AG79" s="1046" t="s">
        <v>2710</v>
      </c>
      <c r="AH79" s="1046" t="s">
        <v>2711</v>
      </c>
      <c r="AI79" s="1046" t="s">
        <v>2712</v>
      </c>
      <c r="AJ79" s="1046" t="s">
        <v>2713</v>
      </c>
      <c r="AK79" s="73"/>
    </row>
    <row r="80" spans="1:37" ht="37.5" customHeight="1">
      <c r="A80" s="1018"/>
      <c r="B80" s="1008"/>
      <c r="C80" s="1017"/>
      <c r="D80" s="1015"/>
      <c r="E80" s="1016"/>
      <c r="F80" s="1016"/>
      <c r="G80" s="1017"/>
      <c r="H80" s="120" t="s">
        <v>69</v>
      </c>
      <c r="I80" s="171">
        <v>0</v>
      </c>
      <c r="J80" s="171">
        <v>0</v>
      </c>
      <c r="K80" s="171">
        <v>0.1</v>
      </c>
      <c r="L80" s="171">
        <v>0.1</v>
      </c>
      <c r="M80" s="171">
        <v>0.1</v>
      </c>
      <c r="N80" s="173">
        <v>0.1</v>
      </c>
      <c r="O80" s="173">
        <v>0.1</v>
      </c>
      <c r="P80" s="173">
        <v>0.1</v>
      </c>
      <c r="Q80" s="173">
        <v>0.1</v>
      </c>
      <c r="R80" s="173">
        <v>0.1</v>
      </c>
      <c r="S80" s="173">
        <v>0.1</v>
      </c>
      <c r="T80" s="173">
        <v>0.1</v>
      </c>
      <c r="U80" s="144">
        <f t="shared" si="8"/>
        <v>0.99999999999999989</v>
      </c>
      <c r="V80" s="1008"/>
      <c r="W80" s="1008"/>
      <c r="X80" s="74"/>
      <c r="Y80" s="1008"/>
      <c r="Z80" s="1008"/>
      <c r="AA80" s="1008"/>
      <c r="AB80" s="1008"/>
      <c r="AC80" s="1008"/>
      <c r="AD80" s="1008"/>
      <c r="AE80" s="1008"/>
      <c r="AF80" s="1008"/>
      <c r="AG80" s="1008"/>
      <c r="AH80" s="1008"/>
      <c r="AI80" s="1008"/>
      <c r="AJ80" s="1008"/>
      <c r="AK80" s="73"/>
    </row>
    <row r="81" spans="1:37" ht="41.25" customHeight="1">
      <c r="A81" s="1018"/>
      <c r="B81" s="1381" t="s">
        <v>2058</v>
      </c>
      <c r="C81" s="1379" t="s">
        <v>2431</v>
      </c>
      <c r="D81" s="1385" t="s">
        <v>2714</v>
      </c>
      <c r="E81" s="1013"/>
      <c r="F81" s="1013"/>
      <c r="G81" s="1014"/>
      <c r="H81" s="668" t="s">
        <v>68</v>
      </c>
      <c r="I81" s="694">
        <v>0</v>
      </c>
      <c r="J81" s="694">
        <v>0</v>
      </c>
      <c r="K81" s="694">
        <v>0</v>
      </c>
      <c r="L81" s="694">
        <v>0</v>
      </c>
      <c r="M81" s="694">
        <v>0</v>
      </c>
      <c r="N81" s="694">
        <v>0.4</v>
      </c>
      <c r="O81" s="694">
        <v>0.15</v>
      </c>
      <c r="P81" s="694">
        <v>0.1</v>
      </c>
      <c r="Q81" s="694">
        <v>0.1</v>
      </c>
      <c r="R81" s="694">
        <v>0.1</v>
      </c>
      <c r="S81" s="694">
        <v>0.1</v>
      </c>
      <c r="T81" s="694">
        <v>0.05</v>
      </c>
      <c r="U81" s="670">
        <f t="shared" si="8"/>
        <v>1</v>
      </c>
      <c r="V81" s="1409">
        <v>0.05</v>
      </c>
      <c r="W81" s="1410">
        <f>IF(OR(U82=0,V81=0),0,(U82/U81*V81))</f>
        <v>0.05</v>
      </c>
      <c r="X81" s="695"/>
      <c r="Y81" s="1048">
        <v>0</v>
      </c>
      <c r="Z81" s="1048">
        <v>0</v>
      </c>
      <c r="AA81" s="1048">
        <v>0</v>
      </c>
      <c r="AB81" s="1048">
        <v>0</v>
      </c>
      <c r="AC81" s="1048">
        <v>0</v>
      </c>
      <c r="AD81" s="1048" t="s">
        <v>2717</v>
      </c>
      <c r="AE81" s="1407" t="s">
        <v>2718</v>
      </c>
      <c r="AF81" s="1048" t="s">
        <v>2720</v>
      </c>
      <c r="AG81" s="1408" t="s">
        <v>2722</v>
      </c>
      <c r="AH81" s="1048" t="s">
        <v>2723</v>
      </c>
      <c r="AI81" s="1048" t="s">
        <v>2724</v>
      </c>
      <c r="AJ81" s="1048" t="s">
        <v>2725</v>
      </c>
      <c r="AK81" s="696"/>
    </row>
    <row r="82" spans="1:37" ht="41.25" customHeight="1">
      <c r="A82" s="1018"/>
      <c r="B82" s="1018"/>
      <c r="C82" s="1017"/>
      <c r="D82" s="1103"/>
      <c r="E82" s="1104"/>
      <c r="F82" s="1104"/>
      <c r="G82" s="1105"/>
      <c r="H82" s="675" t="s">
        <v>69</v>
      </c>
      <c r="I82" s="697">
        <v>0</v>
      </c>
      <c r="J82" s="697">
        <v>0</v>
      </c>
      <c r="K82" s="697">
        <v>0</v>
      </c>
      <c r="L82" s="697">
        <v>0</v>
      </c>
      <c r="M82" s="697">
        <v>0</v>
      </c>
      <c r="N82" s="698">
        <v>0.4</v>
      </c>
      <c r="O82" s="698">
        <v>0.15</v>
      </c>
      <c r="P82" s="698">
        <v>0.1</v>
      </c>
      <c r="Q82" s="698">
        <v>0.1</v>
      </c>
      <c r="R82" s="698">
        <v>0.1</v>
      </c>
      <c r="S82" s="698">
        <v>0.1</v>
      </c>
      <c r="T82" s="698">
        <v>0.05</v>
      </c>
      <c r="U82" s="679">
        <f t="shared" si="8"/>
        <v>1</v>
      </c>
      <c r="V82" s="1079"/>
      <c r="W82" s="1079"/>
      <c r="X82" s="695"/>
      <c r="Y82" s="1008"/>
      <c r="Z82" s="1008"/>
      <c r="AA82" s="1008"/>
      <c r="AB82" s="1008"/>
      <c r="AC82" s="1008"/>
      <c r="AD82" s="1008"/>
      <c r="AE82" s="1020"/>
      <c r="AF82" s="1008"/>
      <c r="AG82" s="1008"/>
      <c r="AH82" s="1008"/>
      <c r="AI82" s="1008"/>
      <c r="AJ82" s="1008"/>
      <c r="AK82" s="696"/>
    </row>
    <row r="83" spans="1:37" ht="41.25" customHeight="1">
      <c r="A83" s="1018"/>
      <c r="B83" s="1047" t="s">
        <v>2058</v>
      </c>
      <c r="C83" s="1379" t="s">
        <v>2431</v>
      </c>
      <c r="D83" s="1065" t="s">
        <v>2726</v>
      </c>
      <c r="E83" s="1013"/>
      <c r="F83" s="1013"/>
      <c r="G83" s="1014"/>
      <c r="H83" s="42" t="s">
        <v>68</v>
      </c>
      <c r="I83" s="43">
        <v>0</v>
      </c>
      <c r="J83" s="43">
        <v>0</v>
      </c>
      <c r="K83" s="43">
        <v>0.1</v>
      </c>
      <c r="L83" s="43">
        <v>0.1</v>
      </c>
      <c r="M83" s="43">
        <v>0.1</v>
      </c>
      <c r="N83" s="43">
        <v>0.1</v>
      </c>
      <c r="O83" s="43">
        <v>0.1</v>
      </c>
      <c r="P83" s="43">
        <v>0.1</v>
      </c>
      <c r="Q83" s="43">
        <v>0.1</v>
      </c>
      <c r="R83" s="43">
        <v>0.1</v>
      </c>
      <c r="S83" s="43">
        <v>0.1</v>
      </c>
      <c r="T83" s="43">
        <v>0.1</v>
      </c>
      <c r="U83" s="57">
        <f t="shared" si="8"/>
        <v>0.99999999999999989</v>
      </c>
      <c r="V83" s="1051">
        <v>0.05</v>
      </c>
      <c r="W83" s="1072">
        <f>IF(OR(U84=0,V83=0),0,(U84/U83*V83))</f>
        <v>0.05</v>
      </c>
      <c r="X83" s="74"/>
      <c r="Y83" s="1046">
        <v>0</v>
      </c>
      <c r="Z83" s="1046">
        <v>0</v>
      </c>
      <c r="AA83" s="1046" t="s">
        <v>2727</v>
      </c>
      <c r="AB83" s="1046" t="s">
        <v>2728</v>
      </c>
      <c r="AC83" s="1046" t="s">
        <v>2729</v>
      </c>
      <c r="AD83" s="1046" t="s">
        <v>2730</v>
      </c>
      <c r="AE83" s="1414" t="s">
        <v>2731</v>
      </c>
      <c r="AF83" s="1046" t="s">
        <v>2732</v>
      </c>
      <c r="AG83" s="1046" t="s">
        <v>2733</v>
      </c>
      <c r="AH83" s="1046" t="s">
        <v>2734</v>
      </c>
      <c r="AI83" s="1046" t="s">
        <v>2735</v>
      </c>
      <c r="AJ83" s="1046" t="s">
        <v>2736</v>
      </c>
      <c r="AK83" s="73"/>
    </row>
    <row r="84" spans="1:37" ht="18.75" customHeight="1">
      <c r="A84" s="1079"/>
      <c r="B84" s="1079"/>
      <c r="C84" s="1017"/>
      <c r="D84" s="1103"/>
      <c r="E84" s="1104"/>
      <c r="F84" s="1104"/>
      <c r="G84" s="1105"/>
      <c r="H84" s="131" t="s">
        <v>69</v>
      </c>
      <c r="I84" s="174">
        <v>0</v>
      </c>
      <c r="J84" s="174">
        <v>0</v>
      </c>
      <c r="K84" s="174">
        <v>0.1</v>
      </c>
      <c r="L84" s="174">
        <v>0.1</v>
      </c>
      <c r="M84" s="174">
        <v>0.1</v>
      </c>
      <c r="N84" s="176">
        <v>0.1</v>
      </c>
      <c r="O84" s="176">
        <v>0.1</v>
      </c>
      <c r="P84" s="176">
        <v>0.1</v>
      </c>
      <c r="Q84" s="176">
        <v>0.1</v>
      </c>
      <c r="R84" s="176">
        <v>0.1</v>
      </c>
      <c r="S84" s="176">
        <v>0.1</v>
      </c>
      <c r="T84" s="176">
        <v>0.1</v>
      </c>
      <c r="U84" s="177">
        <f t="shared" si="8"/>
        <v>0.99999999999999989</v>
      </c>
      <c r="V84" s="1079"/>
      <c r="W84" s="1079"/>
      <c r="X84" s="74"/>
      <c r="Y84" s="1008"/>
      <c r="Z84" s="1008"/>
      <c r="AA84" s="1008"/>
      <c r="AB84" s="1008"/>
      <c r="AC84" s="1008"/>
      <c r="AD84" s="1008"/>
      <c r="AE84" s="1017"/>
      <c r="AF84" s="1008"/>
      <c r="AG84" s="1008"/>
      <c r="AH84" s="1008"/>
      <c r="AI84" s="1008"/>
      <c r="AJ84" s="1008"/>
      <c r="AK84" s="73"/>
    </row>
    <row r="85" spans="1:37" ht="15.75" customHeight="1">
      <c r="C85" s="20"/>
      <c r="AK85" s="74"/>
    </row>
    <row r="86" spans="1:37" ht="15.75" customHeight="1">
      <c r="C86" s="20"/>
      <c r="AK86" s="74"/>
    </row>
    <row r="87" spans="1:37" ht="15.75" customHeight="1">
      <c r="C87" s="20"/>
      <c r="AK87" s="74"/>
    </row>
    <row r="88" spans="1:37" ht="15.75" customHeight="1">
      <c r="C88" s="20"/>
      <c r="AK88" s="74"/>
    </row>
    <row r="89" spans="1:37" ht="24.75" customHeight="1">
      <c r="C89" s="20"/>
      <c r="AK89" s="74"/>
    </row>
    <row r="90" spans="1:37" ht="24.75" customHeight="1">
      <c r="C90" s="20"/>
      <c r="AK90" s="74"/>
    </row>
    <row r="91" spans="1:37" ht="24.75" customHeight="1">
      <c r="C91" s="20"/>
      <c r="AK91" s="74"/>
    </row>
    <row r="92" spans="1:37" ht="24.75" customHeight="1">
      <c r="C92" s="20"/>
      <c r="AK92" s="74"/>
    </row>
    <row r="93" spans="1:37" ht="24.75" customHeight="1">
      <c r="C93" s="20"/>
      <c r="AK93" s="74"/>
    </row>
    <row r="94" spans="1:37" ht="24.75" customHeight="1">
      <c r="C94" s="20"/>
      <c r="AK94" s="74"/>
    </row>
    <row r="95" spans="1:37" ht="60" customHeight="1">
      <c r="C95" s="20"/>
      <c r="AK95" s="74"/>
    </row>
    <row r="96" spans="1:37" ht="60" customHeight="1">
      <c r="C96" s="20"/>
      <c r="AK96" s="74"/>
    </row>
    <row r="97" spans="1:37" ht="15.75" customHeight="1">
      <c r="C97" s="20"/>
      <c r="AK97" s="74"/>
    </row>
    <row r="98" spans="1:37" ht="15.75" customHeight="1">
      <c r="C98" s="20"/>
      <c r="AK98" s="74"/>
    </row>
    <row r="99" spans="1:37" ht="15.75" customHeight="1">
      <c r="C99" s="20"/>
      <c r="AK99" s="74"/>
    </row>
    <row r="100" spans="1:37" ht="15.75" customHeight="1">
      <c r="C100" s="20"/>
      <c r="AK100" s="74"/>
    </row>
    <row r="101" spans="1:37" ht="15.75" customHeight="1">
      <c r="C101" s="20"/>
      <c r="AK101" s="74"/>
    </row>
    <row r="102" spans="1:37" ht="15.75" customHeight="1">
      <c r="C102" s="20"/>
      <c r="AK102" s="74"/>
    </row>
    <row r="103" spans="1:37" ht="15.75" customHeight="1">
      <c r="C103" s="20"/>
      <c r="AK103" s="74"/>
    </row>
    <row r="104" spans="1:37" ht="15.75" customHeight="1">
      <c r="C104" s="20"/>
      <c r="AK104" s="74"/>
    </row>
    <row r="105" spans="1:37" ht="15.75" customHeight="1">
      <c r="C105" s="20"/>
      <c r="AK105" s="74"/>
    </row>
    <row r="106" spans="1:37" ht="15.75" customHeight="1">
      <c r="C106" s="20"/>
      <c r="AK106" s="74"/>
    </row>
    <row r="107" spans="1:37" ht="15.75" customHeight="1">
      <c r="A107" s="74"/>
      <c r="B107" s="74"/>
      <c r="C107" s="73"/>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row>
    <row r="108" spans="1:37" ht="15.75" customHeight="1">
      <c r="A108" s="74"/>
      <c r="B108" s="74"/>
      <c r="C108" s="73"/>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row>
    <row r="109" spans="1:37" ht="15.75" customHeight="1">
      <c r="A109" s="74"/>
      <c r="B109" s="74"/>
      <c r="C109" s="73"/>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row>
    <row r="110" spans="1:37" ht="15.75" customHeight="1">
      <c r="A110" s="74"/>
      <c r="B110" s="74"/>
      <c r="C110" s="73"/>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row>
    <row r="111" spans="1:37" ht="15.75" customHeight="1">
      <c r="A111" s="74"/>
      <c r="B111" s="74"/>
      <c r="C111" s="73"/>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row>
    <row r="112" spans="1:37" ht="15.75" customHeight="1">
      <c r="A112" s="74"/>
      <c r="B112" s="74"/>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row>
    <row r="113" spans="1:37" ht="15.75" customHeight="1">
      <c r="A113" s="74"/>
      <c r="B113" s="74"/>
      <c r="C113" s="73"/>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row>
    <row r="114" spans="1:37" ht="15.75" customHeight="1">
      <c r="A114" s="74"/>
      <c r="B114" s="74"/>
      <c r="C114" s="73"/>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row>
    <row r="115" spans="1:37" ht="15.75" customHeight="1">
      <c r="A115" s="74"/>
      <c r="B115" s="74"/>
      <c r="C115" s="73"/>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row>
    <row r="116" spans="1:37" ht="15.75" customHeight="1">
      <c r="A116" s="74"/>
      <c r="B116" s="74"/>
      <c r="C116" s="73"/>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row>
    <row r="117" spans="1:37" ht="15.75" customHeight="1">
      <c r="A117" s="74"/>
      <c r="B117" s="74"/>
      <c r="C117" s="73"/>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row>
    <row r="118" spans="1:37" ht="15.75" customHeight="1">
      <c r="A118" s="74"/>
      <c r="B118" s="74"/>
      <c r="C118" s="73"/>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row>
    <row r="119" spans="1:37" ht="15.75" customHeight="1">
      <c r="A119" s="74"/>
      <c r="B119" s="74"/>
      <c r="C119" s="73"/>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row>
    <row r="120" spans="1:37" ht="15.75" customHeight="1">
      <c r="A120" s="74"/>
      <c r="B120" s="74"/>
      <c r="C120" s="73"/>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row>
    <row r="121" spans="1:37" ht="15.75" customHeight="1">
      <c r="A121" s="74"/>
      <c r="B121" s="74"/>
      <c r="C121" s="73"/>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row>
    <row r="122" spans="1:37" ht="15.75" customHeight="1">
      <c r="A122" s="74"/>
      <c r="B122" s="74"/>
      <c r="C122" s="73"/>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row>
    <row r="123" spans="1:37" ht="15.75" customHeight="1">
      <c r="A123" s="74"/>
      <c r="B123" s="74"/>
      <c r="C123" s="73"/>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row>
    <row r="124" spans="1:37" ht="15.75" customHeight="1">
      <c r="A124" s="74"/>
      <c r="B124" s="74"/>
      <c r="C124" s="73"/>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row>
    <row r="125" spans="1:37" ht="15.75" customHeight="1">
      <c r="A125" s="74"/>
      <c r="B125" s="74"/>
      <c r="C125" s="73"/>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row>
    <row r="126" spans="1:37" ht="15.75" customHeight="1">
      <c r="A126" s="74"/>
      <c r="B126" s="74"/>
      <c r="C126" s="73"/>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row>
    <row r="127" spans="1:37" ht="15.75" customHeight="1">
      <c r="A127" s="74"/>
      <c r="B127" s="74"/>
      <c r="C127" s="73"/>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row>
    <row r="128" spans="1:37" ht="15.75" customHeight="1">
      <c r="A128" s="74"/>
      <c r="B128" s="74"/>
      <c r="C128" s="73"/>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row>
    <row r="129" spans="1:37" ht="15.75" customHeight="1">
      <c r="A129" s="74"/>
      <c r="B129" s="74"/>
      <c r="C129" s="73"/>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row>
    <row r="130" spans="1:37" ht="15.75" customHeight="1">
      <c r="A130" s="74"/>
      <c r="B130" s="74"/>
      <c r="C130" s="73"/>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row>
    <row r="131" spans="1:37" ht="15.75" customHeight="1">
      <c r="A131" s="74"/>
      <c r="B131" s="74"/>
      <c r="C131" s="73"/>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row>
    <row r="132" spans="1:37" ht="15.75" customHeight="1">
      <c r="A132" s="74"/>
      <c r="B132" s="74"/>
      <c r="C132" s="73"/>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row>
    <row r="133" spans="1:37" ht="15.75" customHeight="1">
      <c r="A133" s="74"/>
      <c r="B133" s="74"/>
      <c r="C133" s="73"/>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row>
    <row r="134" spans="1:37" ht="15.75" customHeight="1">
      <c r="A134" s="74"/>
      <c r="B134" s="74"/>
      <c r="C134" s="73"/>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row>
    <row r="135" spans="1:37" ht="15.75" customHeight="1">
      <c r="A135" s="74"/>
      <c r="B135" s="74"/>
      <c r="C135" s="73"/>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row>
    <row r="136" spans="1:37" ht="15.75" customHeight="1">
      <c r="A136" s="74"/>
      <c r="B136" s="74"/>
      <c r="C136" s="73"/>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row>
    <row r="137" spans="1:37" ht="15.75" customHeight="1">
      <c r="A137" s="74"/>
      <c r="B137" s="74"/>
      <c r="C137" s="73"/>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row>
    <row r="138" spans="1:37" ht="15.75" customHeight="1">
      <c r="A138" s="74"/>
      <c r="B138" s="74"/>
      <c r="C138" s="73"/>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row>
    <row r="139" spans="1:37" ht="15.75" customHeight="1">
      <c r="A139" s="74"/>
      <c r="B139" s="74"/>
      <c r="C139" s="73"/>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row>
    <row r="140" spans="1:37" ht="15.75" customHeight="1">
      <c r="A140" s="74"/>
      <c r="B140" s="74"/>
      <c r="C140" s="73"/>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row>
    <row r="141" spans="1:37" ht="15.75" customHeight="1">
      <c r="A141" s="74"/>
      <c r="B141" s="74"/>
      <c r="C141" s="73"/>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row>
    <row r="142" spans="1:37" ht="15.75" customHeight="1">
      <c r="A142" s="74"/>
      <c r="B142" s="74"/>
      <c r="C142" s="73"/>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row>
    <row r="143" spans="1:37" ht="15.75" customHeight="1">
      <c r="A143" s="74"/>
      <c r="B143" s="74"/>
      <c r="C143" s="73"/>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row>
    <row r="144" spans="1:37" ht="15.75" customHeight="1">
      <c r="A144" s="74"/>
      <c r="B144" s="74"/>
      <c r="C144" s="73"/>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row>
    <row r="145" spans="1:37" ht="15.75" customHeight="1">
      <c r="A145" s="74"/>
      <c r="B145" s="74"/>
      <c r="C145" s="73"/>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row>
    <row r="146" spans="1:37" ht="15.75" customHeight="1">
      <c r="A146" s="74"/>
      <c r="B146" s="74"/>
      <c r="C146" s="73"/>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row>
    <row r="147" spans="1:37" ht="15.75" customHeight="1">
      <c r="A147" s="74"/>
      <c r="B147" s="74"/>
      <c r="C147" s="73"/>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row>
    <row r="148" spans="1:37" ht="15.75" customHeight="1">
      <c r="A148" s="74"/>
      <c r="B148" s="74"/>
      <c r="C148" s="73"/>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row>
    <row r="149" spans="1:37" ht="15.75" customHeight="1">
      <c r="A149" s="74"/>
      <c r="B149" s="74"/>
      <c r="C149" s="73"/>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row>
    <row r="150" spans="1:37" ht="15.75" customHeight="1">
      <c r="A150" s="74"/>
      <c r="B150" s="74"/>
      <c r="C150" s="73"/>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row>
    <row r="151" spans="1:37" ht="15.75" customHeight="1">
      <c r="A151" s="74"/>
      <c r="B151" s="74"/>
      <c r="C151" s="73"/>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row>
    <row r="152" spans="1:37" ht="15.75" customHeight="1">
      <c r="A152" s="74"/>
      <c r="B152" s="74"/>
      <c r="C152" s="73"/>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row>
    <row r="153" spans="1:37" ht="15.75" customHeight="1">
      <c r="A153" s="74"/>
      <c r="B153" s="74"/>
      <c r="C153" s="73"/>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row>
    <row r="154" spans="1:37" ht="15.75" customHeight="1">
      <c r="A154" s="74"/>
      <c r="B154" s="74"/>
      <c r="C154" s="73"/>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row>
    <row r="155" spans="1:37" ht="15.75" customHeight="1">
      <c r="A155" s="74"/>
      <c r="B155" s="74"/>
      <c r="C155" s="73"/>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row>
    <row r="156" spans="1:37" ht="15.75" customHeight="1">
      <c r="A156" s="74"/>
      <c r="B156" s="74"/>
      <c r="C156" s="73"/>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row>
    <row r="157" spans="1:37" ht="15.75" customHeight="1">
      <c r="A157" s="74"/>
      <c r="B157" s="74"/>
      <c r="C157" s="73"/>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row>
    <row r="158" spans="1:37" ht="15.75" customHeight="1">
      <c r="A158" s="74"/>
      <c r="B158" s="74"/>
      <c r="C158" s="73"/>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row>
    <row r="159" spans="1:37" ht="15.75" customHeight="1">
      <c r="A159" s="74"/>
      <c r="B159" s="74"/>
      <c r="C159" s="73"/>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row>
    <row r="160" spans="1:37" ht="15.75" customHeight="1">
      <c r="A160" s="74"/>
      <c r="B160" s="74"/>
      <c r="C160" s="73"/>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row>
    <row r="161" spans="1:37" ht="15.75" customHeight="1">
      <c r="A161" s="74"/>
      <c r="B161" s="74"/>
      <c r="C161" s="73"/>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row>
    <row r="162" spans="1:37" ht="15.75" customHeight="1">
      <c r="A162" s="74"/>
      <c r="B162" s="74"/>
      <c r="C162" s="73"/>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row>
    <row r="163" spans="1:37" ht="15.75" customHeight="1">
      <c r="A163" s="74"/>
      <c r="B163" s="74"/>
      <c r="C163" s="73"/>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row>
    <row r="164" spans="1:37" ht="15.75" customHeight="1">
      <c r="A164" s="74"/>
      <c r="B164" s="74"/>
      <c r="C164" s="73"/>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row>
    <row r="165" spans="1:37" ht="15.75" customHeight="1">
      <c r="A165" s="74"/>
      <c r="B165" s="74"/>
      <c r="C165" s="73"/>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row>
    <row r="166" spans="1:37" ht="15.75" customHeight="1">
      <c r="A166" s="74"/>
      <c r="B166" s="74"/>
      <c r="C166" s="73"/>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row>
    <row r="167" spans="1:37" ht="15.75" customHeight="1">
      <c r="A167" s="74"/>
      <c r="B167" s="74"/>
      <c r="C167" s="73"/>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row>
    <row r="168" spans="1:37" ht="15.75" customHeight="1">
      <c r="A168" s="74"/>
      <c r="B168" s="74"/>
      <c r="C168" s="73"/>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row>
    <row r="169" spans="1:37" ht="15.75" customHeight="1">
      <c r="A169" s="74"/>
      <c r="B169" s="74"/>
      <c r="C169" s="73"/>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row>
    <row r="170" spans="1:37" ht="15.75" customHeight="1">
      <c r="A170" s="74"/>
      <c r="B170" s="74"/>
      <c r="C170" s="73"/>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row>
    <row r="171" spans="1:37" ht="15.75" customHeight="1">
      <c r="A171" s="74"/>
      <c r="B171" s="74"/>
      <c r="C171" s="73"/>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row>
    <row r="172" spans="1:37" ht="15.75" customHeight="1">
      <c r="A172" s="74"/>
      <c r="B172" s="74"/>
      <c r="C172" s="73"/>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row>
    <row r="173" spans="1:37" ht="15.75" customHeight="1">
      <c r="A173" s="74"/>
      <c r="B173" s="74"/>
      <c r="C173" s="73"/>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row>
    <row r="174" spans="1:37" ht="15.75" customHeight="1">
      <c r="A174" s="74"/>
      <c r="B174" s="74"/>
      <c r="C174" s="73"/>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row>
    <row r="175" spans="1:37" ht="15.75" customHeight="1">
      <c r="A175" s="74"/>
      <c r="B175" s="74"/>
      <c r="C175" s="73"/>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row>
    <row r="176" spans="1:37" ht="15.75" customHeight="1">
      <c r="A176" s="74"/>
      <c r="B176" s="74"/>
      <c r="C176" s="73"/>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row>
    <row r="177" spans="1:37" ht="15.75" customHeight="1">
      <c r="A177" s="74"/>
      <c r="B177" s="74"/>
      <c r="C177" s="73"/>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row>
    <row r="178" spans="1:37" ht="15.75" customHeight="1">
      <c r="A178" s="74"/>
      <c r="B178" s="74"/>
      <c r="C178" s="73"/>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row>
    <row r="179" spans="1:37" ht="15.75" customHeight="1">
      <c r="A179" s="74"/>
      <c r="B179" s="74"/>
      <c r="C179" s="73"/>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row>
    <row r="180" spans="1:37" ht="15.75" customHeight="1">
      <c r="A180" s="74"/>
      <c r="B180" s="74"/>
      <c r="C180" s="73"/>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row>
    <row r="181" spans="1:37" ht="15.75" customHeight="1">
      <c r="A181" s="74"/>
      <c r="B181" s="74"/>
      <c r="C181" s="73"/>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row>
    <row r="182" spans="1:37" ht="15.75" customHeight="1">
      <c r="A182" s="74"/>
      <c r="B182" s="74"/>
      <c r="C182" s="73"/>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row>
    <row r="183" spans="1:37" ht="15.75" customHeight="1">
      <c r="A183" s="74"/>
      <c r="B183" s="74"/>
      <c r="C183" s="73"/>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row>
    <row r="184" spans="1:37" ht="15.75" customHeight="1">
      <c r="A184" s="74"/>
      <c r="B184" s="74"/>
      <c r="C184" s="73"/>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row>
    <row r="185" spans="1:37" ht="15.75" customHeight="1">
      <c r="A185" s="74"/>
      <c r="B185" s="74"/>
      <c r="C185" s="73"/>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row>
    <row r="186" spans="1:37" ht="15.75" customHeight="1">
      <c r="A186" s="74"/>
      <c r="B186" s="74"/>
      <c r="C186" s="73"/>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row>
    <row r="187" spans="1:37" ht="15.75" customHeight="1">
      <c r="A187" s="74"/>
      <c r="B187" s="74"/>
      <c r="C187" s="73"/>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row>
    <row r="188" spans="1:37" ht="15.75" customHeight="1">
      <c r="A188" s="74"/>
      <c r="B188" s="74"/>
      <c r="C188" s="73"/>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row>
    <row r="189" spans="1:37" ht="15.75" customHeight="1">
      <c r="A189" s="74"/>
      <c r="B189" s="74"/>
      <c r="C189" s="73"/>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row>
    <row r="190" spans="1:37" ht="15.75" customHeight="1">
      <c r="A190" s="74"/>
      <c r="B190" s="74"/>
      <c r="C190" s="73"/>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row>
    <row r="191" spans="1:37" ht="15.75" customHeight="1">
      <c r="A191" s="74"/>
      <c r="B191" s="74"/>
      <c r="C191" s="73"/>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row>
    <row r="192" spans="1:37" ht="15.75" customHeight="1">
      <c r="A192" s="74"/>
      <c r="B192" s="74"/>
      <c r="C192" s="73"/>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row>
    <row r="193" spans="1:37" ht="15.75" customHeight="1">
      <c r="A193" s="74"/>
      <c r="B193" s="74"/>
      <c r="C193" s="73"/>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row>
    <row r="194" spans="1:37" ht="15.75" customHeight="1">
      <c r="A194" s="74"/>
      <c r="B194" s="74"/>
      <c r="C194" s="73"/>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row>
    <row r="195" spans="1:37" ht="15.75" customHeight="1">
      <c r="A195" s="74"/>
      <c r="B195" s="74"/>
      <c r="C195" s="73"/>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row>
    <row r="196" spans="1:37" ht="15.75" customHeight="1">
      <c r="A196" s="74"/>
      <c r="B196" s="74"/>
      <c r="C196" s="73"/>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row>
    <row r="197" spans="1:37" ht="15.75" customHeight="1">
      <c r="A197" s="74"/>
      <c r="B197" s="74"/>
      <c r="C197" s="73"/>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row>
    <row r="198" spans="1:37" ht="15.75" customHeight="1">
      <c r="A198" s="74"/>
      <c r="B198" s="74"/>
      <c r="C198" s="73"/>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row>
    <row r="199" spans="1:37" ht="15.75" customHeight="1">
      <c r="A199" s="74"/>
      <c r="B199" s="74"/>
      <c r="C199" s="73"/>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row>
    <row r="200" spans="1:37" ht="15.75" customHeight="1">
      <c r="A200" s="74"/>
      <c r="B200" s="74"/>
      <c r="C200" s="73"/>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row>
    <row r="201" spans="1:37" ht="15.75" customHeight="1">
      <c r="A201" s="74"/>
      <c r="B201" s="74"/>
      <c r="C201" s="73"/>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row>
    <row r="202" spans="1:37" ht="15.75" customHeight="1">
      <c r="A202" s="74"/>
      <c r="B202" s="74"/>
      <c r="C202" s="73"/>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row>
    <row r="203" spans="1:37" ht="15.75" customHeight="1">
      <c r="A203" s="74"/>
      <c r="B203" s="74"/>
      <c r="C203" s="73"/>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row>
    <row r="204" spans="1:37" ht="15.75" customHeight="1">
      <c r="A204" s="74"/>
      <c r="B204" s="74"/>
      <c r="C204" s="73"/>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row>
    <row r="205" spans="1:37" ht="15.75" customHeight="1">
      <c r="A205" s="74"/>
      <c r="B205" s="74"/>
      <c r="C205" s="73"/>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row>
    <row r="206" spans="1:37" ht="15.75" customHeight="1">
      <c r="A206" s="74"/>
      <c r="B206" s="74"/>
      <c r="C206" s="73"/>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row>
    <row r="207" spans="1:37" ht="15.75" customHeight="1">
      <c r="A207" s="74"/>
      <c r="B207" s="74"/>
      <c r="C207" s="73"/>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row>
    <row r="208" spans="1:37" ht="15.75" customHeight="1">
      <c r="A208" s="74"/>
      <c r="B208" s="74"/>
      <c r="C208" s="73"/>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row>
    <row r="209" spans="1:37" ht="15.75" customHeight="1">
      <c r="A209" s="74"/>
      <c r="B209" s="74"/>
      <c r="C209" s="73"/>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row>
    <row r="210" spans="1:37" ht="15.75" customHeight="1">
      <c r="A210" s="74"/>
      <c r="B210" s="74"/>
      <c r="C210" s="73"/>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row>
    <row r="211" spans="1:37" ht="15.75" customHeight="1">
      <c r="A211" s="74"/>
      <c r="B211" s="74"/>
      <c r="C211" s="73"/>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row>
    <row r="212" spans="1:37" ht="15.75" customHeight="1">
      <c r="A212" s="74"/>
      <c r="B212" s="74"/>
      <c r="C212" s="73"/>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row>
    <row r="213" spans="1:37" ht="15.75" customHeight="1">
      <c r="A213" s="74"/>
      <c r="B213" s="74"/>
      <c r="C213" s="73"/>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row>
    <row r="214" spans="1:37" ht="15.75" customHeight="1">
      <c r="A214" s="74"/>
      <c r="B214" s="74"/>
      <c r="C214" s="73"/>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row>
    <row r="215" spans="1:37" ht="15.75" customHeight="1">
      <c r="A215" s="74"/>
      <c r="B215" s="74"/>
      <c r="C215" s="73"/>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row>
    <row r="216" spans="1:37" ht="15.75" customHeight="1">
      <c r="A216" s="74"/>
      <c r="B216" s="74"/>
      <c r="C216" s="73"/>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row>
    <row r="217" spans="1:37" ht="15.75" customHeight="1">
      <c r="A217" s="74"/>
      <c r="B217" s="74"/>
      <c r="C217" s="73"/>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row>
    <row r="218" spans="1:37" ht="15.75" customHeight="1">
      <c r="A218" s="74"/>
      <c r="B218" s="74"/>
      <c r="C218" s="73"/>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row>
    <row r="219" spans="1:37" ht="15.75" customHeight="1">
      <c r="A219" s="74"/>
      <c r="B219" s="74"/>
      <c r="C219" s="73"/>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row>
    <row r="220" spans="1:37" ht="15.75" customHeight="1">
      <c r="A220" s="74"/>
      <c r="B220" s="74"/>
      <c r="C220" s="73"/>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row>
    <row r="221" spans="1:37" ht="15.75" customHeight="1">
      <c r="A221" s="74"/>
      <c r="B221" s="74"/>
      <c r="C221" s="73"/>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row>
    <row r="222" spans="1:37" ht="15.75" customHeight="1">
      <c r="A222" s="74"/>
      <c r="B222" s="74"/>
      <c r="C222" s="73"/>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row>
    <row r="223" spans="1:37" ht="15.75" customHeight="1">
      <c r="A223" s="74"/>
      <c r="B223" s="74"/>
      <c r="C223" s="73"/>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row>
    <row r="224" spans="1:37" ht="15.75" customHeight="1">
      <c r="A224" s="74"/>
      <c r="B224" s="74"/>
      <c r="C224" s="73"/>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row>
    <row r="225" spans="1:37" ht="15.75" customHeight="1">
      <c r="A225" s="74"/>
      <c r="B225" s="74"/>
      <c r="C225" s="73"/>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row>
    <row r="226" spans="1:37" ht="15.75" customHeight="1">
      <c r="A226" s="74"/>
      <c r="B226" s="74"/>
      <c r="C226" s="73"/>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row>
    <row r="227" spans="1:37" ht="15.75" customHeight="1">
      <c r="A227" s="74"/>
      <c r="B227" s="74"/>
      <c r="C227" s="73"/>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row>
    <row r="228" spans="1:37" ht="15.75" customHeight="1">
      <c r="A228" s="74"/>
      <c r="B228" s="74"/>
      <c r="C228" s="73"/>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row>
    <row r="229" spans="1:37" ht="15.75" customHeight="1">
      <c r="A229" s="74"/>
      <c r="B229" s="74"/>
      <c r="C229" s="73"/>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row>
    <row r="230" spans="1:37" ht="15.75" customHeight="1">
      <c r="A230" s="74"/>
      <c r="B230" s="74"/>
      <c r="C230" s="73"/>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row>
    <row r="231" spans="1:37" ht="15.75" customHeight="1">
      <c r="A231" s="74"/>
      <c r="B231" s="74"/>
      <c r="C231" s="73"/>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row>
    <row r="232" spans="1:37" ht="15.75" customHeight="1">
      <c r="A232" s="74"/>
      <c r="B232" s="74"/>
      <c r="C232" s="73"/>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row>
    <row r="233" spans="1:37" ht="15.75" customHeight="1">
      <c r="A233" s="74"/>
      <c r="B233" s="74"/>
      <c r="C233" s="73"/>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row>
    <row r="234" spans="1:37" ht="15.75" customHeight="1">
      <c r="A234" s="74"/>
      <c r="B234" s="74"/>
      <c r="C234" s="73"/>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row>
    <row r="235" spans="1:37" ht="15.75" customHeight="1">
      <c r="A235" s="74"/>
      <c r="B235" s="74"/>
      <c r="C235" s="73"/>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row>
    <row r="236" spans="1:37" ht="15.75" customHeight="1">
      <c r="A236" s="74"/>
      <c r="B236" s="74"/>
      <c r="C236" s="73"/>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row>
    <row r="237" spans="1:37" ht="15.75" customHeight="1">
      <c r="A237" s="74"/>
      <c r="B237" s="74"/>
      <c r="C237" s="73"/>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row>
    <row r="238" spans="1:37" ht="15.75" customHeight="1">
      <c r="A238" s="74"/>
      <c r="B238" s="74"/>
      <c r="C238" s="73"/>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row>
    <row r="239" spans="1:37" ht="15.75" customHeight="1">
      <c r="A239" s="74"/>
      <c r="B239" s="74"/>
      <c r="C239" s="73"/>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row>
    <row r="240" spans="1:37" ht="15.75" customHeight="1">
      <c r="A240" s="74"/>
      <c r="B240" s="74"/>
      <c r="C240" s="73"/>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row>
    <row r="241" spans="1:37" ht="15.75" customHeight="1">
      <c r="A241" s="74"/>
      <c r="B241" s="74"/>
      <c r="C241" s="73"/>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row>
    <row r="242" spans="1:37" ht="15.75" customHeight="1">
      <c r="A242" s="74"/>
      <c r="B242" s="74"/>
      <c r="C242" s="73"/>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row>
    <row r="243" spans="1:37" ht="15.75" customHeight="1">
      <c r="A243" s="74"/>
      <c r="B243" s="74"/>
      <c r="C243" s="73"/>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row>
    <row r="244" spans="1:37" ht="15.75" customHeight="1">
      <c r="A244" s="74"/>
      <c r="B244" s="74"/>
      <c r="C244" s="73"/>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row>
    <row r="245" spans="1:37" ht="15.75" customHeight="1">
      <c r="A245" s="74"/>
      <c r="B245" s="74"/>
      <c r="C245" s="73"/>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row>
    <row r="246" spans="1:37" ht="15.75" customHeight="1">
      <c r="A246" s="74"/>
      <c r="B246" s="74"/>
      <c r="C246" s="73"/>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row>
    <row r="247" spans="1:37" ht="15.75" customHeight="1">
      <c r="A247" s="74"/>
      <c r="B247" s="74"/>
      <c r="C247" s="73"/>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row>
    <row r="248" spans="1:37" ht="15.75" customHeight="1">
      <c r="A248" s="74"/>
      <c r="B248" s="74"/>
      <c r="C248" s="73"/>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row>
    <row r="249" spans="1:37" ht="15.75" customHeight="1">
      <c r="A249" s="74"/>
      <c r="B249" s="74"/>
      <c r="C249" s="73"/>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row>
    <row r="250" spans="1:37" ht="15.75" customHeight="1">
      <c r="A250" s="74"/>
      <c r="B250" s="74"/>
      <c r="C250" s="73"/>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row>
    <row r="251" spans="1:37" ht="15.75" customHeight="1">
      <c r="A251" s="74"/>
      <c r="B251" s="74"/>
      <c r="C251" s="73"/>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row>
    <row r="252" spans="1:37" ht="15.75" customHeight="1">
      <c r="A252" s="74"/>
      <c r="B252" s="74"/>
      <c r="C252" s="73"/>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row>
    <row r="253" spans="1:37" ht="15.75" customHeight="1">
      <c r="A253" s="74"/>
      <c r="B253" s="74"/>
      <c r="C253" s="73"/>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row>
    <row r="254" spans="1:37" ht="15.75" customHeight="1">
      <c r="A254" s="74"/>
      <c r="B254" s="74"/>
      <c r="C254" s="73"/>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row>
    <row r="255" spans="1:37" ht="15.75" customHeight="1">
      <c r="A255" s="74"/>
      <c r="B255" s="74"/>
      <c r="C255" s="73"/>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row>
    <row r="256" spans="1:37" ht="15.75" customHeight="1">
      <c r="A256" s="74"/>
      <c r="B256" s="74"/>
      <c r="C256" s="73"/>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row>
    <row r="257" spans="1:37" ht="15.75" customHeight="1">
      <c r="A257" s="74"/>
      <c r="B257" s="74"/>
      <c r="C257" s="73"/>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row>
    <row r="258" spans="1:37" ht="15.75" customHeight="1">
      <c r="A258" s="74"/>
      <c r="B258" s="74"/>
      <c r="C258" s="73"/>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row>
    <row r="259" spans="1:37" ht="15.75" customHeight="1">
      <c r="A259" s="74"/>
      <c r="B259" s="74"/>
      <c r="C259" s="73"/>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row>
    <row r="260" spans="1:37" ht="15.75" customHeight="1">
      <c r="A260" s="74"/>
      <c r="B260" s="74"/>
      <c r="C260" s="73"/>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row>
    <row r="261" spans="1:37" ht="15.75" customHeight="1">
      <c r="A261" s="74"/>
      <c r="B261" s="74"/>
      <c r="C261" s="73"/>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row>
    <row r="262" spans="1:37" ht="15.75" customHeight="1">
      <c r="A262" s="74"/>
      <c r="B262" s="74"/>
      <c r="C262" s="73"/>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row>
    <row r="263" spans="1:37" ht="15.75" customHeight="1">
      <c r="A263" s="74"/>
      <c r="B263" s="74"/>
      <c r="C263" s="73"/>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row>
    <row r="264" spans="1:37" ht="15.75" customHeight="1">
      <c r="A264" s="74"/>
      <c r="B264" s="74"/>
      <c r="C264" s="73"/>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row>
    <row r="265" spans="1:37" ht="15.75" customHeight="1">
      <c r="A265" s="74"/>
      <c r="B265" s="74"/>
      <c r="C265" s="73"/>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row>
    <row r="266" spans="1:37" ht="15.75" customHeight="1">
      <c r="A266" s="74"/>
      <c r="B266" s="74"/>
      <c r="C266" s="73"/>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row>
    <row r="267" spans="1:37" ht="15.75" customHeight="1">
      <c r="A267" s="74"/>
      <c r="B267" s="74"/>
      <c r="C267" s="73"/>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row>
    <row r="268" spans="1:37" ht="15.75" customHeight="1">
      <c r="A268" s="74"/>
      <c r="B268" s="74"/>
      <c r="C268" s="73"/>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row>
    <row r="269" spans="1:37" ht="15.75" customHeight="1">
      <c r="A269" s="74"/>
      <c r="B269" s="74"/>
      <c r="C269" s="73"/>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row>
    <row r="270" spans="1:37" ht="15.75" customHeight="1">
      <c r="A270" s="74"/>
      <c r="B270" s="74"/>
      <c r="C270" s="73"/>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row>
    <row r="271" spans="1:37" ht="15.75" customHeight="1">
      <c r="A271" s="74"/>
      <c r="B271" s="74"/>
      <c r="C271" s="73"/>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row>
    <row r="272" spans="1:37" ht="15.75" customHeight="1">
      <c r="A272" s="74"/>
      <c r="B272" s="74"/>
      <c r="C272" s="73"/>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row>
    <row r="273" spans="1:37" ht="15.75" customHeight="1">
      <c r="A273" s="74"/>
      <c r="B273" s="74"/>
      <c r="C273" s="73"/>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row>
    <row r="274" spans="1:37" ht="15.75" customHeight="1">
      <c r="A274" s="74"/>
      <c r="B274" s="74"/>
      <c r="C274" s="73"/>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row>
    <row r="275" spans="1:37" ht="15.75" customHeight="1">
      <c r="A275" s="74"/>
      <c r="B275" s="74"/>
      <c r="C275" s="73"/>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row>
    <row r="276" spans="1:37" ht="15.75" customHeight="1">
      <c r="A276" s="74"/>
      <c r="B276" s="74"/>
      <c r="C276" s="73"/>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row>
    <row r="277" spans="1:37" ht="15.75" customHeight="1">
      <c r="A277" s="74"/>
      <c r="B277" s="74"/>
      <c r="C277" s="73"/>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row>
    <row r="278" spans="1:37" ht="15.75" customHeight="1">
      <c r="A278" s="74"/>
      <c r="B278" s="74"/>
      <c r="C278" s="73"/>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row>
    <row r="279" spans="1:37" ht="15.75" customHeight="1">
      <c r="A279" s="74"/>
      <c r="B279" s="74"/>
      <c r="C279" s="73"/>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row>
    <row r="280" spans="1:37" ht="15.75" customHeight="1">
      <c r="A280" s="74"/>
      <c r="B280" s="74"/>
      <c r="C280" s="73"/>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row>
    <row r="281" spans="1:37" ht="15.75" customHeight="1">
      <c r="A281" s="74"/>
      <c r="B281" s="74"/>
      <c r="C281" s="73"/>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row>
    <row r="282" spans="1:37" ht="15.75" customHeight="1">
      <c r="A282" s="74"/>
      <c r="B282" s="74"/>
      <c r="C282" s="73"/>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row>
    <row r="283" spans="1:37" ht="15.75" customHeight="1">
      <c r="A283" s="74"/>
      <c r="B283" s="74"/>
      <c r="C283" s="73"/>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row>
    <row r="284" spans="1:37" ht="15.75" customHeight="1">
      <c r="A284" s="74"/>
      <c r="B284" s="74"/>
      <c r="C284" s="73"/>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row>
    <row r="285" spans="1:37" ht="15.75" customHeight="1">
      <c r="A285" s="74"/>
      <c r="B285" s="74"/>
      <c r="C285" s="73"/>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row>
    <row r="286" spans="1:37" ht="15.75" customHeight="1">
      <c r="A286" s="74"/>
      <c r="B286" s="74"/>
      <c r="C286" s="73"/>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row>
    <row r="287" spans="1:37" ht="15.75" customHeight="1">
      <c r="A287" s="74"/>
      <c r="B287" s="74"/>
      <c r="C287" s="73"/>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row>
    <row r="288" spans="1:37" ht="15.75" customHeight="1">
      <c r="A288" s="74"/>
      <c r="B288" s="74"/>
      <c r="C288" s="73"/>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row>
    <row r="289" spans="1:37" ht="15.75" customHeight="1">
      <c r="A289" s="74"/>
      <c r="B289" s="74"/>
      <c r="C289" s="73"/>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row>
    <row r="290" spans="1:37" ht="15.75" customHeight="1">
      <c r="A290" s="74"/>
      <c r="B290" s="74"/>
      <c r="C290" s="73"/>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row>
    <row r="291" spans="1:37" ht="15.75" customHeight="1">
      <c r="A291" s="74"/>
      <c r="B291" s="74"/>
      <c r="C291" s="73"/>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row>
    <row r="292" spans="1:37" ht="15.75" customHeight="1">
      <c r="A292" s="74"/>
      <c r="B292" s="74"/>
      <c r="C292" s="73"/>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row>
    <row r="293" spans="1:37" ht="15.75" customHeight="1">
      <c r="A293" s="74"/>
      <c r="B293" s="74"/>
      <c r="C293" s="73"/>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row>
    <row r="294" spans="1:37" ht="15.75" customHeight="1">
      <c r="A294" s="74"/>
      <c r="B294" s="74"/>
      <c r="C294" s="73"/>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row>
    <row r="295" spans="1:37" ht="15.75" customHeight="1">
      <c r="A295" s="74"/>
      <c r="B295" s="74"/>
      <c r="C295" s="73"/>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row>
    <row r="296" spans="1:37" ht="15.75" customHeight="1">
      <c r="A296" s="74"/>
      <c r="B296" s="74"/>
      <c r="C296" s="73"/>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row>
    <row r="297" spans="1:37" ht="15.75" customHeight="1">
      <c r="A297" s="74"/>
      <c r="B297" s="74"/>
      <c r="C297" s="73"/>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row>
    <row r="298" spans="1:37" ht="15.75" customHeight="1">
      <c r="A298" s="74"/>
      <c r="B298" s="74"/>
      <c r="C298" s="73"/>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row>
    <row r="299" spans="1:37" ht="15.75" customHeight="1">
      <c r="A299" s="74"/>
      <c r="B299" s="74"/>
      <c r="C299" s="73"/>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row>
    <row r="300" spans="1:37" ht="15.75" customHeight="1">
      <c r="A300" s="74"/>
      <c r="B300" s="74"/>
      <c r="C300" s="73"/>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row>
    <row r="301" spans="1:37" ht="15.75" customHeight="1">
      <c r="A301" s="74"/>
      <c r="B301" s="74"/>
      <c r="C301" s="73"/>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row>
    <row r="302" spans="1:37" ht="15.75" customHeight="1">
      <c r="A302" s="74"/>
      <c r="B302" s="74"/>
      <c r="C302" s="73"/>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row>
    <row r="303" spans="1:37" ht="15.75" customHeight="1">
      <c r="A303" s="74"/>
      <c r="B303" s="74"/>
      <c r="C303" s="73"/>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row>
    <row r="304" spans="1:37" ht="15.75" customHeight="1">
      <c r="A304" s="74"/>
      <c r="B304" s="74"/>
      <c r="C304" s="73"/>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row>
    <row r="305" spans="1:37" ht="15.75" customHeight="1">
      <c r="A305" s="74"/>
      <c r="B305" s="74"/>
      <c r="C305" s="73"/>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row>
    <row r="306" spans="1:37" ht="15.75" customHeight="1">
      <c r="A306" s="74"/>
      <c r="B306" s="74"/>
      <c r="C306" s="73"/>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row>
    <row r="307" spans="1:37" ht="15.75" customHeight="1">
      <c r="A307" s="74"/>
      <c r="B307" s="74"/>
      <c r="C307" s="73"/>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row>
    <row r="308" spans="1:37" ht="15.75" customHeight="1">
      <c r="A308" s="74"/>
      <c r="B308" s="74"/>
      <c r="C308" s="73"/>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row>
    <row r="309" spans="1:37" ht="15.75" customHeight="1">
      <c r="A309" s="74"/>
      <c r="B309" s="74"/>
      <c r="C309" s="73"/>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row>
    <row r="310" spans="1:37" ht="15.75" customHeight="1">
      <c r="A310" s="74"/>
      <c r="B310" s="74"/>
      <c r="C310" s="73"/>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row>
    <row r="311" spans="1:37" ht="15.75" customHeight="1">
      <c r="A311" s="74"/>
      <c r="B311" s="74"/>
      <c r="C311" s="73"/>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row>
    <row r="312" spans="1:37" ht="15.75" customHeight="1">
      <c r="A312" s="74"/>
      <c r="B312" s="74"/>
      <c r="C312" s="73"/>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row>
    <row r="313" spans="1:37" ht="15.75" customHeight="1">
      <c r="A313" s="74"/>
      <c r="B313" s="74"/>
      <c r="C313" s="73"/>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row>
    <row r="314" spans="1:37" ht="15.75" customHeight="1">
      <c r="A314" s="74"/>
      <c r="B314" s="74"/>
      <c r="C314" s="73"/>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row>
    <row r="315" spans="1:37" ht="15.75" customHeight="1">
      <c r="A315" s="74"/>
      <c r="B315" s="74"/>
      <c r="C315" s="73"/>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row>
    <row r="316" spans="1:37" ht="15.75" customHeight="1">
      <c r="A316" s="74"/>
      <c r="B316" s="74"/>
      <c r="C316" s="73"/>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row>
    <row r="317" spans="1:37" ht="15.75" customHeight="1">
      <c r="A317" s="74"/>
      <c r="B317" s="74"/>
      <c r="C317" s="73"/>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row>
    <row r="318" spans="1:37" ht="15.75" customHeight="1">
      <c r="A318" s="74"/>
      <c r="B318" s="74"/>
      <c r="C318" s="73"/>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row>
    <row r="319" spans="1:37" ht="15.75" customHeight="1">
      <c r="A319" s="74"/>
      <c r="B319" s="74"/>
      <c r="C319" s="73"/>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row>
    <row r="320" spans="1:37" ht="15.75" customHeight="1">
      <c r="A320" s="74"/>
      <c r="B320" s="74"/>
      <c r="C320" s="73"/>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row>
    <row r="321" spans="1:37" ht="15.75" customHeight="1">
      <c r="A321" s="74"/>
      <c r="B321" s="74"/>
      <c r="C321" s="73"/>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row>
    <row r="322" spans="1:37" ht="15.75" customHeight="1">
      <c r="A322" s="74"/>
      <c r="B322" s="74"/>
      <c r="C322" s="73"/>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row>
    <row r="323" spans="1:37" ht="15.75" customHeight="1">
      <c r="A323" s="74"/>
      <c r="B323" s="74"/>
      <c r="C323" s="73"/>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row>
    <row r="324" spans="1:37" ht="15.75" customHeight="1">
      <c r="A324" s="74"/>
      <c r="B324" s="74"/>
      <c r="C324" s="73"/>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row>
    <row r="325" spans="1:37" ht="15.75" customHeight="1">
      <c r="A325" s="74"/>
      <c r="B325" s="74"/>
      <c r="C325" s="73"/>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row>
    <row r="326" spans="1:37" ht="15.75" customHeight="1">
      <c r="A326" s="74"/>
      <c r="B326" s="74"/>
      <c r="C326" s="73"/>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row>
    <row r="327" spans="1:37" ht="15.75" customHeight="1">
      <c r="A327" s="74"/>
      <c r="B327" s="74"/>
      <c r="C327" s="73"/>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row>
    <row r="328" spans="1:37" ht="15.75" customHeight="1">
      <c r="A328" s="74"/>
      <c r="B328" s="74"/>
      <c r="C328" s="73"/>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row>
    <row r="329" spans="1:37" ht="15.75" customHeight="1">
      <c r="A329" s="74"/>
      <c r="B329" s="74"/>
      <c r="C329" s="73"/>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row>
    <row r="330" spans="1:37" ht="15.75" customHeight="1">
      <c r="A330" s="74"/>
      <c r="B330" s="74"/>
      <c r="C330" s="73"/>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row>
    <row r="331" spans="1:37" ht="15.75" customHeight="1">
      <c r="A331" s="74"/>
      <c r="B331" s="74"/>
      <c r="C331" s="73"/>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row>
    <row r="332" spans="1:37" ht="15.75" customHeight="1">
      <c r="A332" s="74"/>
      <c r="B332" s="74"/>
      <c r="C332" s="73"/>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row>
    <row r="333" spans="1:37" ht="15.75" customHeight="1">
      <c r="A333" s="74"/>
      <c r="B333" s="74"/>
      <c r="C333" s="73"/>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row>
    <row r="334" spans="1:37" ht="15.75" customHeight="1">
      <c r="A334" s="74"/>
      <c r="B334" s="74"/>
      <c r="C334" s="73"/>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row>
    <row r="335" spans="1:37" ht="15.75" customHeight="1">
      <c r="A335" s="74"/>
      <c r="B335" s="74"/>
      <c r="C335" s="73"/>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row>
    <row r="336" spans="1:37" ht="15.75" customHeight="1">
      <c r="A336" s="74"/>
      <c r="B336" s="74"/>
      <c r="C336" s="73"/>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row>
    <row r="337" spans="1:37" ht="15.75" customHeight="1">
      <c r="A337" s="74"/>
      <c r="B337" s="74"/>
      <c r="C337" s="73"/>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row>
    <row r="338" spans="1:37" ht="15.75" customHeight="1">
      <c r="A338" s="74"/>
      <c r="B338" s="74"/>
      <c r="C338" s="73"/>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row>
    <row r="339" spans="1:37" ht="15.75" customHeight="1">
      <c r="A339" s="74"/>
      <c r="B339" s="74"/>
      <c r="C339" s="73"/>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row>
    <row r="340" spans="1:37" ht="15.75" customHeight="1">
      <c r="A340" s="74"/>
      <c r="B340" s="74"/>
      <c r="C340" s="73"/>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row>
    <row r="341" spans="1:37" ht="15.75" customHeight="1">
      <c r="A341" s="74"/>
      <c r="B341" s="74"/>
      <c r="C341" s="73"/>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row>
    <row r="342" spans="1:37" ht="15.75" customHeight="1">
      <c r="A342" s="74"/>
      <c r="B342" s="74"/>
      <c r="C342" s="73"/>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row>
    <row r="343" spans="1:37" ht="15.75" customHeight="1">
      <c r="A343" s="74"/>
      <c r="B343" s="74"/>
      <c r="C343" s="73"/>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row>
    <row r="344" spans="1:37" ht="15.75" customHeight="1">
      <c r="A344" s="74"/>
      <c r="B344" s="74"/>
      <c r="C344" s="73"/>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row>
    <row r="345" spans="1:37" ht="15.75" customHeight="1">
      <c r="A345" s="74"/>
      <c r="B345" s="74"/>
      <c r="C345" s="73"/>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row>
    <row r="346" spans="1:37" ht="15.75" customHeight="1">
      <c r="A346" s="74"/>
      <c r="B346" s="74"/>
      <c r="C346" s="73"/>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row>
    <row r="347" spans="1:37" ht="15.75" customHeight="1">
      <c r="A347" s="74"/>
      <c r="B347" s="74"/>
      <c r="C347" s="73"/>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row>
    <row r="348" spans="1:37" ht="15.75" customHeight="1">
      <c r="A348" s="74"/>
      <c r="B348" s="74"/>
      <c r="C348" s="73"/>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row>
    <row r="349" spans="1:37" ht="15.75" customHeight="1">
      <c r="A349" s="74"/>
      <c r="B349" s="74"/>
      <c r="C349" s="73"/>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row>
    <row r="350" spans="1:37" ht="15.75" customHeight="1">
      <c r="A350" s="74"/>
      <c r="B350" s="74"/>
      <c r="C350" s="73"/>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row>
    <row r="351" spans="1:37" ht="15.75" customHeight="1">
      <c r="A351" s="74"/>
      <c r="B351" s="74"/>
      <c r="C351" s="73"/>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row>
    <row r="352" spans="1:37" ht="15.75" customHeight="1">
      <c r="A352" s="74"/>
      <c r="B352" s="74"/>
      <c r="C352" s="73"/>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row>
    <row r="353" spans="1:37" ht="15.75" customHeight="1">
      <c r="A353" s="74"/>
      <c r="B353" s="74"/>
      <c r="C353" s="73"/>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row>
    <row r="354" spans="1:37" ht="15.75" customHeight="1">
      <c r="A354" s="74"/>
      <c r="B354" s="74"/>
      <c r="C354" s="73"/>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row>
    <row r="355" spans="1:37" ht="15.75" customHeight="1">
      <c r="A355" s="74"/>
      <c r="B355" s="74"/>
      <c r="C355" s="73"/>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row>
    <row r="356" spans="1:37" ht="15.75" customHeight="1">
      <c r="A356" s="74"/>
      <c r="B356" s="74"/>
      <c r="C356" s="73"/>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row>
    <row r="357" spans="1:37" ht="15.75" customHeight="1">
      <c r="A357" s="74"/>
      <c r="B357" s="74"/>
      <c r="C357" s="73"/>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row>
    <row r="358" spans="1:37" ht="15.75" customHeight="1">
      <c r="A358" s="74"/>
      <c r="B358" s="74"/>
      <c r="C358" s="73"/>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row>
    <row r="359" spans="1:37" ht="15.75" customHeight="1">
      <c r="A359" s="74"/>
      <c r="B359" s="74"/>
      <c r="C359" s="73"/>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row>
    <row r="360" spans="1:37" ht="15.75" customHeight="1">
      <c r="A360" s="74"/>
      <c r="B360" s="74"/>
      <c r="C360" s="73"/>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row>
    <row r="361" spans="1:37" ht="15.75" customHeight="1">
      <c r="A361" s="74"/>
      <c r="B361" s="74"/>
      <c r="C361" s="73"/>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row>
    <row r="362" spans="1:37" ht="15.75" customHeight="1">
      <c r="A362" s="74"/>
      <c r="B362" s="74"/>
      <c r="C362" s="73"/>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row>
    <row r="363" spans="1:37" ht="15.75" customHeight="1">
      <c r="A363" s="74"/>
      <c r="B363" s="74"/>
      <c r="C363" s="73"/>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row>
    <row r="364" spans="1:37" ht="15.75" customHeight="1">
      <c r="A364" s="74"/>
      <c r="B364" s="74"/>
      <c r="C364" s="73"/>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row>
    <row r="365" spans="1:37" ht="15.75" customHeight="1">
      <c r="A365" s="74"/>
      <c r="B365" s="74"/>
      <c r="C365" s="73"/>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row>
    <row r="366" spans="1:37" ht="15.75" customHeight="1">
      <c r="A366" s="74"/>
      <c r="B366" s="74"/>
      <c r="C366" s="73"/>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row>
    <row r="367" spans="1:37" ht="15.75" customHeight="1">
      <c r="A367" s="74"/>
      <c r="B367" s="74"/>
      <c r="C367" s="73"/>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row>
    <row r="368" spans="1:37" ht="15.75" customHeight="1">
      <c r="A368" s="74"/>
      <c r="B368" s="74"/>
      <c r="C368" s="73"/>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row>
    <row r="369" spans="1:37" ht="15.75" customHeight="1">
      <c r="A369" s="74"/>
      <c r="B369" s="74"/>
      <c r="C369" s="73"/>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row>
    <row r="370" spans="1:37" ht="15.75" customHeight="1">
      <c r="A370" s="74"/>
      <c r="B370" s="74"/>
      <c r="C370" s="73"/>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row>
    <row r="371" spans="1:37" ht="15.75" customHeight="1">
      <c r="A371" s="74"/>
      <c r="B371" s="74"/>
      <c r="C371" s="73"/>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row>
    <row r="372" spans="1:37" ht="15.75" customHeight="1">
      <c r="A372" s="74"/>
      <c r="B372" s="74"/>
      <c r="C372" s="73"/>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row>
    <row r="373" spans="1:37" ht="15.75" customHeight="1">
      <c r="A373" s="74"/>
      <c r="B373" s="74"/>
      <c r="C373" s="73"/>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row>
    <row r="374" spans="1:37" ht="15.75" customHeight="1">
      <c r="A374" s="74"/>
      <c r="B374" s="74"/>
      <c r="C374" s="73"/>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row>
    <row r="375" spans="1:37" ht="15.75" customHeight="1">
      <c r="A375" s="74"/>
      <c r="B375" s="74"/>
      <c r="C375" s="73"/>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row>
    <row r="376" spans="1:37" ht="15.75" customHeight="1">
      <c r="A376" s="74"/>
      <c r="B376" s="74"/>
      <c r="C376" s="73"/>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row>
    <row r="377" spans="1:37" ht="15.75" customHeight="1">
      <c r="A377" s="74"/>
      <c r="B377" s="74"/>
      <c r="C377" s="73"/>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row>
    <row r="378" spans="1:37" ht="15.75" customHeight="1">
      <c r="A378" s="74"/>
      <c r="B378" s="74"/>
      <c r="C378" s="73"/>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row>
    <row r="379" spans="1:37" ht="15.75" customHeight="1">
      <c r="A379" s="74"/>
      <c r="B379" s="74"/>
      <c r="C379" s="73"/>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row>
    <row r="380" spans="1:37" ht="15.75" customHeight="1">
      <c r="A380" s="74"/>
      <c r="B380" s="74"/>
      <c r="C380" s="73"/>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row>
    <row r="381" spans="1:37" ht="15.75" customHeight="1">
      <c r="A381" s="74"/>
      <c r="B381" s="74"/>
      <c r="C381" s="73"/>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row>
    <row r="382" spans="1:37" ht="15.75" customHeight="1">
      <c r="A382" s="74"/>
      <c r="B382" s="74"/>
      <c r="C382" s="73"/>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row>
    <row r="383" spans="1:37" ht="15.75" customHeight="1">
      <c r="A383" s="74"/>
      <c r="B383" s="74"/>
      <c r="C383" s="73"/>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row>
    <row r="384" spans="1:37" ht="15.75" customHeight="1">
      <c r="A384" s="74"/>
      <c r="B384" s="74"/>
      <c r="C384" s="73"/>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row>
    <row r="385" spans="1:37" ht="15.75" customHeight="1">
      <c r="A385" s="74"/>
      <c r="B385" s="74"/>
      <c r="C385" s="73"/>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row>
    <row r="386" spans="1:37" ht="15.75" customHeight="1">
      <c r="A386" s="74"/>
      <c r="B386" s="74"/>
      <c r="C386" s="73"/>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row>
    <row r="387" spans="1:37" ht="15.75" customHeight="1">
      <c r="A387" s="74"/>
      <c r="B387" s="74"/>
      <c r="C387" s="73"/>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row>
    <row r="388" spans="1:37" ht="15.75" customHeight="1">
      <c r="A388" s="74"/>
      <c r="B388" s="74"/>
      <c r="C388" s="73"/>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row>
    <row r="389" spans="1:37" ht="15.75" customHeight="1">
      <c r="A389" s="74"/>
      <c r="B389" s="74"/>
      <c r="C389" s="73"/>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row>
    <row r="390" spans="1:37" ht="15.75" customHeight="1">
      <c r="A390" s="74"/>
      <c r="B390" s="74"/>
      <c r="C390" s="73"/>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row>
    <row r="391" spans="1:37" ht="15.75" customHeight="1">
      <c r="A391" s="74"/>
      <c r="B391" s="74"/>
      <c r="C391" s="73"/>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row>
    <row r="392" spans="1:37" ht="15.75" customHeight="1">
      <c r="A392" s="74"/>
      <c r="B392" s="74"/>
      <c r="C392" s="73"/>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row>
    <row r="393" spans="1:37" ht="15.75" customHeight="1">
      <c r="A393" s="74"/>
      <c r="B393" s="74"/>
      <c r="C393" s="73"/>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row>
    <row r="394" spans="1:37" ht="15.75" customHeight="1">
      <c r="A394" s="74"/>
      <c r="B394" s="74"/>
      <c r="C394" s="73"/>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row>
    <row r="395" spans="1:37" ht="15.75" customHeight="1">
      <c r="A395" s="74"/>
      <c r="B395" s="74"/>
      <c r="C395" s="73"/>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row>
    <row r="396" spans="1:37" ht="15.75" customHeight="1">
      <c r="A396" s="74"/>
      <c r="B396" s="74"/>
      <c r="C396" s="73"/>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row>
    <row r="397" spans="1:37" ht="15.75" customHeight="1">
      <c r="A397" s="74"/>
      <c r="B397" s="74"/>
      <c r="C397" s="73"/>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row>
    <row r="398" spans="1:37" ht="15.75" customHeight="1">
      <c r="A398" s="74"/>
      <c r="B398" s="74"/>
      <c r="C398" s="73"/>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row>
    <row r="399" spans="1:37" ht="15.75" customHeight="1">
      <c r="A399" s="74"/>
      <c r="B399" s="74"/>
      <c r="C399" s="73"/>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row>
    <row r="400" spans="1:37" ht="15.75" customHeight="1">
      <c r="A400" s="74"/>
      <c r="B400" s="74"/>
      <c r="C400" s="73"/>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row>
    <row r="401" spans="1:37" ht="15.75" customHeight="1">
      <c r="A401" s="74"/>
      <c r="B401" s="74"/>
      <c r="C401" s="73"/>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row>
    <row r="402" spans="1:37" ht="15.75" customHeight="1">
      <c r="A402" s="74"/>
      <c r="B402" s="74"/>
      <c r="C402" s="73"/>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row>
    <row r="403" spans="1:37" ht="15.75" customHeight="1">
      <c r="A403" s="74"/>
      <c r="B403" s="74"/>
      <c r="C403" s="73"/>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row>
    <row r="404" spans="1:37" ht="15.75" customHeight="1">
      <c r="A404" s="74"/>
      <c r="B404" s="74"/>
      <c r="C404" s="73"/>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row>
    <row r="405" spans="1:37" ht="15.75" customHeight="1">
      <c r="A405" s="74"/>
      <c r="B405" s="74"/>
      <c r="C405" s="73"/>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row>
    <row r="406" spans="1:37" ht="15.75" customHeight="1">
      <c r="A406" s="74"/>
      <c r="B406" s="74"/>
      <c r="C406" s="73"/>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row>
    <row r="407" spans="1:37" ht="15.75" customHeight="1">
      <c r="A407" s="74"/>
      <c r="B407" s="74"/>
      <c r="C407" s="73"/>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row>
    <row r="408" spans="1:37" ht="15.75" customHeight="1">
      <c r="A408" s="74"/>
      <c r="B408" s="74"/>
      <c r="C408" s="73"/>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row>
    <row r="409" spans="1:37" ht="15.75" customHeight="1">
      <c r="A409" s="74"/>
      <c r="B409" s="74"/>
      <c r="C409" s="73"/>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row>
    <row r="410" spans="1:37" ht="15.75" customHeight="1">
      <c r="A410" s="74"/>
      <c r="B410" s="74"/>
      <c r="C410" s="73"/>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row>
    <row r="411" spans="1:37" ht="15.75" customHeight="1">
      <c r="A411" s="74"/>
      <c r="B411" s="74"/>
      <c r="C411" s="73"/>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row>
    <row r="412" spans="1:37" ht="15.75" customHeight="1">
      <c r="A412" s="74"/>
      <c r="B412" s="74"/>
      <c r="C412" s="73"/>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row>
    <row r="413" spans="1:37" ht="15.75" customHeight="1">
      <c r="A413" s="74"/>
      <c r="B413" s="74"/>
      <c r="C413" s="73"/>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row>
    <row r="414" spans="1:37" ht="15.75" customHeight="1">
      <c r="A414" s="74"/>
      <c r="B414" s="74"/>
      <c r="C414" s="73"/>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row>
    <row r="415" spans="1:37" ht="15.75" customHeight="1">
      <c r="A415" s="74"/>
      <c r="B415" s="74"/>
      <c r="C415" s="73"/>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row>
    <row r="416" spans="1:37" ht="15.75" customHeight="1">
      <c r="A416" s="74"/>
      <c r="B416" s="74"/>
      <c r="C416" s="73"/>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row>
    <row r="417" spans="1:37" ht="15.75" customHeight="1">
      <c r="A417" s="74"/>
      <c r="B417" s="74"/>
      <c r="C417" s="73"/>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row>
    <row r="418" spans="1:37" ht="15.75" customHeight="1">
      <c r="A418" s="74"/>
      <c r="B418" s="74"/>
      <c r="C418" s="73"/>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row>
    <row r="419" spans="1:37" ht="15.75" customHeight="1">
      <c r="A419" s="74"/>
      <c r="B419" s="74"/>
      <c r="C419" s="73"/>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row>
    <row r="420" spans="1:37" ht="15.75" customHeight="1">
      <c r="A420" s="74"/>
      <c r="B420" s="74"/>
      <c r="C420" s="73"/>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row>
    <row r="421" spans="1:37" ht="15.75" customHeight="1">
      <c r="A421" s="74"/>
      <c r="B421" s="74"/>
      <c r="C421" s="73"/>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row>
    <row r="422" spans="1:37" ht="15.75" customHeight="1">
      <c r="A422" s="74"/>
      <c r="B422" s="74"/>
      <c r="C422" s="73"/>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row>
    <row r="423" spans="1:37" ht="15.75" customHeight="1">
      <c r="A423" s="74"/>
      <c r="B423" s="74"/>
      <c r="C423" s="73"/>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row>
    <row r="424" spans="1:37" ht="15.75" customHeight="1">
      <c r="A424" s="74"/>
      <c r="B424" s="74"/>
      <c r="C424" s="73"/>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row>
    <row r="425" spans="1:37" ht="15.75" customHeight="1">
      <c r="A425" s="74"/>
      <c r="B425" s="74"/>
      <c r="C425" s="73"/>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row>
    <row r="426" spans="1:37" ht="15.75" customHeight="1">
      <c r="A426" s="74"/>
      <c r="B426" s="74"/>
      <c r="C426" s="73"/>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row>
    <row r="427" spans="1:37" ht="15.75" customHeight="1">
      <c r="A427" s="74"/>
      <c r="B427" s="74"/>
      <c r="C427" s="73"/>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row>
    <row r="428" spans="1:37" ht="15.75" customHeight="1">
      <c r="A428" s="74"/>
      <c r="B428" s="74"/>
      <c r="C428" s="73"/>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row>
    <row r="429" spans="1:37" ht="15.75" customHeight="1">
      <c r="A429" s="74"/>
      <c r="B429" s="74"/>
      <c r="C429" s="73"/>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row>
    <row r="430" spans="1:37" ht="15.75" customHeight="1">
      <c r="A430" s="74"/>
      <c r="B430" s="74"/>
      <c r="C430" s="73"/>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row>
    <row r="431" spans="1:37" ht="15.75" customHeight="1">
      <c r="A431" s="74"/>
      <c r="B431" s="74"/>
      <c r="C431" s="73"/>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row>
    <row r="432" spans="1:37" ht="15.75" customHeight="1">
      <c r="A432" s="74"/>
      <c r="B432" s="74"/>
      <c r="C432" s="73"/>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row>
    <row r="433" spans="1:37" ht="15.75" customHeight="1">
      <c r="A433" s="74"/>
      <c r="B433" s="74"/>
      <c r="C433" s="73"/>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row>
    <row r="434" spans="1:37" ht="15.75" customHeight="1">
      <c r="A434" s="74"/>
      <c r="B434" s="74"/>
      <c r="C434" s="73"/>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row>
    <row r="435" spans="1:37" ht="15.75" customHeight="1">
      <c r="A435" s="74"/>
      <c r="B435" s="74"/>
      <c r="C435" s="73"/>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row>
    <row r="436" spans="1:37" ht="15.75" customHeight="1">
      <c r="A436" s="74"/>
      <c r="B436" s="74"/>
      <c r="C436" s="73"/>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row>
    <row r="437" spans="1:37" ht="15.75" customHeight="1">
      <c r="A437" s="74"/>
      <c r="B437" s="74"/>
      <c r="C437" s="73"/>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row>
    <row r="438" spans="1:37" ht="15.75" customHeight="1">
      <c r="A438" s="74"/>
      <c r="B438" s="74"/>
      <c r="C438" s="73"/>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row>
    <row r="439" spans="1:37" ht="15.75" customHeight="1">
      <c r="A439" s="74"/>
      <c r="B439" s="74"/>
      <c r="C439" s="73"/>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row>
    <row r="440" spans="1:37" ht="15.75" customHeight="1">
      <c r="A440" s="74"/>
      <c r="B440" s="74"/>
      <c r="C440" s="73"/>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row>
    <row r="441" spans="1:37" ht="15.75" customHeight="1">
      <c r="A441" s="74"/>
      <c r="B441" s="74"/>
      <c r="C441" s="73"/>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row>
    <row r="442" spans="1:37" ht="15.75" customHeight="1">
      <c r="A442" s="74"/>
      <c r="B442" s="74"/>
      <c r="C442" s="73"/>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row>
    <row r="443" spans="1:37" ht="15.75" customHeight="1">
      <c r="A443" s="74"/>
      <c r="B443" s="74"/>
      <c r="C443" s="73"/>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row>
    <row r="444" spans="1:37" ht="15.75" customHeight="1">
      <c r="A444" s="74"/>
      <c r="B444" s="74"/>
      <c r="C444" s="73"/>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row>
    <row r="445" spans="1:37" ht="15.75" customHeight="1">
      <c r="A445" s="74"/>
      <c r="B445" s="74"/>
      <c r="C445" s="73"/>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row>
    <row r="446" spans="1:37" ht="15.75" customHeight="1">
      <c r="A446" s="74"/>
      <c r="B446" s="74"/>
      <c r="C446" s="73"/>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row>
    <row r="447" spans="1:37" ht="15.75" customHeight="1">
      <c r="A447" s="74"/>
      <c r="B447" s="74"/>
      <c r="C447" s="73"/>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row>
    <row r="448" spans="1:37" ht="15.75" customHeight="1">
      <c r="A448" s="74"/>
      <c r="B448" s="74"/>
      <c r="C448" s="73"/>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row>
    <row r="449" spans="1:37" ht="15.75" customHeight="1">
      <c r="A449" s="74"/>
      <c r="B449" s="74"/>
      <c r="C449" s="73"/>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row>
    <row r="450" spans="1:37" ht="15.75" customHeight="1">
      <c r="A450" s="74"/>
      <c r="B450" s="74"/>
      <c r="C450" s="73"/>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row>
    <row r="451" spans="1:37" ht="15.75" customHeight="1">
      <c r="A451" s="74"/>
      <c r="B451" s="74"/>
      <c r="C451" s="73"/>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row>
    <row r="452" spans="1:37" ht="15.75" customHeight="1">
      <c r="A452" s="74"/>
      <c r="B452" s="74"/>
      <c r="C452" s="73"/>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row>
    <row r="453" spans="1:37" ht="15.75" customHeight="1">
      <c r="A453" s="74"/>
      <c r="B453" s="74"/>
      <c r="C453" s="73"/>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row>
    <row r="454" spans="1:37" ht="15.75" customHeight="1">
      <c r="A454" s="74"/>
      <c r="B454" s="74"/>
      <c r="C454" s="73"/>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row>
    <row r="455" spans="1:37" ht="15.75" customHeight="1">
      <c r="A455" s="74"/>
      <c r="B455" s="74"/>
      <c r="C455" s="73"/>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row>
    <row r="456" spans="1:37" ht="15.75" customHeight="1">
      <c r="A456" s="74"/>
      <c r="B456" s="74"/>
      <c r="C456" s="73"/>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row>
    <row r="457" spans="1:37" ht="15.75" customHeight="1">
      <c r="A457" s="74"/>
      <c r="B457" s="74"/>
      <c r="C457" s="73"/>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row>
    <row r="458" spans="1:37" ht="15.75" customHeight="1">
      <c r="A458" s="74"/>
      <c r="B458" s="74"/>
      <c r="C458" s="73"/>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row>
    <row r="459" spans="1:37" ht="15.75" customHeight="1">
      <c r="A459" s="74"/>
      <c r="B459" s="74"/>
      <c r="C459" s="73"/>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row>
    <row r="460" spans="1:37" ht="15.75" customHeight="1">
      <c r="A460" s="74"/>
      <c r="B460" s="74"/>
      <c r="C460" s="73"/>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row>
    <row r="461" spans="1:37" ht="15.75" customHeight="1">
      <c r="A461" s="74"/>
      <c r="B461" s="74"/>
      <c r="C461" s="73"/>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row>
    <row r="462" spans="1:37" ht="15.75" customHeight="1">
      <c r="A462" s="74"/>
      <c r="B462" s="74"/>
      <c r="C462" s="73"/>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row>
    <row r="463" spans="1:37" ht="15.75" customHeight="1">
      <c r="A463" s="74"/>
      <c r="B463" s="74"/>
      <c r="C463" s="73"/>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row>
    <row r="464" spans="1:37" ht="15.75" customHeight="1">
      <c r="A464" s="74"/>
      <c r="B464" s="74"/>
      <c r="C464" s="73"/>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row>
    <row r="465" spans="1:37" ht="15.75" customHeight="1">
      <c r="A465" s="74"/>
      <c r="B465" s="74"/>
      <c r="C465" s="73"/>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row>
    <row r="466" spans="1:37" ht="15.75" customHeight="1">
      <c r="A466" s="74"/>
      <c r="B466" s="74"/>
      <c r="C466" s="73"/>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row>
    <row r="467" spans="1:37" ht="15.75" customHeight="1">
      <c r="A467" s="74"/>
      <c r="B467" s="74"/>
      <c r="C467" s="73"/>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row>
    <row r="468" spans="1:37" ht="15.75" customHeight="1">
      <c r="A468" s="74"/>
      <c r="B468" s="74"/>
      <c r="C468" s="73"/>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row>
    <row r="469" spans="1:37" ht="15.75" customHeight="1">
      <c r="A469" s="74"/>
      <c r="B469" s="74"/>
      <c r="C469" s="73"/>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row>
    <row r="470" spans="1:37" ht="15.75" customHeight="1">
      <c r="A470" s="74"/>
      <c r="B470" s="74"/>
      <c r="C470" s="73"/>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row>
    <row r="471" spans="1:37" ht="15.75" customHeight="1">
      <c r="A471" s="74"/>
      <c r="B471" s="74"/>
      <c r="C471" s="73"/>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row>
    <row r="472" spans="1:37" ht="15.75" customHeight="1">
      <c r="A472" s="74"/>
      <c r="B472" s="74"/>
      <c r="C472" s="73"/>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row>
    <row r="473" spans="1:37" ht="15.75" customHeight="1">
      <c r="A473" s="74"/>
      <c r="B473" s="74"/>
      <c r="C473" s="73"/>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row>
    <row r="474" spans="1:37" ht="15.75" customHeight="1">
      <c r="A474" s="74"/>
      <c r="B474" s="74"/>
      <c r="C474" s="73"/>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row>
    <row r="475" spans="1:37" ht="15.75" customHeight="1">
      <c r="A475" s="74"/>
      <c r="B475" s="74"/>
      <c r="C475" s="73"/>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row>
    <row r="476" spans="1:37" ht="15.75" customHeight="1">
      <c r="A476" s="74"/>
      <c r="B476" s="74"/>
      <c r="C476" s="73"/>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row>
    <row r="477" spans="1:37" ht="15.75" customHeight="1">
      <c r="A477" s="74"/>
      <c r="B477" s="74"/>
      <c r="C477" s="73"/>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row>
    <row r="478" spans="1:37" ht="15.75" customHeight="1">
      <c r="A478" s="74"/>
      <c r="B478" s="74"/>
      <c r="C478" s="73"/>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row>
    <row r="479" spans="1:37" ht="15.75" customHeight="1">
      <c r="A479" s="74"/>
      <c r="B479" s="74"/>
      <c r="C479" s="73"/>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row>
    <row r="480" spans="1:37" ht="15.75" customHeight="1">
      <c r="A480" s="74"/>
      <c r="B480" s="74"/>
      <c r="C480" s="73"/>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row>
    <row r="481" spans="1:37" ht="15.75" customHeight="1">
      <c r="A481" s="74"/>
      <c r="B481" s="74"/>
      <c r="C481" s="73"/>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row>
    <row r="482" spans="1:37" ht="15.75" customHeight="1">
      <c r="A482" s="74"/>
      <c r="B482" s="74"/>
      <c r="C482" s="73"/>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row>
    <row r="483" spans="1:37" ht="15.75" customHeight="1">
      <c r="A483" s="74"/>
      <c r="B483" s="74"/>
      <c r="C483" s="73"/>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row>
    <row r="484" spans="1:37" ht="15.75" customHeight="1">
      <c r="A484" s="74"/>
      <c r="B484" s="74"/>
      <c r="C484" s="73"/>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row>
    <row r="485" spans="1:37" ht="15.75" customHeight="1">
      <c r="A485" s="74"/>
      <c r="B485" s="74"/>
      <c r="C485" s="73"/>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row>
    <row r="486" spans="1:37" ht="15.75" customHeight="1">
      <c r="A486" s="74"/>
      <c r="B486" s="74"/>
      <c r="C486" s="73"/>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row>
    <row r="487" spans="1:37" ht="15.75" customHeight="1">
      <c r="A487" s="74"/>
      <c r="B487" s="74"/>
      <c r="C487" s="73"/>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row>
    <row r="488" spans="1:37" ht="15.75" customHeight="1">
      <c r="A488" s="74"/>
      <c r="B488" s="74"/>
      <c r="C488" s="73"/>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row>
    <row r="489" spans="1:37" ht="15.75" customHeight="1">
      <c r="A489" s="74"/>
      <c r="B489" s="74"/>
      <c r="C489" s="73"/>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row>
    <row r="490" spans="1:37" ht="15.75" customHeight="1">
      <c r="A490" s="74"/>
      <c r="B490" s="74"/>
      <c r="C490" s="73"/>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row>
    <row r="491" spans="1:37" ht="15.75" customHeight="1">
      <c r="A491" s="74"/>
      <c r="B491" s="74"/>
      <c r="C491" s="73"/>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row>
    <row r="492" spans="1:37" ht="15.75" customHeight="1">
      <c r="A492" s="74"/>
      <c r="B492" s="74"/>
      <c r="C492" s="73"/>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row>
    <row r="493" spans="1:37" ht="15.75" customHeight="1">
      <c r="A493" s="74"/>
      <c r="B493" s="74"/>
      <c r="C493" s="73"/>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row>
    <row r="494" spans="1:37" ht="15.75" customHeight="1">
      <c r="A494" s="74"/>
      <c r="B494" s="74"/>
      <c r="C494" s="73"/>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row>
    <row r="495" spans="1:37" ht="15.75" customHeight="1">
      <c r="A495" s="74"/>
      <c r="B495" s="74"/>
      <c r="C495" s="73"/>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row>
    <row r="496" spans="1:37" ht="15.75" customHeight="1">
      <c r="A496" s="74"/>
      <c r="B496" s="74"/>
      <c r="C496" s="73"/>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row>
    <row r="497" spans="1:37" ht="15.75" customHeight="1">
      <c r="A497" s="74"/>
      <c r="B497" s="74"/>
      <c r="C497" s="73"/>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row>
    <row r="498" spans="1:37" ht="15.75" customHeight="1">
      <c r="A498" s="74"/>
      <c r="B498" s="74"/>
      <c r="C498" s="73"/>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row>
    <row r="499" spans="1:37" ht="15.75" customHeight="1">
      <c r="A499" s="74"/>
      <c r="B499" s="74"/>
      <c r="C499" s="73"/>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row>
    <row r="500" spans="1:37" ht="15.75" customHeight="1">
      <c r="A500" s="74"/>
      <c r="B500" s="74"/>
      <c r="C500" s="73"/>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row>
    <row r="501" spans="1:37" ht="15.75" customHeight="1">
      <c r="A501" s="74"/>
      <c r="B501" s="74"/>
      <c r="C501" s="73"/>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row>
    <row r="502" spans="1:37" ht="15.75" customHeight="1">
      <c r="A502" s="74"/>
      <c r="B502" s="74"/>
      <c r="C502" s="73"/>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row>
    <row r="503" spans="1:37" ht="15.75" customHeight="1">
      <c r="A503" s="74"/>
      <c r="B503" s="74"/>
      <c r="C503" s="73"/>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row>
    <row r="504" spans="1:37" ht="15.75" customHeight="1">
      <c r="A504" s="74"/>
      <c r="B504" s="74"/>
      <c r="C504" s="73"/>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row>
    <row r="505" spans="1:37" ht="15.75" customHeight="1">
      <c r="A505" s="74"/>
      <c r="B505" s="74"/>
      <c r="C505" s="73"/>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row>
    <row r="506" spans="1:37" ht="15.75" customHeight="1">
      <c r="A506" s="74"/>
      <c r="B506" s="74"/>
      <c r="C506" s="73"/>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row>
    <row r="507" spans="1:37" ht="15.75" customHeight="1">
      <c r="A507" s="74"/>
      <c r="B507" s="74"/>
      <c r="C507" s="73"/>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row>
    <row r="508" spans="1:37" ht="15.75" customHeight="1">
      <c r="A508" s="74"/>
      <c r="B508" s="74"/>
      <c r="C508" s="73"/>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row>
    <row r="509" spans="1:37" ht="15.75" customHeight="1">
      <c r="A509" s="74"/>
      <c r="B509" s="74"/>
      <c r="C509" s="73"/>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row>
    <row r="510" spans="1:37" ht="15.75" customHeight="1">
      <c r="A510" s="74"/>
      <c r="B510" s="74"/>
      <c r="C510" s="73"/>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row>
    <row r="511" spans="1:37" ht="15.75" customHeight="1">
      <c r="A511" s="74"/>
      <c r="B511" s="74"/>
      <c r="C511" s="73"/>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row>
    <row r="512" spans="1:37" ht="15.75" customHeight="1">
      <c r="A512" s="74"/>
      <c r="B512" s="74"/>
      <c r="C512" s="73"/>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row>
    <row r="513" spans="1:37" ht="15.75" customHeight="1">
      <c r="A513" s="74"/>
      <c r="B513" s="74"/>
      <c r="C513" s="73"/>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row>
    <row r="514" spans="1:37" ht="15.75" customHeight="1">
      <c r="A514" s="74"/>
      <c r="B514" s="74"/>
      <c r="C514" s="73"/>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row>
    <row r="515" spans="1:37" ht="15.75" customHeight="1">
      <c r="A515" s="74"/>
      <c r="B515" s="74"/>
      <c r="C515" s="73"/>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row>
    <row r="516" spans="1:37" ht="15.75" customHeight="1">
      <c r="A516" s="74"/>
      <c r="B516" s="74"/>
      <c r="C516" s="73"/>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row>
    <row r="517" spans="1:37" ht="15.75" customHeight="1">
      <c r="A517" s="74"/>
      <c r="B517" s="74"/>
      <c r="C517" s="73"/>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row>
    <row r="518" spans="1:37" ht="15.75" customHeight="1">
      <c r="A518" s="74"/>
      <c r="B518" s="74"/>
      <c r="C518" s="73"/>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row>
    <row r="519" spans="1:37" ht="15.75" customHeight="1">
      <c r="A519" s="74"/>
      <c r="B519" s="74"/>
      <c r="C519" s="73"/>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row>
    <row r="520" spans="1:37" ht="15.75" customHeight="1">
      <c r="A520" s="74"/>
      <c r="B520" s="74"/>
      <c r="C520" s="73"/>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row>
    <row r="521" spans="1:37" ht="15.75" customHeight="1">
      <c r="A521" s="74"/>
      <c r="B521" s="74"/>
      <c r="C521" s="73"/>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row>
    <row r="522" spans="1:37" ht="15.75" customHeight="1">
      <c r="A522" s="74"/>
      <c r="B522" s="74"/>
      <c r="C522" s="73"/>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row>
    <row r="523" spans="1:37" ht="15.75" customHeight="1">
      <c r="A523" s="74"/>
      <c r="B523" s="74"/>
      <c r="C523" s="73"/>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row>
    <row r="524" spans="1:37" ht="15.75" customHeight="1">
      <c r="A524" s="74"/>
      <c r="B524" s="74"/>
      <c r="C524" s="73"/>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row>
    <row r="525" spans="1:37" ht="15.75" customHeight="1">
      <c r="A525" s="74"/>
      <c r="B525" s="74"/>
      <c r="C525" s="73"/>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row>
    <row r="526" spans="1:37" ht="15.75" customHeight="1">
      <c r="A526" s="74"/>
      <c r="B526" s="74"/>
      <c r="C526" s="73"/>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row>
    <row r="527" spans="1:37" ht="15.75" customHeight="1">
      <c r="A527" s="74"/>
      <c r="B527" s="74"/>
      <c r="C527" s="73"/>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row>
    <row r="528" spans="1:37" ht="15.75" customHeight="1">
      <c r="A528" s="74"/>
      <c r="B528" s="74"/>
      <c r="C528" s="73"/>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row>
    <row r="529" spans="1:37" ht="15.75" customHeight="1">
      <c r="A529" s="74"/>
      <c r="B529" s="74"/>
      <c r="C529" s="73"/>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row>
    <row r="530" spans="1:37" ht="15.75" customHeight="1">
      <c r="A530" s="74"/>
      <c r="B530" s="74"/>
      <c r="C530" s="73"/>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row>
    <row r="531" spans="1:37" ht="15.75" customHeight="1">
      <c r="A531" s="74"/>
      <c r="B531" s="74"/>
      <c r="C531" s="73"/>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row>
    <row r="532" spans="1:37" ht="15.75" customHeight="1">
      <c r="A532" s="74"/>
      <c r="B532" s="74"/>
      <c r="C532" s="73"/>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row>
    <row r="533" spans="1:37" ht="15.75" customHeight="1">
      <c r="A533" s="74"/>
      <c r="B533" s="74"/>
      <c r="C533" s="73"/>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row>
    <row r="534" spans="1:37" ht="15.75" customHeight="1">
      <c r="A534" s="74"/>
      <c r="B534" s="74"/>
      <c r="C534" s="73"/>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row>
    <row r="535" spans="1:37" ht="15.75" customHeight="1">
      <c r="A535" s="74"/>
      <c r="B535" s="74"/>
      <c r="C535" s="73"/>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row>
    <row r="536" spans="1:37" ht="15.75" customHeight="1">
      <c r="A536" s="74"/>
      <c r="B536" s="74"/>
      <c r="C536" s="73"/>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row>
    <row r="537" spans="1:37" ht="15.75" customHeight="1">
      <c r="A537" s="74"/>
      <c r="B537" s="74"/>
      <c r="C537" s="73"/>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row>
    <row r="538" spans="1:37" ht="15.75" customHeight="1">
      <c r="A538" s="74"/>
      <c r="B538" s="74"/>
      <c r="C538" s="73"/>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row>
    <row r="539" spans="1:37" ht="15.75" customHeight="1">
      <c r="A539" s="74"/>
      <c r="B539" s="74"/>
      <c r="C539" s="73"/>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row>
    <row r="540" spans="1:37" ht="15.75" customHeight="1">
      <c r="A540" s="74"/>
      <c r="B540" s="74"/>
      <c r="C540" s="73"/>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row>
    <row r="541" spans="1:37" ht="15.75" customHeight="1">
      <c r="A541" s="74"/>
      <c r="B541" s="74"/>
      <c r="C541" s="73"/>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row>
    <row r="542" spans="1:37" ht="15.75" customHeight="1">
      <c r="A542" s="74"/>
      <c r="B542" s="74"/>
      <c r="C542" s="73"/>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row>
    <row r="543" spans="1:37" ht="15.75" customHeight="1">
      <c r="A543" s="74"/>
      <c r="B543" s="74"/>
      <c r="C543" s="73"/>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row>
    <row r="544" spans="1:37" ht="15.75" customHeight="1">
      <c r="A544" s="74"/>
      <c r="B544" s="74"/>
      <c r="C544" s="73"/>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row>
    <row r="545" spans="1:37" ht="15.75" customHeight="1">
      <c r="A545" s="74"/>
      <c r="B545" s="74"/>
      <c r="C545" s="73"/>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row>
    <row r="546" spans="1:37" ht="15.75" customHeight="1">
      <c r="A546" s="74"/>
      <c r="B546" s="74"/>
      <c r="C546" s="73"/>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row>
    <row r="547" spans="1:37" ht="15.75" customHeight="1">
      <c r="A547" s="74"/>
      <c r="B547" s="74"/>
      <c r="C547" s="73"/>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row>
    <row r="548" spans="1:37" ht="15.75" customHeight="1">
      <c r="A548" s="74"/>
      <c r="B548" s="74"/>
      <c r="C548" s="73"/>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row>
    <row r="549" spans="1:37" ht="15.75" customHeight="1">
      <c r="A549" s="74"/>
      <c r="B549" s="74"/>
      <c r="C549" s="73"/>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row>
    <row r="550" spans="1:37" ht="15.75" customHeight="1">
      <c r="A550" s="74"/>
      <c r="B550" s="74"/>
      <c r="C550" s="73"/>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row>
    <row r="551" spans="1:37" ht="15.75" customHeight="1">
      <c r="A551" s="74"/>
      <c r="B551" s="74"/>
      <c r="C551" s="73"/>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row>
    <row r="552" spans="1:37" ht="15.75" customHeight="1">
      <c r="A552" s="74"/>
      <c r="B552" s="74"/>
      <c r="C552" s="73"/>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row>
    <row r="553" spans="1:37" ht="15.75" customHeight="1">
      <c r="A553" s="74"/>
      <c r="B553" s="74"/>
      <c r="C553" s="73"/>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row>
    <row r="554" spans="1:37" ht="15.75" customHeight="1">
      <c r="A554" s="74"/>
      <c r="B554" s="74"/>
      <c r="C554" s="73"/>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row>
    <row r="555" spans="1:37" ht="15.75" customHeight="1">
      <c r="A555" s="74"/>
      <c r="B555" s="74"/>
      <c r="C555" s="73"/>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row>
    <row r="556" spans="1:37" ht="15.75" customHeight="1">
      <c r="A556" s="74"/>
      <c r="B556" s="74"/>
      <c r="C556" s="73"/>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row>
    <row r="557" spans="1:37" ht="15.75" customHeight="1">
      <c r="A557" s="74"/>
      <c r="B557" s="74"/>
      <c r="C557" s="73"/>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row>
    <row r="558" spans="1:37" ht="15.75" customHeight="1">
      <c r="A558" s="74"/>
      <c r="B558" s="74"/>
      <c r="C558" s="73"/>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row>
    <row r="559" spans="1:37" ht="15.75" customHeight="1">
      <c r="A559" s="74"/>
      <c r="B559" s="74"/>
      <c r="C559" s="73"/>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row>
    <row r="560" spans="1:37" ht="15.75" customHeight="1">
      <c r="A560" s="74"/>
      <c r="B560" s="74"/>
      <c r="C560" s="73"/>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row>
    <row r="561" spans="1:37" ht="15.75" customHeight="1">
      <c r="A561" s="74"/>
      <c r="B561" s="74"/>
      <c r="C561" s="73"/>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row>
    <row r="562" spans="1:37" ht="15.75" customHeight="1">
      <c r="A562" s="74"/>
      <c r="B562" s="74"/>
      <c r="C562" s="73"/>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row>
    <row r="563" spans="1:37" ht="15.75" customHeight="1">
      <c r="A563" s="74"/>
      <c r="B563" s="74"/>
      <c r="C563" s="73"/>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row>
    <row r="564" spans="1:37" ht="15.75" customHeight="1">
      <c r="A564" s="74"/>
      <c r="B564" s="74"/>
      <c r="C564" s="73"/>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row>
    <row r="565" spans="1:37" ht="15.75" customHeight="1">
      <c r="A565" s="74"/>
      <c r="B565" s="74"/>
      <c r="C565" s="73"/>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row>
    <row r="566" spans="1:37" ht="15.75" customHeight="1">
      <c r="A566" s="74"/>
      <c r="B566" s="74"/>
      <c r="C566" s="73"/>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row>
    <row r="567" spans="1:37" ht="15.75" customHeight="1">
      <c r="A567" s="74"/>
      <c r="B567" s="74"/>
      <c r="C567" s="73"/>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row>
    <row r="568" spans="1:37" ht="15.75" customHeight="1">
      <c r="A568" s="74"/>
      <c r="B568" s="74"/>
      <c r="C568" s="73"/>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row>
    <row r="569" spans="1:37" ht="15.75" customHeight="1">
      <c r="A569" s="74"/>
      <c r="B569" s="74"/>
      <c r="C569" s="73"/>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row>
    <row r="570" spans="1:37" ht="15.75" customHeight="1">
      <c r="A570" s="74"/>
      <c r="B570" s="74"/>
      <c r="C570" s="73"/>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row>
    <row r="571" spans="1:37" ht="15.75" customHeight="1">
      <c r="A571" s="74"/>
      <c r="B571" s="74"/>
      <c r="C571" s="73"/>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row>
    <row r="572" spans="1:37" ht="15.75" customHeight="1">
      <c r="A572" s="74"/>
      <c r="B572" s="74"/>
      <c r="C572" s="73"/>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row>
    <row r="573" spans="1:37" ht="15.75" customHeight="1">
      <c r="A573" s="74"/>
      <c r="B573" s="74"/>
      <c r="C573" s="73"/>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row>
    <row r="574" spans="1:37" ht="15.75" customHeight="1">
      <c r="A574" s="74"/>
      <c r="B574" s="74"/>
      <c r="C574" s="73"/>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row>
    <row r="575" spans="1:37" ht="15.75" customHeight="1">
      <c r="A575" s="74"/>
      <c r="B575" s="74"/>
      <c r="C575" s="73"/>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row>
    <row r="576" spans="1:37" ht="15.75" customHeight="1">
      <c r="A576" s="74"/>
      <c r="B576" s="74"/>
      <c r="C576" s="73"/>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row>
    <row r="577" spans="1:37" ht="15.75" customHeight="1">
      <c r="A577" s="74"/>
      <c r="B577" s="74"/>
      <c r="C577" s="73"/>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row>
    <row r="578" spans="1:37" ht="15.75" customHeight="1">
      <c r="A578" s="74"/>
      <c r="B578" s="74"/>
      <c r="C578" s="73"/>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row>
    <row r="579" spans="1:37" ht="15.75" customHeight="1">
      <c r="A579" s="74"/>
      <c r="B579" s="74"/>
      <c r="C579" s="73"/>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row>
    <row r="580" spans="1:37" ht="15.75" customHeight="1">
      <c r="A580" s="74"/>
      <c r="B580" s="74"/>
      <c r="C580" s="73"/>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row>
    <row r="581" spans="1:37" ht="15.75" customHeight="1">
      <c r="A581" s="74"/>
      <c r="B581" s="74"/>
      <c r="C581" s="73"/>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row>
    <row r="582" spans="1:37" ht="15.75" customHeight="1">
      <c r="A582" s="74"/>
      <c r="B582" s="74"/>
      <c r="C582" s="73"/>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row>
    <row r="583" spans="1:37" ht="15.75" customHeight="1">
      <c r="A583" s="74"/>
      <c r="B583" s="74"/>
      <c r="C583" s="73"/>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row>
    <row r="584" spans="1:37" ht="15.75" customHeight="1">
      <c r="A584" s="74"/>
      <c r="B584" s="74"/>
      <c r="C584" s="73"/>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row>
    <row r="585" spans="1:37" ht="15.75" customHeight="1">
      <c r="A585" s="74"/>
      <c r="B585" s="74"/>
      <c r="C585" s="73"/>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row>
    <row r="586" spans="1:37" ht="15.75" customHeight="1">
      <c r="A586" s="74"/>
      <c r="B586" s="74"/>
      <c r="C586" s="73"/>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row>
    <row r="587" spans="1:37" ht="15.75" customHeight="1">
      <c r="A587" s="74"/>
      <c r="B587" s="74"/>
      <c r="C587" s="73"/>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row>
    <row r="588" spans="1:37" ht="15.75" customHeight="1">
      <c r="A588" s="74"/>
      <c r="B588" s="74"/>
      <c r="C588" s="73"/>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row>
    <row r="589" spans="1:37" ht="15.75" customHeight="1">
      <c r="A589" s="74"/>
      <c r="B589" s="74"/>
      <c r="C589" s="73"/>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row>
    <row r="590" spans="1:37" ht="15.75" customHeight="1">
      <c r="A590" s="74"/>
      <c r="B590" s="74"/>
      <c r="C590" s="73"/>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row>
    <row r="591" spans="1:37" ht="15.75" customHeight="1">
      <c r="A591" s="74"/>
      <c r="B591" s="74"/>
      <c r="C591" s="73"/>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row>
    <row r="592" spans="1:37" ht="15.75" customHeight="1">
      <c r="A592" s="74"/>
      <c r="B592" s="74"/>
      <c r="C592" s="73"/>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row>
    <row r="593" spans="1:37" ht="15.75" customHeight="1">
      <c r="A593" s="74"/>
      <c r="B593" s="74"/>
      <c r="C593" s="73"/>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row>
    <row r="594" spans="1:37" ht="15.75" customHeight="1">
      <c r="A594" s="74"/>
      <c r="B594" s="74"/>
      <c r="C594" s="73"/>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row>
    <row r="595" spans="1:37" ht="15.75" customHeight="1">
      <c r="A595" s="74"/>
      <c r="B595" s="74"/>
      <c r="C595" s="73"/>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row>
    <row r="596" spans="1:37" ht="15.75" customHeight="1">
      <c r="A596" s="74"/>
      <c r="B596" s="74"/>
      <c r="C596" s="73"/>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row>
    <row r="597" spans="1:37" ht="15.75" customHeight="1">
      <c r="A597" s="74"/>
      <c r="B597" s="74"/>
      <c r="C597" s="73"/>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row>
    <row r="598" spans="1:37" ht="15.75" customHeight="1">
      <c r="A598" s="74"/>
      <c r="B598" s="74"/>
      <c r="C598" s="73"/>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row>
    <row r="599" spans="1:37" ht="15.75" customHeight="1">
      <c r="A599" s="74"/>
      <c r="B599" s="74"/>
      <c r="C599" s="73"/>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row>
    <row r="600" spans="1:37" ht="15.75" customHeight="1">
      <c r="A600" s="74"/>
      <c r="B600" s="74"/>
      <c r="C600" s="73"/>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row>
    <row r="601" spans="1:37" ht="15.75" customHeight="1">
      <c r="A601" s="74"/>
      <c r="B601" s="74"/>
      <c r="C601" s="73"/>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row>
    <row r="602" spans="1:37" ht="15.75" customHeight="1">
      <c r="A602" s="74"/>
      <c r="B602" s="74"/>
      <c r="C602" s="73"/>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row>
    <row r="603" spans="1:37" ht="15.75" customHeight="1">
      <c r="A603" s="74"/>
      <c r="B603" s="74"/>
      <c r="C603" s="73"/>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row>
    <row r="604" spans="1:37" ht="15.75" customHeight="1">
      <c r="A604" s="74"/>
      <c r="B604" s="74"/>
      <c r="C604" s="73"/>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row>
    <row r="605" spans="1:37" ht="15.75" customHeight="1">
      <c r="A605" s="74"/>
      <c r="B605" s="74"/>
      <c r="C605" s="73"/>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row>
    <row r="606" spans="1:37" ht="15.75" customHeight="1">
      <c r="A606" s="74"/>
      <c r="B606" s="74"/>
      <c r="C606" s="73"/>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row>
    <row r="607" spans="1:37" ht="15.75" customHeight="1">
      <c r="A607" s="74"/>
      <c r="B607" s="74"/>
      <c r="C607" s="73"/>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row>
    <row r="608" spans="1:37" ht="15.75" customHeight="1">
      <c r="A608" s="74"/>
      <c r="B608" s="74"/>
      <c r="C608" s="73"/>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row>
    <row r="609" spans="1:37" ht="15.75" customHeight="1">
      <c r="A609" s="74"/>
      <c r="B609" s="74"/>
      <c r="C609" s="73"/>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row>
    <row r="610" spans="1:37" ht="15.75" customHeight="1">
      <c r="A610" s="74"/>
      <c r="B610" s="74"/>
      <c r="C610" s="73"/>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row>
    <row r="611" spans="1:37" ht="15.75" customHeight="1">
      <c r="A611" s="74"/>
      <c r="B611" s="74"/>
      <c r="C611" s="73"/>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row>
    <row r="612" spans="1:37" ht="15.75" customHeight="1">
      <c r="A612" s="74"/>
      <c r="B612" s="74"/>
      <c r="C612" s="73"/>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row>
    <row r="613" spans="1:37" ht="15.75" customHeight="1">
      <c r="A613" s="74"/>
      <c r="B613" s="74"/>
      <c r="C613" s="73"/>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row>
    <row r="614" spans="1:37" ht="15.75" customHeight="1">
      <c r="A614" s="74"/>
      <c r="B614" s="74"/>
      <c r="C614" s="73"/>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row>
    <row r="615" spans="1:37" ht="15.75" customHeight="1">
      <c r="A615" s="74"/>
      <c r="B615" s="74"/>
      <c r="C615" s="73"/>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row>
    <row r="616" spans="1:37" ht="15.75" customHeight="1">
      <c r="A616" s="74"/>
      <c r="B616" s="74"/>
      <c r="C616" s="73"/>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row>
    <row r="617" spans="1:37" ht="15.75" customHeight="1">
      <c r="A617" s="74"/>
      <c r="B617" s="74"/>
      <c r="C617" s="73"/>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row>
    <row r="618" spans="1:37" ht="15.75" customHeight="1">
      <c r="A618" s="74"/>
      <c r="B618" s="74"/>
      <c r="C618" s="73"/>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row>
    <row r="619" spans="1:37" ht="15.75" customHeight="1">
      <c r="A619" s="74"/>
      <c r="B619" s="74"/>
      <c r="C619" s="73"/>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row>
    <row r="620" spans="1:37" ht="15.75" customHeight="1">
      <c r="A620" s="74"/>
      <c r="B620" s="74"/>
      <c r="C620" s="73"/>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row>
    <row r="621" spans="1:37" ht="15.75" customHeight="1">
      <c r="A621" s="74"/>
      <c r="B621" s="74"/>
      <c r="C621" s="73"/>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row>
    <row r="622" spans="1:37" ht="15.75" customHeight="1">
      <c r="A622" s="74"/>
      <c r="B622" s="74"/>
      <c r="C622" s="73"/>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row>
    <row r="623" spans="1:37" ht="15.75" customHeight="1">
      <c r="A623" s="74"/>
      <c r="B623" s="74"/>
      <c r="C623" s="73"/>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row>
    <row r="624" spans="1:37" ht="15.75" customHeight="1">
      <c r="A624" s="74"/>
      <c r="B624" s="74"/>
      <c r="C624" s="73"/>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row>
    <row r="625" spans="1:37" ht="15.75" customHeight="1">
      <c r="A625" s="74"/>
      <c r="B625" s="74"/>
      <c r="C625" s="73"/>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row>
    <row r="626" spans="1:37" ht="15.75" customHeight="1">
      <c r="A626" s="74"/>
      <c r="B626" s="74"/>
      <c r="C626" s="73"/>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row>
    <row r="627" spans="1:37" ht="15.75" customHeight="1">
      <c r="A627" s="74"/>
      <c r="B627" s="74"/>
      <c r="C627" s="73"/>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row>
    <row r="628" spans="1:37" ht="15.75" customHeight="1">
      <c r="A628" s="74"/>
      <c r="B628" s="74"/>
      <c r="C628" s="73"/>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row>
    <row r="629" spans="1:37" ht="15.75" customHeight="1">
      <c r="A629" s="74"/>
      <c r="B629" s="74"/>
      <c r="C629" s="73"/>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row>
    <row r="630" spans="1:37" ht="15.75" customHeight="1">
      <c r="A630" s="74"/>
      <c r="B630" s="74"/>
      <c r="C630" s="73"/>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row>
    <row r="631" spans="1:37" ht="15.75" customHeight="1">
      <c r="A631" s="74"/>
      <c r="B631" s="74"/>
      <c r="C631" s="73"/>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row>
    <row r="632" spans="1:37" ht="15.75" customHeight="1">
      <c r="A632" s="74"/>
      <c r="B632" s="74"/>
      <c r="C632" s="73"/>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row>
    <row r="633" spans="1:37" ht="15.75" customHeight="1">
      <c r="A633" s="74"/>
      <c r="B633" s="74"/>
      <c r="C633" s="73"/>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row>
    <row r="634" spans="1:37" ht="15.75" customHeight="1">
      <c r="A634" s="74"/>
      <c r="B634" s="74"/>
      <c r="C634" s="73"/>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row>
    <row r="635" spans="1:37" ht="15.75" customHeight="1">
      <c r="A635" s="74"/>
      <c r="B635" s="74"/>
      <c r="C635" s="73"/>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row>
    <row r="636" spans="1:37" ht="15.75" customHeight="1">
      <c r="A636" s="74"/>
      <c r="B636" s="74"/>
      <c r="C636" s="73"/>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row>
    <row r="637" spans="1:37" ht="15.75" customHeight="1">
      <c r="A637" s="74"/>
      <c r="B637" s="74"/>
      <c r="C637" s="73"/>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row>
    <row r="638" spans="1:37" ht="15.75" customHeight="1">
      <c r="A638" s="74"/>
      <c r="B638" s="74"/>
      <c r="C638" s="73"/>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row>
    <row r="639" spans="1:37" ht="15.75" customHeight="1">
      <c r="A639" s="74"/>
      <c r="B639" s="74"/>
      <c r="C639" s="73"/>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row>
    <row r="640" spans="1:37" ht="15.75" customHeight="1">
      <c r="A640" s="74"/>
      <c r="B640" s="74"/>
      <c r="C640" s="73"/>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row>
    <row r="641" spans="1:37" ht="15.75" customHeight="1">
      <c r="A641" s="74"/>
      <c r="B641" s="74"/>
      <c r="C641" s="73"/>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row>
    <row r="642" spans="1:37" ht="15.75" customHeight="1">
      <c r="A642" s="74"/>
      <c r="B642" s="74"/>
      <c r="C642" s="73"/>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row>
    <row r="643" spans="1:37" ht="15.75" customHeight="1">
      <c r="A643" s="74"/>
      <c r="B643" s="74"/>
      <c r="C643" s="73"/>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row>
    <row r="644" spans="1:37" ht="15.75" customHeight="1">
      <c r="A644" s="74"/>
      <c r="B644" s="74"/>
      <c r="C644" s="73"/>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row>
    <row r="645" spans="1:37" ht="15.75" customHeight="1">
      <c r="A645" s="74"/>
      <c r="B645" s="74"/>
      <c r="C645" s="73"/>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row>
    <row r="646" spans="1:37" ht="15.75" customHeight="1">
      <c r="A646" s="74"/>
      <c r="B646" s="74"/>
      <c r="C646" s="73"/>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row>
    <row r="647" spans="1:37" ht="15.75" customHeight="1">
      <c r="A647" s="74"/>
      <c r="B647" s="74"/>
      <c r="C647" s="73"/>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row>
    <row r="648" spans="1:37" ht="15.75" customHeight="1">
      <c r="A648" s="74"/>
      <c r="B648" s="74"/>
      <c r="C648" s="73"/>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row>
    <row r="649" spans="1:37" ht="15.75" customHeight="1">
      <c r="A649" s="74"/>
      <c r="B649" s="74"/>
      <c r="C649" s="73"/>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row>
    <row r="650" spans="1:37" ht="15.75" customHeight="1">
      <c r="A650" s="74"/>
      <c r="B650" s="74"/>
      <c r="C650" s="73"/>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row>
    <row r="651" spans="1:37" ht="15.75" customHeight="1">
      <c r="A651" s="74"/>
      <c r="B651" s="74"/>
      <c r="C651" s="73"/>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row>
    <row r="652" spans="1:37" ht="15.75" customHeight="1">
      <c r="A652" s="74"/>
      <c r="B652" s="74"/>
      <c r="C652" s="73"/>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row>
    <row r="653" spans="1:37" ht="15.75" customHeight="1">
      <c r="A653" s="74"/>
      <c r="B653" s="74"/>
      <c r="C653" s="73"/>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row>
    <row r="654" spans="1:37" ht="15.75" customHeight="1">
      <c r="A654" s="74"/>
      <c r="B654" s="74"/>
      <c r="C654" s="73"/>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row>
    <row r="655" spans="1:37" ht="15.75" customHeight="1">
      <c r="A655" s="74"/>
      <c r="B655" s="74"/>
      <c r="C655" s="73"/>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row>
    <row r="656" spans="1:37" ht="15.75" customHeight="1">
      <c r="A656" s="74"/>
      <c r="B656" s="74"/>
      <c r="C656" s="73"/>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row>
    <row r="657" spans="1:37" ht="15.75" customHeight="1">
      <c r="A657" s="74"/>
      <c r="B657" s="74"/>
      <c r="C657" s="73"/>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row>
    <row r="658" spans="1:37" ht="15.75" customHeight="1">
      <c r="A658" s="74"/>
      <c r="B658" s="74"/>
      <c r="C658" s="73"/>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row>
    <row r="659" spans="1:37" ht="15.75" customHeight="1">
      <c r="A659" s="74"/>
      <c r="B659" s="74"/>
      <c r="C659" s="73"/>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row>
    <row r="660" spans="1:37" ht="15.75" customHeight="1">
      <c r="A660" s="74"/>
      <c r="B660" s="74"/>
      <c r="C660" s="73"/>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row>
    <row r="661" spans="1:37" ht="15.75" customHeight="1">
      <c r="A661" s="74"/>
      <c r="B661" s="74"/>
      <c r="C661" s="73"/>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row>
    <row r="662" spans="1:37" ht="15.75" customHeight="1">
      <c r="A662" s="74"/>
      <c r="B662" s="74"/>
      <c r="C662" s="73"/>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row>
    <row r="663" spans="1:37" ht="15.75" customHeight="1">
      <c r="A663" s="74"/>
      <c r="B663" s="74"/>
      <c r="C663" s="73"/>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row>
    <row r="664" spans="1:37" ht="15.75" customHeight="1">
      <c r="A664" s="74"/>
      <c r="B664" s="74"/>
      <c r="C664" s="73"/>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row>
    <row r="665" spans="1:37" ht="15.75" customHeight="1">
      <c r="A665" s="74"/>
      <c r="B665" s="74"/>
      <c r="C665" s="73"/>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row>
    <row r="666" spans="1:37" ht="15.75" customHeight="1">
      <c r="A666" s="74"/>
      <c r="B666" s="74"/>
      <c r="C666" s="73"/>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row>
    <row r="667" spans="1:37" ht="15.75" customHeight="1">
      <c r="A667" s="74"/>
      <c r="B667" s="74"/>
      <c r="C667" s="73"/>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row>
    <row r="668" spans="1:37" ht="15.75" customHeight="1">
      <c r="A668" s="74"/>
      <c r="B668" s="74"/>
      <c r="C668" s="73"/>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row>
    <row r="669" spans="1:37" ht="15.75" customHeight="1">
      <c r="A669" s="74"/>
      <c r="B669" s="74"/>
      <c r="C669" s="73"/>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row>
    <row r="670" spans="1:37" ht="15.75" customHeight="1">
      <c r="A670" s="74"/>
      <c r="B670" s="74"/>
      <c r="C670" s="73"/>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row>
    <row r="671" spans="1:37" ht="15.75" customHeight="1">
      <c r="A671" s="74"/>
      <c r="B671" s="74"/>
      <c r="C671" s="73"/>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row>
    <row r="672" spans="1:37" ht="15.75" customHeight="1">
      <c r="A672" s="74"/>
      <c r="B672" s="74"/>
      <c r="C672" s="73"/>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row>
    <row r="673" spans="1:37" ht="15.75" customHeight="1">
      <c r="A673" s="74"/>
      <c r="B673" s="74"/>
      <c r="C673" s="73"/>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row>
    <row r="674" spans="1:37" ht="15.75" customHeight="1">
      <c r="A674" s="74"/>
      <c r="B674" s="74"/>
      <c r="C674" s="73"/>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row>
    <row r="675" spans="1:37" ht="15.75" customHeight="1">
      <c r="A675" s="74"/>
      <c r="B675" s="74"/>
      <c r="C675" s="73"/>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row>
    <row r="676" spans="1:37" ht="15.75" customHeight="1">
      <c r="A676" s="74"/>
      <c r="B676" s="74"/>
      <c r="C676" s="73"/>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row>
    <row r="677" spans="1:37" ht="15.75" customHeight="1">
      <c r="A677" s="74"/>
      <c r="B677" s="74"/>
      <c r="C677" s="73"/>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row>
    <row r="678" spans="1:37" ht="15.75" customHeight="1">
      <c r="A678" s="74"/>
      <c r="B678" s="74"/>
      <c r="C678" s="73"/>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row>
    <row r="679" spans="1:37" ht="15.75" customHeight="1">
      <c r="A679" s="74"/>
      <c r="B679" s="74"/>
      <c r="C679" s="73"/>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row>
    <row r="680" spans="1:37" ht="15.75" customHeight="1">
      <c r="A680" s="74"/>
      <c r="B680" s="74"/>
      <c r="C680" s="73"/>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row>
    <row r="681" spans="1:37" ht="15.75" customHeight="1">
      <c r="A681" s="74"/>
      <c r="B681" s="74"/>
      <c r="C681" s="73"/>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row>
    <row r="682" spans="1:37" ht="15.75" customHeight="1">
      <c r="A682" s="74"/>
      <c r="B682" s="74"/>
      <c r="C682" s="73"/>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row>
    <row r="683" spans="1:37" ht="15.75" customHeight="1">
      <c r="A683" s="74"/>
      <c r="B683" s="74"/>
      <c r="C683" s="73"/>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row>
    <row r="684" spans="1:37" ht="15.75" customHeight="1">
      <c r="A684" s="74"/>
      <c r="B684" s="74"/>
      <c r="C684" s="73"/>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row>
    <row r="685" spans="1:37" ht="15.75" customHeight="1">
      <c r="A685" s="74"/>
      <c r="B685" s="74"/>
      <c r="C685" s="73"/>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row>
    <row r="686" spans="1:37" ht="15.75" customHeight="1">
      <c r="A686" s="74"/>
      <c r="B686" s="74"/>
      <c r="C686" s="73"/>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row>
    <row r="687" spans="1:37" ht="15.75" customHeight="1">
      <c r="A687" s="74"/>
      <c r="B687" s="74"/>
      <c r="C687" s="73"/>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row>
    <row r="688" spans="1:37" ht="15.75" customHeight="1">
      <c r="A688" s="74"/>
      <c r="B688" s="74"/>
      <c r="C688" s="73"/>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row>
    <row r="689" spans="1:37" ht="15.75" customHeight="1">
      <c r="A689" s="74"/>
      <c r="B689" s="74"/>
      <c r="C689" s="73"/>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row>
    <row r="690" spans="1:37" ht="15.75" customHeight="1">
      <c r="A690" s="74"/>
      <c r="B690" s="74"/>
      <c r="C690" s="73"/>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row>
    <row r="691" spans="1:37" ht="15.75" customHeight="1">
      <c r="A691" s="74"/>
      <c r="B691" s="74"/>
      <c r="C691" s="73"/>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row>
    <row r="692" spans="1:37" ht="15.75" customHeight="1">
      <c r="A692" s="74"/>
      <c r="B692" s="74"/>
      <c r="C692" s="73"/>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row>
    <row r="693" spans="1:37" ht="15.75" customHeight="1">
      <c r="A693" s="74"/>
      <c r="B693" s="74"/>
      <c r="C693" s="73"/>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row>
    <row r="694" spans="1:37" ht="15.75" customHeight="1">
      <c r="A694" s="74"/>
      <c r="B694" s="74"/>
      <c r="C694" s="73"/>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row>
    <row r="695" spans="1:37" ht="15.75" customHeight="1">
      <c r="A695" s="74"/>
      <c r="B695" s="74"/>
      <c r="C695" s="73"/>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row>
    <row r="696" spans="1:37" ht="15.75" customHeight="1">
      <c r="A696" s="74"/>
      <c r="B696" s="74"/>
      <c r="C696" s="73"/>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row>
    <row r="697" spans="1:37" ht="15.75" customHeight="1">
      <c r="A697" s="74"/>
      <c r="B697" s="74"/>
      <c r="C697" s="73"/>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row>
    <row r="698" spans="1:37" ht="15.75" customHeight="1">
      <c r="A698" s="74"/>
      <c r="B698" s="74"/>
      <c r="C698" s="73"/>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row>
    <row r="699" spans="1:37" ht="15.75" customHeight="1">
      <c r="A699" s="74"/>
      <c r="B699" s="74"/>
      <c r="C699" s="73"/>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row>
    <row r="700" spans="1:37" ht="15.75" customHeight="1">
      <c r="A700" s="74"/>
      <c r="B700" s="74"/>
      <c r="C700" s="73"/>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row>
    <row r="701" spans="1:37" ht="15.75" customHeight="1">
      <c r="A701" s="74"/>
      <c r="B701" s="74"/>
      <c r="C701" s="73"/>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row>
    <row r="702" spans="1:37" ht="15.75" customHeight="1">
      <c r="A702" s="74"/>
      <c r="B702" s="74"/>
      <c r="C702" s="73"/>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row>
    <row r="703" spans="1:37" ht="15.75" customHeight="1">
      <c r="A703" s="74"/>
      <c r="B703" s="74"/>
      <c r="C703" s="73"/>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row>
    <row r="704" spans="1:37" ht="15.75" customHeight="1">
      <c r="A704" s="74"/>
      <c r="B704" s="74"/>
      <c r="C704" s="73"/>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row>
    <row r="705" spans="1:37" ht="15.75" customHeight="1">
      <c r="A705" s="74"/>
      <c r="B705" s="74"/>
      <c r="C705" s="73"/>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row>
    <row r="706" spans="1:37" ht="15.75" customHeight="1">
      <c r="A706" s="74"/>
      <c r="B706" s="74"/>
      <c r="C706" s="73"/>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row>
    <row r="707" spans="1:37" ht="15.75" customHeight="1">
      <c r="A707" s="74"/>
      <c r="B707" s="74"/>
      <c r="C707" s="73"/>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row>
    <row r="708" spans="1:37" ht="15.75" customHeight="1">
      <c r="A708" s="74"/>
      <c r="B708" s="74"/>
      <c r="C708" s="73"/>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row>
    <row r="709" spans="1:37" ht="15.75" customHeight="1">
      <c r="A709" s="74"/>
      <c r="B709" s="74"/>
      <c r="C709" s="73"/>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row>
    <row r="710" spans="1:37" ht="15.75" customHeight="1">
      <c r="A710" s="74"/>
      <c r="B710" s="74"/>
      <c r="C710" s="73"/>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row>
    <row r="711" spans="1:37" ht="15.75" customHeight="1">
      <c r="A711" s="74"/>
      <c r="B711" s="74"/>
      <c r="C711" s="73"/>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row>
    <row r="712" spans="1:37" ht="15.75" customHeight="1">
      <c r="A712" s="74"/>
      <c r="B712" s="74"/>
      <c r="C712" s="73"/>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row>
    <row r="713" spans="1:37" ht="15.75" customHeight="1">
      <c r="A713" s="74"/>
      <c r="B713" s="74"/>
      <c r="C713" s="73"/>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row>
    <row r="714" spans="1:37" ht="15.75" customHeight="1">
      <c r="A714" s="74"/>
      <c r="B714" s="74"/>
      <c r="C714" s="73"/>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row>
    <row r="715" spans="1:37" ht="15.75" customHeight="1">
      <c r="A715" s="74"/>
      <c r="B715" s="74"/>
      <c r="C715" s="73"/>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row>
    <row r="716" spans="1:37" ht="15.75" customHeight="1">
      <c r="A716" s="74"/>
      <c r="B716" s="74"/>
      <c r="C716" s="73"/>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row>
    <row r="717" spans="1:37" ht="15.75" customHeight="1">
      <c r="A717" s="74"/>
      <c r="B717" s="74"/>
      <c r="C717" s="73"/>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row>
    <row r="718" spans="1:37" ht="15.75" customHeight="1">
      <c r="A718" s="74"/>
      <c r="B718" s="74"/>
      <c r="C718" s="73"/>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row>
    <row r="719" spans="1:37" ht="15.75" customHeight="1">
      <c r="A719" s="74"/>
      <c r="B719" s="74"/>
      <c r="C719" s="73"/>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row>
    <row r="720" spans="1:37" ht="15.75" customHeight="1">
      <c r="A720" s="74"/>
      <c r="B720" s="74"/>
      <c r="C720" s="73"/>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row>
    <row r="721" spans="1:37" ht="15.75" customHeight="1">
      <c r="A721" s="74"/>
      <c r="B721" s="74"/>
      <c r="C721" s="73"/>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row>
    <row r="722" spans="1:37" ht="15.75" customHeight="1">
      <c r="A722" s="74"/>
      <c r="B722" s="74"/>
      <c r="C722" s="73"/>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row>
    <row r="723" spans="1:37" ht="15.75" customHeight="1">
      <c r="A723" s="74"/>
      <c r="B723" s="74"/>
      <c r="C723" s="73"/>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row>
    <row r="724" spans="1:37" ht="15.75" customHeight="1">
      <c r="A724" s="74"/>
      <c r="B724" s="74"/>
      <c r="C724" s="73"/>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row>
    <row r="725" spans="1:37" ht="15.75" customHeight="1">
      <c r="A725" s="74"/>
      <c r="B725" s="74"/>
      <c r="C725" s="73"/>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row>
    <row r="726" spans="1:37" ht="15.75" customHeight="1">
      <c r="A726" s="74"/>
      <c r="B726" s="74"/>
      <c r="C726" s="73"/>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row>
    <row r="727" spans="1:37" ht="15.75" customHeight="1">
      <c r="A727" s="74"/>
      <c r="B727" s="74"/>
      <c r="C727" s="73"/>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row>
    <row r="728" spans="1:37" ht="15.75" customHeight="1">
      <c r="A728" s="74"/>
      <c r="B728" s="74"/>
      <c r="C728" s="73"/>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row>
    <row r="729" spans="1:37" ht="15.75" customHeight="1">
      <c r="A729" s="74"/>
      <c r="B729" s="74"/>
      <c r="C729" s="73"/>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row>
    <row r="730" spans="1:37" ht="15.75" customHeight="1">
      <c r="A730" s="74"/>
      <c r="B730" s="74"/>
      <c r="C730" s="73"/>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row>
    <row r="731" spans="1:37" ht="15.75" customHeight="1">
      <c r="A731" s="74"/>
      <c r="B731" s="74"/>
      <c r="C731" s="73"/>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row>
    <row r="732" spans="1:37" ht="15.75" customHeight="1">
      <c r="A732" s="74"/>
      <c r="B732" s="74"/>
      <c r="C732" s="73"/>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row>
    <row r="733" spans="1:37" ht="15.75" customHeight="1">
      <c r="A733" s="74"/>
      <c r="B733" s="74"/>
      <c r="C733" s="73"/>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row>
    <row r="734" spans="1:37" ht="15.75" customHeight="1">
      <c r="A734" s="74"/>
      <c r="B734" s="74"/>
      <c r="C734" s="73"/>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row>
    <row r="735" spans="1:37" ht="15.75" customHeight="1">
      <c r="A735" s="74"/>
      <c r="B735" s="74"/>
      <c r="C735" s="73"/>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row>
    <row r="736" spans="1:37" ht="15.75" customHeight="1">
      <c r="A736" s="74"/>
      <c r="B736" s="74"/>
      <c r="C736" s="73"/>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row>
    <row r="737" spans="1:37" ht="15.75" customHeight="1">
      <c r="A737" s="74"/>
      <c r="B737" s="74"/>
      <c r="C737" s="73"/>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row>
    <row r="738" spans="1:37" ht="15.75" customHeight="1">
      <c r="A738" s="74"/>
      <c r="B738" s="74"/>
      <c r="C738" s="73"/>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row>
    <row r="739" spans="1:37" ht="15.75" customHeight="1">
      <c r="A739" s="74"/>
      <c r="B739" s="74"/>
      <c r="C739" s="73"/>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row>
    <row r="740" spans="1:37" ht="15.75" customHeight="1">
      <c r="A740" s="74"/>
      <c r="B740" s="74"/>
      <c r="C740" s="73"/>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row>
    <row r="741" spans="1:37" ht="15.75" customHeight="1">
      <c r="A741" s="74"/>
      <c r="B741" s="74"/>
      <c r="C741" s="73"/>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row>
    <row r="742" spans="1:37" ht="15.75" customHeight="1">
      <c r="A742" s="74"/>
      <c r="B742" s="74"/>
      <c r="C742" s="73"/>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row>
    <row r="743" spans="1:37" ht="15.75" customHeight="1">
      <c r="A743" s="74"/>
      <c r="B743" s="74"/>
      <c r="C743" s="73"/>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row>
    <row r="744" spans="1:37" ht="15.75" customHeight="1">
      <c r="A744" s="74"/>
      <c r="B744" s="74"/>
      <c r="C744" s="73"/>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row>
    <row r="745" spans="1:37" ht="15.75" customHeight="1">
      <c r="A745" s="74"/>
      <c r="B745" s="74"/>
      <c r="C745" s="73"/>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row>
    <row r="746" spans="1:37" ht="15.75" customHeight="1">
      <c r="A746" s="74"/>
      <c r="B746" s="74"/>
      <c r="C746" s="73"/>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row>
    <row r="747" spans="1:37" ht="15.75" customHeight="1">
      <c r="A747" s="74"/>
      <c r="B747" s="74"/>
      <c r="C747" s="73"/>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row>
    <row r="748" spans="1:37" ht="15.75" customHeight="1">
      <c r="A748" s="74"/>
      <c r="B748" s="74"/>
      <c r="C748" s="73"/>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row>
    <row r="749" spans="1:37" ht="15.75" customHeight="1">
      <c r="A749" s="74"/>
      <c r="B749" s="74"/>
      <c r="C749" s="73"/>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row>
    <row r="750" spans="1:37" ht="15.75" customHeight="1">
      <c r="A750" s="74"/>
      <c r="B750" s="74"/>
      <c r="C750" s="73"/>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row>
    <row r="751" spans="1:37" ht="15.75" customHeight="1">
      <c r="A751" s="74"/>
      <c r="B751" s="74"/>
      <c r="C751" s="73"/>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row>
    <row r="752" spans="1:37" ht="15.75" customHeight="1">
      <c r="A752" s="74"/>
      <c r="B752" s="74"/>
      <c r="C752" s="73"/>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row>
    <row r="753" spans="1:37" ht="15.75" customHeight="1">
      <c r="A753" s="74"/>
      <c r="B753" s="74"/>
      <c r="C753" s="73"/>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row>
    <row r="754" spans="1:37" ht="15.75" customHeight="1">
      <c r="A754" s="74"/>
      <c r="B754" s="74"/>
      <c r="C754" s="73"/>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row>
    <row r="755" spans="1:37" ht="15.75" customHeight="1">
      <c r="A755" s="74"/>
      <c r="B755" s="74"/>
      <c r="C755" s="73"/>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row>
    <row r="756" spans="1:37" ht="15.75" customHeight="1">
      <c r="A756" s="74"/>
      <c r="B756" s="74"/>
      <c r="C756" s="73"/>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row>
    <row r="757" spans="1:37" ht="15.75" customHeight="1">
      <c r="A757" s="74"/>
      <c r="B757" s="74"/>
      <c r="C757" s="73"/>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row>
    <row r="758" spans="1:37" ht="15.75" customHeight="1">
      <c r="A758" s="74"/>
      <c r="B758" s="74"/>
      <c r="C758" s="73"/>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row>
    <row r="759" spans="1:37" ht="15.75" customHeight="1">
      <c r="A759" s="74"/>
      <c r="B759" s="74"/>
      <c r="C759" s="73"/>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row>
    <row r="760" spans="1:37" ht="15.75" customHeight="1">
      <c r="A760" s="74"/>
      <c r="B760" s="74"/>
      <c r="C760" s="73"/>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row>
    <row r="761" spans="1:37" ht="15.75" customHeight="1">
      <c r="A761" s="74"/>
      <c r="B761" s="74"/>
      <c r="C761" s="73"/>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row>
    <row r="762" spans="1:37" ht="15.75" customHeight="1">
      <c r="A762" s="74"/>
      <c r="B762" s="74"/>
      <c r="C762" s="73"/>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row>
    <row r="763" spans="1:37" ht="15.75" customHeight="1">
      <c r="A763" s="74"/>
      <c r="B763" s="74"/>
      <c r="C763" s="73"/>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row>
    <row r="764" spans="1:37" ht="15.75" customHeight="1">
      <c r="A764" s="74"/>
      <c r="B764" s="74"/>
      <c r="C764" s="73"/>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row>
    <row r="765" spans="1:37" ht="15.75" customHeight="1">
      <c r="A765" s="74"/>
      <c r="B765" s="74"/>
      <c r="C765" s="73"/>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row>
    <row r="766" spans="1:37" ht="15.75" customHeight="1">
      <c r="A766" s="74"/>
      <c r="B766" s="74"/>
      <c r="C766" s="73"/>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row>
    <row r="767" spans="1:37" ht="15.75" customHeight="1">
      <c r="A767" s="74"/>
      <c r="B767" s="74"/>
      <c r="C767" s="73"/>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row>
    <row r="768" spans="1:37" ht="15.75" customHeight="1">
      <c r="A768" s="74"/>
      <c r="B768" s="74"/>
      <c r="C768" s="73"/>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row>
    <row r="769" spans="1:37" ht="15.75" customHeight="1">
      <c r="A769" s="74"/>
      <c r="B769" s="74"/>
      <c r="C769" s="73"/>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row>
    <row r="770" spans="1:37" ht="15.75" customHeight="1">
      <c r="A770" s="74"/>
      <c r="B770" s="74"/>
      <c r="C770" s="73"/>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row>
    <row r="771" spans="1:37" ht="15.75" customHeight="1">
      <c r="A771" s="74"/>
      <c r="B771" s="74"/>
      <c r="C771" s="73"/>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row>
    <row r="772" spans="1:37" ht="15.75" customHeight="1">
      <c r="A772" s="74"/>
      <c r="B772" s="74"/>
      <c r="C772" s="73"/>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row>
    <row r="773" spans="1:37" ht="15.75" customHeight="1">
      <c r="A773" s="74"/>
      <c r="B773" s="74"/>
      <c r="C773" s="73"/>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row>
    <row r="774" spans="1:37" ht="15.75" customHeight="1">
      <c r="A774" s="74"/>
      <c r="B774" s="74"/>
      <c r="C774" s="73"/>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row>
    <row r="775" spans="1:37" ht="15.75" customHeight="1">
      <c r="A775" s="74"/>
      <c r="B775" s="74"/>
      <c r="C775" s="73"/>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row>
    <row r="776" spans="1:37" ht="15.75" customHeight="1">
      <c r="A776" s="74"/>
      <c r="B776" s="74"/>
      <c r="C776" s="73"/>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row>
    <row r="777" spans="1:37" ht="15.75" customHeight="1">
      <c r="A777" s="74"/>
      <c r="B777" s="74"/>
      <c r="C777" s="73"/>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row>
    <row r="778" spans="1:37" ht="15.75" customHeight="1">
      <c r="A778" s="74"/>
      <c r="B778" s="74"/>
      <c r="C778" s="73"/>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row>
    <row r="779" spans="1:37" ht="15.75" customHeight="1">
      <c r="A779" s="74"/>
      <c r="B779" s="74"/>
      <c r="C779" s="73"/>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row>
    <row r="780" spans="1:37" ht="15.75" customHeight="1">
      <c r="A780" s="74"/>
      <c r="B780" s="74"/>
      <c r="C780" s="73"/>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row>
    <row r="781" spans="1:37" ht="15.75" customHeight="1">
      <c r="A781" s="74"/>
      <c r="B781" s="74"/>
      <c r="C781" s="73"/>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row>
    <row r="782" spans="1:37" ht="15.75" customHeight="1">
      <c r="A782" s="74"/>
      <c r="B782" s="74"/>
      <c r="C782" s="73"/>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row>
    <row r="783" spans="1:37" ht="15.75" customHeight="1">
      <c r="A783" s="74"/>
      <c r="B783" s="74"/>
      <c r="C783" s="73"/>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row>
    <row r="784" spans="1:37" ht="15.75" customHeight="1">
      <c r="A784" s="74"/>
      <c r="B784" s="74"/>
      <c r="C784" s="73"/>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row>
    <row r="785" spans="1:37" ht="15.75" customHeight="1">
      <c r="A785" s="74"/>
      <c r="B785" s="74"/>
      <c r="C785" s="73"/>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row>
    <row r="786" spans="1:37" ht="15.75" customHeight="1">
      <c r="A786" s="74"/>
      <c r="B786" s="74"/>
      <c r="C786" s="73"/>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row>
    <row r="787" spans="1:37" ht="15.75" customHeight="1">
      <c r="A787" s="74"/>
      <c r="B787" s="74"/>
      <c r="C787" s="73"/>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row>
    <row r="788" spans="1:37" ht="15.75" customHeight="1">
      <c r="A788" s="74"/>
      <c r="B788" s="74"/>
      <c r="C788" s="73"/>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row>
    <row r="789" spans="1:37" ht="15.75" customHeight="1">
      <c r="A789" s="74"/>
      <c r="B789" s="74"/>
      <c r="C789" s="73"/>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row>
    <row r="790" spans="1:37" ht="15.75" customHeight="1">
      <c r="A790" s="74"/>
      <c r="B790" s="74"/>
      <c r="C790" s="73"/>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row>
    <row r="791" spans="1:37" ht="15.75" customHeight="1">
      <c r="A791" s="74"/>
      <c r="B791" s="74"/>
      <c r="C791" s="73"/>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row>
    <row r="792" spans="1:37" ht="15.75" customHeight="1">
      <c r="A792" s="74"/>
      <c r="B792" s="74"/>
      <c r="C792" s="73"/>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row>
    <row r="793" spans="1:37" ht="15.75" customHeight="1">
      <c r="A793" s="74"/>
      <c r="B793" s="74"/>
      <c r="C793" s="73"/>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row>
    <row r="794" spans="1:37" ht="15.75" customHeight="1">
      <c r="A794" s="74"/>
      <c r="B794" s="74"/>
      <c r="C794" s="73"/>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row>
    <row r="795" spans="1:37" ht="15.75" customHeight="1">
      <c r="A795" s="74"/>
      <c r="B795" s="74"/>
      <c r="C795" s="73"/>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row>
    <row r="796" spans="1:37" ht="15.75" customHeight="1">
      <c r="A796" s="74"/>
      <c r="B796" s="74"/>
      <c r="C796" s="73"/>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row>
    <row r="797" spans="1:37" ht="15.75" customHeight="1">
      <c r="A797" s="74"/>
      <c r="B797" s="74"/>
      <c r="C797" s="73"/>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row>
    <row r="798" spans="1:37" ht="15.75" customHeight="1">
      <c r="A798" s="74"/>
      <c r="B798" s="74"/>
      <c r="C798" s="73"/>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row>
    <row r="799" spans="1:37" ht="15.75" customHeight="1">
      <c r="A799" s="74"/>
      <c r="B799" s="74"/>
      <c r="C799" s="73"/>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row>
    <row r="800" spans="1:37" ht="15.75" customHeight="1">
      <c r="A800" s="74"/>
      <c r="B800" s="74"/>
      <c r="C800" s="73"/>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row>
    <row r="801" spans="1:37" ht="15.75" customHeight="1">
      <c r="A801" s="74"/>
      <c r="B801" s="74"/>
      <c r="C801" s="73"/>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row>
    <row r="802" spans="1:37" ht="15.75" customHeight="1">
      <c r="A802" s="74"/>
      <c r="B802" s="74"/>
      <c r="C802" s="73"/>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row>
    <row r="803" spans="1:37" ht="15.75" customHeight="1">
      <c r="A803" s="74"/>
      <c r="B803" s="74"/>
      <c r="C803" s="73"/>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row>
    <row r="804" spans="1:37" ht="15.75" customHeight="1">
      <c r="A804" s="74"/>
      <c r="B804" s="74"/>
      <c r="C804" s="73"/>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row>
    <row r="805" spans="1:37" ht="15.75" customHeight="1">
      <c r="A805" s="74"/>
      <c r="B805" s="74"/>
      <c r="C805" s="73"/>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row>
    <row r="806" spans="1:37" ht="15.75" customHeight="1">
      <c r="A806" s="74"/>
      <c r="B806" s="74"/>
      <c r="C806" s="73"/>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row>
    <row r="807" spans="1:37" ht="15.75" customHeight="1">
      <c r="A807" s="74"/>
      <c r="B807" s="74"/>
      <c r="C807" s="73"/>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row>
    <row r="808" spans="1:37" ht="15.75" customHeight="1">
      <c r="A808" s="74"/>
      <c r="B808" s="74"/>
      <c r="C808" s="73"/>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row>
    <row r="809" spans="1:37" ht="15.75" customHeight="1">
      <c r="A809" s="74"/>
      <c r="B809" s="74"/>
      <c r="C809" s="73"/>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row>
    <row r="810" spans="1:37" ht="15.75" customHeight="1">
      <c r="A810" s="74"/>
      <c r="B810" s="74"/>
      <c r="C810" s="73"/>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row>
    <row r="811" spans="1:37" ht="15.75" customHeight="1">
      <c r="A811" s="74"/>
      <c r="B811" s="74"/>
      <c r="C811" s="73"/>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row>
    <row r="812" spans="1:37" ht="15.75" customHeight="1">
      <c r="A812" s="74"/>
      <c r="B812" s="74"/>
      <c r="C812" s="73"/>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row>
    <row r="813" spans="1:37" ht="15.75" customHeight="1">
      <c r="A813" s="74"/>
      <c r="B813" s="74"/>
      <c r="C813" s="73"/>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row>
    <row r="814" spans="1:37" ht="15.75" customHeight="1">
      <c r="A814" s="74"/>
      <c r="B814" s="74"/>
      <c r="C814" s="73"/>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row>
    <row r="815" spans="1:37" ht="15.75" customHeight="1">
      <c r="A815" s="74"/>
      <c r="B815" s="74"/>
      <c r="C815" s="73"/>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row>
    <row r="816" spans="1:37" ht="15.75" customHeight="1">
      <c r="A816" s="74"/>
      <c r="B816" s="74"/>
      <c r="C816" s="73"/>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row>
    <row r="817" spans="1:37" ht="15.75" customHeight="1">
      <c r="A817" s="74"/>
      <c r="B817" s="74"/>
      <c r="C817" s="73"/>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row>
    <row r="818" spans="1:37" ht="15.75" customHeight="1">
      <c r="A818" s="74"/>
      <c r="B818" s="74"/>
      <c r="C818" s="73"/>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row>
    <row r="819" spans="1:37" ht="15.75" customHeight="1">
      <c r="A819" s="74"/>
      <c r="B819" s="74"/>
      <c r="C819" s="73"/>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row>
    <row r="820" spans="1:37" ht="15.75" customHeight="1">
      <c r="A820" s="74"/>
      <c r="B820" s="74"/>
      <c r="C820" s="73"/>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row>
    <row r="821" spans="1:37" ht="15.75" customHeight="1">
      <c r="A821" s="74"/>
      <c r="B821" s="74"/>
      <c r="C821" s="73"/>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row>
    <row r="822" spans="1:37" ht="15.75" customHeight="1">
      <c r="A822" s="74"/>
      <c r="B822" s="74"/>
      <c r="C822" s="73"/>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row>
    <row r="823" spans="1:37" ht="15.75" customHeight="1">
      <c r="A823" s="74"/>
      <c r="B823" s="74"/>
      <c r="C823" s="73"/>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row>
    <row r="824" spans="1:37" ht="15.75" customHeight="1">
      <c r="A824" s="74"/>
      <c r="B824" s="74"/>
      <c r="C824" s="73"/>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row>
    <row r="825" spans="1:37" ht="15.75" customHeight="1">
      <c r="A825" s="74"/>
      <c r="B825" s="74"/>
      <c r="C825" s="73"/>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row>
    <row r="826" spans="1:37" ht="15.75" customHeight="1">
      <c r="A826" s="74"/>
      <c r="B826" s="74"/>
      <c r="C826" s="73"/>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row>
    <row r="827" spans="1:37" ht="15.75" customHeight="1">
      <c r="A827" s="74"/>
      <c r="B827" s="74"/>
      <c r="C827" s="73"/>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row>
    <row r="828" spans="1:37" ht="15.75" customHeight="1">
      <c r="A828" s="74"/>
      <c r="B828" s="74"/>
      <c r="C828" s="73"/>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row>
    <row r="829" spans="1:37" ht="15.75" customHeight="1">
      <c r="A829" s="74"/>
      <c r="B829" s="74"/>
      <c r="C829" s="73"/>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row>
    <row r="830" spans="1:37" ht="15.75" customHeight="1">
      <c r="A830" s="74"/>
      <c r="B830" s="74"/>
      <c r="C830" s="73"/>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row>
    <row r="831" spans="1:37" ht="15.75" customHeight="1">
      <c r="A831" s="74"/>
      <c r="B831" s="74"/>
      <c r="C831" s="73"/>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row>
    <row r="832" spans="1:37" ht="15.75" customHeight="1">
      <c r="A832" s="74"/>
      <c r="B832" s="74"/>
      <c r="C832" s="73"/>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row>
    <row r="833" spans="1:37" ht="15.75" customHeight="1">
      <c r="A833" s="74"/>
      <c r="B833" s="74"/>
      <c r="C833" s="73"/>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row>
    <row r="834" spans="1:37" ht="15.75" customHeight="1">
      <c r="A834" s="74"/>
      <c r="B834" s="74"/>
      <c r="C834" s="73"/>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row>
    <row r="835" spans="1:37" ht="15.75" customHeight="1">
      <c r="A835" s="74"/>
      <c r="B835" s="74"/>
      <c r="C835" s="73"/>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row>
    <row r="836" spans="1:37" ht="15.75" customHeight="1">
      <c r="A836" s="74"/>
      <c r="B836" s="74"/>
      <c r="C836" s="73"/>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row>
    <row r="837" spans="1:37" ht="15.75" customHeight="1">
      <c r="A837" s="74"/>
      <c r="B837" s="74"/>
      <c r="C837" s="73"/>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row>
    <row r="838" spans="1:37" ht="15.75" customHeight="1">
      <c r="A838" s="74"/>
      <c r="B838" s="74"/>
      <c r="C838" s="73"/>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row>
    <row r="839" spans="1:37" ht="15.75" customHeight="1">
      <c r="A839" s="74"/>
      <c r="B839" s="74"/>
      <c r="C839" s="73"/>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row>
    <row r="840" spans="1:37" ht="15.75" customHeight="1">
      <c r="A840" s="74"/>
      <c r="B840" s="74"/>
      <c r="C840" s="73"/>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row>
    <row r="841" spans="1:37" ht="15.75" customHeight="1">
      <c r="A841" s="74"/>
      <c r="B841" s="74"/>
      <c r="C841" s="73"/>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row>
    <row r="842" spans="1:37" ht="15.75" customHeight="1">
      <c r="A842" s="74"/>
      <c r="B842" s="74"/>
      <c r="C842" s="73"/>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row>
    <row r="843" spans="1:37" ht="15.75" customHeight="1">
      <c r="A843" s="74"/>
      <c r="B843" s="74"/>
      <c r="C843" s="73"/>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row>
    <row r="844" spans="1:37" ht="15.75" customHeight="1">
      <c r="A844" s="74"/>
      <c r="B844" s="74"/>
      <c r="C844" s="73"/>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row>
    <row r="845" spans="1:37" ht="15.75" customHeight="1">
      <c r="A845" s="74"/>
      <c r="B845" s="74"/>
      <c r="C845" s="73"/>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row>
    <row r="846" spans="1:37" ht="15.75" customHeight="1">
      <c r="A846" s="74"/>
      <c r="B846" s="74"/>
      <c r="C846" s="73"/>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row>
    <row r="847" spans="1:37" ht="15.75" customHeight="1">
      <c r="A847" s="74"/>
      <c r="B847" s="74"/>
      <c r="C847" s="73"/>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row>
    <row r="848" spans="1:37" ht="15.75" customHeight="1">
      <c r="A848" s="74"/>
      <c r="B848" s="74"/>
      <c r="C848" s="73"/>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row>
    <row r="849" spans="1:37" ht="15.75" customHeight="1">
      <c r="A849" s="74"/>
      <c r="B849" s="74"/>
      <c r="C849" s="73"/>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row>
    <row r="850" spans="1:37" ht="15.75" customHeight="1">
      <c r="A850" s="74"/>
      <c r="B850" s="74"/>
      <c r="C850" s="73"/>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row>
    <row r="851" spans="1:37" ht="15.75" customHeight="1">
      <c r="A851" s="74"/>
      <c r="B851" s="74"/>
      <c r="C851" s="73"/>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row>
    <row r="852" spans="1:37" ht="15.75" customHeight="1">
      <c r="A852" s="74"/>
      <c r="B852" s="74"/>
      <c r="C852" s="73"/>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row>
    <row r="853" spans="1:37" ht="15.75" customHeight="1">
      <c r="A853" s="74"/>
      <c r="B853" s="74"/>
      <c r="C853" s="73"/>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row>
    <row r="854" spans="1:37" ht="15.75" customHeight="1">
      <c r="A854" s="74"/>
      <c r="B854" s="74"/>
      <c r="C854" s="73"/>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row>
    <row r="855" spans="1:37" ht="15.75" customHeight="1">
      <c r="A855" s="74"/>
      <c r="B855" s="74"/>
      <c r="C855" s="73"/>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row>
    <row r="856" spans="1:37" ht="15.75" customHeight="1">
      <c r="A856" s="74"/>
      <c r="B856" s="74"/>
      <c r="C856" s="73"/>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row>
    <row r="857" spans="1:37" ht="15.75" customHeight="1">
      <c r="A857" s="74"/>
      <c r="B857" s="74"/>
      <c r="C857" s="73"/>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row>
    <row r="858" spans="1:37" ht="15.75" customHeight="1">
      <c r="A858" s="74"/>
      <c r="B858" s="74"/>
      <c r="C858" s="73"/>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row>
    <row r="859" spans="1:37" ht="15.75" customHeight="1">
      <c r="A859" s="74"/>
      <c r="B859" s="74"/>
      <c r="C859" s="73"/>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row>
    <row r="860" spans="1:37" ht="15.75" customHeight="1">
      <c r="A860" s="74"/>
      <c r="B860" s="74"/>
      <c r="C860" s="73"/>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row>
    <row r="861" spans="1:37" ht="15.75" customHeight="1">
      <c r="A861" s="74"/>
      <c r="B861" s="74"/>
      <c r="C861" s="73"/>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row>
    <row r="862" spans="1:37" ht="15.75" customHeight="1">
      <c r="A862" s="74"/>
      <c r="B862" s="74"/>
      <c r="C862" s="73"/>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row>
    <row r="863" spans="1:37" ht="15.75" customHeight="1">
      <c r="A863" s="74"/>
      <c r="B863" s="74"/>
      <c r="C863" s="73"/>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row>
    <row r="864" spans="1:37" ht="15.75" customHeight="1">
      <c r="A864" s="74"/>
      <c r="B864" s="74"/>
      <c r="C864" s="73"/>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row>
    <row r="865" spans="1:37" ht="15.75" customHeight="1">
      <c r="A865" s="74"/>
      <c r="B865" s="74"/>
      <c r="C865" s="73"/>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row>
    <row r="866" spans="1:37" ht="15.75" customHeight="1">
      <c r="A866" s="74"/>
      <c r="B866" s="74"/>
      <c r="C866" s="73"/>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row>
    <row r="867" spans="1:37" ht="15.75" customHeight="1">
      <c r="A867" s="74"/>
      <c r="B867" s="74"/>
      <c r="C867" s="73"/>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row>
    <row r="868" spans="1:37" ht="15.75" customHeight="1">
      <c r="A868" s="74"/>
      <c r="B868" s="74"/>
      <c r="C868" s="73"/>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row>
    <row r="869" spans="1:37" ht="15.75" customHeight="1">
      <c r="A869" s="74"/>
      <c r="B869" s="74"/>
      <c r="C869" s="73"/>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row>
    <row r="870" spans="1:37" ht="15.75" customHeight="1">
      <c r="A870" s="74"/>
      <c r="B870" s="74"/>
      <c r="C870" s="73"/>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row>
    <row r="871" spans="1:37" ht="15.75" customHeight="1">
      <c r="A871" s="74"/>
      <c r="B871" s="74"/>
      <c r="C871" s="73"/>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row>
    <row r="872" spans="1:37" ht="15.75" customHeight="1">
      <c r="A872" s="74"/>
      <c r="B872" s="74"/>
      <c r="C872" s="73"/>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row>
    <row r="873" spans="1:37" ht="15.75" customHeight="1">
      <c r="A873" s="74"/>
      <c r="B873" s="74"/>
      <c r="C873" s="73"/>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row>
    <row r="874" spans="1:37" ht="15.75" customHeight="1">
      <c r="A874" s="74"/>
      <c r="B874" s="74"/>
      <c r="C874" s="73"/>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row>
    <row r="875" spans="1:37" ht="15.75" customHeight="1">
      <c r="A875" s="74"/>
      <c r="B875" s="74"/>
      <c r="C875" s="73"/>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row>
    <row r="876" spans="1:37" ht="15.75" customHeight="1">
      <c r="A876" s="74"/>
      <c r="B876" s="74"/>
      <c r="C876" s="73"/>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row>
    <row r="877" spans="1:37" ht="15.75" customHeight="1">
      <c r="A877" s="74"/>
      <c r="B877" s="74"/>
      <c r="C877" s="73"/>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row>
    <row r="878" spans="1:37" ht="15.75" customHeight="1">
      <c r="A878" s="74"/>
      <c r="B878" s="74"/>
      <c r="C878" s="73"/>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row>
    <row r="879" spans="1:37" ht="15.75" customHeight="1">
      <c r="A879" s="74"/>
      <c r="B879" s="74"/>
      <c r="C879" s="73"/>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row>
    <row r="880" spans="1:37" ht="15.75" customHeight="1">
      <c r="A880" s="74"/>
      <c r="B880" s="74"/>
      <c r="C880" s="73"/>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row>
    <row r="881" spans="1:37" ht="15.75" customHeight="1">
      <c r="A881" s="74"/>
      <c r="B881" s="74"/>
      <c r="C881" s="73"/>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row>
    <row r="882" spans="1:37" ht="15.75" customHeight="1">
      <c r="A882" s="74"/>
      <c r="B882" s="74"/>
      <c r="C882" s="73"/>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row>
    <row r="883" spans="1:37" ht="15.75" customHeight="1">
      <c r="A883" s="74"/>
      <c r="B883" s="74"/>
      <c r="C883" s="73"/>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row>
    <row r="884" spans="1:37" ht="15.75" customHeight="1">
      <c r="A884" s="74"/>
      <c r="B884" s="74"/>
      <c r="C884" s="73"/>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row>
    <row r="885" spans="1:37" ht="15.75" customHeight="1">
      <c r="A885" s="74"/>
      <c r="B885" s="74"/>
      <c r="C885" s="73"/>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row>
    <row r="886" spans="1:37" ht="15.75" customHeight="1">
      <c r="A886" s="74"/>
      <c r="B886" s="74"/>
      <c r="C886" s="73"/>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row>
    <row r="887" spans="1:37" ht="15.75" customHeight="1">
      <c r="A887" s="74"/>
      <c r="B887" s="74"/>
      <c r="C887" s="73"/>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row>
    <row r="888" spans="1:37" ht="15.75" customHeight="1">
      <c r="A888" s="74"/>
      <c r="B888" s="74"/>
      <c r="C888" s="73"/>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row>
    <row r="889" spans="1:37" ht="15.75" customHeight="1">
      <c r="A889" s="74"/>
      <c r="B889" s="74"/>
      <c r="C889" s="73"/>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row>
    <row r="890" spans="1:37" ht="15.75" customHeight="1">
      <c r="A890" s="74"/>
      <c r="B890" s="74"/>
      <c r="C890" s="73"/>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row>
    <row r="891" spans="1:37" ht="15.75" customHeight="1">
      <c r="A891" s="74"/>
      <c r="B891" s="74"/>
      <c r="C891" s="73"/>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row>
    <row r="892" spans="1:37" ht="15.75" customHeight="1">
      <c r="A892" s="74"/>
      <c r="B892" s="74"/>
      <c r="C892" s="73"/>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row>
    <row r="893" spans="1:37" ht="15.75" customHeight="1">
      <c r="A893" s="74"/>
      <c r="B893" s="74"/>
      <c r="C893" s="73"/>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row>
    <row r="894" spans="1:37" ht="15.75" customHeight="1">
      <c r="A894" s="74"/>
      <c r="B894" s="74"/>
      <c r="C894" s="73"/>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row>
    <row r="895" spans="1:37" ht="15.75" customHeight="1">
      <c r="A895" s="74"/>
      <c r="B895" s="74"/>
      <c r="C895" s="73"/>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row>
    <row r="896" spans="1:37" ht="15.75" customHeight="1">
      <c r="A896" s="74"/>
      <c r="B896" s="74"/>
      <c r="C896" s="73"/>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row>
    <row r="897" spans="1:37" ht="15.75" customHeight="1">
      <c r="A897" s="74"/>
      <c r="B897" s="74"/>
      <c r="C897" s="73"/>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row>
    <row r="898" spans="1:37" ht="15.75" customHeight="1">
      <c r="A898" s="74"/>
      <c r="B898" s="74"/>
      <c r="C898" s="73"/>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row>
    <row r="899" spans="1:37" ht="15.75" customHeight="1">
      <c r="A899" s="74"/>
      <c r="B899" s="74"/>
      <c r="C899" s="73"/>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row>
    <row r="900" spans="1:37" ht="15.75" customHeight="1">
      <c r="A900" s="74"/>
      <c r="B900" s="74"/>
      <c r="C900" s="73"/>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row>
    <row r="901" spans="1:37" ht="15.75" customHeight="1">
      <c r="A901" s="74"/>
      <c r="B901" s="74"/>
      <c r="C901" s="73"/>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row>
    <row r="902" spans="1:37" ht="15.75" customHeight="1">
      <c r="A902" s="74"/>
      <c r="B902" s="74"/>
      <c r="C902" s="73"/>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row>
    <row r="903" spans="1:37" ht="15.75" customHeight="1">
      <c r="A903" s="74"/>
      <c r="B903" s="74"/>
      <c r="C903" s="73"/>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row>
    <row r="904" spans="1:37" ht="15.75" customHeight="1">
      <c r="A904" s="74"/>
      <c r="B904" s="74"/>
      <c r="C904" s="73"/>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row>
    <row r="905" spans="1:37" ht="15.75" customHeight="1">
      <c r="A905" s="74"/>
      <c r="B905" s="74"/>
      <c r="C905" s="73"/>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row>
    <row r="906" spans="1:37" ht="15.75" customHeight="1">
      <c r="A906" s="74"/>
      <c r="B906" s="74"/>
      <c r="C906" s="73"/>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row>
    <row r="907" spans="1:37" ht="15.75" customHeight="1">
      <c r="A907" s="74"/>
      <c r="B907" s="74"/>
      <c r="C907" s="73"/>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row>
    <row r="908" spans="1:37" ht="15.75" customHeight="1">
      <c r="A908" s="74"/>
      <c r="B908" s="74"/>
      <c r="C908" s="73"/>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row>
    <row r="909" spans="1:37" ht="15.75" customHeight="1">
      <c r="A909" s="74"/>
      <c r="B909" s="74"/>
      <c r="C909" s="73"/>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row>
    <row r="910" spans="1:37" ht="15.75" customHeight="1">
      <c r="A910" s="74"/>
      <c r="B910" s="74"/>
      <c r="C910" s="73"/>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row>
    <row r="911" spans="1:37" ht="15.75" customHeight="1">
      <c r="A911" s="74"/>
      <c r="B911" s="74"/>
      <c r="C911" s="73"/>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row>
    <row r="912" spans="1:37" ht="15.75" customHeight="1">
      <c r="A912" s="74"/>
      <c r="B912" s="74"/>
      <c r="C912" s="73"/>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row>
    <row r="913" spans="1:37" ht="15.75" customHeight="1">
      <c r="A913" s="74"/>
      <c r="B913" s="74"/>
      <c r="C913" s="73"/>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row>
    <row r="914" spans="1:37" ht="15.75" customHeight="1">
      <c r="A914" s="74"/>
      <c r="B914" s="74"/>
      <c r="C914" s="73"/>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row>
    <row r="915" spans="1:37" ht="15.75" customHeight="1">
      <c r="A915" s="74"/>
      <c r="B915" s="74"/>
      <c r="C915" s="73"/>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row>
    <row r="916" spans="1:37" ht="15.75" customHeight="1">
      <c r="A916" s="74"/>
      <c r="B916" s="74"/>
      <c r="C916" s="73"/>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row>
    <row r="917" spans="1:37" ht="15.75" customHeight="1">
      <c r="A917" s="74"/>
      <c r="B917" s="74"/>
      <c r="C917" s="73"/>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row>
    <row r="918" spans="1:37" ht="15.75" customHeight="1">
      <c r="A918" s="74"/>
      <c r="B918" s="74"/>
      <c r="C918" s="73"/>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row>
    <row r="919" spans="1:37" ht="15.75" customHeight="1">
      <c r="A919" s="74"/>
      <c r="B919" s="74"/>
      <c r="C919" s="73"/>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row>
    <row r="920" spans="1:37" ht="15.75" customHeight="1">
      <c r="A920" s="74"/>
      <c r="B920" s="74"/>
      <c r="C920" s="73"/>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row>
    <row r="921" spans="1:37" ht="15.75" customHeight="1">
      <c r="A921" s="74"/>
      <c r="B921" s="74"/>
      <c r="C921" s="73"/>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row>
    <row r="922" spans="1:37" ht="15.75" customHeight="1">
      <c r="A922" s="74"/>
      <c r="B922" s="74"/>
      <c r="C922" s="73"/>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row>
    <row r="923" spans="1:37" ht="15.75" customHeight="1">
      <c r="A923" s="74"/>
      <c r="B923" s="74"/>
      <c r="C923" s="73"/>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row>
    <row r="924" spans="1:37" ht="15.75" customHeight="1">
      <c r="A924" s="74"/>
      <c r="B924" s="74"/>
      <c r="C924" s="73"/>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row>
    <row r="925" spans="1:37" ht="15.75" customHeight="1">
      <c r="A925" s="74"/>
      <c r="B925" s="74"/>
      <c r="C925" s="73"/>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row>
    <row r="926" spans="1:37" ht="15.75" customHeight="1">
      <c r="A926" s="74"/>
      <c r="B926" s="74"/>
      <c r="C926" s="73"/>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row>
    <row r="927" spans="1:37" ht="15.75" customHeight="1">
      <c r="A927" s="74"/>
      <c r="B927" s="74"/>
      <c r="C927" s="73"/>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row>
    <row r="928" spans="1:37" ht="15.75" customHeight="1">
      <c r="A928" s="74"/>
      <c r="B928" s="74"/>
      <c r="C928" s="73"/>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row>
    <row r="929" spans="1:37" ht="15.75" customHeight="1">
      <c r="A929" s="74"/>
      <c r="B929" s="74"/>
      <c r="C929" s="73"/>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row>
    <row r="930" spans="1:37" ht="15.75" customHeight="1">
      <c r="A930" s="74"/>
      <c r="B930" s="74"/>
      <c r="C930" s="73"/>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row>
    <row r="931" spans="1:37" ht="15.75" customHeight="1">
      <c r="A931" s="74"/>
      <c r="B931" s="74"/>
      <c r="C931" s="73"/>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row>
    <row r="932" spans="1:37" ht="15.75" customHeight="1">
      <c r="A932" s="74"/>
      <c r="B932" s="74"/>
      <c r="C932" s="73"/>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row>
    <row r="933" spans="1:37" ht="15.75" customHeight="1">
      <c r="A933" s="74"/>
      <c r="B933" s="74"/>
      <c r="C933" s="73"/>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row>
    <row r="934" spans="1:37" ht="15.75" customHeight="1">
      <c r="A934" s="74"/>
      <c r="B934" s="74"/>
      <c r="C934" s="73"/>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row>
    <row r="935" spans="1:37" ht="15.75" customHeight="1">
      <c r="A935" s="74"/>
      <c r="B935" s="74"/>
      <c r="C935" s="73"/>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row>
    <row r="936" spans="1:37" ht="15.75" customHeight="1">
      <c r="A936" s="74"/>
      <c r="B936" s="74"/>
      <c r="C936" s="73"/>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row>
    <row r="937" spans="1:37" ht="15.75" customHeight="1">
      <c r="A937" s="74"/>
      <c r="B937" s="74"/>
      <c r="C937" s="73"/>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row>
    <row r="938" spans="1:37" ht="15.75" customHeight="1">
      <c r="A938" s="74"/>
      <c r="B938" s="74"/>
      <c r="C938" s="73"/>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row>
    <row r="939" spans="1:37" ht="15.75" customHeight="1">
      <c r="A939" s="74"/>
      <c r="B939" s="74"/>
      <c r="C939" s="73"/>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row>
    <row r="940" spans="1:37" ht="15.75" customHeight="1">
      <c r="A940" s="74"/>
      <c r="B940" s="74"/>
      <c r="C940" s="73"/>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row>
    <row r="941" spans="1:37" ht="15.75" customHeight="1">
      <c r="A941" s="74"/>
      <c r="B941" s="74"/>
      <c r="C941" s="73"/>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row>
    <row r="942" spans="1:37" ht="15.75" customHeight="1">
      <c r="A942" s="74"/>
      <c r="B942" s="74"/>
      <c r="C942" s="73"/>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row>
    <row r="943" spans="1:37" ht="15.75" customHeight="1">
      <c r="A943" s="74"/>
      <c r="B943" s="74"/>
      <c r="C943" s="73"/>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row>
    <row r="944" spans="1:37" ht="15.75" customHeight="1">
      <c r="A944" s="74"/>
      <c r="B944" s="74"/>
      <c r="C944" s="73"/>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row>
    <row r="945" spans="1:37" ht="15.75" customHeight="1">
      <c r="A945" s="74"/>
      <c r="B945" s="74"/>
      <c r="C945" s="73"/>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row>
    <row r="946" spans="1:37" ht="15.75" customHeight="1">
      <c r="A946" s="74"/>
      <c r="B946" s="74"/>
      <c r="C946" s="73"/>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row>
    <row r="947" spans="1:37" ht="15.75" customHeight="1">
      <c r="A947" s="74"/>
      <c r="B947" s="74"/>
      <c r="C947" s="73"/>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row>
    <row r="948" spans="1:37" ht="15.75" customHeight="1">
      <c r="A948" s="74"/>
      <c r="B948" s="74"/>
      <c r="C948" s="73"/>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row>
    <row r="949" spans="1:37" ht="15.75" customHeight="1">
      <c r="A949" s="74"/>
      <c r="B949" s="74"/>
      <c r="C949" s="73"/>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row>
    <row r="950" spans="1:37" ht="15.75" customHeight="1">
      <c r="A950" s="74"/>
      <c r="B950" s="74"/>
      <c r="C950" s="73"/>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row>
    <row r="951" spans="1:37" ht="15.75" customHeight="1">
      <c r="A951" s="74"/>
      <c r="B951" s="74"/>
      <c r="C951" s="73"/>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row>
    <row r="952" spans="1:37" ht="15.75" customHeight="1">
      <c r="A952" s="74"/>
      <c r="B952" s="74"/>
      <c r="C952" s="73"/>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row>
    <row r="953" spans="1:37" ht="15.75" customHeight="1">
      <c r="A953" s="74"/>
      <c r="B953" s="74"/>
      <c r="C953" s="73"/>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row>
    <row r="954" spans="1:37" ht="15.75" customHeight="1">
      <c r="A954" s="74"/>
      <c r="B954" s="74"/>
      <c r="C954" s="73"/>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row>
    <row r="955" spans="1:37" ht="15.75" customHeight="1">
      <c r="A955" s="74"/>
      <c r="B955" s="74"/>
      <c r="C955" s="73"/>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row>
    <row r="956" spans="1:37" ht="15.75" customHeight="1">
      <c r="A956" s="74"/>
      <c r="B956" s="74"/>
      <c r="C956" s="73"/>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row>
    <row r="957" spans="1:37" ht="15.75" customHeight="1">
      <c r="A957" s="74"/>
      <c r="B957" s="74"/>
      <c r="C957" s="73"/>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row>
    <row r="958" spans="1:37" ht="15.75" customHeight="1">
      <c r="A958" s="74"/>
      <c r="B958" s="74"/>
      <c r="C958" s="73"/>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row>
    <row r="959" spans="1:37" ht="15.75" customHeight="1">
      <c r="A959" s="74"/>
      <c r="B959" s="74"/>
      <c r="C959" s="73"/>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row>
    <row r="960" spans="1:37" ht="15.75" customHeight="1">
      <c r="A960" s="74"/>
      <c r="B960" s="74"/>
      <c r="C960" s="73"/>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row>
    <row r="961" spans="1:37" ht="15.75" customHeight="1">
      <c r="A961" s="74"/>
      <c r="B961" s="74"/>
      <c r="C961" s="73"/>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row>
    <row r="962" spans="1:37" ht="15.75" customHeight="1">
      <c r="A962" s="74"/>
      <c r="B962" s="74"/>
      <c r="C962" s="73"/>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row>
    <row r="963" spans="1:37" ht="15.75" customHeight="1">
      <c r="A963" s="74"/>
      <c r="B963" s="74"/>
      <c r="C963" s="73"/>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row>
    <row r="964" spans="1:37" ht="15.75" customHeight="1">
      <c r="A964" s="74"/>
      <c r="B964" s="74"/>
      <c r="C964" s="73"/>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row>
    <row r="965" spans="1:37" ht="15.75" customHeight="1">
      <c r="A965" s="74"/>
      <c r="B965" s="74"/>
      <c r="C965" s="73"/>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row>
    <row r="966" spans="1:37" ht="15.75" customHeight="1">
      <c r="A966" s="74"/>
      <c r="B966" s="74"/>
      <c r="C966" s="73"/>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row>
    <row r="967" spans="1:37" ht="15.75" customHeight="1">
      <c r="A967" s="74"/>
      <c r="B967" s="74"/>
      <c r="C967" s="73"/>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row>
    <row r="968" spans="1:37" ht="15.75" customHeight="1">
      <c r="A968" s="74"/>
      <c r="B968" s="74"/>
      <c r="C968" s="73"/>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row>
    <row r="969" spans="1:37" ht="15.75" customHeight="1">
      <c r="A969" s="74"/>
      <c r="B969" s="74"/>
      <c r="C969" s="73"/>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row>
    <row r="970" spans="1:37" ht="15.75" customHeight="1">
      <c r="A970" s="74"/>
      <c r="B970" s="74"/>
      <c r="C970" s="73"/>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row>
    <row r="971" spans="1:37" ht="15.75" customHeight="1">
      <c r="A971" s="74"/>
      <c r="B971" s="74"/>
      <c r="C971" s="73"/>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row>
    <row r="972" spans="1:37" ht="15.75" customHeight="1">
      <c r="A972" s="74"/>
      <c r="B972" s="74"/>
      <c r="C972" s="73"/>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row>
    <row r="973" spans="1:37" ht="15.75" customHeight="1">
      <c r="A973" s="74"/>
      <c r="B973" s="74"/>
      <c r="C973" s="73"/>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row>
    <row r="974" spans="1:37" ht="15.75" customHeight="1">
      <c r="A974" s="74"/>
      <c r="B974" s="74"/>
      <c r="C974" s="73"/>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row>
    <row r="975" spans="1:37" ht="15.75" customHeight="1">
      <c r="A975" s="74"/>
      <c r="B975" s="74"/>
      <c r="C975" s="73"/>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row>
    <row r="976" spans="1:37" ht="15.75" customHeight="1">
      <c r="A976" s="74"/>
      <c r="B976" s="74"/>
      <c r="C976" s="73"/>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row>
    <row r="977" spans="1:37" ht="15.75" customHeight="1">
      <c r="A977" s="74"/>
      <c r="B977" s="74"/>
      <c r="C977" s="73"/>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row>
    <row r="978" spans="1:37" ht="15.75" customHeight="1">
      <c r="A978" s="74"/>
      <c r="B978" s="74"/>
      <c r="C978" s="73"/>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row>
    <row r="979" spans="1:37" ht="15.75" customHeight="1">
      <c r="A979" s="74"/>
      <c r="B979" s="74"/>
      <c r="C979" s="73"/>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row>
    <row r="980" spans="1:37" ht="15.75" customHeight="1">
      <c r="A980" s="74"/>
      <c r="B980" s="74"/>
      <c r="C980" s="73"/>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row>
    <row r="981" spans="1:37" ht="15.75" customHeight="1">
      <c r="A981" s="74"/>
      <c r="B981" s="74"/>
      <c r="C981" s="73"/>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row>
    <row r="982" spans="1:37" ht="15.75" customHeight="1">
      <c r="A982" s="74"/>
      <c r="B982" s="74"/>
      <c r="C982" s="73"/>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row>
    <row r="983" spans="1:37" ht="15.75" customHeight="1">
      <c r="A983" s="74"/>
      <c r="B983" s="74"/>
      <c r="C983" s="73"/>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row>
    <row r="984" spans="1:37" ht="15.75" customHeight="1">
      <c r="A984" s="74"/>
      <c r="B984" s="74"/>
      <c r="C984" s="73"/>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row>
    <row r="985" spans="1:37" ht="15.75" customHeight="1">
      <c r="A985" s="74"/>
      <c r="B985" s="74"/>
      <c r="C985" s="73"/>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row>
    <row r="986" spans="1:37" ht="15.75" customHeight="1">
      <c r="A986" s="74"/>
      <c r="B986" s="74"/>
      <c r="C986" s="73"/>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row>
    <row r="987" spans="1:37" ht="15.75" customHeight="1">
      <c r="A987" s="74"/>
      <c r="B987" s="74"/>
      <c r="C987" s="73"/>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row>
    <row r="988" spans="1:37" ht="15.75" customHeight="1">
      <c r="A988" s="74"/>
      <c r="B988" s="74"/>
      <c r="C988" s="73"/>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row>
    <row r="989" spans="1:37" ht="15.75" customHeight="1">
      <c r="A989" s="74"/>
      <c r="B989" s="74"/>
      <c r="C989" s="73"/>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row>
    <row r="990" spans="1:37" ht="15.75" customHeight="1">
      <c r="A990" s="74"/>
      <c r="B990" s="74"/>
      <c r="C990" s="73"/>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row>
    <row r="991" spans="1:37" ht="15.75" customHeight="1">
      <c r="A991" s="74"/>
      <c r="B991" s="74"/>
      <c r="C991" s="73"/>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row>
    <row r="992" spans="1:37" ht="15.75" customHeight="1">
      <c r="A992" s="74"/>
      <c r="B992" s="74"/>
      <c r="C992" s="73"/>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row>
    <row r="993" spans="1:37" ht="15.75" customHeight="1">
      <c r="A993" s="74"/>
      <c r="B993" s="74"/>
      <c r="C993" s="73"/>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row>
    <row r="994" spans="1:37" ht="15.75" customHeight="1">
      <c r="A994" s="74"/>
      <c r="B994" s="74"/>
      <c r="C994" s="73"/>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row>
    <row r="995" spans="1:37" ht="15.75" customHeight="1">
      <c r="A995" s="74"/>
      <c r="B995" s="74"/>
      <c r="C995" s="73"/>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row>
    <row r="996" spans="1:37" ht="15.75" customHeight="1">
      <c r="A996" s="74"/>
      <c r="B996" s="74"/>
      <c r="C996" s="73"/>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row>
    <row r="997" spans="1:37" ht="15.75" customHeight="1">
      <c r="A997" s="74"/>
      <c r="B997" s="74"/>
      <c r="C997" s="73"/>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row>
    <row r="998" spans="1:37" ht="15.75" customHeight="1">
      <c r="A998" s="74"/>
      <c r="B998" s="74"/>
      <c r="C998" s="73"/>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row>
    <row r="999" spans="1:37" ht="15.75" customHeight="1">
      <c r="A999" s="74"/>
      <c r="B999" s="74"/>
      <c r="C999" s="73"/>
      <c r="D999" s="74"/>
      <c r="E999" s="74"/>
      <c r="F999" s="74"/>
      <c r="G999" s="74"/>
      <c r="H999" s="74"/>
      <c r="I999" s="74"/>
      <c r="J999" s="74"/>
      <c r="K999" s="74"/>
      <c r="L999" s="74"/>
      <c r="M999" s="74"/>
      <c r="N999" s="74"/>
      <c r="O999" s="74"/>
      <c r="P999" s="74"/>
      <c r="Q999" s="74"/>
      <c r="R999" s="74"/>
      <c r="S999" s="74"/>
      <c r="T999" s="74"/>
      <c r="U999" s="74"/>
      <c r="V999" s="74"/>
      <c r="W999" s="74"/>
      <c r="X999" s="74"/>
      <c r="Y999" s="74"/>
      <c r="Z999" s="74"/>
      <c r="AA999" s="74"/>
      <c r="AB999" s="74"/>
      <c r="AC999" s="74"/>
      <c r="AD999" s="74"/>
      <c r="AE999" s="74"/>
      <c r="AF999" s="74"/>
      <c r="AG999" s="74"/>
      <c r="AH999" s="74"/>
      <c r="AI999" s="74"/>
      <c r="AJ999" s="74"/>
      <c r="AK999" s="74"/>
    </row>
    <row r="1000" spans="1:37" ht="15.75" customHeight="1">
      <c r="A1000" s="74"/>
      <c r="B1000" s="74"/>
      <c r="C1000" s="73"/>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c r="AA1000" s="74"/>
      <c r="AB1000" s="74"/>
      <c r="AC1000" s="74"/>
      <c r="AD1000" s="74"/>
      <c r="AE1000" s="74"/>
      <c r="AF1000" s="74"/>
      <c r="AG1000" s="74"/>
      <c r="AH1000" s="74"/>
      <c r="AI1000" s="74"/>
      <c r="AJ1000" s="74"/>
      <c r="AK1000" s="74"/>
    </row>
    <row r="1001" spans="1:37" ht="15.75" customHeight="1">
      <c r="A1001" s="74"/>
      <c r="B1001" s="74"/>
      <c r="C1001" s="73"/>
      <c r="D1001" s="74"/>
      <c r="E1001" s="74"/>
      <c r="F1001" s="74"/>
      <c r="G1001" s="74"/>
      <c r="H1001" s="74"/>
      <c r="I1001" s="74"/>
      <c r="J1001" s="74"/>
      <c r="K1001" s="74"/>
      <c r="L1001" s="74"/>
      <c r="M1001" s="74"/>
      <c r="N1001" s="74"/>
      <c r="O1001" s="74"/>
      <c r="P1001" s="74"/>
      <c r="Q1001" s="74"/>
      <c r="R1001" s="74"/>
      <c r="S1001" s="74"/>
      <c r="T1001" s="74"/>
      <c r="U1001" s="74"/>
      <c r="V1001" s="74"/>
      <c r="W1001" s="74"/>
      <c r="X1001" s="74"/>
      <c r="Y1001" s="74"/>
      <c r="Z1001" s="74"/>
      <c r="AA1001" s="74"/>
      <c r="AB1001" s="74"/>
      <c r="AC1001" s="74"/>
      <c r="AD1001" s="74"/>
      <c r="AE1001" s="74"/>
      <c r="AF1001" s="74"/>
      <c r="AG1001" s="74"/>
      <c r="AH1001" s="74"/>
      <c r="AI1001" s="74"/>
      <c r="AJ1001" s="74"/>
      <c r="AK1001" s="74"/>
    </row>
    <row r="1002" spans="1:37" ht="15.75" customHeight="1">
      <c r="A1002" s="74"/>
      <c r="B1002" s="74"/>
      <c r="C1002" s="73"/>
      <c r="D1002" s="74"/>
      <c r="E1002" s="74"/>
      <c r="F1002" s="74"/>
      <c r="G1002" s="74"/>
      <c r="H1002" s="74"/>
      <c r="I1002" s="74"/>
      <c r="J1002" s="74"/>
      <c r="K1002" s="74"/>
      <c r="L1002" s="74"/>
      <c r="M1002" s="74"/>
      <c r="N1002" s="74"/>
      <c r="O1002" s="74"/>
      <c r="P1002" s="74"/>
      <c r="Q1002" s="74"/>
      <c r="R1002" s="74"/>
      <c r="S1002" s="74"/>
      <c r="T1002" s="74"/>
      <c r="U1002" s="74"/>
      <c r="V1002" s="74"/>
      <c r="W1002" s="74"/>
      <c r="X1002" s="74"/>
      <c r="Y1002" s="74"/>
      <c r="Z1002" s="74"/>
      <c r="AA1002" s="74"/>
      <c r="AB1002" s="74"/>
      <c r="AC1002" s="74"/>
      <c r="AD1002" s="74"/>
      <c r="AE1002" s="74"/>
      <c r="AF1002" s="74"/>
      <c r="AG1002" s="74"/>
      <c r="AH1002" s="74"/>
      <c r="AI1002" s="74"/>
      <c r="AJ1002" s="74"/>
      <c r="AK1002" s="74"/>
    </row>
    <row r="1003" spans="1:37" ht="15.75" customHeight="1">
      <c r="A1003" s="74"/>
      <c r="B1003" s="74"/>
      <c r="C1003" s="73"/>
      <c r="D1003" s="74"/>
      <c r="E1003" s="74"/>
      <c r="F1003" s="74"/>
      <c r="G1003" s="74"/>
      <c r="H1003" s="74"/>
      <c r="I1003" s="74"/>
      <c r="J1003" s="74"/>
      <c r="K1003" s="74"/>
      <c r="L1003" s="74"/>
      <c r="M1003" s="74"/>
      <c r="N1003" s="74"/>
      <c r="O1003" s="74"/>
      <c r="P1003" s="74"/>
      <c r="Q1003" s="74"/>
      <c r="R1003" s="74"/>
      <c r="S1003" s="74"/>
      <c r="T1003" s="74"/>
      <c r="U1003" s="74"/>
      <c r="V1003" s="74"/>
      <c r="W1003" s="74"/>
      <c r="X1003" s="74"/>
      <c r="Y1003" s="74"/>
      <c r="Z1003" s="74"/>
      <c r="AA1003" s="74"/>
      <c r="AB1003" s="74"/>
      <c r="AC1003" s="74"/>
      <c r="AD1003" s="74"/>
      <c r="AE1003" s="74"/>
      <c r="AF1003" s="74"/>
      <c r="AG1003" s="74"/>
      <c r="AH1003" s="74"/>
      <c r="AI1003" s="74"/>
      <c r="AJ1003" s="74"/>
      <c r="AK1003" s="74"/>
    </row>
    <row r="1004" spans="1:37" ht="15.75" customHeight="1">
      <c r="A1004" s="74"/>
      <c r="B1004" s="74"/>
      <c r="C1004" s="73"/>
      <c r="D1004" s="74"/>
      <c r="E1004" s="74"/>
      <c r="F1004" s="74"/>
      <c r="G1004" s="74"/>
      <c r="H1004" s="74"/>
      <c r="I1004" s="74"/>
      <c r="J1004" s="74"/>
      <c r="K1004" s="74"/>
      <c r="L1004" s="74"/>
      <c r="M1004" s="74"/>
      <c r="N1004" s="74"/>
      <c r="O1004" s="74"/>
      <c r="P1004" s="74"/>
      <c r="Q1004" s="74"/>
      <c r="R1004" s="74"/>
      <c r="S1004" s="74"/>
      <c r="T1004" s="74"/>
      <c r="U1004" s="74"/>
      <c r="V1004" s="74"/>
      <c r="W1004" s="74"/>
      <c r="X1004" s="74"/>
      <c r="Y1004" s="74"/>
      <c r="Z1004" s="74"/>
      <c r="AA1004" s="74"/>
      <c r="AB1004" s="74"/>
      <c r="AC1004" s="74"/>
      <c r="AD1004" s="74"/>
      <c r="AE1004" s="74"/>
      <c r="AF1004" s="74"/>
      <c r="AG1004" s="74"/>
      <c r="AH1004" s="74"/>
      <c r="AI1004" s="74"/>
      <c r="AJ1004" s="74"/>
      <c r="AK1004" s="74"/>
    </row>
    <row r="1005" spans="1:37" ht="15.75" customHeight="1">
      <c r="A1005" s="74"/>
      <c r="B1005" s="74"/>
      <c r="C1005" s="73"/>
      <c r="D1005" s="74"/>
      <c r="E1005" s="74"/>
      <c r="F1005" s="74"/>
      <c r="G1005" s="74"/>
      <c r="H1005" s="74"/>
      <c r="I1005" s="74"/>
      <c r="J1005" s="74"/>
      <c r="K1005" s="74"/>
      <c r="L1005" s="74"/>
      <c r="M1005" s="74"/>
      <c r="N1005" s="74"/>
      <c r="O1005" s="74"/>
      <c r="P1005" s="74"/>
      <c r="Q1005" s="74"/>
      <c r="R1005" s="74"/>
      <c r="S1005" s="74"/>
      <c r="T1005" s="74"/>
      <c r="U1005" s="74"/>
      <c r="V1005" s="74"/>
      <c r="W1005" s="74"/>
      <c r="X1005" s="74"/>
      <c r="Y1005" s="74"/>
      <c r="Z1005" s="74"/>
      <c r="AA1005" s="74"/>
      <c r="AB1005" s="74"/>
      <c r="AC1005" s="74"/>
      <c r="AD1005" s="74"/>
      <c r="AE1005" s="74"/>
      <c r="AF1005" s="74"/>
      <c r="AG1005" s="74"/>
      <c r="AH1005" s="74"/>
      <c r="AI1005" s="74"/>
      <c r="AJ1005" s="74"/>
      <c r="AK1005" s="74"/>
    </row>
    <row r="1006" spans="1:37" ht="15.75" customHeight="1">
      <c r="A1006" s="74"/>
      <c r="B1006" s="74"/>
      <c r="C1006" s="73"/>
      <c r="D1006" s="74"/>
      <c r="E1006" s="74"/>
      <c r="F1006" s="74"/>
      <c r="G1006" s="74"/>
      <c r="H1006" s="74"/>
      <c r="I1006" s="74"/>
      <c r="J1006" s="74"/>
      <c r="K1006" s="74"/>
      <c r="L1006" s="74"/>
      <c r="M1006" s="74"/>
      <c r="N1006" s="74"/>
      <c r="O1006" s="74"/>
      <c r="P1006" s="74"/>
      <c r="Q1006" s="74"/>
      <c r="R1006" s="74"/>
      <c r="S1006" s="74"/>
      <c r="T1006" s="74"/>
      <c r="U1006" s="74"/>
      <c r="V1006" s="74"/>
      <c r="W1006" s="74"/>
      <c r="X1006" s="74"/>
      <c r="Y1006" s="74"/>
      <c r="Z1006" s="74"/>
      <c r="AA1006" s="74"/>
      <c r="AB1006" s="74"/>
      <c r="AC1006" s="74"/>
      <c r="AD1006" s="74"/>
      <c r="AE1006" s="74"/>
      <c r="AF1006" s="74"/>
      <c r="AG1006" s="74"/>
      <c r="AH1006" s="74"/>
      <c r="AI1006" s="74"/>
      <c r="AJ1006" s="74"/>
      <c r="AK1006" s="74"/>
    </row>
    <row r="1007" spans="1:37" ht="15.75" customHeight="1">
      <c r="A1007" s="74"/>
      <c r="B1007" s="74"/>
      <c r="C1007" s="73"/>
      <c r="D1007" s="74"/>
      <c r="E1007" s="74"/>
      <c r="F1007" s="74"/>
      <c r="G1007" s="74"/>
      <c r="H1007" s="74"/>
      <c r="I1007" s="74"/>
      <c r="J1007" s="74"/>
      <c r="K1007" s="74"/>
      <c r="L1007" s="74"/>
      <c r="M1007" s="74"/>
      <c r="N1007" s="74"/>
      <c r="O1007" s="74"/>
      <c r="P1007" s="74"/>
      <c r="Q1007" s="74"/>
      <c r="R1007" s="74"/>
      <c r="S1007" s="74"/>
      <c r="T1007" s="74"/>
      <c r="U1007" s="74"/>
      <c r="V1007" s="74"/>
      <c r="W1007" s="74"/>
      <c r="X1007" s="74"/>
      <c r="Y1007" s="74"/>
      <c r="Z1007" s="74"/>
      <c r="AA1007" s="74"/>
      <c r="AB1007" s="74"/>
      <c r="AC1007" s="74"/>
      <c r="AD1007" s="74"/>
      <c r="AE1007" s="74"/>
      <c r="AF1007" s="74"/>
      <c r="AG1007" s="74"/>
      <c r="AH1007" s="74"/>
      <c r="AI1007" s="74"/>
      <c r="AJ1007" s="74"/>
      <c r="AK1007" s="74"/>
    </row>
    <row r="1008" spans="1:37" ht="15.75" customHeight="1">
      <c r="A1008" s="74"/>
      <c r="B1008" s="74"/>
      <c r="C1008" s="73"/>
      <c r="D1008" s="74"/>
      <c r="E1008" s="74"/>
      <c r="F1008" s="74"/>
      <c r="G1008" s="74"/>
      <c r="H1008" s="74"/>
      <c r="I1008" s="74"/>
      <c r="J1008" s="74"/>
      <c r="K1008" s="74"/>
      <c r="L1008" s="74"/>
      <c r="M1008" s="74"/>
      <c r="N1008" s="74"/>
      <c r="O1008" s="74"/>
      <c r="P1008" s="74"/>
      <c r="Q1008" s="74"/>
      <c r="R1008" s="74"/>
      <c r="S1008" s="74"/>
      <c r="T1008" s="74"/>
      <c r="U1008" s="74"/>
      <c r="V1008" s="74"/>
      <c r="W1008" s="74"/>
      <c r="X1008" s="74"/>
      <c r="Y1008" s="74"/>
      <c r="Z1008" s="74"/>
      <c r="AA1008" s="74"/>
      <c r="AB1008" s="74"/>
      <c r="AC1008" s="74"/>
      <c r="AD1008" s="74"/>
      <c r="AE1008" s="74"/>
      <c r="AF1008" s="74"/>
      <c r="AG1008" s="74"/>
      <c r="AH1008" s="74"/>
      <c r="AI1008" s="74"/>
      <c r="AJ1008" s="74"/>
      <c r="AK1008" s="74"/>
    </row>
    <row r="1009" spans="1:37" ht="15.75" customHeight="1">
      <c r="A1009" s="74"/>
      <c r="B1009" s="74"/>
      <c r="C1009" s="73"/>
      <c r="D1009" s="74"/>
      <c r="E1009" s="74"/>
      <c r="F1009" s="74"/>
      <c r="G1009" s="74"/>
      <c r="H1009" s="74"/>
      <c r="I1009" s="74"/>
      <c r="J1009" s="74"/>
      <c r="K1009" s="74"/>
      <c r="L1009" s="74"/>
      <c r="M1009" s="74"/>
      <c r="N1009" s="74"/>
      <c r="O1009" s="74"/>
      <c r="P1009" s="74"/>
      <c r="Q1009" s="74"/>
      <c r="R1009" s="74"/>
      <c r="S1009" s="74"/>
      <c r="T1009" s="74"/>
      <c r="U1009" s="74"/>
      <c r="V1009" s="74"/>
      <c r="W1009" s="74"/>
      <c r="X1009" s="74"/>
      <c r="Y1009" s="74"/>
      <c r="Z1009" s="74"/>
      <c r="AA1009" s="74"/>
      <c r="AB1009" s="74"/>
      <c r="AC1009" s="74"/>
      <c r="AD1009" s="74"/>
      <c r="AE1009" s="74"/>
      <c r="AF1009" s="74"/>
      <c r="AG1009" s="74"/>
      <c r="AH1009" s="74"/>
      <c r="AI1009" s="74"/>
      <c r="AJ1009" s="74"/>
      <c r="AK1009" s="74"/>
    </row>
    <row r="1010" spans="1:37" ht="15.75" customHeight="1">
      <c r="A1010" s="74"/>
      <c r="B1010" s="74"/>
      <c r="C1010" s="73"/>
      <c r="D1010" s="74"/>
      <c r="E1010" s="74"/>
      <c r="F1010" s="74"/>
      <c r="G1010" s="74"/>
      <c r="H1010" s="74"/>
      <c r="I1010" s="74"/>
      <c r="J1010" s="74"/>
      <c r="K1010" s="74"/>
      <c r="L1010" s="74"/>
      <c r="M1010" s="74"/>
      <c r="N1010" s="74"/>
      <c r="O1010" s="74"/>
      <c r="P1010" s="74"/>
      <c r="Q1010" s="74"/>
      <c r="R1010" s="74"/>
      <c r="S1010" s="74"/>
      <c r="T1010" s="74"/>
      <c r="U1010" s="74"/>
      <c r="V1010" s="74"/>
      <c r="W1010" s="74"/>
      <c r="X1010" s="74"/>
      <c r="Y1010" s="74"/>
      <c r="Z1010" s="74"/>
      <c r="AA1010" s="74"/>
      <c r="AB1010" s="74"/>
      <c r="AC1010" s="74"/>
      <c r="AD1010" s="74"/>
      <c r="AE1010" s="74"/>
      <c r="AF1010" s="74"/>
      <c r="AG1010" s="74"/>
      <c r="AH1010" s="74"/>
      <c r="AI1010" s="74"/>
      <c r="AJ1010" s="74"/>
      <c r="AK1010" s="74"/>
    </row>
    <row r="1011" spans="1:37" ht="15.75" customHeight="1">
      <c r="A1011" s="74"/>
      <c r="B1011" s="74"/>
      <c r="C1011" s="73"/>
      <c r="D1011" s="74"/>
      <c r="E1011" s="74"/>
      <c r="F1011" s="74"/>
      <c r="G1011" s="74"/>
      <c r="H1011" s="74"/>
      <c r="I1011" s="74"/>
      <c r="J1011" s="74"/>
      <c r="K1011" s="74"/>
      <c r="L1011" s="74"/>
      <c r="M1011" s="74"/>
      <c r="N1011" s="74"/>
      <c r="O1011" s="74"/>
      <c r="P1011" s="74"/>
      <c r="Q1011" s="74"/>
      <c r="R1011" s="74"/>
      <c r="S1011" s="74"/>
      <c r="T1011" s="74"/>
      <c r="U1011" s="74"/>
      <c r="V1011" s="74"/>
      <c r="W1011" s="74"/>
      <c r="X1011" s="74"/>
      <c r="Y1011" s="74"/>
      <c r="Z1011" s="74"/>
      <c r="AA1011" s="74"/>
      <c r="AB1011" s="74"/>
      <c r="AC1011" s="74"/>
      <c r="AD1011" s="74"/>
      <c r="AE1011" s="74"/>
      <c r="AF1011" s="74"/>
      <c r="AG1011" s="74"/>
      <c r="AH1011" s="74"/>
      <c r="AI1011" s="74"/>
      <c r="AJ1011" s="74"/>
      <c r="AK1011" s="74"/>
    </row>
    <row r="1012" spans="1:37" ht="15.75" customHeight="1">
      <c r="A1012" s="74"/>
      <c r="B1012" s="74"/>
      <c r="C1012" s="73"/>
      <c r="D1012" s="74"/>
      <c r="E1012" s="74"/>
      <c r="F1012" s="74"/>
      <c r="G1012" s="74"/>
      <c r="H1012" s="74"/>
      <c r="I1012" s="74"/>
      <c r="J1012" s="74"/>
      <c r="K1012" s="74"/>
      <c r="L1012" s="74"/>
      <c r="M1012" s="74"/>
      <c r="N1012" s="74"/>
      <c r="O1012" s="74"/>
      <c r="P1012" s="74"/>
      <c r="Q1012" s="74"/>
      <c r="R1012" s="74"/>
      <c r="S1012" s="74"/>
      <c r="T1012" s="74"/>
      <c r="U1012" s="74"/>
      <c r="V1012" s="74"/>
      <c r="W1012" s="74"/>
      <c r="X1012" s="74"/>
      <c r="Y1012" s="74"/>
      <c r="Z1012" s="74"/>
      <c r="AA1012" s="74"/>
      <c r="AB1012" s="74"/>
      <c r="AC1012" s="74"/>
      <c r="AD1012" s="74"/>
      <c r="AE1012" s="74"/>
      <c r="AF1012" s="74"/>
      <c r="AG1012" s="74"/>
      <c r="AH1012" s="74"/>
      <c r="AI1012" s="74"/>
      <c r="AJ1012" s="74"/>
      <c r="AK1012" s="74"/>
    </row>
    <row r="1013" spans="1:37" ht="15.75" customHeight="1">
      <c r="A1013" s="74"/>
      <c r="B1013" s="74"/>
      <c r="C1013" s="73"/>
      <c r="D1013" s="74"/>
      <c r="E1013" s="74"/>
      <c r="F1013" s="74"/>
      <c r="G1013" s="74"/>
      <c r="H1013" s="74"/>
      <c r="I1013" s="74"/>
      <c r="J1013" s="74"/>
      <c r="K1013" s="74"/>
      <c r="L1013" s="74"/>
      <c r="M1013" s="74"/>
      <c r="N1013" s="74"/>
      <c r="O1013" s="74"/>
      <c r="P1013" s="74"/>
      <c r="Q1013" s="74"/>
      <c r="R1013" s="74"/>
      <c r="S1013" s="74"/>
      <c r="T1013" s="74"/>
      <c r="U1013" s="74"/>
      <c r="V1013" s="74"/>
      <c r="W1013" s="74"/>
      <c r="X1013" s="74"/>
      <c r="Y1013" s="74"/>
      <c r="Z1013" s="74"/>
      <c r="AA1013" s="74"/>
      <c r="AB1013" s="74"/>
      <c r="AC1013" s="74"/>
      <c r="AD1013" s="74"/>
      <c r="AE1013" s="74"/>
      <c r="AF1013" s="74"/>
      <c r="AG1013" s="74"/>
      <c r="AH1013" s="74"/>
      <c r="AI1013" s="74"/>
      <c r="AJ1013" s="74"/>
      <c r="AK1013" s="74"/>
    </row>
    <row r="1014" spans="1:37" ht="15.75" customHeight="1">
      <c r="A1014" s="74"/>
      <c r="B1014" s="74"/>
      <c r="C1014" s="73"/>
      <c r="D1014" s="74"/>
      <c r="E1014" s="74"/>
      <c r="F1014" s="74"/>
      <c r="G1014" s="74"/>
      <c r="H1014" s="74"/>
      <c r="I1014" s="74"/>
      <c r="J1014" s="74"/>
      <c r="K1014" s="74"/>
      <c r="L1014" s="74"/>
      <c r="M1014" s="74"/>
      <c r="N1014" s="74"/>
      <c r="O1014" s="74"/>
      <c r="P1014" s="74"/>
      <c r="Q1014" s="74"/>
      <c r="R1014" s="74"/>
      <c r="S1014" s="74"/>
      <c r="T1014" s="74"/>
      <c r="U1014" s="74"/>
      <c r="V1014" s="74"/>
      <c r="W1014" s="74"/>
      <c r="X1014" s="74"/>
      <c r="Y1014" s="74"/>
      <c r="Z1014" s="74"/>
      <c r="AA1014" s="74"/>
      <c r="AB1014" s="74"/>
      <c r="AC1014" s="74"/>
      <c r="AD1014" s="74"/>
      <c r="AE1014" s="74"/>
      <c r="AF1014" s="74"/>
      <c r="AG1014" s="74"/>
      <c r="AH1014" s="74"/>
      <c r="AI1014" s="74"/>
      <c r="AJ1014" s="74"/>
      <c r="AK1014" s="74"/>
    </row>
    <row r="1015" spans="1:37" ht="15.75" customHeight="1">
      <c r="A1015" s="74"/>
      <c r="B1015" s="74"/>
      <c r="C1015" s="73"/>
      <c r="D1015" s="74"/>
      <c r="E1015" s="74"/>
      <c r="F1015" s="74"/>
      <c r="G1015" s="74"/>
      <c r="H1015" s="74"/>
      <c r="I1015" s="74"/>
      <c r="J1015" s="74"/>
      <c r="K1015" s="74"/>
      <c r="L1015" s="74"/>
      <c r="M1015" s="74"/>
      <c r="N1015" s="74"/>
      <c r="O1015" s="74"/>
      <c r="P1015" s="74"/>
      <c r="Q1015" s="74"/>
      <c r="R1015" s="74"/>
      <c r="S1015" s="74"/>
      <c r="T1015" s="74"/>
      <c r="U1015" s="74"/>
      <c r="V1015" s="74"/>
      <c r="W1015" s="74"/>
      <c r="X1015" s="74"/>
      <c r="Y1015" s="74"/>
      <c r="Z1015" s="74"/>
      <c r="AA1015" s="74"/>
      <c r="AB1015" s="74"/>
      <c r="AC1015" s="74"/>
      <c r="AD1015" s="74"/>
      <c r="AE1015" s="74"/>
      <c r="AF1015" s="74"/>
      <c r="AG1015" s="74"/>
      <c r="AH1015" s="74"/>
      <c r="AI1015" s="74"/>
      <c r="AJ1015" s="74"/>
      <c r="AK1015" s="74"/>
    </row>
    <row r="1016" spans="1:37" ht="15.75" customHeight="1">
      <c r="A1016" s="74"/>
      <c r="B1016" s="74"/>
      <c r="C1016" s="73"/>
      <c r="D1016" s="74"/>
      <c r="E1016" s="74"/>
      <c r="F1016" s="74"/>
      <c r="G1016" s="74"/>
      <c r="H1016" s="74"/>
      <c r="I1016" s="74"/>
      <c r="J1016" s="74"/>
      <c r="K1016" s="74"/>
      <c r="L1016" s="74"/>
      <c r="M1016" s="74"/>
      <c r="N1016" s="74"/>
      <c r="O1016" s="74"/>
      <c r="P1016" s="74"/>
      <c r="Q1016" s="74"/>
      <c r="R1016" s="74"/>
      <c r="S1016" s="74"/>
      <c r="T1016" s="74"/>
      <c r="U1016" s="74"/>
      <c r="V1016" s="74"/>
      <c r="W1016" s="74"/>
      <c r="X1016" s="74"/>
      <c r="Y1016" s="74"/>
      <c r="Z1016" s="74"/>
      <c r="AA1016" s="74"/>
      <c r="AB1016" s="74"/>
      <c r="AC1016" s="74"/>
      <c r="AD1016" s="74"/>
      <c r="AE1016" s="74"/>
      <c r="AF1016" s="74"/>
      <c r="AG1016" s="74"/>
      <c r="AH1016" s="74"/>
      <c r="AI1016" s="74"/>
      <c r="AJ1016" s="74"/>
      <c r="AK1016" s="74"/>
    </row>
    <row r="1017" spans="1:37" ht="15.75" customHeight="1">
      <c r="A1017" s="74"/>
      <c r="B1017" s="74"/>
      <c r="C1017" s="73"/>
      <c r="D1017" s="74"/>
      <c r="E1017" s="74"/>
      <c r="F1017" s="74"/>
      <c r="G1017" s="74"/>
      <c r="H1017" s="74"/>
      <c r="I1017" s="74"/>
      <c r="J1017" s="74"/>
      <c r="K1017" s="74"/>
      <c r="L1017" s="74"/>
      <c r="M1017" s="74"/>
      <c r="N1017" s="74"/>
      <c r="O1017" s="74"/>
      <c r="P1017" s="74"/>
      <c r="Q1017" s="74"/>
      <c r="R1017" s="74"/>
      <c r="S1017" s="74"/>
      <c r="T1017" s="74"/>
      <c r="U1017" s="74"/>
      <c r="V1017" s="74"/>
      <c r="W1017" s="74"/>
      <c r="X1017" s="74"/>
      <c r="Y1017" s="74"/>
      <c r="Z1017" s="74"/>
      <c r="AA1017" s="74"/>
      <c r="AB1017" s="74"/>
      <c r="AC1017" s="74"/>
      <c r="AD1017" s="74"/>
      <c r="AE1017" s="74"/>
      <c r="AF1017" s="74"/>
      <c r="AG1017" s="74"/>
      <c r="AH1017" s="74"/>
      <c r="AI1017" s="74"/>
      <c r="AJ1017" s="74"/>
      <c r="AK1017" s="74"/>
    </row>
    <row r="1018" spans="1:37" ht="15.75" customHeight="1">
      <c r="A1018" s="74"/>
      <c r="B1018" s="74"/>
      <c r="C1018" s="73"/>
      <c r="D1018" s="74"/>
      <c r="E1018" s="74"/>
      <c r="F1018" s="74"/>
      <c r="G1018" s="74"/>
      <c r="H1018" s="74"/>
      <c r="I1018" s="74"/>
      <c r="J1018" s="74"/>
      <c r="K1018" s="74"/>
      <c r="L1018" s="74"/>
      <c r="M1018" s="74"/>
      <c r="N1018" s="74"/>
      <c r="O1018" s="74"/>
      <c r="P1018" s="74"/>
      <c r="Q1018" s="74"/>
      <c r="R1018" s="74"/>
      <c r="S1018" s="74"/>
      <c r="T1018" s="74"/>
      <c r="U1018" s="74"/>
      <c r="V1018" s="74"/>
      <c r="W1018" s="74"/>
      <c r="X1018" s="74"/>
      <c r="Y1018" s="74"/>
      <c r="Z1018" s="74"/>
      <c r="AA1018" s="74"/>
      <c r="AB1018" s="74"/>
      <c r="AC1018" s="74"/>
      <c r="AD1018" s="74"/>
      <c r="AE1018" s="74"/>
      <c r="AF1018" s="74"/>
      <c r="AG1018" s="74"/>
      <c r="AH1018" s="74"/>
      <c r="AI1018" s="74"/>
      <c r="AJ1018" s="74"/>
      <c r="AK1018" s="74"/>
    </row>
    <row r="1019" spans="1:37" ht="15.75" customHeight="1">
      <c r="A1019" s="74"/>
      <c r="B1019" s="74"/>
      <c r="C1019" s="73"/>
      <c r="D1019" s="74"/>
      <c r="E1019" s="74"/>
      <c r="F1019" s="74"/>
      <c r="G1019" s="74"/>
      <c r="H1019" s="74"/>
      <c r="I1019" s="74"/>
      <c r="J1019" s="74"/>
      <c r="K1019" s="74"/>
      <c r="L1019" s="74"/>
      <c r="M1019" s="74"/>
      <c r="N1019" s="74"/>
      <c r="O1019" s="74"/>
      <c r="P1019" s="74"/>
      <c r="Q1019" s="74"/>
      <c r="R1019" s="74"/>
      <c r="S1019" s="74"/>
      <c r="T1019" s="74"/>
      <c r="U1019" s="74"/>
      <c r="V1019" s="74"/>
      <c r="W1019" s="74"/>
      <c r="X1019" s="74"/>
      <c r="Y1019" s="74"/>
      <c r="Z1019" s="74"/>
      <c r="AA1019" s="74"/>
      <c r="AB1019" s="74"/>
      <c r="AC1019" s="74"/>
      <c r="AD1019" s="74"/>
      <c r="AE1019" s="74"/>
      <c r="AF1019" s="74"/>
      <c r="AG1019" s="74"/>
      <c r="AH1019" s="74"/>
      <c r="AI1019" s="74"/>
      <c r="AJ1019" s="74"/>
      <c r="AK1019" s="74"/>
    </row>
    <row r="1020" spans="1:37" ht="15.75" customHeight="1">
      <c r="A1020" s="74"/>
      <c r="B1020" s="74"/>
      <c r="C1020" s="73"/>
      <c r="D1020" s="74"/>
      <c r="E1020" s="74"/>
      <c r="F1020" s="74"/>
      <c r="G1020" s="74"/>
      <c r="H1020" s="74"/>
      <c r="I1020" s="74"/>
      <c r="J1020" s="74"/>
      <c r="K1020" s="74"/>
      <c r="L1020" s="74"/>
      <c r="M1020" s="74"/>
      <c r="N1020" s="74"/>
      <c r="O1020" s="74"/>
      <c r="P1020" s="74"/>
      <c r="Q1020" s="74"/>
      <c r="R1020" s="74"/>
      <c r="S1020" s="74"/>
      <c r="T1020" s="74"/>
      <c r="U1020" s="74"/>
      <c r="V1020" s="74"/>
      <c r="W1020" s="74"/>
      <c r="X1020" s="74"/>
      <c r="Y1020" s="74"/>
      <c r="Z1020" s="74"/>
      <c r="AA1020" s="74"/>
      <c r="AB1020" s="74"/>
      <c r="AC1020" s="74"/>
      <c r="AD1020" s="74"/>
      <c r="AE1020" s="74"/>
      <c r="AF1020" s="74"/>
      <c r="AG1020" s="74"/>
      <c r="AH1020" s="74"/>
      <c r="AI1020" s="74"/>
      <c r="AJ1020" s="74"/>
      <c r="AK1020" s="74"/>
    </row>
    <row r="1021" spans="1:37" ht="15.75" customHeight="1">
      <c r="A1021" s="74"/>
      <c r="B1021" s="74"/>
      <c r="C1021" s="73"/>
      <c r="D1021" s="74"/>
      <c r="E1021" s="74"/>
      <c r="F1021" s="74"/>
      <c r="G1021" s="74"/>
      <c r="H1021" s="74"/>
      <c r="I1021" s="74"/>
      <c r="J1021" s="74"/>
      <c r="K1021" s="74"/>
      <c r="L1021" s="74"/>
      <c r="M1021" s="74"/>
      <c r="N1021" s="74"/>
      <c r="O1021" s="74"/>
      <c r="P1021" s="74"/>
      <c r="Q1021" s="74"/>
      <c r="R1021" s="74"/>
      <c r="S1021" s="74"/>
      <c r="T1021" s="74"/>
      <c r="U1021" s="74"/>
      <c r="V1021" s="74"/>
      <c r="W1021" s="74"/>
      <c r="X1021" s="74"/>
      <c r="Y1021" s="74"/>
      <c r="Z1021" s="74"/>
      <c r="AA1021" s="74"/>
      <c r="AB1021" s="74"/>
      <c r="AC1021" s="74"/>
      <c r="AD1021" s="74"/>
      <c r="AE1021" s="74"/>
      <c r="AF1021" s="74"/>
      <c r="AG1021" s="74"/>
      <c r="AH1021" s="74"/>
      <c r="AI1021" s="74"/>
      <c r="AJ1021" s="74"/>
      <c r="AK1021" s="74"/>
    </row>
    <row r="1022" spans="1:37" ht="15.75" customHeight="1">
      <c r="A1022" s="74"/>
      <c r="B1022" s="74"/>
      <c r="C1022" s="73"/>
      <c r="D1022" s="74"/>
      <c r="E1022" s="74"/>
      <c r="F1022" s="74"/>
      <c r="G1022" s="74"/>
      <c r="H1022" s="74"/>
      <c r="I1022" s="74"/>
      <c r="J1022" s="74"/>
      <c r="K1022" s="74"/>
      <c r="L1022" s="74"/>
      <c r="M1022" s="74"/>
      <c r="N1022" s="74"/>
      <c r="O1022" s="74"/>
      <c r="P1022" s="74"/>
      <c r="Q1022" s="74"/>
      <c r="R1022" s="74"/>
      <c r="S1022" s="74"/>
      <c r="T1022" s="74"/>
      <c r="U1022" s="74"/>
      <c r="V1022" s="74"/>
      <c r="W1022" s="74"/>
      <c r="X1022" s="74"/>
      <c r="Y1022" s="74"/>
      <c r="Z1022" s="74"/>
      <c r="AA1022" s="74"/>
      <c r="AB1022" s="74"/>
      <c r="AC1022" s="74"/>
      <c r="AD1022" s="74"/>
      <c r="AE1022" s="74"/>
      <c r="AF1022" s="74"/>
      <c r="AG1022" s="74"/>
      <c r="AH1022" s="74"/>
      <c r="AI1022" s="74"/>
      <c r="AJ1022" s="74"/>
      <c r="AK1022" s="74"/>
    </row>
    <row r="1023" spans="1:37" ht="15.75" customHeight="1">
      <c r="A1023" s="74"/>
      <c r="B1023" s="74"/>
      <c r="C1023" s="73"/>
      <c r="D1023" s="74"/>
      <c r="E1023" s="74"/>
      <c r="F1023" s="74"/>
      <c r="G1023" s="74"/>
      <c r="H1023" s="74"/>
      <c r="I1023" s="74"/>
      <c r="J1023" s="74"/>
      <c r="K1023" s="74"/>
      <c r="L1023" s="74"/>
      <c r="M1023" s="74"/>
      <c r="N1023" s="74"/>
      <c r="O1023" s="74"/>
      <c r="P1023" s="74"/>
      <c r="Q1023" s="74"/>
      <c r="R1023" s="74"/>
      <c r="S1023" s="74"/>
      <c r="T1023" s="74"/>
      <c r="U1023" s="74"/>
      <c r="V1023" s="74"/>
      <c r="W1023" s="74"/>
      <c r="X1023" s="74"/>
      <c r="Y1023" s="74"/>
      <c r="Z1023" s="74"/>
      <c r="AA1023" s="74"/>
      <c r="AB1023" s="74"/>
      <c r="AC1023" s="74"/>
      <c r="AD1023" s="74"/>
      <c r="AE1023" s="74"/>
      <c r="AF1023" s="74"/>
      <c r="AG1023" s="74"/>
      <c r="AH1023" s="74"/>
      <c r="AI1023" s="74"/>
      <c r="AJ1023" s="74"/>
      <c r="AK1023" s="74"/>
    </row>
    <row r="1024" spans="1:37" ht="15.75" customHeight="1">
      <c r="A1024" s="74"/>
      <c r="B1024" s="74"/>
      <c r="C1024" s="73"/>
      <c r="D1024" s="74"/>
      <c r="E1024" s="74"/>
      <c r="F1024" s="74"/>
      <c r="G1024" s="74"/>
      <c r="H1024" s="74"/>
      <c r="I1024" s="74"/>
      <c r="J1024" s="74"/>
      <c r="K1024" s="74"/>
      <c r="L1024" s="74"/>
      <c r="M1024" s="74"/>
      <c r="N1024" s="74"/>
      <c r="O1024" s="74"/>
      <c r="P1024" s="74"/>
      <c r="Q1024" s="74"/>
      <c r="R1024" s="74"/>
      <c r="S1024" s="74"/>
      <c r="T1024" s="74"/>
      <c r="U1024" s="74"/>
      <c r="V1024" s="74"/>
      <c r="W1024" s="74"/>
      <c r="X1024" s="74"/>
      <c r="Y1024" s="74"/>
      <c r="Z1024" s="74"/>
      <c r="AA1024" s="74"/>
      <c r="AB1024" s="74"/>
      <c r="AC1024" s="74"/>
      <c r="AD1024" s="74"/>
      <c r="AE1024" s="74"/>
      <c r="AF1024" s="74"/>
      <c r="AG1024" s="74"/>
      <c r="AH1024" s="74"/>
      <c r="AI1024" s="74"/>
      <c r="AJ1024" s="74"/>
      <c r="AK1024" s="74"/>
    </row>
  </sheetData>
  <mergeCells count="593">
    <mergeCell ref="AD67:AD68"/>
    <mergeCell ref="AE67:AE68"/>
    <mergeCell ref="AF67:AF68"/>
    <mergeCell ref="AG67:AG68"/>
    <mergeCell ref="AH67:AH68"/>
    <mergeCell ref="AI67:AI68"/>
    <mergeCell ref="AJ67:AJ68"/>
    <mergeCell ref="V67:V68"/>
    <mergeCell ref="W67:W68"/>
    <mergeCell ref="Y67:Y68"/>
    <mergeCell ref="Z67:Z68"/>
    <mergeCell ref="AA67:AA68"/>
    <mergeCell ref="AB67:AB68"/>
    <mergeCell ref="AC67:AC68"/>
    <mergeCell ref="AD65:AD66"/>
    <mergeCell ref="AE65:AE66"/>
    <mergeCell ref="AF65:AF66"/>
    <mergeCell ref="AG65:AG66"/>
    <mergeCell ref="AH65:AH66"/>
    <mergeCell ref="AI65:AI66"/>
    <mergeCell ref="AJ65:AJ66"/>
    <mergeCell ref="V65:V66"/>
    <mergeCell ref="W65:W66"/>
    <mergeCell ref="Y65:Y66"/>
    <mergeCell ref="Z65:Z66"/>
    <mergeCell ref="AA65:AA66"/>
    <mergeCell ref="AB65:AB66"/>
    <mergeCell ref="AC65:AC66"/>
    <mergeCell ref="AD63:AD64"/>
    <mergeCell ref="AE63:AE64"/>
    <mergeCell ref="AF63:AF64"/>
    <mergeCell ref="AG63:AG64"/>
    <mergeCell ref="AH63:AH64"/>
    <mergeCell ref="AI63:AI64"/>
    <mergeCell ref="AJ63:AJ64"/>
    <mergeCell ref="V63:V64"/>
    <mergeCell ref="W63:W64"/>
    <mergeCell ref="Y63:Y64"/>
    <mergeCell ref="Z63:Z64"/>
    <mergeCell ref="AA63:AA64"/>
    <mergeCell ref="AB63:AB64"/>
    <mergeCell ref="AC63:AC64"/>
    <mergeCell ref="AD60:AD61"/>
    <mergeCell ref="AE60:AE61"/>
    <mergeCell ref="AF60:AF61"/>
    <mergeCell ref="AG60:AG61"/>
    <mergeCell ref="AH60:AH61"/>
    <mergeCell ref="AI60:AI61"/>
    <mergeCell ref="AJ60:AJ61"/>
    <mergeCell ref="V60:V61"/>
    <mergeCell ref="W60:W61"/>
    <mergeCell ref="Y60:Y61"/>
    <mergeCell ref="Z60:Z61"/>
    <mergeCell ref="AA60:AA61"/>
    <mergeCell ref="AB60:AB61"/>
    <mergeCell ref="AC60:AC61"/>
    <mergeCell ref="AD57:AD58"/>
    <mergeCell ref="AE57:AE58"/>
    <mergeCell ref="AF57:AF58"/>
    <mergeCell ref="AG57:AG58"/>
    <mergeCell ref="AH57:AH58"/>
    <mergeCell ref="AI57:AI58"/>
    <mergeCell ref="AJ57:AJ58"/>
    <mergeCell ref="V57:V58"/>
    <mergeCell ref="W57:W58"/>
    <mergeCell ref="Y57:Y58"/>
    <mergeCell ref="Z57:Z58"/>
    <mergeCell ref="AA57:AA58"/>
    <mergeCell ref="AB57:AB58"/>
    <mergeCell ref="AC57:AC58"/>
    <mergeCell ref="AD55:AD56"/>
    <mergeCell ref="AE55:AE56"/>
    <mergeCell ref="AF55:AF56"/>
    <mergeCell ref="AG55:AG56"/>
    <mergeCell ref="AH55:AH56"/>
    <mergeCell ref="AI55:AI56"/>
    <mergeCell ref="AJ55:AJ56"/>
    <mergeCell ref="V55:V56"/>
    <mergeCell ref="W55:W56"/>
    <mergeCell ref="Y55:Y56"/>
    <mergeCell ref="Z55:Z56"/>
    <mergeCell ref="AA55:AA56"/>
    <mergeCell ref="AB55:AB56"/>
    <mergeCell ref="AC55:AC56"/>
    <mergeCell ref="AD52:AD53"/>
    <mergeCell ref="AE52:AE53"/>
    <mergeCell ref="AF52:AF53"/>
    <mergeCell ref="AG52:AG53"/>
    <mergeCell ref="AH52:AH53"/>
    <mergeCell ref="AI52:AI53"/>
    <mergeCell ref="AJ52:AJ53"/>
    <mergeCell ref="V52:V53"/>
    <mergeCell ref="W52:W53"/>
    <mergeCell ref="Y52:Y53"/>
    <mergeCell ref="Z52:Z53"/>
    <mergeCell ref="AA52:AA53"/>
    <mergeCell ref="AB52:AB53"/>
    <mergeCell ref="AC52:AC53"/>
    <mergeCell ref="AD83:AD84"/>
    <mergeCell ref="AE83:AE84"/>
    <mergeCell ref="AF83:AF84"/>
    <mergeCell ref="AG83:AG84"/>
    <mergeCell ref="AH83:AH84"/>
    <mergeCell ref="AI83:AI84"/>
    <mergeCell ref="AJ83:AJ84"/>
    <mergeCell ref="V83:V84"/>
    <mergeCell ref="W83:W84"/>
    <mergeCell ref="Y83:Y84"/>
    <mergeCell ref="Z83:Z84"/>
    <mergeCell ref="AA83:AA84"/>
    <mergeCell ref="AB83:AB84"/>
    <mergeCell ref="AC83:AC84"/>
    <mergeCell ref="AD27:AD28"/>
    <mergeCell ref="AE27:AE28"/>
    <mergeCell ref="AF27:AF28"/>
    <mergeCell ref="AG27:AG28"/>
    <mergeCell ref="AH27:AH28"/>
    <mergeCell ref="AI27:AI28"/>
    <mergeCell ref="AJ27:AJ28"/>
    <mergeCell ref="V27:V28"/>
    <mergeCell ref="W27:W28"/>
    <mergeCell ref="Y27:Y28"/>
    <mergeCell ref="Z27:Z28"/>
    <mergeCell ref="AA27:AA28"/>
    <mergeCell ref="AB27:AB28"/>
    <mergeCell ref="AC27:AC28"/>
    <mergeCell ref="AD25:AD26"/>
    <mergeCell ref="AE25:AE26"/>
    <mergeCell ref="AF25:AF26"/>
    <mergeCell ref="AG25:AG26"/>
    <mergeCell ref="AH25:AH26"/>
    <mergeCell ref="AI25:AI26"/>
    <mergeCell ref="AJ25:AJ26"/>
    <mergeCell ref="V25:V26"/>
    <mergeCell ref="W25:W26"/>
    <mergeCell ref="Y25:Y26"/>
    <mergeCell ref="Z25:Z26"/>
    <mergeCell ref="AA25:AA26"/>
    <mergeCell ref="AB25:AB26"/>
    <mergeCell ref="AC25:AC26"/>
    <mergeCell ref="AD81:AD82"/>
    <mergeCell ref="AE81:AE82"/>
    <mergeCell ref="AF81:AF82"/>
    <mergeCell ref="AG81:AG82"/>
    <mergeCell ref="AH81:AH82"/>
    <mergeCell ref="AI81:AI82"/>
    <mergeCell ref="AJ81:AJ82"/>
    <mergeCell ref="V81:V82"/>
    <mergeCell ref="W81:W82"/>
    <mergeCell ref="Y81:Y82"/>
    <mergeCell ref="Z81:Z82"/>
    <mergeCell ref="AA81:AA82"/>
    <mergeCell ref="AB81:AB82"/>
    <mergeCell ref="AC81:AC82"/>
    <mergeCell ref="AD79:AD80"/>
    <mergeCell ref="AE79:AE80"/>
    <mergeCell ref="AF79:AF80"/>
    <mergeCell ref="AG79:AG80"/>
    <mergeCell ref="AH79:AH80"/>
    <mergeCell ref="AI79:AI80"/>
    <mergeCell ref="AJ79:AJ80"/>
    <mergeCell ref="V79:V80"/>
    <mergeCell ref="W79:W80"/>
    <mergeCell ref="Y79:Y80"/>
    <mergeCell ref="Z79:Z80"/>
    <mergeCell ref="AA79:AA80"/>
    <mergeCell ref="AB79:AB80"/>
    <mergeCell ref="AC79:AC80"/>
    <mergeCell ref="AD77:AD78"/>
    <mergeCell ref="AE77:AE78"/>
    <mergeCell ref="AF77:AF78"/>
    <mergeCell ref="AG77:AG78"/>
    <mergeCell ref="AH77:AH78"/>
    <mergeCell ref="AI77:AI78"/>
    <mergeCell ref="AJ77:AJ78"/>
    <mergeCell ref="V77:V78"/>
    <mergeCell ref="W77:W78"/>
    <mergeCell ref="Y77:Y78"/>
    <mergeCell ref="Z77:Z78"/>
    <mergeCell ref="AA77:AA78"/>
    <mergeCell ref="AB77:AB78"/>
    <mergeCell ref="AC77:AC78"/>
    <mergeCell ref="AD75:AD76"/>
    <mergeCell ref="AE75:AE76"/>
    <mergeCell ref="AF75:AF76"/>
    <mergeCell ref="AG75:AG76"/>
    <mergeCell ref="AH75:AH76"/>
    <mergeCell ref="AI75:AI76"/>
    <mergeCell ref="AJ75:AJ76"/>
    <mergeCell ref="V75:V76"/>
    <mergeCell ref="W75:W76"/>
    <mergeCell ref="Y75:Y76"/>
    <mergeCell ref="Z75:Z76"/>
    <mergeCell ref="AA75:AA76"/>
    <mergeCell ref="AB75:AB76"/>
    <mergeCell ref="AC75:AC76"/>
    <mergeCell ref="AD73:AD74"/>
    <mergeCell ref="AE73:AE74"/>
    <mergeCell ref="AF73:AF74"/>
    <mergeCell ref="AG73:AG74"/>
    <mergeCell ref="AH73:AH74"/>
    <mergeCell ref="AI73:AI74"/>
    <mergeCell ref="AJ73:AJ74"/>
    <mergeCell ref="V73:V74"/>
    <mergeCell ref="W73:W74"/>
    <mergeCell ref="Y73:Y74"/>
    <mergeCell ref="Z73:Z74"/>
    <mergeCell ref="AA73:AA74"/>
    <mergeCell ref="AB73:AB74"/>
    <mergeCell ref="AC73:AC74"/>
    <mergeCell ref="AD71:AD72"/>
    <mergeCell ref="AE71:AE72"/>
    <mergeCell ref="AF71:AF72"/>
    <mergeCell ref="AG71:AG72"/>
    <mergeCell ref="AH71:AH72"/>
    <mergeCell ref="AI71:AI72"/>
    <mergeCell ref="AJ71:AJ72"/>
    <mergeCell ref="V71:V72"/>
    <mergeCell ref="W71:W72"/>
    <mergeCell ref="Y71:Y72"/>
    <mergeCell ref="Z71:Z72"/>
    <mergeCell ref="AA71:AA72"/>
    <mergeCell ref="AB71:AB72"/>
    <mergeCell ref="AC71:AC72"/>
    <mergeCell ref="AD69:AD70"/>
    <mergeCell ref="AE69:AE70"/>
    <mergeCell ref="AF69:AF70"/>
    <mergeCell ref="AG69:AG70"/>
    <mergeCell ref="AH69:AH70"/>
    <mergeCell ref="AI69:AI70"/>
    <mergeCell ref="AJ69:AJ70"/>
    <mergeCell ref="V69:V70"/>
    <mergeCell ref="W69:W70"/>
    <mergeCell ref="Y69:Y70"/>
    <mergeCell ref="Z69:Z70"/>
    <mergeCell ref="AA69:AA70"/>
    <mergeCell ref="AB69:AB70"/>
    <mergeCell ref="AC69:AC70"/>
    <mergeCell ref="AD49:AD50"/>
    <mergeCell ref="AE49:AE50"/>
    <mergeCell ref="AF49:AF50"/>
    <mergeCell ref="AG49:AG50"/>
    <mergeCell ref="AH49:AH50"/>
    <mergeCell ref="AI49:AI50"/>
    <mergeCell ref="AJ49:AJ50"/>
    <mergeCell ref="V49:V50"/>
    <mergeCell ref="W49:W50"/>
    <mergeCell ref="Y49:Y50"/>
    <mergeCell ref="Z49:Z50"/>
    <mergeCell ref="AA49:AA50"/>
    <mergeCell ref="AB49:AB50"/>
    <mergeCell ref="AC49:AC50"/>
    <mergeCell ref="AD46:AD47"/>
    <mergeCell ref="AE46:AE47"/>
    <mergeCell ref="AF46:AF47"/>
    <mergeCell ref="AG46:AG47"/>
    <mergeCell ref="AH46:AH47"/>
    <mergeCell ref="AI46:AI47"/>
    <mergeCell ref="AJ46:AJ47"/>
    <mergeCell ref="V46:V47"/>
    <mergeCell ref="W46:W47"/>
    <mergeCell ref="Y46:Y47"/>
    <mergeCell ref="Z46:Z47"/>
    <mergeCell ref="AA46:AA47"/>
    <mergeCell ref="AB46:AB47"/>
    <mergeCell ref="AC46:AC47"/>
    <mergeCell ref="AD43:AD44"/>
    <mergeCell ref="AE43:AE44"/>
    <mergeCell ref="AF43:AF44"/>
    <mergeCell ref="AG43:AG44"/>
    <mergeCell ref="AH43:AH44"/>
    <mergeCell ref="AI43:AI44"/>
    <mergeCell ref="AJ43:AJ44"/>
    <mergeCell ref="V43:V44"/>
    <mergeCell ref="W43:W44"/>
    <mergeCell ref="Y43:Y44"/>
    <mergeCell ref="Z43:Z44"/>
    <mergeCell ref="AA43:AA44"/>
    <mergeCell ref="AB43:AB44"/>
    <mergeCell ref="AC43:AC44"/>
    <mergeCell ref="AD41:AD42"/>
    <mergeCell ref="AE41:AE42"/>
    <mergeCell ref="AF41:AF42"/>
    <mergeCell ref="AG41:AG42"/>
    <mergeCell ref="AH41:AH42"/>
    <mergeCell ref="AI41:AI42"/>
    <mergeCell ref="AJ41:AJ42"/>
    <mergeCell ref="V41:V42"/>
    <mergeCell ref="W41:W42"/>
    <mergeCell ref="Y41:Y42"/>
    <mergeCell ref="Z41:Z42"/>
    <mergeCell ref="AA41:AA42"/>
    <mergeCell ref="AB41:AB42"/>
    <mergeCell ref="AC41:AC42"/>
    <mergeCell ref="AG39:AG40"/>
    <mergeCell ref="AH39:AH40"/>
    <mergeCell ref="AI39:AI40"/>
    <mergeCell ref="AJ39:AJ40"/>
    <mergeCell ref="V39:V40"/>
    <mergeCell ref="W39:W40"/>
    <mergeCell ref="Y39:Y40"/>
    <mergeCell ref="Z39:Z40"/>
    <mergeCell ref="AA39:AA40"/>
    <mergeCell ref="AB39:AB40"/>
    <mergeCell ref="AC39:AC40"/>
    <mergeCell ref="B62:W62"/>
    <mergeCell ref="V31:V32"/>
    <mergeCell ref="W31:W32"/>
    <mergeCell ref="Y31:Y32"/>
    <mergeCell ref="Z31:Z32"/>
    <mergeCell ref="AA31:AA32"/>
    <mergeCell ref="AB31:AB32"/>
    <mergeCell ref="AC31:AC32"/>
    <mergeCell ref="AD34:AD35"/>
    <mergeCell ref="V34:V35"/>
    <mergeCell ref="W34:W35"/>
    <mergeCell ref="Y34:Y35"/>
    <mergeCell ref="Z34:Z35"/>
    <mergeCell ref="AA34:AA35"/>
    <mergeCell ref="AB34:AB35"/>
    <mergeCell ref="AC34:AC35"/>
    <mergeCell ref="AD37:AD38"/>
    <mergeCell ref="V37:V38"/>
    <mergeCell ref="W37:W38"/>
    <mergeCell ref="Y37:Y38"/>
    <mergeCell ref="Z37:Z38"/>
    <mergeCell ref="AA37:AA38"/>
    <mergeCell ref="AB37:AB38"/>
    <mergeCell ref="AC37:AC38"/>
    <mergeCell ref="AD31:AD32"/>
    <mergeCell ref="AE31:AE32"/>
    <mergeCell ref="AF31:AF32"/>
    <mergeCell ref="AG31:AG32"/>
    <mergeCell ref="AH31:AH32"/>
    <mergeCell ref="AI31:AI32"/>
    <mergeCell ref="AJ31:AJ32"/>
    <mergeCell ref="B36:W36"/>
    <mergeCell ref="D48:W48"/>
    <mergeCell ref="AE34:AE35"/>
    <mergeCell ref="AF34:AF35"/>
    <mergeCell ref="AG34:AG35"/>
    <mergeCell ref="AH34:AH35"/>
    <mergeCell ref="AI34:AI35"/>
    <mergeCell ref="AJ34:AJ35"/>
    <mergeCell ref="AE37:AE38"/>
    <mergeCell ref="AF37:AF38"/>
    <mergeCell ref="AG37:AG38"/>
    <mergeCell ref="AH37:AH38"/>
    <mergeCell ref="AI37:AI38"/>
    <mergeCell ref="AJ37:AJ38"/>
    <mergeCell ref="AD39:AD40"/>
    <mergeCell ref="AE39:AE40"/>
    <mergeCell ref="AF39:AF40"/>
    <mergeCell ref="AD29:AD30"/>
    <mergeCell ref="AE29:AE30"/>
    <mergeCell ref="AF29:AF30"/>
    <mergeCell ref="AG29:AG30"/>
    <mergeCell ref="AH29:AH30"/>
    <mergeCell ref="AI29:AI30"/>
    <mergeCell ref="AJ29:AJ30"/>
    <mergeCell ref="V29:V30"/>
    <mergeCell ref="W29:W30"/>
    <mergeCell ref="Y29:Y30"/>
    <mergeCell ref="Z29:Z30"/>
    <mergeCell ref="AA29:AA30"/>
    <mergeCell ref="AB29:AB30"/>
    <mergeCell ref="AC29:AC30"/>
    <mergeCell ref="Y19:Y20"/>
    <mergeCell ref="Y21:Y22"/>
    <mergeCell ref="Z21:Z22"/>
    <mergeCell ref="AA21:AA22"/>
    <mergeCell ref="AB21:AB22"/>
    <mergeCell ref="AC21:AC22"/>
    <mergeCell ref="AI23:AI24"/>
    <mergeCell ref="AJ23:AJ24"/>
    <mergeCell ref="AE21:AE22"/>
    <mergeCell ref="AF21:AF22"/>
    <mergeCell ref="AG21:AG22"/>
    <mergeCell ref="AH21:AH22"/>
    <mergeCell ref="AI21:AI22"/>
    <mergeCell ref="AJ21:AJ22"/>
    <mergeCell ref="AH23:AH24"/>
    <mergeCell ref="AF23:AF24"/>
    <mergeCell ref="AG23:AG24"/>
    <mergeCell ref="Y23:Y24"/>
    <mergeCell ref="Z23:Z24"/>
    <mergeCell ref="AA23:AA24"/>
    <mergeCell ref="AB23:AB24"/>
    <mergeCell ref="AC23:AC24"/>
    <mergeCell ref="AD23:AD24"/>
    <mergeCell ref="AE23:AE24"/>
    <mergeCell ref="AG19:AG20"/>
    <mergeCell ref="AH19:AH20"/>
    <mergeCell ref="AI19:AI20"/>
    <mergeCell ref="AJ19:AJ20"/>
    <mergeCell ref="Z19:Z20"/>
    <mergeCell ref="AA19:AA20"/>
    <mergeCell ref="AB19:AB20"/>
    <mergeCell ref="AC19:AC20"/>
    <mergeCell ref="AD19:AD20"/>
    <mergeCell ref="AE19:AE20"/>
    <mergeCell ref="AF19:AF20"/>
    <mergeCell ref="V19:V20"/>
    <mergeCell ref="V21:V22"/>
    <mergeCell ref="W21:W22"/>
    <mergeCell ref="V23:V24"/>
    <mergeCell ref="W23:W24"/>
    <mergeCell ref="B17:B18"/>
    <mergeCell ref="C17:C18"/>
    <mergeCell ref="D17:G18"/>
    <mergeCell ref="W17:W18"/>
    <mergeCell ref="D19:G20"/>
    <mergeCell ref="W19:W20"/>
    <mergeCell ref="Y7:AJ7"/>
    <mergeCell ref="Y8:AJ10"/>
    <mergeCell ref="AC17:AC18"/>
    <mergeCell ref="AD17:AD18"/>
    <mergeCell ref="AE17:AE18"/>
    <mergeCell ref="AF17:AF18"/>
    <mergeCell ref="AG17:AG18"/>
    <mergeCell ref="AJ17:AJ18"/>
    <mergeCell ref="AA17:AA18"/>
    <mergeCell ref="AB17:AB18"/>
    <mergeCell ref="Z17:Z18"/>
    <mergeCell ref="Y17:Y18"/>
    <mergeCell ref="F12:F13"/>
    <mergeCell ref="G12:G13"/>
    <mergeCell ref="V12:V13"/>
    <mergeCell ref="W12:W13"/>
    <mergeCell ref="Y12:Y13"/>
    <mergeCell ref="Z12:Z13"/>
    <mergeCell ref="B14:W14"/>
    <mergeCell ref="AH17:AH18"/>
    <mergeCell ref="AI17:AI18"/>
    <mergeCell ref="V17:V18"/>
    <mergeCell ref="A8:M8"/>
    <mergeCell ref="A9:M9"/>
    <mergeCell ref="N9:W9"/>
    <mergeCell ref="A10:M10"/>
    <mergeCell ref="N10:W10"/>
    <mergeCell ref="D4:T6"/>
    <mergeCell ref="U4:V4"/>
    <mergeCell ref="U5:V5"/>
    <mergeCell ref="U6:V6"/>
    <mergeCell ref="A7:M7"/>
    <mergeCell ref="N7:W7"/>
    <mergeCell ref="N8:W8"/>
    <mergeCell ref="C3:T3"/>
    <mergeCell ref="U3:W3"/>
    <mergeCell ref="C1:T2"/>
    <mergeCell ref="U1:W1"/>
    <mergeCell ref="Y1:AH6"/>
    <mergeCell ref="AI1:AJ1"/>
    <mergeCell ref="U2:W2"/>
    <mergeCell ref="AI2:AJ2"/>
    <mergeCell ref="AI3:AJ6"/>
    <mergeCell ref="Z15:Z16"/>
    <mergeCell ref="AI15:AI16"/>
    <mergeCell ref="AJ15:AJ16"/>
    <mergeCell ref="AA12:AA13"/>
    <mergeCell ref="AC15:AC16"/>
    <mergeCell ref="AD15:AD16"/>
    <mergeCell ref="AE15:AE16"/>
    <mergeCell ref="AF15:AF16"/>
    <mergeCell ref="AG15:AG16"/>
    <mergeCell ref="AH15:AH16"/>
    <mergeCell ref="B57:B58"/>
    <mergeCell ref="C57:C58"/>
    <mergeCell ref="D57:G58"/>
    <mergeCell ref="D60:D61"/>
    <mergeCell ref="E60:E61"/>
    <mergeCell ref="F60:F61"/>
    <mergeCell ref="G60:G61"/>
    <mergeCell ref="AI12:AI13"/>
    <mergeCell ref="AJ12:AJ13"/>
    <mergeCell ref="AB12:AB13"/>
    <mergeCell ref="AC12:AC13"/>
    <mergeCell ref="AD12:AD13"/>
    <mergeCell ref="AE12:AE13"/>
    <mergeCell ref="AF12:AF13"/>
    <mergeCell ref="AG12:AG13"/>
    <mergeCell ref="AH12:AH13"/>
    <mergeCell ref="AA15:AA16"/>
    <mergeCell ref="AB15:AB16"/>
    <mergeCell ref="B15:B16"/>
    <mergeCell ref="C15:C16"/>
    <mergeCell ref="D15:G16"/>
    <mergeCell ref="V15:V16"/>
    <mergeCell ref="W15:W16"/>
    <mergeCell ref="Y15:Y16"/>
    <mergeCell ref="B52:B53"/>
    <mergeCell ref="C52:C53"/>
    <mergeCell ref="D52:D53"/>
    <mergeCell ref="E52:E53"/>
    <mergeCell ref="F52:F53"/>
    <mergeCell ref="G52:G53"/>
    <mergeCell ref="B55:B56"/>
    <mergeCell ref="C55:C56"/>
    <mergeCell ref="D55:G56"/>
    <mergeCell ref="B54:W54"/>
    <mergeCell ref="D43:G44"/>
    <mergeCell ref="G46:G47"/>
    <mergeCell ref="D49:G50"/>
    <mergeCell ref="B41:B42"/>
    <mergeCell ref="C41:C42"/>
    <mergeCell ref="C43:C44"/>
    <mergeCell ref="C46:C47"/>
    <mergeCell ref="D46:D47"/>
    <mergeCell ref="E46:E47"/>
    <mergeCell ref="F46:F47"/>
    <mergeCell ref="D77:G78"/>
    <mergeCell ref="D79:G80"/>
    <mergeCell ref="D81:G82"/>
    <mergeCell ref="D83:G84"/>
    <mergeCell ref="D63:G64"/>
    <mergeCell ref="D65:G66"/>
    <mergeCell ref="D67:G68"/>
    <mergeCell ref="D69:G70"/>
    <mergeCell ref="D71:G72"/>
    <mergeCell ref="D73:G74"/>
    <mergeCell ref="D75:G76"/>
    <mergeCell ref="B77:B78"/>
    <mergeCell ref="C77:C78"/>
    <mergeCell ref="B79:B80"/>
    <mergeCell ref="C79:C80"/>
    <mergeCell ref="B81:B82"/>
    <mergeCell ref="C81:C82"/>
    <mergeCell ref="B83:B84"/>
    <mergeCell ref="C83:C84"/>
    <mergeCell ref="A34:A44"/>
    <mergeCell ref="B43:B44"/>
    <mergeCell ref="A46:A50"/>
    <mergeCell ref="B46:B47"/>
    <mergeCell ref="C49:C50"/>
    <mergeCell ref="A52:A58"/>
    <mergeCell ref="A60:A84"/>
    <mergeCell ref="B34:B35"/>
    <mergeCell ref="B39:B40"/>
    <mergeCell ref="C60:C61"/>
    <mergeCell ref="B63:B64"/>
    <mergeCell ref="C63:C64"/>
    <mergeCell ref="B65:B66"/>
    <mergeCell ref="C65:C66"/>
    <mergeCell ref="B67:B68"/>
    <mergeCell ref="C67:C68"/>
    <mergeCell ref="B31:B32"/>
    <mergeCell ref="C31:C32"/>
    <mergeCell ref="D31:G32"/>
    <mergeCell ref="B37:B38"/>
    <mergeCell ref="C37:C38"/>
    <mergeCell ref="B49:B50"/>
    <mergeCell ref="B60:B61"/>
    <mergeCell ref="B75:B76"/>
    <mergeCell ref="C75:C76"/>
    <mergeCell ref="B69:B70"/>
    <mergeCell ref="C69:C70"/>
    <mergeCell ref="B71:B72"/>
    <mergeCell ref="C71:C72"/>
    <mergeCell ref="B73:B74"/>
    <mergeCell ref="C73:C74"/>
    <mergeCell ref="C39:C40"/>
    <mergeCell ref="D39:G40"/>
    <mergeCell ref="C34:C35"/>
    <mergeCell ref="D34:D35"/>
    <mergeCell ref="E34:E35"/>
    <mergeCell ref="F34:F35"/>
    <mergeCell ref="G34:G35"/>
    <mergeCell ref="D37:G38"/>
    <mergeCell ref="D41:G42"/>
    <mergeCell ref="B19:B20"/>
    <mergeCell ref="C19:C20"/>
    <mergeCell ref="A1:B6"/>
    <mergeCell ref="C4:C6"/>
    <mergeCell ref="A12:A32"/>
    <mergeCell ref="B12:B13"/>
    <mergeCell ref="C12:C13"/>
    <mergeCell ref="D12:D13"/>
    <mergeCell ref="E12:E13"/>
    <mergeCell ref="B21:B22"/>
    <mergeCell ref="C21:C22"/>
    <mergeCell ref="D21:G22"/>
    <mergeCell ref="B23:B24"/>
    <mergeCell ref="C23:C24"/>
    <mergeCell ref="D23:G24"/>
    <mergeCell ref="B25:B26"/>
    <mergeCell ref="C25:C26"/>
    <mergeCell ref="D25:G26"/>
    <mergeCell ref="B27:B28"/>
    <mergeCell ref="C27:C28"/>
    <mergeCell ref="D27:G28"/>
    <mergeCell ref="B29:B30"/>
    <mergeCell ref="C29:C30"/>
    <mergeCell ref="D29:G30"/>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2"/>
  <sheetViews>
    <sheetView workbookViewId="0">
      <selection sqref="A1:S1"/>
    </sheetView>
  </sheetViews>
  <sheetFormatPr baseColWidth="10" defaultColWidth="14.42578125" defaultRowHeight="15" customHeight="1"/>
  <cols>
    <col min="1" max="1" width="25.7109375" customWidth="1"/>
    <col min="2" max="2" width="30.140625" customWidth="1"/>
    <col min="3" max="3" width="22.7109375" customWidth="1"/>
    <col min="4" max="5" width="10.7109375" customWidth="1"/>
    <col min="6" max="6" width="22.42578125" customWidth="1"/>
    <col min="7" max="7" width="10.7109375" customWidth="1"/>
    <col min="8" max="8" width="7.140625" customWidth="1"/>
    <col min="9" max="20" width="10.7109375" customWidth="1"/>
    <col min="21" max="22" width="12" customWidth="1"/>
    <col min="23" max="23" width="10.7109375" customWidth="1"/>
    <col min="24" max="24" width="1.42578125" customWidth="1"/>
    <col min="25" max="36" width="34.7109375" customWidth="1"/>
  </cols>
  <sheetData>
    <row r="1" spans="1:36" ht="18.75" customHeight="1">
      <c r="A1" s="1098"/>
      <c r="B1" s="1014"/>
      <c r="C1" s="1085" t="s">
        <v>146</v>
      </c>
      <c r="D1" s="1013"/>
      <c r="E1" s="1013"/>
      <c r="F1" s="1013"/>
      <c r="G1" s="1013"/>
      <c r="H1" s="1013"/>
      <c r="I1" s="1013"/>
      <c r="J1" s="1013"/>
      <c r="K1" s="1013"/>
      <c r="L1" s="1013"/>
      <c r="M1" s="1013"/>
      <c r="N1" s="1013"/>
      <c r="O1" s="1013"/>
      <c r="P1" s="1013"/>
      <c r="Q1" s="1013"/>
      <c r="R1" s="1013"/>
      <c r="S1" s="1013"/>
      <c r="T1" s="1014"/>
      <c r="U1" s="1086" t="s">
        <v>147</v>
      </c>
      <c r="V1" s="1010"/>
      <c r="W1" s="1011"/>
      <c r="X1" s="74"/>
      <c r="Y1" s="1087" t="s">
        <v>818</v>
      </c>
      <c r="Z1" s="1013"/>
      <c r="AA1" s="1013"/>
      <c r="AB1" s="1013"/>
      <c r="AC1" s="1013"/>
      <c r="AD1" s="1013"/>
      <c r="AE1" s="1013"/>
      <c r="AF1" s="1013"/>
      <c r="AG1" s="1013"/>
      <c r="AH1" s="1014"/>
      <c r="AI1" s="1086" t="s">
        <v>147</v>
      </c>
      <c r="AJ1" s="1011"/>
    </row>
    <row r="2" spans="1:36" ht="18.75" customHeight="1">
      <c r="A2" s="1019"/>
      <c r="B2" s="1021"/>
      <c r="C2" s="1019"/>
      <c r="D2" s="1020"/>
      <c r="E2" s="1020"/>
      <c r="F2" s="1020"/>
      <c r="G2" s="1020"/>
      <c r="H2" s="1020"/>
      <c r="I2" s="1020"/>
      <c r="J2" s="1020"/>
      <c r="K2" s="1020"/>
      <c r="L2" s="1020"/>
      <c r="M2" s="1020"/>
      <c r="N2" s="1020"/>
      <c r="O2" s="1020"/>
      <c r="P2" s="1020"/>
      <c r="Q2" s="1020"/>
      <c r="R2" s="1020"/>
      <c r="S2" s="1020"/>
      <c r="T2" s="1021"/>
      <c r="U2" s="1088" t="s">
        <v>149</v>
      </c>
      <c r="V2" s="1010"/>
      <c r="W2" s="1011"/>
      <c r="X2" s="74"/>
      <c r="Y2" s="1019"/>
      <c r="Z2" s="1020"/>
      <c r="AA2" s="1020"/>
      <c r="AB2" s="1020"/>
      <c r="AC2" s="1020"/>
      <c r="AD2" s="1020"/>
      <c r="AE2" s="1020"/>
      <c r="AF2" s="1020"/>
      <c r="AG2" s="1020"/>
      <c r="AH2" s="1021"/>
      <c r="AI2" s="1089" t="s">
        <v>149</v>
      </c>
      <c r="AJ2" s="1011"/>
    </row>
    <row r="3" spans="1:36" ht="18.75" customHeight="1">
      <c r="A3" s="1019"/>
      <c r="B3" s="1021"/>
      <c r="C3" s="1424" t="s">
        <v>150</v>
      </c>
      <c r="D3" s="1016"/>
      <c r="E3" s="1016"/>
      <c r="F3" s="1016"/>
      <c r="G3" s="1016"/>
      <c r="H3" s="1016"/>
      <c r="I3" s="1016"/>
      <c r="J3" s="1016"/>
      <c r="K3" s="1016"/>
      <c r="L3" s="1016"/>
      <c r="M3" s="1016"/>
      <c r="N3" s="1016"/>
      <c r="O3" s="1016"/>
      <c r="P3" s="1016"/>
      <c r="Q3" s="1016"/>
      <c r="R3" s="1016"/>
      <c r="S3" s="1016"/>
      <c r="T3" s="1017"/>
      <c r="U3" s="1425">
        <v>43654</v>
      </c>
      <c r="V3" s="1010"/>
      <c r="W3" s="1011"/>
      <c r="X3" s="74"/>
      <c r="Y3" s="1019"/>
      <c r="Z3" s="1020"/>
      <c r="AA3" s="1020"/>
      <c r="AB3" s="1020"/>
      <c r="AC3" s="1020"/>
      <c r="AD3" s="1020"/>
      <c r="AE3" s="1020"/>
      <c r="AF3" s="1020"/>
      <c r="AG3" s="1020"/>
      <c r="AH3" s="1021"/>
      <c r="AI3" s="1426">
        <f>+U3</f>
        <v>43654</v>
      </c>
      <c r="AJ3" s="1014"/>
    </row>
    <row r="4" spans="1:36" ht="18.75" customHeight="1">
      <c r="A4" s="1019"/>
      <c r="B4" s="1021"/>
      <c r="C4" s="1099" t="s">
        <v>151</v>
      </c>
      <c r="D4" s="1094" t="s">
        <v>112</v>
      </c>
      <c r="E4" s="1013"/>
      <c r="F4" s="1013"/>
      <c r="G4" s="1013"/>
      <c r="H4" s="1013"/>
      <c r="I4" s="1013"/>
      <c r="J4" s="1013"/>
      <c r="K4" s="1013"/>
      <c r="L4" s="1013"/>
      <c r="M4" s="1013"/>
      <c r="N4" s="1013"/>
      <c r="O4" s="1013"/>
      <c r="P4" s="1013"/>
      <c r="Q4" s="1013"/>
      <c r="R4" s="1013"/>
      <c r="S4" s="1013"/>
      <c r="T4" s="1014"/>
      <c r="U4" s="1138" t="s">
        <v>70</v>
      </c>
      <c r="V4" s="1011"/>
      <c r="W4" s="699">
        <v>4.2599999999999999E-2</v>
      </c>
      <c r="X4" s="112"/>
      <c r="Y4" s="1019"/>
      <c r="Z4" s="1020"/>
      <c r="AA4" s="1020"/>
      <c r="AB4" s="1020"/>
      <c r="AC4" s="1020"/>
      <c r="AD4" s="1020"/>
      <c r="AE4" s="1020"/>
      <c r="AF4" s="1020"/>
      <c r="AG4" s="1020"/>
      <c r="AH4" s="1021"/>
      <c r="AI4" s="1019"/>
      <c r="AJ4" s="1021"/>
    </row>
    <row r="5" spans="1:36" ht="18.75" customHeight="1">
      <c r="A5" s="1019"/>
      <c r="B5" s="1021"/>
      <c r="C5" s="1018"/>
      <c r="D5" s="1019"/>
      <c r="E5" s="1020"/>
      <c r="F5" s="1020"/>
      <c r="G5" s="1020"/>
      <c r="H5" s="1020"/>
      <c r="I5" s="1020"/>
      <c r="J5" s="1020"/>
      <c r="K5" s="1020"/>
      <c r="L5" s="1020"/>
      <c r="M5" s="1020"/>
      <c r="N5" s="1020"/>
      <c r="O5" s="1020"/>
      <c r="P5" s="1020"/>
      <c r="Q5" s="1020"/>
      <c r="R5" s="1020"/>
      <c r="S5" s="1020"/>
      <c r="T5" s="1021"/>
      <c r="U5" s="1427" t="s">
        <v>152</v>
      </c>
      <c r="V5" s="1011"/>
      <c r="W5" s="534">
        <f>W12+W36+W46+W56</f>
        <v>0.99991999999999992</v>
      </c>
      <c r="X5" s="112"/>
      <c r="Y5" s="1019"/>
      <c r="Z5" s="1020"/>
      <c r="AA5" s="1020"/>
      <c r="AB5" s="1020"/>
      <c r="AC5" s="1020"/>
      <c r="AD5" s="1020"/>
      <c r="AE5" s="1020"/>
      <c r="AF5" s="1020"/>
      <c r="AG5" s="1020"/>
      <c r="AH5" s="1021"/>
      <c r="AI5" s="1019"/>
      <c r="AJ5" s="1021"/>
    </row>
    <row r="6" spans="1:36" ht="24.75" customHeight="1">
      <c r="A6" s="1015"/>
      <c r="B6" s="1017"/>
      <c r="C6" s="1008"/>
      <c r="D6" s="1015"/>
      <c r="E6" s="1016"/>
      <c r="F6" s="1016"/>
      <c r="G6" s="1016"/>
      <c r="H6" s="1016"/>
      <c r="I6" s="1016"/>
      <c r="J6" s="1016"/>
      <c r="K6" s="1016"/>
      <c r="L6" s="1016"/>
      <c r="M6" s="1016"/>
      <c r="N6" s="1016"/>
      <c r="O6" s="1016"/>
      <c r="P6" s="1016"/>
      <c r="Q6" s="1016"/>
      <c r="R6" s="1016"/>
      <c r="S6" s="1016"/>
      <c r="T6" s="1017"/>
      <c r="U6" s="1138" t="s">
        <v>153</v>
      </c>
      <c r="V6" s="1011"/>
      <c r="W6" s="700">
        <f>+W5*W4</f>
        <v>4.2596591999999996E-2</v>
      </c>
      <c r="X6" s="112"/>
      <c r="Y6" s="1015"/>
      <c r="Z6" s="1016"/>
      <c r="AA6" s="1016"/>
      <c r="AB6" s="1016"/>
      <c r="AC6" s="1016"/>
      <c r="AD6" s="1016"/>
      <c r="AE6" s="1016"/>
      <c r="AF6" s="1016"/>
      <c r="AG6" s="1016"/>
      <c r="AH6" s="1017"/>
      <c r="AI6" s="1015"/>
      <c r="AJ6" s="1017"/>
    </row>
    <row r="7" spans="1:36" ht="18.75">
      <c r="A7" s="1311" t="s">
        <v>154</v>
      </c>
      <c r="B7" s="1010"/>
      <c r="C7" s="1010"/>
      <c r="D7" s="1010"/>
      <c r="E7" s="1010"/>
      <c r="F7" s="1010"/>
      <c r="G7" s="1010"/>
      <c r="H7" s="1010"/>
      <c r="I7" s="1010"/>
      <c r="J7" s="1010"/>
      <c r="K7" s="1010"/>
      <c r="L7" s="1010"/>
      <c r="M7" s="1011"/>
      <c r="N7" s="1311" t="s">
        <v>155</v>
      </c>
      <c r="O7" s="1010"/>
      <c r="P7" s="1010"/>
      <c r="Q7" s="1010"/>
      <c r="R7" s="1010"/>
      <c r="S7" s="1010"/>
      <c r="T7" s="1010"/>
      <c r="U7" s="1010"/>
      <c r="V7" s="1010"/>
      <c r="W7" s="1313"/>
      <c r="X7" s="74"/>
      <c r="Y7" s="1100" t="s">
        <v>1</v>
      </c>
      <c r="Z7" s="1010"/>
      <c r="AA7" s="1010"/>
      <c r="AB7" s="1010"/>
      <c r="AC7" s="1010"/>
      <c r="AD7" s="1010"/>
      <c r="AE7" s="1010"/>
      <c r="AF7" s="1010"/>
      <c r="AG7" s="1010"/>
      <c r="AH7" s="1010"/>
      <c r="AI7" s="1010"/>
      <c r="AJ7" s="1011"/>
    </row>
    <row r="8" spans="1:36" ht="38.25" customHeight="1">
      <c r="A8" s="1100" t="s">
        <v>2737</v>
      </c>
      <c r="B8" s="1010"/>
      <c r="C8" s="1010"/>
      <c r="D8" s="1010"/>
      <c r="E8" s="1010"/>
      <c r="F8" s="1010"/>
      <c r="G8" s="1010"/>
      <c r="H8" s="1010"/>
      <c r="I8" s="1010"/>
      <c r="J8" s="1010"/>
      <c r="K8" s="1010"/>
      <c r="L8" s="1010"/>
      <c r="M8" s="1011"/>
      <c r="N8" s="1100" t="s">
        <v>2738</v>
      </c>
      <c r="O8" s="1010"/>
      <c r="P8" s="1010"/>
      <c r="Q8" s="1010"/>
      <c r="R8" s="1010"/>
      <c r="S8" s="1010"/>
      <c r="T8" s="1010"/>
      <c r="U8" s="1010"/>
      <c r="V8" s="1010"/>
      <c r="W8" s="1010"/>
      <c r="X8" s="74"/>
      <c r="Y8" s="1101" t="str">
        <f>+D4</f>
        <v>SERVICIO AL CIUDADANO Y PARTICIPACION</v>
      </c>
      <c r="Z8" s="1020"/>
      <c r="AA8" s="1020"/>
      <c r="AB8" s="1020"/>
      <c r="AC8" s="1020"/>
      <c r="AD8" s="1020"/>
      <c r="AE8" s="1020"/>
      <c r="AF8" s="1020"/>
      <c r="AG8" s="1020"/>
      <c r="AH8" s="1020"/>
      <c r="AI8" s="1020"/>
      <c r="AJ8" s="1021"/>
    </row>
    <row r="9" spans="1:36" ht="18.75">
      <c r="A9" s="1311" t="s">
        <v>71</v>
      </c>
      <c r="B9" s="1010"/>
      <c r="C9" s="1010"/>
      <c r="D9" s="1010"/>
      <c r="E9" s="1010"/>
      <c r="F9" s="1010"/>
      <c r="G9" s="1010"/>
      <c r="H9" s="1010"/>
      <c r="I9" s="1010"/>
      <c r="J9" s="1010"/>
      <c r="K9" s="1010"/>
      <c r="L9" s="1010"/>
      <c r="M9" s="1011"/>
      <c r="N9" s="1311" t="s">
        <v>821</v>
      </c>
      <c r="O9" s="1010"/>
      <c r="P9" s="1010"/>
      <c r="Q9" s="1010"/>
      <c r="R9" s="1010"/>
      <c r="S9" s="1010"/>
      <c r="T9" s="1010"/>
      <c r="U9" s="1010"/>
      <c r="V9" s="1010"/>
      <c r="W9" s="1011"/>
      <c r="X9" s="74"/>
      <c r="Y9" s="1019"/>
      <c r="Z9" s="1020"/>
      <c r="AA9" s="1020"/>
      <c r="AB9" s="1020"/>
      <c r="AC9" s="1020"/>
      <c r="AD9" s="1020"/>
      <c r="AE9" s="1020"/>
      <c r="AF9" s="1020"/>
      <c r="AG9" s="1020"/>
      <c r="AH9" s="1020"/>
      <c r="AI9" s="1020"/>
      <c r="AJ9" s="1021"/>
    </row>
    <row r="10" spans="1:36" ht="78.75" customHeight="1">
      <c r="A10" s="1138" t="s">
        <v>2739</v>
      </c>
      <c r="B10" s="1010"/>
      <c r="C10" s="1010"/>
      <c r="D10" s="1010"/>
      <c r="E10" s="1010"/>
      <c r="F10" s="1010"/>
      <c r="G10" s="1010"/>
      <c r="H10" s="1010"/>
      <c r="I10" s="1010"/>
      <c r="J10" s="1010"/>
      <c r="K10" s="1010"/>
      <c r="L10" s="1010"/>
      <c r="M10" s="1011"/>
      <c r="N10" s="1138" t="s">
        <v>2740</v>
      </c>
      <c r="O10" s="1010"/>
      <c r="P10" s="1010"/>
      <c r="Q10" s="1010"/>
      <c r="R10" s="1010"/>
      <c r="S10" s="1010"/>
      <c r="T10" s="1010"/>
      <c r="U10" s="1010"/>
      <c r="V10" s="1010"/>
      <c r="W10" s="1010"/>
      <c r="X10" s="74"/>
      <c r="Y10" s="1015"/>
      <c r="Z10" s="1016"/>
      <c r="AA10" s="1016"/>
      <c r="AB10" s="1016"/>
      <c r="AC10" s="1016"/>
      <c r="AD10" s="1016"/>
      <c r="AE10" s="1016"/>
      <c r="AF10" s="1016"/>
      <c r="AG10" s="1016"/>
      <c r="AH10" s="1016"/>
      <c r="AI10" s="1016"/>
      <c r="AJ10" s="1017"/>
    </row>
    <row r="11" spans="1:36" ht="22.5">
      <c r="A11" s="35" t="s">
        <v>2</v>
      </c>
      <c r="B11" s="40" t="s">
        <v>161</v>
      </c>
      <c r="C11" s="40" t="s">
        <v>7</v>
      </c>
      <c r="D11" s="35" t="s">
        <v>3</v>
      </c>
      <c r="E11" s="35" t="s">
        <v>4</v>
      </c>
      <c r="F11" s="35" t="s">
        <v>5</v>
      </c>
      <c r="G11" s="37" t="s">
        <v>6</v>
      </c>
      <c r="H11" s="35" t="s">
        <v>53</v>
      </c>
      <c r="I11" s="35" t="s">
        <v>54</v>
      </c>
      <c r="J11" s="35" t="s">
        <v>55</v>
      </c>
      <c r="K11" s="35" t="s">
        <v>56</v>
      </c>
      <c r="L11" s="35" t="s">
        <v>57</v>
      </c>
      <c r="M11" s="35" t="s">
        <v>58</v>
      </c>
      <c r="N11" s="35" t="s">
        <v>59</v>
      </c>
      <c r="O11" s="35" t="s">
        <v>60</v>
      </c>
      <c r="P11" s="35" t="s">
        <v>61</v>
      </c>
      <c r="Q11" s="35" t="s">
        <v>62</v>
      </c>
      <c r="R11" s="35" t="s">
        <v>63</v>
      </c>
      <c r="S11" s="35" t="s">
        <v>64</v>
      </c>
      <c r="T11" s="35" t="s">
        <v>65</v>
      </c>
      <c r="U11" s="35" t="s">
        <v>66</v>
      </c>
      <c r="V11" s="38" t="s">
        <v>52</v>
      </c>
      <c r="W11" s="40" t="s">
        <v>162</v>
      </c>
      <c r="X11" s="74"/>
      <c r="Y11" s="23" t="s">
        <v>826</v>
      </c>
      <c r="Z11" s="23" t="s">
        <v>827</v>
      </c>
      <c r="AA11" s="23" t="s">
        <v>828</v>
      </c>
      <c r="AB11" s="23" t="s">
        <v>829</v>
      </c>
      <c r="AC11" s="23" t="s">
        <v>830</v>
      </c>
      <c r="AD11" s="23" t="s">
        <v>831</v>
      </c>
      <c r="AE11" s="23" t="s">
        <v>832</v>
      </c>
      <c r="AF11" s="23" t="s">
        <v>833</v>
      </c>
      <c r="AG11" s="23" t="s">
        <v>834</v>
      </c>
      <c r="AH11" s="23" t="s">
        <v>835</v>
      </c>
      <c r="AI11" s="23" t="s">
        <v>836</v>
      </c>
      <c r="AJ11" s="23" t="s">
        <v>837</v>
      </c>
    </row>
    <row r="12" spans="1:36" ht="24.75" customHeight="1">
      <c r="A12" s="1046" t="s">
        <v>2741</v>
      </c>
      <c r="B12" s="1047" t="s">
        <v>2742</v>
      </c>
      <c r="C12" s="1051" t="s">
        <v>2743</v>
      </c>
      <c r="D12" s="1046" t="s">
        <v>137</v>
      </c>
      <c r="E12" s="1046">
        <v>100</v>
      </c>
      <c r="F12" s="1046" t="s">
        <v>2744</v>
      </c>
      <c r="G12" s="1046" t="s">
        <v>179</v>
      </c>
      <c r="H12" s="42" t="s">
        <v>68</v>
      </c>
      <c r="I12" s="701">
        <v>8.3999999999999995E-3</v>
      </c>
      <c r="J12" s="702">
        <v>0.05</v>
      </c>
      <c r="K12" s="702">
        <v>0.14630000000000001</v>
      </c>
      <c r="L12" s="702">
        <v>0.1326</v>
      </c>
      <c r="M12" s="702">
        <v>2.1700000000000001E-2</v>
      </c>
      <c r="N12" s="702">
        <v>7.3999999999999996E-2</v>
      </c>
      <c r="O12" s="702">
        <v>9.6299999999999997E-2</v>
      </c>
      <c r="P12" s="702">
        <v>0.13850000000000001</v>
      </c>
      <c r="Q12" s="702">
        <v>0.08</v>
      </c>
      <c r="R12" s="702">
        <v>0.105</v>
      </c>
      <c r="S12" s="702">
        <v>5.5E-2</v>
      </c>
      <c r="T12" s="702">
        <v>9.2200000000000004E-2</v>
      </c>
      <c r="U12" s="57">
        <f t="shared" ref="U12:U13" si="0">SUM(I12:T12)</f>
        <v>1.0000000000000002</v>
      </c>
      <c r="V12" s="1051">
        <v>0.35</v>
      </c>
      <c r="W12" s="1052">
        <f>IF(OR(U13=0,V12=0),0,(U13/U12*V12))</f>
        <v>0.35</v>
      </c>
      <c r="X12" s="74"/>
      <c r="Y12" s="1329"/>
      <c r="Z12" s="1329"/>
      <c r="AA12" s="1329"/>
      <c r="AB12" s="1329"/>
      <c r="AC12" s="1329"/>
      <c r="AD12" s="1329"/>
      <c r="AE12" s="1329"/>
      <c r="AF12" s="1070" t="s">
        <v>2745</v>
      </c>
      <c r="AG12" s="1070" t="s">
        <v>2746</v>
      </c>
      <c r="AH12" s="1070" t="s">
        <v>2747</v>
      </c>
      <c r="AI12" s="1070" t="s">
        <v>2748</v>
      </c>
      <c r="AJ12" s="1070" t="s">
        <v>2749</v>
      </c>
    </row>
    <row r="13" spans="1:36" ht="24.75" customHeight="1">
      <c r="A13" s="1018"/>
      <c r="B13" s="1008"/>
      <c r="C13" s="1008"/>
      <c r="D13" s="1008"/>
      <c r="E13" s="1008"/>
      <c r="F13" s="1008"/>
      <c r="G13" s="1008"/>
      <c r="H13" s="120" t="s">
        <v>69</v>
      </c>
      <c r="I13" s="173">
        <v>8.3999999999999995E-3</v>
      </c>
      <c r="J13" s="173">
        <v>0.05</v>
      </c>
      <c r="K13" s="173">
        <v>0.14630000000000001</v>
      </c>
      <c r="L13" s="173">
        <v>0.1326</v>
      </c>
      <c r="M13" s="173">
        <v>2.1700000000000001E-2</v>
      </c>
      <c r="N13" s="173">
        <v>7.3999999999999996E-2</v>
      </c>
      <c r="O13" s="173">
        <v>9.6299999999999997E-2</v>
      </c>
      <c r="P13" s="173">
        <v>0.13850000000000001</v>
      </c>
      <c r="Q13" s="173">
        <v>0.08</v>
      </c>
      <c r="R13" s="173">
        <v>0.105</v>
      </c>
      <c r="S13" s="173">
        <v>5.5E-2</v>
      </c>
      <c r="T13" s="173">
        <v>9.2200000000000004E-2</v>
      </c>
      <c r="U13" s="144">
        <f t="shared" si="0"/>
        <v>1.0000000000000002</v>
      </c>
      <c r="V13" s="1008"/>
      <c r="W13" s="1008"/>
      <c r="X13" s="74"/>
      <c r="Y13" s="1008"/>
      <c r="Z13" s="1008"/>
      <c r="AA13" s="1008"/>
      <c r="AB13" s="1008"/>
      <c r="AC13" s="1008"/>
      <c r="AD13" s="1008"/>
      <c r="AE13" s="1008"/>
      <c r="AF13" s="1008"/>
      <c r="AG13" s="1008"/>
      <c r="AH13" s="1008"/>
      <c r="AI13" s="1008"/>
      <c r="AJ13" s="1008"/>
    </row>
    <row r="14" spans="1:36">
      <c r="A14" s="1018"/>
      <c r="B14" s="703"/>
      <c r="C14" s="703"/>
      <c r="D14" s="1097" t="s">
        <v>30</v>
      </c>
      <c r="E14" s="1010"/>
      <c r="F14" s="1010"/>
      <c r="G14" s="1010"/>
      <c r="H14" s="1010"/>
      <c r="I14" s="1010"/>
      <c r="J14" s="1010"/>
      <c r="K14" s="1010"/>
      <c r="L14" s="1010"/>
      <c r="M14" s="1010"/>
      <c r="N14" s="1010"/>
      <c r="O14" s="1010"/>
      <c r="P14" s="1010"/>
      <c r="Q14" s="1010"/>
      <c r="R14" s="1010"/>
      <c r="S14" s="1010"/>
      <c r="T14" s="1010"/>
      <c r="U14" s="1010"/>
      <c r="V14" s="1010"/>
      <c r="W14" s="1313"/>
      <c r="X14" s="74"/>
      <c r="Y14" s="74"/>
      <c r="Z14" s="74"/>
      <c r="AA14" s="74"/>
      <c r="AB14" s="74"/>
      <c r="AC14" s="74"/>
      <c r="AD14" s="74"/>
      <c r="AE14" s="74"/>
      <c r="AF14" s="74"/>
      <c r="AG14" s="74"/>
      <c r="AH14" s="74"/>
      <c r="AI14" s="74"/>
      <c r="AJ14" s="74"/>
    </row>
    <row r="15" spans="1:36" ht="30.75" customHeight="1">
      <c r="A15" s="1018"/>
      <c r="B15" s="1047" t="s">
        <v>2742</v>
      </c>
      <c r="C15" s="1051" t="s">
        <v>2743</v>
      </c>
      <c r="D15" s="1065" t="s">
        <v>2750</v>
      </c>
      <c r="E15" s="1013"/>
      <c r="F15" s="1013"/>
      <c r="G15" s="1014"/>
      <c r="H15" s="42" t="s">
        <v>68</v>
      </c>
      <c r="I15" s="43">
        <v>8.4000000000000005E-2</v>
      </c>
      <c r="J15" s="43">
        <v>0</v>
      </c>
      <c r="K15" s="43">
        <v>0.33299999999999996</v>
      </c>
      <c r="L15" s="43">
        <v>8.3000000000000004E-2</v>
      </c>
      <c r="M15" s="43">
        <v>0.16699999999999998</v>
      </c>
      <c r="N15" s="43">
        <v>0</v>
      </c>
      <c r="O15" s="43">
        <v>8.3000000000000004E-2</v>
      </c>
      <c r="P15" s="43">
        <v>0</v>
      </c>
      <c r="Q15" s="43">
        <v>0</v>
      </c>
      <c r="R15" s="43">
        <v>0.25</v>
      </c>
      <c r="S15" s="43">
        <v>0</v>
      </c>
      <c r="T15" s="43">
        <v>0</v>
      </c>
      <c r="U15" s="57">
        <f t="shared" ref="U15:U34" si="1">SUM(I15:T15)</f>
        <v>1</v>
      </c>
      <c r="V15" s="1051">
        <v>0.1</v>
      </c>
      <c r="W15" s="1072">
        <f>IF(OR(U16=0,V15=0),0,(U16/U15*V15))</f>
        <v>0.1</v>
      </c>
      <c r="X15" s="74"/>
      <c r="Y15" s="1071" t="s">
        <v>2751</v>
      </c>
      <c r="Z15" s="1071"/>
      <c r="AA15" s="1071" t="s">
        <v>2752</v>
      </c>
      <c r="AB15" s="1071" t="s">
        <v>2753</v>
      </c>
      <c r="AC15" s="1071" t="s">
        <v>2754</v>
      </c>
      <c r="AD15" s="1070"/>
      <c r="AE15" s="1070" t="s">
        <v>2755</v>
      </c>
      <c r="AF15" s="1329"/>
      <c r="AG15" s="1329"/>
      <c r="AH15" s="1070" t="s">
        <v>2756</v>
      </c>
      <c r="AI15" s="1329"/>
      <c r="AJ15" s="1329"/>
    </row>
    <row r="16" spans="1:36" ht="93.75" customHeight="1">
      <c r="A16" s="1018"/>
      <c r="B16" s="1008"/>
      <c r="C16" s="1008"/>
      <c r="D16" s="1015"/>
      <c r="E16" s="1016"/>
      <c r="F16" s="1016"/>
      <c r="G16" s="1017"/>
      <c r="H16" s="120" t="s">
        <v>69</v>
      </c>
      <c r="I16" s="171">
        <v>8.4000000000000005E-2</v>
      </c>
      <c r="J16" s="171">
        <v>0</v>
      </c>
      <c r="K16" s="171">
        <v>0.33299999999999996</v>
      </c>
      <c r="L16" s="171">
        <v>8.3000000000000004E-2</v>
      </c>
      <c r="M16" s="171">
        <v>0.16699999999999998</v>
      </c>
      <c r="N16" s="173">
        <v>0</v>
      </c>
      <c r="O16" s="173">
        <v>8.3000000000000004E-2</v>
      </c>
      <c r="P16" s="173">
        <v>0</v>
      </c>
      <c r="Q16" s="173">
        <v>0</v>
      </c>
      <c r="R16" s="173">
        <v>0.25</v>
      </c>
      <c r="S16" s="173">
        <v>0</v>
      </c>
      <c r="T16" s="173">
        <v>0</v>
      </c>
      <c r="U16" s="144">
        <f t="shared" si="1"/>
        <v>1</v>
      </c>
      <c r="V16" s="1008"/>
      <c r="W16" s="1008"/>
      <c r="X16" s="74"/>
      <c r="Y16" s="1008"/>
      <c r="Z16" s="1008"/>
      <c r="AA16" s="1008"/>
      <c r="AB16" s="1008"/>
      <c r="AC16" s="1008"/>
      <c r="AD16" s="1008"/>
      <c r="AE16" s="1008"/>
      <c r="AF16" s="1008"/>
      <c r="AG16" s="1008"/>
      <c r="AH16" s="1008"/>
      <c r="AI16" s="1008"/>
      <c r="AJ16" s="1008"/>
    </row>
    <row r="17" spans="1:36" ht="53.25" customHeight="1">
      <c r="A17" s="1018"/>
      <c r="B17" s="1047" t="s">
        <v>2742</v>
      </c>
      <c r="C17" s="1051" t="s">
        <v>2743</v>
      </c>
      <c r="D17" s="1065" t="s">
        <v>2757</v>
      </c>
      <c r="E17" s="1013"/>
      <c r="F17" s="1013"/>
      <c r="G17" s="1014"/>
      <c r="H17" s="42" t="s">
        <v>68</v>
      </c>
      <c r="I17" s="43">
        <v>0</v>
      </c>
      <c r="J17" s="43">
        <v>0</v>
      </c>
      <c r="K17" s="43">
        <v>0.05</v>
      </c>
      <c r="L17" s="43">
        <v>0.38299999999999995</v>
      </c>
      <c r="M17" s="43">
        <v>0.05</v>
      </c>
      <c r="N17" s="43">
        <v>4.9999999999999933E-2</v>
      </c>
      <c r="O17" s="43">
        <v>9.3399999999999997E-2</v>
      </c>
      <c r="P17" s="43">
        <v>9.3399999999999997E-2</v>
      </c>
      <c r="Q17" s="43">
        <v>9.3399999999999997E-2</v>
      </c>
      <c r="R17" s="43">
        <v>9.3399999999999997E-2</v>
      </c>
      <c r="S17" s="43">
        <v>9.3399999999999997E-2</v>
      </c>
      <c r="T17" s="43">
        <v>0</v>
      </c>
      <c r="U17" s="57">
        <f t="shared" si="1"/>
        <v>1</v>
      </c>
      <c r="V17" s="1051">
        <v>0.1</v>
      </c>
      <c r="W17" s="1072">
        <f>IF(OR(U18=0,V17=0),0,(U18/U17*V17))</f>
        <v>0.1</v>
      </c>
      <c r="X17" s="74"/>
      <c r="Y17" s="1071"/>
      <c r="Z17" s="1071"/>
      <c r="AA17" s="1071" t="s">
        <v>2758</v>
      </c>
      <c r="AB17" s="1071" t="s">
        <v>2759</v>
      </c>
      <c r="AC17" s="1071" t="s">
        <v>2760</v>
      </c>
      <c r="AD17" s="1071" t="s">
        <v>2761</v>
      </c>
      <c r="AE17" s="1070" t="s">
        <v>2762</v>
      </c>
      <c r="AF17" s="1070" t="s">
        <v>2763</v>
      </c>
      <c r="AG17" s="1070" t="s">
        <v>2764</v>
      </c>
      <c r="AH17" s="1070" t="s">
        <v>2765</v>
      </c>
      <c r="AI17" s="1070" t="s">
        <v>2766</v>
      </c>
      <c r="AJ17" s="1070" t="s">
        <v>2767</v>
      </c>
    </row>
    <row r="18" spans="1:36" ht="75.75" customHeight="1">
      <c r="A18" s="1018"/>
      <c r="B18" s="1008"/>
      <c r="C18" s="1008"/>
      <c r="D18" s="1015"/>
      <c r="E18" s="1016"/>
      <c r="F18" s="1016"/>
      <c r="G18" s="1017"/>
      <c r="H18" s="120" t="s">
        <v>69</v>
      </c>
      <c r="I18" s="171">
        <v>0</v>
      </c>
      <c r="J18" s="171">
        <v>0</v>
      </c>
      <c r="K18" s="171">
        <v>0.05</v>
      </c>
      <c r="L18" s="171">
        <v>0.38299999999999995</v>
      </c>
      <c r="M18" s="171">
        <v>0.05</v>
      </c>
      <c r="N18" s="173">
        <v>0.05</v>
      </c>
      <c r="O18" s="173">
        <v>9.3399999999999997E-2</v>
      </c>
      <c r="P18" s="173">
        <v>9.3399999999999997E-2</v>
      </c>
      <c r="Q18" s="173">
        <v>9.3399999999999997E-2</v>
      </c>
      <c r="R18" s="173">
        <v>9.3399999999999997E-2</v>
      </c>
      <c r="S18" s="173">
        <v>9.3399999999999997E-2</v>
      </c>
      <c r="T18" s="173">
        <v>0</v>
      </c>
      <c r="U18" s="144">
        <f t="shared" si="1"/>
        <v>1</v>
      </c>
      <c r="V18" s="1008"/>
      <c r="W18" s="1008"/>
      <c r="X18" s="74"/>
      <c r="Y18" s="1008"/>
      <c r="Z18" s="1008"/>
      <c r="AA18" s="1008"/>
      <c r="AB18" s="1008"/>
      <c r="AC18" s="1008"/>
      <c r="AD18" s="1008"/>
      <c r="AE18" s="1008"/>
      <c r="AF18" s="1008"/>
      <c r="AG18" s="1008"/>
      <c r="AH18" s="1008"/>
      <c r="AI18" s="1008"/>
      <c r="AJ18" s="1008"/>
    </row>
    <row r="19" spans="1:36" ht="18" customHeight="1">
      <c r="A19" s="1018"/>
      <c r="B19" s="1047" t="s">
        <v>2742</v>
      </c>
      <c r="C19" s="1051" t="s">
        <v>2743</v>
      </c>
      <c r="D19" s="1065" t="s">
        <v>2768</v>
      </c>
      <c r="E19" s="1013"/>
      <c r="F19" s="1013"/>
      <c r="G19" s="1014"/>
      <c r="H19" s="42" t="s">
        <v>68</v>
      </c>
      <c r="I19" s="43">
        <v>0</v>
      </c>
      <c r="J19" s="43">
        <v>0.5</v>
      </c>
      <c r="K19" s="43">
        <v>0.5</v>
      </c>
      <c r="L19" s="43">
        <v>0</v>
      </c>
      <c r="M19" s="43">
        <v>0</v>
      </c>
      <c r="N19" s="43">
        <v>0</v>
      </c>
      <c r="O19" s="43">
        <v>0</v>
      </c>
      <c r="P19" s="43">
        <v>0</v>
      </c>
      <c r="Q19" s="43">
        <v>0</v>
      </c>
      <c r="R19" s="43">
        <v>0</v>
      </c>
      <c r="S19" s="43">
        <v>0</v>
      </c>
      <c r="T19" s="43">
        <v>0</v>
      </c>
      <c r="U19" s="57">
        <f t="shared" si="1"/>
        <v>1</v>
      </c>
      <c r="V19" s="1051">
        <v>0.1</v>
      </c>
      <c r="W19" s="1072">
        <f>IF(OR(U20=0,V19=0),0,(U20/U19*V19))</f>
        <v>0.1</v>
      </c>
      <c r="X19" s="74"/>
      <c r="Y19" s="1071"/>
      <c r="Z19" s="1071" t="s">
        <v>2769</v>
      </c>
      <c r="AA19" s="1071" t="s">
        <v>2770</v>
      </c>
      <c r="AB19" s="1071"/>
      <c r="AC19" s="1071"/>
      <c r="AD19" s="1071"/>
      <c r="AE19" s="1329"/>
      <c r="AF19" s="1329"/>
      <c r="AG19" s="1329"/>
      <c r="AH19" s="1329"/>
      <c r="AI19" s="1329"/>
      <c r="AJ19" s="1329"/>
    </row>
    <row r="20" spans="1:36" ht="84.75" customHeight="1">
      <c r="A20" s="1018"/>
      <c r="B20" s="1008"/>
      <c r="C20" s="1008"/>
      <c r="D20" s="1015"/>
      <c r="E20" s="1016"/>
      <c r="F20" s="1016"/>
      <c r="G20" s="1017"/>
      <c r="H20" s="120" t="s">
        <v>69</v>
      </c>
      <c r="I20" s="171">
        <v>0</v>
      </c>
      <c r="J20" s="171">
        <v>0.5</v>
      </c>
      <c r="K20" s="171">
        <v>0.5</v>
      </c>
      <c r="L20" s="171">
        <v>0</v>
      </c>
      <c r="M20" s="171">
        <v>0</v>
      </c>
      <c r="N20" s="173">
        <v>0</v>
      </c>
      <c r="O20" s="173">
        <v>0</v>
      </c>
      <c r="P20" s="173">
        <v>0</v>
      </c>
      <c r="Q20" s="173">
        <v>0</v>
      </c>
      <c r="R20" s="173">
        <v>0</v>
      </c>
      <c r="S20" s="173">
        <v>0</v>
      </c>
      <c r="T20" s="173">
        <v>0</v>
      </c>
      <c r="U20" s="144">
        <f t="shared" si="1"/>
        <v>1</v>
      </c>
      <c r="V20" s="1008"/>
      <c r="W20" s="1008"/>
      <c r="X20" s="74"/>
      <c r="Y20" s="1008"/>
      <c r="Z20" s="1008"/>
      <c r="AA20" s="1008"/>
      <c r="AB20" s="1008"/>
      <c r="AC20" s="1008"/>
      <c r="AD20" s="1008"/>
      <c r="AE20" s="1008"/>
      <c r="AF20" s="1008"/>
      <c r="AG20" s="1008"/>
      <c r="AH20" s="1008"/>
      <c r="AI20" s="1008"/>
      <c r="AJ20" s="1008"/>
    </row>
    <row r="21" spans="1:36" ht="32.25" customHeight="1">
      <c r="A21" s="1018"/>
      <c r="B21" s="1047" t="s">
        <v>2742</v>
      </c>
      <c r="C21" s="1051" t="s">
        <v>2743</v>
      </c>
      <c r="D21" s="1065" t="s">
        <v>2771</v>
      </c>
      <c r="E21" s="1013"/>
      <c r="F21" s="1013"/>
      <c r="G21" s="1014"/>
      <c r="H21" s="42" t="s">
        <v>68</v>
      </c>
      <c r="I21" s="43">
        <v>0</v>
      </c>
      <c r="J21" s="43">
        <v>0</v>
      </c>
      <c r="K21" s="43">
        <v>0.28999999999999998</v>
      </c>
      <c r="L21" s="43">
        <v>0.1</v>
      </c>
      <c r="M21" s="43">
        <v>0</v>
      </c>
      <c r="N21" s="43">
        <v>0.12</v>
      </c>
      <c r="O21" s="43">
        <v>0.09</v>
      </c>
      <c r="P21" s="43">
        <v>0.1</v>
      </c>
      <c r="Q21" s="43">
        <v>0.1</v>
      </c>
      <c r="R21" s="43">
        <v>0.1</v>
      </c>
      <c r="S21" s="43">
        <v>0.1</v>
      </c>
      <c r="T21" s="43">
        <v>0</v>
      </c>
      <c r="U21" s="57">
        <f t="shared" si="1"/>
        <v>0.99999999999999989</v>
      </c>
      <c r="V21" s="1051">
        <v>0.1</v>
      </c>
      <c r="W21" s="1072">
        <f>IF(OR(U22=0,V21=0),0,(U22/U21*V21))</f>
        <v>0.1</v>
      </c>
      <c r="X21" s="74"/>
      <c r="Y21" s="1071"/>
      <c r="Z21" s="1071"/>
      <c r="AA21" s="1071" t="s">
        <v>2772</v>
      </c>
      <c r="AB21" s="1071" t="s">
        <v>2773</v>
      </c>
      <c r="AC21" s="1071"/>
      <c r="AD21" s="1071" t="s">
        <v>2774</v>
      </c>
      <c r="AE21" s="1071" t="s">
        <v>2775</v>
      </c>
      <c r="AF21" s="1070" t="s">
        <v>2776</v>
      </c>
      <c r="AG21" s="1070" t="s">
        <v>2777</v>
      </c>
      <c r="AH21" s="1070" t="s">
        <v>2778</v>
      </c>
      <c r="AI21" s="1329"/>
      <c r="AJ21" s="1070" t="s">
        <v>2779</v>
      </c>
    </row>
    <row r="22" spans="1:36" ht="69.75" customHeight="1">
      <c r="A22" s="1018"/>
      <c r="B22" s="1008"/>
      <c r="C22" s="1008"/>
      <c r="D22" s="1015"/>
      <c r="E22" s="1016"/>
      <c r="F22" s="1016"/>
      <c r="G22" s="1017"/>
      <c r="H22" s="120" t="s">
        <v>69</v>
      </c>
      <c r="I22" s="171">
        <v>0</v>
      </c>
      <c r="J22" s="171">
        <v>0</v>
      </c>
      <c r="K22" s="171">
        <v>0.28999999999999998</v>
      </c>
      <c r="L22" s="171">
        <v>0.1</v>
      </c>
      <c r="M22" s="171">
        <v>0</v>
      </c>
      <c r="N22" s="173">
        <v>0.12</v>
      </c>
      <c r="O22" s="173">
        <v>0.09</v>
      </c>
      <c r="P22" s="173">
        <v>0.1</v>
      </c>
      <c r="Q22" s="173">
        <v>0.1</v>
      </c>
      <c r="R22" s="173">
        <v>0.1</v>
      </c>
      <c r="S22" s="173">
        <v>0</v>
      </c>
      <c r="T22" s="173">
        <v>0.1</v>
      </c>
      <c r="U22" s="144">
        <f t="shared" si="1"/>
        <v>0.99999999999999989</v>
      </c>
      <c r="V22" s="1008"/>
      <c r="W22" s="1008"/>
      <c r="X22" s="74"/>
      <c r="Y22" s="1008"/>
      <c r="Z22" s="1008"/>
      <c r="AA22" s="1008"/>
      <c r="AB22" s="1008"/>
      <c r="AC22" s="1008"/>
      <c r="AD22" s="1008"/>
      <c r="AE22" s="1008"/>
      <c r="AF22" s="1008"/>
      <c r="AG22" s="1008"/>
      <c r="AH22" s="1008"/>
      <c r="AI22" s="1008"/>
      <c r="AJ22" s="1008"/>
    </row>
    <row r="23" spans="1:36" ht="24.75" customHeight="1">
      <c r="A23" s="1018"/>
      <c r="B23" s="1047" t="s">
        <v>2742</v>
      </c>
      <c r="C23" s="1051" t="s">
        <v>2743</v>
      </c>
      <c r="D23" s="1065" t="s">
        <v>2780</v>
      </c>
      <c r="E23" s="1013"/>
      <c r="F23" s="1013"/>
      <c r="G23" s="1014"/>
      <c r="H23" s="42" t="s">
        <v>68</v>
      </c>
      <c r="I23" s="43">
        <v>0</v>
      </c>
      <c r="J23" s="111">
        <v>0.5</v>
      </c>
      <c r="K23" s="111">
        <v>0</v>
      </c>
      <c r="L23" s="111">
        <v>0.16500000000000001</v>
      </c>
      <c r="M23" s="43">
        <v>0</v>
      </c>
      <c r="N23" s="111">
        <v>0.2</v>
      </c>
      <c r="O23" s="43">
        <v>0</v>
      </c>
      <c r="P23" s="111">
        <v>0.13500000000000001</v>
      </c>
      <c r="Q23" s="43">
        <v>0</v>
      </c>
      <c r="R23" s="43">
        <v>0</v>
      </c>
      <c r="S23" s="43">
        <v>0</v>
      </c>
      <c r="T23" s="43">
        <v>0</v>
      </c>
      <c r="U23" s="57">
        <f t="shared" si="1"/>
        <v>1</v>
      </c>
      <c r="V23" s="1051">
        <v>0.1</v>
      </c>
      <c r="W23" s="1072">
        <f>IF(OR(U24=0,V23=0),0,(U24/U23*V23))</f>
        <v>0.1</v>
      </c>
      <c r="X23" s="74"/>
      <c r="Y23" s="1071"/>
      <c r="Z23" s="1071" t="s">
        <v>2781</v>
      </c>
      <c r="AA23" s="1071"/>
      <c r="AB23" s="1071" t="s">
        <v>2782</v>
      </c>
      <c r="AC23" s="1071"/>
      <c r="AD23" s="1071" t="s">
        <v>2783</v>
      </c>
      <c r="AE23" s="1329"/>
      <c r="AF23" s="1070" t="s">
        <v>2784</v>
      </c>
      <c r="AG23" s="1329"/>
      <c r="AH23" s="1329"/>
      <c r="AI23" s="1329"/>
      <c r="AJ23" s="1329"/>
    </row>
    <row r="24" spans="1:36" ht="103.5" customHeight="1">
      <c r="A24" s="1018"/>
      <c r="B24" s="1008"/>
      <c r="C24" s="1008"/>
      <c r="D24" s="1015"/>
      <c r="E24" s="1016"/>
      <c r="F24" s="1016"/>
      <c r="G24" s="1017"/>
      <c r="H24" s="120" t="s">
        <v>69</v>
      </c>
      <c r="I24" s="171">
        <v>0</v>
      </c>
      <c r="J24" s="173">
        <v>0.5</v>
      </c>
      <c r="K24" s="173">
        <v>0</v>
      </c>
      <c r="L24" s="173">
        <v>0.16500000000000001</v>
      </c>
      <c r="M24" s="171">
        <v>0</v>
      </c>
      <c r="N24" s="173">
        <v>0.2</v>
      </c>
      <c r="O24" s="173">
        <v>0</v>
      </c>
      <c r="P24" s="173">
        <v>0.13500000000000001</v>
      </c>
      <c r="Q24" s="173">
        <v>0</v>
      </c>
      <c r="R24" s="173">
        <v>0</v>
      </c>
      <c r="S24" s="173">
        <v>0</v>
      </c>
      <c r="T24" s="173">
        <v>0</v>
      </c>
      <c r="U24" s="144">
        <f t="shared" si="1"/>
        <v>1</v>
      </c>
      <c r="V24" s="1008"/>
      <c r="W24" s="1008"/>
      <c r="X24" s="74"/>
      <c r="Y24" s="1008"/>
      <c r="Z24" s="1008"/>
      <c r="AA24" s="1008"/>
      <c r="AB24" s="1008"/>
      <c r="AC24" s="1008"/>
      <c r="AD24" s="1008"/>
      <c r="AE24" s="1008"/>
      <c r="AF24" s="1008"/>
      <c r="AG24" s="1008"/>
      <c r="AH24" s="1008"/>
      <c r="AI24" s="1008"/>
      <c r="AJ24" s="1008"/>
    </row>
    <row r="25" spans="1:36" ht="22.5" customHeight="1">
      <c r="A25" s="1018"/>
      <c r="B25" s="1047" t="s">
        <v>2742</v>
      </c>
      <c r="C25" s="1051" t="s">
        <v>2743</v>
      </c>
      <c r="D25" s="1065" t="s">
        <v>2785</v>
      </c>
      <c r="E25" s="1013"/>
      <c r="F25" s="1013"/>
      <c r="G25" s="1014"/>
      <c r="H25" s="42" t="s">
        <v>68</v>
      </c>
      <c r="I25" s="111">
        <v>0</v>
      </c>
      <c r="J25" s="111">
        <v>0</v>
      </c>
      <c r="K25" s="111">
        <v>0</v>
      </c>
      <c r="L25" s="111">
        <v>0</v>
      </c>
      <c r="M25" s="111">
        <v>0</v>
      </c>
      <c r="N25" s="43">
        <v>0</v>
      </c>
      <c r="O25" s="43">
        <v>0</v>
      </c>
      <c r="P25" s="43">
        <v>0</v>
      </c>
      <c r="Q25" s="43">
        <v>0</v>
      </c>
      <c r="R25" s="43">
        <v>1</v>
      </c>
      <c r="S25" s="43">
        <v>0</v>
      </c>
      <c r="T25" s="43">
        <v>0</v>
      </c>
      <c r="U25" s="57">
        <f t="shared" si="1"/>
        <v>1</v>
      </c>
      <c r="V25" s="1051">
        <v>0.1</v>
      </c>
      <c r="W25" s="1072">
        <f>IF(OR(U26=0,V25=0),0,(U26/U25*V25))</f>
        <v>0.1</v>
      </c>
      <c r="X25" s="74"/>
      <c r="Y25" s="1071"/>
      <c r="Z25" s="1071"/>
      <c r="AA25" s="1071"/>
      <c r="AB25" s="1071"/>
      <c r="AC25" s="1071"/>
      <c r="AD25" s="1071"/>
      <c r="AE25" s="1329"/>
      <c r="AF25" s="1070" t="s">
        <v>2786</v>
      </c>
      <c r="AG25" s="1329"/>
      <c r="AH25" s="1329"/>
      <c r="AI25" s="1329"/>
      <c r="AJ25" s="1329"/>
    </row>
    <row r="26" spans="1:36" ht="22.5" customHeight="1">
      <c r="A26" s="1018"/>
      <c r="B26" s="1008"/>
      <c r="C26" s="1008"/>
      <c r="D26" s="1015"/>
      <c r="E26" s="1016"/>
      <c r="F26" s="1016"/>
      <c r="G26" s="1017"/>
      <c r="H26" s="120" t="s">
        <v>69</v>
      </c>
      <c r="I26" s="171">
        <v>0</v>
      </c>
      <c r="J26" s="171">
        <v>0</v>
      </c>
      <c r="K26" s="171">
        <v>0</v>
      </c>
      <c r="L26" s="171">
        <v>0</v>
      </c>
      <c r="M26" s="171">
        <v>0</v>
      </c>
      <c r="N26" s="173">
        <v>0</v>
      </c>
      <c r="O26" s="173">
        <v>0</v>
      </c>
      <c r="P26" s="185">
        <v>0.8</v>
      </c>
      <c r="Q26" s="204">
        <v>0</v>
      </c>
      <c r="R26" s="173">
        <v>0.2</v>
      </c>
      <c r="S26" s="173">
        <v>0</v>
      </c>
      <c r="T26" s="173">
        <v>0</v>
      </c>
      <c r="U26" s="144">
        <f t="shared" si="1"/>
        <v>1</v>
      </c>
      <c r="V26" s="1008"/>
      <c r="W26" s="1008"/>
      <c r="X26" s="74"/>
      <c r="Y26" s="1008"/>
      <c r="Z26" s="1008"/>
      <c r="AA26" s="1008"/>
      <c r="AB26" s="1008"/>
      <c r="AC26" s="1008"/>
      <c r="AD26" s="1008"/>
      <c r="AE26" s="1008"/>
      <c r="AF26" s="1008"/>
      <c r="AG26" s="1008"/>
      <c r="AH26" s="1008"/>
      <c r="AI26" s="1008"/>
      <c r="AJ26" s="1008"/>
    </row>
    <row r="27" spans="1:36" ht="30" customHeight="1">
      <c r="A27" s="1018"/>
      <c r="B27" s="1047" t="s">
        <v>2742</v>
      </c>
      <c r="C27" s="1051" t="s">
        <v>2743</v>
      </c>
      <c r="D27" s="1065" t="s">
        <v>2787</v>
      </c>
      <c r="E27" s="1013"/>
      <c r="F27" s="1013"/>
      <c r="G27" s="1014"/>
      <c r="H27" s="42" t="s">
        <v>68</v>
      </c>
      <c r="I27" s="43">
        <v>0</v>
      </c>
      <c r="J27" s="43">
        <v>0</v>
      </c>
      <c r="K27" s="43">
        <v>0</v>
      </c>
      <c r="L27" s="43">
        <v>0.33</v>
      </c>
      <c r="M27" s="43">
        <v>0</v>
      </c>
      <c r="N27" s="43">
        <v>0</v>
      </c>
      <c r="O27" s="43">
        <v>0.13400000000000001</v>
      </c>
      <c r="P27" s="43">
        <v>0.13400000000000001</v>
      </c>
      <c r="Q27" s="43">
        <v>0.13400000000000001</v>
      </c>
      <c r="R27" s="43">
        <v>0.13400000000000001</v>
      </c>
      <c r="S27" s="43">
        <v>0.13400000000000001</v>
      </c>
      <c r="T27" s="43">
        <v>0</v>
      </c>
      <c r="U27" s="57">
        <f t="shared" si="1"/>
        <v>1</v>
      </c>
      <c r="V27" s="1051">
        <v>0.1</v>
      </c>
      <c r="W27" s="1072">
        <f>IF(OR(U28=0,V27=0),0,(U28/U27*V27))</f>
        <v>0.1</v>
      </c>
      <c r="X27" s="74"/>
      <c r="Y27" s="1071"/>
      <c r="Z27" s="1071"/>
      <c r="AA27" s="1071"/>
      <c r="AB27" s="1071" t="s">
        <v>2788</v>
      </c>
      <c r="AC27" s="1071"/>
      <c r="AD27" s="1071"/>
      <c r="AE27" s="1071" t="s">
        <v>2789</v>
      </c>
      <c r="AF27" s="1070" t="s">
        <v>2790</v>
      </c>
      <c r="AG27" s="1070" t="s">
        <v>2791</v>
      </c>
      <c r="AH27" s="1070" t="s">
        <v>2792</v>
      </c>
      <c r="AI27" s="1070" t="s">
        <v>2793</v>
      </c>
      <c r="AJ27" s="1070" t="s">
        <v>2794</v>
      </c>
    </row>
    <row r="28" spans="1:36" ht="60" customHeight="1">
      <c r="A28" s="1018"/>
      <c r="B28" s="1008"/>
      <c r="C28" s="1008"/>
      <c r="D28" s="1015"/>
      <c r="E28" s="1016"/>
      <c r="F28" s="1016"/>
      <c r="G28" s="1017"/>
      <c r="H28" s="120" t="s">
        <v>69</v>
      </c>
      <c r="I28" s="171">
        <v>0</v>
      </c>
      <c r="J28" s="171">
        <v>0</v>
      </c>
      <c r="K28" s="171">
        <v>0</v>
      </c>
      <c r="L28" s="171">
        <v>0.33</v>
      </c>
      <c r="M28" s="171">
        <v>0</v>
      </c>
      <c r="N28" s="173">
        <v>0</v>
      </c>
      <c r="O28" s="173">
        <v>0.13400000000000001</v>
      </c>
      <c r="P28" s="173">
        <v>0.13400000000000001</v>
      </c>
      <c r="Q28" s="173">
        <v>0.13400000000000001</v>
      </c>
      <c r="R28" s="173">
        <v>0.13400000000000001</v>
      </c>
      <c r="S28" s="173">
        <v>0.13400000000000001</v>
      </c>
      <c r="T28" s="173">
        <v>0</v>
      </c>
      <c r="U28" s="144">
        <f t="shared" si="1"/>
        <v>1</v>
      </c>
      <c r="V28" s="1008"/>
      <c r="W28" s="1008"/>
      <c r="X28" s="74"/>
      <c r="Y28" s="1008"/>
      <c r="Z28" s="1008"/>
      <c r="AA28" s="1008"/>
      <c r="AB28" s="1008"/>
      <c r="AC28" s="1008"/>
      <c r="AD28" s="1008"/>
      <c r="AE28" s="1008"/>
      <c r="AF28" s="1008"/>
      <c r="AG28" s="1008"/>
      <c r="AH28" s="1008"/>
      <c r="AI28" s="1008"/>
      <c r="AJ28" s="1008"/>
    </row>
    <row r="29" spans="1:36" ht="15" customHeight="1">
      <c r="A29" s="1018"/>
      <c r="B29" s="1047" t="s">
        <v>2742</v>
      </c>
      <c r="C29" s="1051" t="s">
        <v>2743</v>
      </c>
      <c r="D29" s="1065" t="s">
        <v>2795</v>
      </c>
      <c r="E29" s="1013"/>
      <c r="F29" s="1013"/>
      <c r="G29" s="1014"/>
      <c r="H29" s="42" t="s">
        <v>68</v>
      </c>
      <c r="I29" s="43">
        <v>0</v>
      </c>
      <c r="J29" s="43">
        <v>0</v>
      </c>
      <c r="K29" s="43">
        <v>0</v>
      </c>
      <c r="L29" s="43">
        <v>0.33</v>
      </c>
      <c r="M29" s="43">
        <v>0</v>
      </c>
      <c r="N29" s="43">
        <v>0.29499999999999998</v>
      </c>
      <c r="O29" s="43">
        <v>6.25E-2</v>
      </c>
      <c r="P29" s="43">
        <v>6.25E-2</v>
      </c>
      <c r="Q29" s="43">
        <v>6.25E-2</v>
      </c>
      <c r="R29" s="43">
        <v>6.25E-2</v>
      </c>
      <c r="S29" s="43">
        <v>6.25E-2</v>
      </c>
      <c r="T29" s="43">
        <v>6.25E-2</v>
      </c>
      <c r="U29" s="57">
        <f t="shared" si="1"/>
        <v>1</v>
      </c>
      <c r="V29" s="1051">
        <v>0.1</v>
      </c>
      <c r="W29" s="1072">
        <f>IF(OR(U30=0,V29=0),0,(U30/U29*V29))</f>
        <v>0.1</v>
      </c>
      <c r="X29" s="74"/>
      <c r="Y29" s="1071"/>
      <c r="Z29" s="1071"/>
      <c r="AA29" s="1071"/>
      <c r="AB29" s="1071" t="s">
        <v>2796</v>
      </c>
      <c r="AC29" s="1071"/>
      <c r="AD29" s="1071" t="s">
        <v>2797</v>
      </c>
      <c r="AE29" s="1071" t="s">
        <v>2798</v>
      </c>
      <c r="AF29" s="1070" t="s">
        <v>2799</v>
      </c>
      <c r="AG29" s="1070" t="s">
        <v>2800</v>
      </c>
      <c r="AH29" s="1070" t="s">
        <v>2800</v>
      </c>
      <c r="AI29" s="1070" t="s">
        <v>2800</v>
      </c>
      <c r="AJ29" s="1070" t="s">
        <v>2801</v>
      </c>
    </row>
    <row r="30" spans="1:36" ht="101.25" customHeight="1">
      <c r="A30" s="1018"/>
      <c r="B30" s="1008"/>
      <c r="C30" s="1008"/>
      <c r="D30" s="1015"/>
      <c r="E30" s="1016"/>
      <c r="F30" s="1016"/>
      <c r="G30" s="1017"/>
      <c r="H30" s="120" t="s">
        <v>69</v>
      </c>
      <c r="I30" s="171">
        <v>0</v>
      </c>
      <c r="J30" s="171">
        <v>0</v>
      </c>
      <c r="K30" s="171">
        <v>0</v>
      </c>
      <c r="L30" s="171">
        <v>0.33</v>
      </c>
      <c r="M30" s="171">
        <v>0</v>
      </c>
      <c r="N30" s="173">
        <v>0.29499999999999998</v>
      </c>
      <c r="O30" s="173">
        <v>6.25E-2</v>
      </c>
      <c r="P30" s="173">
        <v>6.25E-2</v>
      </c>
      <c r="Q30" s="173">
        <v>6.25E-2</v>
      </c>
      <c r="R30" s="204" t="s">
        <v>2802</v>
      </c>
      <c r="S30" s="173">
        <v>6.25E-2</v>
      </c>
      <c r="T30" s="173">
        <v>0.125</v>
      </c>
      <c r="U30" s="144">
        <f t="shared" si="1"/>
        <v>1</v>
      </c>
      <c r="V30" s="1008"/>
      <c r="W30" s="1008"/>
      <c r="X30" s="74"/>
      <c r="Y30" s="1008"/>
      <c r="Z30" s="1008"/>
      <c r="AA30" s="1008"/>
      <c r="AB30" s="1008"/>
      <c r="AC30" s="1008"/>
      <c r="AD30" s="1008"/>
      <c r="AE30" s="1008"/>
      <c r="AF30" s="1008"/>
      <c r="AG30" s="1008"/>
      <c r="AH30" s="1008"/>
      <c r="AI30" s="1008"/>
      <c r="AJ30" s="1008"/>
    </row>
    <row r="31" spans="1:36" ht="15" customHeight="1">
      <c r="A31" s="1018"/>
      <c r="B31" s="1047" t="s">
        <v>2742</v>
      </c>
      <c r="C31" s="1051" t="s">
        <v>2743</v>
      </c>
      <c r="D31" s="1065" t="s">
        <v>2803</v>
      </c>
      <c r="E31" s="1013"/>
      <c r="F31" s="1013"/>
      <c r="G31" s="1014"/>
      <c r="H31" s="42" t="s">
        <v>68</v>
      </c>
      <c r="I31" s="111">
        <v>0</v>
      </c>
      <c r="J31" s="111">
        <v>0</v>
      </c>
      <c r="K31" s="111">
        <v>0</v>
      </c>
      <c r="L31" s="111">
        <v>0</v>
      </c>
      <c r="M31" s="111">
        <v>0</v>
      </c>
      <c r="N31" s="111">
        <v>0</v>
      </c>
      <c r="O31" s="111">
        <v>1</v>
      </c>
      <c r="P31" s="111">
        <v>0</v>
      </c>
      <c r="Q31" s="111">
        <v>0</v>
      </c>
      <c r="R31" s="111">
        <v>0</v>
      </c>
      <c r="S31" s="111">
        <v>0</v>
      </c>
      <c r="T31" s="111">
        <v>0</v>
      </c>
      <c r="U31" s="57">
        <f t="shared" si="1"/>
        <v>1</v>
      </c>
      <c r="V31" s="1051">
        <v>0.1</v>
      </c>
      <c r="W31" s="1072">
        <f>IF(OR(U32=0,V31=0),0,(U32/U31*V31))</f>
        <v>0.1</v>
      </c>
      <c r="X31" s="74"/>
      <c r="Y31" s="704"/>
      <c r="Z31" s="704"/>
      <c r="AA31" s="704"/>
      <c r="AB31" s="704"/>
      <c r="AC31" s="704"/>
      <c r="AD31" s="704"/>
      <c r="AE31" s="1071" t="s">
        <v>2804</v>
      </c>
      <c r="AF31" s="705"/>
      <c r="AG31" s="705"/>
      <c r="AH31" s="705"/>
      <c r="AI31" s="705"/>
      <c r="AJ31" s="705"/>
    </row>
    <row r="32" spans="1:36" ht="23.25" customHeight="1">
      <c r="A32" s="1018"/>
      <c r="B32" s="1008"/>
      <c r="C32" s="1008"/>
      <c r="D32" s="1015"/>
      <c r="E32" s="1016"/>
      <c r="F32" s="1016"/>
      <c r="G32" s="1017"/>
      <c r="H32" s="120" t="s">
        <v>69</v>
      </c>
      <c r="I32" s="171">
        <v>0</v>
      </c>
      <c r="J32" s="171">
        <v>0</v>
      </c>
      <c r="K32" s="171">
        <v>0</v>
      </c>
      <c r="L32" s="171">
        <v>0</v>
      </c>
      <c r="M32" s="171">
        <v>0</v>
      </c>
      <c r="N32" s="111">
        <v>0</v>
      </c>
      <c r="O32" s="111">
        <v>1</v>
      </c>
      <c r="P32" s="111">
        <v>0</v>
      </c>
      <c r="Q32" s="111">
        <v>0</v>
      </c>
      <c r="R32" s="111">
        <v>0</v>
      </c>
      <c r="S32" s="111">
        <v>0</v>
      </c>
      <c r="T32" s="111">
        <v>0</v>
      </c>
      <c r="U32" s="144">
        <f t="shared" si="1"/>
        <v>1</v>
      </c>
      <c r="V32" s="1008"/>
      <c r="W32" s="1008"/>
      <c r="X32" s="74"/>
      <c r="Y32" s="704"/>
      <c r="Z32" s="704"/>
      <c r="AA32" s="704"/>
      <c r="AB32" s="704"/>
      <c r="AC32" s="704"/>
      <c r="AD32" s="704"/>
      <c r="AE32" s="1008"/>
      <c r="AF32" s="705"/>
      <c r="AG32" s="705"/>
      <c r="AH32" s="705"/>
      <c r="AI32" s="705"/>
      <c r="AJ32" s="705"/>
    </row>
    <row r="33" spans="1:36" ht="15" customHeight="1">
      <c r="A33" s="1018"/>
      <c r="B33" s="1047" t="s">
        <v>2742</v>
      </c>
      <c r="C33" s="1051" t="s">
        <v>2743</v>
      </c>
      <c r="D33" s="1065" t="s">
        <v>2805</v>
      </c>
      <c r="E33" s="1013"/>
      <c r="F33" s="1013"/>
      <c r="G33" s="1014"/>
      <c r="H33" s="42" t="s">
        <v>68</v>
      </c>
      <c r="I33" s="111">
        <v>0</v>
      </c>
      <c r="J33" s="111">
        <v>0</v>
      </c>
      <c r="K33" s="111">
        <v>0</v>
      </c>
      <c r="L33" s="111">
        <v>0</v>
      </c>
      <c r="M33" s="111">
        <v>0</v>
      </c>
      <c r="N33" s="111">
        <v>0</v>
      </c>
      <c r="O33" s="111">
        <v>0</v>
      </c>
      <c r="P33" s="111">
        <v>0.5</v>
      </c>
      <c r="Q33" s="111">
        <v>0.25</v>
      </c>
      <c r="R33" s="43">
        <v>0.25</v>
      </c>
      <c r="S33" s="111">
        <v>0</v>
      </c>
      <c r="T33" s="111">
        <v>0</v>
      </c>
      <c r="U33" s="57">
        <f t="shared" si="1"/>
        <v>1</v>
      </c>
      <c r="V33" s="1051">
        <v>0.1</v>
      </c>
      <c r="W33" s="1072">
        <f>IF(OR(U34=0,V33=0),0,(U34/U33*V33))</f>
        <v>0.1</v>
      </c>
      <c r="X33" s="74"/>
      <c r="Y33" s="1071"/>
      <c r="Z33" s="1071"/>
      <c r="AA33" s="1071"/>
      <c r="AB33" s="1071"/>
      <c r="AC33" s="1071"/>
      <c r="AD33" s="1071"/>
      <c r="AE33" s="1071"/>
      <c r="AF33" s="1070" t="s">
        <v>2806</v>
      </c>
      <c r="AG33" s="1070" t="s">
        <v>2807</v>
      </c>
      <c r="AH33" s="1070" t="s">
        <v>2808</v>
      </c>
      <c r="AI33" s="1329"/>
      <c r="AJ33" s="1329"/>
    </row>
    <row r="34" spans="1:36" ht="15" customHeight="1">
      <c r="A34" s="1079"/>
      <c r="B34" s="1008"/>
      <c r="C34" s="1008"/>
      <c r="D34" s="1103"/>
      <c r="E34" s="1104"/>
      <c r="F34" s="1104"/>
      <c r="G34" s="1105"/>
      <c r="H34" s="131" t="s">
        <v>69</v>
      </c>
      <c r="I34" s="171">
        <v>0</v>
      </c>
      <c r="J34" s="171">
        <v>0</v>
      </c>
      <c r="K34" s="171">
        <v>0</v>
      </c>
      <c r="L34" s="171">
        <v>0</v>
      </c>
      <c r="M34" s="171">
        <v>0</v>
      </c>
      <c r="N34" s="176">
        <v>0</v>
      </c>
      <c r="O34" s="176">
        <v>0</v>
      </c>
      <c r="P34" s="176">
        <v>0.5</v>
      </c>
      <c r="Q34" s="176">
        <v>0.25</v>
      </c>
      <c r="R34" s="176">
        <v>0.25</v>
      </c>
      <c r="S34" s="176">
        <v>0</v>
      </c>
      <c r="T34" s="176">
        <v>0</v>
      </c>
      <c r="U34" s="177">
        <f t="shared" si="1"/>
        <v>1</v>
      </c>
      <c r="V34" s="1079"/>
      <c r="W34" s="1079"/>
      <c r="X34" s="74"/>
      <c r="Y34" s="1008"/>
      <c r="Z34" s="1008"/>
      <c r="AA34" s="1008"/>
      <c r="AB34" s="1008"/>
      <c r="AC34" s="1008"/>
      <c r="AD34" s="1008"/>
      <c r="AE34" s="1008"/>
      <c r="AF34" s="1008"/>
      <c r="AG34" s="1008"/>
      <c r="AH34" s="1008"/>
      <c r="AI34" s="1008"/>
      <c r="AJ34" s="1008"/>
    </row>
    <row r="35" spans="1:36" ht="23.25" customHeight="1">
      <c r="A35" s="35" t="s">
        <v>2</v>
      </c>
      <c r="B35" s="40"/>
      <c r="C35" s="40" t="s">
        <v>7</v>
      </c>
      <c r="D35" s="35" t="s">
        <v>3</v>
      </c>
      <c r="E35" s="35" t="s">
        <v>4</v>
      </c>
      <c r="F35" s="35" t="s">
        <v>5</v>
      </c>
      <c r="G35" s="37" t="s">
        <v>6</v>
      </c>
      <c r="H35" s="35" t="s">
        <v>53</v>
      </c>
      <c r="I35" s="35" t="s">
        <v>54</v>
      </c>
      <c r="J35" s="35" t="s">
        <v>55</v>
      </c>
      <c r="K35" s="35" t="s">
        <v>56</v>
      </c>
      <c r="L35" s="35" t="s">
        <v>57</v>
      </c>
      <c r="M35" s="35" t="s">
        <v>58</v>
      </c>
      <c r="N35" s="35" t="s">
        <v>59</v>
      </c>
      <c r="O35" s="35" t="s">
        <v>60</v>
      </c>
      <c r="P35" s="35" t="s">
        <v>61</v>
      </c>
      <c r="Q35" s="35" t="s">
        <v>62</v>
      </c>
      <c r="R35" s="35" t="s">
        <v>63</v>
      </c>
      <c r="S35" s="35" t="s">
        <v>64</v>
      </c>
      <c r="T35" s="35" t="s">
        <v>65</v>
      </c>
      <c r="U35" s="35" t="s">
        <v>66</v>
      </c>
      <c r="V35" s="38" t="s">
        <v>52</v>
      </c>
      <c r="W35" s="40" t="s">
        <v>162</v>
      </c>
      <c r="X35" s="74"/>
      <c r="Y35" s="23" t="s">
        <v>826</v>
      </c>
      <c r="Z35" s="23" t="s">
        <v>827</v>
      </c>
      <c r="AA35" s="23" t="s">
        <v>828</v>
      </c>
      <c r="AB35" s="23" t="s">
        <v>829</v>
      </c>
      <c r="AC35" s="23" t="s">
        <v>830</v>
      </c>
      <c r="AD35" s="23" t="s">
        <v>831</v>
      </c>
      <c r="AE35" s="23" t="s">
        <v>832</v>
      </c>
      <c r="AF35" s="23" t="s">
        <v>833</v>
      </c>
      <c r="AG35" s="23" t="s">
        <v>834</v>
      </c>
      <c r="AH35" s="23" t="s">
        <v>835</v>
      </c>
      <c r="AI35" s="23" t="s">
        <v>836</v>
      </c>
      <c r="AJ35" s="23" t="s">
        <v>837</v>
      </c>
    </row>
    <row r="36" spans="1:36" ht="15" customHeight="1">
      <c r="A36" s="1046" t="s">
        <v>2809</v>
      </c>
      <c r="B36" s="1051"/>
      <c r="C36" s="1051" t="s">
        <v>2743</v>
      </c>
      <c r="D36" s="1046" t="s">
        <v>137</v>
      </c>
      <c r="E36" s="1046">
        <v>100</v>
      </c>
      <c r="F36" s="1046" t="s">
        <v>2810</v>
      </c>
      <c r="G36" s="1046" t="s">
        <v>179</v>
      </c>
      <c r="H36" s="42" t="s">
        <v>68</v>
      </c>
      <c r="I36" s="303">
        <v>0</v>
      </c>
      <c r="J36" s="303">
        <v>7.4999999999999997E-3</v>
      </c>
      <c r="K36" s="303">
        <v>3.9300000000000002E-2</v>
      </c>
      <c r="L36" s="303">
        <v>3.4500000000000003E-2</v>
      </c>
      <c r="M36" s="303">
        <v>0.105</v>
      </c>
      <c r="N36" s="303">
        <v>0.10020000000000001</v>
      </c>
      <c r="O36" s="303">
        <v>0.16889999999999999</v>
      </c>
      <c r="P36" s="303">
        <v>5.2499999999999998E-2</v>
      </c>
      <c r="Q36" s="303">
        <v>5.0099999999999999E-2</v>
      </c>
      <c r="R36" s="303">
        <v>0.22439999999999999</v>
      </c>
      <c r="S36" s="303">
        <v>4.2599999999999999E-2</v>
      </c>
      <c r="T36" s="303">
        <v>0.17499999999999999</v>
      </c>
      <c r="U36" s="57">
        <f t="shared" ref="U36:U37" si="2">SUM(I36:T36)</f>
        <v>1</v>
      </c>
      <c r="V36" s="1423">
        <v>0.2</v>
      </c>
      <c r="W36" s="1052">
        <f>IF(OR(U37=0,V36=0),0,(U37/U36*V36))</f>
        <v>0.19992000000000001</v>
      </c>
      <c r="X36" s="74"/>
      <c r="Y36" s="1329"/>
      <c r="Z36" s="1329"/>
      <c r="AA36" s="1329"/>
      <c r="AB36" s="1329"/>
      <c r="AC36" s="1329"/>
      <c r="AD36" s="1329"/>
      <c r="AE36" s="1329"/>
      <c r="AF36" s="1070" t="s">
        <v>2811</v>
      </c>
      <c r="AG36" s="1070" t="s">
        <v>2812</v>
      </c>
      <c r="AH36" s="1070" t="s">
        <v>2813</v>
      </c>
      <c r="AI36" s="1070" t="s">
        <v>2814</v>
      </c>
      <c r="AJ36" s="1070" t="s">
        <v>2815</v>
      </c>
    </row>
    <row r="37" spans="1:36" ht="36.75" customHeight="1">
      <c r="A37" s="1018"/>
      <c r="B37" s="1008"/>
      <c r="C37" s="1008"/>
      <c r="D37" s="1008"/>
      <c r="E37" s="1008"/>
      <c r="F37" s="1008"/>
      <c r="G37" s="1008"/>
      <c r="H37" s="120" t="s">
        <v>69</v>
      </c>
      <c r="I37" s="171">
        <v>0</v>
      </c>
      <c r="J37" s="171">
        <v>7.4999999999999997E-3</v>
      </c>
      <c r="K37" s="173">
        <v>3.9300000000000002E-2</v>
      </c>
      <c r="L37" s="173">
        <v>3.4500000000000003E-2</v>
      </c>
      <c r="M37" s="173">
        <v>0.105</v>
      </c>
      <c r="N37" s="603">
        <v>0.1002</v>
      </c>
      <c r="O37" s="603">
        <v>0.16889999999999999</v>
      </c>
      <c r="P37" s="603">
        <v>5.2499999999999998E-2</v>
      </c>
      <c r="Q37" s="603">
        <v>5.0099999999999999E-2</v>
      </c>
      <c r="R37" s="603">
        <v>0.224</v>
      </c>
      <c r="S37" s="603">
        <v>4.2599999999999999E-2</v>
      </c>
      <c r="T37" s="603">
        <v>0.17499999999999999</v>
      </c>
      <c r="U37" s="144">
        <f t="shared" si="2"/>
        <v>0.99960000000000004</v>
      </c>
      <c r="V37" s="1008"/>
      <c r="W37" s="1008"/>
      <c r="X37" s="74"/>
      <c r="Y37" s="1008"/>
      <c r="Z37" s="1008"/>
      <c r="AA37" s="1008"/>
      <c r="AB37" s="1008"/>
      <c r="AC37" s="1008"/>
      <c r="AD37" s="1008"/>
      <c r="AE37" s="1008"/>
      <c r="AF37" s="1008"/>
      <c r="AG37" s="1008"/>
      <c r="AH37" s="1008"/>
      <c r="AI37" s="1008"/>
      <c r="AJ37" s="1008"/>
    </row>
    <row r="38" spans="1:36" ht="15" customHeight="1">
      <c r="A38" s="1018"/>
      <c r="B38" s="110"/>
      <c r="C38" s="110"/>
      <c r="D38" s="1097" t="s">
        <v>30</v>
      </c>
      <c r="E38" s="1010"/>
      <c r="F38" s="1010"/>
      <c r="G38" s="1010"/>
      <c r="H38" s="1010"/>
      <c r="I38" s="1010"/>
      <c r="J38" s="1010"/>
      <c r="K38" s="1010"/>
      <c r="L38" s="1010"/>
      <c r="M38" s="1010"/>
      <c r="N38" s="1010"/>
      <c r="O38" s="1010"/>
      <c r="P38" s="1010"/>
      <c r="Q38" s="1010"/>
      <c r="R38" s="1010"/>
      <c r="S38" s="1010"/>
      <c r="T38" s="1010"/>
      <c r="U38" s="1010"/>
      <c r="V38" s="1010"/>
      <c r="W38" s="1313"/>
      <c r="X38" s="74"/>
      <c r="Y38" s="74"/>
      <c r="Z38" s="74"/>
      <c r="AA38" s="74"/>
      <c r="AB38" s="74"/>
      <c r="AC38" s="74"/>
      <c r="AD38" s="74"/>
      <c r="AE38" s="74"/>
      <c r="AF38" s="74"/>
      <c r="AG38" s="74"/>
      <c r="AH38" s="74"/>
      <c r="AI38" s="74"/>
      <c r="AJ38" s="74"/>
    </row>
    <row r="39" spans="1:36" ht="36.75" customHeight="1">
      <c r="A39" s="1018"/>
      <c r="B39" s="1417" t="s">
        <v>2816</v>
      </c>
      <c r="C39" s="1051" t="s">
        <v>2743</v>
      </c>
      <c r="D39" s="1065" t="s">
        <v>2817</v>
      </c>
      <c r="E39" s="1013"/>
      <c r="F39" s="1013"/>
      <c r="G39" s="1014"/>
      <c r="H39" s="42" t="s">
        <v>68</v>
      </c>
      <c r="I39" s="706">
        <v>0</v>
      </c>
      <c r="J39" s="706">
        <v>2.5000000000000001E-2</v>
      </c>
      <c r="K39" s="706">
        <v>5.0999999999999997E-2</v>
      </c>
      <c r="L39" s="706">
        <v>4.8000000000000001E-2</v>
      </c>
      <c r="M39" s="706">
        <v>0.05</v>
      </c>
      <c r="N39" s="707">
        <v>0.15600000000000003</v>
      </c>
      <c r="O39" s="707">
        <v>0.313</v>
      </c>
      <c r="P39" s="707">
        <v>0.05</v>
      </c>
      <c r="Q39" s="707">
        <v>4.2000000000000003E-2</v>
      </c>
      <c r="R39" s="707">
        <v>0.123</v>
      </c>
      <c r="S39" s="707">
        <v>1.7000000000000001E-2</v>
      </c>
      <c r="T39" s="707">
        <v>0.125</v>
      </c>
      <c r="U39" s="57">
        <f t="shared" ref="U39:U44" si="3">SUM(I39:T39)</f>
        <v>1</v>
      </c>
      <c r="V39" s="1423">
        <v>0.3</v>
      </c>
      <c r="W39" s="1072">
        <f>IF(OR(U40=0,V39=0),0,(U40/U39*V39))</f>
        <v>0.3</v>
      </c>
      <c r="X39" s="74"/>
      <c r="Y39" s="1070"/>
      <c r="Z39" s="1070" t="s">
        <v>2818</v>
      </c>
      <c r="AA39" s="1070" t="s">
        <v>2819</v>
      </c>
      <c r="AB39" s="1070" t="s">
        <v>2820</v>
      </c>
      <c r="AC39" s="1070" t="s">
        <v>2821</v>
      </c>
      <c r="AD39" s="1070" t="s">
        <v>2822</v>
      </c>
      <c r="AE39" s="1070" t="s">
        <v>2823</v>
      </c>
      <c r="AF39" s="1070" t="s">
        <v>2824</v>
      </c>
      <c r="AG39" s="1070" t="s">
        <v>2825</v>
      </c>
      <c r="AH39" s="1070" t="s">
        <v>2826</v>
      </c>
      <c r="AI39" s="1070" t="s">
        <v>2827</v>
      </c>
      <c r="AJ39" s="1070" t="s">
        <v>2828</v>
      </c>
    </row>
    <row r="40" spans="1:36" ht="90.75" customHeight="1">
      <c r="A40" s="1018"/>
      <c r="B40" s="1418"/>
      <c r="C40" s="1008"/>
      <c r="D40" s="1015"/>
      <c r="E40" s="1016"/>
      <c r="F40" s="1016"/>
      <c r="G40" s="1017"/>
      <c r="H40" s="120" t="s">
        <v>69</v>
      </c>
      <c r="I40" s="171">
        <v>0</v>
      </c>
      <c r="J40" s="171">
        <v>2.5000000000000001E-2</v>
      </c>
      <c r="K40" s="171">
        <v>5.0999999999999997E-2</v>
      </c>
      <c r="L40" s="171">
        <v>4.8000000000000001E-2</v>
      </c>
      <c r="M40" s="171">
        <v>0.05</v>
      </c>
      <c r="N40" s="173">
        <v>0.156</v>
      </c>
      <c r="O40" s="173">
        <v>0.313</v>
      </c>
      <c r="P40" s="173">
        <v>0.05</v>
      </c>
      <c r="Q40" s="173">
        <v>4.2000000000000003E-2</v>
      </c>
      <c r="R40" s="173">
        <v>0.123</v>
      </c>
      <c r="S40" s="173">
        <v>1.7000000000000001E-2</v>
      </c>
      <c r="T40" s="173">
        <v>0.125</v>
      </c>
      <c r="U40" s="144">
        <f t="shared" si="3"/>
        <v>1</v>
      </c>
      <c r="V40" s="1008"/>
      <c r="W40" s="1008"/>
      <c r="X40" s="74"/>
      <c r="Y40" s="1008"/>
      <c r="Z40" s="1008"/>
      <c r="AA40" s="1008"/>
      <c r="AB40" s="1008"/>
      <c r="AC40" s="1008"/>
      <c r="AD40" s="1008"/>
      <c r="AE40" s="1008"/>
      <c r="AF40" s="1008"/>
      <c r="AG40" s="1008"/>
      <c r="AH40" s="1008"/>
      <c r="AI40" s="1008"/>
      <c r="AJ40" s="1008"/>
    </row>
    <row r="41" spans="1:36" ht="31.5" customHeight="1">
      <c r="A41" s="1018"/>
      <c r="B41" s="1417" t="s">
        <v>2816</v>
      </c>
      <c r="C41" s="1051" t="s">
        <v>2743</v>
      </c>
      <c r="D41" s="1422" t="s">
        <v>2829</v>
      </c>
      <c r="E41" s="1013"/>
      <c r="F41" s="1013"/>
      <c r="G41" s="1014"/>
      <c r="H41" s="42" t="s">
        <v>68</v>
      </c>
      <c r="I41" s="706">
        <v>0</v>
      </c>
      <c r="J41" s="706">
        <v>0</v>
      </c>
      <c r="K41" s="708">
        <v>0.125</v>
      </c>
      <c r="L41" s="708">
        <v>0.125</v>
      </c>
      <c r="M41" s="708">
        <v>0</v>
      </c>
      <c r="N41" s="709">
        <v>0.125</v>
      </c>
      <c r="O41" s="707">
        <v>0.125</v>
      </c>
      <c r="P41" s="707">
        <v>0</v>
      </c>
      <c r="Q41" s="707">
        <v>0</v>
      </c>
      <c r="R41" s="707">
        <v>0.5</v>
      </c>
      <c r="S41" s="707">
        <v>0</v>
      </c>
      <c r="T41" s="707">
        <v>0</v>
      </c>
      <c r="U41" s="57">
        <f t="shared" si="3"/>
        <v>1</v>
      </c>
      <c r="V41" s="1423">
        <v>0.3</v>
      </c>
      <c r="W41" s="1072">
        <f>IF(OR(U42=0,V41=0),0,(U42/U41*V41))</f>
        <v>0.3</v>
      </c>
      <c r="X41" s="74"/>
      <c r="Y41" s="1071"/>
      <c r="Z41" s="1071"/>
      <c r="AA41" s="1071" t="s">
        <v>2830</v>
      </c>
      <c r="AB41" s="1071" t="s">
        <v>2831</v>
      </c>
      <c r="AC41" s="1071"/>
      <c r="AD41" s="1071" t="s">
        <v>2832</v>
      </c>
      <c r="AE41" s="1070" t="s">
        <v>2833</v>
      </c>
      <c r="AF41" s="1329"/>
      <c r="AG41" s="1329"/>
      <c r="AH41" s="1070" t="s">
        <v>2834</v>
      </c>
      <c r="AI41" s="1329"/>
      <c r="AJ41" s="1329"/>
    </row>
    <row r="42" spans="1:36" ht="85.5" customHeight="1">
      <c r="A42" s="1018"/>
      <c r="B42" s="1418"/>
      <c r="C42" s="1008"/>
      <c r="D42" s="1015"/>
      <c r="E42" s="1016"/>
      <c r="F42" s="1016"/>
      <c r="G42" s="1017"/>
      <c r="H42" s="120" t="s">
        <v>69</v>
      </c>
      <c r="I42" s="171">
        <v>0</v>
      </c>
      <c r="J42" s="171">
        <v>0</v>
      </c>
      <c r="K42" s="173">
        <v>0.125</v>
      </c>
      <c r="L42" s="173">
        <v>0.125</v>
      </c>
      <c r="M42" s="173">
        <v>0</v>
      </c>
      <c r="N42" s="173">
        <v>0.125</v>
      </c>
      <c r="O42" s="173">
        <v>0.125</v>
      </c>
      <c r="P42" s="173">
        <v>0</v>
      </c>
      <c r="Q42" s="173">
        <v>0</v>
      </c>
      <c r="R42" s="173">
        <v>0.5</v>
      </c>
      <c r="S42" s="173">
        <v>0</v>
      </c>
      <c r="T42" s="173">
        <v>0</v>
      </c>
      <c r="U42" s="144">
        <f t="shared" si="3"/>
        <v>1</v>
      </c>
      <c r="V42" s="1008"/>
      <c r="W42" s="1008"/>
      <c r="X42" s="74"/>
      <c r="Y42" s="1008"/>
      <c r="Z42" s="1008"/>
      <c r="AA42" s="1008"/>
      <c r="AB42" s="1008"/>
      <c r="AC42" s="1008"/>
      <c r="AD42" s="1008"/>
      <c r="AE42" s="1008"/>
      <c r="AF42" s="1008"/>
      <c r="AG42" s="1008"/>
      <c r="AH42" s="1008"/>
      <c r="AI42" s="1008"/>
      <c r="AJ42" s="1008"/>
    </row>
    <row r="43" spans="1:36" ht="15.75" customHeight="1">
      <c r="A43" s="1018"/>
      <c r="B43" s="1420" t="s">
        <v>2816</v>
      </c>
      <c r="C43" s="1051" t="s">
        <v>2743</v>
      </c>
      <c r="D43" s="1422" t="s">
        <v>2835</v>
      </c>
      <c r="E43" s="1013"/>
      <c r="F43" s="1013"/>
      <c r="G43" s="1014"/>
      <c r="H43" s="42" t="s">
        <v>68</v>
      </c>
      <c r="I43" s="43"/>
      <c r="J43" s="43"/>
      <c r="K43" s="43"/>
      <c r="L43" s="43"/>
      <c r="M43" s="43"/>
      <c r="N43" s="43">
        <v>0</v>
      </c>
      <c r="O43" s="43">
        <v>0</v>
      </c>
      <c r="P43" s="43">
        <v>0</v>
      </c>
      <c r="Q43" s="43">
        <v>0</v>
      </c>
      <c r="R43" s="43">
        <v>0</v>
      </c>
      <c r="S43" s="303">
        <v>0</v>
      </c>
      <c r="T43" s="43">
        <v>1</v>
      </c>
      <c r="U43" s="57">
        <f t="shared" si="3"/>
        <v>1</v>
      </c>
      <c r="V43" s="1423">
        <v>0.1</v>
      </c>
      <c r="W43" s="1072">
        <f>IF(OR(U44=0,V43=0),0,(U44/U43*V43))</f>
        <v>0.1</v>
      </c>
      <c r="X43" s="74"/>
      <c r="Y43" s="1071"/>
      <c r="Z43" s="1071"/>
      <c r="AA43" s="1071"/>
      <c r="AB43" s="1071"/>
      <c r="AC43" s="1071"/>
      <c r="AD43" s="1071"/>
      <c r="AE43" s="1329"/>
      <c r="AF43" s="1329"/>
      <c r="AG43" s="1329"/>
      <c r="AH43" s="1329"/>
      <c r="AI43" s="1329"/>
      <c r="AJ43" s="1070" t="s">
        <v>2836</v>
      </c>
    </row>
    <row r="44" spans="1:36" ht="15.75" customHeight="1">
      <c r="A44" s="1079"/>
      <c r="B44" s="1008"/>
      <c r="C44" s="1008"/>
      <c r="D44" s="1015"/>
      <c r="E44" s="1016"/>
      <c r="F44" s="1016"/>
      <c r="G44" s="1017"/>
      <c r="H44" s="131" t="s">
        <v>69</v>
      </c>
      <c r="I44" s="174"/>
      <c r="J44" s="174"/>
      <c r="K44" s="174"/>
      <c r="L44" s="174"/>
      <c r="M44" s="174"/>
      <c r="N44" s="176">
        <v>0</v>
      </c>
      <c r="O44" s="176">
        <v>0</v>
      </c>
      <c r="P44" s="176">
        <v>0</v>
      </c>
      <c r="Q44" s="176">
        <v>0</v>
      </c>
      <c r="R44" s="176">
        <v>0</v>
      </c>
      <c r="S44" s="176">
        <v>0</v>
      </c>
      <c r="T44" s="176">
        <v>1</v>
      </c>
      <c r="U44" s="177">
        <f t="shared" si="3"/>
        <v>1</v>
      </c>
      <c r="V44" s="1079"/>
      <c r="W44" s="1079"/>
      <c r="X44" s="74"/>
      <c r="Y44" s="1008"/>
      <c r="Z44" s="1008"/>
      <c r="AA44" s="1008"/>
      <c r="AB44" s="1008"/>
      <c r="AC44" s="1008"/>
      <c r="AD44" s="1008"/>
      <c r="AE44" s="1008"/>
      <c r="AF44" s="1008"/>
      <c r="AG44" s="1008"/>
      <c r="AH44" s="1008"/>
      <c r="AI44" s="1008"/>
      <c r="AJ44" s="1008"/>
    </row>
    <row r="45" spans="1:36" ht="26.25" customHeight="1">
      <c r="A45" s="135" t="s">
        <v>2</v>
      </c>
      <c r="B45" s="136"/>
      <c r="C45" s="40" t="s">
        <v>7</v>
      </c>
      <c r="D45" s="135" t="s">
        <v>3</v>
      </c>
      <c r="E45" s="135" t="s">
        <v>4</v>
      </c>
      <c r="F45" s="135" t="s">
        <v>5</v>
      </c>
      <c r="G45" s="137" t="s">
        <v>6</v>
      </c>
      <c r="H45" s="135" t="s">
        <v>53</v>
      </c>
      <c r="I45" s="135" t="s">
        <v>54</v>
      </c>
      <c r="J45" s="135" t="s">
        <v>55</v>
      </c>
      <c r="K45" s="135" t="s">
        <v>56</v>
      </c>
      <c r="L45" s="135" t="s">
        <v>57</v>
      </c>
      <c r="M45" s="135" t="s">
        <v>58</v>
      </c>
      <c r="N45" s="135" t="s">
        <v>59</v>
      </c>
      <c r="O45" s="135" t="s">
        <v>60</v>
      </c>
      <c r="P45" s="135" t="s">
        <v>61</v>
      </c>
      <c r="Q45" s="135" t="s">
        <v>62</v>
      </c>
      <c r="R45" s="135" t="s">
        <v>63</v>
      </c>
      <c r="S45" s="135" t="s">
        <v>64</v>
      </c>
      <c r="T45" s="135" t="s">
        <v>65</v>
      </c>
      <c r="U45" s="135" t="s">
        <v>66</v>
      </c>
      <c r="V45" s="138" t="s">
        <v>52</v>
      </c>
      <c r="W45" s="136" t="s">
        <v>162</v>
      </c>
      <c r="X45" s="74"/>
      <c r="Y45" s="23" t="s">
        <v>826</v>
      </c>
      <c r="Z45" s="23" t="s">
        <v>827</v>
      </c>
      <c r="AA45" s="23" t="s">
        <v>828</v>
      </c>
      <c r="AB45" s="23" t="s">
        <v>829</v>
      </c>
      <c r="AC45" s="23" t="s">
        <v>830</v>
      </c>
      <c r="AD45" s="23" t="s">
        <v>831</v>
      </c>
      <c r="AE45" s="23" t="s">
        <v>832</v>
      </c>
      <c r="AF45" s="23" t="s">
        <v>833</v>
      </c>
      <c r="AG45" s="23" t="s">
        <v>834</v>
      </c>
      <c r="AH45" s="23" t="s">
        <v>835</v>
      </c>
      <c r="AI45" s="23" t="s">
        <v>836</v>
      </c>
      <c r="AJ45" s="23" t="s">
        <v>837</v>
      </c>
    </row>
    <row r="46" spans="1:36" ht="15.75" customHeight="1">
      <c r="A46" s="1046" t="s">
        <v>2837</v>
      </c>
      <c r="B46" s="710"/>
      <c r="C46" s="1051" t="s">
        <v>2743</v>
      </c>
      <c r="D46" s="1046" t="s">
        <v>137</v>
      </c>
      <c r="E46" s="1046">
        <v>100</v>
      </c>
      <c r="F46" s="1046" t="s">
        <v>2838</v>
      </c>
      <c r="G46" s="1046" t="s">
        <v>179</v>
      </c>
      <c r="H46" s="42" t="s">
        <v>68</v>
      </c>
      <c r="I46" s="43"/>
      <c r="J46" s="43"/>
      <c r="K46" s="43"/>
      <c r="L46" s="43"/>
      <c r="M46" s="43"/>
      <c r="N46" s="43"/>
      <c r="O46" s="43"/>
      <c r="P46" s="43">
        <v>0.35</v>
      </c>
      <c r="Q46" s="43">
        <v>0</v>
      </c>
      <c r="R46" s="43">
        <v>0</v>
      </c>
      <c r="S46" s="43">
        <v>0.55000000000000004</v>
      </c>
      <c r="T46" s="43">
        <v>0.1</v>
      </c>
      <c r="U46" s="57">
        <f t="shared" ref="U46:U47" si="4">SUM(I46:T46)</f>
        <v>1</v>
      </c>
      <c r="V46" s="1051">
        <v>0.25</v>
      </c>
      <c r="W46" s="1052">
        <f>IF(OR(U47=0,V46=0),0,(U47/U46*V46))</f>
        <v>0.25</v>
      </c>
      <c r="X46" s="74"/>
      <c r="Y46" s="1329"/>
      <c r="Z46" s="1329"/>
      <c r="AA46" s="1329"/>
      <c r="AB46" s="1329"/>
      <c r="AC46" s="1329"/>
      <c r="AD46" s="1329"/>
      <c r="AE46" s="1329"/>
      <c r="AF46" s="1070" t="s">
        <v>2839</v>
      </c>
      <c r="AG46" s="1070" t="s">
        <v>2840</v>
      </c>
      <c r="AH46" s="1329"/>
      <c r="AI46" s="1329"/>
      <c r="AJ46" s="1070" t="s">
        <v>2841</v>
      </c>
    </row>
    <row r="47" spans="1:36" ht="40.5" customHeight="1">
      <c r="A47" s="1018"/>
      <c r="B47" s="710"/>
      <c r="C47" s="1008"/>
      <c r="D47" s="1008"/>
      <c r="E47" s="1008"/>
      <c r="F47" s="1008"/>
      <c r="G47" s="1008"/>
      <c r="H47" s="120" t="s">
        <v>69</v>
      </c>
      <c r="I47" s="602"/>
      <c r="J47" s="602"/>
      <c r="K47" s="602"/>
      <c r="L47" s="602"/>
      <c r="M47" s="602"/>
      <c r="N47" s="602"/>
      <c r="O47" s="602"/>
      <c r="P47" s="603">
        <v>0.35</v>
      </c>
      <c r="Q47" s="603">
        <v>0</v>
      </c>
      <c r="R47" s="603">
        <v>0</v>
      </c>
      <c r="S47" s="603">
        <v>0.55000000000000004</v>
      </c>
      <c r="T47" s="603">
        <v>0.1</v>
      </c>
      <c r="U47" s="144">
        <f t="shared" si="4"/>
        <v>1</v>
      </c>
      <c r="V47" s="1008"/>
      <c r="W47" s="1008"/>
      <c r="X47" s="74"/>
      <c r="Y47" s="1008"/>
      <c r="Z47" s="1008"/>
      <c r="AA47" s="1008"/>
      <c r="AB47" s="1008"/>
      <c r="AC47" s="1008"/>
      <c r="AD47" s="1008"/>
      <c r="AE47" s="1008"/>
      <c r="AF47" s="1008"/>
      <c r="AG47" s="1008"/>
      <c r="AH47" s="1008"/>
      <c r="AI47" s="1008"/>
      <c r="AJ47" s="1008"/>
    </row>
    <row r="48" spans="1:36" ht="25.5" customHeight="1">
      <c r="A48" s="1018"/>
      <c r="B48" s="110"/>
      <c r="C48" s="24"/>
      <c r="D48" s="1097" t="s">
        <v>30</v>
      </c>
      <c r="E48" s="1010"/>
      <c r="F48" s="1010"/>
      <c r="G48" s="1010"/>
      <c r="H48" s="1010"/>
      <c r="I48" s="1010"/>
      <c r="J48" s="1010"/>
      <c r="K48" s="1010"/>
      <c r="L48" s="1010"/>
      <c r="M48" s="1010"/>
      <c r="N48" s="1010"/>
      <c r="O48" s="1010"/>
      <c r="P48" s="1010"/>
      <c r="Q48" s="1010"/>
      <c r="R48" s="1010"/>
      <c r="S48" s="1010"/>
      <c r="T48" s="1010"/>
      <c r="U48" s="1010"/>
      <c r="V48" s="1010"/>
      <c r="W48" s="1313"/>
      <c r="X48" s="74"/>
      <c r="Y48" s="74"/>
      <c r="Z48" s="74"/>
      <c r="AA48" s="74"/>
      <c r="AB48" s="74"/>
      <c r="AC48" s="74"/>
      <c r="AD48" s="74"/>
      <c r="AE48" s="74"/>
      <c r="AF48" s="74"/>
      <c r="AG48" s="74"/>
      <c r="AH48" s="74"/>
      <c r="AI48" s="74"/>
      <c r="AJ48" s="74"/>
    </row>
    <row r="49" spans="1:36" ht="21" customHeight="1">
      <c r="A49" s="1018"/>
      <c r="B49" s="1417" t="s">
        <v>2816</v>
      </c>
      <c r="C49" s="1051" t="s">
        <v>2743</v>
      </c>
      <c r="D49" s="1065" t="s">
        <v>2842</v>
      </c>
      <c r="E49" s="1013"/>
      <c r="F49" s="1013"/>
      <c r="G49" s="1014"/>
      <c r="H49" s="42" t="s">
        <v>68</v>
      </c>
      <c r="I49" s="43"/>
      <c r="J49" s="43"/>
      <c r="K49" s="43"/>
      <c r="L49" s="43"/>
      <c r="M49" s="43"/>
      <c r="N49" s="43"/>
      <c r="O49" s="43"/>
      <c r="P49" s="111">
        <v>0.1</v>
      </c>
      <c r="Q49" s="111">
        <v>0.9</v>
      </c>
      <c r="R49" s="43">
        <v>0</v>
      </c>
      <c r="S49" s="43">
        <v>0</v>
      </c>
      <c r="T49" s="43"/>
      <c r="U49" s="57">
        <f t="shared" ref="U49:U54" si="5">SUM(I49:T49)</f>
        <v>1</v>
      </c>
      <c r="V49" s="1423">
        <v>0.35</v>
      </c>
      <c r="W49" s="1072">
        <f>IF(OR(U50=0,V49=0),0,(U50/U49*V49))</f>
        <v>0.35</v>
      </c>
      <c r="X49" s="74"/>
      <c r="Y49" s="1329"/>
      <c r="Z49" s="1329"/>
      <c r="AA49" s="1329"/>
      <c r="AB49" s="1329"/>
      <c r="AC49" s="1329"/>
      <c r="AD49" s="1329"/>
      <c r="AE49" s="1329"/>
      <c r="AF49" s="1070" t="s">
        <v>2839</v>
      </c>
      <c r="AG49" s="1070" t="s">
        <v>2843</v>
      </c>
      <c r="AH49" s="1329"/>
      <c r="AI49" s="1329"/>
      <c r="AJ49" s="1329"/>
    </row>
    <row r="50" spans="1:36" ht="21" customHeight="1">
      <c r="A50" s="1018"/>
      <c r="B50" s="1418"/>
      <c r="C50" s="1008"/>
      <c r="D50" s="1015"/>
      <c r="E50" s="1016"/>
      <c r="F50" s="1016"/>
      <c r="G50" s="1017"/>
      <c r="H50" s="120" t="s">
        <v>69</v>
      </c>
      <c r="I50" s="171"/>
      <c r="J50" s="171"/>
      <c r="K50" s="171"/>
      <c r="L50" s="171"/>
      <c r="M50" s="171"/>
      <c r="N50" s="171"/>
      <c r="O50" s="173"/>
      <c r="P50" s="173">
        <v>0.1</v>
      </c>
      <c r="Q50" s="173">
        <v>0.9</v>
      </c>
      <c r="R50" s="173">
        <v>0</v>
      </c>
      <c r="S50" s="173">
        <v>0</v>
      </c>
      <c r="T50" s="171"/>
      <c r="U50" s="144">
        <f t="shared" si="5"/>
        <v>1</v>
      </c>
      <c r="V50" s="1008"/>
      <c r="W50" s="1008"/>
      <c r="X50" s="74"/>
      <c r="Y50" s="1008"/>
      <c r="Z50" s="1008"/>
      <c r="AA50" s="1008"/>
      <c r="AB50" s="1008"/>
      <c r="AC50" s="1008"/>
      <c r="AD50" s="1008"/>
      <c r="AE50" s="1008"/>
      <c r="AF50" s="1008"/>
      <c r="AG50" s="1008"/>
      <c r="AH50" s="1008"/>
      <c r="AI50" s="1008"/>
      <c r="AJ50" s="1008"/>
    </row>
    <row r="51" spans="1:36" ht="22.5" customHeight="1">
      <c r="A51" s="1018"/>
      <c r="B51" s="1417" t="s">
        <v>2816</v>
      </c>
      <c r="C51" s="1051" t="s">
        <v>2743</v>
      </c>
      <c r="D51" s="1065" t="s">
        <v>2844</v>
      </c>
      <c r="E51" s="1013"/>
      <c r="F51" s="1013"/>
      <c r="G51" s="1014"/>
      <c r="H51" s="42" t="s">
        <v>68</v>
      </c>
      <c r="I51" s="171"/>
      <c r="J51" s="171"/>
      <c r="K51" s="171"/>
      <c r="L51" s="171"/>
      <c r="M51" s="171"/>
      <c r="N51" s="171"/>
      <c r="O51" s="171"/>
      <c r="P51" s="171"/>
      <c r="Q51" s="171"/>
      <c r="R51" s="171"/>
      <c r="S51" s="43">
        <v>1</v>
      </c>
      <c r="T51" s="171"/>
      <c r="U51" s="57">
        <f t="shared" si="5"/>
        <v>1</v>
      </c>
      <c r="V51" s="1423">
        <v>0.55000000000000004</v>
      </c>
      <c r="W51" s="1072">
        <f>IF(OR(U52=0,V51=0),0,(U52/U51*V51))</f>
        <v>0.55000000000000004</v>
      </c>
      <c r="X51" s="74"/>
      <c r="Y51" s="1329"/>
      <c r="Z51" s="1329"/>
      <c r="AA51" s="1329"/>
      <c r="AB51" s="1329"/>
      <c r="AC51" s="1329"/>
      <c r="AD51" s="1329"/>
      <c r="AE51" s="1329"/>
      <c r="AF51" s="1329"/>
      <c r="AG51" s="1329"/>
      <c r="AH51" s="1329"/>
      <c r="AI51" s="1329"/>
      <c r="AJ51" s="1070" t="s">
        <v>2841</v>
      </c>
    </row>
    <row r="52" spans="1:36" ht="22.5" customHeight="1">
      <c r="A52" s="1018"/>
      <c r="B52" s="1418"/>
      <c r="C52" s="1008"/>
      <c r="D52" s="1015"/>
      <c r="E52" s="1016"/>
      <c r="F52" s="1016"/>
      <c r="G52" s="1017"/>
      <c r="H52" s="120" t="s">
        <v>69</v>
      </c>
      <c r="I52" s="171"/>
      <c r="J52" s="171"/>
      <c r="K52" s="171"/>
      <c r="L52" s="171"/>
      <c r="M52" s="171"/>
      <c r="N52" s="171"/>
      <c r="O52" s="171"/>
      <c r="P52" s="171"/>
      <c r="Q52" s="171"/>
      <c r="R52" s="171"/>
      <c r="S52" s="173">
        <v>0</v>
      </c>
      <c r="T52" s="173">
        <v>1</v>
      </c>
      <c r="U52" s="144">
        <f t="shared" si="5"/>
        <v>1</v>
      </c>
      <c r="V52" s="1008"/>
      <c r="W52" s="1008"/>
      <c r="X52" s="74"/>
      <c r="Y52" s="1008"/>
      <c r="Z52" s="1008"/>
      <c r="AA52" s="1008"/>
      <c r="AB52" s="1008"/>
      <c r="AC52" s="1008"/>
      <c r="AD52" s="1008"/>
      <c r="AE52" s="1008"/>
      <c r="AF52" s="1008"/>
      <c r="AG52" s="1008"/>
      <c r="AH52" s="1008"/>
      <c r="AI52" s="1008"/>
      <c r="AJ52" s="1008"/>
    </row>
    <row r="53" spans="1:36" ht="15.75" customHeight="1">
      <c r="A53" s="1018"/>
      <c r="B53" s="1420" t="s">
        <v>2816</v>
      </c>
      <c r="C53" s="1051" t="s">
        <v>2743</v>
      </c>
      <c r="D53" s="1065" t="s">
        <v>2845</v>
      </c>
      <c r="E53" s="1013"/>
      <c r="F53" s="1013"/>
      <c r="G53" s="1014"/>
      <c r="H53" s="42" t="s">
        <v>68</v>
      </c>
      <c r="I53" s="43"/>
      <c r="J53" s="43"/>
      <c r="K53" s="43"/>
      <c r="L53" s="43"/>
      <c r="M53" s="43"/>
      <c r="N53" s="43"/>
      <c r="O53" s="43"/>
      <c r="P53" s="43"/>
      <c r="Q53" s="43"/>
      <c r="R53" s="43"/>
      <c r="S53" s="43">
        <v>0</v>
      </c>
      <c r="T53" s="43">
        <v>1</v>
      </c>
      <c r="U53" s="57">
        <f t="shared" si="5"/>
        <v>1</v>
      </c>
      <c r="V53" s="1423">
        <v>0.1</v>
      </c>
      <c r="W53" s="1072">
        <f>IF(OR(U54=0,V53=0),0,(U54/U53*V53))</f>
        <v>0.1</v>
      </c>
      <c r="X53" s="74"/>
      <c r="Y53" s="1329"/>
      <c r="Z53" s="1329"/>
      <c r="AA53" s="1329"/>
      <c r="AB53" s="1329"/>
      <c r="AC53" s="1329"/>
      <c r="AD53" s="1329"/>
      <c r="AE53" s="1329"/>
      <c r="AF53" s="1329"/>
      <c r="AG53" s="1329"/>
      <c r="AH53" s="1329"/>
      <c r="AI53" s="1329"/>
      <c r="AJ53" s="1070" t="s">
        <v>2841</v>
      </c>
    </row>
    <row r="54" spans="1:36" ht="15.75" customHeight="1">
      <c r="A54" s="1079"/>
      <c r="B54" s="1079"/>
      <c r="C54" s="1079"/>
      <c r="D54" s="1103"/>
      <c r="E54" s="1104"/>
      <c r="F54" s="1104"/>
      <c r="G54" s="1105"/>
      <c r="H54" s="131" t="s">
        <v>69</v>
      </c>
      <c r="I54" s="174"/>
      <c r="J54" s="174"/>
      <c r="K54" s="174"/>
      <c r="L54" s="174"/>
      <c r="M54" s="174"/>
      <c r="N54" s="174"/>
      <c r="O54" s="174"/>
      <c r="P54" s="174"/>
      <c r="Q54" s="174"/>
      <c r="R54" s="174"/>
      <c r="S54" s="176">
        <v>0</v>
      </c>
      <c r="T54" s="176">
        <v>1</v>
      </c>
      <c r="U54" s="177">
        <f t="shared" si="5"/>
        <v>1</v>
      </c>
      <c r="V54" s="1079"/>
      <c r="W54" s="1079"/>
      <c r="X54" s="74"/>
      <c r="Y54" s="1008"/>
      <c r="Z54" s="1008"/>
      <c r="AA54" s="1008"/>
      <c r="AB54" s="1008"/>
      <c r="AC54" s="1008"/>
      <c r="AD54" s="1008"/>
      <c r="AE54" s="1008"/>
      <c r="AF54" s="1008"/>
      <c r="AG54" s="1008"/>
      <c r="AH54" s="1008"/>
      <c r="AI54" s="1008"/>
      <c r="AJ54" s="1008"/>
    </row>
    <row r="55" spans="1:36" ht="25.5" customHeight="1">
      <c r="A55" s="135" t="s">
        <v>2</v>
      </c>
      <c r="B55" s="136"/>
      <c r="C55" s="136" t="s">
        <v>7</v>
      </c>
      <c r="D55" s="135" t="s">
        <v>3</v>
      </c>
      <c r="E55" s="135" t="s">
        <v>4</v>
      </c>
      <c r="F55" s="135" t="s">
        <v>5</v>
      </c>
      <c r="G55" s="137" t="s">
        <v>6</v>
      </c>
      <c r="H55" s="135" t="s">
        <v>53</v>
      </c>
      <c r="I55" s="135" t="s">
        <v>54</v>
      </c>
      <c r="J55" s="135" t="s">
        <v>55</v>
      </c>
      <c r="K55" s="135" t="s">
        <v>56</v>
      </c>
      <c r="L55" s="135" t="s">
        <v>57</v>
      </c>
      <c r="M55" s="135" t="s">
        <v>58</v>
      </c>
      <c r="N55" s="135" t="s">
        <v>59</v>
      </c>
      <c r="O55" s="135" t="s">
        <v>60</v>
      </c>
      <c r="P55" s="135" t="s">
        <v>61</v>
      </c>
      <c r="Q55" s="135" t="s">
        <v>62</v>
      </c>
      <c r="R55" s="135" t="s">
        <v>63</v>
      </c>
      <c r="S55" s="135" t="s">
        <v>64</v>
      </c>
      <c r="T55" s="135" t="s">
        <v>65</v>
      </c>
      <c r="U55" s="135" t="s">
        <v>66</v>
      </c>
      <c r="V55" s="138" t="s">
        <v>52</v>
      </c>
      <c r="W55" s="136" t="s">
        <v>162</v>
      </c>
      <c r="X55" s="74"/>
      <c r="Y55" s="23" t="s">
        <v>826</v>
      </c>
      <c r="Z55" s="23" t="s">
        <v>827</v>
      </c>
      <c r="AA55" s="23" t="s">
        <v>828</v>
      </c>
      <c r="AB55" s="23" t="s">
        <v>829</v>
      </c>
      <c r="AC55" s="23" t="s">
        <v>830</v>
      </c>
      <c r="AD55" s="23" t="s">
        <v>831</v>
      </c>
      <c r="AE55" s="23" t="s">
        <v>832</v>
      </c>
      <c r="AF55" s="23" t="s">
        <v>833</v>
      </c>
      <c r="AG55" s="23" t="s">
        <v>834</v>
      </c>
      <c r="AH55" s="23" t="s">
        <v>835</v>
      </c>
      <c r="AI55" s="23" t="s">
        <v>836</v>
      </c>
      <c r="AJ55" s="23" t="s">
        <v>837</v>
      </c>
    </row>
    <row r="56" spans="1:36" ht="15.75" customHeight="1">
      <c r="A56" s="1080" t="s">
        <v>2846</v>
      </c>
      <c r="B56" s="710"/>
      <c r="C56" s="1051" t="s">
        <v>2743</v>
      </c>
      <c r="D56" s="1046" t="s">
        <v>137</v>
      </c>
      <c r="E56" s="1046">
        <v>100</v>
      </c>
      <c r="F56" s="1080" t="s">
        <v>2847</v>
      </c>
      <c r="G56" s="1046">
        <v>0</v>
      </c>
      <c r="H56" s="42" t="s">
        <v>68</v>
      </c>
      <c r="I56" s="43"/>
      <c r="J56" s="43"/>
      <c r="K56" s="43"/>
      <c r="L56" s="43"/>
      <c r="M56" s="43"/>
      <c r="N56" s="43"/>
      <c r="O56" s="43"/>
      <c r="P56" s="111">
        <v>0.3</v>
      </c>
      <c r="Q56" s="43">
        <v>0</v>
      </c>
      <c r="R56" s="43">
        <v>0</v>
      </c>
      <c r="S56" s="43">
        <v>0.5</v>
      </c>
      <c r="T56" s="43">
        <v>0.2</v>
      </c>
      <c r="U56" s="57">
        <f t="shared" ref="U56:U57" si="6">SUM(I56:T56)</f>
        <v>1</v>
      </c>
      <c r="V56" s="1423">
        <v>0.2</v>
      </c>
      <c r="W56" s="1052">
        <f>IF(OR(U57=0,V56=0),0,(U57/U56*V56))</f>
        <v>0.2</v>
      </c>
      <c r="X56" s="74"/>
      <c r="Y56" s="1329"/>
      <c r="Z56" s="1329"/>
      <c r="AA56" s="1329"/>
      <c r="AB56" s="1329"/>
      <c r="AC56" s="1329"/>
      <c r="AD56" s="1329"/>
      <c r="AE56" s="1329"/>
      <c r="AF56" s="1070" t="s">
        <v>2848</v>
      </c>
      <c r="AG56" s="1329"/>
      <c r="AH56" s="1329"/>
      <c r="AI56" s="1070" t="s">
        <v>2849</v>
      </c>
      <c r="AJ56" s="1070" t="s">
        <v>2850</v>
      </c>
    </row>
    <row r="57" spans="1:36" ht="57.75" customHeight="1">
      <c r="A57" s="1018"/>
      <c r="B57" s="710"/>
      <c r="C57" s="1008"/>
      <c r="D57" s="1008"/>
      <c r="E57" s="1008"/>
      <c r="F57" s="1008"/>
      <c r="G57" s="1008"/>
      <c r="H57" s="120" t="s">
        <v>69</v>
      </c>
      <c r="I57" s="602"/>
      <c r="J57" s="602"/>
      <c r="K57" s="602"/>
      <c r="L57" s="602"/>
      <c r="M57" s="602"/>
      <c r="N57" s="602"/>
      <c r="O57" s="602"/>
      <c r="P57" s="603">
        <v>0.3</v>
      </c>
      <c r="Q57" s="603">
        <v>0</v>
      </c>
      <c r="R57" s="602"/>
      <c r="S57" s="603">
        <v>0.5</v>
      </c>
      <c r="T57" s="603">
        <v>0.2</v>
      </c>
      <c r="U57" s="144">
        <f t="shared" si="6"/>
        <v>1</v>
      </c>
      <c r="V57" s="1008"/>
      <c r="W57" s="1008"/>
      <c r="X57" s="74"/>
      <c r="Y57" s="1008"/>
      <c r="Z57" s="1008"/>
      <c r="AA57" s="1008"/>
      <c r="AB57" s="1008"/>
      <c r="AC57" s="1008"/>
      <c r="AD57" s="1008"/>
      <c r="AE57" s="1008"/>
      <c r="AF57" s="1008"/>
      <c r="AG57" s="1008"/>
      <c r="AH57" s="1008"/>
      <c r="AI57" s="1008"/>
      <c r="AJ57" s="1008"/>
    </row>
    <row r="58" spans="1:36" ht="15.75" customHeight="1">
      <c r="A58" s="1018"/>
      <c r="B58" s="713"/>
      <c r="C58" s="713"/>
      <c r="D58" s="1097" t="s">
        <v>30</v>
      </c>
      <c r="E58" s="1010"/>
      <c r="F58" s="1010"/>
      <c r="G58" s="1010"/>
      <c r="H58" s="1010"/>
      <c r="I58" s="1010"/>
      <c r="J58" s="1010"/>
      <c r="K58" s="1010"/>
      <c r="L58" s="1010"/>
      <c r="M58" s="1010"/>
      <c r="N58" s="1010"/>
      <c r="O58" s="1010"/>
      <c r="P58" s="1010"/>
      <c r="Q58" s="1010"/>
      <c r="R58" s="1010"/>
      <c r="S58" s="1010"/>
      <c r="T58" s="1010"/>
      <c r="U58" s="1010"/>
      <c r="V58" s="1010"/>
      <c r="W58" s="1313"/>
      <c r="X58" s="74"/>
      <c r="Y58" s="74"/>
      <c r="Z58" s="74"/>
      <c r="AA58" s="74"/>
      <c r="AB58" s="74"/>
      <c r="AC58" s="74"/>
      <c r="AD58" s="74"/>
      <c r="AE58" s="74"/>
      <c r="AF58" s="74"/>
      <c r="AG58" s="74"/>
      <c r="AH58" s="74"/>
      <c r="AI58" s="74"/>
      <c r="AJ58" s="74"/>
    </row>
    <row r="59" spans="1:36" ht="15.75" customHeight="1">
      <c r="A59" s="1018"/>
      <c r="B59" s="1417" t="s">
        <v>2742</v>
      </c>
      <c r="C59" s="1051" t="s">
        <v>2743</v>
      </c>
      <c r="D59" s="1421" t="s">
        <v>2855</v>
      </c>
      <c r="E59" s="1013"/>
      <c r="F59" s="1013"/>
      <c r="G59" s="1014"/>
      <c r="H59" s="42" t="s">
        <v>68</v>
      </c>
      <c r="I59" s="43"/>
      <c r="J59" s="43"/>
      <c r="K59" s="43"/>
      <c r="L59" s="43"/>
      <c r="M59" s="43"/>
      <c r="N59" s="43"/>
      <c r="O59" s="43"/>
      <c r="P59" s="111">
        <v>1</v>
      </c>
      <c r="Q59" s="43"/>
      <c r="R59" s="43"/>
      <c r="S59" s="43"/>
      <c r="T59" s="43"/>
      <c r="U59" s="57">
        <f t="shared" ref="U59:U64" si="7">SUM(I59:T59)</f>
        <v>1</v>
      </c>
      <c r="V59" s="1423">
        <v>0.3</v>
      </c>
      <c r="W59" s="1072">
        <f>IF(OR(U60=0,V59=0),0,(U60/U59*V59))</f>
        <v>0.3</v>
      </c>
      <c r="X59" s="74"/>
      <c r="Y59" s="1329"/>
      <c r="Z59" s="1329"/>
      <c r="AA59" s="1329"/>
      <c r="AB59" s="1329"/>
      <c r="AC59" s="1329"/>
      <c r="AD59" s="1329"/>
      <c r="AE59" s="1329"/>
      <c r="AF59" s="1070" t="s">
        <v>2848</v>
      </c>
      <c r="AG59" s="1329"/>
      <c r="AH59" s="1329"/>
      <c r="AI59" s="1329"/>
      <c r="AJ59" s="1329"/>
    </row>
    <row r="60" spans="1:36" ht="15.75" customHeight="1">
      <c r="A60" s="1018"/>
      <c r="B60" s="1418"/>
      <c r="C60" s="1008"/>
      <c r="D60" s="1015"/>
      <c r="E60" s="1016"/>
      <c r="F60" s="1016"/>
      <c r="G60" s="1017"/>
      <c r="H60" s="120" t="s">
        <v>69</v>
      </c>
      <c r="I60" s="171"/>
      <c r="J60" s="171"/>
      <c r="K60" s="171"/>
      <c r="L60" s="171"/>
      <c r="M60" s="171"/>
      <c r="N60" s="171"/>
      <c r="O60" s="171"/>
      <c r="P60" s="173">
        <v>1</v>
      </c>
      <c r="Q60" s="171"/>
      <c r="R60" s="171"/>
      <c r="S60" s="171"/>
      <c r="T60" s="171"/>
      <c r="U60" s="144">
        <f t="shared" si="7"/>
        <v>1</v>
      </c>
      <c r="V60" s="1008"/>
      <c r="W60" s="1008"/>
      <c r="X60" s="74"/>
      <c r="Y60" s="1008"/>
      <c r="Z60" s="1008"/>
      <c r="AA60" s="1008"/>
      <c r="AB60" s="1008"/>
      <c r="AC60" s="1008"/>
      <c r="AD60" s="1008"/>
      <c r="AE60" s="1008"/>
      <c r="AF60" s="1008"/>
      <c r="AG60" s="1008"/>
      <c r="AH60" s="1008"/>
      <c r="AI60" s="1008"/>
      <c r="AJ60" s="1008"/>
    </row>
    <row r="61" spans="1:36" ht="15.75" customHeight="1">
      <c r="A61" s="1018"/>
      <c r="B61" s="1417" t="s">
        <v>2742</v>
      </c>
      <c r="C61" s="1051" t="s">
        <v>2743</v>
      </c>
      <c r="D61" s="1421" t="s">
        <v>2858</v>
      </c>
      <c r="E61" s="1013"/>
      <c r="F61" s="1013"/>
      <c r="G61" s="1014"/>
      <c r="H61" s="42" t="s">
        <v>68</v>
      </c>
      <c r="I61" s="171"/>
      <c r="J61" s="171"/>
      <c r="K61" s="171"/>
      <c r="L61" s="171"/>
      <c r="M61" s="171"/>
      <c r="N61" s="171"/>
      <c r="O61" s="171"/>
      <c r="P61" s="171"/>
      <c r="Q61" s="171"/>
      <c r="R61" s="171"/>
      <c r="S61" s="43">
        <v>1</v>
      </c>
      <c r="T61" s="171"/>
      <c r="U61" s="57">
        <f t="shared" si="7"/>
        <v>1</v>
      </c>
      <c r="V61" s="1423">
        <v>0.5</v>
      </c>
      <c r="W61" s="1072">
        <f>IF(OR(U62=0,V61=0),0,(U62/U61*V61))</f>
        <v>0.5</v>
      </c>
      <c r="X61" s="74"/>
      <c r="Y61" s="1329"/>
      <c r="Z61" s="1329"/>
      <c r="AA61" s="1329"/>
      <c r="AB61" s="1329"/>
      <c r="AC61" s="1329"/>
      <c r="AD61" s="1329"/>
      <c r="AE61" s="1329"/>
      <c r="AF61" s="1329"/>
      <c r="AG61" s="1329"/>
      <c r="AH61" s="1329"/>
      <c r="AI61" s="1070" t="s">
        <v>2859</v>
      </c>
      <c r="AJ61" s="1070" t="s">
        <v>2860</v>
      </c>
    </row>
    <row r="62" spans="1:36" ht="60.75" customHeight="1">
      <c r="A62" s="1018"/>
      <c r="B62" s="1418"/>
      <c r="C62" s="1008"/>
      <c r="D62" s="1015"/>
      <c r="E62" s="1016"/>
      <c r="F62" s="1016"/>
      <c r="G62" s="1017"/>
      <c r="H62" s="120" t="s">
        <v>69</v>
      </c>
      <c r="I62" s="171"/>
      <c r="J62" s="171"/>
      <c r="K62" s="171"/>
      <c r="L62" s="171"/>
      <c r="M62" s="171"/>
      <c r="N62" s="171"/>
      <c r="O62" s="171"/>
      <c r="P62" s="171"/>
      <c r="Q62" s="171"/>
      <c r="R62" s="171"/>
      <c r="S62" s="173">
        <v>0.2</v>
      </c>
      <c r="T62" s="173">
        <v>0.8</v>
      </c>
      <c r="U62" s="144">
        <f t="shared" si="7"/>
        <v>1</v>
      </c>
      <c r="V62" s="1008"/>
      <c r="W62" s="1008"/>
      <c r="X62" s="74"/>
      <c r="Y62" s="1008"/>
      <c r="Z62" s="1008"/>
      <c r="AA62" s="1008"/>
      <c r="AB62" s="1008"/>
      <c r="AC62" s="1008"/>
      <c r="AD62" s="1008"/>
      <c r="AE62" s="1008"/>
      <c r="AF62" s="1008"/>
      <c r="AG62" s="1008"/>
      <c r="AH62" s="1008"/>
      <c r="AI62" s="1008"/>
      <c r="AJ62" s="1008"/>
    </row>
    <row r="63" spans="1:36" ht="42.75" customHeight="1">
      <c r="A63" s="1018"/>
      <c r="B63" s="1417" t="s">
        <v>2742</v>
      </c>
      <c r="C63" s="1051" t="s">
        <v>2743</v>
      </c>
      <c r="D63" s="1421" t="s">
        <v>2862</v>
      </c>
      <c r="E63" s="1013"/>
      <c r="F63" s="1013"/>
      <c r="G63" s="1014"/>
      <c r="H63" s="42" t="s">
        <v>68</v>
      </c>
      <c r="I63" s="43"/>
      <c r="J63" s="43"/>
      <c r="K63" s="43"/>
      <c r="L63" s="43"/>
      <c r="M63" s="43"/>
      <c r="N63" s="43"/>
      <c r="O63" s="43"/>
      <c r="P63" s="43"/>
      <c r="Q63" s="43"/>
      <c r="R63" s="43"/>
      <c r="S63" s="43"/>
      <c r="T63" s="43">
        <v>1</v>
      </c>
      <c r="U63" s="57">
        <f t="shared" si="7"/>
        <v>1</v>
      </c>
      <c r="V63" s="1423">
        <v>0.2</v>
      </c>
      <c r="W63" s="1072">
        <f>IF(OR(U64=0,V63=0),0,(U64/U63*V63))</f>
        <v>0.2</v>
      </c>
      <c r="X63" s="74"/>
      <c r="Y63" s="1329"/>
      <c r="Z63" s="1329"/>
      <c r="AA63" s="1329"/>
      <c r="AB63" s="1329"/>
      <c r="AC63" s="1329"/>
      <c r="AD63" s="1329"/>
      <c r="AE63" s="1329"/>
      <c r="AF63" s="1329"/>
      <c r="AG63" s="1329"/>
      <c r="AH63" s="1329"/>
      <c r="AI63" s="1329"/>
      <c r="AJ63" s="1070" t="s">
        <v>2867</v>
      </c>
    </row>
    <row r="64" spans="1:36" ht="42.75" customHeight="1">
      <c r="A64" s="1079"/>
      <c r="B64" s="1419"/>
      <c r="C64" s="1079"/>
      <c r="D64" s="1103"/>
      <c r="E64" s="1104"/>
      <c r="F64" s="1104"/>
      <c r="G64" s="1105"/>
      <c r="H64" s="131" t="s">
        <v>69</v>
      </c>
      <c r="I64" s="174"/>
      <c r="J64" s="174"/>
      <c r="K64" s="174"/>
      <c r="L64" s="174"/>
      <c r="M64" s="174"/>
      <c r="N64" s="174"/>
      <c r="O64" s="174"/>
      <c r="P64" s="174"/>
      <c r="Q64" s="174"/>
      <c r="R64" s="174"/>
      <c r="S64" s="174"/>
      <c r="T64" s="176">
        <v>1</v>
      </c>
      <c r="U64" s="177">
        <f t="shared" si="7"/>
        <v>1</v>
      </c>
      <c r="V64" s="1079"/>
      <c r="W64" s="1079"/>
      <c r="X64" s="74"/>
      <c r="Y64" s="1008"/>
      <c r="Z64" s="1008"/>
      <c r="AA64" s="1008"/>
      <c r="AB64" s="1008"/>
      <c r="AC64" s="1008"/>
      <c r="AD64" s="1008"/>
      <c r="AE64" s="1008"/>
      <c r="AF64" s="1008"/>
      <c r="AG64" s="1008"/>
      <c r="AH64" s="1008"/>
      <c r="AI64" s="1008"/>
      <c r="AJ64" s="1008"/>
    </row>
    <row r="65" spans="1:36"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row>
    <row r="66" spans="1:3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row>
    <row r="67" spans="1:36"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row>
    <row r="68" spans="1:36"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row>
    <row r="69" spans="1:36"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row>
    <row r="70" spans="1:36"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row>
    <row r="71" spans="1:36"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row>
    <row r="72" spans="1:36"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row>
    <row r="73" spans="1:36"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row>
    <row r="74" spans="1:36"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row>
    <row r="75" spans="1:36"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row>
    <row r="76" spans="1:3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row>
    <row r="77" spans="1:36"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row>
    <row r="78" spans="1:36"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row>
    <row r="79" spans="1:36"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row>
    <row r="80" spans="1:36"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row>
    <row r="81" spans="1:36"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row>
    <row r="82" spans="1:36"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row>
    <row r="83" spans="1:36"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row>
    <row r="84" spans="1:36"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row>
    <row r="85" spans="1:36"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row>
    <row r="86" spans="1:3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row>
    <row r="87" spans="1:36"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row>
    <row r="88" spans="1:36"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row>
    <row r="89" spans="1:36"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row>
    <row r="90" spans="1:36"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row>
    <row r="91" spans="1:36"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row>
    <row r="92" spans="1:36"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row>
    <row r="93" spans="1:36"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row>
    <row r="94" spans="1:36"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row>
    <row r="95" spans="1:36"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row>
    <row r="96" spans="1:3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row>
    <row r="97" spans="1:36"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row>
    <row r="98" spans="1:36"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row>
    <row r="99" spans="1:36"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row>
    <row r="100" spans="1:36"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row>
    <row r="101" spans="1:36"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row>
    <row r="102" spans="1:36"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row>
    <row r="103" spans="1:36"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row>
    <row r="104" spans="1:36"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row>
    <row r="105" spans="1:36"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row>
    <row r="106" spans="1:3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row>
    <row r="107" spans="1:36"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row>
    <row r="108" spans="1:36"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row>
    <row r="109" spans="1:36"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row>
    <row r="110" spans="1:36"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row>
    <row r="111" spans="1:36"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row>
    <row r="112" spans="1:36"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row>
    <row r="113" spans="1:36"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row>
    <row r="114" spans="1:36"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row>
    <row r="115" spans="1:36"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row>
    <row r="116" spans="1:3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row>
    <row r="117" spans="1:36"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row>
    <row r="118" spans="1:36"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row>
    <row r="119" spans="1:36"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row>
    <row r="120" spans="1:36"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row>
    <row r="121" spans="1:36"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row>
    <row r="122" spans="1:36"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row>
    <row r="123" spans="1:36"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row>
    <row r="124" spans="1:36"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row>
    <row r="125" spans="1:36"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row>
    <row r="126" spans="1:3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row>
    <row r="127" spans="1:36"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row>
    <row r="128" spans="1:36"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row>
    <row r="129" spans="1:36"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row>
    <row r="130" spans="1:36"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row>
    <row r="131" spans="1:36"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row>
    <row r="132" spans="1:36"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row>
    <row r="133" spans="1:36"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row>
    <row r="134" spans="1:36"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row>
    <row r="135" spans="1:36"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row>
    <row r="136" spans="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row>
    <row r="137" spans="1:36"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row>
    <row r="138" spans="1:36"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row>
    <row r="139" spans="1:36"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row>
    <row r="140" spans="1:36"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row>
    <row r="141" spans="1:36"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row>
    <row r="142" spans="1:36"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row>
    <row r="143" spans="1:36"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row>
    <row r="144" spans="1:36"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row>
    <row r="145" spans="1:36"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row>
    <row r="146" spans="1:3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row>
    <row r="147" spans="1:36"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row>
    <row r="148" spans="1:36"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row>
    <row r="149" spans="1:36"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row>
    <row r="150" spans="1:36"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row>
    <row r="151" spans="1:36"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row>
    <row r="152" spans="1:36"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row>
    <row r="153" spans="1:36"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row>
    <row r="154" spans="1:36"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row>
    <row r="155" spans="1:36"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row>
    <row r="156" spans="1:3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row>
    <row r="157" spans="1:36"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row>
    <row r="158" spans="1:36"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row>
    <row r="159" spans="1:36"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row>
    <row r="160" spans="1:36"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row>
    <row r="161" spans="1:36"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row>
    <row r="162" spans="1:36"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row>
    <row r="163" spans="1:36"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row>
    <row r="164" spans="1:36"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row>
    <row r="165" spans="1:36"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row>
    <row r="166" spans="1:3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row>
    <row r="167" spans="1:36"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row>
    <row r="168" spans="1:36"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row>
    <row r="169" spans="1:36"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row>
    <row r="170" spans="1:36"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row>
    <row r="171" spans="1:36"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row>
    <row r="172" spans="1:36"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row>
    <row r="173" spans="1:36"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row>
    <row r="174" spans="1:36"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row>
    <row r="175" spans="1:36"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row>
    <row r="176" spans="1:3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row>
    <row r="177" spans="1:36"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row>
    <row r="178" spans="1:36"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row>
    <row r="179" spans="1:36"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row>
    <row r="180" spans="1:36"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row>
    <row r="181" spans="1:36"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row>
    <row r="182" spans="1:36"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row>
    <row r="183" spans="1:36"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row>
    <row r="184" spans="1:36"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row>
    <row r="185" spans="1:36"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row>
    <row r="186" spans="1:3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row>
    <row r="187" spans="1:36"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row>
    <row r="188" spans="1:36"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row>
    <row r="189" spans="1:36"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row>
    <row r="190" spans="1:36"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row>
    <row r="191" spans="1:36"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row>
    <row r="192" spans="1:36"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row>
    <row r="193" spans="1:36"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row>
    <row r="194" spans="1:36"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row>
    <row r="195" spans="1:36"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row>
    <row r="196" spans="1:3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row>
    <row r="197" spans="1:36"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row>
    <row r="198" spans="1:36"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row>
    <row r="199" spans="1:36"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row>
    <row r="200" spans="1:36"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row>
    <row r="201" spans="1:36"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row>
    <row r="202" spans="1:36"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row>
    <row r="203" spans="1:36"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row>
    <row r="204" spans="1:36"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row>
    <row r="205" spans="1:36"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row>
    <row r="206" spans="1:3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row>
    <row r="207" spans="1:36"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row>
    <row r="208" spans="1:36"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row>
    <row r="209" spans="1:36"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row>
    <row r="210" spans="1:36"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row>
    <row r="211" spans="1:36"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row>
    <row r="212" spans="1:36"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row>
    <row r="213" spans="1:36"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row>
    <row r="214" spans="1:36"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row>
    <row r="215" spans="1:36"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row>
    <row r="216" spans="1:3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row>
    <row r="217" spans="1:36"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row>
    <row r="218" spans="1:36"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row>
    <row r="219" spans="1:36"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row>
    <row r="220" spans="1:36"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row>
    <row r="221" spans="1:36"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row>
    <row r="222" spans="1:36"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row>
    <row r="223" spans="1:36"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row>
    <row r="224" spans="1:36"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row>
    <row r="225" spans="1:36"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row>
    <row r="226" spans="1:3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row>
    <row r="227" spans="1:36"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row>
    <row r="228" spans="1:36"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row>
    <row r="229" spans="1:36"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row>
    <row r="230" spans="1:36"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row>
    <row r="231" spans="1:36"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row>
    <row r="232" spans="1:36"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row>
    <row r="233" spans="1:36"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row>
    <row r="234" spans="1:36"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row>
    <row r="235" spans="1:36"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row>
    <row r="236" spans="1: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row>
    <row r="237" spans="1:36"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row>
    <row r="238" spans="1:36"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row>
    <row r="239" spans="1:36"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row>
    <row r="240" spans="1:36"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row>
    <row r="241" spans="1:36"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row>
    <row r="242" spans="1:36"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row>
    <row r="243" spans="1:36"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row>
    <row r="244" spans="1:36"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row>
    <row r="245" spans="1:36"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row>
    <row r="246" spans="1:3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row>
    <row r="247" spans="1:36"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row>
    <row r="248" spans="1:36"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row>
    <row r="249" spans="1:36"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row>
    <row r="250" spans="1:36"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row>
    <row r="251" spans="1:36"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row>
    <row r="252" spans="1:36"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row>
    <row r="253" spans="1:36"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row>
    <row r="254" spans="1:36"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row>
    <row r="255" spans="1:36"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row>
    <row r="256" spans="1:3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row>
    <row r="257" spans="1:36"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row>
    <row r="258" spans="1:36"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row>
    <row r="259" spans="1:36"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row>
    <row r="260" spans="1:36"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row>
    <row r="261" spans="1:36"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row>
    <row r="262" spans="1:36"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row>
    <row r="263" spans="1:36"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row>
    <row r="264" spans="1:36"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row>
    <row r="265" spans="1:36"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row>
    <row r="266" spans="1:3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row>
    <row r="267" spans="1:36"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row>
    <row r="268" spans="1:36"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row>
    <row r="269" spans="1:36"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row>
    <row r="270" spans="1:36"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row>
    <row r="271" spans="1:36"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row>
    <row r="272" spans="1:36"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row>
    <row r="273" spans="1:36"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row>
    <row r="274" spans="1:36"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row>
    <row r="275" spans="1:36"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row>
    <row r="276" spans="1:3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row>
    <row r="277" spans="1:36"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row>
    <row r="278" spans="1:36"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row>
    <row r="279" spans="1:36"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row>
    <row r="280" spans="1:36"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row>
    <row r="281" spans="1:36"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row>
    <row r="282" spans="1:36"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row>
    <row r="283" spans="1:36"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row>
    <row r="284" spans="1:36"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row>
    <row r="285" spans="1:36"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row>
    <row r="286" spans="1:3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row>
    <row r="287" spans="1:36"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row>
    <row r="288" spans="1:36"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row>
    <row r="289" spans="1:36"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row>
    <row r="290" spans="1:36"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row>
    <row r="291" spans="1:36"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row>
    <row r="292" spans="1:36"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row>
    <row r="293" spans="1:36"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row>
    <row r="294" spans="1:36"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row>
    <row r="295" spans="1:36"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row>
    <row r="296" spans="1:3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row>
    <row r="297" spans="1:36"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row>
    <row r="298" spans="1:36"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row>
    <row r="299" spans="1:36"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row>
    <row r="300" spans="1:36"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row>
    <row r="301" spans="1:36"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row>
    <row r="302" spans="1:36"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row>
    <row r="303" spans="1:36"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row>
    <row r="304" spans="1:36"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row>
    <row r="305" spans="1:36"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row>
    <row r="306" spans="1:3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row>
    <row r="307" spans="1:36"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row>
    <row r="308" spans="1:36"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row>
    <row r="309" spans="1:36"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row>
    <row r="310" spans="1:36"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row>
    <row r="311" spans="1:36"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row>
    <row r="312" spans="1:36"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row>
    <row r="313" spans="1:36"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row>
    <row r="314" spans="1:36"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row>
    <row r="315" spans="1:36"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row>
    <row r="316" spans="1:3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row>
    <row r="317" spans="1:36"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row>
    <row r="318" spans="1:36"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row>
    <row r="319" spans="1:36"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row>
    <row r="320" spans="1:36"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row>
    <row r="321" spans="1:36"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row>
    <row r="322" spans="1:36"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row>
    <row r="323" spans="1:36"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row>
    <row r="324" spans="1:36"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row>
    <row r="325" spans="1:36"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row>
    <row r="326" spans="1:3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row>
    <row r="327" spans="1:36"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row>
    <row r="328" spans="1:36"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row>
    <row r="329" spans="1:36"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row>
    <row r="330" spans="1:36"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row>
    <row r="331" spans="1:36"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row>
    <row r="332" spans="1:36"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row>
    <row r="333" spans="1:36"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row>
    <row r="334" spans="1:36"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row>
    <row r="335" spans="1:36"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row>
    <row r="336" spans="1: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row>
    <row r="337" spans="1:36"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row>
    <row r="338" spans="1:36"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row>
    <row r="339" spans="1:36"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row>
    <row r="340" spans="1:36"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row>
    <row r="341" spans="1:36"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row>
    <row r="342" spans="1:36"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row>
    <row r="343" spans="1:36"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row>
    <row r="344" spans="1:36"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row>
    <row r="345" spans="1:36"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row>
    <row r="346" spans="1:3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row>
    <row r="347" spans="1:36"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row>
    <row r="348" spans="1:36"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row>
    <row r="349" spans="1:36"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row>
    <row r="350" spans="1:36"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row>
    <row r="351" spans="1:36"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row>
    <row r="352" spans="1:36"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row>
    <row r="353" spans="1:36"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row>
    <row r="354" spans="1:36"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row>
    <row r="355" spans="1:36"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row>
    <row r="356" spans="1:3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row>
    <row r="357" spans="1:36"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row>
    <row r="358" spans="1:36"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row>
    <row r="359" spans="1:36"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row>
    <row r="360" spans="1:36"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row>
    <row r="361" spans="1:36"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row>
    <row r="362" spans="1:36"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row>
    <row r="363" spans="1:36"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row>
    <row r="364" spans="1:36"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row>
    <row r="365" spans="1:36"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row>
    <row r="366" spans="1:3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row>
    <row r="367" spans="1:36"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row>
    <row r="368" spans="1:36"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row>
    <row r="369" spans="1:36"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row>
    <row r="370" spans="1:36"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row>
    <row r="371" spans="1:36"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row>
    <row r="372" spans="1:36"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row>
    <row r="373" spans="1:36"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row>
    <row r="374" spans="1:36"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row>
    <row r="375" spans="1:36"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row>
    <row r="376" spans="1:3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row>
    <row r="377" spans="1:36"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row>
    <row r="378" spans="1:36"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row>
    <row r="379" spans="1:36"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row>
    <row r="380" spans="1:36"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row>
    <row r="381" spans="1:36"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row>
    <row r="382" spans="1:36"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row>
    <row r="383" spans="1:36"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row>
    <row r="384" spans="1:36"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row>
    <row r="385" spans="1:36"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row>
    <row r="386" spans="1:3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row>
    <row r="387" spans="1:36"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row>
    <row r="388" spans="1:36"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row>
    <row r="389" spans="1:36"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row>
    <row r="390" spans="1:36"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row>
    <row r="391" spans="1:36"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row>
    <row r="392" spans="1:36"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row>
    <row r="393" spans="1:36"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row>
    <row r="394" spans="1:36"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row>
    <row r="395" spans="1:36"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row>
    <row r="396" spans="1:3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row>
    <row r="397" spans="1:36"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row>
    <row r="398" spans="1:36"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row>
    <row r="399" spans="1:36"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row>
    <row r="400" spans="1:36"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row>
    <row r="401" spans="1:36"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row>
    <row r="402" spans="1:36"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row>
    <row r="403" spans="1:36"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row>
    <row r="404" spans="1:36"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row>
    <row r="405" spans="1:36"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row>
    <row r="406" spans="1:3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row>
    <row r="407" spans="1:36"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row>
    <row r="408" spans="1:36"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row>
    <row r="409" spans="1:36"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row>
    <row r="410" spans="1:36"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row>
    <row r="411" spans="1:36"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row>
    <row r="412" spans="1:36"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row>
    <row r="413" spans="1:36"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row>
    <row r="414" spans="1:36"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row>
    <row r="415" spans="1:36"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row>
    <row r="416" spans="1:3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row>
    <row r="417" spans="1:36"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row>
    <row r="418" spans="1:36"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row>
    <row r="419" spans="1:36"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row>
    <row r="420" spans="1:36"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row>
    <row r="421" spans="1:36"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row>
    <row r="422" spans="1:36"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row>
    <row r="423" spans="1:36"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row>
    <row r="424" spans="1:36"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row>
    <row r="425" spans="1:36"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row>
    <row r="426" spans="1:3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row>
    <row r="427" spans="1:36"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row>
    <row r="428" spans="1:36"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row>
    <row r="429" spans="1:36"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row>
    <row r="430" spans="1:36"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row>
    <row r="431" spans="1:36"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row>
    <row r="432" spans="1:36"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row>
    <row r="433" spans="1:36"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row>
    <row r="434" spans="1:36"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row>
    <row r="435" spans="1:36"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row>
    <row r="436" spans="1: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row>
    <row r="437" spans="1:36"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row>
    <row r="438" spans="1:36"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row>
    <row r="439" spans="1:36"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row>
    <row r="440" spans="1:36"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row>
    <row r="441" spans="1:36"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row>
    <row r="442" spans="1:36"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row>
    <row r="443" spans="1:36"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row>
    <row r="444" spans="1:36"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row>
    <row r="445" spans="1:36"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row>
    <row r="446" spans="1:3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row>
    <row r="447" spans="1:36"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row>
    <row r="448" spans="1:36"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row>
    <row r="449" spans="1:36"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row>
    <row r="450" spans="1:36"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row>
    <row r="451" spans="1:36"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row>
    <row r="452" spans="1:36"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row>
    <row r="453" spans="1:36"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row>
    <row r="454" spans="1:36"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row>
    <row r="455" spans="1:36"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row>
    <row r="456" spans="1:3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row>
    <row r="457" spans="1:36"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row>
    <row r="458" spans="1:36"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row>
    <row r="459" spans="1:36"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row>
    <row r="460" spans="1:36"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row>
    <row r="461" spans="1:36"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row>
    <row r="462" spans="1:36"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row>
    <row r="463" spans="1:36"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row>
    <row r="464" spans="1:36"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row>
    <row r="465" spans="1:36"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row>
    <row r="466" spans="1:3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row>
    <row r="467" spans="1:36"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row>
    <row r="468" spans="1:36"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row>
    <row r="469" spans="1:36"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row>
    <row r="470" spans="1:36"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row>
    <row r="471" spans="1:36"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row>
    <row r="472" spans="1:36"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row>
    <row r="473" spans="1:36"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row>
    <row r="474" spans="1:36"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row>
    <row r="475" spans="1:36"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row>
    <row r="476" spans="1:3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row>
    <row r="477" spans="1:36"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row>
    <row r="478" spans="1:36"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row>
    <row r="479" spans="1:36"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row>
    <row r="480" spans="1:36"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row>
    <row r="481" spans="1:36"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row>
    <row r="482" spans="1:36"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row>
    <row r="483" spans="1:36"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row>
    <row r="484" spans="1:36"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row>
    <row r="485" spans="1:36"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row>
    <row r="486" spans="1:3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row>
    <row r="487" spans="1:36"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row>
    <row r="488" spans="1:36"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row>
    <row r="489" spans="1:36"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row>
    <row r="490" spans="1:36"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row>
    <row r="491" spans="1:36"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row>
    <row r="492" spans="1:36"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row>
    <row r="493" spans="1:36"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row>
    <row r="494" spans="1:36"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row>
    <row r="495" spans="1:36"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row>
    <row r="496" spans="1:3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row>
    <row r="497" spans="1:36"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row>
    <row r="498" spans="1:36"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row>
    <row r="499" spans="1:36"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row>
    <row r="500" spans="1:36"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row>
    <row r="501" spans="1:36"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row>
    <row r="502" spans="1:36"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row>
    <row r="503" spans="1:36"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row>
    <row r="504" spans="1:36"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row>
    <row r="505" spans="1:36"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row>
    <row r="506" spans="1:3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row>
    <row r="507" spans="1:36"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row>
    <row r="508" spans="1:36"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row>
    <row r="509" spans="1:36"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row>
    <row r="510" spans="1:36"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row>
    <row r="511" spans="1:36"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row>
    <row r="512" spans="1:36"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row>
    <row r="513" spans="1:36"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row>
    <row r="514" spans="1:36"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row>
    <row r="515" spans="1:36"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row>
    <row r="516" spans="1:3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row>
    <row r="517" spans="1:36"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row>
    <row r="518" spans="1:36"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row>
    <row r="519" spans="1:36"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row>
    <row r="520" spans="1:36"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row>
    <row r="521" spans="1:36"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row>
    <row r="522" spans="1:36"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row>
    <row r="523" spans="1:36"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row>
    <row r="524" spans="1:36"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row>
    <row r="525" spans="1:36"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row>
    <row r="526" spans="1:3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row>
    <row r="527" spans="1:36"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row>
    <row r="528" spans="1:36"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row>
    <row r="529" spans="1:36"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row>
    <row r="530" spans="1:36"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row>
    <row r="531" spans="1:36"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row>
    <row r="532" spans="1:36"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row>
    <row r="533" spans="1:36"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row>
    <row r="534" spans="1:36"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row>
    <row r="535" spans="1:36"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row>
    <row r="536" spans="1: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row>
    <row r="537" spans="1:36"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row>
    <row r="538" spans="1:36"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row>
    <row r="539" spans="1:36"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row>
    <row r="540" spans="1:36"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row>
    <row r="541" spans="1:36"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row>
    <row r="542" spans="1:36"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row>
    <row r="543" spans="1:36"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row>
    <row r="544" spans="1:36"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row>
    <row r="545" spans="1:36"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row>
    <row r="546" spans="1:3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row>
    <row r="547" spans="1:36"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row>
    <row r="548" spans="1:36"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row>
    <row r="549" spans="1:36"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row>
    <row r="550" spans="1:36"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row>
    <row r="551" spans="1:36"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row>
    <row r="552" spans="1:36"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row>
    <row r="553" spans="1:36"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row>
    <row r="554" spans="1:36"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row>
    <row r="555" spans="1:36"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row>
    <row r="556" spans="1:3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row>
    <row r="557" spans="1:36"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row>
    <row r="558" spans="1:36"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row>
    <row r="559" spans="1:36"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row>
    <row r="560" spans="1:36"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row>
    <row r="561" spans="1:36"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row>
    <row r="562" spans="1:36"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row>
    <row r="563" spans="1:36"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row>
    <row r="564" spans="1:36"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row>
    <row r="565" spans="1:36"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row>
    <row r="566" spans="1:3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row>
    <row r="567" spans="1:36"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row>
    <row r="568" spans="1:36"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row>
    <row r="569" spans="1:36"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row>
    <row r="570" spans="1:36"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row>
    <row r="571" spans="1:36"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row>
    <row r="572" spans="1:36"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row>
    <row r="573" spans="1:36"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row>
    <row r="574" spans="1:36"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row>
    <row r="575" spans="1:36"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row>
    <row r="576" spans="1:3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row>
    <row r="577" spans="1:36"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row>
    <row r="578" spans="1:36"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row>
    <row r="579" spans="1:36"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row>
    <row r="580" spans="1:36"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row>
    <row r="581" spans="1:36"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row>
    <row r="582" spans="1:36"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row>
    <row r="583" spans="1:36"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row>
    <row r="584" spans="1:36"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row>
    <row r="585" spans="1:36"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row>
    <row r="586" spans="1:3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row>
    <row r="587" spans="1:36"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row>
    <row r="588" spans="1:36"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row>
    <row r="589" spans="1:36"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row>
    <row r="590" spans="1:36"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row>
    <row r="591" spans="1:36"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row>
    <row r="592" spans="1:36"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row>
    <row r="593" spans="1:36"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row>
    <row r="594" spans="1:36"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row>
    <row r="595" spans="1:36"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row>
    <row r="596" spans="1:3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row>
    <row r="597" spans="1:36"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row>
    <row r="598" spans="1:36"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row>
    <row r="599" spans="1:36"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row>
    <row r="600" spans="1:36"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row>
    <row r="601" spans="1:36"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row>
    <row r="602" spans="1:36"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row>
    <row r="603" spans="1:36"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row>
    <row r="604" spans="1:36"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row>
    <row r="605" spans="1:36"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row>
    <row r="606" spans="1:3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row>
    <row r="607" spans="1:36"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row>
    <row r="608" spans="1:36"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row>
    <row r="609" spans="1:36"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row>
    <row r="610" spans="1:36"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row>
    <row r="611" spans="1:36"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row>
    <row r="612" spans="1:36"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row>
    <row r="613" spans="1:36"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row>
    <row r="614" spans="1:36"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row>
    <row r="615" spans="1:36"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row>
    <row r="616" spans="1:3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row>
    <row r="617" spans="1:36"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row>
    <row r="618" spans="1:36"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row>
    <row r="619" spans="1:36"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row>
    <row r="620" spans="1:36"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row>
    <row r="621" spans="1:36"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row>
    <row r="622" spans="1:36"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row>
    <row r="623" spans="1:36"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row>
    <row r="624" spans="1:36"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row>
    <row r="625" spans="1:36"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row>
    <row r="626" spans="1:3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row>
    <row r="627" spans="1:36"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row>
    <row r="628" spans="1:36"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row>
    <row r="629" spans="1:36"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row>
    <row r="630" spans="1:36"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row>
    <row r="631" spans="1:36"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row>
    <row r="632" spans="1:36"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row>
    <row r="633" spans="1:36"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row>
    <row r="634" spans="1:36"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row>
    <row r="635" spans="1:36"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row>
    <row r="636" spans="1: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row>
    <row r="637" spans="1:36"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row>
    <row r="638" spans="1:36"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row>
    <row r="639" spans="1:36"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row>
    <row r="640" spans="1:36"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row>
    <row r="641" spans="1:36"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row>
    <row r="642" spans="1:36"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row>
    <row r="643" spans="1:36"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row>
    <row r="644" spans="1:36"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row>
    <row r="645" spans="1:36"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row>
    <row r="646" spans="1:3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row>
    <row r="647" spans="1:36"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row>
    <row r="648" spans="1:36"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row>
    <row r="649" spans="1:36"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row>
    <row r="650" spans="1:36"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row>
    <row r="651" spans="1:36"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row>
    <row r="652" spans="1:36"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row>
    <row r="653" spans="1:36"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row>
    <row r="654" spans="1:36"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row>
    <row r="655" spans="1:36"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row>
    <row r="656" spans="1:3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row>
    <row r="657" spans="1:36"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row>
    <row r="658" spans="1:36"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row>
    <row r="659" spans="1:36"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row>
    <row r="660" spans="1:36"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row>
    <row r="661" spans="1:36"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row>
    <row r="662" spans="1:36"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row>
    <row r="663" spans="1:36"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row>
    <row r="664" spans="1:36"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row>
    <row r="665" spans="1:36"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row>
    <row r="666" spans="1:3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row>
    <row r="667" spans="1:36"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row>
    <row r="668" spans="1:36"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row>
    <row r="669" spans="1:36"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row>
    <row r="670" spans="1:36"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row>
    <row r="671" spans="1:36"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row>
    <row r="672" spans="1:36"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row>
    <row r="673" spans="1:36"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row>
    <row r="674" spans="1:36"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row>
    <row r="675" spans="1:36"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row>
    <row r="676" spans="1:3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row>
    <row r="677" spans="1:36"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row>
    <row r="678" spans="1:36"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row>
    <row r="679" spans="1:36"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row>
    <row r="680" spans="1:36"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row>
    <row r="681" spans="1:36"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row>
    <row r="682" spans="1:36"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row>
    <row r="683" spans="1:36"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row>
    <row r="684" spans="1:36"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row>
    <row r="685" spans="1:36"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row>
    <row r="686" spans="1:3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row>
    <row r="687" spans="1:36"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row>
    <row r="688" spans="1:36"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row>
    <row r="689" spans="1:36"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row>
    <row r="690" spans="1:36"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row>
    <row r="691" spans="1:36"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row>
    <row r="692" spans="1:36"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row>
    <row r="693" spans="1:36"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row>
    <row r="694" spans="1:36"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row>
    <row r="695" spans="1:36"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row>
    <row r="696" spans="1:3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row>
    <row r="697" spans="1:36"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row>
    <row r="698" spans="1:36"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row>
    <row r="699" spans="1:36"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row>
    <row r="700" spans="1:36"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row>
    <row r="701" spans="1:36"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row>
    <row r="702" spans="1:36"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row>
    <row r="703" spans="1:36"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row>
    <row r="704" spans="1:36"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row>
    <row r="705" spans="1:36"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row>
    <row r="706" spans="1:3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row>
    <row r="707" spans="1:36"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row>
    <row r="708" spans="1:36"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row>
    <row r="709" spans="1:36"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row>
    <row r="710" spans="1:36"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row>
    <row r="711" spans="1:36"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row>
    <row r="712" spans="1:36"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row>
    <row r="713" spans="1:36"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row>
    <row r="714" spans="1:36"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row>
    <row r="715" spans="1:36"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row>
    <row r="716" spans="1:3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row>
    <row r="717" spans="1:36"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row>
    <row r="718" spans="1:36"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row>
    <row r="719" spans="1:36"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row>
    <row r="720" spans="1:36"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row>
    <row r="721" spans="1:36"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row>
    <row r="722" spans="1:36"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row>
    <row r="723" spans="1:36"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row>
    <row r="724" spans="1:36"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row>
    <row r="725" spans="1:36"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row>
    <row r="726" spans="1:3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row>
    <row r="727" spans="1:36"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row>
    <row r="728" spans="1:36"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row>
    <row r="729" spans="1:36"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row>
    <row r="730" spans="1:36"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row>
    <row r="731" spans="1:36"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row>
    <row r="732" spans="1:36"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row>
    <row r="733" spans="1:36"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row>
    <row r="734" spans="1:36"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row>
    <row r="735" spans="1:36"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row>
    <row r="736" spans="1: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row>
    <row r="737" spans="1:36"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row>
    <row r="738" spans="1:36"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row>
    <row r="739" spans="1:36"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row>
    <row r="740" spans="1:36"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row>
    <row r="741" spans="1:36"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row>
    <row r="742" spans="1:36"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row>
    <row r="743" spans="1:36"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row>
    <row r="744" spans="1:36"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row>
    <row r="745" spans="1:36"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row>
    <row r="746" spans="1:3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row>
    <row r="747" spans="1:36"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row>
    <row r="748" spans="1:36"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row>
    <row r="749" spans="1:36"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row>
    <row r="750" spans="1:36"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row>
    <row r="751" spans="1:36"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row>
    <row r="752" spans="1:36"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row>
    <row r="753" spans="1:36"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row>
    <row r="754" spans="1:36"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row>
    <row r="755" spans="1:36"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row>
    <row r="756" spans="1:3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row>
    <row r="757" spans="1:36"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row>
    <row r="758" spans="1:36"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row>
    <row r="759" spans="1:36"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row>
    <row r="760" spans="1:36"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row>
    <row r="761" spans="1:36"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row>
    <row r="762" spans="1:36"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row>
    <row r="763" spans="1:36"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row>
    <row r="764" spans="1:36"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row>
    <row r="765" spans="1:36"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row>
    <row r="766" spans="1:3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row>
    <row r="767" spans="1:36"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row>
    <row r="768" spans="1:36"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row>
    <row r="769" spans="1:36"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row>
    <row r="770" spans="1:36"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row>
    <row r="771" spans="1:36"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row>
    <row r="772" spans="1:36"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row>
    <row r="773" spans="1:36"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row>
    <row r="774" spans="1:36"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row>
    <row r="775" spans="1:36"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row>
    <row r="776" spans="1:3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row>
    <row r="777" spans="1:36"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row>
    <row r="778" spans="1:36"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row>
    <row r="779" spans="1:36"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row>
    <row r="780" spans="1:36"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row>
    <row r="781" spans="1:36"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row>
    <row r="782" spans="1:36"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row>
    <row r="783" spans="1:36"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row>
    <row r="784" spans="1:36"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row>
    <row r="785" spans="1:36"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row>
    <row r="786" spans="1:3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row>
    <row r="787" spans="1:36"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row>
    <row r="788" spans="1:36"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row>
    <row r="789" spans="1:36"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row>
    <row r="790" spans="1:36"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row>
    <row r="791" spans="1:36"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row>
    <row r="792" spans="1:36"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row>
    <row r="793" spans="1:36"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row>
    <row r="794" spans="1:36"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row>
    <row r="795" spans="1:36"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row>
    <row r="796" spans="1:3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row>
    <row r="797" spans="1:36"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row>
    <row r="798" spans="1:36"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row>
    <row r="799" spans="1:36"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row>
    <row r="800" spans="1:36"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row>
    <row r="801" spans="1:36"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row>
    <row r="802" spans="1:36"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row>
    <row r="803" spans="1:36"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row>
    <row r="804" spans="1:36"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row>
    <row r="805" spans="1:36"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row>
    <row r="806" spans="1:3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row>
    <row r="807" spans="1:36"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row>
    <row r="808" spans="1:36"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row>
    <row r="809" spans="1:36"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row>
    <row r="810" spans="1:36"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row>
    <row r="811" spans="1:36"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row>
    <row r="812" spans="1:36"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row>
    <row r="813" spans="1:36"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row>
    <row r="814" spans="1:36"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row>
    <row r="815" spans="1:36"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row>
    <row r="816" spans="1:3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row>
    <row r="817" spans="1:36"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row>
    <row r="818" spans="1:36"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row>
    <row r="819" spans="1:36"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row>
    <row r="820" spans="1:36"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row>
    <row r="821" spans="1:36"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row>
    <row r="822" spans="1:36"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row>
    <row r="823" spans="1:36"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row>
    <row r="824" spans="1:36"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row>
    <row r="825" spans="1:36"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row>
    <row r="826" spans="1:3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row>
    <row r="827" spans="1:36"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row>
    <row r="828" spans="1:36"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row>
    <row r="829" spans="1:36"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row>
    <row r="830" spans="1:36"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row>
    <row r="831" spans="1:36"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row>
    <row r="832" spans="1:36"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row>
    <row r="833" spans="1:36"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row>
    <row r="834" spans="1:36"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row>
    <row r="835" spans="1:36"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row>
    <row r="836" spans="1: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row>
    <row r="837" spans="1:36"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row>
    <row r="838" spans="1:36"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row>
    <row r="839" spans="1:36"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row>
    <row r="840" spans="1:36"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row>
    <row r="841" spans="1:36"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row>
    <row r="842" spans="1:36"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row>
    <row r="843" spans="1:36"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row>
    <row r="844" spans="1:36"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row>
    <row r="845" spans="1:36"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row>
    <row r="846" spans="1:3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row>
    <row r="847" spans="1:36"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row>
    <row r="848" spans="1:36"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row>
    <row r="849" spans="1:36"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row>
    <row r="850" spans="1:36"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row>
    <row r="851" spans="1:36"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row>
    <row r="852" spans="1:36"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row>
    <row r="853" spans="1:36"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row>
    <row r="854" spans="1:36"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row>
    <row r="855" spans="1:36"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row>
    <row r="856" spans="1:3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row>
    <row r="857" spans="1:36"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row>
    <row r="858" spans="1:36"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row>
    <row r="859" spans="1:36"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row>
    <row r="860" spans="1:36"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row>
    <row r="861" spans="1:36"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row>
    <row r="862" spans="1:36"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row>
    <row r="863" spans="1:36"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row>
    <row r="864" spans="1:36"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row>
    <row r="865" spans="1:36"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row>
    <row r="866" spans="1:3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row>
    <row r="867" spans="1:36"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row>
    <row r="868" spans="1:36"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row>
    <row r="869" spans="1:36"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row>
    <row r="870" spans="1:36"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row>
    <row r="871" spans="1:36"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row>
    <row r="872" spans="1:36"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row>
    <row r="873" spans="1:36"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row>
    <row r="874" spans="1:36"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row>
    <row r="875" spans="1:36"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row>
    <row r="876" spans="1:3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row>
    <row r="877" spans="1:36"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row>
    <row r="878" spans="1:36"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row>
    <row r="879" spans="1:36"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row>
    <row r="880" spans="1:36"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row>
    <row r="881" spans="1:36"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row>
    <row r="882" spans="1:36"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row>
    <row r="883" spans="1:36"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row>
    <row r="884" spans="1:36"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row>
    <row r="885" spans="1:36"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row>
    <row r="886" spans="1:3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row>
    <row r="887" spans="1:36"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row>
    <row r="888" spans="1:36"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row>
    <row r="889" spans="1:36"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row>
    <row r="890" spans="1:36"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row>
    <row r="891" spans="1:36"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row>
    <row r="892" spans="1:36"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row>
    <row r="893" spans="1:36"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row>
    <row r="894" spans="1:36"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row>
    <row r="895" spans="1:36"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row>
    <row r="896" spans="1:3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row>
    <row r="897" spans="1:36"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row>
    <row r="898" spans="1:36"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row>
    <row r="899" spans="1:36"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row>
    <row r="900" spans="1:36"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row>
    <row r="901" spans="1:36"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row>
    <row r="902" spans="1:36"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row>
    <row r="903" spans="1:36"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row>
    <row r="904" spans="1:36"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row>
    <row r="905" spans="1:36"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row>
    <row r="906" spans="1:3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row>
    <row r="907" spans="1:36"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row>
    <row r="908" spans="1:36"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row>
    <row r="909" spans="1:36"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row>
    <row r="910" spans="1:36"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row>
    <row r="911" spans="1:36"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row>
    <row r="912" spans="1:36"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row>
    <row r="913" spans="1:36"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row>
    <row r="914" spans="1:36"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row>
    <row r="915" spans="1:36"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row>
    <row r="916" spans="1:3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row>
    <row r="917" spans="1:36"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row>
    <row r="918" spans="1:36"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row>
    <row r="919" spans="1:36"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row>
    <row r="920" spans="1:36"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row>
    <row r="921" spans="1:36"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row>
    <row r="922" spans="1:36"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row>
    <row r="923" spans="1:36"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row>
    <row r="924" spans="1:36"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row>
    <row r="925" spans="1:36"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row>
    <row r="926" spans="1:3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row>
    <row r="927" spans="1:36"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row>
    <row r="928" spans="1:36"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row>
    <row r="929" spans="1:36"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row>
    <row r="930" spans="1:36"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row>
    <row r="931" spans="1:36"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row>
    <row r="932" spans="1:36"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row>
    <row r="933" spans="1:36"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row>
    <row r="934" spans="1:36"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row>
    <row r="935" spans="1:36"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row>
    <row r="936" spans="1: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row>
    <row r="937" spans="1:36"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row>
    <row r="938" spans="1:36"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row>
    <row r="939" spans="1:36"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row>
    <row r="940" spans="1:36"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row>
    <row r="941" spans="1:36"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row>
    <row r="942" spans="1:36"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row>
    <row r="943" spans="1:36"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row>
    <row r="944" spans="1:36"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row>
    <row r="945" spans="1:36"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row>
    <row r="946" spans="1:3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row>
    <row r="947" spans="1:36"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row>
    <row r="948" spans="1:36"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row>
    <row r="949" spans="1:36"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row>
    <row r="950" spans="1:36"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row>
    <row r="951" spans="1:36"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row>
    <row r="952" spans="1:36"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row>
    <row r="953" spans="1:36"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row>
    <row r="954" spans="1:36"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row>
    <row r="955" spans="1:36"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row>
    <row r="956" spans="1:3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row>
    <row r="957" spans="1:36"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row>
    <row r="958" spans="1:36"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row>
    <row r="959" spans="1:36"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row>
    <row r="960" spans="1:36"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row>
    <row r="961" spans="1:36"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row>
    <row r="962" spans="1:36"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row>
    <row r="963" spans="1:36"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row>
    <row r="964" spans="1:36"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row>
    <row r="965" spans="1:36"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row>
    <row r="966" spans="1:3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row>
    <row r="967" spans="1:36"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row>
    <row r="968" spans="1:36"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row>
    <row r="969" spans="1:36"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row>
    <row r="970" spans="1:36"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row>
    <row r="971" spans="1:36"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row>
    <row r="972" spans="1:36"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row>
    <row r="973" spans="1:36"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row>
    <row r="974" spans="1:36"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row>
    <row r="975" spans="1:36"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row>
    <row r="976" spans="1:3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row>
    <row r="977" spans="1:36"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row>
    <row r="978" spans="1:36"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row>
    <row r="979" spans="1:36"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row>
    <row r="980" spans="1:36"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row>
    <row r="981" spans="1:36"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row>
    <row r="982" spans="1:36"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row>
    <row r="983" spans="1:36"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row>
    <row r="984" spans="1:36"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row>
    <row r="985" spans="1:36"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row>
    <row r="986" spans="1:3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row>
    <row r="987" spans="1:36"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row>
    <row r="988" spans="1:36"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row>
    <row r="989" spans="1:36"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row>
    <row r="990" spans="1:36"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row>
    <row r="991" spans="1:36"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row>
    <row r="992" spans="1:36"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row>
    <row r="993" spans="1:36"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row>
    <row r="994" spans="1:36"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row>
    <row r="995" spans="1:36"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row>
    <row r="996" spans="1:3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row>
    <row r="997" spans="1:36"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row>
    <row r="998" spans="1:36"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row>
    <row r="999" spans="1:36"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c r="AA999" s="74"/>
      <c r="AB999" s="74"/>
      <c r="AC999" s="74"/>
      <c r="AD999" s="74"/>
      <c r="AE999" s="74"/>
      <c r="AF999" s="74"/>
      <c r="AG999" s="74"/>
      <c r="AH999" s="74"/>
      <c r="AI999" s="74"/>
      <c r="AJ999" s="74"/>
    </row>
    <row r="1000" spans="1:36"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c r="AA1000" s="74"/>
      <c r="AB1000" s="74"/>
      <c r="AC1000" s="74"/>
      <c r="AD1000" s="74"/>
      <c r="AE1000" s="74"/>
      <c r="AF1000" s="74"/>
      <c r="AG1000" s="74"/>
      <c r="AH1000" s="74"/>
      <c r="AI1000" s="74"/>
      <c r="AJ1000" s="74"/>
    </row>
    <row r="1001" spans="1:36" ht="15.75" customHeight="1">
      <c r="A1001" s="74"/>
      <c r="B1001" s="74"/>
      <c r="C1001" s="74"/>
      <c r="D1001" s="74"/>
      <c r="E1001" s="74"/>
      <c r="F1001" s="74"/>
      <c r="G1001" s="74"/>
      <c r="H1001" s="74"/>
      <c r="I1001" s="74"/>
      <c r="J1001" s="74"/>
      <c r="K1001" s="74"/>
      <c r="L1001" s="74"/>
      <c r="M1001" s="74"/>
      <c r="N1001" s="74"/>
      <c r="O1001" s="74"/>
      <c r="P1001" s="74"/>
      <c r="Q1001" s="74"/>
      <c r="R1001" s="74"/>
      <c r="S1001" s="74"/>
      <c r="T1001" s="74"/>
      <c r="U1001" s="74"/>
      <c r="V1001" s="74"/>
      <c r="W1001" s="74"/>
      <c r="X1001" s="74"/>
      <c r="Y1001" s="74"/>
      <c r="Z1001" s="74"/>
      <c r="AA1001" s="74"/>
      <c r="AB1001" s="74"/>
      <c r="AC1001" s="74"/>
      <c r="AD1001" s="74"/>
      <c r="AE1001" s="74"/>
      <c r="AF1001" s="74"/>
      <c r="AG1001" s="74"/>
      <c r="AH1001" s="74"/>
      <c r="AI1001" s="74"/>
      <c r="AJ1001" s="74"/>
    </row>
    <row r="1002" spans="1:36" ht="15.75" customHeight="1">
      <c r="A1002" s="74"/>
      <c r="B1002" s="74"/>
      <c r="C1002" s="74"/>
      <c r="D1002" s="74"/>
      <c r="E1002" s="74"/>
      <c r="F1002" s="74"/>
      <c r="G1002" s="74"/>
      <c r="H1002" s="74"/>
      <c r="I1002" s="74"/>
      <c r="J1002" s="74"/>
      <c r="K1002" s="74"/>
      <c r="L1002" s="74"/>
      <c r="M1002" s="74"/>
      <c r="N1002" s="74"/>
      <c r="O1002" s="74"/>
      <c r="P1002" s="74"/>
      <c r="Q1002" s="74"/>
      <c r="R1002" s="74"/>
      <c r="S1002" s="74"/>
      <c r="T1002" s="74"/>
      <c r="U1002" s="74"/>
      <c r="V1002" s="74"/>
      <c r="W1002" s="74"/>
      <c r="X1002" s="74"/>
      <c r="Y1002" s="74"/>
      <c r="Z1002" s="74"/>
      <c r="AA1002" s="74"/>
      <c r="AB1002" s="74"/>
      <c r="AC1002" s="74"/>
      <c r="AD1002" s="74"/>
      <c r="AE1002" s="74"/>
      <c r="AF1002" s="74"/>
      <c r="AG1002" s="74"/>
      <c r="AH1002" s="74"/>
      <c r="AI1002" s="74"/>
      <c r="AJ1002" s="74"/>
    </row>
  </sheetData>
  <mergeCells count="423">
    <mergeCell ref="V59:V60"/>
    <mergeCell ref="W59:W60"/>
    <mergeCell ref="Y59:Y60"/>
    <mergeCell ref="Z59:Z60"/>
    <mergeCell ref="AA59:AA60"/>
    <mergeCell ref="AB59:AB60"/>
    <mergeCell ref="AC59:AC60"/>
    <mergeCell ref="AF33:AF34"/>
    <mergeCell ref="AG33:AG34"/>
    <mergeCell ref="AH33:AH34"/>
    <mergeCell ref="AI33:AI34"/>
    <mergeCell ref="AJ33:AJ34"/>
    <mergeCell ref="AD59:AD60"/>
    <mergeCell ref="AE59:AE60"/>
    <mergeCell ref="AF59:AF60"/>
    <mergeCell ref="AG59:AG60"/>
    <mergeCell ref="AH59:AH60"/>
    <mergeCell ref="AI59:AI60"/>
    <mergeCell ref="AJ59:AJ60"/>
    <mergeCell ref="AD27:AD28"/>
    <mergeCell ref="AE27:AE28"/>
    <mergeCell ref="AF27:AF28"/>
    <mergeCell ref="AG27:AG28"/>
    <mergeCell ref="AH27:AH28"/>
    <mergeCell ref="AI27:AI28"/>
    <mergeCell ref="AJ27:AJ28"/>
    <mergeCell ref="V27:V28"/>
    <mergeCell ref="W27:W28"/>
    <mergeCell ref="Y27:Y28"/>
    <mergeCell ref="Z27:Z28"/>
    <mergeCell ref="AA27:AA28"/>
    <mergeCell ref="AB27:AB28"/>
    <mergeCell ref="AC27:AC28"/>
    <mergeCell ref="AE23:AE24"/>
    <mergeCell ref="AD25:AD26"/>
    <mergeCell ref="AE25:AE26"/>
    <mergeCell ref="AF25:AF26"/>
    <mergeCell ref="AG25:AG26"/>
    <mergeCell ref="AH25:AH26"/>
    <mergeCell ref="AI25:AI26"/>
    <mergeCell ref="AJ25:AJ26"/>
    <mergeCell ref="V25:V26"/>
    <mergeCell ref="W25:W26"/>
    <mergeCell ref="Y25:Y26"/>
    <mergeCell ref="Z25:Z26"/>
    <mergeCell ref="AA25:AA26"/>
    <mergeCell ref="AB25:AB26"/>
    <mergeCell ref="AC25:AC26"/>
    <mergeCell ref="Y19:Y20"/>
    <mergeCell ref="Y21:Y22"/>
    <mergeCell ref="Z21:Z22"/>
    <mergeCell ref="AA21:AA22"/>
    <mergeCell ref="AB21:AB22"/>
    <mergeCell ref="AC21:AC22"/>
    <mergeCell ref="AH23:AH24"/>
    <mergeCell ref="AI23:AI24"/>
    <mergeCell ref="AJ23:AJ24"/>
    <mergeCell ref="AD21:AD22"/>
    <mergeCell ref="AE21:AE22"/>
    <mergeCell ref="AF21:AF22"/>
    <mergeCell ref="AG21:AG22"/>
    <mergeCell ref="AH21:AH22"/>
    <mergeCell ref="AI21:AI22"/>
    <mergeCell ref="AJ21:AJ22"/>
    <mergeCell ref="AF23:AF24"/>
    <mergeCell ref="AG23:AG24"/>
    <mergeCell ref="Y23:Y24"/>
    <mergeCell ref="Z23:Z24"/>
    <mergeCell ref="AA23:AA24"/>
    <mergeCell ref="AB23:AB24"/>
    <mergeCell ref="AC23:AC24"/>
    <mergeCell ref="AD23:AD24"/>
    <mergeCell ref="AG19:AG20"/>
    <mergeCell ref="AH19:AH20"/>
    <mergeCell ref="AI19:AI20"/>
    <mergeCell ref="AJ19:AJ20"/>
    <mergeCell ref="Z19:Z20"/>
    <mergeCell ref="AA19:AA20"/>
    <mergeCell ref="AB19:AB20"/>
    <mergeCell ref="AC19:AC20"/>
    <mergeCell ref="AD19:AD20"/>
    <mergeCell ref="AE19:AE20"/>
    <mergeCell ref="AF19:AF20"/>
    <mergeCell ref="V19:V20"/>
    <mergeCell ref="V21:V22"/>
    <mergeCell ref="W21:W22"/>
    <mergeCell ref="V23:V24"/>
    <mergeCell ref="W23:W24"/>
    <mergeCell ref="B17:B18"/>
    <mergeCell ref="C17:C18"/>
    <mergeCell ref="D17:G18"/>
    <mergeCell ref="W17:W18"/>
    <mergeCell ref="D19:G20"/>
    <mergeCell ref="W19:W20"/>
    <mergeCell ref="Y7:AJ7"/>
    <mergeCell ref="Y8:AJ10"/>
    <mergeCell ref="AC17:AC18"/>
    <mergeCell ref="AD17:AD18"/>
    <mergeCell ref="AE17:AE18"/>
    <mergeCell ref="AF17:AF18"/>
    <mergeCell ref="AG17:AG18"/>
    <mergeCell ref="AJ17:AJ18"/>
    <mergeCell ref="AA17:AA18"/>
    <mergeCell ref="AB17:AB18"/>
    <mergeCell ref="Z17:Z18"/>
    <mergeCell ref="Y17:Y18"/>
    <mergeCell ref="F12:F13"/>
    <mergeCell ref="G12:G13"/>
    <mergeCell ref="V12:V13"/>
    <mergeCell ref="W12:W13"/>
    <mergeCell ref="Y12:Y13"/>
    <mergeCell ref="Z12:Z13"/>
    <mergeCell ref="D14:W14"/>
    <mergeCell ref="AH17:AH18"/>
    <mergeCell ref="AI17:AI18"/>
    <mergeCell ref="V17:V18"/>
    <mergeCell ref="A8:M8"/>
    <mergeCell ref="A9:M9"/>
    <mergeCell ref="N9:W9"/>
    <mergeCell ref="A10:M10"/>
    <mergeCell ref="N10:W10"/>
    <mergeCell ref="D4:T6"/>
    <mergeCell ref="U4:V4"/>
    <mergeCell ref="U5:V5"/>
    <mergeCell ref="U6:V6"/>
    <mergeCell ref="A7:M7"/>
    <mergeCell ref="N7:W7"/>
    <mergeCell ref="N8:W8"/>
    <mergeCell ref="C3:T3"/>
    <mergeCell ref="U3:W3"/>
    <mergeCell ref="C1:T2"/>
    <mergeCell ref="U1:W1"/>
    <mergeCell ref="Y1:AH6"/>
    <mergeCell ref="AI1:AJ1"/>
    <mergeCell ref="U2:W2"/>
    <mergeCell ref="AI2:AJ2"/>
    <mergeCell ref="AI3:AJ6"/>
    <mergeCell ref="AI15:AI16"/>
    <mergeCell ref="AJ15:AJ16"/>
    <mergeCell ref="AA12:AA13"/>
    <mergeCell ref="AC15:AC16"/>
    <mergeCell ref="AD15:AD16"/>
    <mergeCell ref="AE15:AE16"/>
    <mergeCell ref="AF15:AF16"/>
    <mergeCell ref="AG15:AG16"/>
    <mergeCell ref="AH15:AH16"/>
    <mergeCell ref="AA15:AA16"/>
    <mergeCell ref="AB15:AB16"/>
    <mergeCell ref="B15:B16"/>
    <mergeCell ref="C15:C16"/>
    <mergeCell ref="D15:G16"/>
    <mergeCell ref="V15:V16"/>
    <mergeCell ref="W15:W16"/>
    <mergeCell ref="Y15:Y16"/>
    <mergeCell ref="Z15:Z16"/>
    <mergeCell ref="AI12:AI13"/>
    <mergeCell ref="AJ12:AJ13"/>
    <mergeCell ref="AB12:AB13"/>
    <mergeCell ref="AC12:AC13"/>
    <mergeCell ref="AD12:AD13"/>
    <mergeCell ref="AE12:AE13"/>
    <mergeCell ref="AF12:AF13"/>
    <mergeCell ref="AG12:AG13"/>
    <mergeCell ref="AH12:AH13"/>
    <mergeCell ref="AD63:AD64"/>
    <mergeCell ref="AE63:AE64"/>
    <mergeCell ref="AF63:AF64"/>
    <mergeCell ref="AG63:AG64"/>
    <mergeCell ref="AH63:AH64"/>
    <mergeCell ref="AI63:AI64"/>
    <mergeCell ref="AJ63:AJ64"/>
    <mergeCell ref="V63:V64"/>
    <mergeCell ref="W63:W64"/>
    <mergeCell ref="Y63:Y64"/>
    <mergeCell ref="Z63:Z64"/>
    <mergeCell ref="AA63:AA64"/>
    <mergeCell ref="AB63:AB64"/>
    <mergeCell ref="AC63:AC64"/>
    <mergeCell ref="V56:V57"/>
    <mergeCell ref="W56:W57"/>
    <mergeCell ref="Y56:Y57"/>
    <mergeCell ref="Z56:Z57"/>
    <mergeCell ref="AA56:AA57"/>
    <mergeCell ref="AB56:AB57"/>
    <mergeCell ref="AC56:AC57"/>
    <mergeCell ref="D58:W58"/>
    <mergeCell ref="V53:V54"/>
    <mergeCell ref="W53:W54"/>
    <mergeCell ref="Y53:Y54"/>
    <mergeCell ref="Z53:Z54"/>
    <mergeCell ref="AA53:AA54"/>
    <mergeCell ref="AB53:AB54"/>
    <mergeCell ref="AC53:AC54"/>
    <mergeCell ref="AD53:AD54"/>
    <mergeCell ref="AE53:AE54"/>
    <mergeCell ref="AF53:AF54"/>
    <mergeCell ref="AG53:AG54"/>
    <mergeCell ref="AH53:AH54"/>
    <mergeCell ref="AI53:AI54"/>
    <mergeCell ref="AJ53:AJ54"/>
    <mergeCell ref="AD56:AD57"/>
    <mergeCell ref="AE56:AE57"/>
    <mergeCell ref="AF56:AF57"/>
    <mergeCell ref="AG56:AG57"/>
    <mergeCell ref="AH56:AH57"/>
    <mergeCell ref="AI56:AI57"/>
    <mergeCell ref="AJ56:AJ57"/>
    <mergeCell ref="AD49:AD50"/>
    <mergeCell ref="AE49:AE50"/>
    <mergeCell ref="AF49:AF50"/>
    <mergeCell ref="AG49:AG50"/>
    <mergeCell ref="AH49:AH50"/>
    <mergeCell ref="AI49:AI50"/>
    <mergeCell ref="AJ49:AJ50"/>
    <mergeCell ref="V49:V50"/>
    <mergeCell ref="W49:W50"/>
    <mergeCell ref="Y49:Y50"/>
    <mergeCell ref="Z49:Z50"/>
    <mergeCell ref="AA49:AA50"/>
    <mergeCell ref="AB49:AB50"/>
    <mergeCell ref="AC49:AC50"/>
    <mergeCell ref="AD61:AD62"/>
    <mergeCell ref="AE61:AE62"/>
    <mergeCell ref="AF61:AF62"/>
    <mergeCell ref="AG61:AG62"/>
    <mergeCell ref="AH61:AH62"/>
    <mergeCell ref="AI61:AI62"/>
    <mergeCell ref="AJ61:AJ62"/>
    <mergeCell ref="V61:V62"/>
    <mergeCell ref="W61:W62"/>
    <mergeCell ref="Y61:Y62"/>
    <mergeCell ref="Z61:Z62"/>
    <mergeCell ref="AA61:AA62"/>
    <mergeCell ref="AB61:AB62"/>
    <mergeCell ref="AC61:AC62"/>
    <mergeCell ref="AD51:AD52"/>
    <mergeCell ref="AE51:AE52"/>
    <mergeCell ref="AF51:AF52"/>
    <mergeCell ref="AG51:AG52"/>
    <mergeCell ref="AH51:AH52"/>
    <mergeCell ref="AI51:AI52"/>
    <mergeCell ref="AJ51:AJ52"/>
    <mergeCell ref="V51:V52"/>
    <mergeCell ref="W51:W52"/>
    <mergeCell ref="Y51:Y52"/>
    <mergeCell ref="Z51:Z52"/>
    <mergeCell ref="AA51:AA52"/>
    <mergeCell ref="AB51:AB52"/>
    <mergeCell ref="AC51:AC52"/>
    <mergeCell ref="V46:V47"/>
    <mergeCell ref="W46:W47"/>
    <mergeCell ref="Y46:Y47"/>
    <mergeCell ref="Z46:Z47"/>
    <mergeCell ref="AA46:AA47"/>
    <mergeCell ref="AB46:AB47"/>
    <mergeCell ref="AC46:AC47"/>
    <mergeCell ref="D48:W48"/>
    <mergeCell ref="V43:V44"/>
    <mergeCell ref="W43:W44"/>
    <mergeCell ref="Y43:Y44"/>
    <mergeCell ref="Z43:Z44"/>
    <mergeCell ref="AA43:AA44"/>
    <mergeCell ref="AB43:AB44"/>
    <mergeCell ref="AC43:AC44"/>
    <mergeCell ref="AD43:AD44"/>
    <mergeCell ref="AE43:AE44"/>
    <mergeCell ref="AF43:AF44"/>
    <mergeCell ref="AG43:AG44"/>
    <mergeCell ref="AH43:AH44"/>
    <mergeCell ref="AI43:AI44"/>
    <mergeCell ref="AJ43:AJ44"/>
    <mergeCell ref="AD46:AD47"/>
    <mergeCell ref="AE46:AE47"/>
    <mergeCell ref="AF46:AF47"/>
    <mergeCell ref="AG46:AG47"/>
    <mergeCell ref="AH46:AH47"/>
    <mergeCell ref="AI46:AI47"/>
    <mergeCell ref="AJ46:AJ47"/>
    <mergeCell ref="AD41:AD42"/>
    <mergeCell ref="AE41:AE42"/>
    <mergeCell ref="AF41:AF42"/>
    <mergeCell ref="AG41:AG42"/>
    <mergeCell ref="AH41:AH42"/>
    <mergeCell ref="AI41:AI42"/>
    <mergeCell ref="AJ41:AJ42"/>
    <mergeCell ref="V41:V42"/>
    <mergeCell ref="W41:W42"/>
    <mergeCell ref="Y41:Y42"/>
    <mergeCell ref="Z41:Z42"/>
    <mergeCell ref="AA41:AA42"/>
    <mergeCell ref="AB41:AB42"/>
    <mergeCell ref="AC41:AC42"/>
    <mergeCell ref="AD39:AD40"/>
    <mergeCell ref="AE39:AE40"/>
    <mergeCell ref="AF39:AF40"/>
    <mergeCell ref="AG39:AG40"/>
    <mergeCell ref="AH39:AH40"/>
    <mergeCell ref="AI39:AI40"/>
    <mergeCell ref="AJ39:AJ40"/>
    <mergeCell ref="V39:V40"/>
    <mergeCell ref="W39:W40"/>
    <mergeCell ref="Y39:Y40"/>
    <mergeCell ref="Z39:Z40"/>
    <mergeCell ref="AA39:AA40"/>
    <mergeCell ref="AB39:AB40"/>
    <mergeCell ref="AC39:AC40"/>
    <mergeCell ref="AC36:AC37"/>
    <mergeCell ref="D38:W38"/>
    <mergeCell ref="AD36:AD37"/>
    <mergeCell ref="AE36:AE37"/>
    <mergeCell ref="AF36:AF37"/>
    <mergeCell ref="AG36:AG37"/>
    <mergeCell ref="AH36:AH37"/>
    <mergeCell ref="AI36:AI37"/>
    <mergeCell ref="AJ36:AJ37"/>
    <mergeCell ref="V36:V37"/>
    <mergeCell ref="W36:W37"/>
    <mergeCell ref="Y36:Y37"/>
    <mergeCell ref="Z36:Z37"/>
    <mergeCell ref="AA36:AA37"/>
    <mergeCell ref="AB36:AB37"/>
    <mergeCell ref="AC33:AC34"/>
    <mergeCell ref="AD33:AD34"/>
    <mergeCell ref="V31:V32"/>
    <mergeCell ref="W31:W32"/>
    <mergeCell ref="AE31:AE32"/>
    <mergeCell ref="W33:W34"/>
    <mergeCell ref="Y33:Y34"/>
    <mergeCell ref="Z33:Z34"/>
    <mergeCell ref="AE33:AE34"/>
    <mergeCell ref="V33:V34"/>
    <mergeCell ref="AA33:AA34"/>
    <mergeCell ref="AB33:AB34"/>
    <mergeCell ref="AD29:AD30"/>
    <mergeCell ref="AE29:AE30"/>
    <mergeCell ref="AF29:AF30"/>
    <mergeCell ref="AG29:AG30"/>
    <mergeCell ref="AH29:AH30"/>
    <mergeCell ref="AI29:AI30"/>
    <mergeCell ref="AJ29:AJ30"/>
    <mergeCell ref="V29:V30"/>
    <mergeCell ref="W29:W30"/>
    <mergeCell ref="Y29:Y30"/>
    <mergeCell ref="Z29:Z30"/>
    <mergeCell ref="AA29:AA30"/>
    <mergeCell ref="AB29:AB30"/>
    <mergeCell ref="AC29:AC30"/>
    <mergeCell ref="C29:C30"/>
    <mergeCell ref="D29:G30"/>
    <mergeCell ref="B31:B32"/>
    <mergeCell ref="C31:C32"/>
    <mergeCell ref="D31:G32"/>
    <mergeCell ref="D33:G34"/>
    <mergeCell ref="F36:F37"/>
    <mergeCell ref="G36:G37"/>
    <mergeCell ref="D39:G40"/>
    <mergeCell ref="F56:F57"/>
    <mergeCell ref="G56:G57"/>
    <mergeCell ref="D59:G60"/>
    <mergeCell ref="D61:G62"/>
    <mergeCell ref="D63:G64"/>
    <mergeCell ref="D41:G42"/>
    <mergeCell ref="D43:G44"/>
    <mergeCell ref="F46:F47"/>
    <mergeCell ref="G46:G47"/>
    <mergeCell ref="D49:G50"/>
    <mergeCell ref="D51:G52"/>
    <mergeCell ref="D53:G54"/>
    <mergeCell ref="D46:D47"/>
    <mergeCell ref="E46:E47"/>
    <mergeCell ref="C49:C50"/>
    <mergeCell ref="C61:C62"/>
    <mergeCell ref="C63:C64"/>
    <mergeCell ref="C51:C52"/>
    <mergeCell ref="B53:B54"/>
    <mergeCell ref="C53:C54"/>
    <mergeCell ref="C56:C57"/>
    <mergeCell ref="D56:D57"/>
    <mergeCell ref="E56:E57"/>
    <mergeCell ref="C59:C60"/>
    <mergeCell ref="B49:B50"/>
    <mergeCell ref="B51:B52"/>
    <mergeCell ref="A56:A64"/>
    <mergeCell ref="B59:B60"/>
    <mergeCell ref="B61:B62"/>
    <mergeCell ref="B63:B64"/>
    <mergeCell ref="B43:B44"/>
    <mergeCell ref="C43:C44"/>
    <mergeCell ref="A46:A54"/>
    <mergeCell ref="C46:C47"/>
    <mergeCell ref="B41:B42"/>
    <mergeCell ref="C41:C42"/>
    <mergeCell ref="B33:B34"/>
    <mergeCell ref="C33:C34"/>
    <mergeCell ref="A36:A44"/>
    <mergeCell ref="B36:B37"/>
    <mergeCell ref="C36:C37"/>
    <mergeCell ref="D36:D37"/>
    <mergeCell ref="E36:E37"/>
    <mergeCell ref="A1:B6"/>
    <mergeCell ref="C4:C6"/>
    <mergeCell ref="A12:A34"/>
    <mergeCell ref="B12:B13"/>
    <mergeCell ref="C12:C13"/>
    <mergeCell ref="D12:D13"/>
    <mergeCell ref="E12:E13"/>
    <mergeCell ref="B39:B40"/>
    <mergeCell ref="C39:C40"/>
    <mergeCell ref="B19:B20"/>
    <mergeCell ref="C19:C20"/>
    <mergeCell ref="B21:B22"/>
    <mergeCell ref="C21:C22"/>
    <mergeCell ref="D21:G22"/>
    <mergeCell ref="B23:B24"/>
    <mergeCell ref="C23:C24"/>
    <mergeCell ref="D23:G24"/>
    <mergeCell ref="B25:B26"/>
    <mergeCell ref="C25:C26"/>
    <mergeCell ref="D25:G26"/>
    <mergeCell ref="B27:B28"/>
    <mergeCell ref="C27:C28"/>
    <mergeCell ref="D27:G28"/>
    <mergeCell ref="B29:B30"/>
  </mergeCells>
  <pageMargins left="0.7" right="0.7" top="0.75" bottom="0.75" header="0" footer="0"/>
  <pageSetup orientation="landscape"/>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election sqref="A1:S1"/>
    </sheetView>
  </sheetViews>
  <sheetFormatPr baseColWidth="10" defaultColWidth="14.42578125" defaultRowHeight="15" customHeight="1"/>
  <cols>
    <col min="1" max="1" width="19" customWidth="1"/>
    <col min="2" max="2" width="28.140625" customWidth="1"/>
    <col min="3" max="3" width="28.42578125" customWidth="1"/>
    <col min="4" max="4" width="15.28515625" customWidth="1"/>
    <col min="5" max="5" width="11.42578125" customWidth="1"/>
    <col min="6" max="6" width="21.140625" customWidth="1"/>
    <col min="7" max="7" width="17.28515625" customWidth="1"/>
    <col min="8" max="8" width="8.140625" customWidth="1"/>
    <col min="9" max="22" width="11.42578125" customWidth="1"/>
    <col min="23" max="23" width="9" customWidth="1"/>
    <col min="24" max="24" width="1.42578125" customWidth="1"/>
    <col min="25" max="29" width="11.42578125" customWidth="1"/>
    <col min="30" max="30" width="26.28515625" customWidth="1"/>
    <col min="31" max="31" width="29.28515625" customWidth="1"/>
    <col min="32" max="36" width="18.42578125" customWidth="1"/>
  </cols>
  <sheetData>
    <row r="1" spans="1:36" ht="22.5" customHeight="1">
      <c r="A1" s="1469"/>
      <c r="B1" s="1014"/>
      <c r="C1" s="1085" t="s">
        <v>146</v>
      </c>
      <c r="D1" s="1013"/>
      <c r="E1" s="1013"/>
      <c r="F1" s="1013"/>
      <c r="G1" s="1013"/>
      <c r="H1" s="1013"/>
      <c r="I1" s="1013"/>
      <c r="J1" s="1013"/>
      <c r="K1" s="1013"/>
      <c r="L1" s="1013"/>
      <c r="M1" s="1013"/>
      <c r="N1" s="1013"/>
      <c r="O1" s="1013"/>
      <c r="P1" s="1013"/>
      <c r="Q1" s="1013"/>
      <c r="R1" s="1013"/>
      <c r="S1" s="1013"/>
      <c r="T1" s="1014"/>
      <c r="U1" s="1132" t="s">
        <v>147</v>
      </c>
      <c r="V1" s="1010"/>
      <c r="W1" s="1011"/>
      <c r="X1" s="711"/>
      <c r="Y1" s="1133" t="s">
        <v>818</v>
      </c>
      <c r="Z1" s="1013"/>
      <c r="AA1" s="1013"/>
      <c r="AB1" s="1013"/>
      <c r="AC1" s="1013"/>
      <c r="AD1" s="1013"/>
      <c r="AE1" s="1013"/>
      <c r="AF1" s="1013"/>
      <c r="AG1" s="1013"/>
      <c r="AH1" s="1014"/>
      <c r="AI1" s="1132" t="s">
        <v>147</v>
      </c>
      <c r="AJ1" s="1011"/>
    </row>
    <row r="2" spans="1:36" ht="22.5" customHeight="1">
      <c r="A2" s="1019"/>
      <c r="B2" s="1021"/>
      <c r="C2" s="1019"/>
      <c r="D2" s="1020"/>
      <c r="E2" s="1020"/>
      <c r="F2" s="1020"/>
      <c r="G2" s="1020"/>
      <c r="H2" s="1020"/>
      <c r="I2" s="1020"/>
      <c r="J2" s="1020"/>
      <c r="K2" s="1020"/>
      <c r="L2" s="1020"/>
      <c r="M2" s="1020"/>
      <c r="N2" s="1020"/>
      <c r="O2" s="1020"/>
      <c r="P2" s="1020"/>
      <c r="Q2" s="1020"/>
      <c r="R2" s="1020"/>
      <c r="S2" s="1020"/>
      <c r="T2" s="1021"/>
      <c r="U2" s="1135" t="s">
        <v>149</v>
      </c>
      <c r="V2" s="1010"/>
      <c r="W2" s="1011"/>
      <c r="X2" s="711"/>
      <c r="Y2" s="1019"/>
      <c r="Z2" s="1020"/>
      <c r="AA2" s="1020"/>
      <c r="AB2" s="1020"/>
      <c r="AC2" s="1020"/>
      <c r="AD2" s="1020"/>
      <c r="AE2" s="1020"/>
      <c r="AF2" s="1020"/>
      <c r="AG2" s="1020"/>
      <c r="AH2" s="1021"/>
      <c r="AI2" s="1478" t="s">
        <v>149</v>
      </c>
      <c r="AJ2" s="1011"/>
    </row>
    <row r="3" spans="1:36" ht="22.5" customHeight="1">
      <c r="A3" s="1019"/>
      <c r="B3" s="1021"/>
      <c r="C3" s="1477" t="s">
        <v>150</v>
      </c>
      <c r="D3" s="1016"/>
      <c r="E3" s="1016"/>
      <c r="F3" s="1016"/>
      <c r="G3" s="1016"/>
      <c r="H3" s="1016"/>
      <c r="I3" s="1016"/>
      <c r="J3" s="1016"/>
      <c r="K3" s="1016"/>
      <c r="L3" s="1016"/>
      <c r="M3" s="1016"/>
      <c r="N3" s="1016"/>
      <c r="O3" s="1016"/>
      <c r="P3" s="1016"/>
      <c r="Q3" s="1016"/>
      <c r="R3" s="1016"/>
      <c r="S3" s="1016"/>
      <c r="T3" s="1017"/>
      <c r="U3" s="1131">
        <v>43654</v>
      </c>
      <c r="V3" s="1010"/>
      <c r="W3" s="1011"/>
      <c r="X3" s="711"/>
      <c r="Y3" s="1019"/>
      <c r="Z3" s="1020"/>
      <c r="AA3" s="1020"/>
      <c r="AB3" s="1020"/>
      <c r="AC3" s="1020"/>
      <c r="AD3" s="1020"/>
      <c r="AE3" s="1020"/>
      <c r="AF3" s="1020"/>
      <c r="AG3" s="1020"/>
      <c r="AH3" s="1021"/>
      <c r="AI3" s="1137">
        <f>+U3</f>
        <v>43654</v>
      </c>
      <c r="AJ3" s="1014"/>
    </row>
    <row r="4" spans="1:36" ht="22.5" customHeight="1">
      <c r="A4" s="1019"/>
      <c r="B4" s="1021"/>
      <c r="C4" s="1127" t="s">
        <v>151</v>
      </c>
      <c r="D4" s="1085" t="s">
        <v>118</v>
      </c>
      <c r="E4" s="1013"/>
      <c r="F4" s="1013"/>
      <c r="G4" s="1013"/>
      <c r="H4" s="1013"/>
      <c r="I4" s="1013"/>
      <c r="J4" s="1013"/>
      <c r="K4" s="1013"/>
      <c r="L4" s="1013"/>
      <c r="M4" s="1013"/>
      <c r="N4" s="1013"/>
      <c r="O4" s="1013"/>
      <c r="P4" s="1013"/>
      <c r="Q4" s="1013"/>
      <c r="R4" s="1013"/>
      <c r="S4" s="1013"/>
      <c r="T4" s="1014"/>
      <c r="U4" s="1138" t="s">
        <v>70</v>
      </c>
      <c r="V4" s="1011"/>
      <c r="W4" s="716">
        <v>4.1399999999999999E-2</v>
      </c>
      <c r="X4" s="717"/>
      <c r="Y4" s="1019"/>
      <c r="Z4" s="1020"/>
      <c r="AA4" s="1020"/>
      <c r="AB4" s="1020"/>
      <c r="AC4" s="1020"/>
      <c r="AD4" s="1020"/>
      <c r="AE4" s="1020"/>
      <c r="AF4" s="1020"/>
      <c r="AG4" s="1020"/>
      <c r="AH4" s="1021"/>
      <c r="AI4" s="1019"/>
      <c r="AJ4" s="1021"/>
    </row>
    <row r="5" spans="1:36" ht="22.5" customHeight="1">
      <c r="A5" s="1019"/>
      <c r="B5" s="1021"/>
      <c r="C5" s="1018"/>
      <c r="D5" s="1019"/>
      <c r="E5" s="1020"/>
      <c r="F5" s="1020"/>
      <c r="G5" s="1020"/>
      <c r="H5" s="1020"/>
      <c r="I5" s="1020"/>
      <c r="J5" s="1020"/>
      <c r="K5" s="1020"/>
      <c r="L5" s="1020"/>
      <c r="M5" s="1020"/>
      <c r="N5" s="1020"/>
      <c r="O5" s="1020"/>
      <c r="P5" s="1020"/>
      <c r="Q5" s="1020"/>
      <c r="R5" s="1020"/>
      <c r="S5" s="1020"/>
      <c r="T5" s="1021"/>
      <c r="U5" s="1427" t="s">
        <v>152</v>
      </c>
      <c r="V5" s="1011"/>
      <c r="W5" s="719">
        <f>W12+W110+W120</f>
        <v>0.88782500000000009</v>
      </c>
      <c r="X5" s="717"/>
      <c r="Y5" s="1019"/>
      <c r="Z5" s="1020"/>
      <c r="AA5" s="1020"/>
      <c r="AB5" s="1020"/>
      <c r="AC5" s="1020"/>
      <c r="AD5" s="1020"/>
      <c r="AE5" s="1020"/>
      <c r="AF5" s="1020"/>
      <c r="AG5" s="1020"/>
      <c r="AH5" s="1021"/>
      <c r="AI5" s="1019"/>
      <c r="AJ5" s="1021"/>
    </row>
    <row r="6" spans="1:36" ht="22.5" customHeight="1">
      <c r="A6" s="1015"/>
      <c r="B6" s="1017"/>
      <c r="C6" s="1008"/>
      <c r="D6" s="1015"/>
      <c r="E6" s="1016"/>
      <c r="F6" s="1016"/>
      <c r="G6" s="1016"/>
      <c r="H6" s="1016"/>
      <c r="I6" s="1016"/>
      <c r="J6" s="1016"/>
      <c r="K6" s="1016"/>
      <c r="L6" s="1016"/>
      <c r="M6" s="1016"/>
      <c r="N6" s="1016"/>
      <c r="O6" s="1016"/>
      <c r="P6" s="1016"/>
      <c r="Q6" s="1016"/>
      <c r="R6" s="1016"/>
      <c r="S6" s="1016"/>
      <c r="T6" s="1017"/>
      <c r="U6" s="1138" t="s">
        <v>153</v>
      </c>
      <c r="V6" s="1011"/>
      <c r="W6" s="720">
        <f>+W5*W4</f>
        <v>3.6755955E-2</v>
      </c>
      <c r="X6" s="717"/>
      <c r="Y6" s="1015"/>
      <c r="Z6" s="1016"/>
      <c r="AA6" s="1016"/>
      <c r="AB6" s="1016"/>
      <c r="AC6" s="1016"/>
      <c r="AD6" s="1016"/>
      <c r="AE6" s="1016"/>
      <c r="AF6" s="1016"/>
      <c r="AG6" s="1016"/>
      <c r="AH6" s="1017"/>
      <c r="AI6" s="1015"/>
      <c r="AJ6" s="1017"/>
    </row>
    <row r="7" spans="1:36" ht="15.75">
      <c r="A7" s="1479" t="s">
        <v>154</v>
      </c>
      <c r="B7" s="1010"/>
      <c r="C7" s="1010"/>
      <c r="D7" s="1010"/>
      <c r="E7" s="1010"/>
      <c r="F7" s="1010"/>
      <c r="G7" s="1010"/>
      <c r="H7" s="1010"/>
      <c r="I7" s="1010"/>
      <c r="J7" s="1010"/>
      <c r="K7" s="1010"/>
      <c r="L7" s="1010"/>
      <c r="M7" s="1011"/>
      <c r="N7" s="1479" t="s">
        <v>155</v>
      </c>
      <c r="O7" s="1010"/>
      <c r="P7" s="1010"/>
      <c r="Q7" s="1010"/>
      <c r="R7" s="1010"/>
      <c r="S7" s="1010"/>
      <c r="T7" s="1010"/>
      <c r="U7" s="1010"/>
      <c r="V7" s="1010"/>
      <c r="W7" s="1011"/>
      <c r="X7" s="711"/>
      <c r="Y7" s="1138" t="s">
        <v>1</v>
      </c>
      <c r="Z7" s="1010"/>
      <c r="AA7" s="1010"/>
      <c r="AB7" s="1010"/>
      <c r="AC7" s="1010"/>
      <c r="AD7" s="1010"/>
      <c r="AE7" s="1010"/>
      <c r="AF7" s="1010"/>
      <c r="AG7" s="1010"/>
      <c r="AH7" s="1010"/>
      <c r="AI7" s="1010"/>
      <c r="AJ7" s="1011"/>
    </row>
    <row r="8" spans="1:36" ht="56.25" customHeight="1">
      <c r="A8" s="1138" t="s">
        <v>2737</v>
      </c>
      <c r="B8" s="1010"/>
      <c r="C8" s="1010"/>
      <c r="D8" s="1010"/>
      <c r="E8" s="1010"/>
      <c r="F8" s="1010"/>
      <c r="G8" s="1010"/>
      <c r="H8" s="1010"/>
      <c r="I8" s="1010"/>
      <c r="J8" s="1010"/>
      <c r="K8" s="1010"/>
      <c r="L8" s="1010"/>
      <c r="M8" s="1011"/>
      <c r="N8" s="1138" t="s">
        <v>2865</v>
      </c>
      <c r="O8" s="1010"/>
      <c r="P8" s="1010"/>
      <c r="Q8" s="1010"/>
      <c r="R8" s="1010"/>
      <c r="S8" s="1010"/>
      <c r="T8" s="1010"/>
      <c r="U8" s="1010"/>
      <c r="V8" s="1010"/>
      <c r="W8" s="1011"/>
      <c r="X8" s="711"/>
      <c r="Y8" s="1141" t="str">
        <f>+D4</f>
        <v>GESTIÓN DEL TALENTO HUMANO</v>
      </c>
      <c r="Z8" s="1020"/>
      <c r="AA8" s="1020"/>
      <c r="AB8" s="1020"/>
      <c r="AC8" s="1020"/>
      <c r="AD8" s="1020"/>
      <c r="AE8" s="1020"/>
      <c r="AF8" s="1020"/>
      <c r="AG8" s="1020"/>
      <c r="AH8" s="1020"/>
      <c r="AI8" s="1020"/>
      <c r="AJ8" s="1021"/>
    </row>
    <row r="9" spans="1:36">
      <c r="A9" s="1480" t="s">
        <v>71</v>
      </c>
      <c r="B9" s="1010"/>
      <c r="C9" s="1010"/>
      <c r="D9" s="1010"/>
      <c r="E9" s="1010"/>
      <c r="F9" s="1010"/>
      <c r="G9" s="1010"/>
      <c r="H9" s="1010"/>
      <c r="I9" s="1010"/>
      <c r="J9" s="1010"/>
      <c r="K9" s="1010"/>
      <c r="L9" s="1010"/>
      <c r="M9" s="1011"/>
      <c r="N9" s="1480" t="s">
        <v>821</v>
      </c>
      <c r="O9" s="1010"/>
      <c r="P9" s="1010"/>
      <c r="Q9" s="1010"/>
      <c r="R9" s="1010"/>
      <c r="S9" s="1010"/>
      <c r="T9" s="1010"/>
      <c r="U9" s="1010"/>
      <c r="V9" s="1010"/>
      <c r="W9" s="1011"/>
      <c r="X9" s="711"/>
      <c r="Y9" s="1019"/>
      <c r="Z9" s="1020"/>
      <c r="AA9" s="1020"/>
      <c r="AB9" s="1020"/>
      <c r="AC9" s="1020"/>
      <c r="AD9" s="1020"/>
      <c r="AE9" s="1020"/>
      <c r="AF9" s="1020"/>
      <c r="AG9" s="1020"/>
      <c r="AH9" s="1020"/>
      <c r="AI9" s="1020"/>
      <c r="AJ9" s="1021"/>
    </row>
    <row r="10" spans="1:36" ht="57" customHeight="1">
      <c r="A10" s="1138" t="s">
        <v>2872</v>
      </c>
      <c r="B10" s="1010"/>
      <c r="C10" s="1010"/>
      <c r="D10" s="1010"/>
      <c r="E10" s="1010"/>
      <c r="F10" s="1010"/>
      <c r="G10" s="1010"/>
      <c r="H10" s="1010"/>
      <c r="I10" s="1010"/>
      <c r="J10" s="1010"/>
      <c r="K10" s="1010"/>
      <c r="L10" s="1010"/>
      <c r="M10" s="1011"/>
      <c r="N10" s="1138" t="s">
        <v>2873</v>
      </c>
      <c r="O10" s="1010"/>
      <c r="P10" s="1010"/>
      <c r="Q10" s="1010"/>
      <c r="R10" s="1010"/>
      <c r="S10" s="1010"/>
      <c r="T10" s="1010"/>
      <c r="U10" s="1010"/>
      <c r="V10" s="1010"/>
      <c r="W10" s="1011"/>
      <c r="X10" s="711"/>
      <c r="Y10" s="1015"/>
      <c r="Z10" s="1016"/>
      <c r="AA10" s="1016"/>
      <c r="AB10" s="1016"/>
      <c r="AC10" s="1016"/>
      <c r="AD10" s="1016"/>
      <c r="AE10" s="1016"/>
      <c r="AF10" s="1016"/>
      <c r="AG10" s="1016"/>
      <c r="AH10" s="1016"/>
      <c r="AI10" s="1016"/>
      <c r="AJ10" s="1017"/>
    </row>
    <row r="11" spans="1:36" ht="51.75" customHeight="1">
      <c r="A11" s="37" t="s">
        <v>2</v>
      </c>
      <c r="B11" s="37" t="s">
        <v>161</v>
      </c>
      <c r="C11" s="37" t="s">
        <v>2874</v>
      </c>
      <c r="D11" s="37" t="s">
        <v>3</v>
      </c>
      <c r="E11" s="37" t="s">
        <v>4</v>
      </c>
      <c r="F11" s="37" t="s">
        <v>5</v>
      </c>
      <c r="G11" s="37" t="s">
        <v>6</v>
      </c>
      <c r="H11" s="37" t="s">
        <v>53</v>
      </c>
      <c r="I11" s="37" t="s">
        <v>54</v>
      </c>
      <c r="J11" s="37" t="s">
        <v>55</v>
      </c>
      <c r="K11" s="37" t="s">
        <v>56</v>
      </c>
      <c r="L11" s="37" t="s">
        <v>57</v>
      </c>
      <c r="M11" s="37" t="s">
        <v>58</v>
      </c>
      <c r="N11" s="37" t="s">
        <v>59</v>
      </c>
      <c r="O11" s="37" t="s">
        <v>60</v>
      </c>
      <c r="P11" s="37" t="s">
        <v>61</v>
      </c>
      <c r="Q11" s="722" t="s">
        <v>62</v>
      </c>
      <c r="R11" s="37" t="s">
        <v>63</v>
      </c>
      <c r="S11" s="37" t="s">
        <v>64</v>
      </c>
      <c r="T11" s="37" t="s">
        <v>65</v>
      </c>
      <c r="U11" s="37" t="s">
        <v>66</v>
      </c>
      <c r="V11" s="38" t="s">
        <v>52</v>
      </c>
      <c r="W11" s="37" t="s">
        <v>162</v>
      </c>
      <c r="X11" s="711"/>
      <c r="Y11" s="117" t="s">
        <v>826</v>
      </c>
      <c r="Z11" s="117" t="s">
        <v>827</v>
      </c>
      <c r="AA11" s="117" t="s">
        <v>828</v>
      </c>
      <c r="AB11" s="117" t="s">
        <v>829</v>
      </c>
      <c r="AC11" s="117" t="s">
        <v>830</v>
      </c>
      <c r="AD11" s="117" t="s">
        <v>831</v>
      </c>
      <c r="AE11" s="117" t="s">
        <v>832</v>
      </c>
      <c r="AF11" s="117" t="s">
        <v>833</v>
      </c>
      <c r="AG11" s="117" t="s">
        <v>834</v>
      </c>
      <c r="AH11" s="117" t="s">
        <v>835</v>
      </c>
      <c r="AI11" s="117" t="s">
        <v>836</v>
      </c>
      <c r="AJ11" s="117" t="s">
        <v>837</v>
      </c>
    </row>
    <row r="12" spans="1:36" ht="38.25" customHeight="1">
      <c r="A12" s="1470" t="s">
        <v>2876</v>
      </c>
      <c r="B12" s="1460" t="s">
        <v>1648</v>
      </c>
      <c r="C12" s="1048" t="s">
        <v>2879</v>
      </c>
      <c r="D12" s="1046" t="s">
        <v>137</v>
      </c>
      <c r="E12" s="1046">
        <v>100</v>
      </c>
      <c r="F12" s="1046" t="s">
        <v>2880</v>
      </c>
      <c r="G12" s="1046" t="s">
        <v>179</v>
      </c>
      <c r="H12" s="24" t="s">
        <v>68</v>
      </c>
      <c r="I12" s="733">
        <f t="shared" ref="I12:T12" si="0">I15*$V$15+I17*$V$17+I21*$V$21+I25*$V$25+I29*$V$29+I33*$V$33+I35*$V$35+I37*$V$37+I41*$V$41+I43*$V$43+I45*$V$45+I47*$V$47+I49*$V$49+I51*$V$51+I53*$V$53+I63*$V$63+I67*$V$67+I69*$V$69+I71*$V$71+I73*$V$73+I77*$V$77+I81*$V$81+I83*$V$83+I85*$V$85+I87*$V$87+I89*$V$89+I91*$V$91+I93*$V$93+I95*$V$95+I97*$V$97</f>
        <v>1.7500000000000002E-2</v>
      </c>
      <c r="J12" s="733">
        <f t="shared" si="0"/>
        <v>4.4500000000000012E-2</v>
      </c>
      <c r="K12" s="733">
        <f t="shared" si="0"/>
        <v>7.6500000000000026E-2</v>
      </c>
      <c r="L12" s="733">
        <f t="shared" si="0"/>
        <v>5.4000000000000006E-2</v>
      </c>
      <c r="M12" s="733">
        <f t="shared" si="0"/>
        <v>0.11800000000000004</v>
      </c>
      <c r="N12" s="733">
        <f t="shared" si="0"/>
        <v>0.11800000000000002</v>
      </c>
      <c r="O12" s="735">
        <f t="shared" si="0"/>
        <v>0.11300000000000004</v>
      </c>
      <c r="P12" s="733">
        <f t="shared" si="0"/>
        <v>0.11200000000000004</v>
      </c>
      <c r="Q12" s="736">
        <f t="shared" si="0"/>
        <v>0.10450000000000004</v>
      </c>
      <c r="R12" s="733">
        <f t="shared" si="0"/>
        <v>0.11100000000000004</v>
      </c>
      <c r="S12" s="733">
        <f t="shared" si="0"/>
        <v>7.4500000000000038E-2</v>
      </c>
      <c r="T12" s="733">
        <f t="shared" si="0"/>
        <v>5.6500000000000022E-2</v>
      </c>
      <c r="U12" s="165">
        <f t="shared" ref="U12:U13" si="1">SUM(I12:T12)</f>
        <v>1.0000000000000002</v>
      </c>
      <c r="V12" s="1381">
        <v>0.7</v>
      </c>
      <c r="W12" s="1475">
        <f>IF(OR(U13=0,V12=0),0,(U13/U12*V12))</f>
        <v>0.58782500000000004</v>
      </c>
      <c r="X12" s="711"/>
      <c r="Y12" s="1381"/>
      <c r="Z12" s="1381"/>
      <c r="AA12" s="1381"/>
      <c r="AB12" s="1381"/>
      <c r="AC12" s="1381"/>
      <c r="AD12" s="1048" t="s">
        <v>2885</v>
      </c>
      <c r="AE12" s="1381"/>
      <c r="AF12" s="1381"/>
      <c r="AG12" s="1048" t="s">
        <v>2886</v>
      </c>
      <c r="AH12" s="1381"/>
      <c r="AI12" s="1381"/>
      <c r="AJ12" s="1381"/>
    </row>
    <row r="13" spans="1:36" ht="38.25" customHeight="1">
      <c r="A13" s="1018"/>
      <c r="B13" s="1008"/>
      <c r="C13" s="1008"/>
      <c r="D13" s="1008"/>
      <c r="E13" s="1008"/>
      <c r="F13" s="1008"/>
      <c r="G13" s="1008"/>
      <c r="H13" s="166" t="s">
        <v>69</v>
      </c>
      <c r="I13" s="738">
        <f t="shared" ref="I13:T13" si="2">I16*$V$15+I18*$V$17+I22*$V$21+I26*$V$25+I30*$V$29+I34*$V$33+I36*$V$35+I38*$V$37+I42*$V$41+I44*$V$43+I46*$V$45+I48*$V$47+I50*$V$49+I52*$V$51+I54*$V$53+I64*$V$63+I68*$V$67+I70*$V$69+I72*$V$71+I74*$V$73+I78*$V$77+I82*$V$81+I84*$V$83+I86*$V$85+I88*$V$87+I90*$V$89+I92*$V$91+I94*$V$93+I96*$V$95+I98*$V$97</f>
        <v>2.1000000000000005E-2</v>
      </c>
      <c r="J13" s="738">
        <f t="shared" si="2"/>
        <v>4.4500000000000012E-2</v>
      </c>
      <c r="K13" s="738">
        <f t="shared" si="2"/>
        <v>6.6249999999999989E-2</v>
      </c>
      <c r="L13" s="738">
        <f t="shared" si="2"/>
        <v>6.1500000000000013E-2</v>
      </c>
      <c r="M13" s="738">
        <f t="shared" si="2"/>
        <v>9.3000000000000013E-2</v>
      </c>
      <c r="N13" s="739">
        <f t="shared" si="2"/>
        <v>9.4500000000000028E-2</v>
      </c>
      <c r="O13" s="739">
        <f t="shared" si="2"/>
        <v>0.11300000000000004</v>
      </c>
      <c r="P13" s="739">
        <f t="shared" si="2"/>
        <v>0.11200000000000004</v>
      </c>
      <c r="Q13" s="740">
        <f t="shared" si="2"/>
        <v>0.10250000000000004</v>
      </c>
      <c r="R13" s="739">
        <f t="shared" si="2"/>
        <v>9.3300000000000022E-2</v>
      </c>
      <c r="S13" s="739">
        <f t="shared" si="2"/>
        <v>2.6700000000000005E-2</v>
      </c>
      <c r="T13" s="739">
        <f t="shared" si="2"/>
        <v>1.15E-2</v>
      </c>
      <c r="U13" s="742">
        <f t="shared" si="1"/>
        <v>0.83975000000000033</v>
      </c>
      <c r="V13" s="1008"/>
      <c r="W13" s="1008"/>
      <c r="X13" s="711"/>
      <c r="Y13" s="1008"/>
      <c r="Z13" s="1008"/>
      <c r="AA13" s="1008"/>
      <c r="AB13" s="1008"/>
      <c r="AC13" s="1008"/>
      <c r="AD13" s="1008"/>
      <c r="AE13" s="1008"/>
      <c r="AF13" s="1008"/>
      <c r="AG13" s="1008"/>
      <c r="AH13" s="1008"/>
      <c r="AI13" s="1008"/>
      <c r="AJ13" s="1008"/>
    </row>
    <row r="14" spans="1:36" ht="18" customHeight="1">
      <c r="A14" s="1018"/>
      <c r="B14" s="743"/>
      <c r="C14" s="743"/>
      <c r="D14" s="1476" t="s">
        <v>30</v>
      </c>
      <c r="E14" s="1010"/>
      <c r="F14" s="1010"/>
      <c r="G14" s="1010"/>
      <c r="H14" s="1010"/>
      <c r="I14" s="1010"/>
      <c r="J14" s="1010"/>
      <c r="K14" s="1010"/>
      <c r="L14" s="1010"/>
      <c r="M14" s="1010"/>
      <c r="N14" s="1010"/>
      <c r="O14" s="1010"/>
      <c r="P14" s="1010"/>
      <c r="Q14" s="1010"/>
      <c r="R14" s="1010"/>
      <c r="S14" s="1010"/>
      <c r="T14" s="1010"/>
      <c r="U14" s="1010"/>
      <c r="V14" s="1010"/>
      <c r="W14" s="1011"/>
      <c r="X14" s="711"/>
      <c r="Y14" s="711"/>
      <c r="Z14" s="711"/>
      <c r="AA14" s="711"/>
      <c r="AB14" s="711"/>
      <c r="AC14" s="711"/>
      <c r="AD14" s="711"/>
      <c r="AE14" s="711"/>
      <c r="AF14" s="711"/>
      <c r="AG14" s="711"/>
      <c r="AH14" s="711"/>
      <c r="AI14" s="711"/>
      <c r="AJ14" s="711"/>
    </row>
    <row r="15" spans="1:36" ht="20.25" customHeight="1">
      <c r="A15" s="1018"/>
      <c r="B15" s="1458" t="s">
        <v>2896</v>
      </c>
      <c r="C15" s="1440" t="s">
        <v>2897</v>
      </c>
      <c r="D15" s="1378" t="s">
        <v>2899</v>
      </c>
      <c r="E15" s="1013"/>
      <c r="F15" s="1013"/>
      <c r="G15" s="1014"/>
      <c r="H15" s="24" t="s">
        <v>68</v>
      </c>
      <c r="I15" s="49">
        <v>0.05</v>
      </c>
      <c r="J15" s="49">
        <v>0.05</v>
      </c>
      <c r="K15" s="49">
        <v>0.1</v>
      </c>
      <c r="L15" s="49">
        <v>0.1</v>
      </c>
      <c r="M15" s="49">
        <v>0.1</v>
      </c>
      <c r="N15" s="49">
        <v>0.1</v>
      </c>
      <c r="O15" s="49">
        <v>0.1</v>
      </c>
      <c r="P15" s="49">
        <v>0.1</v>
      </c>
      <c r="Q15" s="744">
        <v>0.05</v>
      </c>
      <c r="R15" s="49">
        <v>0.05</v>
      </c>
      <c r="S15" s="49">
        <v>0.1</v>
      </c>
      <c r="T15" s="49">
        <v>0.1</v>
      </c>
      <c r="U15" s="165">
        <f t="shared" ref="U15:U26" si="3">SUM(I15:T15)</f>
        <v>1</v>
      </c>
      <c r="V15" s="1047">
        <v>0.05</v>
      </c>
      <c r="W15" s="1428">
        <f>IF(OR(U16=0,V15=0),0,(U16/U15*V15))</f>
        <v>4.1000000000000009E-2</v>
      </c>
      <c r="X15" s="711"/>
      <c r="Y15" s="1381"/>
      <c r="Z15" s="1381"/>
      <c r="AA15" s="1381"/>
      <c r="AB15" s="1381"/>
      <c r="AC15" s="1381"/>
      <c r="AD15" s="1048" t="s">
        <v>2903</v>
      </c>
      <c r="AE15" s="1381"/>
      <c r="AF15" s="1048" t="s">
        <v>2904</v>
      </c>
      <c r="AG15" s="1323" t="s">
        <v>2905</v>
      </c>
      <c r="AH15" s="1381"/>
      <c r="AI15" s="1048" t="s">
        <v>2906</v>
      </c>
      <c r="AJ15" s="1381"/>
    </row>
    <row r="16" spans="1:36" ht="20.25" customHeight="1">
      <c r="A16" s="1018"/>
      <c r="B16" s="1008"/>
      <c r="C16" s="1008"/>
      <c r="D16" s="1015"/>
      <c r="E16" s="1016"/>
      <c r="F16" s="1016"/>
      <c r="G16" s="1017"/>
      <c r="H16" s="166" t="s">
        <v>69</v>
      </c>
      <c r="I16" s="167">
        <v>0.05</v>
      </c>
      <c r="J16" s="167">
        <v>0.05</v>
      </c>
      <c r="K16" s="167">
        <v>0.1</v>
      </c>
      <c r="L16" s="167">
        <v>0.1</v>
      </c>
      <c r="M16" s="745">
        <v>0.1</v>
      </c>
      <c r="N16" s="621">
        <v>0.1</v>
      </c>
      <c r="O16" s="169">
        <v>0.1</v>
      </c>
      <c r="P16" s="169">
        <v>0.1</v>
      </c>
      <c r="Q16" s="746">
        <v>0.05</v>
      </c>
      <c r="R16" s="169">
        <v>0.05</v>
      </c>
      <c r="S16" s="169">
        <v>0.02</v>
      </c>
      <c r="T16" s="169">
        <v>0</v>
      </c>
      <c r="U16" s="742">
        <f t="shared" si="3"/>
        <v>0.82000000000000006</v>
      </c>
      <c r="V16" s="1008"/>
      <c r="W16" s="1008"/>
      <c r="X16" s="711"/>
      <c r="Y16" s="1008"/>
      <c r="Z16" s="1008"/>
      <c r="AA16" s="1008"/>
      <c r="AB16" s="1008"/>
      <c r="AC16" s="1008"/>
      <c r="AD16" s="1018"/>
      <c r="AE16" s="1008"/>
      <c r="AF16" s="1008"/>
      <c r="AG16" s="1008"/>
      <c r="AH16" s="1008"/>
      <c r="AI16" s="1008"/>
      <c r="AJ16" s="1008"/>
    </row>
    <row r="17" spans="1:36" ht="23.25" customHeight="1">
      <c r="A17" s="1018"/>
      <c r="B17" s="1458" t="s">
        <v>2896</v>
      </c>
      <c r="C17" s="1440" t="s">
        <v>2915</v>
      </c>
      <c r="D17" s="1378" t="s">
        <v>2916</v>
      </c>
      <c r="E17" s="1013"/>
      <c r="F17" s="1013"/>
      <c r="G17" s="1014"/>
      <c r="H17" s="747" t="s">
        <v>68</v>
      </c>
      <c r="I17" s="748">
        <v>0</v>
      </c>
      <c r="J17" s="748">
        <v>0</v>
      </c>
      <c r="K17" s="748">
        <v>0</v>
      </c>
      <c r="L17" s="748">
        <v>0</v>
      </c>
      <c r="M17" s="748">
        <v>0.1</v>
      </c>
      <c r="N17" s="49">
        <v>0.15</v>
      </c>
      <c r="O17" s="748">
        <v>0.15</v>
      </c>
      <c r="P17" s="748">
        <v>0.15</v>
      </c>
      <c r="Q17" s="744">
        <v>0.1</v>
      </c>
      <c r="R17" s="748">
        <v>0.1</v>
      </c>
      <c r="S17" s="748">
        <v>0.1</v>
      </c>
      <c r="T17" s="748">
        <v>0.15</v>
      </c>
      <c r="U17" s="165">
        <f t="shared" si="3"/>
        <v>1</v>
      </c>
      <c r="V17" s="1047">
        <v>0.02</v>
      </c>
      <c r="W17" s="1428">
        <f>IF(OR(U18=0,V17=0),0,(U18/U17*V17))</f>
        <v>1.4999999999999999E-2</v>
      </c>
      <c r="X17" s="711"/>
      <c r="Y17" s="1381"/>
      <c r="Z17" s="1381"/>
      <c r="AA17" s="1381"/>
      <c r="AB17" s="1381"/>
      <c r="AC17" s="1381"/>
      <c r="AD17" s="1018"/>
      <c r="AE17" s="1381"/>
      <c r="AF17" s="1048" t="s">
        <v>2925</v>
      </c>
      <c r="AG17" s="1323" t="s">
        <v>2905</v>
      </c>
      <c r="AH17" s="1381"/>
      <c r="AI17" s="1381"/>
      <c r="AJ17" s="1381"/>
    </row>
    <row r="18" spans="1:36" ht="23.25" customHeight="1">
      <c r="A18" s="1018"/>
      <c r="B18" s="1008"/>
      <c r="C18" s="1008"/>
      <c r="D18" s="1015"/>
      <c r="E18" s="1016"/>
      <c r="F18" s="1016"/>
      <c r="G18" s="1017"/>
      <c r="H18" s="166" t="s">
        <v>69</v>
      </c>
      <c r="I18" s="745">
        <v>0</v>
      </c>
      <c r="J18" s="745">
        <v>0</v>
      </c>
      <c r="K18" s="745">
        <v>0.05</v>
      </c>
      <c r="L18" s="745">
        <v>0</v>
      </c>
      <c r="M18" s="745">
        <v>0.05</v>
      </c>
      <c r="N18" s="749">
        <v>0.15</v>
      </c>
      <c r="O18" s="751">
        <v>0.15</v>
      </c>
      <c r="P18" s="751">
        <v>0.15</v>
      </c>
      <c r="Q18" s="746">
        <v>0.1</v>
      </c>
      <c r="R18" s="751">
        <v>0.1</v>
      </c>
      <c r="S18" s="751">
        <v>0</v>
      </c>
      <c r="T18" s="751">
        <v>0</v>
      </c>
      <c r="U18" s="742">
        <f t="shared" si="3"/>
        <v>0.75</v>
      </c>
      <c r="V18" s="1008"/>
      <c r="W18" s="1008"/>
      <c r="X18" s="711"/>
      <c r="Y18" s="1008"/>
      <c r="Z18" s="1008"/>
      <c r="AA18" s="1008"/>
      <c r="AB18" s="1008"/>
      <c r="AC18" s="1008"/>
      <c r="AD18" s="1008"/>
      <c r="AE18" s="1008"/>
      <c r="AF18" s="1008"/>
      <c r="AG18" s="1008"/>
      <c r="AH18" s="1008"/>
      <c r="AI18" s="1008"/>
      <c r="AJ18" s="1008"/>
    </row>
    <row r="19" spans="1:36" ht="22.5" customHeight="1">
      <c r="A19" s="1018"/>
      <c r="B19" s="1456"/>
      <c r="C19" s="1457"/>
      <c r="D19" s="1432" t="s">
        <v>2930</v>
      </c>
      <c r="E19" s="1013"/>
      <c r="F19" s="1013"/>
      <c r="G19" s="1014"/>
      <c r="H19" s="752" t="s">
        <v>68</v>
      </c>
      <c r="I19" s="753">
        <v>0</v>
      </c>
      <c r="J19" s="753">
        <v>0.05</v>
      </c>
      <c r="K19" s="753">
        <v>0.05</v>
      </c>
      <c r="L19" s="753">
        <v>0.15</v>
      </c>
      <c r="M19" s="753">
        <v>0.1</v>
      </c>
      <c r="N19" s="753">
        <v>0</v>
      </c>
      <c r="O19" s="753">
        <v>0</v>
      </c>
      <c r="P19" s="753">
        <v>0</v>
      </c>
      <c r="Q19" s="744">
        <v>0</v>
      </c>
      <c r="R19" s="753">
        <v>0</v>
      </c>
      <c r="S19" s="753">
        <v>0</v>
      </c>
      <c r="T19" s="753">
        <v>0</v>
      </c>
      <c r="U19" s="165">
        <f t="shared" si="3"/>
        <v>0.35</v>
      </c>
      <c r="V19" s="1431"/>
      <c r="W19" s="1434">
        <f>+V19/40</f>
        <v>0</v>
      </c>
      <c r="X19" s="711"/>
      <c r="Y19" s="1381"/>
      <c r="Z19" s="1381"/>
      <c r="AA19" s="1381"/>
      <c r="AB19" s="1381"/>
      <c r="AC19" s="1381"/>
      <c r="AD19" s="1381"/>
      <c r="AE19" s="1381"/>
      <c r="AF19" s="1381"/>
      <c r="AG19" s="1430"/>
      <c r="AH19" s="1381"/>
      <c r="AI19" s="1381"/>
      <c r="AJ19" s="1381"/>
    </row>
    <row r="20" spans="1:36" ht="22.5" customHeight="1">
      <c r="A20" s="1018"/>
      <c r="B20" s="1008"/>
      <c r="C20" s="1008"/>
      <c r="D20" s="1015"/>
      <c r="E20" s="1016"/>
      <c r="F20" s="1016"/>
      <c r="G20" s="1017"/>
      <c r="H20" s="752" t="s">
        <v>69</v>
      </c>
      <c r="I20" s="753">
        <v>0</v>
      </c>
      <c r="J20" s="753">
        <v>0.05</v>
      </c>
      <c r="K20" s="753">
        <v>0.05</v>
      </c>
      <c r="L20" s="753">
        <v>0</v>
      </c>
      <c r="M20" s="753">
        <v>0.3</v>
      </c>
      <c r="N20" s="756">
        <v>0</v>
      </c>
      <c r="O20" s="756">
        <v>0</v>
      </c>
      <c r="P20" s="756">
        <v>0</v>
      </c>
      <c r="Q20" s="744">
        <v>0</v>
      </c>
      <c r="R20" s="756">
        <v>0</v>
      </c>
      <c r="S20" s="756">
        <v>0</v>
      </c>
      <c r="T20" s="756">
        <v>0</v>
      </c>
      <c r="U20" s="742">
        <f t="shared" si="3"/>
        <v>0.4</v>
      </c>
      <c r="V20" s="1008"/>
      <c r="W20" s="1008"/>
      <c r="X20" s="711"/>
      <c r="Y20" s="1008"/>
      <c r="Z20" s="1008"/>
      <c r="AA20" s="1008"/>
      <c r="AB20" s="1008"/>
      <c r="AC20" s="1008"/>
      <c r="AD20" s="1008"/>
      <c r="AE20" s="1008"/>
      <c r="AF20" s="1008"/>
      <c r="AG20" s="1008"/>
      <c r="AH20" s="1008"/>
      <c r="AI20" s="1008"/>
      <c r="AJ20" s="1008"/>
    </row>
    <row r="21" spans="1:36" ht="33.75" customHeight="1">
      <c r="A21" s="1018"/>
      <c r="B21" s="1458" t="s">
        <v>2896</v>
      </c>
      <c r="C21" s="1440" t="s">
        <v>2897</v>
      </c>
      <c r="D21" s="1429" t="s">
        <v>2947</v>
      </c>
      <c r="E21" s="1013"/>
      <c r="F21" s="1013"/>
      <c r="G21" s="1014"/>
      <c r="H21" s="747" t="s">
        <v>68</v>
      </c>
      <c r="I21" s="748">
        <v>0</v>
      </c>
      <c r="J21" s="748">
        <v>0</v>
      </c>
      <c r="K21" s="748">
        <v>0.1</v>
      </c>
      <c r="L21" s="748">
        <v>0.1</v>
      </c>
      <c r="M21" s="748">
        <v>0</v>
      </c>
      <c r="N21" s="49">
        <v>0.4</v>
      </c>
      <c r="O21" s="748">
        <v>0.1</v>
      </c>
      <c r="P21" s="748">
        <v>0.05</v>
      </c>
      <c r="Q21" s="744">
        <v>0.05</v>
      </c>
      <c r="R21" s="748">
        <v>0.05</v>
      </c>
      <c r="S21" s="748">
        <v>0.1</v>
      </c>
      <c r="T21" s="748">
        <v>0.05</v>
      </c>
      <c r="U21" s="165">
        <f t="shared" si="3"/>
        <v>1.0000000000000002</v>
      </c>
      <c r="V21" s="1047">
        <v>0.02</v>
      </c>
      <c r="W21" s="1428">
        <f>IF(OR(U22=0,V21=0),0,(U22/U21*V21))</f>
        <v>1.3000000000000001E-2</v>
      </c>
      <c r="X21" s="711"/>
      <c r="Y21" s="1381"/>
      <c r="Z21" s="1381"/>
      <c r="AA21" s="1381"/>
      <c r="AB21" s="1381"/>
      <c r="AC21" s="1381"/>
      <c r="AD21" s="1048" t="s">
        <v>2950</v>
      </c>
      <c r="AE21" s="1381"/>
      <c r="AF21" s="1048" t="s">
        <v>2952</v>
      </c>
      <c r="AG21" s="1323" t="s">
        <v>2953</v>
      </c>
      <c r="AH21" s="1381"/>
      <c r="AI21" s="1381"/>
      <c r="AJ21" s="1381"/>
    </row>
    <row r="22" spans="1:36" ht="33.75" customHeight="1">
      <c r="A22" s="1018"/>
      <c r="B22" s="1008"/>
      <c r="C22" s="1008"/>
      <c r="D22" s="1015"/>
      <c r="E22" s="1016"/>
      <c r="F22" s="1016"/>
      <c r="G22" s="1017"/>
      <c r="H22" s="758" t="s">
        <v>69</v>
      </c>
      <c r="I22" s="760">
        <v>0</v>
      </c>
      <c r="J22" s="760">
        <v>0</v>
      </c>
      <c r="K22" s="760">
        <v>0</v>
      </c>
      <c r="L22" s="760">
        <v>0</v>
      </c>
      <c r="M22" s="760">
        <v>0</v>
      </c>
      <c r="N22" s="621">
        <v>0.4</v>
      </c>
      <c r="O22" s="761">
        <v>0.1</v>
      </c>
      <c r="P22" s="761">
        <v>0.05</v>
      </c>
      <c r="Q22" s="746">
        <v>0.05</v>
      </c>
      <c r="R22" s="761">
        <v>0.05</v>
      </c>
      <c r="S22" s="761">
        <v>0</v>
      </c>
      <c r="T22" s="761">
        <v>0</v>
      </c>
      <c r="U22" s="742">
        <f t="shared" si="3"/>
        <v>0.65000000000000013</v>
      </c>
      <c r="V22" s="1008"/>
      <c r="W22" s="1008"/>
      <c r="X22" s="711"/>
      <c r="Y22" s="1008"/>
      <c r="Z22" s="1008"/>
      <c r="AA22" s="1008"/>
      <c r="AB22" s="1008"/>
      <c r="AC22" s="1008"/>
      <c r="AD22" s="1008"/>
      <c r="AE22" s="1008"/>
      <c r="AF22" s="1008"/>
      <c r="AG22" s="1008"/>
      <c r="AH22" s="1008"/>
      <c r="AI22" s="1008"/>
      <c r="AJ22" s="1008"/>
    </row>
    <row r="23" spans="1:36" ht="38.25" customHeight="1">
      <c r="A23" s="1018"/>
      <c r="B23" s="1459"/>
      <c r="C23" s="1457" t="s">
        <v>2897</v>
      </c>
      <c r="D23" s="1432" t="s">
        <v>2958</v>
      </c>
      <c r="E23" s="1013"/>
      <c r="F23" s="1013"/>
      <c r="G23" s="1014"/>
      <c r="H23" s="752" t="s">
        <v>68</v>
      </c>
      <c r="I23" s="753">
        <v>0</v>
      </c>
      <c r="J23" s="753">
        <v>0</v>
      </c>
      <c r="K23" s="753">
        <v>0</v>
      </c>
      <c r="L23" s="753">
        <v>0</v>
      </c>
      <c r="M23" s="753">
        <v>0.2</v>
      </c>
      <c r="N23" s="756">
        <v>0.1</v>
      </c>
      <c r="O23" s="756">
        <v>0.1</v>
      </c>
      <c r="P23" s="756">
        <v>0.1</v>
      </c>
      <c r="Q23" s="744">
        <v>0.15</v>
      </c>
      <c r="R23" s="756">
        <v>0.05</v>
      </c>
      <c r="S23" s="756">
        <v>0.1</v>
      </c>
      <c r="T23" s="756">
        <v>0.2</v>
      </c>
      <c r="U23" s="763">
        <f t="shared" si="3"/>
        <v>1</v>
      </c>
      <c r="V23" s="1431"/>
      <c r="W23" s="1434">
        <f>+V23/40</f>
        <v>0</v>
      </c>
      <c r="X23" s="711"/>
      <c r="Y23" s="1381"/>
      <c r="Z23" s="1381"/>
      <c r="AA23" s="1381"/>
      <c r="AB23" s="1381"/>
      <c r="AC23" s="1381"/>
      <c r="AD23" s="1381"/>
      <c r="AE23" s="1381"/>
      <c r="AF23" s="1381"/>
      <c r="AG23" s="1430"/>
      <c r="AH23" s="1381"/>
      <c r="AI23" s="1381"/>
      <c r="AJ23" s="1381"/>
    </row>
    <row r="24" spans="1:36" ht="38.25" customHeight="1">
      <c r="A24" s="1018"/>
      <c r="B24" s="1008"/>
      <c r="C24" s="1008"/>
      <c r="D24" s="1015"/>
      <c r="E24" s="1016"/>
      <c r="F24" s="1016"/>
      <c r="G24" s="1017"/>
      <c r="H24" s="752" t="s">
        <v>69</v>
      </c>
      <c r="I24" s="753">
        <v>0</v>
      </c>
      <c r="J24" s="753">
        <v>0.05</v>
      </c>
      <c r="K24" s="753">
        <v>0.15</v>
      </c>
      <c r="L24" s="753">
        <v>0</v>
      </c>
      <c r="M24" s="753">
        <v>0</v>
      </c>
      <c r="N24" s="756">
        <v>0</v>
      </c>
      <c r="O24" s="756">
        <v>0</v>
      </c>
      <c r="P24" s="756">
        <v>0</v>
      </c>
      <c r="Q24" s="744"/>
      <c r="R24" s="756"/>
      <c r="S24" s="756"/>
      <c r="T24" s="756"/>
      <c r="U24" s="763">
        <f t="shared" si="3"/>
        <v>0.2</v>
      </c>
      <c r="V24" s="1008"/>
      <c r="W24" s="1008"/>
      <c r="X24" s="711"/>
      <c r="Y24" s="1008"/>
      <c r="Z24" s="1008"/>
      <c r="AA24" s="1008"/>
      <c r="AB24" s="1008"/>
      <c r="AC24" s="1008"/>
      <c r="AD24" s="1008"/>
      <c r="AE24" s="1008"/>
      <c r="AF24" s="1008"/>
      <c r="AG24" s="1008"/>
      <c r="AH24" s="1008"/>
      <c r="AI24" s="1008"/>
      <c r="AJ24" s="1008"/>
    </row>
    <row r="25" spans="1:36" ht="18" customHeight="1">
      <c r="A25" s="1018"/>
      <c r="B25" s="1460" t="s">
        <v>2962</v>
      </c>
      <c r="C25" s="1062" t="s">
        <v>2963</v>
      </c>
      <c r="D25" s="1378" t="s">
        <v>2964</v>
      </c>
      <c r="E25" s="1013"/>
      <c r="F25" s="1013"/>
      <c r="G25" s="1014"/>
      <c r="H25" s="166" t="s">
        <v>68</v>
      </c>
      <c r="I25" s="748">
        <v>0.05</v>
      </c>
      <c r="J25" s="748">
        <v>0.05</v>
      </c>
      <c r="K25" s="748">
        <v>0.1</v>
      </c>
      <c r="L25" s="748">
        <v>0.1</v>
      </c>
      <c r="M25" s="748">
        <v>0.1</v>
      </c>
      <c r="N25" s="28">
        <v>0.1</v>
      </c>
      <c r="O25" s="764">
        <v>0.1</v>
      </c>
      <c r="P25" s="764">
        <v>0.1</v>
      </c>
      <c r="Q25" s="744">
        <v>0.05</v>
      </c>
      <c r="R25" s="764">
        <v>0.05</v>
      </c>
      <c r="S25" s="764">
        <v>0.1</v>
      </c>
      <c r="T25" s="764">
        <v>0.1</v>
      </c>
      <c r="U25" s="165">
        <f t="shared" si="3"/>
        <v>1</v>
      </c>
      <c r="V25" s="1047">
        <v>0.05</v>
      </c>
      <c r="W25" s="1428">
        <f>IF(OR(U26=0,V25=0),0,(U26/U25*V25))</f>
        <v>4.8000000000000001E-2</v>
      </c>
      <c r="X25" s="711"/>
      <c r="Y25" s="1381"/>
      <c r="Z25" s="1381"/>
      <c r="AA25" s="1381"/>
      <c r="AB25" s="1381"/>
      <c r="AC25" s="1381"/>
      <c r="AD25" s="1048" t="s">
        <v>2971</v>
      </c>
      <c r="AE25" s="1381"/>
      <c r="AF25" s="1048" t="s">
        <v>2972</v>
      </c>
      <c r="AG25" s="1048" t="s">
        <v>2972</v>
      </c>
      <c r="AH25" s="1381"/>
      <c r="AI25" s="1381"/>
      <c r="AJ25" s="1381"/>
    </row>
    <row r="26" spans="1:36" ht="18" customHeight="1">
      <c r="A26" s="1018"/>
      <c r="B26" s="1008"/>
      <c r="C26" s="1008"/>
      <c r="D26" s="1015"/>
      <c r="E26" s="1016"/>
      <c r="F26" s="1016"/>
      <c r="G26" s="1017"/>
      <c r="H26" s="166" t="s">
        <v>69</v>
      </c>
      <c r="I26" s="764">
        <v>0.05</v>
      </c>
      <c r="J26" s="764">
        <v>0.05</v>
      </c>
      <c r="K26" s="764">
        <v>0.1</v>
      </c>
      <c r="L26" s="764">
        <v>0.1</v>
      </c>
      <c r="M26" s="748">
        <v>0.1</v>
      </c>
      <c r="N26" s="621">
        <v>0.1</v>
      </c>
      <c r="O26" s="766">
        <v>0.1</v>
      </c>
      <c r="P26" s="766">
        <v>0.1</v>
      </c>
      <c r="Q26" s="746">
        <v>0.05</v>
      </c>
      <c r="R26" s="766">
        <v>0.05</v>
      </c>
      <c r="S26" s="766">
        <v>0.1</v>
      </c>
      <c r="T26" s="768">
        <v>0.06</v>
      </c>
      <c r="U26" s="742">
        <f t="shared" si="3"/>
        <v>0.96</v>
      </c>
      <c r="V26" s="1008"/>
      <c r="W26" s="1008"/>
      <c r="X26" s="711"/>
      <c r="Y26" s="1008"/>
      <c r="Z26" s="1008"/>
      <c r="AA26" s="1008"/>
      <c r="AB26" s="1008"/>
      <c r="AC26" s="1008"/>
      <c r="AD26" s="1008"/>
      <c r="AE26" s="1008"/>
      <c r="AF26" s="1008"/>
      <c r="AG26" s="1008"/>
      <c r="AH26" s="1008"/>
      <c r="AI26" s="1008"/>
      <c r="AJ26" s="1008"/>
    </row>
    <row r="27" spans="1:36" ht="16.5" customHeight="1">
      <c r="A27" s="1018"/>
      <c r="B27" s="1456"/>
      <c r="C27" s="770"/>
      <c r="D27" s="1432" t="s">
        <v>2974</v>
      </c>
      <c r="E27" s="1013"/>
      <c r="F27" s="1013"/>
      <c r="G27" s="1014"/>
      <c r="H27" s="752" t="s">
        <v>68</v>
      </c>
      <c r="I27" s="756">
        <v>0.05</v>
      </c>
      <c r="J27" s="756">
        <v>0.1</v>
      </c>
      <c r="K27" s="756">
        <v>0.25</v>
      </c>
      <c r="L27" s="756">
        <v>0.2</v>
      </c>
      <c r="M27" s="753">
        <v>0.2</v>
      </c>
      <c r="N27" s="756">
        <v>0.2</v>
      </c>
      <c r="O27" s="756">
        <v>0</v>
      </c>
      <c r="P27" s="756">
        <v>0</v>
      </c>
      <c r="Q27" s="744">
        <v>0</v>
      </c>
      <c r="R27" s="756">
        <v>0</v>
      </c>
      <c r="S27" s="756">
        <v>0</v>
      </c>
      <c r="T27" s="756">
        <v>0</v>
      </c>
      <c r="U27" s="763">
        <v>1</v>
      </c>
      <c r="V27" s="1431"/>
      <c r="W27" s="1434">
        <f>+V27/40</f>
        <v>0</v>
      </c>
      <c r="X27" s="711"/>
      <c r="Y27" s="1381"/>
      <c r="Z27" s="1381"/>
      <c r="AA27" s="1381"/>
      <c r="AB27" s="1381"/>
      <c r="AC27" s="1381"/>
      <c r="AD27" s="1381"/>
      <c r="AE27" s="1381"/>
      <c r="AF27" s="1381"/>
      <c r="AG27" s="1430"/>
      <c r="AH27" s="1381"/>
      <c r="AI27" s="1381"/>
      <c r="AJ27" s="1381"/>
    </row>
    <row r="28" spans="1:36" ht="16.5" customHeight="1">
      <c r="A28" s="1018"/>
      <c r="B28" s="1008"/>
      <c r="C28" s="770"/>
      <c r="D28" s="1015"/>
      <c r="E28" s="1016"/>
      <c r="F28" s="1016"/>
      <c r="G28" s="1017"/>
      <c r="H28" s="752" t="s">
        <v>69</v>
      </c>
      <c r="I28" s="756">
        <v>0.05</v>
      </c>
      <c r="J28" s="756">
        <v>0.1</v>
      </c>
      <c r="K28" s="756">
        <v>0.05</v>
      </c>
      <c r="L28" s="756">
        <v>0</v>
      </c>
      <c r="M28" s="753">
        <v>0.2</v>
      </c>
      <c r="N28" s="756">
        <v>0</v>
      </c>
      <c r="O28" s="756">
        <v>0</v>
      </c>
      <c r="P28" s="756">
        <v>0</v>
      </c>
      <c r="Q28" s="744">
        <v>0</v>
      </c>
      <c r="R28" s="756">
        <v>0</v>
      </c>
      <c r="S28" s="756">
        <v>0</v>
      </c>
      <c r="T28" s="756">
        <v>0</v>
      </c>
      <c r="U28" s="763">
        <v>0.4</v>
      </c>
      <c r="V28" s="1008"/>
      <c r="W28" s="1008"/>
      <c r="X28" s="711"/>
      <c r="Y28" s="1008"/>
      <c r="Z28" s="1008"/>
      <c r="AA28" s="1008"/>
      <c r="AB28" s="1008"/>
      <c r="AC28" s="1008"/>
      <c r="AD28" s="1008"/>
      <c r="AE28" s="1008"/>
      <c r="AF28" s="1008"/>
      <c r="AG28" s="1008"/>
      <c r="AH28" s="1008"/>
      <c r="AI28" s="1008"/>
      <c r="AJ28" s="1008"/>
    </row>
    <row r="29" spans="1:36" ht="16.5" customHeight="1">
      <c r="A29" s="1018"/>
      <c r="B29" s="1460" t="s">
        <v>1648</v>
      </c>
      <c r="C29" s="1467" t="s">
        <v>2977</v>
      </c>
      <c r="D29" s="1429" t="s">
        <v>2978</v>
      </c>
      <c r="E29" s="1013"/>
      <c r="F29" s="1013"/>
      <c r="G29" s="1014"/>
      <c r="H29" s="24" t="s">
        <v>68</v>
      </c>
      <c r="I29" s="760">
        <v>0</v>
      </c>
      <c r="J29" s="760">
        <v>0</v>
      </c>
      <c r="K29" s="760">
        <v>0</v>
      </c>
      <c r="L29" s="760">
        <v>0</v>
      </c>
      <c r="M29" s="760">
        <v>0.4</v>
      </c>
      <c r="N29" s="49">
        <v>0.05</v>
      </c>
      <c r="O29" s="748">
        <v>0.1</v>
      </c>
      <c r="P29" s="748">
        <v>0.1</v>
      </c>
      <c r="Q29" s="744">
        <v>0.1</v>
      </c>
      <c r="R29" s="748">
        <v>0.1</v>
      </c>
      <c r="S29" s="748">
        <v>0.1</v>
      </c>
      <c r="T29" s="748">
        <v>0.05</v>
      </c>
      <c r="U29" s="165">
        <f t="shared" ref="U29:U30" si="4">SUM(I29:T29)</f>
        <v>1</v>
      </c>
      <c r="V29" s="1047">
        <v>0.03</v>
      </c>
      <c r="W29" s="1428">
        <f>IF(OR(U30=0,V29=0),0,(U30/U29*V29))</f>
        <v>2.5499999999999998E-2</v>
      </c>
      <c r="X29" s="711"/>
      <c r="Y29" s="1381"/>
      <c r="Z29" s="1381"/>
      <c r="AA29" s="1381"/>
      <c r="AB29" s="1381"/>
      <c r="AC29" s="1381"/>
      <c r="AD29" s="1048" t="s">
        <v>2979</v>
      </c>
      <c r="AE29" s="1381"/>
      <c r="AF29" s="1048" t="s">
        <v>2981</v>
      </c>
      <c r="AG29" s="1323" t="s">
        <v>2982</v>
      </c>
      <c r="AH29" s="1048" t="s">
        <v>2983</v>
      </c>
      <c r="AI29" s="1048" t="s">
        <v>2983</v>
      </c>
      <c r="AJ29" s="1048" t="s">
        <v>2983</v>
      </c>
    </row>
    <row r="30" spans="1:36" ht="16.5" customHeight="1">
      <c r="A30" s="1018"/>
      <c r="B30" s="1008"/>
      <c r="C30" s="1008"/>
      <c r="D30" s="1015"/>
      <c r="E30" s="1016"/>
      <c r="F30" s="1016"/>
      <c r="G30" s="1017"/>
      <c r="H30" s="166" t="s">
        <v>69</v>
      </c>
      <c r="I30" s="760">
        <v>0.05</v>
      </c>
      <c r="J30" s="760">
        <v>0.1</v>
      </c>
      <c r="K30" s="760">
        <v>0.05</v>
      </c>
      <c r="L30" s="760">
        <v>0</v>
      </c>
      <c r="M30" s="760">
        <v>0.2</v>
      </c>
      <c r="N30" s="621">
        <v>0.05</v>
      </c>
      <c r="O30" s="761">
        <v>0.1</v>
      </c>
      <c r="P30" s="761">
        <v>0.1</v>
      </c>
      <c r="Q30" s="746">
        <v>0.1</v>
      </c>
      <c r="R30" s="761">
        <v>0.1</v>
      </c>
      <c r="S30" s="773">
        <v>0</v>
      </c>
      <c r="T30" s="773">
        <v>0</v>
      </c>
      <c r="U30" s="742">
        <f t="shared" si="4"/>
        <v>0.85</v>
      </c>
      <c r="V30" s="1008"/>
      <c r="W30" s="1008"/>
      <c r="X30" s="711"/>
      <c r="Y30" s="1008"/>
      <c r="Z30" s="1008"/>
      <c r="AA30" s="1008"/>
      <c r="AB30" s="1008"/>
      <c r="AC30" s="1008"/>
      <c r="AD30" s="1008"/>
      <c r="AE30" s="1008"/>
      <c r="AF30" s="1008"/>
      <c r="AG30" s="1008"/>
      <c r="AH30" s="1008"/>
      <c r="AI30" s="1008"/>
      <c r="AJ30" s="1008"/>
    </row>
    <row r="31" spans="1:36" ht="15" customHeight="1">
      <c r="A31" s="1018"/>
      <c r="B31" s="1456"/>
      <c r="C31" s="1468"/>
      <c r="D31" s="1432" t="s">
        <v>2986</v>
      </c>
      <c r="E31" s="1013"/>
      <c r="F31" s="1013"/>
      <c r="G31" s="1014"/>
      <c r="H31" s="752" t="s">
        <v>68</v>
      </c>
      <c r="I31" s="753">
        <v>0.1</v>
      </c>
      <c r="J31" s="753">
        <v>0.1</v>
      </c>
      <c r="K31" s="753">
        <v>0.1</v>
      </c>
      <c r="L31" s="753">
        <v>0.1</v>
      </c>
      <c r="M31" s="753">
        <v>0.1</v>
      </c>
      <c r="N31" s="756">
        <v>0.1</v>
      </c>
      <c r="O31" s="756">
        <v>0.1</v>
      </c>
      <c r="P31" s="756">
        <v>0.1</v>
      </c>
      <c r="Q31" s="744">
        <v>0.1</v>
      </c>
      <c r="R31" s="756">
        <v>0.05</v>
      </c>
      <c r="S31" s="756">
        <v>0.05</v>
      </c>
      <c r="T31" s="756">
        <v>0</v>
      </c>
      <c r="U31" s="763">
        <v>1</v>
      </c>
      <c r="V31" s="1431"/>
      <c r="W31" s="1434">
        <f>+V31/40</f>
        <v>0</v>
      </c>
      <c r="X31" s="711"/>
      <c r="Y31" s="1381"/>
      <c r="Z31" s="1381"/>
      <c r="AA31" s="1381"/>
      <c r="AB31" s="1381"/>
      <c r="AC31" s="1381"/>
      <c r="AD31" s="1381"/>
      <c r="AE31" s="1381"/>
      <c r="AF31" s="1381"/>
      <c r="AG31" s="1430"/>
      <c r="AH31" s="1381"/>
      <c r="AI31" s="1381"/>
      <c r="AJ31" s="1381"/>
    </row>
    <row r="32" spans="1:36" ht="15" customHeight="1">
      <c r="A32" s="1018"/>
      <c r="B32" s="1008"/>
      <c r="C32" s="1008"/>
      <c r="D32" s="1015"/>
      <c r="E32" s="1016"/>
      <c r="F32" s="1016"/>
      <c r="G32" s="1017"/>
      <c r="H32" s="752" t="s">
        <v>69</v>
      </c>
      <c r="I32" s="753">
        <v>0.1</v>
      </c>
      <c r="J32" s="753">
        <v>0.1</v>
      </c>
      <c r="K32" s="753">
        <v>0.1</v>
      </c>
      <c r="L32" s="753">
        <v>0.1</v>
      </c>
      <c r="M32" s="753">
        <v>0</v>
      </c>
      <c r="N32" s="756">
        <v>0</v>
      </c>
      <c r="O32" s="756">
        <v>0</v>
      </c>
      <c r="P32" s="756">
        <v>0</v>
      </c>
      <c r="Q32" s="744">
        <v>0</v>
      </c>
      <c r="R32" s="756">
        <v>0</v>
      </c>
      <c r="S32" s="756">
        <v>0</v>
      </c>
      <c r="T32" s="756">
        <v>0</v>
      </c>
      <c r="U32" s="763">
        <v>0.4</v>
      </c>
      <c r="V32" s="1008"/>
      <c r="W32" s="1008"/>
      <c r="X32" s="711"/>
      <c r="Y32" s="1008"/>
      <c r="Z32" s="1008"/>
      <c r="AA32" s="1008"/>
      <c r="AB32" s="1008"/>
      <c r="AC32" s="1008"/>
      <c r="AD32" s="1008"/>
      <c r="AE32" s="1008"/>
      <c r="AF32" s="1008"/>
      <c r="AG32" s="1008"/>
      <c r="AH32" s="1008"/>
      <c r="AI32" s="1008"/>
      <c r="AJ32" s="1008"/>
    </row>
    <row r="33" spans="1:36" ht="18" customHeight="1">
      <c r="A33" s="1018"/>
      <c r="B33" s="1460" t="s">
        <v>2962</v>
      </c>
      <c r="C33" s="1440" t="s">
        <v>2991</v>
      </c>
      <c r="D33" s="1429" t="s">
        <v>2992</v>
      </c>
      <c r="E33" s="1013"/>
      <c r="F33" s="1013"/>
      <c r="G33" s="1014"/>
      <c r="H33" s="24" t="s">
        <v>68</v>
      </c>
      <c r="I33" s="49">
        <v>0</v>
      </c>
      <c r="J33" s="49">
        <v>0</v>
      </c>
      <c r="K33" s="49">
        <v>0</v>
      </c>
      <c r="L33" s="49">
        <v>0</v>
      </c>
      <c r="M33" s="49">
        <v>0.4</v>
      </c>
      <c r="N33" s="49">
        <v>0.05</v>
      </c>
      <c r="O33" s="49">
        <v>0.1</v>
      </c>
      <c r="P33" s="49">
        <v>0.1</v>
      </c>
      <c r="Q33" s="744">
        <v>0.1</v>
      </c>
      <c r="R33" s="49">
        <v>0.1</v>
      </c>
      <c r="S33" s="49">
        <v>0.1</v>
      </c>
      <c r="T33" s="49">
        <v>0.05</v>
      </c>
      <c r="U33" s="165">
        <f t="shared" ref="U33:U38" si="5">SUM(I33:T33)</f>
        <v>1</v>
      </c>
      <c r="V33" s="1047">
        <v>0.02</v>
      </c>
      <c r="W33" s="1428">
        <f>IF(OR(U34=0,V33=0),0,(U34/U33*V33))</f>
        <v>1.7000000000000001E-2</v>
      </c>
      <c r="X33" s="711"/>
      <c r="Y33" s="1381"/>
      <c r="Z33" s="1381"/>
      <c r="AA33" s="1381"/>
      <c r="AB33" s="1381"/>
      <c r="AC33" s="1381"/>
      <c r="AD33" s="1048" t="s">
        <v>2995</v>
      </c>
      <c r="AE33" s="1381"/>
      <c r="AF33" s="1048" t="s">
        <v>2996</v>
      </c>
      <c r="AG33" s="1323" t="s">
        <v>2997</v>
      </c>
      <c r="AH33" s="1048" t="s">
        <v>2998</v>
      </c>
      <c r="AI33" s="1048" t="s">
        <v>2998</v>
      </c>
      <c r="AJ33" s="1048" t="s">
        <v>2998</v>
      </c>
    </row>
    <row r="34" spans="1:36" ht="18" customHeight="1">
      <c r="A34" s="1018"/>
      <c r="B34" s="1008"/>
      <c r="C34" s="1008"/>
      <c r="D34" s="1015"/>
      <c r="E34" s="1016"/>
      <c r="F34" s="1016"/>
      <c r="G34" s="1017"/>
      <c r="H34" s="166" t="s">
        <v>69</v>
      </c>
      <c r="I34" s="745">
        <v>0.1</v>
      </c>
      <c r="J34" s="745">
        <v>0.1</v>
      </c>
      <c r="K34" s="745">
        <v>0.1</v>
      </c>
      <c r="L34" s="745">
        <v>0.1</v>
      </c>
      <c r="M34" s="745">
        <v>0</v>
      </c>
      <c r="N34" s="749">
        <v>0.05</v>
      </c>
      <c r="O34" s="751">
        <v>0.1</v>
      </c>
      <c r="P34" s="751">
        <v>0.1</v>
      </c>
      <c r="Q34" s="746">
        <v>0.1</v>
      </c>
      <c r="R34" s="169">
        <v>0.1</v>
      </c>
      <c r="S34" s="167">
        <v>0</v>
      </c>
      <c r="T34" s="167">
        <v>0</v>
      </c>
      <c r="U34" s="742">
        <f t="shared" si="5"/>
        <v>0.85</v>
      </c>
      <c r="V34" s="1008"/>
      <c r="W34" s="1008"/>
      <c r="X34" s="711"/>
      <c r="Y34" s="1008"/>
      <c r="Z34" s="1008"/>
      <c r="AA34" s="1008"/>
      <c r="AB34" s="1008"/>
      <c r="AC34" s="1008"/>
      <c r="AD34" s="1008"/>
      <c r="AE34" s="1008"/>
      <c r="AF34" s="1008"/>
      <c r="AG34" s="1008"/>
      <c r="AH34" s="1008"/>
      <c r="AI34" s="1008"/>
      <c r="AJ34" s="1008"/>
    </row>
    <row r="35" spans="1:36" ht="21.75" customHeight="1">
      <c r="A35" s="1018"/>
      <c r="B35" s="1460" t="s">
        <v>2962</v>
      </c>
      <c r="C35" s="1440" t="s">
        <v>3000</v>
      </c>
      <c r="D35" s="1378" t="s">
        <v>3001</v>
      </c>
      <c r="E35" s="1013"/>
      <c r="F35" s="1013"/>
      <c r="G35" s="1014"/>
      <c r="H35" s="24" t="s">
        <v>68</v>
      </c>
      <c r="I35" s="49">
        <v>0</v>
      </c>
      <c r="J35" s="49">
        <v>0.1</v>
      </c>
      <c r="K35" s="49">
        <v>0.1</v>
      </c>
      <c r="L35" s="49">
        <v>0.1</v>
      </c>
      <c r="M35" s="49">
        <v>0.1</v>
      </c>
      <c r="N35" s="49">
        <v>0.1</v>
      </c>
      <c r="O35" s="49">
        <v>0.1</v>
      </c>
      <c r="P35" s="49">
        <v>0.1</v>
      </c>
      <c r="Q35" s="744">
        <v>0.1</v>
      </c>
      <c r="R35" s="49">
        <v>0.1</v>
      </c>
      <c r="S35" s="49">
        <v>0.05</v>
      </c>
      <c r="T35" s="49">
        <v>0.05</v>
      </c>
      <c r="U35" s="165">
        <f t="shared" si="5"/>
        <v>1</v>
      </c>
      <c r="V35" s="1047">
        <v>0.02</v>
      </c>
      <c r="W35" s="1428">
        <f>IF(OR(U36=0,V35=0),0,(U36/U35*V35))</f>
        <v>1.3999999999999999E-2</v>
      </c>
      <c r="X35" s="711"/>
      <c r="Y35" s="1381"/>
      <c r="Z35" s="1381"/>
      <c r="AA35" s="1381"/>
      <c r="AB35" s="1381"/>
      <c r="AC35" s="1381"/>
      <c r="AD35" s="1048" t="s">
        <v>3002</v>
      </c>
      <c r="AE35" s="1381"/>
      <c r="AF35" s="1048" t="s">
        <v>3004</v>
      </c>
      <c r="AG35" s="1048" t="s">
        <v>3002</v>
      </c>
      <c r="AH35" s="1048" t="s">
        <v>3007</v>
      </c>
      <c r="AI35" s="1048" t="s">
        <v>3007</v>
      </c>
      <c r="AJ35" s="1048" t="s">
        <v>3007</v>
      </c>
    </row>
    <row r="36" spans="1:36" ht="21.75" customHeight="1">
      <c r="A36" s="1018"/>
      <c r="B36" s="1008"/>
      <c r="C36" s="1008"/>
      <c r="D36" s="1015"/>
      <c r="E36" s="1016"/>
      <c r="F36" s="1016"/>
      <c r="G36" s="1017"/>
      <c r="H36" s="166" t="s">
        <v>69</v>
      </c>
      <c r="I36" s="167">
        <v>0</v>
      </c>
      <c r="J36" s="167">
        <v>0.1</v>
      </c>
      <c r="K36" s="167">
        <v>0.1</v>
      </c>
      <c r="L36" s="167">
        <v>0.1</v>
      </c>
      <c r="M36" s="745">
        <v>0.1</v>
      </c>
      <c r="N36" s="621">
        <v>0.1</v>
      </c>
      <c r="O36" s="169">
        <v>0.1</v>
      </c>
      <c r="P36" s="169">
        <v>0.1</v>
      </c>
      <c r="Q36" s="746">
        <v>0</v>
      </c>
      <c r="R36" s="169">
        <v>0</v>
      </c>
      <c r="S36" s="167">
        <v>0</v>
      </c>
      <c r="T36" s="167">
        <v>0</v>
      </c>
      <c r="U36" s="742">
        <f t="shared" si="5"/>
        <v>0.7</v>
      </c>
      <c r="V36" s="1008"/>
      <c r="W36" s="1008"/>
      <c r="X36" s="711"/>
      <c r="Y36" s="1008"/>
      <c r="Z36" s="1008"/>
      <c r="AA36" s="1008"/>
      <c r="AB36" s="1008"/>
      <c r="AC36" s="1008"/>
      <c r="AD36" s="1008"/>
      <c r="AE36" s="1008"/>
      <c r="AF36" s="1008"/>
      <c r="AG36" s="1008"/>
      <c r="AH36" s="1008"/>
      <c r="AI36" s="1008"/>
      <c r="AJ36" s="1008"/>
    </row>
    <row r="37" spans="1:36" ht="21.75" customHeight="1">
      <c r="A37" s="1018"/>
      <c r="B37" s="1460" t="s">
        <v>2962</v>
      </c>
      <c r="C37" s="1062" t="s">
        <v>2963</v>
      </c>
      <c r="D37" s="1378" t="s">
        <v>3009</v>
      </c>
      <c r="E37" s="1013"/>
      <c r="F37" s="1013"/>
      <c r="G37" s="1014"/>
      <c r="H37" s="24" t="s">
        <v>68</v>
      </c>
      <c r="I37" s="28">
        <v>0.1</v>
      </c>
      <c r="J37" s="28">
        <v>0.1</v>
      </c>
      <c r="K37" s="28">
        <v>0.1</v>
      </c>
      <c r="L37" s="28">
        <v>0.2</v>
      </c>
      <c r="M37" s="49">
        <v>0.2</v>
      </c>
      <c r="N37" s="49">
        <v>0.1</v>
      </c>
      <c r="O37" s="49">
        <v>0.1</v>
      </c>
      <c r="P37" s="49">
        <v>0.1</v>
      </c>
      <c r="Q37" s="744">
        <v>0</v>
      </c>
      <c r="R37" s="749">
        <v>0</v>
      </c>
      <c r="S37" s="49">
        <v>0</v>
      </c>
      <c r="T37" s="49">
        <v>0</v>
      </c>
      <c r="U37" s="165">
        <f t="shared" si="5"/>
        <v>0.99999999999999989</v>
      </c>
      <c r="V37" s="1047">
        <v>0.04</v>
      </c>
      <c r="W37" s="1428">
        <f>IF(OR(U38=0,V37=0),0,(U38/U37*V37))</f>
        <v>0.04</v>
      </c>
      <c r="X37" s="711"/>
      <c r="Y37" s="1381"/>
      <c r="Z37" s="1381"/>
      <c r="AA37" s="1381"/>
      <c r="AB37" s="1381"/>
      <c r="AC37" s="1381"/>
      <c r="AD37" s="1048" t="s">
        <v>3010</v>
      </c>
      <c r="AE37" s="1381"/>
      <c r="AF37" s="1048" t="s">
        <v>3011</v>
      </c>
      <c r="AG37" s="1323" t="s">
        <v>3012</v>
      </c>
      <c r="AH37" s="1381"/>
      <c r="AI37" s="1381"/>
      <c r="AJ37" s="1381"/>
    </row>
    <row r="38" spans="1:36" ht="21.75" customHeight="1">
      <c r="A38" s="1018"/>
      <c r="B38" s="1008"/>
      <c r="C38" s="1008"/>
      <c r="D38" s="1015"/>
      <c r="E38" s="1016"/>
      <c r="F38" s="1016"/>
      <c r="G38" s="1017"/>
      <c r="H38" s="166" t="s">
        <v>69</v>
      </c>
      <c r="I38" s="167">
        <v>0.1</v>
      </c>
      <c r="J38" s="167">
        <v>0.1</v>
      </c>
      <c r="K38" s="167">
        <v>0.1</v>
      </c>
      <c r="L38" s="167">
        <v>0.2</v>
      </c>
      <c r="M38" s="745">
        <v>0.2</v>
      </c>
      <c r="N38" s="621">
        <v>0.1</v>
      </c>
      <c r="O38" s="169">
        <v>0.1</v>
      </c>
      <c r="P38" s="169">
        <v>0.1</v>
      </c>
      <c r="Q38" s="744">
        <v>0</v>
      </c>
      <c r="R38" s="169">
        <v>0</v>
      </c>
      <c r="S38" s="167">
        <v>0</v>
      </c>
      <c r="T38" s="167">
        <v>0</v>
      </c>
      <c r="U38" s="742">
        <f t="shared" si="5"/>
        <v>0.99999999999999989</v>
      </c>
      <c r="V38" s="1008"/>
      <c r="W38" s="1008"/>
      <c r="X38" s="711"/>
      <c r="Y38" s="1008"/>
      <c r="Z38" s="1008"/>
      <c r="AA38" s="1008"/>
      <c r="AB38" s="1008"/>
      <c r="AC38" s="1008"/>
      <c r="AD38" s="1008"/>
      <c r="AE38" s="1008"/>
      <c r="AF38" s="1008"/>
      <c r="AG38" s="1008"/>
      <c r="AH38" s="1008"/>
      <c r="AI38" s="1008"/>
      <c r="AJ38" s="1008"/>
    </row>
    <row r="39" spans="1:36" ht="25.5" customHeight="1">
      <c r="A39" s="1018"/>
      <c r="B39" s="1456"/>
      <c r="C39" s="1457"/>
      <c r="D39" s="1432" t="s">
        <v>3013</v>
      </c>
      <c r="E39" s="1013"/>
      <c r="F39" s="1013"/>
      <c r="G39" s="1014"/>
      <c r="H39" s="752" t="s">
        <v>68</v>
      </c>
      <c r="I39" s="756">
        <v>0</v>
      </c>
      <c r="J39" s="756">
        <v>0</v>
      </c>
      <c r="K39" s="756">
        <v>0.05</v>
      </c>
      <c r="L39" s="756">
        <v>0.15</v>
      </c>
      <c r="M39" s="753">
        <v>0.15</v>
      </c>
      <c r="N39" s="756">
        <v>0.15</v>
      </c>
      <c r="O39" s="756">
        <v>0.15</v>
      </c>
      <c r="P39" s="756">
        <v>0.15</v>
      </c>
      <c r="Q39" s="744">
        <v>0.1</v>
      </c>
      <c r="R39" s="756">
        <v>0.1</v>
      </c>
      <c r="S39" s="756">
        <v>0</v>
      </c>
      <c r="T39" s="756">
        <v>0</v>
      </c>
      <c r="U39" s="763">
        <v>1</v>
      </c>
      <c r="V39" s="1431"/>
      <c r="W39" s="1434">
        <f>+V39/40</f>
        <v>0</v>
      </c>
      <c r="X39" s="711"/>
      <c r="Y39" s="1381"/>
      <c r="Z39" s="1381"/>
      <c r="AA39" s="1381"/>
      <c r="AB39" s="1381"/>
      <c r="AC39" s="1381"/>
      <c r="AD39" s="1381"/>
      <c r="AE39" s="1381"/>
      <c r="AF39" s="1381"/>
      <c r="AG39" s="1430"/>
      <c r="AH39" s="1381"/>
      <c r="AI39" s="1381"/>
      <c r="AJ39" s="1381"/>
    </row>
    <row r="40" spans="1:36" ht="25.5" customHeight="1">
      <c r="A40" s="1018"/>
      <c r="B40" s="1008"/>
      <c r="C40" s="1008"/>
      <c r="D40" s="1015"/>
      <c r="E40" s="1016"/>
      <c r="F40" s="1016"/>
      <c r="G40" s="1017"/>
      <c r="H40" s="752" t="s">
        <v>69</v>
      </c>
      <c r="I40" s="756">
        <v>0</v>
      </c>
      <c r="J40" s="756">
        <v>0</v>
      </c>
      <c r="K40" s="756">
        <v>0.05</v>
      </c>
      <c r="L40" s="756">
        <v>0.15</v>
      </c>
      <c r="M40" s="753">
        <v>0.15</v>
      </c>
      <c r="N40" s="756">
        <v>0</v>
      </c>
      <c r="O40" s="777">
        <v>0</v>
      </c>
      <c r="P40" s="756">
        <v>0</v>
      </c>
      <c r="Q40" s="744">
        <v>0</v>
      </c>
      <c r="R40" s="756">
        <v>0</v>
      </c>
      <c r="S40" s="756">
        <v>0</v>
      </c>
      <c r="T40" s="756">
        <v>0</v>
      </c>
      <c r="U40" s="763">
        <v>0.35</v>
      </c>
      <c r="V40" s="1008"/>
      <c r="W40" s="1008"/>
      <c r="X40" s="711"/>
      <c r="Y40" s="1008"/>
      <c r="Z40" s="1008"/>
      <c r="AA40" s="1008"/>
      <c r="AB40" s="1008"/>
      <c r="AC40" s="1008"/>
      <c r="AD40" s="1008"/>
      <c r="AE40" s="1008"/>
      <c r="AF40" s="1008"/>
      <c r="AG40" s="1008"/>
      <c r="AH40" s="1008"/>
      <c r="AI40" s="1008"/>
      <c r="AJ40" s="1008"/>
    </row>
    <row r="41" spans="1:36" ht="18" customHeight="1">
      <c r="A41" s="1018"/>
      <c r="B41" s="1460" t="s">
        <v>1648</v>
      </c>
      <c r="C41" s="1062" t="s">
        <v>3014</v>
      </c>
      <c r="D41" s="1429" t="s">
        <v>3015</v>
      </c>
      <c r="E41" s="1013"/>
      <c r="F41" s="1013"/>
      <c r="G41" s="1014"/>
      <c r="H41" s="24" t="s">
        <v>68</v>
      </c>
      <c r="I41" s="28">
        <v>0</v>
      </c>
      <c r="J41" s="28">
        <v>0</v>
      </c>
      <c r="K41" s="28">
        <v>0</v>
      </c>
      <c r="L41" s="28">
        <v>0</v>
      </c>
      <c r="M41" s="748">
        <v>0.35</v>
      </c>
      <c r="N41" s="49">
        <v>0.05</v>
      </c>
      <c r="O41" s="748">
        <v>0.1</v>
      </c>
      <c r="P41" s="748">
        <v>0.1</v>
      </c>
      <c r="Q41" s="744">
        <v>0.1</v>
      </c>
      <c r="R41" s="748">
        <v>0.1</v>
      </c>
      <c r="S41" s="748">
        <v>0.1</v>
      </c>
      <c r="T41" s="748">
        <v>0.1</v>
      </c>
      <c r="U41" s="165">
        <f t="shared" ref="U41:U56" si="6">SUM(I41:T41)</f>
        <v>0.99999999999999989</v>
      </c>
      <c r="V41" s="1047">
        <v>0.05</v>
      </c>
      <c r="W41" s="1428">
        <f>IF(OR(U42=0,V41=0),0,(U42/U41*V41))</f>
        <v>3.5000000000000003E-2</v>
      </c>
      <c r="X41" s="711"/>
      <c r="Y41" s="1381"/>
      <c r="Z41" s="1381"/>
      <c r="AA41" s="1381"/>
      <c r="AB41" s="1381"/>
      <c r="AC41" s="1381"/>
      <c r="AD41" s="1048" t="s">
        <v>3016</v>
      </c>
      <c r="AE41" s="1381"/>
      <c r="AF41" s="1048" t="s">
        <v>3017</v>
      </c>
      <c r="AG41" s="1323" t="s">
        <v>3018</v>
      </c>
      <c r="AH41" s="1048" t="s">
        <v>3019</v>
      </c>
      <c r="AI41" s="1048" t="s">
        <v>3019</v>
      </c>
      <c r="AJ41" s="1048" t="s">
        <v>3019</v>
      </c>
    </row>
    <row r="42" spans="1:36" ht="18" customHeight="1">
      <c r="A42" s="1018"/>
      <c r="B42" s="1008"/>
      <c r="C42" s="1008"/>
      <c r="D42" s="1015"/>
      <c r="E42" s="1016"/>
      <c r="F42" s="1016"/>
      <c r="G42" s="1017"/>
      <c r="H42" s="747" t="s">
        <v>69</v>
      </c>
      <c r="I42" s="764">
        <v>0</v>
      </c>
      <c r="J42" s="764">
        <v>0</v>
      </c>
      <c r="K42" s="764">
        <v>0.05</v>
      </c>
      <c r="L42" s="764">
        <v>0.15</v>
      </c>
      <c r="M42" s="748">
        <v>0.15</v>
      </c>
      <c r="N42" s="621">
        <v>0.05</v>
      </c>
      <c r="O42" s="766">
        <v>0.1</v>
      </c>
      <c r="P42" s="766">
        <v>0.1</v>
      </c>
      <c r="Q42" s="746">
        <v>0.1</v>
      </c>
      <c r="R42" s="766">
        <v>0</v>
      </c>
      <c r="S42" s="764">
        <v>0</v>
      </c>
      <c r="T42" s="764">
        <v>0</v>
      </c>
      <c r="U42" s="742">
        <f t="shared" si="6"/>
        <v>0.7</v>
      </c>
      <c r="V42" s="1008"/>
      <c r="W42" s="1008"/>
      <c r="X42" s="711"/>
      <c r="Y42" s="1008"/>
      <c r="Z42" s="1008"/>
      <c r="AA42" s="1008"/>
      <c r="AB42" s="1008"/>
      <c r="AC42" s="1008"/>
      <c r="AD42" s="1008"/>
      <c r="AE42" s="1008"/>
      <c r="AF42" s="1008"/>
      <c r="AG42" s="1008"/>
      <c r="AH42" s="1008"/>
      <c r="AI42" s="1008"/>
      <c r="AJ42" s="1008"/>
    </row>
    <row r="43" spans="1:36" ht="16.5" customHeight="1">
      <c r="A43" s="1018"/>
      <c r="B43" s="1460" t="s">
        <v>1648</v>
      </c>
      <c r="C43" s="1440" t="s">
        <v>3020</v>
      </c>
      <c r="D43" s="1378" t="s">
        <v>3021</v>
      </c>
      <c r="E43" s="1013"/>
      <c r="F43" s="1013"/>
      <c r="G43" s="1014"/>
      <c r="H43" s="24" t="s">
        <v>68</v>
      </c>
      <c r="I43" s="28">
        <v>0.05</v>
      </c>
      <c r="J43" s="28">
        <v>0.1</v>
      </c>
      <c r="K43" s="28">
        <v>0.1</v>
      </c>
      <c r="L43" s="28">
        <v>0.1</v>
      </c>
      <c r="M43" s="49">
        <v>0.15</v>
      </c>
      <c r="N43" s="49">
        <v>0.1</v>
      </c>
      <c r="O43" s="748">
        <v>0.1</v>
      </c>
      <c r="P43" s="748">
        <v>0.1</v>
      </c>
      <c r="Q43" s="746">
        <v>0</v>
      </c>
      <c r="R43" s="778">
        <v>0.1</v>
      </c>
      <c r="S43" s="748">
        <v>0.05</v>
      </c>
      <c r="T43" s="748">
        <v>0.05</v>
      </c>
      <c r="U43" s="165">
        <f t="shared" si="6"/>
        <v>1</v>
      </c>
      <c r="V43" s="1047">
        <v>0.02</v>
      </c>
      <c r="W43" s="1428">
        <f>IF(OR(U44=0,V43=0),0,(U44/U43*V43))</f>
        <v>1.7999999999999999E-2</v>
      </c>
      <c r="X43" s="711"/>
      <c r="Y43" s="1381"/>
      <c r="Z43" s="1381"/>
      <c r="AA43" s="1381"/>
      <c r="AB43" s="1381"/>
      <c r="AC43" s="1381"/>
      <c r="AD43" s="1048" t="s">
        <v>3022</v>
      </c>
      <c r="AE43" s="1381"/>
      <c r="AF43" s="1048" t="s">
        <v>3023</v>
      </c>
      <c r="AG43" s="1323" t="s">
        <v>3024</v>
      </c>
      <c r="AH43" s="1381"/>
      <c r="AI43" s="1048" t="s">
        <v>3025</v>
      </c>
      <c r="AJ43" s="1048" t="s">
        <v>3025</v>
      </c>
    </row>
    <row r="44" spans="1:36" ht="16.5" customHeight="1">
      <c r="A44" s="1018"/>
      <c r="B44" s="1008"/>
      <c r="C44" s="1008"/>
      <c r="D44" s="1015"/>
      <c r="E44" s="1016"/>
      <c r="F44" s="1016"/>
      <c r="G44" s="1017"/>
      <c r="H44" s="166" t="s">
        <v>69</v>
      </c>
      <c r="I44" s="167">
        <v>0.05</v>
      </c>
      <c r="J44" s="167">
        <v>0.1</v>
      </c>
      <c r="K44" s="167">
        <v>0.1</v>
      </c>
      <c r="L44" s="167">
        <v>0.1</v>
      </c>
      <c r="M44" s="745">
        <v>0.15</v>
      </c>
      <c r="N44" s="621">
        <v>0.1</v>
      </c>
      <c r="O44" s="169">
        <v>0.1</v>
      </c>
      <c r="P44" s="169">
        <v>0.1</v>
      </c>
      <c r="Q44" s="746">
        <v>0</v>
      </c>
      <c r="R44" s="169">
        <v>0.1</v>
      </c>
      <c r="S44" s="167">
        <v>0</v>
      </c>
      <c r="T44" s="167">
        <v>0</v>
      </c>
      <c r="U44" s="742">
        <f t="shared" si="6"/>
        <v>0.89999999999999991</v>
      </c>
      <c r="V44" s="1008"/>
      <c r="W44" s="1008"/>
      <c r="X44" s="711"/>
      <c r="Y44" s="1008"/>
      <c r="Z44" s="1008"/>
      <c r="AA44" s="1008"/>
      <c r="AB44" s="1008"/>
      <c r="AC44" s="1008"/>
      <c r="AD44" s="1008"/>
      <c r="AE44" s="1008"/>
      <c r="AF44" s="1008"/>
      <c r="AG44" s="1008"/>
      <c r="AH44" s="1008"/>
      <c r="AI44" s="1008"/>
      <c r="AJ44" s="1008"/>
    </row>
    <row r="45" spans="1:36" ht="15" customHeight="1">
      <c r="A45" s="1018"/>
      <c r="B45" s="1460" t="s">
        <v>2962</v>
      </c>
      <c r="C45" s="1062" t="s">
        <v>2963</v>
      </c>
      <c r="D45" s="1378" t="s">
        <v>3026</v>
      </c>
      <c r="E45" s="1013"/>
      <c r="F45" s="1013"/>
      <c r="G45" s="1014"/>
      <c r="H45" s="24" t="s">
        <v>68</v>
      </c>
      <c r="I45" s="28">
        <v>0</v>
      </c>
      <c r="J45" s="28">
        <v>0.1</v>
      </c>
      <c r="K45" s="28">
        <v>0.15</v>
      </c>
      <c r="L45" s="28">
        <v>0.1</v>
      </c>
      <c r="M45" s="49">
        <v>0.15</v>
      </c>
      <c r="N45" s="49">
        <v>0.1</v>
      </c>
      <c r="O45" s="49">
        <v>0.1</v>
      </c>
      <c r="P45" s="49">
        <v>0.1</v>
      </c>
      <c r="Q45" s="744">
        <v>0.1</v>
      </c>
      <c r="R45" s="49">
        <v>0.1</v>
      </c>
      <c r="S45" s="49">
        <v>0</v>
      </c>
      <c r="T45" s="49">
        <v>0</v>
      </c>
      <c r="U45" s="165">
        <f t="shared" si="6"/>
        <v>0.99999999999999989</v>
      </c>
      <c r="V45" s="1047">
        <v>0.03</v>
      </c>
      <c r="W45" s="1428">
        <f>+V45/40</f>
        <v>7.5000000000000002E-4</v>
      </c>
      <c r="X45" s="711"/>
      <c r="Y45" s="1381"/>
      <c r="Z45" s="1381"/>
      <c r="AA45" s="1381"/>
      <c r="AB45" s="1381"/>
      <c r="AC45" s="1381"/>
      <c r="AD45" s="1048" t="s">
        <v>3027</v>
      </c>
      <c r="AE45" s="1381"/>
      <c r="AF45" s="1048" t="s">
        <v>3028</v>
      </c>
      <c r="AG45" s="1323" t="s">
        <v>3029</v>
      </c>
      <c r="AH45" s="1048" t="s">
        <v>3030</v>
      </c>
      <c r="AI45" s="1381"/>
      <c r="AJ45" s="1381"/>
    </row>
    <row r="46" spans="1:36" ht="15" customHeight="1">
      <c r="A46" s="1018"/>
      <c r="B46" s="1008"/>
      <c r="C46" s="1008"/>
      <c r="D46" s="1015"/>
      <c r="E46" s="1016"/>
      <c r="F46" s="1016"/>
      <c r="G46" s="1017"/>
      <c r="H46" s="166" t="s">
        <v>69</v>
      </c>
      <c r="I46" s="167">
        <v>0</v>
      </c>
      <c r="J46" s="167">
        <v>0.1</v>
      </c>
      <c r="K46" s="167">
        <v>0.15</v>
      </c>
      <c r="L46" s="167">
        <v>0.1</v>
      </c>
      <c r="M46" s="745">
        <v>0.15</v>
      </c>
      <c r="N46" s="621">
        <v>0.1</v>
      </c>
      <c r="O46" s="169">
        <v>0.1</v>
      </c>
      <c r="P46" s="169">
        <v>0.1</v>
      </c>
      <c r="Q46" s="746">
        <v>0.1</v>
      </c>
      <c r="R46" s="169">
        <v>0.06</v>
      </c>
      <c r="S46" s="167">
        <v>0</v>
      </c>
      <c r="T46" s="167">
        <v>0</v>
      </c>
      <c r="U46" s="742">
        <f t="shared" si="6"/>
        <v>0.96</v>
      </c>
      <c r="V46" s="1008"/>
      <c r="W46" s="1008"/>
      <c r="X46" s="711"/>
      <c r="Y46" s="1008"/>
      <c r="Z46" s="1008"/>
      <c r="AA46" s="1008"/>
      <c r="AB46" s="1008"/>
      <c r="AC46" s="1008"/>
      <c r="AD46" s="1008"/>
      <c r="AE46" s="1008"/>
      <c r="AF46" s="1008"/>
      <c r="AG46" s="1008"/>
      <c r="AH46" s="1008"/>
      <c r="AI46" s="1008"/>
      <c r="AJ46" s="1008"/>
    </row>
    <row r="47" spans="1:36" ht="21" customHeight="1">
      <c r="A47" s="1018"/>
      <c r="B47" s="1460" t="s">
        <v>2962</v>
      </c>
      <c r="C47" s="1062" t="s">
        <v>2963</v>
      </c>
      <c r="D47" s="1378" t="s">
        <v>3031</v>
      </c>
      <c r="E47" s="1013"/>
      <c r="F47" s="1013"/>
      <c r="G47" s="1014"/>
      <c r="H47" s="24" t="s">
        <v>68</v>
      </c>
      <c r="I47" s="28">
        <v>0</v>
      </c>
      <c r="J47" s="28">
        <v>0.1</v>
      </c>
      <c r="K47" s="28">
        <v>0.1</v>
      </c>
      <c r="L47" s="28">
        <v>0.1</v>
      </c>
      <c r="M47" s="49">
        <v>0.1</v>
      </c>
      <c r="N47" s="49">
        <v>0.1</v>
      </c>
      <c r="O47" s="49">
        <v>0.1</v>
      </c>
      <c r="P47" s="49">
        <v>0.1</v>
      </c>
      <c r="Q47" s="744">
        <v>0.1</v>
      </c>
      <c r="R47" s="49">
        <v>0.1</v>
      </c>
      <c r="S47" s="49">
        <v>0.1</v>
      </c>
      <c r="T47" s="49">
        <v>0</v>
      </c>
      <c r="U47" s="165">
        <f t="shared" si="6"/>
        <v>0.99999999999999989</v>
      </c>
      <c r="V47" s="1047">
        <v>0.04</v>
      </c>
      <c r="W47" s="1428">
        <f>IF(OR(U48=0,V47=0),0,(U48/U47*V47))</f>
        <v>3.2000000000000001E-2</v>
      </c>
      <c r="X47" s="711"/>
      <c r="Y47" s="1381"/>
      <c r="Z47" s="1381"/>
      <c r="AA47" s="1381"/>
      <c r="AB47" s="1381"/>
      <c r="AC47" s="1381"/>
      <c r="AD47" s="1048" t="s">
        <v>3032</v>
      </c>
      <c r="AE47" s="1381"/>
      <c r="AF47" s="1048" t="s">
        <v>3033</v>
      </c>
      <c r="AG47" s="1323" t="s">
        <v>3034</v>
      </c>
      <c r="AH47" s="1381"/>
      <c r="AI47" s="1048" t="s">
        <v>3035</v>
      </c>
      <c r="AJ47" s="1381"/>
    </row>
    <row r="48" spans="1:36" ht="21" customHeight="1">
      <c r="A48" s="1018"/>
      <c r="B48" s="1008"/>
      <c r="C48" s="1008"/>
      <c r="D48" s="1015"/>
      <c r="E48" s="1016"/>
      <c r="F48" s="1016"/>
      <c r="G48" s="1017"/>
      <c r="H48" s="166" t="s">
        <v>69</v>
      </c>
      <c r="I48" s="167">
        <v>0</v>
      </c>
      <c r="J48" s="167">
        <v>0.1</v>
      </c>
      <c r="K48" s="167">
        <v>0.1</v>
      </c>
      <c r="L48" s="167">
        <v>0.1</v>
      </c>
      <c r="M48" s="745">
        <v>0</v>
      </c>
      <c r="N48" s="621">
        <v>0.1</v>
      </c>
      <c r="O48" s="169">
        <v>0.1</v>
      </c>
      <c r="P48" s="169">
        <v>0.1</v>
      </c>
      <c r="Q48" s="746">
        <v>0.1</v>
      </c>
      <c r="R48" s="169">
        <v>0.1</v>
      </c>
      <c r="S48" s="167">
        <v>0</v>
      </c>
      <c r="T48" s="167">
        <v>0</v>
      </c>
      <c r="U48" s="742">
        <f t="shared" si="6"/>
        <v>0.79999999999999993</v>
      </c>
      <c r="V48" s="1008"/>
      <c r="W48" s="1008"/>
      <c r="X48" s="711"/>
      <c r="Y48" s="1008"/>
      <c r="Z48" s="1008"/>
      <c r="AA48" s="1008"/>
      <c r="AB48" s="1008"/>
      <c r="AC48" s="1008"/>
      <c r="AD48" s="1008"/>
      <c r="AE48" s="1008"/>
      <c r="AF48" s="1008"/>
      <c r="AG48" s="1008"/>
      <c r="AH48" s="1008"/>
      <c r="AI48" s="1008"/>
      <c r="AJ48" s="1008"/>
    </row>
    <row r="49" spans="1:36" ht="28.5" customHeight="1">
      <c r="A49" s="1018"/>
      <c r="B49" s="1460" t="s">
        <v>3036</v>
      </c>
      <c r="C49" s="1440" t="s">
        <v>2963</v>
      </c>
      <c r="D49" s="1378" t="s">
        <v>3037</v>
      </c>
      <c r="E49" s="1013"/>
      <c r="F49" s="1013"/>
      <c r="G49" s="1014"/>
      <c r="H49" s="24" t="s">
        <v>68</v>
      </c>
      <c r="I49" s="28">
        <v>0.05</v>
      </c>
      <c r="J49" s="28">
        <v>0.1</v>
      </c>
      <c r="K49" s="28">
        <v>0.1</v>
      </c>
      <c r="L49" s="28">
        <v>0.1</v>
      </c>
      <c r="M49" s="49">
        <v>0.1</v>
      </c>
      <c r="N49" s="49">
        <v>0.1</v>
      </c>
      <c r="O49" s="49">
        <v>0.1</v>
      </c>
      <c r="P49" s="49">
        <v>0.1</v>
      </c>
      <c r="Q49" s="744">
        <v>0.1</v>
      </c>
      <c r="R49" s="49">
        <v>0.1</v>
      </c>
      <c r="S49" s="49">
        <v>0.05</v>
      </c>
      <c r="T49" s="49">
        <v>0</v>
      </c>
      <c r="U49" s="165">
        <f t="shared" si="6"/>
        <v>0.99999999999999989</v>
      </c>
      <c r="V49" s="1047">
        <v>7.0000000000000007E-2</v>
      </c>
      <c r="W49" s="1428">
        <f>IF(OR(U50=0,V49=0),0,(U50/U49*V49))</f>
        <v>6.720000000000001E-2</v>
      </c>
      <c r="X49" s="711"/>
      <c r="Y49" s="1381"/>
      <c r="Z49" s="1381"/>
      <c r="AA49" s="1381"/>
      <c r="AB49" s="1381"/>
      <c r="AC49" s="1381"/>
      <c r="AD49" s="1048" t="s">
        <v>3038</v>
      </c>
      <c r="AE49" s="1381"/>
      <c r="AF49" s="1048" t="s">
        <v>3039</v>
      </c>
      <c r="AG49" s="1323" t="s">
        <v>3040</v>
      </c>
      <c r="AH49" s="1381"/>
      <c r="AI49" s="1048" t="s">
        <v>3041</v>
      </c>
      <c r="AJ49" s="1381"/>
    </row>
    <row r="50" spans="1:36" ht="28.5" customHeight="1">
      <c r="A50" s="1018"/>
      <c r="B50" s="1008"/>
      <c r="C50" s="1008"/>
      <c r="D50" s="1015"/>
      <c r="E50" s="1016"/>
      <c r="F50" s="1016"/>
      <c r="G50" s="1017"/>
      <c r="H50" s="166" t="s">
        <v>69</v>
      </c>
      <c r="I50" s="167">
        <v>0.05</v>
      </c>
      <c r="J50" s="167">
        <v>0.1</v>
      </c>
      <c r="K50" s="167">
        <v>0.1</v>
      </c>
      <c r="L50" s="167">
        <v>0.1</v>
      </c>
      <c r="M50" s="745">
        <v>0.1</v>
      </c>
      <c r="N50" s="621">
        <v>0.1</v>
      </c>
      <c r="O50" s="169">
        <v>0.1</v>
      </c>
      <c r="P50" s="169">
        <v>0.1</v>
      </c>
      <c r="Q50" s="746">
        <v>0.1</v>
      </c>
      <c r="R50" s="169">
        <v>0.1</v>
      </c>
      <c r="S50" s="169">
        <v>0.01</v>
      </c>
      <c r="T50" s="167">
        <v>0</v>
      </c>
      <c r="U50" s="742">
        <f t="shared" si="6"/>
        <v>0.95999999999999985</v>
      </c>
      <c r="V50" s="1008"/>
      <c r="W50" s="1008"/>
      <c r="X50" s="711"/>
      <c r="Y50" s="1008"/>
      <c r="Z50" s="1008"/>
      <c r="AA50" s="1008"/>
      <c r="AB50" s="1008"/>
      <c r="AC50" s="1008"/>
      <c r="AD50" s="1008"/>
      <c r="AE50" s="1008"/>
      <c r="AF50" s="1008"/>
      <c r="AG50" s="1008"/>
      <c r="AH50" s="1008"/>
      <c r="AI50" s="1008"/>
      <c r="AJ50" s="1008"/>
    </row>
    <row r="51" spans="1:36" ht="19.5" customHeight="1">
      <c r="A51" s="1018"/>
      <c r="B51" s="1460" t="s">
        <v>1648</v>
      </c>
      <c r="C51" s="1062" t="s">
        <v>2963</v>
      </c>
      <c r="D51" s="1378" t="s">
        <v>3042</v>
      </c>
      <c r="E51" s="1013"/>
      <c r="F51" s="1013"/>
      <c r="G51" s="1014"/>
      <c r="H51" s="24" t="s">
        <v>68</v>
      </c>
      <c r="I51" s="748">
        <v>0</v>
      </c>
      <c r="J51" s="748">
        <v>0</v>
      </c>
      <c r="K51" s="748">
        <v>0</v>
      </c>
      <c r="L51" s="748">
        <v>0</v>
      </c>
      <c r="M51" s="748">
        <v>0</v>
      </c>
      <c r="N51" s="49">
        <v>0.1</v>
      </c>
      <c r="O51" s="748">
        <v>0.15</v>
      </c>
      <c r="P51" s="748">
        <v>0.15</v>
      </c>
      <c r="Q51" s="744">
        <v>0.15</v>
      </c>
      <c r="R51" s="748">
        <v>0.15</v>
      </c>
      <c r="S51" s="748">
        <v>0.15</v>
      </c>
      <c r="T51" s="748">
        <v>0.15</v>
      </c>
      <c r="U51" s="165">
        <f t="shared" si="6"/>
        <v>1</v>
      </c>
      <c r="V51" s="1047">
        <v>0.05</v>
      </c>
      <c r="W51" s="1428">
        <f>IF(OR(U52=0,V51=0),0,(U52/U51*V51))</f>
        <v>3.2500000000000001E-2</v>
      </c>
      <c r="X51" s="711"/>
      <c r="Y51" s="1381"/>
      <c r="Z51" s="1381"/>
      <c r="AA51" s="1381"/>
      <c r="AB51" s="1381"/>
      <c r="AC51" s="1381"/>
      <c r="AD51" s="1048" t="s">
        <v>3043</v>
      </c>
      <c r="AE51" s="1381"/>
      <c r="AF51" s="1048" t="s">
        <v>3044</v>
      </c>
      <c r="AG51" s="1323" t="s">
        <v>3045</v>
      </c>
      <c r="AH51" s="1048" t="s">
        <v>3046</v>
      </c>
      <c r="AI51" s="1048" t="s">
        <v>3046</v>
      </c>
      <c r="AJ51" s="1048" t="s">
        <v>3046</v>
      </c>
    </row>
    <row r="52" spans="1:36" ht="19.5" customHeight="1">
      <c r="A52" s="1018"/>
      <c r="B52" s="1008"/>
      <c r="C52" s="1008"/>
      <c r="D52" s="1015"/>
      <c r="E52" s="1016"/>
      <c r="F52" s="1016"/>
      <c r="G52" s="1017"/>
      <c r="H52" s="166" t="s">
        <v>69</v>
      </c>
      <c r="I52" s="751">
        <v>0</v>
      </c>
      <c r="J52" s="751">
        <v>0</v>
      </c>
      <c r="K52" s="751">
        <v>0</v>
      </c>
      <c r="L52" s="751">
        <v>0</v>
      </c>
      <c r="M52" s="749">
        <v>0</v>
      </c>
      <c r="N52" s="621">
        <v>0.1</v>
      </c>
      <c r="O52" s="169">
        <v>0.15</v>
      </c>
      <c r="P52" s="169">
        <v>0.15</v>
      </c>
      <c r="Q52" s="746">
        <v>0.15</v>
      </c>
      <c r="R52" s="169">
        <v>0.1</v>
      </c>
      <c r="S52" s="169">
        <v>0</v>
      </c>
      <c r="T52" s="169">
        <v>0</v>
      </c>
      <c r="U52" s="742">
        <f t="shared" si="6"/>
        <v>0.65</v>
      </c>
      <c r="V52" s="1008"/>
      <c r="W52" s="1008"/>
      <c r="X52" s="711"/>
      <c r="Y52" s="1008"/>
      <c r="Z52" s="1008"/>
      <c r="AA52" s="1008"/>
      <c r="AB52" s="1008"/>
      <c r="AC52" s="1008"/>
      <c r="AD52" s="1008"/>
      <c r="AE52" s="1008"/>
      <c r="AF52" s="1008"/>
      <c r="AG52" s="1008"/>
      <c r="AH52" s="1008"/>
      <c r="AI52" s="1008"/>
      <c r="AJ52" s="1008"/>
    </row>
    <row r="53" spans="1:36" ht="24" customHeight="1">
      <c r="A53" s="1018"/>
      <c r="B53" s="1460" t="s">
        <v>1648</v>
      </c>
      <c r="C53" s="1440" t="s">
        <v>3047</v>
      </c>
      <c r="D53" s="1429" t="s">
        <v>3048</v>
      </c>
      <c r="E53" s="1013"/>
      <c r="F53" s="1013"/>
      <c r="G53" s="1014"/>
      <c r="H53" s="24" t="s">
        <v>68</v>
      </c>
      <c r="I53" s="748">
        <v>0</v>
      </c>
      <c r="J53" s="748">
        <v>0</v>
      </c>
      <c r="K53" s="748">
        <v>0</v>
      </c>
      <c r="L53" s="748">
        <v>0</v>
      </c>
      <c r="M53" s="49">
        <v>0.4</v>
      </c>
      <c r="N53" s="49">
        <v>0.05</v>
      </c>
      <c r="O53" s="748">
        <v>0.05</v>
      </c>
      <c r="P53" s="748">
        <v>0.1</v>
      </c>
      <c r="Q53" s="744">
        <v>0.1</v>
      </c>
      <c r="R53" s="748">
        <v>0.1</v>
      </c>
      <c r="S53" s="748">
        <v>0.1</v>
      </c>
      <c r="T53" s="778">
        <v>0.1</v>
      </c>
      <c r="U53" s="165">
        <f t="shared" si="6"/>
        <v>0.99999999999999989</v>
      </c>
      <c r="V53" s="1047">
        <v>0.04</v>
      </c>
      <c r="W53" s="1428">
        <f>IF(OR(U54=0,V53=0),0,(U54/U53*V53))</f>
        <v>3.6000000000000004E-2</v>
      </c>
      <c r="X53" s="711"/>
      <c r="Y53" s="1381"/>
      <c r="Z53" s="1381"/>
      <c r="AA53" s="1381"/>
      <c r="AB53" s="1381"/>
      <c r="AC53" s="1381"/>
      <c r="AD53" s="1048" t="s">
        <v>3049</v>
      </c>
      <c r="AE53" s="1381"/>
      <c r="AF53" s="1048" t="s">
        <v>3050</v>
      </c>
      <c r="AG53" s="1323" t="s">
        <v>3051</v>
      </c>
      <c r="AH53" s="1381"/>
      <c r="AI53" s="1381"/>
      <c r="AJ53" s="1048" t="s">
        <v>3052</v>
      </c>
    </row>
    <row r="54" spans="1:36" ht="36.75" customHeight="1">
      <c r="A54" s="1018"/>
      <c r="B54" s="1008"/>
      <c r="C54" s="1008"/>
      <c r="D54" s="1015"/>
      <c r="E54" s="1016"/>
      <c r="F54" s="1016"/>
      <c r="G54" s="1017"/>
      <c r="H54" s="166" t="s">
        <v>69</v>
      </c>
      <c r="I54" s="167">
        <v>0</v>
      </c>
      <c r="J54" s="169">
        <v>0</v>
      </c>
      <c r="K54" s="167">
        <v>0</v>
      </c>
      <c r="L54" s="169">
        <v>0</v>
      </c>
      <c r="M54" s="751">
        <v>0.4</v>
      </c>
      <c r="N54" s="621">
        <v>0.05</v>
      </c>
      <c r="O54" s="169">
        <v>0.05</v>
      </c>
      <c r="P54" s="169">
        <v>0.1</v>
      </c>
      <c r="Q54" s="746">
        <v>0.1</v>
      </c>
      <c r="R54" s="169">
        <v>0.1</v>
      </c>
      <c r="S54" s="169">
        <v>0.1</v>
      </c>
      <c r="T54" s="169">
        <v>0</v>
      </c>
      <c r="U54" s="742">
        <f t="shared" si="6"/>
        <v>0.89999999999999991</v>
      </c>
      <c r="V54" s="1008"/>
      <c r="W54" s="1008"/>
      <c r="X54" s="711"/>
      <c r="Y54" s="1008"/>
      <c r="Z54" s="1008"/>
      <c r="AA54" s="1008"/>
      <c r="AB54" s="1008"/>
      <c r="AC54" s="1008"/>
      <c r="AD54" s="1008"/>
      <c r="AE54" s="1008"/>
      <c r="AF54" s="1008"/>
      <c r="AG54" s="1008"/>
      <c r="AH54" s="1008"/>
      <c r="AI54" s="1008"/>
      <c r="AJ54" s="1008"/>
    </row>
    <row r="55" spans="1:36" ht="21" customHeight="1">
      <c r="A55" s="1018"/>
      <c r="B55" s="1461" t="s">
        <v>3036</v>
      </c>
      <c r="C55" s="1462" t="s">
        <v>3014</v>
      </c>
      <c r="D55" s="1432" t="s">
        <v>3053</v>
      </c>
      <c r="E55" s="1013"/>
      <c r="F55" s="1013"/>
      <c r="G55" s="1014"/>
      <c r="H55" s="752" t="s">
        <v>68</v>
      </c>
      <c r="I55" s="753">
        <v>0</v>
      </c>
      <c r="J55" s="753">
        <v>0.3</v>
      </c>
      <c r="K55" s="753">
        <v>0.4</v>
      </c>
      <c r="L55" s="753">
        <v>0.1</v>
      </c>
      <c r="M55" s="753">
        <v>0.1</v>
      </c>
      <c r="N55" s="753">
        <v>0.1</v>
      </c>
      <c r="O55" s="1433" t="s">
        <v>3054</v>
      </c>
      <c r="P55" s="1013"/>
      <c r="Q55" s="1013"/>
      <c r="R55" s="1013"/>
      <c r="S55" s="1013"/>
      <c r="T55" s="1014"/>
      <c r="U55" s="779">
        <f t="shared" si="6"/>
        <v>0.99999999999999989</v>
      </c>
      <c r="V55" s="1431"/>
      <c r="W55" s="1434">
        <f>+V55/40</f>
        <v>0</v>
      </c>
      <c r="X55" s="711"/>
      <c r="Y55" s="1381"/>
      <c r="Z55" s="1381"/>
      <c r="AA55" s="1381"/>
      <c r="AB55" s="1381"/>
      <c r="AC55" s="1381"/>
      <c r="AD55" s="1048" t="s">
        <v>3055</v>
      </c>
      <c r="AE55" s="1381"/>
      <c r="AF55" s="1381"/>
      <c r="AG55" s="1430"/>
      <c r="AH55" s="1381"/>
      <c r="AI55" s="1381"/>
      <c r="AJ55" s="1381"/>
    </row>
    <row r="56" spans="1:36" ht="21" customHeight="1">
      <c r="A56" s="1018"/>
      <c r="B56" s="1008"/>
      <c r="C56" s="1008"/>
      <c r="D56" s="1015"/>
      <c r="E56" s="1016"/>
      <c r="F56" s="1016"/>
      <c r="G56" s="1017"/>
      <c r="H56" s="752" t="s">
        <v>69</v>
      </c>
      <c r="I56" s="753">
        <v>0</v>
      </c>
      <c r="J56" s="753">
        <v>0.3</v>
      </c>
      <c r="K56" s="753">
        <v>0.4</v>
      </c>
      <c r="L56" s="753">
        <v>0.1</v>
      </c>
      <c r="M56" s="753">
        <v>0.1</v>
      </c>
      <c r="N56" s="780">
        <v>0.1</v>
      </c>
      <c r="O56" s="1015"/>
      <c r="P56" s="1016"/>
      <c r="Q56" s="1016"/>
      <c r="R56" s="1016"/>
      <c r="S56" s="1016"/>
      <c r="T56" s="1017"/>
      <c r="U56" s="779">
        <f t="shared" si="6"/>
        <v>0.99999999999999989</v>
      </c>
      <c r="V56" s="1008"/>
      <c r="W56" s="1008"/>
      <c r="X56" s="711"/>
      <c r="Y56" s="1008"/>
      <c r="Z56" s="1008"/>
      <c r="AA56" s="1008"/>
      <c r="AB56" s="1008"/>
      <c r="AC56" s="1008"/>
      <c r="AD56" s="1008"/>
      <c r="AE56" s="1008"/>
      <c r="AF56" s="1008"/>
      <c r="AG56" s="1008"/>
      <c r="AH56" s="1008"/>
      <c r="AI56" s="1008"/>
      <c r="AJ56" s="1008"/>
    </row>
    <row r="57" spans="1:36" ht="18.75" customHeight="1">
      <c r="A57" s="1018"/>
      <c r="B57" s="1459"/>
      <c r="C57" s="1431"/>
      <c r="D57" s="1432" t="s">
        <v>3056</v>
      </c>
      <c r="E57" s="1013"/>
      <c r="F57" s="1013"/>
      <c r="G57" s="1014"/>
      <c r="H57" s="758" t="s">
        <v>68</v>
      </c>
      <c r="I57" s="753">
        <v>0</v>
      </c>
      <c r="J57" s="753">
        <v>0</v>
      </c>
      <c r="K57" s="753">
        <v>0.2</v>
      </c>
      <c r="L57" s="753">
        <v>0</v>
      </c>
      <c r="M57" s="753">
        <v>0.2</v>
      </c>
      <c r="N57" s="753">
        <v>0</v>
      </c>
      <c r="O57" s="779">
        <v>0.3</v>
      </c>
      <c r="P57" s="779">
        <v>0</v>
      </c>
      <c r="Q57" s="781">
        <v>0.3</v>
      </c>
      <c r="R57" s="779">
        <v>0</v>
      </c>
      <c r="S57" s="779">
        <v>0</v>
      </c>
      <c r="T57" s="779">
        <v>0</v>
      </c>
      <c r="U57" s="779">
        <v>1</v>
      </c>
      <c r="V57" s="1431"/>
      <c r="W57" s="1434">
        <f>+V57/40</f>
        <v>0</v>
      </c>
      <c r="X57" s="711"/>
      <c r="Y57" s="1381"/>
      <c r="Z57" s="1381"/>
      <c r="AA57" s="1381"/>
      <c r="AB57" s="1381"/>
      <c r="AC57" s="1381"/>
      <c r="AD57" s="1381"/>
      <c r="AE57" s="1381"/>
      <c r="AF57" s="1381"/>
      <c r="AG57" s="1430"/>
      <c r="AH57" s="1381"/>
      <c r="AI57" s="1381"/>
      <c r="AJ57" s="1381"/>
    </row>
    <row r="58" spans="1:36" ht="18.75" customHeight="1">
      <c r="A58" s="1018"/>
      <c r="B58" s="1008"/>
      <c r="C58" s="1008"/>
      <c r="D58" s="1015"/>
      <c r="E58" s="1016"/>
      <c r="F58" s="1016"/>
      <c r="G58" s="1017"/>
      <c r="H58" s="758" t="s">
        <v>69</v>
      </c>
      <c r="I58" s="753">
        <v>0</v>
      </c>
      <c r="J58" s="753">
        <v>0</v>
      </c>
      <c r="K58" s="753">
        <v>0.2</v>
      </c>
      <c r="L58" s="753">
        <v>0</v>
      </c>
      <c r="M58" s="753">
        <v>0.2</v>
      </c>
      <c r="N58" s="753">
        <v>0</v>
      </c>
      <c r="O58" s="779">
        <v>0</v>
      </c>
      <c r="P58" s="779">
        <v>0</v>
      </c>
      <c r="Q58" s="781">
        <v>0</v>
      </c>
      <c r="R58" s="779">
        <v>0</v>
      </c>
      <c r="S58" s="779">
        <v>0</v>
      </c>
      <c r="T58" s="779">
        <v>0</v>
      </c>
      <c r="U58" s="779">
        <v>0.4</v>
      </c>
      <c r="V58" s="1008"/>
      <c r="W58" s="1008"/>
      <c r="X58" s="711"/>
      <c r="Y58" s="1008"/>
      <c r="Z58" s="1008"/>
      <c r="AA58" s="1008"/>
      <c r="AB58" s="1008"/>
      <c r="AC58" s="1008"/>
      <c r="AD58" s="1008"/>
      <c r="AE58" s="1008"/>
      <c r="AF58" s="1008"/>
      <c r="AG58" s="1008"/>
      <c r="AH58" s="1008"/>
      <c r="AI58" s="1008"/>
      <c r="AJ58" s="1008"/>
    </row>
    <row r="59" spans="1:36" ht="20.25" customHeight="1">
      <c r="A59" s="1018"/>
      <c r="B59" s="1460" t="s">
        <v>1648</v>
      </c>
      <c r="C59" s="1440" t="s">
        <v>3057</v>
      </c>
      <c r="D59" s="1432" t="s">
        <v>3058</v>
      </c>
      <c r="E59" s="1013"/>
      <c r="F59" s="1013"/>
      <c r="G59" s="1014"/>
      <c r="H59" s="752" t="s">
        <v>68</v>
      </c>
      <c r="I59" s="753">
        <v>0</v>
      </c>
      <c r="J59" s="753">
        <v>0</v>
      </c>
      <c r="K59" s="753">
        <v>0</v>
      </c>
      <c r="L59" s="753">
        <v>0</v>
      </c>
      <c r="M59" s="753">
        <v>0</v>
      </c>
      <c r="N59" s="753">
        <v>0</v>
      </c>
      <c r="O59" s="753">
        <v>0</v>
      </c>
      <c r="P59" s="753">
        <v>0.5</v>
      </c>
      <c r="Q59" s="782">
        <v>0</v>
      </c>
      <c r="R59" s="753">
        <v>0</v>
      </c>
      <c r="S59" s="753">
        <v>0.5</v>
      </c>
      <c r="T59" s="753">
        <v>0</v>
      </c>
      <c r="U59" s="779">
        <f t="shared" ref="U59:U60" si="7">SUM(I59:T59)</f>
        <v>1</v>
      </c>
      <c r="V59" s="1047"/>
      <c r="W59" s="1068">
        <f>+V59/40</f>
        <v>0</v>
      </c>
      <c r="X59" s="711"/>
      <c r="Y59" s="1381"/>
      <c r="Z59" s="1381"/>
      <c r="AA59" s="1381"/>
      <c r="AB59" s="1381"/>
      <c r="AC59" s="1381"/>
      <c r="AD59" s="1048" t="s">
        <v>3059</v>
      </c>
      <c r="AE59" s="1381"/>
      <c r="AF59" s="1381"/>
      <c r="AG59" s="1430"/>
      <c r="AH59" s="1381"/>
      <c r="AI59" s="1381"/>
      <c r="AJ59" s="1381"/>
    </row>
    <row r="60" spans="1:36" ht="20.25" customHeight="1">
      <c r="A60" s="1018"/>
      <c r="B60" s="1008"/>
      <c r="C60" s="1008"/>
      <c r="D60" s="1015"/>
      <c r="E60" s="1016"/>
      <c r="F60" s="1016"/>
      <c r="G60" s="1017"/>
      <c r="H60" s="752" t="s">
        <v>69</v>
      </c>
      <c r="I60" s="753">
        <v>0</v>
      </c>
      <c r="J60" s="753">
        <v>0</v>
      </c>
      <c r="K60" s="753">
        <v>0</v>
      </c>
      <c r="L60" s="753">
        <v>0</v>
      </c>
      <c r="M60" s="753">
        <v>0</v>
      </c>
      <c r="N60" s="753">
        <v>0</v>
      </c>
      <c r="O60" s="753">
        <v>0</v>
      </c>
      <c r="P60" s="780">
        <v>0.5</v>
      </c>
      <c r="Q60" s="782">
        <v>0</v>
      </c>
      <c r="R60" s="753">
        <v>0</v>
      </c>
      <c r="S60" s="780">
        <v>0.5</v>
      </c>
      <c r="T60" s="753">
        <v>0</v>
      </c>
      <c r="U60" s="779">
        <f t="shared" si="7"/>
        <v>1</v>
      </c>
      <c r="V60" s="1008"/>
      <c r="W60" s="1008"/>
      <c r="X60" s="711"/>
      <c r="Y60" s="1008"/>
      <c r="Z60" s="1008"/>
      <c r="AA60" s="1008"/>
      <c r="AB60" s="1008"/>
      <c r="AC60" s="1008"/>
      <c r="AD60" s="1008"/>
      <c r="AE60" s="1008"/>
      <c r="AF60" s="1008"/>
      <c r="AG60" s="1008"/>
      <c r="AH60" s="1008"/>
      <c r="AI60" s="1008"/>
      <c r="AJ60" s="1008"/>
    </row>
    <row r="61" spans="1:36" ht="20.25" customHeight="1">
      <c r="A61" s="1018"/>
      <c r="B61" s="1456"/>
      <c r="C61" s="1431"/>
      <c r="D61" s="1432" t="s">
        <v>3060</v>
      </c>
      <c r="E61" s="1013"/>
      <c r="F61" s="1013"/>
      <c r="G61" s="1014"/>
      <c r="H61" s="752" t="s">
        <v>68</v>
      </c>
      <c r="I61" s="753">
        <v>0.05</v>
      </c>
      <c r="J61" s="753">
        <v>0.1</v>
      </c>
      <c r="K61" s="753">
        <v>0.1</v>
      </c>
      <c r="L61" s="753">
        <v>0.1</v>
      </c>
      <c r="M61" s="753">
        <v>0.1</v>
      </c>
      <c r="N61" s="753">
        <v>0.1</v>
      </c>
      <c r="O61" s="753">
        <v>0.1</v>
      </c>
      <c r="P61" s="753">
        <v>0.1</v>
      </c>
      <c r="Q61" s="782">
        <v>0.05</v>
      </c>
      <c r="R61" s="753">
        <v>0.1</v>
      </c>
      <c r="S61" s="753">
        <v>0.1</v>
      </c>
      <c r="T61" s="753">
        <v>0</v>
      </c>
      <c r="U61" s="779">
        <v>0.99999999999999989</v>
      </c>
      <c r="V61" s="1431"/>
      <c r="W61" s="1434">
        <f>+V61/40</f>
        <v>0</v>
      </c>
      <c r="X61" s="711"/>
      <c r="Y61" s="1381"/>
      <c r="Z61" s="1381"/>
      <c r="AA61" s="1381"/>
      <c r="AB61" s="1381"/>
      <c r="AC61" s="1381"/>
      <c r="AD61" s="1381"/>
      <c r="AE61" s="1381"/>
      <c r="AF61" s="1381"/>
      <c r="AG61" s="1430"/>
      <c r="AH61" s="1381"/>
      <c r="AI61" s="1381"/>
      <c r="AJ61" s="1381"/>
    </row>
    <row r="62" spans="1:36" ht="20.25" customHeight="1">
      <c r="A62" s="1018"/>
      <c r="B62" s="1008"/>
      <c r="C62" s="1008"/>
      <c r="D62" s="1015"/>
      <c r="E62" s="1016"/>
      <c r="F62" s="1016"/>
      <c r="G62" s="1017"/>
      <c r="H62" s="752" t="s">
        <v>69</v>
      </c>
      <c r="I62" s="753">
        <v>0.05</v>
      </c>
      <c r="J62" s="753">
        <v>0.1</v>
      </c>
      <c r="K62" s="753">
        <v>0.1</v>
      </c>
      <c r="L62" s="753">
        <v>0.1</v>
      </c>
      <c r="M62" s="753">
        <v>0.1</v>
      </c>
      <c r="N62" s="753">
        <v>0</v>
      </c>
      <c r="O62" s="753">
        <v>0</v>
      </c>
      <c r="P62" s="753">
        <v>0</v>
      </c>
      <c r="Q62" s="782">
        <v>0</v>
      </c>
      <c r="R62" s="753">
        <v>0</v>
      </c>
      <c r="S62" s="753">
        <v>0</v>
      </c>
      <c r="T62" s="753">
        <v>0</v>
      </c>
      <c r="U62" s="779">
        <v>0.44999999999999996</v>
      </c>
      <c r="V62" s="1008"/>
      <c r="W62" s="1008"/>
      <c r="X62" s="711"/>
      <c r="Y62" s="1008"/>
      <c r="Z62" s="1008"/>
      <c r="AA62" s="1008"/>
      <c r="AB62" s="1008"/>
      <c r="AC62" s="1008"/>
      <c r="AD62" s="1008"/>
      <c r="AE62" s="1008"/>
      <c r="AF62" s="1008"/>
      <c r="AG62" s="1008"/>
      <c r="AH62" s="1008"/>
      <c r="AI62" s="1008"/>
      <c r="AJ62" s="1008"/>
    </row>
    <row r="63" spans="1:36" ht="20.25" customHeight="1">
      <c r="A63" s="1018"/>
      <c r="B63" s="1460" t="s">
        <v>3061</v>
      </c>
      <c r="C63" s="1440" t="s">
        <v>3062</v>
      </c>
      <c r="D63" s="1429" t="s">
        <v>3063</v>
      </c>
      <c r="E63" s="1013"/>
      <c r="F63" s="1013"/>
      <c r="G63" s="1014"/>
      <c r="H63" s="24" t="s">
        <v>68</v>
      </c>
      <c r="I63" s="28">
        <v>0.05</v>
      </c>
      <c r="J63" s="28">
        <v>0.1</v>
      </c>
      <c r="K63" s="28">
        <v>0.1</v>
      </c>
      <c r="L63" s="28">
        <v>0.1</v>
      </c>
      <c r="M63" s="49">
        <v>0.1</v>
      </c>
      <c r="N63" s="28">
        <v>0.1</v>
      </c>
      <c r="O63" s="28">
        <v>0.1</v>
      </c>
      <c r="P63" s="28">
        <v>0.1</v>
      </c>
      <c r="Q63" s="744">
        <v>0.05</v>
      </c>
      <c r="R63" s="28">
        <v>0.1</v>
      </c>
      <c r="S63" s="28">
        <v>0.1</v>
      </c>
      <c r="T63" s="28">
        <v>0</v>
      </c>
      <c r="U63" s="165">
        <f t="shared" ref="U63:U74" si="8">SUM(I63:T63)</f>
        <v>0.99999999999999989</v>
      </c>
      <c r="V63" s="1047">
        <v>0.05</v>
      </c>
      <c r="W63" s="1428">
        <f>IF(OR(U64=0,V63=0),0,(U64/U63*V63))</f>
        <v>0.05</v>
      </c>
      <c r="X63" s="711"/>
      <c r="Y63" s="1381"/>
      <c r="Z63" s="1381"/>
      <c r="AA63" s="1381"/>
      <c r="AB63" s="1381"/>
      <c r="AC63" s="1381"/>
      <c r="AD63" s="1048" t="s">
        <v>3064</v>
      </c>
      <c r="AE63" s="1381"/>
      <c r="AF63" s="1048" t="s">
        <v>3065</v>
      </c>
      <c r="AG63" s="1323" t="s">
        <v>3066</v>
      </c>
      <c r="AH63" s="1381"/>
      <c r="AI63" s="1381"/>
      <c r="AJ63" s="1381"/>
    </row>
    <row r="64" spans="1:36" ht="20.25" customHeight="1">
      <c r="A64" s="1018"/>
      <c r="B64" s="1008"/>
      <c r="C64" s="1008"/>
      <c r="D64" s="1015"/>
      <c r="E64" s="1016"/>
      <c r="F64" s="1016"/>
      <c r="G64" s="1017"/>
      <c r="H64" s="166" t="s">
        <v>69</v>
      </c>
      <c r="I64" s="167">
        <v>0.05</v>
      </c>
      <c r="J64" s="167">
        <v>0.1</v>
      </c>
      <c r="K64" s="167">
        <v>0.1</v>
      </c>
      <c r="L64" s="167">
        <v>0.1</v>
      </c>
      <c r="M64" s="745">
        <v>0.1</v>
      </c>
      <c r="N64" s="621">
        <v>0.1</v>
      </c>
      <c r="O64" s="169">
        <v>0.1</v>
      </c>
      <c r="P64" s="169">
        <v>0.1</v>
      </c>
      <c r="Q64" s="783">
        <v>0.05</v>
      </c>
      <c r="R64" s="169">
        <v>0.1</v>
      </c>
      <c r="S64" s="169">
        <v>0.1</v>
      </c>
      <c r="T64" s="167">
        <v>0</v>
      </c>
      <c r="U64" s="742">
        <f t="shared" si="8"/>
        <v>0.99999999999999989</v>
      </c>
      <c r="V64" s="1008"/>
      <c r="W64" s="1008"/>
      <c r="X64" s="711"/>
      <c r="Y64" s="1008"/>
      <c r="Z64" s="1008"/>
      <c r="AA64" s="1008"/>
      <c r="AB64" s="1008"/>
      <c r="AC64" s="1008"/>
      <c r="AD64" s="1008"/>
      <c r="AE64" s="1008"/>
      <c r="AF64" s="1008"/>
      <c r="AG64" s="1008"/>
      <c r="AH64" s="1008"/>
      <c r="AI64" s="1008"/>
      <c r="AJ64" s="1008"/>
    </row>
    <row r="65" spans="1:36" ht="21" customHeight="1">
      <c r="A65" s="1018"/>
      <c r="B65" s="1456"/>
      <c r="C65" s="1431"/>
      <c r="D65" s="1432" t="s">
        <v>3067</v>
      </c>
      <c r="E65" s="1013"/>
      <c r="F65" s="1013"/>
      <c r="G65" s="1014"/>
      <c r="H65" s="752" t="s">
        <v>68</v>
      </c>
      <c r="I65" s="756">
        <v>0.05</v>
      </c>
      <c r="J65" s="756">
        <v>0.2</v>
      </c>
      <c r="K65" s="756">
        <v>0.25</v>
      </c>
      <c r="L65" s="756">
        <v>0.2</v>
      </c>
      <c r="M65" s="753">
        <v>0.2</v>
      </c>
      <c r="N65" s="756">
        <v>0.1</v>
      </c>
      <c r="O65" s="1433" t="s">
        <v>3054</v>
      </c>
      <c r="P65" s="1013"/>
      <c r="Q65" s="1013"/>
      <c r="R65" s="1013"/>
      <c r="S65" s="1013"/>
      <c r="T65" s="1014"/>
      <c r="U65" s="779">
        <f t="shared" si="8"/>
        <v>0.99999999999999989</v>
      </c>
      <c r="V65" s="1431"/>
      <c r="W65" s="1434">
        <v>0</v>
      </c>
      <c r="X65" s="711"/>
      <c r="Y65" s="1381"/>
      <c r="Z65" s="1381"/>
      <c r="AA65" s="1381"/>
      <c r="AB65" s="1381"/>
      <c r="AC65" s="1381"/>
      <c r="AD65" s="1381"/>
      <c r="AE65" s="1381"/>
      <c r="AF65" s="1381"/>
      <c r="AG65" s="1430"/>
      <c r="AH65" s="1381"/>
      <c r="AI65" s="1381"/>
      <c r="AJ65" s="1381"/>
    </row>
    <row r="66" spans="1:36" ht="21" customHeight="1">
      <c r="A66" s="1018"/>
      <c r="B66" s="1008"/>
      <c r="C66" s="1008"/>
      <c r="D66" s="1015"/>
      <c r="E66" s="1016"/>
      <c r="F66" s="1016"/>
      <c r="G66" s="1017"/>
      <c r="H66" s="752" t="s">
        <v>69</v>
      </c>
      <c r="I66" s="756">
        <v>0.05</v>
      </c>
      <c r="J66" s="756">
        <v>0.2</v>
      </c>
      <c r="K66" s="756">
        <v>0.25</v>
      </c>
      <c r="L66" s="756">
        <v>0.2</v>
      </c>
      <c r="M66" s="753">
        <v>0.2</v>
      </c>
      <c r="N66" s="756">
        <v>0.1</v>
      </c>
      <c r="O66" s="1015"/>
      <c r="P66" s="1016"/>
      <c r="Q66" s="1016"/>
      <c r="R66" s="1016"/>
      <c r="S66" s="1016"/>
      <c r="T66" s="1017"/>
      <c r="U66" s="779">
        <f t="shared" si="8"/>
        <v>0.99999999999999989</v>
      </c>
      <c r="V66" s="1008"/>
      <c r="W66" s="1008"/>
      <c r="X66" s="711"/>
      <c r="Y66" s="1008"/>
      <c r="Z66" s="1008"/>
      <c r="AA66" s="1008"/>
      <c r="AB66" s="1008"/>
      <c r="AC66" s="1008"/>
      <c r="AD66" s="1008"/>
      <c r="AE66" s="1008"/>
      <c r="AF66" s="1008"/>
      <c r="AG66" s="1008"/>
      <c r="AH66" s="1008"/>
      <c r="AI66" s="1008"/>
      <c r="AJ66" s="1008"/>
    </row>
    <row r="67" spans="1:36" ht="15" customHeight="1">
      <c r="A67" s="1018"/>
      <c r="B67" s="1460" t="s">
        <v>3061</v>
      </c>
      <c r="C67" s="1440" t="s">
        <v>3020</v>
      </c>
      <c r="D67" s="1429" t="s">
        <v>3068</v>
      </c>
      <c r="E67" s="1013"/>
      <c r="F67" s="1013"/>
      <c r="G67" s="1014"/>
      <c r="H67" s="743" t="s">
        <v>68</v>
      </c>
      <c r="I67" s="748">
        <v>0</v>
      </c>
      <c r="J67" s="748">
        <v>0</v>
      </c>
      <c r="K67" s="748">
        <v>0</v>
      </c>
      <c r="L67" s="748">
        <v>0</v>
      </c>
      <c r="M67" s="748">
        <v>0</v>
      </c>
      <c r="N67" s="49">
        <v>0.3</v>
      </c>
      <c r="O67" s="748">
        <v>0.1</v>
      </c>
      <c r="P67" s="748">
        <v>0.1</v>
      </c>
      <c r="Q67" s="784">
        <v>0.1</v>
      </c>
      <c r="R67" s="748">
        <v>0.2</v>
      </c>
      <c r="S67" s="748">
        <v>0.1</v>
      </c>
      <c r="T67" s="748">
        <v>0.1</v>
      </c>
      <c r="U67" s="165">
        <f t="shared" si="8"/>
        <v>1</v>
      </c>
      <c r="V67" s="1047">
        <v>0.03</v>
      </c>
      <c r="W67" s="1428">
        <f>IF(OR(U68=0,V67=0),0,(U68/U67*V67))</f>
        <v>0.03</v>
      </c>
      <c r="X67" s="711"/>
      <c r="Y67" s="1381"/>
      <c r="Z67" s="1381"/>
      <c r="AA67" s="1381"/>
      <c r="AB67" s="1381"/>
      <c r="AC67" s="1381"/>
      <c r="AD67" s="1048" t="s">
        <v>3069</v>
      </c>
      <c r="AE67" s="1381"/>
      <c r="AF67" s="1048" t="s">
        <v>3070</v>
      </c>
      <c r="AG67" s="1323" t="s">
        <v>3071</v>
      </c>
      <c r="AH67" s="1381"/>
      <c r="AI67" s="1381"/>
      <c r="AJ67" s="1381"/>
    </row>
    <row r="68" spans="1:36" ht="15" customHeight="1">
      <c r="A68" s="1018"/>
      <c r="B68" s="1008"/>
      <c r="C68" s="1008"/>
      <c r="D68" s="1015"/>
      <c r="E68" s="1016"/>
      <c r="F68" s="1016"/>
      <c r="G68" s="1017"/>
      <c r="H68" s="166" t="s">
        <v>69</v>
      </c>
      <c r="I68" s="745">
        <v>0</v>
      </c>
      <c r="J68" s="745">
        <v>0</v>
      </c>
      <c r="K68" s="745">
        <v>0</v>
      </c>
      <c r="L68" s="745">
        <v>0</v>
      </c>
      <c r="M68" s="745">
        <v>0.3</v>
      </c>
      <c r="N68" s="49">
        <v>0</v>
      </c>
      <c r="O68" s="751">
        <v>0.1</v>
      </c>
      <c r="P68" s="751">
        <v>0.1</v>
      </c>
      <c r="Q68" s="783">
        <v>0.1</v>
      </c>
      <c r="R68" s="751">
        <v>0.2</v>
      </c>
      <c r="S68" s="751">
        <v>0.1</v>
      </c>
      <c r="T68" s="751">
        <v>0.1</v>
      </c>
      <c r="U68" s="742">
        <f t="shared" si="8"/>
        <v>1</v>
      </c>
      <c r="V68" s="1008"/>
      <c r="W68" s="1008"/>
      <c r="X68" s="711"/>
      <c r="Y68" s="1008"/>
      <c r="Z68" s="1008"/>
      <c r="AA68" s="1008"/>
      <c r="AB68" s="1008"/>
      <c r="AC68" s="1008"/>
      <c r="AD68" s="1008"/>
      <c r="AE68" s="1008"/>
      <c r="AF68" s="1008"/>
      <c r="AG68" s="1008"/>
      <c r="AH68" s="1008"/>
      <c r="AI68" s="1008"/>
      <c r="AJ68" s="1008"/>
    </row>
    <row r="69" spans="1:36" ht="18" customHeight="1">
      <c r="A69" s="1018"/>
      <c r="B69" s="1460" t="s">
        <v>3061</v>
      </c>
      <c r="C69" s="1440" t="s">
        <v>3020</v>
      </c>
      <c r="D69" s="1378" t="s">
        <v>3072</v>
      </c>
      <c r="E69" s="1013"/>
      <c r="F69" s="1013"/>
      <c r="G69" s="1014"/>
      <c r="H69" s="24" t="s">
        <v>68</v>
      </c>
      <c r="I69" s="49">
        <v>0</v>
      </c>
      <c r="J69" s="49">
        <v>0</v>
      </c>
      <c r="K69" s="49">
        <v>0</v>
      </c>
      <c r="L69" s="49">
        <v>0</v>
      </c>
      <c r="M69" s="49">
        <v>0</v>
      </c>
      <c r="N69" s="49">
        <v>0</v>
      </c>
      <c r="O69" s="764">
        <v>0.2</v>
      </c>
      <c r="P69" s="764">
        <v>0.2</v>
      </c>
      <c r="Q69" s="784">
        <v>0.2</v>
      </c>
      <c r="R69" s="764">
        <v>0.2</v>
      </c>
      <c r="S69" s="764">
        <v>0.1</v>
      </c>
      <c r="T69" s="764">
        <v>0.1</v>
      </c>
      <c r="U69" s="165">
        <f t="shared" si="8"/>
        <v>1</v>
      </c>
      <c r="V69" s="1047">
        <v>0.03</v>
      </c>
      <c r="W69" s="1428">
        <f>IF(OR(U70=0,V69=0),0,(U70/U69*V69))</f>
        <v>2.4E-2</v>
      </c>
      <c r="X69" s="711"/>
      <c r="Y69" s="1381"/>
      <c r="Z69" s="1381"/>
      <c r="AA69" s="1381"/>
      <c r="AB69" s="1381"/>
      <c r="AC69" s="1381"/>
      <c r="AD69" s="1048" t="s">
        <v>3073</v>
      </c>
      <c r="AE69" s="1381"/>
      <c r="AF69" s="1381"/>
      <c r="AG69" s="1430"/>
      <c r="AH69" s="1381"/>
      <c r="AI69" s="1435"/>
      <c r="AJ69" s="1381"/>
    </row>
    <row r="70" spans="1:36" ht="18" customHeight="1">
      <c r="A70" s="1018"/>
      <c r="B70" s="1008"/>
      <c r="C70" s="1008"/>
      <c r="D70" s="1015"/>
      <c r="E70" s="1016"/>
      <c r="F70" s="1016"/>
      <c r="G70" s="1017"/>
      <c r="H70" s="24" t="s">
        <v>69</v>
      </c>
      <c r="I70" s="49">
        <v>0</v>
      </c>
      <c r="J70" s="49">
        <v>0</v>
      </c>
      <c r="K70" s="49">
        <v>0</v>
      </c>
      <c r="L70" s="49">
        <v>0</v>
      </c>
      <c r="M70" s="49">
        <v>0</v>
      </c>
      <c r="N70" s="49">
        <v>0</v>
      </c>
      <c r="O70" s="621">
        <v>0.2</v>
      </c>
      <c r="P70" s="621">
        <v>0.2</v>
      </c>
      <c r="Q70" s="746">
        <v>0.2</v>
      </c>
      <c r="R70" s="621">
        <v>0.2</v>
      </c>
      <c r="S70" s="28">
        <v>0</v>
      </c>
      <c r="T70" s="28">
        <v>0</v>
      </c>
      <c r="U70" s="742">
        <f t="shared" si="8"/>
        <v>0.8</v>
      </c>
      <c r="V70" s="1008"/>
      <c r="W70" s="1008"/>
      <c r="X70" s="711"/>
      <c r="Y70" s="1008"/>
      <c r="Z70" s="1008"/>
      <c r="AA70" s="1008"/>
      <c r="AB70" s="1008"/>
      <c r="AC70" s="1008"/>
      <c r="AD70" s="1008"/>
      <c r="AE70" s="1008"/>
      <c r="AF70" s="1008"/>
      <c r="AG70" s="1008"/>
      <c r="AH70" s="1008"/>
      <c r="AI70" s="1008"/>
      <c r="AJ70" s="1008"/>
    </row>
    <row r="71" spans="1:36" ht="27.75" customHeight="1">
      <c r="A71" s="1018"/>
      <c r="B71" s="1460" t="s">
        <v>3061</v>
      </c>
      <c r="C71" s="1062" t="s">
        <v>3074</v>
      </c>
      <c r="D71" s="1378" t="s">
        <v>3075</v>
      </c>
      <c r="E71" s="1013"/>
      <c r="F71" s="1013"/>
      <c r="G71" s="1014"/>
      <c r="H71" s="747" t="s">
        <v>68</v>
      </c>
      <c r="I71" s="748">
        <v>0</v>
      </c>
      <c r="J71" s="748">
        <v>0</v>
      </c>
      <c r="K71" s="748">
        <v>0</v>
      </c>
      <c r="L71" s="748">
        <v>0</v>
      </c>
      <c r="M71" s="748">
        <v>0</v>
      </c>
      <c r="N71" s="49">
        <v>0.45</v>
      </c>
      <c r="O71" s="764">
        <v>0.1</v>
      </c>
      <c r="P71" s="764">
        <v>0.1</v>
      </c>
      <c r="Q71" s="784">
        <v>0.1</v>
      </c>
      <c r="R71" s="764">
        <v>0.15</v>
      </c>
      <c r="S71" s="764">
        <v>0.05</v>
      </c>
      <c r="T71" s="764">
        <v>0.05</v>
      </c>
      <c r="U71" s="165">
        <f t="shared" si="8"/>
        <v>1</v>
      </c>
      <c r="V71" s="1047">
        <v>0.05</v>
      </c>
      <c r="W71" s="1428">
        <f>IF(OR(U72=0,V71=0),0,(U72/U71*V71))</f>
        <v>3.7500000000000006E-2</v>
      </c>
      <c r="X71" s="711"/>
      <c r="Y71" s="1381"/>
      <c r="Z71" s="1381"/>
      <c r="AA71" s="1381"/>
      <c r="AB71" s="1381"/>
      <c r="AC71" s="1381"/>
      <c r="AD71" s="1048" t="s">
        <v>3076</v>
      </c>
      <c r="AE71" s="1381"/>
      <c r="AF71" s="1381"/>
      <c r="AG71" s="1323" t="s">
        <v>3077</v>
      </c>
      <c r="AH71" s="1381"/>
      <c r="AI71" s="1381"/>
      <c r="AJ71" s="1381"/>
    </row>
    <row r="72" spans="1:36" ht="27.75" customHeight="1">
      <c r="A72" s="1018"/>
      <c r="B72" s="1008"/>
      <c r="C72" s="1008"/>
      <c r="D72" s="1015"/>
      <c r="E72" s="1016"/>
      <c r="F72" s="1016"/>
      <c r="G72" s="1017"/>
      <c r="H72" s="166" t="s">
        <v>69</v>
      </c>
      <c r="I72" s="745">
        <v>0</v>
      </c>
      <c r="J72" s="745">
        <v>0</v>
      </c>
      <c r="K72" s="745">
        <v>0</v>
      </c>
      <c r="L72" s="745">
        <v>0</v>
      </c>
      <c r="M72" s="745">
        <v>0</v>
      </c>
      <c r="N72" s="749">
        <v>0.2</v>
      </c>
      <c r="O72" s="751">
        <v>0.1</v>
      </c>
      <c r="P72" s="751">
        <v>0.1</v>
      </c>
      <c r="Q72" s="783">
        <v>0.1</v>
      </c>
      <c r="R72" s="751">
        <v>0.15</v>
      </c>
      <c r="S72" s="751">
        <v>0.05</v>
      </c>
      <c r="T72" s="751">
        <v>0.05</v>
      </c>
      <c r="U72" s="742">
        <f t="shared" si="8"/>
        <v>0.75000000000000011</v>
      </c>
      <c r="V72" s="1008"/>
      <c r="W72" s="1008"/>
      <c r="X72" s="711"/>
      <c r="Y72" s="1008"/>
      <c r="Z72" s="1008"/>
      <c r="AA72" s="1008"/>
      <c r="AB72" s="1008"/>
      <c r="AC72" s="1008"/>
      <c r="AD72" s="1008"/>
      <c r="AE72" s="1008"/>
      <c r="AF72" s="1008"/>
      <c r="AG72" s="1008"/>
      <c r="AH72" s="1008"/>
      <c r="AI72" s="1008"/>
      <c r="AJ72" s="1008"/>
    </row>
    <row r="73" spans="1:36" ht="15.75" customHeight="1">
      <c r="A73" s="1018"/>
      <c r="B73" s="1460" t="s">
        <v>3061</v>
      </c>
      <c r="C73" s="1440" t="s">
        <v>3078</v>
      </c>
      <c r="D73" s="1429" t="s">
        <v>3079</v>
      </c>
      <c r="E73" s="1013"/>
      <c r="F73" s="1013"/>
      <c r="G73" s="1014"/>
      <c r="H73" s="24" t="s">
        <v>68</v>
      </c>
      <c r="I73" s="28">
        <v>0</v>
      </c>
      <c r="J73" s="28">
        <v>0.1</v>
      </c>
      <c r="K73" s="28">
        <v>0.2</v>
      </c>
      <c r="L73" s="28">
        <v>0.1</v>
      </c>
      <c r="M73" s="49">
        <v>0.1</v>
      </c>
      <c r="N73" s="28">
        <v>0.1</v>
      </c>
      <c r="O73" s="28">
        <v>0.1</v>
      </c>
      <c r="P73" s="28">
        <v>0.1</v>
      </c>
      <c r="Q73" s="744">
        <v>0.1</v>
      </c>
      <c r="R73" s="28">
        <v>0.1</v>
      </c>
      <c r="S73" s="28">
        <v>0</v>
      </c>
      <c r="T73" s="28">
        <v>0</v>
      </c>
      <c r="U73" s="165">
        <f t="shared" si="8"/>
        <v>0.99999999999999989</v>
      </c>
      <c r="V73" s="1047">
        <v>0.02</v>
      </c>
      <c r="W73" s="1428">
        <f>IF(OR(U74=0,V73=0),0,(U74/U73*V73))</f>
        <v>1.2000000000000002E-2</v>
      </c>
      <c r="X73" s="711"/>
      <c r="Y73" s="1381"/>
      <c r="Z73" s="1381"/>
      <c r="AA73" s="1381"/>
      <c r="AB73" s="1381"/>
      <c r="AC73" s="1381"/>
      <c r="AD73" s="1048" t="s">
        <v>3080</v>
      </c>
      <c r="AE73" s="1381"/>
      <c r="AF73" s="1381"/>
      <c r="AG73" s="1323" t="s">
        <v>3081</v>
      </c>
      <c r="AH73" s="1381"/>
      <c r="AI73" s="1381"/>
      <c r="AJ73" s="1381"/>
    </row>
    <row r="74" spans="1:36" ht="15.75" customHeight="1">
      <c r="A74" s="1018"/>
      <c r="B74" s="1008"/>
      <c r="C74" s="1008"/>
      <c r="D74" s="1015"/>
      <c r="E74" s="1016"/>
      <c r="F74" s="1016"/>
      <c r="G74" s="1017"/>
      <c r="H74" s="24" t="s">
        <v>69</v>
      </c>
      <c r="I74" s="28">
        <v>0</v>
      </c>
      <c r="J74" s="28">
        <v>0</v>
      </c>
      <c r="K74" s="28">
        <v>0</v>
      </c>
      <c r="L74" s="28">
        <v>0.1</v>
      </c>
      <c r="M74" s="49">
        <v>0.1</v>
      </c>
      <c r="N74" s="28">
        <v>0</v>
      </c>
      <c r="O74" s="621">
        <v>0.1</v>
      </c>
      <c r="P74" s="621">
        <v>0.1</v>
      </c>
      <c r="Q74" s="746">
        <v>0.1</v>
      </c>
      <c r="R74" s="621">
        <v>0.1</v>
      </c>
      <c r="S74" s="28">
        <v>0</v>
      </c>
      <c r="T74" s="28">
        <v>0</v>
      </c>
      <c r="U74" s="742">
        <f t="shared" si="8"/>
        <v>0.6</v>
      </c>
      <c r="V74" s="1008"/>
      <c r="W74" s="1008"/>
      <c r="X74" s="711"/>
      <c r="Y74" s="1008"/>
      <c r="Z74" s="1008"/>
      <c r="AA74" s="1008"/>
      <c r="AB74" s="1008"/>
      <c r="AC74" s="1008"/>
      <c r="AD74" s="1008"/>
      <c r="AE74" s="1008"/>
      <c r="AF74" s="1008"/>
      <c r="AG74" s="1008"/>
      <c r="AH74" s="1008"/>
      <c r="AI74" s="1008"/>
      <c r="AJ74" s="1008"/>
    </row>
    <row r="75" spans="1:36" ht="15.75" customHeight="1">
      <c r="A75" s="1018"/>
      <c r="B75" s="1456"/>
      <c r="C75" s="1431"/>
      <c r="D75" s="1432" t="s">
        <v>3082</v>
      </c>
      <c r="E75" s="1013"/>
      <c r="F75" s="1013"/>
      <c r="G75" s="1014"/>
      <c r="H75" s="752" t="s">
        <v>68</v>
      </c>
      <c r="I75" s="756">
        <v>0</v>
      </c>
      <c r="J75" s="756">
        <v>0.1</v>
      </c>
      <c r="K75" s="756">
        <v>0.2</v>
      </c>
      <c r="L75" s="756">
        <v>0.1</v>
      </c>
      <c r="M75" s="753">
        <v>0.1</v>
      </c>
      <c r="N75" s="756">
        <v>0.1</v>
      </c>
      <c r="O75" s="756">
        <v>0.1</v>
      </c>
      <c r="P75" s="756">
        <v>0.1</v>
      </c>
      <c r="Q75" s="782">
        <v>0.1</v>
      </c>
      <c r="R75" s="756">
        <v>0.1</v>
      </c>
      <c r="S75" s="756">
        <v>0</v>
      </c>
      <c r="T75" s="756">
        <v>0</v>
      </c>
      <c r="U75" s="763">
        <v>0.99999999999999989</v>
      </c>
      <c r="V75" s="1431"/>
      <c r="W75" s="1434">
        <v>0</v>
      </c>
      <c r="X75" s="711"/>
      <c r="Y75" s="1381"/>
      <c r="Z75" s="1381"/>
      <c r="AA75" s="1381"/>
      <c r="AB75" s="1381"/>
      <c r="AC75" s="1381"/>
      <c r="AD75" s="1381"/>
      <c r="AE75" s="1381"/>
      <c r="AF75" s="1381"/>
      <c r="AG75" s="1430"/>
      <c r="AH75" s="1381"/>
      <c r="AI75" s="1381"/>
      <c r="AJ75" s="1381"/>
    </row>
    <row r="76" spans="1:36" ht="15.75" customHeight="1">
      <c r="A76" s="1018"/>
      <c r="B76" s="1008"/>
      <c r="C76" s="1008"/>
      <c r="D76" s="1015"/>
      <c r="E76" s="1016"/>
      <c r="F76" s="1016"/>
      <c r="G76" s="1017"/>
      <c r="H76" s="752" t="s">
        <v>69</v>
      </c>
      <c r="I76" s="756">
        <v>0</v>
      </c>
      <c r="J76" s="756">
        <v>0</v>
      </c>
      <c r="K76" s="756">
        <v>0.15</v>
      </c>
      <c r="L76" s="756">
        <v>0.1</v>
      </c>
      <c r="M76" s="753">
        <v>0.1</v>
      </c>
      <c r="N76" s="756">
        <v>0</v>
      </c>
      <c r="O76" s="756">
        <v>0</v>
      </c>
      <c r="P76" s="756">
        <v>0</v>
      </c>
      <c r="Q76" s="782">
        <v>0</v>
      </c>
      <c r="R76" s="756">
        <v>0</v>
      </c>
      <c r="S76" s="756">
        <v>0</v>
      </c>
      <c r="T76" s="756">
        <v>0</v>
      </c>
      <c r="U76" s="763">
        <v>0.35</v>
      </c>
      <c r="V76" s="1008"/>
      <c r="W76" s="1008"/>
      <c r="X76" s="711"/>
      <c r="Y76" s="1008"/>
      <c r="Z76" s="1008"/>
      <c r="AA76" s="1008"/>
      <c r="AB76" s="1008"/>
      <c r="AC76" s="1008"/>
      <c r="AD76" s="1008"/>
      <c r="AE76" s="1008"/>
      <c r="AF76" s="1008"/>
      <c r="AG76" s="1008"/>
      <c r="AH76" s="1008"/>
      <c r="AI76" s="1008"/>
      <c r="AJ76" s="1008"/>
    </row>
    <row r="77" spans="1:36" ht="20.25" customHeight="1">
      <c r="A77" s="1018"/>
      <c r="B77" s="1460" t="s">
        <v>2896</v>
      </c>
      <c r="C77" s="1440" t="s">
        <v>3083</v>
      </c>
      <c r="D77" s="1429" t="s">
        <v>3084</v>
      </c>
      <c r="E77" s="1013"/>
      <c r="F77" s="1013"/>
      <c r="G77" s="1014"/>
      <c r="H77" s="24" t="s">
        <v>68</v>
      </c>
      <c r="I77" s="28">
        <v>0</v>
      </c>
      <c r="J77" s="28">
        <v>0.1</v>
      </c>
      <c r="K77" s="28">
        <v>0.2</v>
      </c>
      <c r="L77" s="28">
        <v>0.1</v>
      </c>
      <c r="M77" s="49">
        <v>0.1</v>
      </c>
      <c r="N77" s="28">
        <v>0.1</v>
      </c>
      <c r="O77" s="28">
        <v>0.1</v>
      </c>
      <c r="P77" s="28">
        <v>0.1</v>
      </c>
      <c r="Q77" s="744">
        <v>0.1</v>
      </c>
      <c r="R77" s="28">
        <v>0.1</v>
      </c>
      <c r="S77" s="28">
        <v>0</v>
      </c>
      <c r="T77" s="28">
        <v>0</v>
      </c>
      <c r="U77" s="165">
        <f t="shared" ref="U77:U78" si="9">SUM(I77:T77)</f>
        <v>0.99999999999999989</v>
      </c>
      <c r="V77" s="1047">
        <v>0.03</v>
      </c>
      <c r="W77" s="1428">
        <f>IF(OR(U78=0,V77=0),0,(U78/U77*V77))</f>
        <v>2.5499999999999998E-2</v>
      </c>
      <c r="X77" s="711"/>
      <c r="Y77" s="1381"/>
      <c r="Z77" s="1381"/>
      <c r="AA77" s="1381"/>
      <c r="AB77" s="1381"/>
      <c r="AC77" s="1381"/>
      <c r="AD77" s="1048" t="s">
        <v>3085</v>
      </c>
      <c r="AE77" s="1381"/>
      <c r="AF77" s="1381"/>
      <c r="AG77" s="1323" t="s">
        <v>3086</v>
      </c>
      <c r="AH77" s="1381"/>
      <c r="AI77" s="1381"/>
      <c r="AJ77" s="1381"/>
    </row>
    <row r="78" spans="1:36" ht="20.25" customHeight="1">
      <c r="A78" s="1018"/>
      <c r="B78" s="1008"/>
      <c r="C78" s="1008"/>
      <c r="D78" s="1015"/>
      <c r="E78" s="1016"/>
      <c r="F78" s="1016"/>
      <c r="G78" s="1017"/>
      <c r="H78" s="166" t="s">
        <v>69</v>
      </c>
      <c r="I78" s="167">
        <v>0</v>
      </c>
      <c r="J78" s="167">
        <v>0</v>
      </c>
      <c r="K78" s="167">
        <v>0.15</v>
      </c>
      <c r="L78" s="167">
        <v>0.1</v>
      </c>
      <c r="M78" s="745">
        <v>0.1</v>
      </c>
      <c r="N78" s="621">
        <v>0.1</v>
      </c>
      <c r="O78" s="169">
        <v>0.1</v>
      </c>
      <c r="P78" s="169">
        <v>0.1</v>
      </c>
      <c r="Q78" s="783">
        <v>0.1</v>
      </c>
      <c r="R78" s="169">
        <v>0.1</v>
      </c>
      <c r="S78" s="167">
        <v>0</v>
      </c>
      <c r="T78" s="167">
        <v>0</v>
      </c>
      <c r="U78" s="742">
        <f t="shared" si="9"/>
        <v>0.84999999999999987</v>
      </c>
      <c r="V78" s="1008"/>
      <c r="W78" s="1008"/>
      <c r="X78" s="711"/>
      <c r="Y78" s="1008"/>
      <c r="Z78" s="1008"/>
      <c r="AA78" s="1008"/>
      <c r="AB78" s="1008"/>
      <c r="AC78" s="1008"/>
      <c r="AD78" s="1008"/>
      <c r="AE78" s="1008"/>
      <c r="AF78" s="1008"/>
      <c r="AG78" s="1008"/>
      <c r="AH78" s="1008"/>
      <c r="AI78" s="1008"/>
      <c r="AJ78" s="1008"/>
    </row>
    <row r="79" spans="1:36" ht="18.75" customHeight="1">
      <c r="A79" s="1018"/>
      <c r="B79" s="1456"/>
      <c r="C79" s="1431"/>
      <c r="D79" s="1432" t="s">
        <v>3087</v>
      </c>
      <c r="E79" s="1013"/>
      <c r="F79" s="1013"/>
      <c r="G79" s="1014"/>
      <c r="H79" s="752" t="s">
        <v>68</v>
      </c>
      <c r="I79" s="756">
        <v>0</v>
      </c>
      <c r="J79" s="756">
        <v>0.1</v>
      </c>
      <c r="K79" s="756">
        <v>0.1</v>
      </c>
      <c r="L79" s="756">
        <v>0.1</v>
      </c>
      <c r="M79" s="753">
        <v>0.1</v>
      </c>
      <c r="N79" s="756">
        <v>0.1</v>
      </c>
      <c r="O79" s="756">
        <v>0.1</v>
      </c>
      <c r="P79" s="756">
        <v>0.1</v>
      </c>
      <c r="Q79" s="782">
        <v>0.1</v>
      </c>
      <c r="R79" s="756">
        <v>0.1</v>
      </c>
      <c r="S79" s="756">
        <v>0</v>
      </c>
      <c r="T79" s="756">
        <v>0.1</v>
      </c>
      <c r="U79" s="763">
        <v>0.99999999999999989</v>
      </c>
      <c r="V79" s="1431"/>
      <c r="W79" s="1434">
        <v>0</v>
      </c>
      <c r="X79" s="711"/>
      <c r="Y79" s="1381"/>
      <c r="Z79" s="1381"/>
      <c r="AA79" s="1381"/>
      <c r="AB79" s="1381"/>
      <c r="AC79" s="1381"/>
      <c r="AD79" s="1381"/>
      <c r="AE79" s="1381"/>
      <c r="AF79" s="1381"/>
      <c r="AG79" s="1430"/>
      <c r="AH79" s="1381"/>
      <c r="AI79" s="1381"/>
      <c r="AJ79" s="1381"/>
    </row>
    <row r="80" spans="1:36" ht="18.75" customHeight="1">
      <c r="A80" s="1018"/>
      <c r="B80" s="1008"/>
      <c r="C80" s="1008"/>
      <c r="D80" s="1015"/>
      <c r="E80" s="1016"/>
      <c r="F80" s="1016"/>
      <c r="G80" s="1017"/>
      <c r="H80" s="752" t="s">
        <v>69</v>
      </c>
      <c r="I80" s="756">
        <v>0</v>
      </c>
      <c r="J80" s="756">
        <v>0.1</v>
      </c>
      <c r="K80" s="756">
        <v>0.1</v>
      </c>
      <c r="L80" s="756">
        <v>0.1</v>
      </c>
      <c r="M80" s="753">
        <v>0</v>
      </c>
      <c r="N80" s="756">
        <v>0</v>
      </c>
      <c r="O80" s="756">
        <v>0</v>
      </c>
      <c r="P80" s="756">
        <v>0</v>
      </c>
      <c r="Q80" s="782">
        <v>0</v>
      </c>
      <c r="R80" s="756">
        <v>0</v>
      </c>
      <c r="S80" s="756">
        <v>0</v>
      </c>
      <c r="T80" s="756">
        <v>0</v>
      </c>
      <c r="U80" s="763">
        <v>0.30000000000000004</v>
      </c>
      <c r="V80" s="1008"/>
      <c r="W80" s="1008"/>
      <c r="X80" s="711"/>
      <c r="Y80" s="1008"/>
      <c r="Z80" s="1008"/>
      <c r="AA80" s="1008"/>
      <c r="AB80" s="1008"/>
      <c r="AC80" s="1008"/>
      <c r="AD80" s="1008"/>
      <c r="AE80" s="1008"/>
      <c r="AF80" s="1008"/>
      <c r="AG80" s="1008"/>
      <c r="AH80" s="1008"/>
      <c r="AI80" s="1008"/>
      <c r="AJ80" s="1008"/>
    </row>
    <row r="81" spans="1:36" ht="16.5" customHeight="1">
      <c r="A81" s="1018"/>
      <c r="B81" s="1460" t="s">
        <v>1648</v>
      </c>
      <c r="C81" s="1062" t="s">
        <v>3088</v>
      </c>
      <c r="D81" s="1436" t="s">
        <v>3089</v>
      </c>
      <c r="E81" s="1013"/>
      <c r="F81" s="1013"/>
      <c r="G81" s="1014"/>
      <c r="H81" s="24" t="s">
        <v>68</v>
      </c>
      <c r="I81" s="764">
        <v>0</v>
      </c>
      <c r="J81" s="764">
        <v>0</v>
      </c>
      <c r="K81" s="766">
        <v>0.2</v>
      </c>
      <c r="L81" s="764">
        <v>0</v>
      </c>
      <c r="M81" s="748">
        <v>0</v>
      </c>
      <c r="N81" s="28">
        <v>0.15</v>
      </c>
      <c r="O81" s="764">
        <v>0.15</v>
      </c>
      <c r="P81" s="764">
        <v>0.15</v>
      </c>
      <c r="Q81" s="784">
        <v>0.15</v>
      </c>
      <c r="R81" s="764">
        <v>0.15</v>
      </c>
      <c r="S81" s="766">
        <v>0.05</v>
      </c>
      <c r="T81" s="766">
        <v>0</v>
      </c>
      <c r="U81" s="165">
        <f t="shared" ref="U81:U98" si="10">SUM(I81:T81)</f>
        <v>1</v>
      </c>
      <c r="V81" s="1047">
        <v>0.05</v>
      </c>
      <c r="W81" s="1428">
        <f>IF(OR(U82=0,V81=0),0,(U82/U81*V81))</f>
        <v>4.275000000000001E-2</v>
      </c>
      <c r="X81" s="711"/>
      <c r="Y81" s="1381"/>
      <c r="Z81" s="1381"/>
      <c r="AA81" s="1381"/>
      <c r="AB81" s="1381"/>
      <c r="AC81" s="1381"/>
      <c r="AD81" s="1048" t="s">
        <v>3090</v>
      </c>
      <c r="AE81" s="1381"/>
      <c r="AF81" s="1381"/>
      <c r="AG81" s="1323" t="s">
        <v>3091</v>
      </c>
      <c r="AH81" s="1381"/>
      <c r="AI81" s="1381"/>
      <c r="AJ81" s="1381"/>
    </row>
    <row r="82" spans="1:36" ht="16.5" customHeight="1">
      <c r="A82" s="1018"/>
      <c r="B82" s="1008"/>
      <c r="C82" s="1008"/>
      <c r="D82" s="1015"/>
      <c r="E82" s="1016"/>
      <c r="F82" s="1016"/>
      <c r="G82" s="1017"/>
      <c r="H82" s="166" t="s">
        <v>69</v>
      </c>
      <c r="I82" s="167">
        <v>0</v>
      </c>
      <c r="J82" s="167">
        <v>0</v>
      </c>
      <c r="K82" s="167">
        <v>0.105</v>
      </c>
      <c r="L82" s="167">
        <v>0</v>
      </c>
      <c r="M82" s="745">
        <v>0</v>
      </c>
      <c r="N82" s="621">
        <v>0.15</v>
      </c>
      <c r="O82" s="169">
        <v>0.15</v>
      </c>
      <c r="P82" s="169">
        <v>0.15</v>
      </c>
      <c r="Q82" s="783">
        <v>0.15</v>
      </c>
      <c r="R82" s="169">
        <v>0.15</v>
      </c>
      <c r="S82" s="167">
        <v>0</v>
      </c>
      <c r="T82" s="167">
        <v>0</v>
      </c>
      <c r="U82" s="742">
        <f t="shared" si="10"/>
        <v>0.85500000000000009</v>
      </c>
      <c r="V82" s="1008"/>
      <c r="W82" s="1008"/>
      <c r="X82" s="711"/>
      <c r="Y82" s="1008"/>
      <c r="Z82" s="1008"/>
      <c r="AA82" s="1008"/>
      <c r="AB82" s="1008"/>
      <c r="AC82" s="1008"/>
      <c r="AD82" s="1008"/>
      <c r="AE82" s="1008"/>
      <c r="AF82" s="1008"/>
      <c r="AG82" s="1008"/>
      <c r="AH82" s="1008"/>
      <c r="AI82" s="1008"/>
      <c r="AJ82" s="1008"/>
    </row>
    <row r="83" spans="1:36" ht="20.25" customHeight="1">
      <c r="A83" s="1018"/>
      <c r="B83" s="1460" t="s">
        <v>3092</v>
      </c>
      <c r="C83" s="1062" t="s">
        <v>3093</v>
      </c>
      <c r="D83" s="1429" t="s">
        <v>3094</v>
      </c>
      <c r="E83" s="1013"/>
      <c r="F83" s="1013"/>
      <c r="G83" s="1014"/>
      <c r="H83" s="24" t="s">
        <v>68</v>
      </c>
      <c r="I83" s="28">
        <v>0.05</v>
      </c>
      <c r="J83" s="28">
        <v>0.05</v>
      </c>
      <c r="K83" s="28">
        <v>0.2</v>
      </c>
      <c r="L83" s="28">
        <v>0</v>
      </c>
      <c r="M83" s="49">
        <v>0.1</v>
      </c>
      <c r="N83" s="28">
        <v>0</v>
      </c>
      <c r="O83" s="28">
        <v>0.2</v>
      </c>
      <c r="P83" s="28">
        <v>0</v>
      </c>
      <c r="Q83" s="744">
        <v>0.1</v>
      </c>
      <c r="R83" s="621">
        <v>0.15</v>
      </c>
      <c r="S83" s="621">
        <v>0.05</v>
      </c>
      <c r="T83" s="28">
        <v>0.1</v>
      </c>
      <c r="U83" s="165">
        <f t="shared" si="10"/>
        <v>1.0000000000000002</v>
      </c>
      <c r="V83" s="1047">
        <v>0.03</v>
      </c>
      <c r="W83" s="1428">
        <f>IF(OR(U84=0,V83=0),0,(U84/U83*V83))</f>
        <v>2.6999999999999993E-2</v>
      </c>
      <c r="X83" s="711"/>
      <c r="Y83" s="1381"/>
      <c r="Z83" s="1381"/>
      <c r="AA83" s="1381"/>
      <c r="AB83" s="1381"/>
      <c r="AC83" s="1381"/>
      <c r="AD83" s="1048" t="s">
        <v>3095</v>
      </c>
      <c r="AE83" s="1381"/>
      <c r="AF83" s="1381"/>
      <c r="AG83" s="1323" t="s">
        <v>3096</v>
      </c>
      <c r="AH83" s="1381"/>
      <c r="AI83" s="1381"/>
      <c r="AJ83" s="1381"/>
    </row>
    <row r="84" spans="1:36" ht="20.25" customHeight="1">
      <c r="A84" s="1018"/>
      <c r="B84" s="1008"/>
      <c r="C84" s="1008"/>
      <c r="D84" s="1015"/>
      <c r="E84" s="1016"/>
      <c r="F84" s="1016"/>
      <c r="G84" s="1017"/>
      <c r="H84" s="166" t="s">
        <v>69</v>
      </c>
      <c r="I84" s="167">
        <v>0.05</v>
      </c>
      <c r="J84" s="167">
        <v>0.05</v>
      </c>
      <c r="K84" s="167">
        <v>0.2</v>
      </c>
      <c r="L84" s="167">
        <v>0</v>
      </c>
      <c r="M84" s="745">
        <v>0</v>
      </c>
      <c r="N84" s="28">
        <v>0</v>
      </c>
      <c r="O84" s="169">
        <v>0.2</v>
      </c>
      <c r="P84" s="167">
        <v>0</v>
      </c>
      <c r="Q84" s="783">
        <v>0.1</v>
      </c>
      <c r="R84" s="169">
        <v>0.15</v>
      </c>
      <c r="S84" s="169">
        <v>0.05</v>
      </c>
      <c r="T84" s="169">
        <v>0.1</v>
      </c>
      <c r="U84" s="742">
        <f t="shared" si="10"/>
        <v>0.9</v>
      </c>
      <c r="V84" s="1008"/>
      <c r="W84" s="1008"/>
      <c r="X84" s="711"/>
      <c r="Y84" s="1008"/>
      <c r="Z84" s="1008"/>
      <c r="AA84" s="1008"/>
      <c r="AB84" s="1008"/>
      <c r="AC84" s="1008"/>
      <c r="AD84" s="1008"/>
      <c r="AE84" s="1008"/>
      <c r="AF84" s="1008"/>
      <c r="AG84" s="1008"/>
      <c r="AH84" s="1008"/>
      <c r="AI84" s="1008"/>
      <c r="AJ84" s="1008"/>
    </row>
    <row r="85" spans="1:36" ht="40.5" customHeight="1">
      <c r="A85" s="1018"/>
      <c r="B85" s="1460" t="s">
        <v>2962</v>
      </c>
      <c r="C85" s="1062" t="s">
        <v>2963</v>
      </c>
      <c r="D85" s="1429" t="s">
        <v>3097</v>
      </c>
      <c r="E85" s="1013"/>
      <c r="F85" s="1013"/>
      <c r="G85" s="1014"/>
      <c r="H85" s="758" t="s">
        <v>68</v>
      </c>
      <c r="I85" s="764">
        <v>0</v>
      </c>
      <c r="J85" s="764">
        <v>0</v>
      </c>
      <c r="K85" s="764">
        <v>0</v>
      </c>
      <c r="L85" s="764">
        <v>0</v>
      </c>
      <c r="M85" s="778">
        <v>0.25</v>
      </c>
      <c r="N85" s="28">
        <v>0</v>
      </c>
      <c r="O85" s="764">
        <v>0.1</v>
      </c>
      <c r="P85" s="764">
        <v>0.1</v>
      </c>
      <c r="Q85" s="785">
        <v>0</v>
      </c>
      <c r="R85" s="764">
        <v>0.25</v>
      </c>
      <c r="S85" s="764">
        <v>0.15</v>
      </c>
      <c r="T85" s="764">
        <v>0.15</v>
      </c>
      <c r="U85" s="165">
        <f t="shared" si="10"/>
        <v>1</v>
      </c>
      <c r="V85" s="1047">
        <v>0.02</v>
      </c>
      <c r="W85" s="1428">
        <f>IF(OR(U86=0,V85=0),0,(U86/U85*V85))</f>
        <v>0.01</v>
      </c>
      <c r="X85" s="711"/>
      <c r="Y85" s="1381"/>
      <c r="Z85" s="1381"/>
      <c r="AA85" s="1381"/>
      <c r="AB85" s="1381"/>
      <c r="AC85" s="1381"/>
      <c r="AD85" s="1048" t="s">
        <v>3098</v>
      </c>
      <c r="AE85" s="1381"/>
      <c r="AF85" s="1381"/>
      <c r="AG85" s="1430"/>
      <c r="AH85" s="1381"/>
      <c r="AI85" s="1381"/>
      <c r="AJ85" s="1381"/>
    </row>
    <row r="86" spans="1:36" ht="40.5" customHeight="1">
      <c r="A86" s="1018"/>
      <c r="B86" s="1008"/>
      <c r="C86" s="1008"/>
      <c r="D86" s="1015"/>
      <c r="E86" s="1016"/>
      <c r="F86" s="1016"/>
      <c r="G86" s="1017"/>
      <c r="H86" s="786" t="s">
        <v>69</v>
      </c>
      <c r="I86" s="787">
        <v>0</v>
      </c>
      <c r="J86" s="787">
        <v>0</v>
      </c>
      <c r="K86" s="787">
        <v>0.05</v>
      </c>
      <c r="L86" s="787">
        <v>0</v>
      </c>
      <c r="M86" s="788">
        <v>0.25</v>
      </c>
      <c r="N86" s="28">
        <v>0</v>
      </c>
      <c r="O86" s="789">
        <v>0.1</v>
      </c>
      <c r="P86" s="789">
        <v>0.1</v>
      </c>
      <c r="Q86" s="790">
        <v>0</v>
      </c>
      <c r="R86" s="789">
        <v>0</v>
      </c>
      <c r="S86" s="787">
        <v>0</v>
      </c>
      <c r="T86" s="787">
        <v>0</v>
      </c>
      <c r="U86" s="742">
        <f t="shared" si="10"/>
        <v>0.5</v>
      </c>
      <c r="V86" s="1008"/>
      <c r="W86" s="1008"/>
      <c r="X86" s="711"/>
      <c r="Y86" s="1008"/>
      <c r="Z86" s="1008"/>
      <c r="AA86" s="1008"/>
      <c r="AB86" s="1008"/>
      <c r="AC86" s="1008"/>
      <c r="AD86" s="1008"/>
      <c r="AE86" s="1008"/>
      <c r="AF86" s="1008"/>
      <c r="AG86" s="1008"/>
      <c r="AH86" s="1008"/>
      <c r="AI86" s="1008"/>
      <c r="AJ86" s="1008"/>
    </row>
    <row r="87" spans="1:36" ht="25.5" customHeight="1">
      <c r="A87" s="1018"/>
      <c r="B87" s="1460" t="s">
        <v>2962</v>
      </c>
      <c r="C87" s="1062" t="s">
        <v>2963</v>
      </c>
      <c r="D87" s="1429" t="s">
        <v>3099</v>
      </c>
      <c r="E87" s="1013"/>
      <c r="F87" s="1013"/>
      <c r="G87" s="1014"/>
      <c r="H87" s="743" t="s">
        <v>68</v>
      </c>
      <c r="I87" s="764">
        <v>0</v>
      </c>
      <c r="J87" s="764">
        <v>0.1</v>
      </c>
      <c r="K87" s="764">
        <v>0.1</v>
      </c>
      <c r="L87" s="764">
        <v>0.1</v>
      </c>
      <c r="M87" s="748">
        <v>0.1</v>
      </c>
      <c r="N87" s="28">
        <v>0.1</v>
      </c>
      <c r="O87" s="764">
        <v>0.1</v>
      </c>
      <c r="P87" s="764">
        <v>0.1</v>
      </c>
      <c r="Q87" s="784">
        <v>0.2</v>
      </c>
      <c r="R87" s="764">
        <v>0.1</v>
      </c>
      <c r="S87" s="764">
        <v>0</v>
      </c>
      <c r="T87" s="764">
        <v>0</v>
      </c>
      <c r="U87" s="165">
        <f t="shared" si="10"/>
        <v>0.99999999999999989</v>
      </c>
      <c r="V87" s="1047">
        <v>0.02</v>
      </c>
      <c r="W87" s="1428">
        <f>IF(OR(U88=0,V87=0),0,(U88/U87*V87))</f>
        <v>1.8000000000000002E-2</v>
      </c>
      <c r="X87" s="711"/>
      <c r="Y87" s="1381"/>
      <c r="Z87" s="1381"/>
      <c r="AA87" s="1381"/>
      <c r="AB87" s="1381"/>
      <c r="AC87" s="1381"/>
      <c r="AD87" s="1048" t="s">
        <v>3100</v>
      </c>
      <c r="AE87" s="1381"/>
      <c r="AF87" s="1381"/>
      <c r="AG87" s="1323" t="s">
        <v>3101</v>
      </c>
      <c r="AH87" s="1381"/>
      <c r="AI87" s="1381"/>
      <c r="AJ87" s="1381"/>
    </row>
    <row r="88" spans="1:36" ht="25.5" customHeight="1">
      <c r="A88" s="1018"/>
      <c r="B88" s="1008"/>
      <c r="C88" s="1008"/>
      <c r="D88" s="1015"/>
      <c r="E88" s="1016"/>
      <c r="F88" s="1016"/>
      <c r="G88" s="1017"/>
      <c r="H88" s="747" t="s">
        <v>69</v>
      </c>
      <c r="I88" s="764">
        <v>0</v>
      </c>
      <c r="J88" s="764">
        <v>0.1</v>
      </c>
      <c r="K88" s="764">
        <v>0.1</v>
      </c>
      <c r="L88" s="764">
        <v>0.1</v>
      </c>
      <c r="M88" s="748">
        <v>0</v>
      </c>
      <c r="N88" s="621">
        <v>0.1</v>
      </c>
      <c r="O88" s="766">
        <v>0.1</v>
      </c>
      <c r="P88" s="766">
        <v>0.1</v>
      </c>
      <c r="Q88" s="785">
        <v>0.2</v>
      </c>
      <c r="R88" s="766">
        <v>0.1</v>
      </c>
      <c r="S88" s="764">
        <v>0</v>
      </c>
      <c r="T88" s="764">
        <v>0</v>
      </c>
      <c r="U88" s="742">
        <f t="shared" si="10"/>
        <v>0.9</v>
      </c>
      <c r="V88" s="1008"/>
      <c r="W88" s="1008"/>
      <c r="X88" s="711"/>
      <c r="Y88" s="1008"/>
      <c r="Z88" s="1008"/>
      <c r="AA88" s="1008"/>
      <c r="AB88" s="1008"/>
      <c r="AC88" s="1008"/>
      <c r="AD88" s="1008"/>
      <c r="AE88" s="1008"/>
      <c r="AF88" s="1008"/>
      <c r="AG88" s="1008"/>
      <c r="AH88" s="1008"/>
      <c r="AI88" s="1008"/>
      <c r="AJ88" s="1008"/>
    </row>
    <row r="89" spans="1:36" ht="33.75" customHeight="1">
      <c r="A89" s="1018"/>
      <c r="B89" s="1460" t="s">
        <v>1648</v>
      </c>
      <c r="C89" s="1440" t="s">
        <v>3102</v>
      </c>
      <c r="D89" s="1429" t="s">
        <v>3103</v>
      </c>
      <c r="E89" s="1013"/>
      <c r="F89" s="1013"/>
      <c r="G89" s="1014"/>
      <c r="H89" s="747" t="s">
        <v>68</v>
      </c>
      <c r="I89" s="748">
        <v>0</v>
      </c>
      <c r="J89" s="748">
        <v>0</v>
      </c>
      <c r="K89" s="748">
        <v>0</v>
      </c>
      <c r="L89" s="748">
        <v>0</v>
      </c>
      <c r="M89" s="748">
        <v>0</v>
      </c>
      <c r="N89" s="28">
        <v>0.1</v>
      </c>
      <c r="O89" s="764">
        <v>0.15</v>
      </c>
      <c r="P89" s="764">
        <v>0.15</v>
      </c>
      <c r="Q89" s="784">
        <v>0.15</v>
      </c>
      <c r="R89" s="764">
        <v>0.15</v>
      </c>
      <c r="S89" s="764">
        <v>0.15</v>
      </c>
      <c r="T89" s="764">
        <v>0.15</v>
      </c>
      <c r="U89" s="165">
        <f t="shared" si="10"/>
        <v>1</v>
      </c>
      <c r="V89" s="1047">
        <v>0.02</v>
      </c>
      <c r="W89" s="1428">
        <f>IF(OR(U90=0,V89=0),0,(U90/U89*V89))</f>
        <v>1.4000000000000002E-2</v>
      </c>
      <c r="X89" s="711"/>
      <c r="Y89" s="1381"/>
      <c r="Z89" s="1381"/>
      <c r="AA89" s="1381"/>
      <c r="AB89" s="1381"/>
      <c r="AC89" s="1381"/>
      <c r="AD89" s="1048" t="s">
        <v>3104</v>
      </c>
      <c r="AE89" s="1381"/>
      <c r="AF89" s="1381"/>
      <c r="AG89" s="1323" t="s">
        <v>3105</v>
      </c>
      <c r="AH89" s="1381"/>
      <c r="AI89" s="1381"/>
      <c r="AJ89" s="1381"/>
    </row>
    <row r="90" spans="1:36" ht="33.75" customHeight="1">
      <c r="A90" s="1018"/>
      <c r="B90" s="1008"/>
      <c r="C90" s="1008"/>
      <c r="D90" s="1015"/>
      <c r="E90" s="1016"/>
      <c r="F90" s="1016"/>
      <c r="G90" s="1017"/>
      <c r="H90" s="747" t="s">
        <v>69</v>
      </c>
      <c r="I90" s="748">
        <v>0</v>
      </c>
      <c r="J90" s="748">
        <v>0</v>
      </c>
      <c r="K90" s="748">
        <v>0</v>
      </c>
      <c r="L90" s="748">
        <v>0</v>
      </c>
      <c r="M90" s="748">
        <v>0</v>
      </c>
      <c r="N90" s="621">
        <v>0.1</v>
      </c>
      <c r="O90" s="203">
        <v>0.15</v>
      </c>
      <c r="P90" s="203">
        <v>0.15</v>
      </c>
      <c r="Q90" s="791">
        <v>0.15</v>
      </c>
      <c r="R90" s="203">
        <v>0.15</v>
      </c>
      <c r="S90" s="792">
        <v>0</v>
      </c>
      <c r="T90" s="792">
        <v>0</v>
      </c>
      <c r="U90" s="742">
        <f t="shared" si="10"/>
        <v>0.70000000000000007</v>
      </c>
      <c r="V90" s="1008"/>
      <c r="W90" s="1008"/>
      <c r="X90" s="711"/>
      <c r="Y90" s="1008"/>
      <c r="Z90" s="1008"/>
      <c r="AA90" s="1008"/>
      <c r="AB90" s="1008"/>
      <c r="AC90" s="1008"/>
      <c r="AD90" s="1008"/>
      <c r="AE90" s="1008"/>
      <c r="AF90" s="1008"/>
      <c r="AG90" s="1008"/>
      <c r="AH90" s="1008"/>
      <c r="AI90" s="1008"/>
      <c r="AJ90" s="1008"/>
    </row>
    <row r="91" spans="1:36" ht="35.25" customHeight="1">
      <c r="A91" s="1018"/>
      <c r="B91" s="1460" t="s">
        <v>3106</v>
      </c>
      <c r="C91" s="1440" t="s">
        <v>2963</v>
      </c>
      <c r="D91" s="1429" t="s">
        <v>3107</v>
      </c>
      <c r="E91" s="1013"/>
      <c r="F91" s="1013"/>
      <c r="G91" s="1014"/>
      <c r="H91" s="747" t="s">
        <v>68</v>
      </c>
      <c r="I91" s="764">
        <v>0</v>
      </c>
      <c r="J91" s="764">
        <v>0.1</v>
      </c>
      <c r="K91" s="764">
        <v>0.05</v>
      </c>
      <c r="L91" s="764">
        <v>0.1</v>
      </c>
      <c r="M91" s="764">
        <v>0.1</v>
      </c>
      <c r="N91" s="28">
        <v>0.1</v>
      </c>
      <c r="O91" s="764">
        <v>0.1</v>
      </c>
      <c r="P91" s="764">
        <v>0.15</v>
      </c>
      <c r="Q91" s="784">
        <v>0.1</v>
      </c>
      <c r="R91" s="764">
        <v>0.1</v>
      </c>
      <c r="S91" s="764">
        <v>0.1</v>
      </c>
      <c r="T91" s="764">
        <v>0</v>
      </c>
      <c r="U91" s="165">
        <f t="shared" si="10"/>
        <v>0.99999999999999989</v>
      </c>
      <c r="V91" s="1047">
        <v>0.04</v>
      </c>
      <c r="W91" s="1428">
        <f>IF(OR(U92=0,V91=0),0,(U92/U91*V91))</f>
        <v>0.04</v>
      </c>
      <c r="X91" s="711"/>
      <c r="Y91" s="1381"/>
      <c r="Z91" s="1381"/>
      <c r="AA91" s="1381"/>
      <c r="AB91" s="1381"/>
      <c r="AC91" s="1381"/>
      <c r="AD91" s="1048" t="s">
        <v>3108</v>
      </c>
      <c r="AE91" s="1381"/>
      <c r="AF91" s="1381"/>
      <c r="AG91" s="1323" t="s">
        <v>3109</v>
      </c>
      <c r="AH91" s="1381"/>
      <c r="AI91" s="1381"/>
      <c r="AJ91" s="1381"/>
    </row>
    <row r="92" spans="1:36" ht="35.25" customHeight="1">
      <c r="A92" s="1018"/>
      <c r="B92" s="1008"/>
      <c r="C92" s="1008"/>
      <c r="D92" s="1015"/>
      <c r="E92" s="1016"/>
      <c r="F92" s="1016"/>
      <c r="G92" s="1017"/>
      <c r="H92" s="747" t="s">
        <v>69</v>
      </c>
      <c r="I92" s="764">
        <v>0</v>
      </c>
      <c r="J92" s="764">
        <v>0.1</v>
      </c>
      <c r="K92" s="764">
        <v>0.05</v>
      </c>
      <c r="L92" s="764">
        <v>0.1</v>
      </c>
      <c r="M92" s="764">
        <v>0.1</v>
      </c>
      <c r="N92" s="621">
        <v>0.1</v>
      </c>
      <c r="O92" s="766">
        <v>0.1</v>
      </c>
      <c r="P92" s="766">
        <v>0.15</v>
      </c>
      <c r="Q92" s="785">
        <v>0.1</v>
      </c>
      <c r="R92" s="766">
        <v>0.1</v>
      </c>
      <c r="S92" s="766">
        <v>0.1</v>
      </c>
      <c r="T92" s="764">
        <v>0</v>
      </c>
      <c r="U92" s="742">
        <f t="shared" si="10"/>
        <v>0.99999999999999989</v>
      </c>
      <c r="V92" s="1008"/>
      <c r="W92" s="1008"/>
      <c r="X92" s="711"/>
      <c r="Y92" s="1008"/>
      <c r="Z92" s="1008"/>
      <c r="AA92" s="1008"/>
      <c r="AB92" s="1008"/>
      <c r="AC92" s="1008"/>
      <c r="AD92" s="1008"/>
      <c r="AE92" s="1008"/>
      <c r="AF92" s="1008"/>
      <c r="AG92" s="1008"/>
      <c r="AH92" s="1008"/>
      <c r="AI92" s="1008"/>
      <c r="AJ92" s="1008"/>
    </row>
    <row r="93" spans="1:36" ht="24.75" customHeight="1">
      <c r="A93" s="1018"/>
      <c r="B93" s="1460" t="s">
        <v>3061</v>
      </c>
      <c r="C93" s="1062" t="s">
        <v>3093</v>
      </c>
      <c r="D93" s="1429" t="s">
        <v>3110</v>
      </c>
      <c r="E93" s="1013"/>
      <c r="F93" s="1013"/>
      <c r="G93" s="1014"/>
      <c r="H93" s="166" t="s">
        <v>68</v>
      </c>
      <c r="I93" s="748">
        <v>0</v>
      </c>
      <c r="J93" s="748">
        <v>0</v>
      </c>
      <c r="K93" s="748">
        <v>0</v>
      </c>
      <c r="L93" s="748">
        <v>0</v>
      </c>
      <c r="M93" s="748">
        <v>0</v>
      </c>
      <c r="N93" s="49">
        <v>0</v>
      </c>
      <c r="O93" s="764">
        <v>0.2</v>
      </c>
      <c r="P93" s="764">
        <v>0.2</v>
      </c>
      <c r="Q93" s="784">
        <v>0.2</v>
      </c>
      <c r="R93" s="764">
        <v>0.2</v>
      </c>
      <c r="S93" s="764">
        <v>0.1</v>
      </c>
      <c r="T93" s="764">
        <v>0.1</v>
      </c>
      <c r="U93" s="165">
        <f t="shared" si="10"/>
        <v>1</v>
      </c>
      <c r="V93" s="1047">
        <v>0.02</v>
      </c>
      <c r="W93" s="1428">
        <f>IF(OR(U94=0,V93=0),0,(U94/U93*V93))</f>
        <v>1.6E-2</v>
      </c>
      <c r="X93" s="711"/>
      <c r="Y93" s="1381"/>
      <c r="Z93" s="1381"/>
      <c r="AA93" s="1381"/>
      <c r="AB93" s="1381"/>
      <c r="AC93" s="1381"/>
      <c r="AD93" s="1048" t="s">
        <v>3111</v>
      </c>
      <c r="AE93" s="1381"/>
      <c r="AF93" s="1381"/>
      <c r="AG93" s="1323" t="s">
        <v>3112</v>
      </c>
      <c r="AH93" s="1381"/>
      <c r="AI93" s="1381"/>
      <c r="AJ93" s="1381"/>
    </row>
    <row r="94" spans="1:36" ht="24.75" customHeight="1">
      <c r="A94" s="1018"/>
      <c r="B94" s="1008"/>
      <c r="C94" s="1008"/>
      <c r="D94" s="1015"/>
      <c r="E94" s="1016"/>
      <c r="F94" s="1016"/>
      <c r="G94" s="1017"/>
      <c r="H94" s="166" t="s">
        <v>69</v>
      </c>
      <c r="I94" s="748">
        <v>0</v>
      </c>
      <c r="J94" s="748">
        <v>0</v>
      </c>
      <c r="K94" s="748">
        <v>0</v>
      </c>
      <c r="L94" s="748">
        <v>0</v>
      </c>
      <c r="M94" s="748">
        <v>0</v>
      </c>
      <c r="N94" s="49">
        <v>0</v>
      </c>
      <c r="O94" s="766">
        <v>0.2</v>
      </c>
      <c r="P94" s="766">
        <v>0.2</v>
      </c>
      <c r="Q94" s="785">
        <v>0.2</v>
      </c>
      <c r="R94" s="766">
        <v>0.2</v>
      </c>
      <c r="S94" s="764">
        <v>0</v>
      </c>
      <c r="T94" s="764">
        <v>0</v>
      </c>
      <c r="U94" s="742">
        <f t="shared" si="10"/>
        <v>0.8</v>
      </c>
      <c r="V94" s="1008"/>
      <c r="W94" s="1008"/>
      <c r="X94" s="711"/>
      <c r="Y94" s="1008"/>
      <c r="Z94" s="1008"/>
      <c r="AA94" s="1008"/>
      <c r="AB94" s="1008"/>
      <c r="AC94" s="1008"/>
      <c r="AD94" s="1008"/>
      <c r="AE94" s="1008"/>
      <c r="AF94" s="1008"/>
      <c r="AG94" s="1008"/>
      <c r="AH94" s="1008"/>
      <c r="AI94" s="1008"/>
      <c r="AJ94" s="1008"/>
    </row>
    <row r="95" spans="1:36" ht="18.75" customHeight="1">
      <c r="A95" s="1018"/>
      <c r="B95" s="1460" t="s">
        <v>3061</v>
      </c>
      <c r="C95" s="1062" t="s">
        <v>3093</v>
      </c>
      <c r="D95" s="1378" t="s">
        <v>3113</v>
      </c>
      <c r="E95" s="1013"/>
      <c r="F95" s="1013"/>
      <c r="G95" s="1014"/>
      <c r="H95" s="747" t="s">
        <v>68</v>
      </c>
      <c r="I95" s="748">
        <v>0</v>
      </c>
      <c r="J95" s="748">
        <v>0</v>
      </c>
      <c r="K95" s="748">
        <v>0.3</v>
      </c>
      <c r="L95" s="748">
        <v>0</v>
      </c>
      <c r="M95" s="748">
        <v>0</v>
      </c>
      <c r="N95" s="28">
        <v>0.3</v>
      </c>
      <c r="O95" s="764">
        <v>0</v>
      </c>
      <c r="P95" s="764">
        <v>0</v>
      </c>
      <c r="Q95" s="784">
        <v>0.3</v>
      </c>
      <c r="R95" s="764">
        <v>0</v>
      </c>
      <c r="S95" s="764">
        <v>0</v>
      </c>
      <c r="T95" s="764">
        <v>0.1</v>
      </c>
      <c r="U95" s="165">
        <f t="shared" si="10"/>
        <v>0.99999999999999989</v>
      </c>
      <c r="V95" s="1047">
        <v>0.02</v>
      </c>
      <c r="W95" s="1428">
        <f>IF(OR(U96=0,V95=0),0,(U96/U95*V95))</f>
        <v>1.2000000000000002E-2</v>
      </c>
      <c r="X95" s="711"/>
      <c r="Y95" s="1381"/>
      <c r="Z95" s="1381"/>
      <c r="AA95" s="1381"/>
      <c r="AB95" s="1381"/>
      <c r="AC95" s="1381"/>
      <c r="AD95" s="1048" t="s">
        <v>3114</v>
      </c>
      <c r="AE95" s="1381"/>
      <c r="AF95" s="1381"/>
      <c r="AG95" s="1323" t="s">
        <v>3115</v>
      </c>
      <c r="AH95" s="1381"/>
      <c r="AI95" s="1381"/>
      <c r="AJ95" s="1381"/>
    </row>
    <row r="96" spans="1:36" ht="18.75" customHeight="1">
      <c r="A96" s="1018"/>
      <c r="B96" s="1008"/>
      <c r="C96" s="1008"/>
      <c r="D96" s="1015"/>
      <c r="E96" s="1016"/>
      <c r="F96" s="1016"/>
      <c r="G96" s="1017"/>
      <c r="H96" s="166" t="s">
        <v>69</v>
      </c>
      <c r="I96" s="745">
        <v>0</v>
      </c>
      <c r="J96" s="745">
        <v>0</v>
      </c>
      <c r="K96" s="745">
        <v>0</v>
      </c>
      <c r="L96" s="745">
        <v>0</v>
      </c>
      <c r="M96" s="745">
        <v>0</v>
      </c>
      <c r="N96" s="621">
        <v>0.3</v>
      </c>
      <c r="O96" s="167">
        <v>0</v>
      </c>
      <c r="P96" s="167">
        <v>0</v>
      </c>
      <c r="Q96" s="783">
        <v>0.3</v>
      </c>
      <c r="R96" s="167">
        <v>0</v>
      </c>
      <c r="S96" s="167">
        <v>0</v>
      </c>
      <c r="T96" s="167">
        <v>0</v>
      </c>
      <c r="U96" s="742">
        <f t="shared" si="10"/>
        <v>0.6</v>
      </c>
      <c r="V96" s="1008"/>
      <c r="W96" s="1008"/>
      <c r="X96" s="711"/>
      <c r="Y96" s="1008"/>
      <c r="Z96" s="1008"/>
      <c r="AA96" s="1008"/>
      <c r="AB96" s="1008"/>
      <c r="AC96" s="1008"/>
      <c r="AD96" s="1008"/>
      <c r="AE96" s="1008"/>
      <c r="AF96" s="1008"/>
      <c r="AG96" s="1008"/>
      <c r="AH96" s="1008"/>
      <c r="AI96" s="1008"/>
      <c r="AJ96" s="1008"/>
    </row>
    <row r="97" spans="1:36" ht="19.5" customHeight="1">
      <c r="A97" s="1018"/>
      <c r="B97" s="1460" t="s">
        <v>1648</v>
      </c>
      <c r="C97" s="1440" t="s">
        <v>3116</v>
      </c>
      <c r="D97" s="1378" t="s">
        <v>3117</v>
      </c>
      <c r="E97" s="1013"/>
      <c r="F97" s="1013"/>
      <c r="G97" s="1014"/>
      <c r="H97" s="747" t="s">
        <v>68</v>
      </c>
      <c r="I97" s="748">
        <v>0</v>
      </c>
      <c r="J97" s="748">
        <v>0</v>
      </c>
      <c r="K97" s="748">
        <v>0</v>
      </c>
      <c r="L97" s="748">
        <v>0</v>
      </c>
      <c r="M97" s="748">
        <v>0</v>
      </c>
      <c r="N97" s="28">
        <v>0</v>
      </c>
      <c r="O97" s="764">
        <v>0.2</v>
      </c>
      <c r="P97" s="764">
        <v>0.3</v>
      </c>
      <c r="Q97" s="784">
        <v>0.3</v>
      </c>
      <c r="R97" s="764">
        <v>0.2</v>
      </c>
      <c r="S97" s="764">
        <v>0</v>
      </c>
      <c r="T97" s="764">
        <v>0</v>
      </c>
      <c r="U97" s="165">
        <f t="shared" si="10"/>
        <v>1</v>
      </c>
      <c r="V97" s="1047">
        <v>0.02</v>
      </c>
      <c r="W97" s="1428">
        <f>IF(OR(U98=0,V97=0),0,(U98/U97*V97))</f>
        <v>1.8000000000000002E-2</v>
      </c>
      <c r="X97" s="711"/>
      <c r="Y97" s="1381"/>
      <c r="Z97" s="1381"/>
      <c r="AA97" s="1381"/>
      <c r="AB97" s="1381"/>
      <c r="AC97" s="1381"/>
      <c r="AD97" s="1048" t="s">
        <v>3118</v>
      </c>
      <c r="AE97" s="1381"/>
      <c r="AF97" s="1381"/>
      <c r="AG97" s="1323" t="s">
        <v>3119</v>
      </c>
      <c r="AH97" s="1381"/>
      <c r="AI97" s="1381"/>
      <c r="AJ97" s="1381"/>
    </row>
    <row r="98" spans="1:36" ht="19.5" customHeight="1">
      <c r="A98" s="1008"/>
      <c r="B98" s="1008"/>
      <c r="C98" s="1008"/>
      <c r="D98" s="1015"/>
      <c r="E98" s="1016"/>
      <c r="F98" s="1016"/>
      <c r="G98" s="1017"/>
      <c r="H98" s="166" t="s">
        <v>69</v>
      </c>
      <c r="I98" s="745">
        <v>0</v>
      </c>
      <c r="J98" s="745">
        <v>0</v>
      </c>
      <c r="K98" s="745">
        <v>0</v>
      </c>
      <c r="L98" s="745">
        <v>0</v>
      </c>
      <c r="M98" s="745">
        <v>0</v>
      </c>
      <c r="N98" s="28">
        <v>0</v>
      </c>
      <c r="O98" s="169">
        <v>0.2</v>
      </c>
      <c r="P98" s="169">
        <v>0.3</v>
      </c>
      <c r="Q98" s="783">
        <v>0.3</v>
      </c>
      <c r="R98" s="169">
        <v>0.1</v>
      </c>
      <c r="S98" s="167">
        <v>0</v>
      </c>
      <c r="T98" s="167">
        <v>0</v>
      </c>
      <c r="U98" s="742">
        <f t="shared" si="10"/>
        <v>0.9</v>
      </c>
      <c r="V98" s="1008"/>
      <c r="W98" s="1008"/>
      <c r="X98" s="711"/>
      <c r="Y98" s="1008"/>
      <c r="Z98" s="1008"/>
      <c r="AA98" s="1008"/>
      <c r="AB98" s="1008"/>
      <c r="AC98" s="1008"/>
      <c r="AD98" s="1008"/>
      <c r="AE98" s="1008"/>
      <c r="AF98" s="1008"/>
      <c r="AG98" s="1008"/>
      <c r="AH98" s="1008"/>
      <c r="AI98" s="1008"/>
      <c r="AJ98" s="1008"/>
    </row>
    <row r="99" spans="1:36" ht="37.5" customHeight="1">
      <c r="A99" s="37" t="s">
        <v>2</v>
      </c>
      <c r="B99" s="793"/>
      <c r="C99" s="38"/>
      <c r="D99" s="37" t="s">
        <v>3</v>
      </c>
      <c r="E99" s="37" t="s">
        <v>4</v>
      </c>
      <c r="F99" s="37" t="s">
        <v>5</v>
      </c>
      <c r="G99" s="37" t="s">
        <v>6</v>
      </c>
      <c r="H99" s="37" t="s">
        <v>53</v>
      </c>
      <c r="I99" s="37" t="s">
        <v>54</v>
      </c>
      <c r="J99" s="37" t="s">
        <v>55</v>
      </c>
      <c r="K99" s="37" t="s">
        <v>56</v>
      </c>
      <c r="L99" s="37" t="s">
        <v>57</v>
      </c>
      <c r="M99" s="37" t="s">
        <v>58</v>
      </c>
      <c r="N99" s="37" t="s">
        <v>59</v>
      </c>
      <c r="O99" s="37" t="s">
        <v>60</v>
      </c>
      <c r="P99" s="37" t="s">
        <v>61</v>
      </c>
      <c r="Q99" s="37" t="s">
        <v>62</v>
      </c>
      <c r="R99" s="37" t="s">
        <v>63</v>
      </c>
      <c r="S99" s="37" t="s">
        <v>64</v>
      </c>
      <c r="T99" s="37" t="s">
        <v>65</v>
      </c>
      <c r="U99" s="37" t="s">
        <v>66</v>
      </c>
      <c r="V99" s="38" t="s">
        <v>52</v>
      </c>
      <c r="W99" s="37" t="s">
        <v>162</v>
      </c>
      <c r="X99" s="711"/>
      <c r="Y99" s="117" t="s">
        <v>826</v>
      </c>
      <c r="Z99" s="117" t="s">
        <v>827</v>
      </c>
      <c r="AA99" s="117" t="s">
        <v>828</v>
      </c>
      <c r="AB99" s="117" t="s">
        <v>829</v>
      </c>
      <c r="AC99" s="117" t="s">
        <v>830</v>
      </c>
      <c r="AD99" s="117" t="s">
        <v>831</v>
      </c>
      <c r="AE99" s="117" t="s">
        <v>832</v>
      </c>
      <c r="AF99" s="117" t="s">
        <v>833</v>
      </c>
      <c r="AG99" s="722" t="s">
        <v>834</v>
      </c>
      <c r="AH99" s="117" t="s">
        <v>835</v>
      </c>
      <c r="AI99" s="117" t="s">
        <v>836</v>
      </c>
      <c r="AJ99" s="117" t="s">
        <v>837</v>
      </c>
    </row>
    <row r="100" spans="1:36" ht="24.75" customHeight="1">
      <c r="A100" s="1465" t="s">
        <v>3120</v>
      </c>
      <c r="B100" s="1460" t="s">
        <v>1648</v>
      </c>
      <c r="C100" s="1471" t="s">
        <v>3102</v>
      </c>
      <c r="D100" s="1452" t="s">
        <v>3121</v>
      </c>
      <c r="E100" s="1452">
        <v>1800</v>
      </c>
      <c r="F100" s="1452" t="s">
        <v>3122</v>
      </c>
      <c r="G100" s="1452" t="s">
        <v>626</v>
      </c>
      <c r="H100" s="752" t="s">
        <v>68</v>
      </c>
      <c r="I100" s="794">
        <v>0</v>
      </c>
      <c r="J100" s="794">
        <v>0</v>
      </c>
      <c r="K100" s="794">
        <v>180</v>
      </c>
      <c r="L100" s="794">
        <v>180</v>
      </c>
      <c r="M100" s="794">
        <v>360</v>
      </c>
      <c r="N100" s="794">
        <v>360</v>
      </c>
      <c r="O100" s="794">
        <v>180</v>
      </c>
      <c r="P100" s="794">
        <v>90</v>
      </c>
      <c r="Q100" s="794">
        <v>90</v>
      </c>
      <c r="R100" s="794">
        <v>90</v>
      </c>
      <c r="S100" s="794">
        <v>180</v>
      </c>
      <c r="T100" s="794">
        <v>90</v>
      </c>
      <c r="U100" s="795">
        <f t="shared" ref="U100:U101" si="11">SUM(I100:T100)</f>
        <v>1800</v>
      </c>
      <c r="V100" s="1438">
        <v>0.1</v>
      </c>
      <c r="W100" s="1446">
        <f>IF(OR(U101=0,V100=0),0,(U101/U100*V100))</f>
        <v>0.10338888888888889</v>
      </c>
      <c r="X100" s="711"/>
      <c r="Y100" s="1381"/>
      <c r="Z100" s="1381"/>
      <c r="AA100" s="1381"/>
      <c r="AB100" s="1381"/>
      <c r="AC100" s="1381"/>
      <c r="AD100" s="1381"/>
      <c r="AE100" s="1381"/>
      <c r="AF100" s="1381"/>
      <c r="AG100" s="1430"/>
      <c r="AH100" s="1048" t="s">
        <v>3123</v>
      </c>
      <c r="AI100" s="1381"/>
      <c r="AJ100" s="1381"/>
    </row>
    <row r="101" spans="1:36" ht="24.75" customHeight="1">
      <c r="A101" s="1018"/>
      <c r="B101" s="1008"/>
      <c r="C101" s="1008"/>
      <c r="D101" s="1008"/>
      <c r="E101" s="1008"/>
      <c r="F101" s="1008"/>
      <c r="G101" s="1008"/>
      <c r="H101" s="752" t="s">
        <v>69</v>
      </c>
      <c r="I101" s="796">
        <v>30</v>
      </c>
      <c r="J101" s="796">
        <v>70</v>
      </c>
      <c r="K101" s="796">
        <v>216</v>
      </c>
      <c r="L101" s="796">
        <v>141</v>
      </c>
      <c r="M101" s="796">
        <v>529</v>
      </c>
      <c r="N101" s="796">
        <v>171</v>
      </c>
      <c r="O101" s="796">
        <v>169</v>
      </c>
      <c r="P101" s="796">
        <v>287</v>
      </c>
      <c r="Q101" s="796">
        <v>149</v>
      </c>
      <c r="R101" s="796">
        <v>99</v>
      </c>
      <c r="S101" s="794">
        <v>0</v>
      </c>
      <c r="T101" s="794">
        <v>0</v>
      </c>
      <c r="U101" s="795">
        <f t="shared" si="11"/>
        <v>1861</v>
      </c>
      <c r="V101" s="1008"/>
      <c r="W101" s="1008"/>
      <c r="X101" s="711"/>
      <c r="Y101" s="1008"/>
      <c r="Z101" s="1008"/>
      <c r="AA101" s="1008"/>
      <c r="AB101" s="1008"/>
      <c r="AC101" s="1008"/>
      <c r="AD101" s="1008"/>
      <c r="AE101" s="1008"/>
      <c r="AF101" s="1008"/>
      <c r="AG101" s="1008"/>
      <c r="AH101" s="1008"/>
      <c r="AI101" s="1008"/>
      <c r="AJ101" s="1008"/>
    </row>
    <row r="102" spans="1:36" ht="15.75" customHeight="1">
      <c r="A102" s="1018"/>
      <c r="B102" s="797"/>
      <c r="C102" s="797"/>
      <c r="D102" s="1437" t="s">
        <v>30</v>
      </c>
      <c r="E102" s="1010"/>
      <c r="F102" s="1010"/>
      <c r="G102" s="1010"/>
      <c r="H102" s="1010"/>
      <c r="I102" s="1010"/>
      <c r="J102" s="1010"/>
      <c r="K102" s="1010"/>
      <c r="L102" s="1010"/>
      <c r="M102" s="1010"/>
      <c r="N102" s="1010"/>
      <c r="O102" s="1010"/>
      <c r="P102" s="1010"/>
      <c r="Q102" s="1010"/>
      <c r="R102" s="1010"/>
      <c r="S102" s="1010"/>
      <c r="T102" s="1010"/>
      <c r="U102" s="1010"/>
      <c r="V102" s="1010"/>
      <c r="W102" s="1011"/>
      <c r="X102" s="711"/>
      <c r="Y102" s="711"/>
      <c r="Z102" s="711"/>
      <c r="AA102" s="711"/>
      <c r="AB102" s="711"/>
      <c r="AC102" s="711"/>
      <c r="AD102" s="711"/>
      <c r="AE102" s="711"/>
      <c r="AF102" s="711"/>
      <c r="AG102" s="711"/>
      <c r="AH102" s="711"/>
      <c r="AI102" s="711"/>
      <c r="AJ102" s="711"/>
    </row>
    <row r="103" spans="1:36" ht="15" customHeight="1">
      <c r="A103" s="1018"/>
      <c r="B103" s="1459"/>
      <c r="C103" s="1472"/>
      <c r="D103" s="1454" t="s">
        <v>3124</v>
      </c>
      <c r="E103" s="1013"/>
      <c r="F103" s="1013"/>
      <c r="G103" s="1014"/>
      <c r="H103" s="752" t="s">
        <v>68</v>
      </c>
      <c r="I103" s="756">
        <v>0</v>
      </c>
      <c r="J103" s="756">
        <v>0</v>
      </c>
      <c r="K103" s="756">
        <v>0.1</v>
      </c>
      <c r="L103" s="756">
        <v>0.1</v>
      </c>
      <c r="M103" s="756">
        <v>0.2</v>
      </c>
      <c r="N103" s="756">
        <v>0.2</v>
      </c>
      <c r="O103" s="756">
        <v>0.1</v>
      </c>
      <c r="P103" s="756">
        <v>0.05</v>
      </c>
      <c r="Q103" s="756">
        <v>0.05</v>
      </c>
      <c r="R103" s="756">
        <v>0.05</v>
      </c>
      <c r="S103" s="756">
        <v>0.1</v>
      </c>
      <c r="T103" s="756">
        <v>0.05</v>
      </c>
      <c r="U103" s="763">
        <f t="shared" ref="U103:U108" si="12">SUM(I103:T103)</f>
        <v>1.0000000000000002</v>
      </c>
      <c r="V103" s="1438">
        <v>0.5</v>
      </c>
      <c r="W103" s="1445">
        <f>IF(OR(U104=0,V103=0),0,(U104/U103*V103))</f>
        <v>0.17499999999999999</v>
      </c>
      <c r="X103" s="711"/>
      <c r="Y103" s="1438"/>
      <c r="Z103" s="1438"/>
      <c r="AA103" s="1438"/>
      <c r="AB103" s="1438"/>
      <c r="AC103" s="1438"/>
      <c r="AD103" s="1438"/>
      <c r="AE103" s="1438"/>
      <c r="AF103" s="1438"/>
      <c r="AG103" s="1439"/>
      <c r="AH103" s="1438"/>
      <c r="AI103" s="1438"/>
      <c r="AJ103" s="1438"/>
    </row>
    <row r="104" spans="1:36" ht="15.75" customHeight="1">
      <c r="A104" s="1018"/>
      <c r="B104" s="1008"/>
      <c r="C104" s="1008"/>
      <c r="D104" s="1015"/>
      <c r="E104" s="1016"/>
      <c r="F104" s="1016"/>
      <c r="G104" s="1017"/>
      <c r="H104" s="752" t="s">
        <v>69</v>
      </c>
      <c r="I104" s="756">
        <v>0</v>
      </c>
      <c r="J104" s="756">
        <v>0</v>
      </c>
      <c r="K104" s="756">
        <v>0</v>
      </c>
      <c r="L104" s="756">
        <v>0.1</v>
      </c>
      <c r="M104" s="756">
        <v>0.2</v>
      </c>
      <c r="N104" s="756">
        <v>0</v>
      </c>
      <c r="O104" s="756">
        <v>0</v>
      </c>
      <c r="P104" s="777">
        <v>0.05</v>
      </c>
      <c r="Q104" s="756">
        <v>0</v>
      </c>
      <c r="R104" s="756">
        <v>0</v>
      </c>
      <c r="S104" s="756">
        <v>0</v>
      </c>
      <c r="T104" s="756">
        <v>0</v>
      </c>
      <c r="U104" s="763">
        <f t="shared" si="12"/>
        <v>0.35000000000000003</v>
      </c>
      <c r="V104" s="1008"/>
      <c r="W104" s="1008"/>
      <c r="X104" s="711"/>
      <c r="Y104" s="1008"/>
      <c r="Z104" s="1008"/>
      <c r="AA104" s="1008"/>
      <c r="AB104" s="1008"/>
      <c r="AC104" s="1008"/>
      <c r="AD104" s="1008"/>
      <c r="AE104" s="1008"/>
      <c r="AF104" s="1008"/>
      <c r="AG104" s="1008"/>
      <c r="AH104" s="1008"/>
      <c r="AI104" s="1008"/>
      <c r="AJ104" s="1008"/>
    </row>
    <row r="105" spans="1:36" ht="15" customHeight="1">
      <c r="A105" s="1018"/>
      <c r="B105" s="1459"/>
      <c r="C105" s="1472"/>
      <c r="D105" s="1454" t="s">
        <v>3125</v>
      </c>
      <c r="E105" s="1013"/>
      <c r="F105" s="1013"/>
      <c r="G105" s="1014"/>
      <c r="H105" s="752" t="s">
        <v>68</v>
      </c>
      <c r="I105" s="756">
        <v>0</v>
      </c>
      <c r="J105" s="756">
        <v>0</v>
      </c>
      <c r="K105" s="756">
        <v>0.1</v>
      </c>
      <c r="L105" s="756">
        <v>0.1</v>
      </c>
      <c r="M105" s="756">
        <v>0.2</v>
      </c>
      <c r="N105" s="756">
        <v>0.2</v>
      </c>
      <c r="O105" s="756">
        <v>0.1</v>
      </c>
      <c r="P105" s="756">
        <v>0.05</v>
      </c>
      <c r="Q105" s="756">
        <v>0.05</v>
      </c>
      <c r="R105" s="756">
        <v>0.05</v>
      </c>
      <c r="S105" s="756">
        <v>0.1</v>
      </c>
      <c r="T105" s="756">
        <v>0.05</v>
      </c>
      <c r="U105" s="763">
        <f t="shared" si="12"/>
        <v>1.0000000000000002</v>
      </c>
      <c r="V105" s="1438">
        <v>0.3</v>
      </c>
      <c r="W105" s="1445">
        <f>IF(OR(U106=0,V105=0),0,(U106/U105*V105))</f>
        <v>0.13499999999999995</v>
      </c>
      <c r="X105" s="711"/>
      <c r="Y105" s="1438"/>
      <c r="Z105" s="1438"/>
      <c r="AA105" s="1438"/>
      <c r="AB105" s="1438"/>
      <c r="AC105" s="1438"/>
      <c r="AD105" s="1438"/>
      <c r="AE105" s="1438"/>
      <c r="AF105" s="1438"/>
      <c r="AG105" s="1439"/>
      <c r="AH105" s="1438"/>
      <c r="AI105" s="1438"/>
      <c r="AJ105" s="1438"/>
    </row>
    <row r="106" spans="1:36" ht="15.75" customHeight="1">
      <c r="A106" s="1018"/>
      <c r="B106" s="1008"/>
      <c r="C106" s="1008"/>
      <c r="D106" s="1015"/>
      <c r="E106" s="1016"/>
      <c r="F106" s="1016"/>
      <c r="G106" s="1017"/>
      <c r="H106" s="752" t="s">
        <v>69</v>
      </c>
      <c r="I106" s="756">
        <v>0</v>
      </c>
      <c r="J106" s="756">
        <v>0</v>
      </c>
      <c r="K106" s="756">
        <v>0.1</v>
      </c>
      <c r="L106" s="756">
        <v>0.1</v>
      </c>
      <c r="M106" s="756">
        <v>0.2</v>
      </c>
      <c r="N106" s="756">
        <v>0</v>
      </c>
      <c r="O106" s="756">
        <v>0</v>
      </c>
      <c r="P106" s="777">
        <v>0.05</v>
      </c>
      <c r="Q106" s="756">
        <v>0</v>
      </c>
      <c r="R106" s="756">
        <v>0</v>
      </c>
      <c r="S106" s="756">
        <v>0</v>
      </c>
      <c r="T106" s="756">
        <v>0</v>
      </c>
      <c r="U106" s="763">
        <f t="shared" si="12"/>
        <v>0.45</v>
      </c>
      <c r="V106" s="1008"/>
      <c r="W106" s="1008"/>
      <c r="X106" s="711"/>
      <c r="Y106" s="1008"/>
      <c r="Z106" s="1008"/>
      <c r="AA106" s="1008"/>
      <c r="AB106" s="1008"/>
      <c r="AC106" s="1008"/>
      <c r="AD106" s="1008"/>
      <c r="AE106" s="1008"/>
      <c r="AF106" s="1008"/>
      <c r="AG106" s="1008"/>
      <c r="AH106" s="1008"/>
      <c r="AI106" s="1008"/>
      <c r="AJ106" s="1008"/>
    </row>
    <row r="107" spans="1:36" ht="15" customHeight="1">
      <c r="A107" s="1018"/>
      <c r="B107" s="1459"/>
      <c r="C107" s="1472"/>
      <c r="D107" s="1454" t="s">
        <v>3126</v>
      </c>
      <c r="E107" s="1013"/>
      <c r="F107" s="1013"/>
      <c r="G107" s="1014"/>
      <c r="H107" s="752" t="s">
        <v>68</v>
      </c>
      <c r="I107" s="756">
        <v>0</v>
      </c>
      <c r="J107" s="756">
        <v>0</v>
      </c>
      <c r="K107" s="756">
        <v>0.1</v>
      </c>
      <c r="L107" s="756">
        <v>0.1</v>
      </c>
      <c r="M107" s="756">
        <v>0.2</v>
      </c>
      <c r="N107" s="756">
        <v>0.2</v>
      </c>
      <c r="O107" s="756">
        <v>0.1</v>
      </c>
      <c r="P107" s="756">
        <v>0.05</v>
      </c>
      <c r="Q107" s="756">
        <v>0.05</v>
      </c>
      <c r="R107" s="756">
        <v>0.05</v>
      </c>
      <c r="S107" s="756">
        <v>0.1</v>
      </c>
      <c r="T107" s="756">
        <v>0.05</v>
      </c>
      <c r="U107" s="763">
        <f t="shared" si="12"/>
        <v>1.0000000000000002</v>
      </c>
      <c r="V107" s="1438">
        <v>0.2</v>
      </c>
      <c r="W107" s="1445">
        <f>IF(OR(U108=0,V107=0),0,(U108/U107*V107))</f>
        <v>7.9999999999999988E-2</v>
      </c>
      <c r="X107" s="711"/>
      <c r="Y107" s="1438"/>
      <c r="Z107" s="1438"/>
      <c r="AA107" s="1438"/>
      <c r="AB107" s="1438"/>
      <c r="AC107" s="1438"/>
      <c r="AD107" s="1438"/>
      <c r="AE107" s="1438"/>
      <c r="AF107" s="1438"/>
      <c r="AG107" s="1439"/>
      <c r="AH107" s="1438"/>
      <c r="AI107" s="1438"/>
      <c r="AJ107" s="1438"/>
    </row>
    <row r="108" spans="1:36" ht="15.75" customHeight="1">
      <c r="A108" s="1008"/>
      <c r="B108" s="1008"/>
      <c r="C108" s="1008"/>
      <c r="D108" s="1015"/>
      <c r="E108" s="1016"/>
      <c r="F108" s="1016"/>
      <c r="G108" s="1017"/>
      <c r="H108" s="752" t="s">
        <v>69</v>
      </c>
      <c r="I108" s="756">
        <v>0</v>
      </c>
      <c r="J108" s="756">
        <v>0</v>
      </c>
      <c r="K108" s="756">
        <v>0.05</v>
      </c>
      <c r="L108" s="756">
        <v>0.1</v>
      </c>
      <c r="M108" s="756">
        <v>0.2</v>
      </c>
      <c r="N108" s="756">
        <v>0</v>
      </c>
      <c r="O108" s="756">
        <v>0</v>
      </c>
      <c r="P108" s="777">
        <v>0.05</v>
      </c>
      <c r="Q108" s="756">
        <v>0</v>
      </c>
      <c r="R108" s="756">
        <v>0</v>
      </c>
      <c r="S108" s="756">
        <v>0</v>
      </c>
      <c r="T108" s="756">
        <v>0</v>
      </c>
      <c r="U108" s="763">
        <f t="shared" si="12"/>
        <v>0.4</v>
      </c>
      <c r="V108" s="1008"/>
      <c r="W108" s="1008"/>
      <c r="X108" s="711"/>
      <c r="Y108" s="1008"/>
      <c r="Z108" s="1008"/>
      <c r="AA108" s="1008"/>
      <c r="AB108" s="1008"/>
      <c r="AC108" s="1008"/>
      <c r="AD108" s="1008"/>
      <c r="AE108" s="1008"/>
      <c r="AF108" s="1008"/>
      <c r="AG108" s="1008"/>
      <c r="AH108" s="1008"/>
      <c r="AI108" s="1008"/>
      <c r="AJ108" s="1008"/>
    </row>
    <row r="109" spans="1:36" ht="26.25" customHeight="1">
      <c r="A109" s="37" t="s">
        <v>2</v>
      </c>
      <c r="B109" s="37"/>
      <c r="C109" s="1473" t="s">
        <v>3116</v>
      </c>
      <c r="D109" s="37" t="s">
        <v>3</v>
      </c>
      <c r="E109" s="37" t="s">
        <v>4</v>
      </c>
      <c r="F109" s="37" t="s">
        <v>5</v>
      </c>
      <c r="G109" s="37" t="s">
        <v>6</v>
      </c>
      <c r="H109" s="37" t="s">
        <v>53</v>
      </c>
      <c r="I109" s="37" t="s">
        <v>54</v>
      </c>
      <c r="J109" s="37" t="s">
        <v>55</v>
      </c>
      <c r="K109" s="37" t="s">
        <v>56</v>
      </c>
      <c r="L109" s="37" t="s">
        <v>57</v>
      </c>
      <c r="M109" s="37" t="s">
        <v>58</v>
      </c>
      <c r="N109" s="37" t="s">
        <v>59</v>
      </c>
      <c r="O109" s="37" t="s">
        <v>60</v>
      </c>
      <c r="P109" s="37" t="s">
        <v>61</v>
      </c>
      <c r="Q109" s="37" t="s">
        <v>62</v>
      </c>
      <c r="R109" s="37" t="s">
        <v>63</v>
      </c>
      <c r="S109" s="37" t="s">
        <v>64</v>
      </c>
      <c r="T109" s="37" t="s">
        <v>65</v>
      </c>
      <c r="U109" s="37" t="s">
        <v>66</v>
      </c>
      <c r="V109" s="38" t="s">
        <v>52</v>
      </c>
      <c r="W109" s="40" t="s">
        <v>162</v>
      </c>
      <c r="X109" s="711"/>
      <c r="Y109" s="117" t="s">
        <v>826</v>
      </c>
      <c r="Z109" s="117" t="s">
        <v>827</v>
      </c>
      <c r="AA109" s="117" t="s">
        <v>828</v>
      </c>
      <c r="AB109" s="117" t="s">
        <v>829</v>
      </c>
      <c r="AC109" s="117" t="s">
        <v>830</v>
      </c>
      <c r="AD109" s="117" t="s">
        <v>831</v>
      </c>
      <c r="AE109" s="117" t="s">
        <v>832</v>
      </c>
      <c r="AF109" s="117" t="s">
        <v>833</v>
      </c>
      <c r="AG109" s="722" t="s">
        <v>834</v>
      </c>
      <c r="AH109" s="117" t="s">
        <v>835</v>
      </c>
      <c r="AI109" s="117" t="s">
        <v>836</v>
      </c>
      <c r="AJ109" s="117" t="s">
        <v>837</v>
      </c>
    </row>
    <row r="110" spans="1:36" ht="51.75" customHeight="1">
      <c r="A110" s="1466" t="s">
        <v>3127</v>
      </c>
      <c r="B110" s="1460" t="s">
        <v>1648</v>
      </c>
      <c r="C110" s="1018"/>
      <c r="D110" s="1046" t="s">
        <v>3128</v>
      </c>
      <c r="E110" s="1046">
        <v>1800</v>
      </c>
      <c r="F110" s="1307" t="s">
        <v>3129</v>
      </c>
      <c r="G110" s="1046" t="s">
        <v>3130</v>
      </c>
      <c r="H110" s="24" t="s">
        <v>68</v>
      </c>
      <c r="I110" s="799">
        <v>0</v>
      </c>
      <c r="J110" s="799">
        <v>0</v>
      </c>
      <c r="K110" s="799">
        <v>180</v>
      </c>
      <c r="L110" s="799">
        <v>180</v>
      </c>
      <c r="M110" s="799">
        <v>360</v>
      </c>
      <c r="N110" s="799">
        <v>360</v>
      </c>
      <c r="O110" s="26">
        <v>180</v>
      </c>
      <c r="P110" s="26">
        <v>90</v>
      </c>
      <c r="Q110" s="800">
        <v>90</v>
      </c>
      <c r="R110" s="26">
        <v>90</v>
      </c>
      <c r="S110" s="26">
        <v>180</v>
      </c>
      <c r="T110" s="26">
        <v>90</v>
      </c>
      <c r="U110" s="193">
        <f t="shared" ref="U110:U111" si="13">SUM(I110:T110)</f>
        <v>1800</v>
      </c>
      <c r="V110" s="1440">
        <v>0.3</v>
      </c>
      <c r="W110" s="1441">
        <f>IF(OR(U111=0,V110=0),0,(U111/U110*V110))</f>
        <v>0.3</v>
      </c>
      <c r="X110" s="711"/>
      <c r="Y110" s="1440"/>
      <c r="Z110" s="1440"/>
      <c r="AA110" s="1440"/>
      <c r="AB110" s="1440"/>
      <c r="AC110" s="1440"/>
      <c r="AD110" s="1062" t="s">
        <v>3131</v>
      </c>
      <c r="AE110" s="1062" t="s">
        <v>3132</v>
      </c>
      <c r="AF110" s="1062" t="s">
        <v>3133</v>
      </c>
      <c r="AG110" s="1483" t="s">
        <v>3134</v>
      </c>
      <c r="AH110" s="1062" t="s">
        <v>3135</v>
      </c>
      <c r="AI110" s="1062" t="s">
        <v>3136</v>
      </c>
      <c r="AJ110" s="1062" t="s">
        <v>3137</v>
      </c>
    </row>
    <row r="111" spans="1:36" ht="51.75" customHeight="1">
      <c r="A111" s="1018"/>
      <c r="B111" s="1008"/>
      <c r="C111" s="1008"/>
      <c r="D111" s="1008"/>
      <c r="E111" s="1008"/>
      <c r="F111" s="1008"/>
      <c r="G111" s="1008"/>
      <c r="H111" s="166" t="s">
        <v>69</v>
      </c>
      <c r="I111" s="801">
        <v>30</v>
      </c>
      <c r="J111" s="801">
        <v>70</v>
      </c>
      <c r="K111" s="801">
        <v>216</v>
      </c>
      <c r="L111" s="801">
        <v>141</v>
      </c>
      <c r="M111" s="802">
        <v>468</v>
      </c>
      <c r="N111" s="803">
        <v>171</v>
      </c>
      <c r="O111" s="801">
        <v>169</v>
      </c>
      <c r="P111" s="801">
        <v>287</v>
      </c>
      <c r="Q111" s="804">
        <v>149</v>
      </c>
      <c r="R111" s="801">
        <v>99</v>
      </c>
      <c r="S111" s="26">
        <v>0</v>
      </c>
      <c r="T111" s="801">
        <v>0</v>
      </c>
      <c r="U111" s="193">
        <f t="shared" si="13"/>
        <v>1800</v>
      </c>
      <c r="V111" s="1008"/>
      <c r="W111" s="1442"/>
      <c r="X111" s="711"/>
      <c r="Y111" s="1008"/>
      <c r="Z111" s="1008"/>
      <c r="AA111" s="1008"/>
      <c r="AB111" s="1008"/>
      <c r="AC111" s="1008"/>
      <c r="AD111" s="1008"/>
      <c r="AE111" s="1008"/>
      <c r="AF111" s="1008"/>
      <c r="AG111" s="1008"/>
      <c r="AH111" s="1008"/>
      <c r="AI111" s="1008"/>
      <c r="AJ111" s="1008"/>
    </row>
    <row r="112" spans="1:36" ht="15.75" customHeight="1">
      <c r="A112" s="1018"/>
      <c r="B112" s="805"/>
      <c r="C112" s="805"/>
      <c r="D112" s="1443" t="s">
        <v>30</v>
      </c>
      <c r="E112" s="1010"/>
      <c r="F112" s="1010"/>
      <c r="G112" s="1010"/>
      <c r="H112" s="1010"/>
      <c r="I112" s="1010"/>
      <c r="J112" s="1010"/>
      <c r="K112" s="1010"/>
      <c r="L112" s="1010"/>
      <c r="M112" s="1010"/>
      <c r="N112" s="1010"/>
      <c r="O112" s="1010"/>
      <c r="P112" s="1010"/>
      <c r="Q112" s="1010"/>
      <c r="R112" s="1010"/>
      <c r="S112" s="1010"/>
      <c r="T112" s="1010"/>
      <c r="U112" s="1010"/>
      <c r="V112" s="1010"/>
      <c r="W112" s="1011"/>
      <c r="X112" s="711"/>
      <c r="Y112" s="711"/>
      <c r="Z112" s="711"/>
      <c r="AA112" s="711"/>
      <c r="AB112" s="711"/>
      <c r="AC112" s="711"/>
      <c r="AD112" s="711"/>
      <c r="AE112" s="711"/>
      <c r="AF112" s="711"/>
      <c r="AG112" s="806"/>
      <c r="AH112" s="711"/>
      <c r="AI112" s="711"/>
      <c r="AJ112" s="711"/>
    </row>
    <row r="113" spans="1:36" ht="24.75" customHeight="1">
      <c r="A113" s="1018"/>
      <c r="B113" s="1460" t="s">
        <v>1648</v>
      </c>
      <c r="C113" s="1473" t="s">
        <v>3116</v>
      </c>
      <c r="D113" s="1421" t="s">
        <v>3124</v>
      </c>
      <c r="E113" s="1013"/>
      <c r="F113" s="1013"/>
      <c r="G113" s="1014"/>
      <c r="H113" s="24" t="s">
        <v>68</v>
      </c>
      <c r="I113" s="28">
        <v>0</v>
      </c>
      <c r="J113" s="28">
        <v>0</v>
      </c>
      <c r="K113" s="28">
        <v>0.1</v>
      </c>
      <c r="L113" s="28">
        <v>0.1</v>
      </c>
      <c r="M113" s="28">
        <v>0.2</v>
      </c>
      <c r="N113" s="28">
        <v>0.2</v>
      </c>
      <c r="O113" s="28">
        <v>0.1</v>
      </c>
      <c r="P113" s="28">
        <v>0.05</v>
      </c>
      <c r="Q113" s="744">
        <v>0.05</v>
      </c>
      <c r="R113" s="28">
        <v>0.05</v>
      </c>
      <c r="S113" s="28">
        <v>0.1</v>
      </c>
      <c r="T113" s="28">
        <v>0.05</v>
      </c>
      <c r="U113" s="28">
        <f t="shared" ref="U113:U118" si="14">SUM(I113:T113)</f>
        <v>1.0000000000000002</v>
      </c>
      <c r="V113" s="1047">
        <v>0.2</v>
      </c>
      <c r="W113" s="1053">
        <v>2E-3</v>
      </c>
      <c r="X113" s="711"/>
      <c r="Y113" s="1047"/>
      <c r="Z113" s="1047"/>
      <c r="AA113" s="1047"/>
      <c r="AB113" s="1047"/>
      <c r="AC113" s="1047"/>
      <c r="AD113" s="1046" t="s">
        <v>3138</v>
      </c>
      <c r="AE113" s="1046" t="s">
        <v>3139</v>
      </c>
      <c r="AF113" s="1046" t="s">
        <v>3140</v>
      </c>
      <c r="AG113" s="1323" t="s">
        <v>3141</v>
      </c>
      <c r="AH113" s="1047"/>
      <c r="AI113" s="1047"/>
      <c r="AJ113" s="1047"/>
    </row>
    <row r="114" spans="1:36" ht="24.75" customHeight="1">
      <c r="A114" s="1018"/>
      <c r="B114" s="1008"/>
      <c r="C114" s="1008"/>
      <c r="D114" s="1015"/>
      <c r="E114" s="1016"/>
      <c r="F114" s="1016"/>
      <c r="G114" s="1017"/>
      <c r="H114" s="166" t="s">
        <v>69</v>
      </c>
      <c r="I114" s="49">
        <v>0</v>
      </c>
      <c r="J114" s="49">
        <v>0</v>
      </c>
      <c r="K114" s="49">
        <v>0</v>
      </c>
      <c r="L114" s="49">
        <v>0</v>
      </c>
      <c r="M114" s="49">
        <v>0</v>
      </c>
      <c r="N114" s="749">
        <v>0.2</v>
      </c>
      <c r="O114" s="749">
        <v>0.1</v>
      </c>
      <c r="P114" s="749">
        <v>0.05</v>
      </c>
      <c r="Q114" s="746">
        <v>0.05</v>
      </c>
      <c r="R114" s="749">
        <v>0.05</v>
      </c>
      <c r="S114" s="749">
        <v>0.1</v>
      </c>
      <c r="T114" s="749">
        <v>0.05</v>
      </c>
      <c r="U114" s="49">
        <f t="shared" si="14"/>
        <v>0.60000000000000009</v>
      </c>
      <c r="V114" s="1008"/>
      <c r="W114" s="1008"/>
      <c r="X114" s="711"/>
      <c r="Y114" s="1008"/>
      <c r="Z114" s="1008"/>
      <c r="AA114" s="1008"/>
      <c r="AB114" s="1008"/>
      <c r="AC114" s="1008"/>
      <c r="AD114" s="1008"/>
      <c r="AE114" s="1008"/>
      <c r="AF114" s="1008"/>
      <c r="AG114" s="1008"/>
      <c r="AH114" s="1008"/>
      <c r="AI114" s="1008"/>
      <c r="AJ114" s="1008"/>
    </row>
    <row r="115" spans="1:36" ht="21.75" customHeight="1">
      <c r="A115" s="1018"/>
      <c r="B115" s="1460" t="s">
        <v>1648</v>
      </c>
      <c r="C115" s="1473" t="s">
        <v>3116</v>
      </c>
      <c r="D115" s="1421" t="s">
        <v>3125</v>
      </c>
      <c r="E115" s="1013"/>
      <c r="F115" s="1013"/>
      <c r="G115" s="1014"/>
      <c r="H115" s="24" t="s">
        <v>68</v>
      </c>
      <c r="I115" s="807">
        <v>0</v>
      </c>
      <c r="J115" s="49">
        <v>0</v>
      </c>
      <c r="K115" s="49">
        <v>0.1</v>
      </c>
      <c r="L115" s="49">
        <v>0.1</v>
      </c>
      <c r="M115" s="49">
        <v>0.2</v>
      </c>
      <c r="N115" s="49">
        <v>0.2</v>
      </c>
      <c r="O115" s="49">
        <v>0.1</v>
      </c>
      <c r="P115" s="49">
        <v>0.05</v>
      </c>
      <c r="Q115" s="744">
        <v>0.05</v>
      </c>
      <c r="R115" s="49">
        <v>0.05</v>
      </c>
      <c r="S115" s="49">
        <v>0.1</v>
      </c>
      <c r="T115" s="49">
        <v>0.05</v>
      </c>
      <c r="U115" s="49">
        <f t="shared" si="14"/>
        <v>1.0000000000000002</v>
      </c>
      <c r="V115" s="1047">
        <v>0.7</v>
      </c>
      <c r="W115" s="1053">
        <v>6.9999999999999993E-3</v>
      </c>
      <c r="X115" s="711"/>
      <c r="Y115" s="1047"/>
      <c r="Z115" s="1047"/>
      <c r="AA115" s="1047"/>
      <c r="AB115" s="1047"/>
      <c r="AC115" s="1047"/>
      <c r="AD115" s="1046" t="s">
        <v>3142</v>
      </c>
      <c r="AE115" s="1046" t="s">
        <v>3143</v>
      </c>
      <c r="AF115" s="1046" t="s">
        <v>3144</v>
      </c>
      <c r="AG115" s="1323" t="s">
        <v>3145</v>
      </c>
      <c r="AH115" s="1047"/>
      <c r="AI115" s="1047"/>
      <c r="AJ115" s="1047"/>
    </row>
    <row r="116" spans="1:36" ht="21.75" customHeight="1">
      <c r="A116" s="1018"/>
      <c r="B116" s="1008"/>
      <c r="C116" s="1008"/>
      <c r="D116" s="1015"/>
      <c r="E116" s="1016"/>
      <c r="F116" s="1016"/>
      <c r="G116" s="1017"/>
      <c r="H116" s="166" t="s">
        <v>69</v>
      </c>
      <c r="I116" s="49">
        <v>0</v>
      </c>
      <c r="J116" s="49">
        <v>0</v>
      </c>
      <c r="K116" s="49">
        <v>0.1</v>
      </c>
      <c r="L116" s="49">
        <v>0.1</v>
      </c>
      <c r="M116" s="49">
        <v>0.2</v>
      </c>
      <c r="N116" s="749">
        <v>0.2</v>
      </c>
      <c r="O116" s="749">
        <v>0.1</v>
      </c>
      <c r="P116" s="749">
        <v>0.05</v>
      </c>
      <c r="Q116" s="746">
        <v>0.05</v>
      </c>
      <c r="R116" s="749">
        <v>0.05</v>
      </c>
      <c r="S116" s="749">
        <v>0.1</v>
      </c>
      <c r="T116" s="749">
        <v>0.05</v>
      </c>
      <c r="U116" s="49">
        <f t="shared" si="14"/>
        <v>1.0000000000000002</v>
      </c>
      <c r="V116" s="1008"/>
      <c r="W116" s="1008"/>
      <c r="X116" s="711"/>
      <c r="Y116" s="1008"/>
      <c r="Z116" s="1008"/>
      <c r="AA116" s="1008"/>
      <c r="AB116" s="1008"/>
      <c r="AC116" s="1008"/>
      <c r="AD116" s="1008"/>
      <c r="AE116" s="1008"/>
      <c r="AF116" s="1008"/>
      <c r="AG116" s="1008"/>
      <c r="AH116" s="1008"/>
      <c r="AI116" s="1008"/>
      <c r="AJ116" s="1008"/>
    </row>
    <row r="117" spans="1:36" ht="21.75" customHeight="1">
      <c r="A117" s="1018"/>
      <c r="B117" s="1460" t="s">
        <v>1648</v>
      </c>
      <c r="C117" s="1473" t="s">
        <v>3116</v>
      </c>
      <c r="D117" s="1421" t="s">
        <v>3146</v>
      </c>
      <c r="E117" s="1013"/>
      <c r="F117" s="1013"/>
      <c r="G117" s="1014"/>
      <c r="H117" s="24" t="s">
        <v>68</v>
      </c>
      <c r="I117" s="49">
        <v>0</v>
      </c>
      <c r="J117" s="49">
        <v>0</v>
      </c>
      <c r="K117" s="49">
        <v>0</v>
      </c>
      <c r="L117" s="49">
        <v>0</v>
      </c>
      <c r="M117" s="49">
        <v>0.35</v>
      </c>
      <c r="N117" s="49">
        <v>0</v>
      </c>
      <c r="O117" s="808">
        <v>0.05</v>
      </c>
      <c r="P117" s="808">
        <v>0.1</v>
      </c>
      <c r="Q117" s="809">
        <v>0.15</v>
      </c>
      <c r="R117" s="25">
        <v>0.15</v>
      </c>
      <c r="S117" s="25">
        <v>0.2</v>
      </c>
      <c r="T117" s="28">
        <v>0</v>
      </c>
      <c r="U117" s="27">
        <f t="shared" si="14"/>
        <v>1</v>
      </c>
      <c r="V117" s="1047">
        <v>0.1</v>
      </c>
      <c r="W117" s="1053">
        <v>1E-3</v>
      </c>
      <c r="X117" s="711"/>
      <c r="Y117" s="1047"/>
      <c r="Z117" s="1047"/>
      <c r="AA117" s="1047"/>
      <c r="AB117" s="1047"/>
      <c r="AC117" s="1047"/>
      <c r="AD117" s="1046" t="s">
        <v>3147</v>
      </c>
      <c r="AE117" s="1046" t="s">
        <v>3148</v>
      </c>
      <c r="AF117" s="1046" t="s">
        <v>3149</v>
      </c>
      <c r="AG117" s="1323" t="s">
        <v>3150</v>
      </c>
      <c r="AH117" s="1047"/>
      <c r="AI117" s="1047"/>
      <c r="AJ117" s="1047"/>
    </row>
    <row r="118" spans="1:36" ht="21.75" customHeight="1">
      <c r="A118" s="1008"/>
      <c r="B118" s="1008"/>
      <c r="C118" s="1008"/>
      <c r="D118" s="1015"/>
      <c r="E118" s="1016"/>
      <c r="F118" s="1016"/>
      <c r="G118" s="1017"/>
      <c r="H118" s="166" t="s">
        <v>69</v>
      </c>
      <c r="I118" s="811">
        <v>0</v>
      </c>
      <c r="J118" s="811">
        <v>0</v>
      </c>
      <c r="K118" s="811">
        <v>0</v>
      </c>
      <c r="L118" s="811">
        <v>0</v>
      </c>
      <c r="M118" s="811">
        <v>0</v>
      </c>
      <c r="N118" s="811">
        <v>0</v>
      </c>
      <c r="O118" s="812">
        <v>0.05</v>
      </c>
      <c r="P118" s="812">
        <v>0.1</v>
      </c>
      <c r="Q118" s="813">
        <v>0.15</v>
      </c>
      <c r="R118" s="812">
        <v>0.15</v>
      </c>
      <c r="S118" s="812">
        <v>0.2</v>
      </c>
      <c r="T118" s="811">
        <v>0</v>
      </c>
      <c r="U118" s="811">
        <f t="shared" si="14"/>
        <v>0.65000000000000013</v>
      </c>
      <c r="V118" s="1008"/>
      <c r="W118" s="1008"/>
      <c r="X118" s="711"/>
      <c r="Y118" s="1008"/>
      <c r="Z118" s="1008"/>
      <c r="AA118" s="1008"/>
      <c r="AB118" s="1008"/>
      <c r="AC118" s="1008"/>
      <c r="AD118" s="1008"/>
      <c r="AE118" s="1008"/>
      <c r="AF118" s="1008"/>
      <c r="AG118" s="1008"/>
      <c r="AH118" s="1008"/>
      <c r="AI118" s="1008"/>
      <c r="AJ118" s="1008"/>
    </row>
    <row r="119" spans="1:36" ht="26.25" customHeight="1">
      <c r="A119" s="37" t="s">
        <v>2</v>
      </c>
      <c r="B119" s="793"/>
      <c r="C119" s="38"/>
      <c r="D119" s="37" t="s">
        <v>3</v>
      </c>
      <c r="E119" s="37" t="s">
        <v>4</v>
      </c>
      <c r="F119" s="37" t="s">
        <v>5</v>
      </c>
      <c r="G119" s="37" t="s">
        <v>6</v>
      </c>
      <c r="H119" s="37" t="s">
        <v>53</v>
      </c>
      <c r="I119" s="37" t="s">
        <v>54</v>
      </c>
      <c r="J119" s="37" t="s">
        <v>55</v>
      </c>
      <c r="K119" s="37" t="s">
        <v>56</v>
      </c>
      <c r="L119" s="37" t="s">
        <v>57</v>
      </c>
      <c r="M119" s="37" t="s">
        <v>58</v>
      </c>
      <c r="N119" s="37" t="s">
        <v>59</v>
      </c>
      <c r="O119" s="37" t="s">
        <v>60</v>
      </c>
      <c r="P119" s="37" t="s">
        <v>61</v>
      </c>
      <c r="Q119" s="37" t="s">
        <v>62</v>
      </c>
      <c r="R119" s="37" t="s">
        <v>63</v>
      </c>
      <c r="S119" s="37" t="s">
        <v>64</v>
      </c>
      <c r="T119" s="37" t="s">
        <v>65</v>
      </c>
      <c r="U119" s="37" t="s">
        <v>66</v>
      </c>
      <c r="V119" s="38" t="s">
        <v>52</v>
      </c>
      <c r="W119" s="40" t="s">
        <v>162</v>
      </c>
      <c r="X119" s="711"/>
      <c r="Y119" s="117" t="s">
        <v>826</v>
      </c>
      <c r="Z119" s="117" t="s">
        <v>827</v>
      </c>
      <c r="AA119" s="117" t="s">
        <v>828</v>
      </c>
      <c r="AB119" s="117" t="s">
        <v>829</v>
      </c>
      <c r="AC119" s="117" t="s">
        <v>830</v>
      </c>
      <c r="AD119" s="117" t="s">
        <v>831</v>
      </c>
      <c r="AE119" s="117" t="s">
        <v>832</v>
      </c>
      <c r="AF119" s="117" t="s">
        <v>833</v>
      </c>
      <c r="AG119" s="722" t="s">
        <v>834</v>
      </c>
      <c r="AH119" s="117" t="s">
        <v>835</v>
      </c>
      <c r="AI119" s="117" t="s">
        <v>836</v>
      </c>
      <c r="AJ119" s="117" t="s">
        <v>837</v>
      </c>
    </row>
    <row r="120" spans="1:36" ht="38.25" customHeight="1">
      <c r="A120" s="1030" t="s">
        <v>3151</v>
      </c>
      <c r="B120" s="1463" t="s">
        <v>1538</v>
      </c>
      <c r="C120" s="1474" t="s">
        <v>3152</v>
      </c>
      <c r="D120" s="1453" t="s">
        <v>137</v>
      </c>
      <c r="E120" s="1447">
        <v>1</v>
      </c>
      <c r="F120" s="1453" t="s">
        <v>3154</v>
      </c>
      <c r="G120" s="1453" t="s">
        <v>3155</v>
      </c>
      <c r="H120" s="814" t="s">
        <v>68</v>
      </c>
      <c r="I120" s="815">
        <v>0</v>
      </c>
      <c r="J120" s="815">
        <v>0</v>
      </c>
      <c r="K120" s="815">
        <v>0</v>
      </c>
      <c r="L120" s="815">
        <v>0</v>
      </c>
      <c r="M120" s="815">
        <v>0.04</v>
      </c>
      <c r="N120" s="815">
        <v>0.03</v>
      </c>
      <c r="O120" s="815">
        <v>0.02</v>
      </c>
      <c r="P120" s="815">
        <v>0.14600000000000002</v>
      </c>
      <c r="Q120" s="815">
        <v>0.21099999999999999</v>
      </c>
      <c r="R120" s="815">
        <v>0.20099999999999998</v>
      </c>
      <c r="S120" s="815">
        <v>0.17599999999999999</v>
      </c>
      <c r="T120" s="815">
        <v>0.17599999999999999</v>
      </c>
      <c r="U120" s="816">
        <f t="shared" ref="U120:U121" si="15">SUM(I120:T120)</f>
        <v>1</v>
      </c>
      <c r="V120" s="1449">
        <v>0</v>
      </c>
      <c r="W120" s="1450">
        <f>IF(OR(U121=0,V120=0),0,(U121/U120*V120))</f>
        <v>0</v>
      </c>
      <c r="X120" s="818"/>
      <c r="Y120" s="1481"/>
      <c r="Z120" s="1481"/>
      <c r="AA120" s="1481"/>
      <c r="AB120" s="1481"/>
      <c r="AC120" s="1481"/>
      <c r="AD120" s="1046" t="s">
        <v>3161</v>
      </c>
      <c r="AE120" s="1307" t="s">
        <v>3162</v>
      </c>
      <c r="AF120" s="1481"/>
      <c r="AG120" s="1482" t="s">
        <v>3163</v>
      </c>
      <c r="AH120" s="1481"/>
      <c r="AI120" s="1481"/>
      <c r="AJ120" s="1048" t="s">
        <v>3164</v>
      </c>
    </row>
    <row r="121" spans="1:36" ht="38.25" customHeight="1">
      <c r="A121" s="1018"/>
      <c r="B121" s="1008"/>
      <c r="C121" s="1008"/>
      <c r="D121" s="1008"/>
      <c r="E121" s="1008"/>
      <c r="F121" s="1008"/>
      <c r="G121" s="1008"/>
      <c r="H121" s="814" t="s">
        <v>69</v>
      </c>
      <c r="I121" s="792">
        <v>0</v>
      </c>
      <c r="J121" s="792">
        <v>0</v>
      </c>
      <c r="K121" s="792">
        <v>0</v>
      </c>
      <c r="L121" s="792">
        <v>0</v>
      </c>
      <c r="M121" s="792">
        <v>0.04</v>
      </c>
      <c r="N121" s="792">
        <v>0.02</v>
      </c>
      <c r="O121" s="203">
        <v>0.02</v>
      </c>
      <c r="P121" s="815">
        <v>0.14600000000000002</v>
      </c>
      <c r="Q121" s="203">
        <v>0</v>
      </c>
      <c r="R121" s="203">
        <v>0</v>
      </c>
      <c r="S121" s="203">
        <v>0</v>
      </c>
      <c r="T121" s="203">
        <v>0</v>
      </c>
      <c r="U121" s="792">
        <f t="shared" si="15"/>
        <v>0.22600000000000003</v>
      </c>
      <c r="V121" s="1008"/>
      <c r="W121" s="1442"/>
      <c r="X121" s="818"/>
      <c r="Y121" s="1008"/>
      <c r="Z121" s="1008"/>
      <c r="AA121" s="1008"/>
      <c r="AB121" s="1008"/>
      <c r="AC121" s="1008"/>
      <c r="AD121" s="1008"/>
      <c r="AE121" s="1008"/>
      <c r="AF121" s="1008"/>
      <c r="AG121" s="1008"/>
      <c r="AH121" s="1008"/>
      <c r="AI121" s="1008"/>
      <c r="AJ121" s="1008"/>
    </row>
    <row r="122" spans="1:36" ht="15.75" customHeight="1">
      <c r="A122" s="1018"/>
      <c r="B122" s="820"/>
      <c r="C122" s="820"/>
      <c r="D122" s="1444" t="s">
        <v>30</v>
      </c>
      <c r="E122" s="1010"/>
      <c r="F122" s="1010"/>
      <c r="G122" s="1010"/>
      <c r="H122" s="1010"/>
      <c r="I122" s="1010"/>
      <c r="J122" s="1010"/>
      <c r="K122" s="1010"/>
      <c r="L122" s="1010"/>
      <c r="M122" s="1010"/>
      <c r="N122" s="1010"/>
      <c r="O122" s="1010"/>
      <c r="P122" s="1010"/>
      <c r="Q122" s="1010"/>
      <c r="R122" s="1010"/>
      <c r="S122" s="1010"/>
      <c r="T122" s="1010"/>
      <c r="U122" s="1010"/>
      <c r="V122" s="1010"/>
      <c r="W122" s="1011"/>
      <c r="X122" s="818"/>
      <c r="Y122" s="711"/>
      <c r="Z122" s="711"/>
      <c r="AA122" s="711"/>
      <c r="AB122" s="711"/>
      <c r="AC122" s="711"/>
      <c r="AD122" s="711"/>
      <c r="AE122" s="711"/>
      <c r="AF122" s="711"/>
      <c r="AG122" s="711"/>
      <c r="AH122" s="711"/>
      <c r="AI122" s="711"/>
      <c r="AJ122" s="711"/>
    </row>
    <row r="123" spans="1:36" ht="15" customHeight="1">
      <c r="A123" s="1018"/>
      <c r="B123" s="1463" t="s">
        <v>1538</v>
      </c>
      <c r="C123" s="1464" t="s">
        <v>3152</v>
      </c>
      <c r="D123" s="1455" t="s">
        <v>3177</v>
      </c>
      <c r="E123" s="1013"/>
      <c r="F123" s="1013"/>
      <c r="G123" s="1014"/>
      <c r="H123" s="822" t="s">
        <v>68</v>
      </c>
      <c r="I123" s="815">
        <v>0</v>
      </c>
      <c r="J123" s="815">
        <v>0</v>
      </c>
      <c r="K123" s="815">
        <v>0</v>
      </c>
      <c r="L123" s="815">
        <v>0</v>
      </c>
      <c r="M123" s="815">
        <v>1</v>
      </c>
      <c r="N123" s="815">
        <v>0</v>
      </c>
      <c r="O123" s="815">
        <v>0</v>
      </c>
      <c r="P123" s="815">
        <v>0</v>
      </c>
      <c r="Q123" s="815">
        <v>0</v>
      </c>
      <c r="R123" s="815">
        <v>0</v>
      </c>
      <c r="S123" s="815">
        <v>0</v>
      </c>
      <c r="T123" s="815">
        <v>0</v>
      </c>
      <c r="U123" s="815">
        <f t="shared" ref="U123:U133" si="16">SUM(I123:T123)</f>
        <v>1</v>
      </c>
      <c r="V123" s="1447">
        <v>0.02</v>
      </c>
      <c r="W123" s="1451">
        <f>2/100</f>
        <v>0.02</v>
      </c>
      <c r="X123" s="818"/>
      <c r="Y123" s="1381"/>
      <c r="Z123" s="1381"/>
      <c r="AA123" s="1381"/>
      <c r="AB123" s="1381"/>
      <c r="AC123" s="1381"/>
      <c r="AD123" s="1381"/>
      <c r="AE123" s="1048" t="s">
        <v>2491</v>
      </c>
      <c r="AF123" s="1381"/>
      <c r="AG123" s="1381"/>
      <c r="AH123" s="1381"/>
      <c r="AI123" s="1381"/>
      <c r="AJ123" s="1048" t="s">
        <v>3164</v>
      </c>
    </row>
    <row r="124" spans="1:36" ht="15.75" customHeight="1">
      <c r="A124" s="1018"/>
      <c r="B124" s="1008"/>
      <c r="C124" s="1008"/>
      <c r="D124" s="1015"/>
      <c r="E124" s="1016"/>
      <c r="F124" s="1016"/>
      <c r="G124" s="1017"/>
      <c r="H124" s="822" t="s">
        <v>69</v>
      </c>
      <c r="I124" s="815">
        <v>0</v>
      </c>
      <c r="J124" s="815">
        <v>0</v>
      </c>
      <c r="K124" s="815">
        <v>0</v>
      </c>
      <c r="L124" s="815">
        <v>0</v>
      </c>
      <c r="M124" s="815">
        <v>1</v>
      </c>
      <c r="N124" s="815">
        <v>0</v>
      </c>
      <c r="O124" s="815">
        <v>0</v>
      </c>
      <c r="P124" s="815">
        <v>0</v>
      </c>
      <c r="Q124" s="815">
        <v>0</v>
      </c>
      <c r="R124" s="815">
        <v>0</v>
      </c>
      <c r="S124" s="815">
        <v>0</v>
      </c>
      <c r="T124" s="815">
        <v>0</v>
      </c>
      <c r="U124" s="815">
        <f t="shared" si="16"/>
        <v>1</v>
      </c>
      <c r="V124" s="1008"/>
      <c r="W124" s="1008"/>
      <c r="X124" s="818"/>
      <c r="Y124" s="1008"/>
      <c r="Z124" s="1008"/>
      <c r="AA124" s="1008"/>
      <c r="AB124" s="1008"/>
      <c r="AC124" s="1008"/>
      <c r="AD124" s="1008"/>
      <c r="AE124" s="1008"/>
      <c r="AF124" s="1008"/>
      <c r="AG124" s="1008"/>
      <c r="AH124" s="1008"/>
      <c r="AI124" s="1008"/>
      <c r="AJ124" s="1008"/>
    </row>
    <row r="125" spans="1:36" ht="15" customHeight="1">
      <c r="A125" s="1018"/>
      <c r="B125" s="1463" t="s">
        <v>1538</v>
      </c>
      <c r="C125" s="1464" t="s">
        <v>3152</v>
      </c>
      <c r="D125" s="1455" t="s">
        <v>3190</v>
      </c>
      <c r="E125" s="1013"/>
      <c r="F125" s="1013"/>
      <c r="G125" s="1014"/>
      <c r="H125" s="822" t="s">
        <v>68</v>
      </c>
      <c r="I125" s="815">
        <v>0</v>
      </c>
      <c r="J125" s="815">
        <v>0</v>
      </c>
      <c r="K125" s="815">
        <v>0</v>
      </c>
      <c r="L125" s="815">
        <v>0</v>
      </c>
      <c r="M125" s="815">
        <v>0.5</v>
      </c>
      <c r="N125" s="815">
        <v>0.5</v>
      </c>
      <c r="O125" s="815">
        <v>0</v>
      </c>
      <c r="P125" s="815">
        <v>0</v>
      </c>
      <c r="Q125" s="815">
        <v>0</v>
      </c>
      <c r="R125" s="815">
        <v>0</v>
      </c>
      <c r="S125" s="815">
        <v>0</v>
      </c>
      <c r="T125" s="815">
        <v>0</v>
      </c>
      <c r="U125" s="815">
        <f t="shared" si="16"/>
        <v>1</v>
      </c>
      <c r="V125" s="1447">
        <v>0.02</v>
      </c>
      <c r="W125" s="1448">
        <f>2/100</f>
        <v>0.02</v>
      </c>
      <c r="X125" s="818"/>
      <c r="Y125" s="1381"/>
      <c r="Z125" s="1381"/>
      <c r="AA125" s="1381"/>
      <c r="AB125" s="1381"/>
      <c r="AC125" s="1381"/>
      <c r="AD125" s="1381"/>
      <c r="AE125" s="1048" t="s">
        <v>2816</v>
      </c>
      <c r="AF125" s="1381"/>
      <c r="AG125" s="1381"/>
      <c r="AH125" s="1381"/>
      <c r="AI125" s="1381"/>
      <c r="AJ125" s="1048" t="s">
        <v>3164</v>
      </c>
    </row>
    <row r="126" spans="1:36" ht="15.75" customHeight="1">
      <c r="A126" s="1018"/>
      <c r="B126" s="1008"/>
      <c r="C126" s="1008"/>
      <c r="D126" s="1015"/>
      <c r="E126" s="1016"/>
      <c r="F126" s="1016"/>
      <c r="G126" s="1017"/>
      <c r="H126" s="822" t="s">
        <v>69</v>
      </c>
      <c r="I126" s="815">
        <v>0</v>
      </c>
      <c r="J126" s="815">
        <v>0</v>
      </c>
      <c r="K126" s="815">
        <v>0</v>
      </c>
      <c r="L126" s="815">
        <v>0</v>
      </c>
      <c r="M126" s="815">
        <v>0.5</v>
      </c>
      <c r="N126" s="815">
        <v>0.5</v>
      </c>
      <c r="O126" s="815">
        <v>0</v>
      </c>
      <c r="P126" s="815">
        <v>0</v>
      </c>
      <c r="Q126" s="815">
        <v>0</v>
      </c>
      <c r="R126" s="815">
        <v>0</v>
      </c>
      <c r="S126" s="815">
        <v>0</v>
      </c>
      <c r="T126" s="815">
        <v>0</v>
      </c>
      <c r="U126" s="815">
        <f t="shared" si="16"/>
        <v>1</v>
      </c>
      <c r="V126" s="1008"/>
      <c r="W126" s="1008"/>
      <c r="X126" s="818"/>
      <c r="Y126" s="1008"/>
      <c r="Z126" s="1008"/>
      <c r="AA126" s="1008"/>
      <c r="AB126" s="1008"/>
      <c r="AC126" s="1008"/>
      <c r="AD126" s="1008"/>
      <c r="AE126" s="1008"/>
      <c r="AF126" s="1008"/>
      <c r="AG126" s="1008"/>
      <c r="AH126" s="1008"/>
      <c r="AI126" s="1008"/>
      <c r="AJ126" s="1008"/>
    </row>
    <row r="127" spans="1:36" ht="15" customHeight="1">
      <c r="A127" s="1018"/>
      <c r="B127" s="1463" t="s">
        <v>1538</v>
      </c>
      <c r="C127" s="1464" t="s">
        <v>3152</v>
      </c>
      <c r="D127" s="1455" t="s">
        <v>3192</v>
      </c>
      <c r="E127" s="1013"/>
      <c r="F127" s="1013"/>
      <c r="G127" s="1014"/>
      <c r="H127" s="822" t="s">
        <v>68</v>
      </c>
      <c r="I127" s="815">
        <v>0</v>
      </c>
      <c r="J127" s="815">
        <v>0</v>
      </c>
      <c r="K127" s="815">
        <v>0</v>
      </c>
      <c r="L127" s="815">
        <v>0</v>
      </c>
      <c r="M127" s="815">
        <v>0.5</v>
      </c>
      <c r="N127" s="815">
        <v>0.5</v>
      </c>
      <c r="O127" s="815">
        <v>0</v>
      </c>
      <c r="P127" s="815">
        <v>0</v>
      </c>
      <c r="Q127" s="815">
        <v>0</v>
      </c>
      <c r="R127" s="815">
        <v>0</v>
      </c>
      <c r="S127" s="815">
        <v>0</v>
      </c>
      <c r="T127" s="815">
        <v>0</v>
      </c>
      <c r="U127" s="815">
        <f t="shared" si="16"/>
        <v>1</v>
      </c>
      <c r="V127" s="1447">
        <v>0.02</v>
      </c>
      <c r="W127" s="1448">
        <f>2/100</f>
        <v>0.02</v>
      </c>
      <c r="X127" s="818"/>
      <c r="Y127" s="1381"/>
      <c r="Z127" s="1381"/>
      <c r="AA127" s="1381"/>
      <c r="AB127" s="1381"/>
      <c r="AC127" s="1381"/>
      <c r="AD127" s="1048" t="s">
        <v>3200</v>
      </c>
      <c r="AE127" s="1381"/>
      <c r="AF127" s="1381"/>
      <c r="AG127" s="1381"/>
      <c r="AH127" s="1381"/>
      <c r="AI127" s="1381"/>
      <c r="AJ127" s="1048" t="s">
        <v>3164</v>
      </c>
    </row>
    <row r="128" spans="1:36" ht="15.75" customHeight="1">
      <c r="A128" s="1018"/>
      <c r="B128" s="1008"/>
      <c r="C128" s="1008"/>
      <c r="D128" s="1015"/>
      <c r="E128" s="1016"/>
      <c r="F128" s="1016"/>
      <c r="G128" s="1017"/>
      <c r="H128" s="822" t="s">
        <v>69</v>
      </c>
      <c r="I128" s="815">
        <v>0</v>
      </c>
      <c r="J128" s="815">
        <v>0</v>
      </c>
      <c r="K128" s="815">
        <v>0</v>
      </c>
      <c r="L128" s="815">
        <v>0</v>
      </c>
      <c r="M128" s="815">
        <v>0.5</v>
      </c>
      <c r="N128" s="815">
        <v>0.5</v>
      </c>
      <c r="O128" s="815">
        <v>0</v>
      </c>
      <c r="P128" s="815">
        <v>0</v>
      </c>
      <c r="Q128" s="815">
        <v>0</v>
      </c>
      <c r="R128" s="815">
        <v>0</v>
      </c>
      <c r="S128" s="815">
        <v>0</v>
      </c>
      <c r="T128" s="815">
        <v>0</v>
      </c>
      <c r="U128" s="815">
        <f t="shared" si="16"/>
        <v>1</v>
      </c>
      <c r="V128" s="1008"/>
      <c r="W128" s="1008"/>
      <c r="X128" s="818"/>
      <c r="Y128" s="1008"/>
      <c r="Z128" s="1008"/>
      <c r="AA128" s="1008"/>
      <c r="AB128" s="1008"/>
      <c r="AC128" s="1008"/>
      <c r="AD128" s="1008"/>
      <c r="AE128" s="1008"/>
      <c r="AF128" s="1008"/>
      <c r="AG128" s="1008"/>
      <c r="AH128" s="1008"/>
      <c r="AI128" s="1008"/>
      <c r="AJ128" s="1008"/>
    </row>
    <row r="129" spans="1:36" ht="15" customHeight="1">
      <c r="A129" s="1018"/>
      <c r="B129" s="1463" t="s">
        <v>1538</v>
      </c>
      <c r="C129" s="1464" t="s">
        <v>3152</v>
      </c>
      <c r="D129" s="1455" t="s">
        <v>3206</v>
      </c>
      <c r="E129" s="1013"/>
      <c r="F129" s="1013"/>
      <c r="G129" s="1014"/>
      <c r="H129" s="822" t="s">
        <v>68</v>
      </c>
      <c r="I129" s="815">
        <v>0</v>
      </c>
      <c r="J129" s="815">
        <v>0</v>
      </c>
      <c r="K129" s="815">
        <v>0</v>
      </c>
      <c r="L129" s="815">
        <v>0</v>
      </c>
      <c r="M129" s="815">
        <v>0</v>
      </c>
      <c r="N129" s="815">
        <v>0.5</v>
      </c>
      <c r="O129" s="815">
        <v>0.5</v>
      </c>
      <c r="P129" s="815">
        <v>0</v>
      </c>
      <c r="Q129" s="815">
        <v>0</v>
      </c>
      <c r="R129" s="815">
        <v>0</v>
      </c>
      <c r="S129" s="815">
        <v>0</v>
      </c>
      <c r="T129" s="815">
        <v>0</v>
      </c>
      <c r="U129" s="815">
        <f t="shared" si="16"/>
        <v>1</v>
      </c>
      <c r="V129" s="1447">
        <v>0.02</v>
      </c>
      <c r="W129" s="1448">
        <f>2/100</f>
        <v>0.02</v>
      </c>
      <c r="X129" s="818"/>
      <c r="Y129" s="1381"/>
      <c r="Z129" s="1381"/>
      <c r="AA129" s="1381"/>
      <c r="AB129" s="1381"/>
      <c r="AC129" s="1381"/>
      <c r="AD129" s="1048" t="s">
        <v>3207</v>
      </c>
      <c r="AE129" s="1381"/>
      <c r="AF129" s="1381"/>
      <c r="AG129" s="1381"/>
      <c r="AH129" s="1381"/>
      <c r="AI129" s="1381"/>
      <c r="AJ129" s="1048" t="s">
        <v>3164</v>
      </c>
    </row>
    <row r="130" spans="1:36" ht="15.75" customHeight="1">
      <c r="A130" s="1018"/>
      <c r="B130" s="1008"/>
      <c r="C130" s="1008"/>
      <c r="D130" s="1015"/>
      <c r="E130" s="1016"/>
      <c r="F130" s="1016"/>
      <c r="G130" s="1017"/>
      <c r="H130" s="822" t="s">
        <v>69</v>
      </c>
      <c r="I130" s="815">
        <v>0</v>
      </c>
      <c r="J130" s="815">
        <v>0</v>
      </c>
      <c r="K130" s="815">
        <v>0</v>
      </c>
      <c r="L130" s="815">
        <v>0</v>
      </c>
      <c r="M130" s="815">
        <v>0</v>
      </c>
      <c r="N130" s="815">
        <v>0</v>
      </c>
      <c r="O130" s="823">
        <v>0.5</v>
      </c>
      <c r="P130" s="815">
        <v>0</v>
      </c>
      <c r="Q130" s="815">
        <v>0</v>
      </c>
      <c r="R130" s="815">
        <v>0</v>
      </c>
      <c r="S130" s="815">
        <v>0</v>
      </c>
      <c r="T130" s="815">
        <v>0</v>
      </c>
      <c r="U130" s="815">
        <f t="shared" si="16"/>
        <v>0.5</v>
      </c>
      <c r="V130" s="1008"/>
      <c r="W130" s="1008"/>
      <c r="X130" s="818"/>
      <c r="Y130" s="1008"/>
      <c r="Z130" s="1008"/>
      <c r="AA130" s="1008"/>
      <c r="AB130" s="1008"/>
      <c r="AC130" s="1008"/>
      <c r="AD130" s="1008"/>
      <c r="AE130" s="1008"/>
      <c r="AF130" s="1008"/>
      <c r="AG130" s="1008"/>
      <c r="AH130" s="1008"/>
      <c r="AI130" s="1008"/>
      <c r="AJ130" s="1008"/>
    </row>
    <row r="131" spans="1:36" ht="15" customHeight="1">
      <c r="A131" s="1018"/>
      <c r="B131" s="1463" t="s">
        <v>1538</v>
      </c>
      <c r="C131" s="1464" t="s">
        <v>3152</v>
      </c>
      <c r="D131" s="1455" t="s">
        <v>3211</v>
      </c>
      <c r="E131" s="1013"/>
      <c r="F131" s="1013"/>
      <c r="G131" s="1014"/>
      <c r="H131" s="822" t="s">
        <v>68</v>
      </c>
      <c r="I131" s="815">
        <v>0</v>
      </c>
      <c r="J131" s="815">
        <v>0</v>
      </c>
      <c r="K131" s="815">
        <v>0</v>
      </c>
      <c r="L131" s="815">
        <v>0</v>
      </c>
      <c r="M131" s="815">
        <v>0</v>
      </c>
      <c r="N131" s="815">
        <v>0</v>
      </c>
      <c r="O131" s="815">
        <v>0.5</v>
      </c>
      <c r="P131" s="815">
        <v>0.5</v>
      </c>
      <c r="Q131" s="815">
        <v>0</v>
      </c>
      <c r="R131" s="815">
        <v>0</v>
      </c>
      <c r="S131" s="815">
        <v>0</v>
      </c>
      <c r="T131" s="815">
        <v>0</v>
      </c>
      <c r="U131" s="815">
        <f t="shared" si="16"/>
        <v>1</v>
      </c>
      <c r="V131" s="1447">
        <v>0.02</v>
      </c>
      <c r="W131" s="1448">
        <f>2/100</f>
        <v>0.02</v>
      </c>
      <c r="X131" s="818"/>
      <c r="Y131" s="1381"/>
      <c r="Z131" s="1381"/>
      <c r="AA131" s="1381"/>
      <c r="AB131" s="1381"/>
      <c r="AC131" s="1381"/>
      <c r="AD131" s="1048" t="s">
        <v>3200</v>
      </c>
      <c r="AE131" s="1381"/>
      <c r="AF131" s="1048" t="s">
        <v>3219</v>
      </c>
      <c r="AG131" s="1381"/>
      <c r="AH131" s="1381"/>
      <c r="AI131" s="1381"/>
      <c r="AJ131" s="1048" t="s">
        <v>3164</v>
      </c>
    </row>
    <row r="132" spans="1:36" ht="15.75" customHeight="1">
      <c r="A132" s="1018"/>
      <c r="B132" s="1008"/>
      <c r="C132" s="1008"/>
      <c r="D132" s="1015"/>
      <c r="E132" s="1016"/>
      <c r="F132" s="1016"/>
      <c r="G132" s="1017"/>
      <c r="H132" s="822" t="s">
        <v>69</v>
      </c>
      <c r="I132" s="815">
        <v>0</v>
      </c>
      <c r="J132" s="815">
        <v>0</v>
      </c>
      <c r="K132" s="815">
        <v>0</v>
      </c>
      <c r="L132" s="815">
        <v>0</v>
      </c>
      <c r="M132" s="815">
        <v>0</v>
      </c>
      <c r="N132" s="815">
        <v>0</v>
      </c>
      <c r="O132" s="823">
        <v>0.5</v>
      </c>
      <c r="P132" s="823">
        <v>0</v>
      </c>
      <c r="Q132" s="815">
        <v>0</v>
      </c>
      <c r="R132" s="815">
        <v>0</v>
      </c>
      <c r="S132" s="815">
        <v>0</v>
      </c>
      <c r="T132" s="815">
        <v>0</v>
      </c>
      <c r="U132" s="815">
        <f t="shared" si="16"/>
        <v>0.5</v>
      </c>
      <c r="V132" s="1008"/>
      <c r="W132" s="1008"/>
      <c r="X132" s="818"/>
      <c r="Y132" s="1008"/>
      <c r="Z132" s="1008"/>
      <c r="AA132" s="1008"/>
      <c r="AB132" s="1008"/>
      <c r="AC132" s="1008"/>
      <c r="AD132" s="1008"/>
      <c r="AE132" s="1008"/>
      <c r="AF132" s="1008"/>
      <c r="AG132" s="1008"/>
      <c r="AH132" s="1008"/>
      <c r="AI132" s="1008"/>
      <c r="AJ132" s="1008"/>
    </row>
    <row r="133" spans="1:36" ht="15" customHeight="1">
      <c r="A133" s="1018"/>
      <c r="B133" s="1463" t="s">
        <v>1538</v>
      </c>
      <c r="C133" s="1464" t="s">
        <v>3152</v>
      </c>
      <c r="D133" s="1455" t="s">
        <v>3221</v>
      </c>
      <c r="E133" s="1013"/>
      <c r="F133" s="1013"/>
      <c r="G133" s="1014"/>
      <c r="H133" s="822" t="s">
        <v>68</v>
      </c>
      <c r="I133" s="815">
        <v>0</v>
      </c>
      <c r="J133" s="815">
        <v>0</v>
      </c>
      <c r="K133" s="815">
        <v>0</v>
      </c>
      <c r="L133" s="815">
        <v>0</v>
      </c>
      <c r="M133" s="815">
        <v>0</v>
      </c>
      <c r="N133" s="815">
        <v>0</v>
      </c>
      <c r="O133" s="815">
        <v>0</v>
      </c>
      <c r="P133" s="815">
        <v>0.5</v>
      </c>
      <c r="Q133" s="824">
        <v>0.5</v>
      </c>
      <c r="R133" s="815">
        <v>0</v>
      </c>
      <c r="S133" s="815">
        <v>0</v>
      </c>
      <c r="T133" s="815">
        <v>0</v>
      </c>
      <c r="U133" s="815">
        <f t="shared" si="16"/>
        <v>1</v>
      </c>
      <c r="V133" s="1447">
        <v>0.02</v>
      </c>
      <c r="W133" s="1448">
        <f>2/100</f>
        <v>0.02</v>
      </c>
      <c r="X133" s="818"/>
      <c r="Y133" s="1381"/>
      <c r="Z133" s="1381"/>
      <c r="AA133" s="1381"/>
      <c r="AB133" s="1381"/>
      <c r="AC133" s="1381"/>
      <c r="AD133" s="1048" t="s">
        <v>176</v>
      </c>
      <c r="AE133" s="1381"/>
      <c r="AF133" s="1048" t="s">
        <v>3225</v>
      </c>
      <c r="AG133" s="1048" t="s">
        <v>3227</v>
      </c>
      <c r="AH133" s="1381"/>
      <c r="AI133" s="1381"/>
      <c r="AJ133" s="1048" t="s">
        <v>3164</v>
      </c>
    </row>
    <row r="134" spans="1:36" ht="15.75" customHeight="1">
      <c r="A134" s="1018"/>
      <c r="B134" s="1008"/>
      <c r="C134" s="1008"/>
      <c r="D134" s="1015"/>
      <c r="E134" s="1016"/>
      <c r="F134" s="1016"/>
      <c r="G134" s="1017"/>
      <c r="H134" s="822" t="s">
        <v>69</v>
      </c>
      <c r="I134" s="815">
        <v>0</v>
      </c>
      <c r="J134" s="815">
        <v>0</v>
      </c>
      <c r="K134" s="815">
        <v>0</v>
      </c>
      <c r="L134" s="815">
        <v>0</v>
      </c>
      <c r="M134" s="815">
        <v>0</v>
      </c>
      <c r="N134" s="815">
        <v>0</v>
      </c>
      <c r="O134" s="815">
        <v>0</v>
      </c>
      <c r="P134" s="823">
        <v>0.5</v>
      </c>
      <c r="Q134" s="824">
        <v>0</v>
      </c>
      <c r="R134" s="815">
        <v>0</v>
      </c>
      <c r="S134" s="815">
        <v>0</v>
      </c>
      <c r="T134" s="815">
        <v>0</v>
      </c>
      <c r="U134" s="823">
        <v>0</v>
      </c>
      <c r="V134" s="1008"/>
      <c r="W134" s="1008"/>
      <c r="X134" s="818"/>
      <c r="Y134" s="1008"/>
      <c r="Z134" s="1008"/>
      <c r="AA134" s="1008"/>
      <c r="AB134" s="1008"/>
      <c r="AC134" s="1008"/>
      <c r="AD134" s="1008"/>
      <c r="AE134" s="1008"/>
      <c r="AF134" s="1008"/>
      <c r="AG134" s="1008"/>
      <c r="AH134" s="1008"/>
      <c r="AI134" s="1008"/>
      <c r="AJ134" s="1008"/>
    </row>
    <row r="135" spans="1:36" ht="15.75" customHeight="1">
      <c r="A135" s="1018"/>
      <c r="B135" s="1463" t="s">
        <v>1538</v>
      </c>
      <c r="C135" s="1464" t="s">
        <v>3230</v>
      </c>
      <c r="D135" s="1455" t="s">
        <v>3231</v>
      </c>
      <c r="E135" s="1013"/>
      <c r="F135" s="1013"/>
      <c r="G135" s="1014"/>
      <c r="H135" s="822" t="s">
        <v>68</v>
      </c>
      <c r="I135" s="815">
        <v>0</v>
      </c>
      <c r="J135" s="815">
        <v>0</v>
      </c>
      <c r="K135" s="815">
        <v>0</v>
      </c>
      <c r="L135" s="815">
        <v>0</v>
      </c>
      <c r="M135" s="815">
        <v>0</v>
      </c>
      <c r="N135" s="815">
        <v>0</v>
      </c>
      <c r="O135" s="815">
        <v>0</v>
      </c>
      <c r="P135" s="815">
        <v>0</v>
      </c>
      <c r="Q135" s="824">
        <v>0.5</v>
      </c>
      <c r="R135" s="815">
        <v>0.5</v>
      </c>
      <c r="S135" s="815">
        <v>0</v>
      </c>
      <c r="T135" s="815">
        <v>0</v>
      </c>
      <c r="U135" s="815">
        <f t="shared" ref="U135:U139" si="17">SUM(I135:T135)</f>
        <v>1</v>
      </c>
      <c r="V135" s="1447">
        <v>0.15</v>
      </c>
      <c r="W135" s="1448">
        <f>15/100</f>
        <v>0.15</v>
      </c>
      <c r="X135" s="818"/>
      <c r="Y135" s="1381"/>
      <c r="Z135" s="1381"/>
      <c r="AA135" s="1381"/>
      <c r="AB135" s="1381"/>
      <c r="AC135" s="1381"/>
      <c r="AD135" s="1048" t="s">
        <v>2816</v>
      </c>
      <c r="AE135" s="1381"/>
      <c r="AF135" s="1381"/>
      <c r="AG135" s="1048" t="s">
        <v>3233</v>
      </c>
      <c r="AH135" s="1381"/>
      <c r="AI135" s="1381"/>
      <c r="AJ135" s="1048" t="s">
        <v>3164</v>
      </c>
    </row>
    <row r="136" spans="1:36" ht="15.75" customHeight="1">
      <c r="A136" s="1018"/>
      <c r="B136" s="1008"/>
      <c r="C136" s="1008"/>
      <c r="D136" s="1015"/>
      <c r="E136" s="1016"/>
      <c r="F136" s="1016"/>
      <c r="G136" s="1017"/>
      <c r="H136" s="822" t="s">
        <v>69</v>
      </c>
      <c r="I136" s="815">
        <v>0</v>
      </c>
      <c r="J136" s="815">
        <v>0</v>
      </c>
      <c r="K136" s="815">
        <v>0</v>
      </c>
      <c r="L136" s="815">
        <v>0</v>
      </c>
      <c r="M136" s="815">
        <v>0</v>
      </c>
      <c r="N136" s="815">
        <v>0</v>
      </c>
      <c r="O136" s="815">
        <v>0</v>
      </c>
      <c r="P136" s="815">
        <v>0</v>
      </c>
      <c r="Q136" s="824">
        <v>0</v>
      </c>
      <c r="R136" s="815">
        <v>0</v>
      </c>
      <c r="S136" s="815">
        <v>0</v>
      </c>
      <c r="T136" s="815">
        <v>0</v>
      </c>
      <c r="U136" s="815">
        <f t="shared" si="17"/>
        <v>0</v>
      </c>
      <c r="V136" s="1008"/>
      <c r="W136" s="1008"/>
      <c r="X136" s="818"/>
      <c r="Y136" s="1008"/>
      <c r="Z136" s="1008"/>
      <c r="AA136" s="1008"/>
      <c r="AB136" s="1008"/>
      <c r="AC136" s="1008"/>
      <c r="AD136" s="1008"/>
      <c r="AE136" s="1008"/>
      <c r="AF136" s="1008"/>
      <c r="AG136" s="1008"/>
      <c r="AH136" s="1008"/>
      <c r="AI136" s="1008"/>
      <c r="AJ136" s="1008"/>
    </row>
    <row r="137" spans="1:36" ht="21" customHeight="1">
      <c r="A137" s="1018"/>
      <c r="B137" s="1463" t="s">
        <v>1538</v>
      </c>
      <c r="C137" s="1464" t="s">
        <v>3230</v>
      </c>
      <c r="D137" s="1455" t="s">
        <v>3234</v>
      </c>
      <c r="E137" s="1013"/>
      <c r="F137" s="1013"/>
      <c r="G137" s="1014"/>
      <c r="H137" s="822" t="s">
        <v>68</v>
      </c>
      <c r="I137" s="815">
        <v>0</v>
      </c>
      <c r="J137" s="815">
        <v>0</v>
      </c>
      <c r="K137" s="815">
        <v>0</v>
      </c>
      <c r="L137" s="815">
        <v>0</v>
      </c>
      <c r="M137" s="815">
        <v>0</v>
      </c>
      <c r="N137" s="815">
        <v>0</v>
      </c>
      <c r="O137" s="815">
        <v>0</v>
      </c>
      <c r="P137" s="815">
        <v>0.2</v>
      </c>
      <c r="Q137" s="824">
        <v>0.2</v>
      </c>
      <c r="R137" s="826">
        <v>0.2</v>
      </c>
      <c r="S137" s="815">
        <v>0.2</v>
      </c>
      <c r="T137" s="815">
        <v>0.2</v>
      </c>
      <c r="U137" s="815">
        <f t="shared" si="17"/>
        <v>1</v>
      </c>
      <c r="V137" s="1447">
        <v>0.5</v>
      </c>
      <c r="W137" s="1448">
        <f>50/100</f>
        <v>0.5</v>
      </c>
      <c r="X137" s="818"/>
      <c r="Y137" s="1381"/>
      <c r="Z137" s="1381"/>
      <c r="AA137" s="1381"/>
      <c r="AB137" s="1381"/>
      <c r="AC137" s="1381"/>
      <c r="AD137" s="1048" t="s">
        <v>2816</v>
      </c>
      <c r="AE137" s="1381"/>
      <c r="AF137" s="1048" t="s">
        <v>3242</v>
      </c>
      <c r="AG137" s="1048" t="s">
        <v>3243</v>
      </c>
      <c r="AH137" s="1381"/>
      <c r="AI137" s="1381"/>
      <c r="AJ137" s="1048" t="s">
        <v>3164</v>
      </c>
    </row>
    <row r="138" spans="1:36" ht="21" customHeight="1">
      <c r="A138" s="1018"/>
      <c r="B138" s="1008"/>
      <c r="C138" s="1008"/>
      <c r="D138" s="1015"/>
      <c r="E138" s="1016"/>
      <c r="F138" s="1016"/>
      <c r="G138" s="1017"/>
      <c r="H138" s="822" t="s">
        <v>69</v>
      </c>
      <c r="I138" s="815">
        <v>0</v>
      </c>
      <c r="J138" s="815">
        <v>0</v>
      </c>
      <c r="K138" s="815">
        <v>0</v>
      </c>
      <c r="L138" s="815">
        <v>0</v>
      </c>
      <c r="M138" s="815">
        <v>0</v>
      </c>
      <c r="N138" s="815">
        <v>0</v>
      </c>
      <c r="O138" s="815">
        <v>0</v>
      </c>
      <c r="P138" s="823">
        <v>0.2</v>
      </c>
      <c r="Q138" s="791">
        <v>0.2</v>
      </c>
      <c r="R138" s="815">
        <v>0</v>
      </c>
      <c r="S138" s="815">
        <v>0</v>
      </c>
      <c r="T138" s="815">
        <v>0</v>
      </c>
      <c r="U138" s="815">
        <f t="shared" si="17"/>
        <v>0.4</v>
      </c>
      <c r="V138" s="1008"/>
      <c r="W138" s="1008"/>
      <c r="X138" s="818"/>
      <c r="Y138" s="1008"/>
      <c r="Z138" s="1008"/>
      <c r="AA138" s="1008"/>
      <c r="AB138" s="1008"/>
      <c r="AC138" s="1008"/>
      <c r="AD138" s="1008"/>
      <c r="AE138" s="1008"/>
      <c r="AF138" s="1008"/>
      <c r="AG138" s="1008"/>
      <c r="AH138" s="1008"/>
      <c r="AI138" s="1008"/>
      <c r="AJ138" s="1008"/>
    </row>
    <row r="139" spans="1:36" ht="16.5" customHeight="1">
      <c r="A139" s="1018"/>
      <c r="B139" s="1463" t="s">
        <v>1538</v>
      </c>
      <c r="C139" s="1464" t="s">
        <v>3230</v>
      </c>
      <c r="D139" s="1455" t="s">
        <v>3248</v>
      </c>
      <c r="E139" s="1013"/>
      <c r="F139" s="1013"/>
      <c r="G139" s="1014"/>
      <c r="H139" s="822" t="s">
        <v>68</v>
      </c>
      <c r="I139" s="815">
        <v>0</v>
      </c>
      <c r="J139" s="815">
        <v>0</v>
      </c>
      <c r="K139" s="815">
        <v>0</v>
      </c>
      <c r="L139" s="815">
        <v>0</v>
      </c>
      <c r="M139" s="815">
        <v>0</v>
      </c>
      <c r="N139" s="815">
        <v>0</v>
      </c>
      <c r="O139" s="815">
        <v>0</v>
      </c>
      <c r="P139" s="815">
        <v>0.2</v>
      </c>
      <c r="Q139" s="824">
        <v>0.2</v>
      </c>
      <c r="R139" s="815">
        <v>0.2</v>
      </c>
      <c r="S139" s="815">
        <v>0.2</v>
      </c>
      <c r="T139" s="815">
        <v>0.2</v>
      </c>
      <c r="U139" s="815">
        <f t="shared" si="17"/>
        <v>1</v>
      </c>
      <c r="V139" s="1447">
        <v>0.13</v>
      </c>
      <c r="W139" s="1448">
        <f>13/100</f>
        <v>0.13</v>
      </c>
      <c r="X139" s="818"/>
      <c r="Y139" s="1381"/>
      <c r="Z139" s="1381"/>
      <c r="AA139" s="1381"/>
      <c r="AB139" s="1381"/>
      <c r="AC139" s="1381"/>
      <c r="AD139" s="1048" t="s">
        <v>2816</v>
      </c>
      <c r="AE139" s="1381"/>
      <c r="AF139" s="1048" t="s">
        <v>3250</v>
      </c>
      <c r="AG139" s="1048" t="s">
        <v>3251</v>
      </c>
      <c r="AH139" s="1381"/>
      <c r="AI139" s="1381"/>
      <c r="AJ139" s="1048" t="s">
        <v>3164</v>
      </c>
    </row>
    <row r="140" spans="1:36" ht="15.75" customHeight="1">
      <c r="A140" s="1018"/>
      <c r="B140" s="1008"/>
      <c r="C140" s="1008"/>
      <c r="D140" s="1015"/>
      <c r="E140" s="1016"/>
      <c r="F140" s="1016"/>
      <c r="G140" s="1017"/>
      <c r="H140" s="822" t="s">
        <v>69</v>
      </c>
      <c r="I140" s="815">
        <v>0</v>
      </c>
      <c r="J140" s="815">
        <v>0</v>
      </c>
      <c r="K140" s="815">
        <v>0</v>
      </c>
      <c r="L140" s="815">
        <v>0</v>
      </c>
      <c r="M140" s="815">
        <v>0</v>
      </c>
      <c r="N140" s="815">
        <v>0</v>
      </c>
      <c r="O140" s="815">
        <v>0</v>
      </c>
      <c r="P140" s="823">
        <v>0.2</v>
      </c>
      <c r="Q140" s="791">
        <v>0.2</v>
      </c>
      <c r="R140" s="815">
        <v>0</v>
      </c>
      <c r="S140" s="815">
        <v>0</v>
      </c>
      <c r="T140" s="815">
        <v>0</v>
      </c>
      <c r="U140" s="823">
        <v>0</v>
      </c>
      <c r="V140" s="1008"/>
      <c r="W140" s="1008"/>
      <c r="X140" s="818"/>
      <c r="Y140" s="1008"/>
      <c r="Z140" s="1008"/>
      <c r="AA140" s="1008"/>
      <c r="AB140" s="1008"/>
      <c r="AC140" s="1008"/>
      <c r="AD140" s="1008"/>
      <c r="AE140" s="1008"/>
      <c r="AF140" s="1008"/>
      <c r="AG140" s="1008"/>
      <c r="AH140" s="1008"/>
      <c r="AI140" s="1008"/>
      <c r="AJ140" s="1008"/>
    </row>
    <row r="141" spans="1:36" ht="25.5" customHeight="1">
      <c r="A141" s="1018"/>
      <c r="B141" s="1463" t="s">
        <v>1538</v>
      </c>
      <c r="C141" s="1464" t="s">
        <v>3230</v>
      </c>
      <c r="D141" s="1455" t="s">
        <v>3253</v>
      </c>
      <c r="E141" s="1013"/>
      <c r="F141" s="1013"/>
      <c r="G141" s="1014"/>
      <c r="H141" s="822" t="s">
        <v>68</v>
      </c>
      <c r="I141" s="815">
        <v>0</v>
      </c>
      <c r="J141" s="815">
        <v>0</v>
      </c>
      <c r="K141" s="815">
        <v>0</v>
      </c>
      <c r="L141" s="815">
        <v>0</v>
      </c>
      <c r="M141" s="815">
        <v>0</v>
      </c>
      <c r="N141" s="815">
        <v>0</v>
      </c>
      <c r="O141" s="815">
        <v>0</v>
      </c>
      <c r="P141" s="815">
        <v>0</v>
      </c>
      <c r="Q141" s="815">
        <v>0</v>
      </c>
      <c r="R141" s="815">
        <v>0</v>
      </c>
      <c r="S141" s="827">
        <v>0.5</v>
      </c>
      <c r="T141" s="827">
        <v>0.5</v>
      </c>
      <c r="U141" s="815">
        <f t="shared" ref="U141:U142" si="18">SUM(I141:T141)</f>
        <v>1</v>
      </c>
      <c r="V141" s="1447">
        <v>0.1</v>
      </c>
      <c r="W141" s="1448">
        <f>10/100</f>
        <v>0.1</v>
      </c>
      <c r="X141" s="818"/>
      <c r="Y141" s="1381"/>
      <c r="Z141" s="1381"/>
      <c r="AA141" s="1381"/>
      <c r="AB141" s="1381"/>
      <c r="AC141" s="1381"/>
      <c r="AD141" s="1048" t="s">
        <v>3265</v>
      </c>
      <c r="AE141" s="1381"/>
      <c r="AF141" s="1381"/>
      <c r="AG141" s="1381"/>
      <c r="AH141" s="1381"/>
      <c r="AI141" s="1381"/>
      <c r="AJ141" s="1048" t="s">
        <v>3164</v>
      </c>
    </row>
    <row r="142" spans="1:36" ht="25.5" customHeight="1">
      <c r="A142" s="1008"/>
      <c r="B142" s="1008"/>
      <c r="C142" s="1008"/>
      <c r="D142" s="1015"/>
      <c r="E142" s="1016"/>
      <c r="F142" s="1016"/>
      <c r="G142" s="1017"/>
      <c r="H142" s="822" t="s">
        <v>69</v>
      </c>
      <c r="I142" s="815">
        <v>0</v>
      </c>
      <c r="J142" s="815">
        <v>0</v>
      </c>
      <c r="K142" s="815">
        <v>0</v>
      </c>
      <c r="L142" s="815">
        <v>0</v>
      </c>
      <c r="M142" s="815">
        <v>0</v>
      </c>
      <c r="N142" s="815">
        <v>0</v>
      </c>
      <c r="O142" s="815">
        <v>0</v>
      </c>
      <c r="P142" s="815">
        <v>0</v>
      </c>
      <c r="Q142" s="815">
        <v>0</v>
      </c>
      <c r="R142" s="815">
        <v>0</v>
      </c>
      <c r="S142" s="815">
        <v>0</v>
      </c>
      <c r="T142" s="815">
        <v>0</v>
      </c>
      <c r="U142" s="815">
        <f t="shared" si="18"/>
        <v>0</v>
      </c>
      <c r="V142" s="1008"/>
      <c r="W142" s="1008"/>
      <c r="X142" s="818"/>
      <c r="Y142" s="1008"/>
      <c r="Z142" s="1008"/>
      <c r="AA142" s="1008"/>
      <c r="AB142" s="1008"/>
      <c r="AC142" s="1008"/>
      <c r="AD142" s="1008"/>
      <c r="AE142" s="1008"/>
      <c r="AF142" s="1008"/>
      <c r="AG142" s="1008"/>
      <c r="AH142" s="1008"/>
      <c r="AI142" s="1008"/>
      <c r="AJ142" s="1008"/>
    </row>
    <row r="143" spans="1:36" ht="15.75" customHeight="1">
      <c r="A143" s="711"/>
      <c r="B143" s="711"/>
      <c r="C143" s="711"/>
      <c r="D143" s="711"/>
      <c r="E143" s="711"/>
      <c r="F143" s="711"/>
      <c r="G143" s="711"/>
      <c r="H143" s="830"/>
      <c r="I143" s="832"/>
      <c r="J143" s="832"/>
      <c r="K143" s="832"/>
      <c r="L143" s="832"/>
      <c r="M143" s="832"/>
      <c r="N143" s="832"/>
      <c r="O143" s="832"/>
      <c r="P143" s="830"/>
      <c r="Q143" s="834"/>
      <c r="R143" s="834"/>
      <c r="S143" s="830"/>
      <c r="T143" s="830"/>
      <c r="U143" s="830"/>
      <c r="V143" s="711"/>
      <c r="W143" s="711"/>
      <c r="X143" s="711"/>
      <c r="Y143" s="711"/>
      <c r="Z143" s="711"/>
      <c r="AA143" s="711"/>
      <c r="AB143" s="711"/>
      <c r="AC143" s="711"/>
      <c r="AD143" s="711"/>
      <c r="AE143" s="711"/>
      <c r="AF143" s="711"/>
      <c r="AG143" s="711"/>
      <c r="AH143" s="711"/>
      <c r="AI143" s="711"/>
      <c r="AJ143" s="711"/>
    </row>
    <row r="144" spans="1:36" ht="15.75" customHeight="1">
      <c r="A144" s="711"/>
      <c r="B144" s="711"/>
      <c r="C144" s="711"/>
      <c r="D144" s="711"/>
      <c r="E144" s="711"/>
      <c r="F144" s="711"/>
      <c r="G144" s="711"/>
      <c r="H144" s="711"/>
      <c r="I144" s="711"/>
      <c r="J144" s="711"/>
      <c r="K144" s="711"/>
      <c r="L144" s="711"/>
      <c r="M144" s="711"/>
      <c r="N144" s="711"/>
      <c r="O144" s="711"/>
      <c r="P144" s="711"/>
      <c r="Q144" s="711"/>
      <c r="R144" s="711"/>
      <c r="S144" s="711"/>
      <c r="T144" s="711"/>
      <c r="U144" s="711"/>
      <c r="V144" s="711"/>
      <c r="W144" s="711"/>
      <c r="X144" s="711"/>
      <c r="Y144" s="711"/>
      <c r="Z144" s="711"/>
      <c r="AA144" s="711"/>
      <c r="AB144" s="711"/>
      <c r="AC144" s="711"/>
      <c r="AD144" s="711"/>
      <c r="AE144" s="711"/>
      <c r="AF144" s="711"/>
      <c r="AG144" s="711"/>
      <c r="AH144" s="711"/>
      <c r="AI144" s="711"/>
      <c r="AJ144" s="711"/>
    </row>
    <row r="145" spans="1:36" ht="15.75" customHeight="1">
      <c r="A145" s="711"/>
      <c r="B145" s="711"/>
      <c r="C145" s="711"/>
      <c r="D145" s="711"/>
      <c r="E145" s="711"/>
      <c r="F145" s="711"/>
      <c r="G145" s="711"/>
      <c r="H145" s="711"/>
      <c r="I145" s="711"/>
      <c r="J145" s="711"/>
      <c r="K145" s="711"/>
      <c r="L145" s="711"/>
      <c r="M145" s="711"/>
      <c r="N145" s="711"/>
      <c r="O145" s="711"/>
      <c r="P145" s="711"/>
      <c r="Q145" s="711"/>
      <c r="R145" s="711"/>
      <c r="S145" s="711"/>
      <c r="T145" s="711"/>
      <c r="U145" s="711"/>
      <c r="V145" s="711"/>
      <c r="W145" s="711"/>
      <c r="X145" s="711"/>
      <c r="Y145" s="711"/>
      <c r="Z145" s="711"/>
      <c r="AA145" s="711"/>
      <c r="AB145" s="711"/>
      <c r="AC145" s="711"/>
      <c r="AD145" s="711"/>
      <c r="AE145" s="711"/>
      <c r="AF145" s="711"/>
      <c r="AG145" s="711"/>
      <c r="AH145" s="711"/>
      <c r="AI145" s="711"/>
      <c r="AJ145" s="711"/>
    </row>
    <row r="146" spans="1:36" ht="15.75" customHeight="1">
      <c r="A146" s="711"/>
      <c r="B146" s="711"/>
      <c r="C146" s="711"/>
      <c r="D146" s="711"/>
      <c r="E146" s="711"/>
      <c r="F146" s="711"/>
      <c r="G146" s="711"/>
      <c r="H146" s="711"/>
      <c r="I146" s="711"/>
      <c r="J146" s="711"/>
      <c r="K146" s="711"/>
      <c r="L146" s="711"/>
      <c r="M146" s="711"/>
      <c r="N146" s="711"/>
      <c r="O146" s="711"/>
      <c r="P146" s="711"/>
      <c r="Q146" s="711"/>
      <c r="R146" s="711"/>
      <c r="S146" s="711"/>
      <c r="T146" s="711"/>
      <c r="U146" s="711"/>
      <c r="V146" s="711"/>
      <c r="W146" s="711"/>
      <c r="X146" s="711"/>
      <c r="Y146" s="711"/>
      <c r="Z146" s="711"/>
      <c r="AA146" s="711"/>
      <c r="AB146" s="711"/>
      <c r="AC146" s="711"/>
      <c r="AD146" s="711"/>
      <c r="AE146" s="711"/>
      <c r="AF146" s="711"/>
      <c r="AG146" s="711"/>
      <c r="AH146" s="711"/>
      <c r="AI146" s="711"/>
      <c r="AJ146" s="711"/>
    </row>
    <row r="147" spans="1:36" ht="15.75" customHeight="1">
      <c r="A147" s="711"/>
      <c r="B147" s="711"/>
      <c r="C147" s="711"/>
      <c r="D147" s="711"/>
      <c r="E147" s="711"/>
      <c r="F147" s="711"/>
      <c r="G147" s="711"/>
      <c r="H147" s="711"/>
      <c r="I147" s="711"/>
      <c r="J147" s="711"/>
      <c r="K147" s="711"/>
      <c r="L147" s="711"/>
      <c r="M147" s="711"/>
      <c r="N147" s="711"/>
      <c r="O147" s="711"/>
      <c r="P147" s="711"/>
      <c r="Q147" s="711"/>
      <c r="R147" s="711"/>
      <c r="S147" s="711"/>
      <c r="T147" s="711"/>
      <c r="U147" s="711"/>
      <c r="V147" s="711"/>
      <c r="W147" s="711"/>
      <c r="X147" s="711"/>
      <c r="Y147" s="711"/>
      <c r="Z147" s="711"/>
      <c r="AA147" s="711"/>
      <c r="AB147" s="711"/>
      <c r="AC147" s="711"/>
      <c r="AD147" s="711"/>
      <c r="AE147" s="711"/>
      <c r="AF147" s="711"/>
      <c r="AG147" s="711"/>
      <c r="AH147" s="711"/>
      <c r="AI147" s="711"/>
      <c r="AJ147" s="711"/>
    </row>
    <row r="148" spans="1:36" ht="15.75" customHeight="1">
      <c r="A148" s="711"/>
      <c r="B148" s="711"/>
      <c r="C148" s="711"/>
      <c r="D148" s="711"/>
      <c r="E148" s="711"/>
      <c r="F148" s="711"/>
      <c r="G148" s="711"/>
      <c r="H148" s="711"/>
      <c r="I148" s="711"/>
      <c r="J148" s="711"/>
      <c r="K148" s="711"/>
      <c r="L148" s="711"/>
      <c r="M148" s="711"/>
      <c r="N148" s="711"/>
      <c r="O148" s="711"/>
      <c r="P148" s="711"/>
      <c r="Q148" s="711"/>
      <c r="R148" s="711"/>
      <c r="S148" s="711"/>
      <c r="T148" s="711"/>
      <c r="U148" s="711"/>
      <c r="V148" s="711"/>
      <c r="W148" s="711"/>
      <c r="X148" s="711"/>
      <c r="Y148" s="711"/>
      <c r="Z148" s="711"/>
      <c r="AA148" s="711"/>
      <c r="AB148" s="711"/>
      <c r="AC148" s="711"/>
      <c r="AD148" s="711"/>
      <c r="AE148" s="711"/>
      <c r="AF148" s="711"/>
      <c r="AG148" s="711"/>
      <c r="AH148" s="711"/>
      <c r="AI148" s="711"/>
      <c r="AJ148" s="711"/>
    </row>
    <row r="149" spans="1:36" ht="15.75" customHeight="1">
      <c r="A149" s="711"/>
      <c r="B149" s="711"/>
      <c r="C149" s="711"/>
      <c r="D149" s="711"/>
      <c r="E149" s="711"/>
      <c r="F149" s="711"/>
      <c r="G149" s="711"/>
      <c r="H149" s="711"/>
      <c r="I149" s="711"/>
      <c r="J149" s="711"/>
      <c r="K149" s="711"/>
      <c r="L149" s="711"/>
      <c r="M149" s="711"/>
      <c r="N149" s="711"/>
      <c r="O149" s="711"/>
      <c r="P149" s="711"/>
      <c r="Q149" s="711"/>
      <c r="R149" s="711"/>
      <c r="S149" s="711"/>
      <c r="T149" s="711"/>
      <c r="U149" s="711"/>
      <c r="V149" s="711"/>
      <c r="W149" s="711"/>
      <c r="X149" s="711"/>
      <c r="Y149" s="711"/>
      <c r="Z149" s="711"/>
      <c r="AA149" s="711"/>
      <c r="AB149" s="711"/>
      <c r="AC149" s="711"/>
      <c r="AD149" s="711"/>
      <c r="AE149" s="711"/>
      <c r="AF149" s="711"/>
      <c r="AG149" s="711"/>
      <c r="AH149" s="711"/>
      <c r="AI149" s="711"/>
      <c r="AJ149" s="711"/>
    </row>
    <row r="150" spans="1:36" ht="15.75" customHeight="1">
      <c r="A150" s="711"/>
      <c r="B150" s="711"/>
      <c r="C150" s="711"/>
      <c r="D150" s="711"/>
      <c r="E150" s="711"/>
      <c r="F150" s="711"/>
      <c r="G150" s="711"/>
      <c r="H150" s="711"/>
      <c r="I150" s="711"/>
      <c r="J150" s="711"/>
      <c r="K150" s="711"/>
      <c r="L150" s="711"/>
      <c r="M150" s="711"/>
      <c r="N150" s="711"/>
      <c r="O150" s="711"/>
      <c r="P150" s="711"/>
      <c r="Q150" s="711"/>
      <c r="R150" s="711"/>
      <c r="S150" s="711"/>
      <c r="T150" s="711"/>
      <c r="U150" s="711"/>
      <c r="V150" s="711"/>
      <c r="W150" s="711"/>
      <c r="X150" s="711"/>
      <c r="Y150" s="711"/>
      <c r="Z150" s="711"/>
      <c r="AA150" s="711"/>
      <c r="AB150" s="711"/>
      <c r="AC150" s="711"/>
      <c r="AD150" s="711"/>
      <c r="AE150" s="711"/>
      <c r="AF150" s="711"/>
      <c r="AG150" s="711"/>
      <c r="AH150" s="711"/>
      <c r="AI150" s="711"/>
      <c r="AJ150" s="711"/>
    </row>
    <row r="151" spans="1:36" ht="15.75" customHeight="1">
      <c r="A151" s="711"/>
      <c r="B151" s="711"/>
      <c r="C151" s="711"/>
      <c r="D151" s="711"/>
      <c r="E151" s="711"/>
      <c r="F151" s="711"/>
      <c r="G151" s="711"/>
      <c r="H151" s="711"/>
      <c r="I151" s="711"/>
      <c r="J151" s="711"/>
      <c r="K151" s="711"/>
      <c r="L151" s="711"/>
      <c r="M151" s="711"/>
      <c r="N151" s="711"/>
      <c r="O151" s="711"/>
      <c r="P151" s="711"/>
      <c r="Q151" s="711"/>
      <c r="R151" s="711"/>
      <c r="S151" s="711"/>
      <c r="T151" s="711"/>
      <c r="U151" s="711"/>
      <c r="V151" s="711"/>
      <c r="W151" s="711"/>
      <c r="X151" s="711"/>
      <c r="Y151" s="711"/>
      <c r="Z151" s="711"/>
      <c r="AA151" s="711"/>
      <c r="AB151" s="711"/>
      <c r="AC151" s="711"/>
      <c r="AD151" s="711"/>
      <c r="AE151" s="711"/>
      <c r="AF151" s="711"/>
      <c r="AG151" s="711"/>
      <c r="AH151" s="711"/>
      <c r="AI151" s="711"/>
      <c r="AJ151" s="711"/>
    </row>
    <row r="152" spans="1:36" ht="15.75" customHeight="1">
      <c r="A152" s="711"/>
      <c r="B152" s="711"/>
      <c r="C152" s="711"/>
      <c r="D152" s="711"/>
      <c r="E152" s="711"/>
      <c r="F152" s="711"/>
      <c r="G152" s="711"/>
      <c r="H152" s="711"/>
      <c r="I152" s="711"/>
      <c r="J152" s="711"/>
      <c r="K152" s="711"/>
      <c r="L152" s="711"/>
      <c r="M152" s="711"/>
      <c r="N152" s="711"/>
      <c r="O152" s="711"/>
      <c r="P152" s="711"/>
      <c r="Q152" s="711"/>
      <c r="R152" s="711"/>
      <c r="S152" s="711"/>
      <c r="T152" s="711"/>
      <c r="U152" s="711"/>
      <c r="V152" s="711"/>
      <c r="W152" s="711"/>
      <c r="X152" s="711"/>
      <c r="Y152" s="711"/>
      <c r="Z152" s="711"/>
      <c r="AA152" s="711"/>
      <c r="AB152" s="711"/>
      <c r="AC152" s="711"/>
      <c r="AD152" s="711"/>
      <c r="AE152" s="711"/>
      <c r="AF152" s="711"/>
      <c r="AG152" s="711"/>
      <c r="AH152" s="711"/>
      <c r="AI152" s="711"/>
      <c r="AJ152" s="711"/>
    </row>
    <row r="153" spans="1:36" ht="15.75" customHeight="1">
      <c r="A153" s="711"/>
      <c r="B153" s="711"/>
      <c r="C153" s="711"/>
      <c r="D153" s="711"/>
      <c r="E153" s="711"/>
      <c r="F153" s="711"/>
      <c r="G153" s="711"/>
      <c r="H153" s="711"/>
      <c r="I153" s="711"/>
      <c r="J153" s="711"/>
      <c r="K153" s="711"/>
      <c r="L153" s="711"/>
      <c r="M153" s="711"/>
      <c r="N153" s="711"/>
      <c r="O153" s="711"/>
      <c r="P153" s="711"/>
      <c r="Q153" s="711"/>
      <c r="R153" s="711"/>
      <c r="S153" s="711"/>
      <c r="T153" s="711"/>
      <c r="U153" s="711"/>
      <c r="V153" s="711"/>
      <c r="W153" s="711"/>
      <c r="X153" s="711"/>
      <c r="Y153" s="711"/>
      <c r="Z153" s="711"/>
      <c r="AA153" s="711"/>
      <c r="AB153" s="711"/>
      <c r="AC153" s="711"/>
      <c r="AD153" s="711"/>
      <c r="AE153" s="711"/>
      <c r="AF153" s="711"/>
      <c r="AG153" s="711"/>
      <c r="AH153" s="711"/>
      <c r="AI153" s="711"/>
      <c r="AJ153" s="711"/>
    </row>
    <row r="154" spans="1:36" ht="15.75" customHeight="1">
      <c r="A154" s="711"/>
      <c r="B154" s="711"/>
      <c r="C154" s="711"/>
      <c r="D154" s="711"/>
      <c r="E154" s="711"/>
      <c r="F154" s="711"/>
      <c r="G154" s="711"/>
      <c r="H154" s="711"/>
      <c r="I154" s="711"/>
      <c r="J154" s="711"/>
      <c r="K154" s="711"/>
      <c r="L154" s="711"/>
      <c r="M154" s="711"/>
      <c r="N154" s="711"/>
      <c r="O154" s="711"/>
      <c r="P154" s="711"/>
      <c r="Q154" s="711"/>
      <c r="R154" s="711"/>
      <c r="S154" s="711"/>
      <c r="T154" s="711"/>
      <c r="U154" s="711"/>
      <c r="V154" s="711"/>
      <c r="W154" s="711"/>
      <c r="X154" s="711"/>
      <c r="Y154" s="711"/>
      <c r="Z154" s="711"/>
      <c r="AA154" s="711"/>
      <c r="AB154" s="711"/>
      <c r="AC154" s="711"/>
      <c r="AD154" s="711"/>
      <c r="AE154" s="711"/>
      <c r="AF154" s="711"/>
      <c r="AG154" s="711"/>
      <c r="AH154" s="711"/>
      <c r="AI154" s="711"/>
      <c r="AJ154" s="711"/>
    </row>
    <row r="155" spans="1:36" ht="15.75" customHeight="1">
      <c r="A155" s="711"/>
      <c r="B155" s="711"/>
      <c r="C155" s="711"/>
      <c r="D155" s="711"/>
      <c r="E155" s="711"/>
      <c r="F155" s="711"/>
      <c r="G155" s="711"/>
      <c r="H155" s="711"/>
      <c r="I155" s="711"/>
      <c r="J155" s="711"/>
      <c r="K155" s="711"/>
      <c r="L155" s="711"/>
      <c r="M155" s="711"/>
      <c r="N155" s="711"/>
      <c r="O155" s="711"/>
      <c r="P155" s="711"/>
      <c r="Q155" s="711"/>
      <c r="R155" s="711"/>
      <c r="S155" s="711"/>
      <c r="T155" s="711"/>
      <c r="U155" s="711"/>
      <c r="V155" s="711"/>
      <c r="W155" s="711"/>
      <c r="X155" s="711"/>
      <c r="Y155" s="711"/>
      <c r="Z155" s="711"/>
      <c r="AA155" s="711"/>
      <c r="AB155" s="711"/>
      <c r="AC155" s="711"/>
      <c r="AD155" s="711"/>
      <c r="AE155" s="711"/>
      <c r="AF155" s="711"/>
      <c r="AG155" s="711"/>
      <c r="AH155" s="711"/>
      <c r="AI155" s="711"/>
      <c r="AJ155" s="711"/>
    </row>
    <row r="156" spans="1:36" ht="15.75" customHeight="1">
      <c r="A156" s="711"/>
      <c r="B156" s="711"/>
      <c r="C156" s="711"/>
      <c r="D156" s="711"/>
      <c r="E156" s="711"/>
      <c r="F156" s="711"/>
      <c r="G156" s="711"/>
      <c r="H156" s="711"/>
      <c r="I156" s="711"/>
      <c r="J156" s="711"/>
      <c r="K156" s="711"/>
      <c r="L156" s="711"/>
      <c r="M156" s="711"/>
      <c r="N156" s="711"/>
      <c r="O156" s="711"/>
      <c r="P156" s="711"/>
      <c r="Q156" s="711"/>
      <c r="R156" s="711"/>
      <c r="S156" s="711"/>
      <c r="T156" s="711"/>
      <c r="U156" s="711"/>
      <c r="V156" s="711"/>
      <c r="W156" s="711"/>
      <c r="X156" s="711"/>
      <c r="Y156" s="711"/>
      <c r="Z156" s="711"/>
      <c r="AA156" s="711"/>
      <c r="AB156" s="711"/>
      <c r="AC156" s="711"/>
      <c r="AD156" s="711"/>
      <c r="AE156" s="711"/>
      <c r="AF156" s="711"/>
      <c r="AG156" s="711"/>
      <c r="AH156" s="711"/>
      <c r="AI156" s="711"/>
      <c r="AJ156" s="711"/>
    </row>
    <row r="157" spans="1:36" ht="15.75" customHeight="1">
      <c r="A157" s="711"/>
      <c r="B157" s="711"/>
      <c r="C157" s="711"/>
      <c r="D157" s="711"/>
      <c r="E157" s="711"/>
      <c r="F157" s="711"/>
      <c r="G157" s="711"/>
      <c r="H157" s="711"/>
      <c r="I157" s="711"/>
      <c r="J157" s="711"/>
      <c r="K157" s="711"/>
      <c r="L157" s="711"/>
      <c r="M157" s="711"/>
      <c r="N157" s="711"/>
      <c r="O157" s="711"/>
      <c r="P157" s="711"/>
      <c r="Q157" s="711"/>
      <c r="R157" s="711"/>
      <c r="S157" s="711"/>
      <c r="T157" s="711"/>
      <c r="U157" s="711"/>
      <c r="V157" s="711"/>
      <c r="W157" s="711"/>
      <c r="X157" s="711"/>
      <c r="Y157" s="711"/>
      <c r="Z157" s="711"/>
      <c r="AA157" s="711"/>
      <c r="AB157" s="711"/>
      <c r="AC157" s="711"/>
      <c r="AD157" s="711"/>
      <c r="AE157" s="711"/>
      <c r="AF157" s="711"/>
      <c r="AG157" s="711"/>
      <c r="AH157" s="711"/>
      <c r="AI157" s="711"/>
      <c r="AJ157" s="711"/>
    </row>
    <row r="158" spans="1:36" ht="15.75" customHeight="1">
      <c r="A158" s="711"/>
      <c r="B158" s="711"/>
      <c r="C158" s="711"/>
      <c r="D158" s="711"/>
      <c r="E158" s="711"/>
      <c r="F158" s="711"/>
      <c r="G158" s="711"/>
      <c r="H158" s="711"/>
      <c r="I158" s="711"/>
      <c r="J158" s="711"/>
      <c r="K158" s="711"/>
      <c r="L158" s="711"/>
      <c r="M158" s="711"/>
      <c r="N158" s="711"/>
      <c r="O158" s="711"/>
      <c r="P158" s="711"/>
      <c r="Q158" s="711"/>
      <c r="R158" s="711"/>
      <c r="S158" s="711"/>
      <c r="T158" s="711"/>
      <c r="U158" s="711"/>
      <c r="V158" s="711"/>
      <c r="W158" s="711"/>
      <c r="X158" s="711"/>
      <c r="Y158" s="711"/>
      <c r="Z158" s="711"/>
      <c r="AA158" s="711"/>
      <c r="AB158" s="711"/>
      <c r="AC158" s="711"/>
      <c r="AD158" s="711"/>
      <c r="AE158" s="711"/>
      <c r="AF158" s="711"/>
      <c r="AG158" s="711"/>
      <c r="AH158" s="711"/>
      <c r="AI158" s="711"/>
      <c r="AJ158" s="711"/>
    </row>
    <row r="159" spans="1:36" ht="15.75" customHeight="1">
      <c r="A159" s="711"/>
      <c r="B159" s="711"/>
      <c r="C159" s="711"/>
      <c r="D159" s="711"/>
      <c r="E159" s="711"/>
      <c r="F159" s="711"/>
      <c r="G159" s="711"/>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row>
    <row r="160" spans="1:36" ht="15.75" customHeight="1">
      <c r="A160" s="711"/>
      <c r="B160" s="711"/>
      <c r="C160" s="711"/>
      <c r="D160" s="711"/>
      <c r="E160" s="711"/>
      <c r="F160" s="711"/>
      <c r="G160" s="711"/>
      <c r="H160" s="711"/>
      <c r="I160" s="711"/>
      <c r="J160" s="711"/>
      <c r="K160" s="711"/>
      <c r="L160" s="711"/>
      <c r="M160" s="711"/>
      <c r="N160" s="711"/>
      <c r="O160" s="711"/>
      <c r="P160" s="711"/>
      <c r="Q160" s="711"/>
      <c r="R160" s="711"/>
      <c r="S160" s="711"/>
      <c r="T160" s="711"/>
      <c r="U160" s="711"/>
      <c r="V160" s="711"/>
      <c r="W160" s="711"/>
      <c r="X160" s="711"/>
      <c r="Y160" s="711"/>
      <c r="Z160" s="711"/>
      <c r="AA160" s="711"/>
      <c r="AB160" s="711"/>
      <c r="AC160" s="711"/>
      <c r="AD160" s="711"/>
      <c r="AE160" s="711"/>
      <c r="AF160" s="711"/>
      <c r="AG160" s="711"/>
      <c r="AH160" s="711"/>
      <c r="AI160" s="711"/>
      <c r="AJ160" s="711"/>
    </row>
    <row r="161" spans="1:36" ht="15.75" customHeight="1">
      <c r="A161" s="711"/>
      <c r="B161" s="711"/>
      <c r="C161" s="711"/>
      <c r="D161" s="711"/>
      <c r="E161" s="711"/>
      <c r="F161" s="711"/>
      <c r="G161" s="711"/>
      <c r="H161" s="711"/>
      <c r="I161" s="711"/>
      <c r="J161" s="711"/>
      <c r="K161" s="711"/>
      <c r="L161" s="711"/>
      <c r="M161" s="711"/>
      <c r="N161" s="711"/>
      <c r="O161" s="711"/>
      <c r="P161" s="711"/>
      <c r="Q161" s="711"/>
      <c r="R161" s="711"/>
      <c r="S161" s="711"/>
      <c r="T161" s="711"/>
      <c r="U161" s="711"/>
      <c r="V161" s="711"/>
      <c r="W161" s="711"/>
      <c r="X161" s="711"/>
      <c r="Y161" s="711"/>
      <c r="Z161" s="711"/>
      <c r="AA161" s="711"/>
      <c r="AB161" s="711"/>
      <c r="AC161" s="711"/>
      <c r="AD161" s="711"/>
      <c r="AE161" s="711"/>
      <c r="AF161" s="711"/>
      <c r="AG161" s="711"/>
      <c r="AH161" s="711"/>
      <c r="AI161" s="711"/>
      <c r="AJ161" s="711"/>
    </row>
    <row r="162" spans="1:36" ht="15.75" customHeight="1">
      <c r="A162" s="711"/>
      <c r="B162" s="711"/>
      <c r="C162" s="711"/>
      <c r="D162" s="711"/>
      <c r="E162" s="711"/>
      <c r="F162" s="711"/>
      <c r="G162" s="711"/>
      <c r="H162" s="711"/>
      <c r="I162" s="711"/>
      <c r="J162" s="711"/>
      <c r="K162" s="711"/>
      <c r="L162" s="711"/>
      <c r="M162" s="711"/>
      <c r="N162" s="711"/>
      <c r="O162" s="711"/>
      <c r="P162" s="711"/>
      <c r="Q162" s="711"/>
      <c r="R162" s="711"/>
      <c r="S162" s="711"/>
      <c r="T162" s="711"/>
      <c r="U162" s="711"/>
      <c r="V162" s="711"/>
      <c r="W162" s="711"/>
      <c r="X162" s="711"/>
      <c r="Y162" s="711"/>
      <c r="Z162" s="711"/>
      <c r="AA162" s="711"/>
      <c r="AB162" s="711"/>
      <c r="AC162" s="711"/>
      <c r="AD162" s="711"/>
      <c r="AE162" s="711"/>
      <c r="AF162" s="711"/>
      <c r="AG162" s="711"/>
      <c r="AH162" s="711"/>
      <c r="AI162" s="711"/>
      <c r="AJ162" s="711"/>
    </row>
    <row r="163" spans="1:36" ht="15.75" customHeight="1">
      <c r="A163" s="711"/>
      <c r="B163" s="711"/>
      <c r="C163" s="711"/>
      <c r="D163" s="711"/>
      <c r="E163" s="711"/>
      <c r="F163" s="711"/>
      <c r="G163" s="711"/>
      <c r="H163" s="711"/>
      <c r="I163" s="711"/>
      <c r="J163" s="711"/>
      <c r="K163" s="711"/>
      <c r="L163" s="711"/>
      <c r="M163" s="711"/>
      <c r="N163" s="711"/>
      <c r="O163" s="711"/>
      <c r="P163" s="711"/>
      <c r="Q163" s="711"/>
      <c r="R163" s="711"/>
      <c r="S163" s="711"/>
      <c r="T163" s="711"/>
      <c r="U163" s="711"/>
      <c r="V163" s="711"/>
      <c r="W163" s="711"/>
      <c r="X163" s="711"/>
      <c r="Y163" s="711"/>
      <c r="Z163" s="711"/>
      <c r="AA163" s="711"/>
      <c r="AB163" s="711"/>
      <c r="AC163" s="711"/>
      <c r="AD163" s="711"/>
      <c r="AE163" s="711"/>
      <c r="AF163" s="711"/>
      <c r="AG163" s="711"/>
      <c r="AH163" s="711"/>
      <c r="AI163" s="711"/>
      <c r="AJ163" s="711"/>
    </row>
    <row r="164" spans="1:36" ht="15.75" customHeight="1">
      <c r="A164" s="711"/>
      <c r="B164" s="711"/>
      <c r="C164" s="711"/>
      <c r="D164" s="711"/>
      <c r="E164" s="711"/>
      <c r="F164" s="711"/>
      <c r="G164" s="711"/>
      <c r="H164" s="711"/>
      <c r="I164" s="711"/>
      <c r="J164" s="711"/>
      <c r="K164" s="711"/>
      <c r="L164" s="711"/>
      <c r="M164" s="711"/>
      <c r="N164" s="711"/>
      <c r="O164" s="711"/>
      <c r="P164" s="711"/>
      <c r="Q164" s="711"/>
      <c r="R164" s="711"/>
      <c r="S164" s="711"/>
      <c r="T164" s="711"/>
      <c r="U164" s="711"/>
      <c r="V164" s="711"/>
      <c r="W164" s="711"/>
      <c r="X164" s="711"/>
      <c r="Y164" s="711"/>
      <c r="Z164" s="711"/>
      <c r="AA164" s="711"/>
      <c r="AB164" s="711"/>
      <c r="AC164" s="711"/>
      <c r="AD164" s="711"/>
      <c r="AE164" s="711"/>
      <c r="AF164" s="711"/>
      <c r="AG164" s="711"/>
      <c r="AH164" s="711"/>
      <c r="AI164" s="711"/>
      <c r="AJ164" s="711"/>
    </row>
    <row r="165" spans="1:36" ht="15.75" customHeight="1">
      <c r="A165" s="711"/>
      <c r="B165" s="711"/>
      <c r="C165" s="711"/>
      <c r="D165" s="711"/>
      <c r="E165" s="711"/>
      <c r="F165" s="711"/>
      <c r="G165" s="711"/>
      <c r="H165" s="711"/>
      <c r="I165" s="711"/>
      <c r="J165" s="711"/>
      <c r="K165" s="711"/>
      <c r="L165" s="711"/>
      <c r="M165" s="711"/>
      <c r="N165" s="711"/>
      <c r="O165" s="711"/>
      <c r="P165" s="711"/>
      <c r="Q165" s="711"/>
      <c r="R165" s="711"/>
      <c r="S165" s="711"/>
      <c r="T165" s="711"/>
      <c r="U165" s="711"/>
      <c r="V165" s="711"/>
      <c r="W165" s="711"/>
      <c r="X165" s="711"/>
      <c r="Y165" s="711"/>
      <c r="Z165" s="711"/>
      <c r="AA165" s="711"/>
      <c r="AB165" s="711"/>
      <c r="AC165" s="711"/>
      <c r="AD165" s="711"/>
      <c r="AE165" s="711"/>
      <c r="AF165" s="711"/>
      <c r="AG165" s="711"/>
      <c r="AH165" s="711"/>
      <c r="AI165" s="711"/>
      <c r="AJ165" s="711"/>
    </row>
    <row r="166" spans="1:36" ht="15.75" customHeight="1">
      <c r="A166" s="711"/>
      <c r="B166" s="711"/>
      <c r="C166" s="711"/>
      <c r="D166" s="711"/>
      <c r="E166" s="711"/>
      <c r="F166" s="711"/>
      <c r="G166" s="711"/>
      <c r="H166" s="711"/>
      <c r="I166" s="711"/>
      <c r="J166" s="711"/>
      <c r="K166" s="711"/>
      <c r="L166" s="711"/>
      <c r="M166" s="711"/>
      <c r="N166" s="711"/>
      <c r="O166" s="711"/>
      <c r="P166" s="711"/>
      <c r="Q166" s="711"/>
      <c r="R166" s="711"/>
      <c r="S166" s="711"/>
      <c r="T166" s="711"/>
      <c r="U166" s="711"/>
      <c r="V166" s="711"/>
      <c r="W166" s="711"/>
      <c r="X166" s="711"/>
      <c r="Y166" s="711"/>
      <c r="Z166" s="711"/>
      <c r="AA166" s="711"/>
      <c r="AB166" s="711"/>
      <c r="AC166" s="711"/>
      <c r="AD166" s="711"/>
      <c r="AE166" s="711"/>
      <c r="AF166" s="711"/>
      <c r="AG166" s="711"/>
      <c r="AH166" s="711"/>
      <c r="AI166" s="711"/>
      <c r="AJ166" s="711"/>
    </row>
    <row r="167" spans="1:36" ht="15.75" customHeight="1">
      <c r="A167" s="711"/>
      <c r="B167" s="711"/>
      <c r="C167" s="711"/>
      <c r="D167" s="711"/>
      <c r="E167" s="711"/>
      <c r="F167" s="711"/>
      <c r="G167" s="711"/>
      <c r="H167" s="711"/>
      <c r="I167" s="711"/>
      <c r="J167" s="711"/>
      <c r="K167" s="711"/>
      <c r="L167" s="711"/>
      <c r="M167" s="711"/>
      <c r="N167" s="711"/>
      <c r="O167" s="711"/>
      <c r="P167" s="711"/>
      <c r="Q167" s="711"/>
      <c r="R167" s="711"/>
      <c r="S167" s="711"/>
      <c r="T167" s="711"/>
      <c r="U167" s="711"/>
      <c r="V167" s="711"/>
      <c r="W167" s="711"/>
      <c r="X167" s="711"/>
      <c r="Y167" s="711"/>
      <c r="Z167" s="711"/>
      <c r="AA167" s="711"/>
      <c r="AB167" s="711"/>
      <c r="AC167" s="711"/>
      <c r="AD167" s="711"/>
      <c r="AE167" s="711"/>
      <c r="AF167" s="711"/>
      <c r="AG167" s="711"/>
      <c r="AH167" s="711"/>
      <c r="AI167" s="711"/>
      <c r="AJ167" s="711"/>
    </row>
    <row r="168" spans="1:36" ht="15.75" customHeight="1">
      <c r="A168" s="711"/>
      <c r="B168" s="711"/>
      <c r="C168" s="711"/>
      <c r="D168" s="711"/>
      <c r="E168" s="711"/>
      <c r="F168" s="711"/>
      <c r="G168" s="711"/>
      <c r="H168" s="711"/>
      <c r="I168" s="711"/>
      <c r="J168" s="711"/>
      <c r="K168" s="711"/>
      <c r="L168" s="711"/>
      <c r="M168" s="711"/>
      <c r="N168" s="711"/>
      <c r="O168" s="711"/>
      <c r="P168" s="711"/>
      <c r="Q168" s="711"/>
      <c r="R168" s="711"/>
      <c r="S168" s="711"/>
      <c r="T168" s="711"/>
      <c r="U168" s="711"/>
      <c r="V168" s="711"/>
      <c r="W168" s="711"/>
      <c r="X168" s="711"/>
      <c r="Y168" s="711"/>
      <c r="Z168" s="711"/>
      <c r="AA168" s="711"/>
      <c r="AB168" s="711"/>
      <c r="AC168" s="711"/>
      <c r="AD168" s="711"/>
      <c r="AE168" s="711"/>
      <c r="AF168" s="711"/>
      <c r="AG168" s="711"/>
      <c r="AH168" s="711"/>
      <c r="AI168" s="711"/>
      <c r="AJ168" s="711"/>
    </row>
    <row r="169" spans="1:36" ht="15.75" customHeight="1">
      <c r="A169" s="711"/>
      <c r="B169" s="711"/>
      <c r="C169" s="711"/>
      <c r="D169" s="711"/>
      <c r="E169" s="711"/>
      <c r="F169" s="711"/>
      <c r="G169" s="711"/>
      <c r="H169" s="711"/>
      <c r="I169" s="711"/>
      <c r="J169" s="711"/>
      <c r="K169" s="711"/>
      <c r="L169" s="711"/>
      <c r="M169" s="711"/>
      <c r="N169" s="711"/>
      <c r="O169" s="711"/>
      <c r="P169" s="711"/>
      <c r="Q169" s="711"/>
      <c r="R169" s="711"/>
      <c r="S169" s="711"/>
      <c r="T169" s="711"/>
      <c r="U169" s="711"/>
      <c r="V169" s="711"/>
      <c r="W169" s="711"/>
      <c r="X169" s="711"/>
      <c r="Y169" s="711"/>
      <c r="Z169" s="711"/>
      <c r="AA169" s="711"/>
      <c r="AB169" s="711"/>
      <c r="AC169" s="711"/>
      <c r="AD169" s="711"/>
      <c r="AE169" s="711"/>
      <c r="AF169" s="711"/>
      <c r="AG169" s="711"/>
      <c r="AH169" s="711"/>
      <c r="AI169" s="711"/>
      <c r="AJ169" s="711"/>
    </row>
    <row r="170" spans="1:36" ht="15.75" customHeight="1">
      <c r="A170" s="711"/>
      <c r="B170" s="711"/>
      <c r="C170" s="711"/>
      <c r="D170" s="711"/>
      <c r="E170" s="711"/>
      <c r="F170" s="711"/>
      <c r="G170" s="711"/>
      <c r="H170" s="711"/>
      <c r="I170" s="711"/>
      <c r="J170" s="711"/>
      <c r="K170" s="711"/>
      <c r="L170" s="711"/>
      <c r="M170" s="711"/>
      <c r="N170" s="711"/>
      <c r="O170" s="711"/>
      <c r="P170" s="711"/>
      <c r="Q170" s="711"/>
      <c r="R170" s="711"/>
      <c r="S170" s="711"/>
      <c r="T170" s="711"/>
      <c r="U170" s="711"/>
      <c r="V170" s="711"/>
      <c r="W170" s="711"/>
      <c r="X170" s="711"/>
      <c r="Y170" s="711"/>
      <c r="Z170" s="711"/>
      <c r="AA170" s="711"/>
      <c r="AB170" s="711"/>
      <c r="AC170" s="711"/>
      <c r="AD170" s="711"/>
      <c r="AE170" s="711"/>
      <c r="AF170" s="711"/>
      <c r="AG170" s="711"/>
      <c r="AH170" s="711"/>
      <c r="AI170" s="711"/>
      <c r="AJ170" s="711"/>
    </row>
    <row r="171" spans="1:36" ht="15.75" customHeight="1">
      <c r="A171" s="711"/>
      <c r="B171" s="711"/>
      <c r="C171" s="711"/>
      <c r="D171" s="711"/>
      <c r="E171" s="711"/>
      <c r="F171" s="711"/>
      <c r="G171" s="711"/>
      <c r="H171" s="711"/>
      <c r="I171" s="711"/>
      <c r="J171" s="711"/>
      <c r="K171" s="711"/>
      <c r="L171" s="711"/>
      <c r="M171" s="711"/>
      <c r="N171" s="711"/>
      <c r="O171" s="711"/>
      <c r="P171" s="711"/>
      <c r="Q171" s="711"/>
      <c r="R171" s="711"/>
      <c r="S171" s="711"/>
      <c r="T171" s="711"/>
      <c r="U171" s="711"/>
      <c r="V171" s="711"/>
      <c r="W171" s="711"/>
      <c r="X171" s="711"/>
      <c r="Y171" s="711"/>
      <c r="Z171" s="711"/>
      <c r="AA171" s="711"/>
      <c r="AB171" s="711"/>
      <c r="AC171" s="711"/>
      <c r="AD171" s="711"/>
      <c r="AE171" s="711"/>
      <c r="AF171" s="711"/>
      <c r="AG171" s="711"/>
      <c r="AH171" s="711"/>
      <c r="AI171" s="711"/>
      <c r="AJ171" s="711"/>
    </row>
    <row r="172" spans="1:36" ht="15.75" customHeight="1">
      <c r="A172" s="711"/>
      <c r="B172" s="711"/>
      <c r="C172" s="711"/>
      <c r="D172" s="711"/>
      <c r="E172" s="711"/>
      <c r="F172" s="711"/>
      <c r="G172" s="711"/>
      <c r="H172" s="711"/>
      <c r="I172" s="711"/>
      <c r="J172" s="711"/>
      <c r="K172" s="711"/>
      <c r="L172" s="711"/>
      <c r="M172" s="711"/>
      <c r="N172" s="711"/>
      <c r="O172" s="711"/>
      <c r="P172" s="711"/>
      <c r="Q172" s="711"/>
      <c r="R172" s="711"/>
      <c r="S172" s="711"/>
      <c r="T172" s="711"/>
      <c r="U172" s="711"/>
      <c r="V172" s="711"/>
      <c r="W172" s="711"/>
      <c r="X172" s="711"/>
      <c r="Y172" s="711"/>
      <c r="Z172" s="711"/>
      <c r="AA172" s="711"/>
      <c r="AB172" s="711"/>
      <c r="AC172" s="711"/>
      <c r="AD172" s="711"/>
      <c r="AE172" s="711"/>
      <c r="AF172" s="711"/>
      <c r="AG172" s="711"/>
      <c r="AH172" s="711"/>
      <c r="AI172" s="711"/>
      <c r="AJ172" s="711"/>
    </row>
    <row r="173" spans="1:36" ht="15.75" customHeight="1">
      <c r="A173" s="711"/>
      <c r="B173" s="711"/>
      <c r="C173" s="711"/>
      <c r="D173" s="711"/>
      <c r="E173" s="711"/>
      <c r="F173" s="711"/>
      <c r="G173" s="711"/>
      <c r="H173" s="711"/>
      <c r="I173" s="711"/>
      <c r="J173" s="711"/>
      <c r="K173" s="711"/>
      <c r="L173" s="711"/>
      <c r="M173" s="711"/>
      <c r="N173" s="711"/>
      <c r="O173" s="711"/>
      <c r="P173" s="711"/>
      <c r="Q173" s="711"/>
      <c r="R173" s="711"/>
      <c r="S173" s="711"/>
      <c r="T173" s="711"/>
      <c r="U173" s="711"/>
      <c r="V173" s="711"/>
      <c r="W173" s="711"/>
      <c r="X173" s="711"/>
      <c r="Y173" s="711"/>
      <c r="Z173" s="711"/>
      <c r="AA173" s="711"/>
      <c r="AB173" s="711"/>
      <c r="AC173" s="711"/>
      <c r="AD173" s="711"/>
      <c r="AE173" s="711"/>
      <c r="AF173" s="711"/>
      <c r="AG173" s="711"/>
      <c r="AH173" s="711"/>
      <c r="AI173" s="711"/>
      <c r="AJ173" s="711"/>
    </row>
    <row r="174" spans="1:36" ht="15.75" customHeight="1">
      <c r="A174" s="711"/>
      <c r="B174" s="711"/>
      <c r="C174" s="711"/>
      <c r="D174" s="711"/>
      <c r="E174" s="711"/>
      <c r="F174" s="711"/>
      <c r="G174" s="711"/>
      <c r="H174" s="711"/>
      <c r="I174" s="711"/>
      <c r="J174" s="711"/>
      <c r="K174" s="711"/>
      <c r="L174" s="711"/>
      <c r="M174" s="711"/>
      <c r="N174" s="711"/>
      <c r="O174" s="711"/>
      <c r="P174" s="711"/>
      <c r="Q174" s="711"/>
      <c r="R174" s="711"/>
      <c r="S174" s="711"/>
      <c r="T174" s="711"/>
      <c r="U174" s="711"/>
      <c r="V174" s="711"/>
      <c r="W174" s="711"/>
      <c r="X174" s="711"/>
      <c r="Y174" s="711"/>
      <c r="Z174" s="711"/>
      <c r="AA174" s="711"/>
      <c r="AB174" s="711"/>
      <c r="AC174" s="711"/>
      <c r="AD174" s="711"/>
      <c r="AE174" s="711"/>
      <c r="AF174" s="711"/>
      <c r="AG174" s="711"/>
      <c r="AH174" s="711"/>
      <c r="AI174" s="711"/>
      <c r="AJ174" s="711"/>
    </row>
    <row r="175" spans="1:36" ht="15.75" customHeight="1">
      <c r="A175" s="711"/>
      <c r="B175" s="711"/>
      <c r="C175" s="711"/>
      <c r="D175" s="711"/>
      <c r="E175" s="711"/>
      <c r="F175" s="711"/>
      <c r="G175" s="711"/>
      <c r="H175" s="711"/>
      <c r="I175" s="711"/>
      <c r="J175" s="711"/>
      <c r="K175" s="711"/>
      <c r="L175" s="711"/>
      <c r="M175" s="711"/>
      <c r="N175" s="711"/>
      <c r="O175" s="711"/>
      <c r="P175" s="711"/>
      <c r="Q175" s="711"/>
      <c r="R175" s="711"/>
      <c r="S175" s="711"/>
      <c r="T175" s="711"/>
      <c r="U175" s="711"/>
      <c r="V175" s="711"/>
      <c r="W175" s="711"/>
      <c r="X175" s="711"/>
      <c r="Y175" s="711"/>
      <c r="Z175" s="711"/>
      <c r="AA175" s="711"/>
      <c r="AB175" s="711"/>
      <c r="AC175" s="711"/>
      <c r="AD175" s="711"/>
      <c r="AE175" s="711"/>
      <c r="AF175" s="711"/>
      <c r="AG175" s="711"/>
      <c r="AH175" s="711"/>
      <c r="AI175" s="711"/>
      <c r="AJ175" s="711"/>
    </row>
    <row r="176" spans="1:36" ht="15.75" customHeight="1">
      <c r="A176" s="711"/>
      <c r="B176" s="711"/>
      <c r="C176" s="711"/>
      <c r="D176" s="711"/>
      <c r="E176" s="711"/>
      <c r="F176" s="711"/>
      <c r="G176" s="711"/>
      <c r="H176" s="711"/>
      <c r="I176" s="711"/>
      <c r="J176" s="711"/>
      <c r="K176" s="711"/>
      <c r="L176" s="711"/>
      <c r="M176" s="711"/>
      <c r="N176" s="711"/>
      <c r="O176" s="711"/>
      <c r="P176" s="711"/>
      <c r="Q176" s="711"/>
      <c r="R176" s="711"/>
      <c r="S176" s="711"/>
      <c r="T176" s="711"/>
      <c r="U176" s="711"/>
      <c r="V176" s="711"/>
      <c r="W176" s="711"/>
      <c r="X176" s="711"/>
      <c r="Y176" s="711"/>
      <c r="Z176" s="711"/>
      <c r="AA176" s="711"/>
      <c r="AB176" s="711"/>
      <c r="AC176" s="711"/>
      <c r="AD176" s="711"/>
      <c r="AE176" s="711"/>
      <c r="AF176" s="711"/>
      <c r="AG176" s="711"/>
      <c r="AH176" s="711"/>
      <c r="AI176" s="711"/>
      <c r="AJ176" s="711"/>
    </row>
    <row r="177" spans="1:36" ht="15.75" customHeight="1">
      <c r="A177" s="711"/>
      <c r="B177" s="711"/>
      <c r="C177" s="711"/>
      <c r="D177" s="711"/>
      <c r="E177" s="711"/>
      <c r="F177" s="711"/>
      <c r="G177" s="711"/>
      <c r="H177" s="711"/>
      <c r="I177" s="711"/>
      <c r="J177" s="711"/>
      <c r="K177" s="711"/>
      <c r="L177" s="711"/>
      <c r="M177" s="711"/>
      <c r="N177" s="711"/>
      <c r="O177" s="711"/>
      <c r="P177" s="711"/>
      <c r="Q177" s="711"/>
      <c r="R177" s="711"/>
      <c r="S177" s="711"/>
      <c r="T177" s="711"/>
      <c r="U177" s="711"/>
      <c r="V177" s="711"/>
      <c r="W177" s="711"/>
      <c r="X177" s="711"/>
      <c r="Y177" s="711"/>
      <c r="Z177" s="711"/>
      <c r="AA177" s="711"/>
      <c r="AB177" s="711"/>
      <c r="AC177" s="711"/>
      <c r="AD177" s="711"/>
      <c r="AE177" s="711"/>
      <c r="AF177" s="711"/>
      <c r="AG177" s="711"/>
      <c r="AH177" s="711"/>
      <c r="AI177" s="711"/>
      <c r="AJ177" s="711"/>
    </row>
    <row r="178" spans="1:36" ht="15.75" customHeight="1">
      <c r="A178" s="711"/>
      <c r="B178" s="711"/>
      <c r="C178" s="711"/>
      <c r="D178" s="711"/>
      <c r="E178" s="711"/>
      <c r="F178" s="711"/>
      <c r="G178" s="711"/>
      <c r="H178" s="711"/>
      <c r="I178" s="711"/>
      <c r="J178" s="711"/>
      <c r="K178" s="711"/>
      <c r="L178" s="711"/>
      <c r="M178" s="711"/>
      <c r="N178" s="711"/>
      <c r="O178" s="711"/>
      <c r="P178" s="711"/>
      <c r="Q178" s="711"/>
      <c r="R178" s="711"/>
      <c r="S178" s="711"/>
      <c r="T178" s="711"/>
      <c r="U178" s="711"/>
      <c r="V178" s="711"/>
      <c r="W178" s="711"/>
      <c r="X178" s="711"/>
      <c r="Y178" s="711"/>
      <c r="Z178" s="711"/>
      <c r="AA178" s="711"/>
      <c r="AB178" s="711"/>
      <c r="AC178" s="711"/>
      <c r="AD178" s="711"/>
      <c r="AE178" s="711"/>
      <c r="AF178" s="711"/>
      <c r="AG178" s="711"/>
      <c r="AH178" s="711"/>
      <c r="AI178" s="711"/>
      <c r="AJ178" s="711"/>
    </row>
    <row r="179" spans="1:36" ht="15.75" customHeight="1">
      <c r="A179" s="711"/>
      <c r="B179" s="711"/>
      <c r="C179" s="711"/>
      <c r="D179" s="711"/>
      <c r="E179" s="711"/>
      <c r="F179" s="711"/>
      <c r="G179" s="711"/>
      <c r="H179" s="711"/>
      <c r="I179" s="711"/>
      <c r="J179" s="711"/>
      <c r="K179" s="711"/>
      <c r="L179" s="711"/>
      <c r="M179" s="711"/>
      <c r="N179" s="711"/>
      <c r="O179" s="711"/>
      <c r="P179" s="711"/>
      <c r="Q179" s="711"/>
      <c r="R179" s="711"/>
      <c r="S179" s="711"/>
      <c r="T179" s="711"/>
      <c r="U179" s="711"/>
      <c r="V179" s="711"/>
      <c r="W179" s="711"/>
      <c r="X179" s="711"/>
      <c r="Y179" s="711"/>
      <c r="Z179" s="711"/>
      <c r="AA179" s="711"/>
      <c r="AB179" s="711"/>
      <c r="AC179" s="711"/>
      <c r="AD179" s="711"/>
      <c r="AE179" s="711"/>
      <c r="AF179" s="711"/>
      <c r="AG179" s="711"/>
      <c r="AH179" s="711"/>
      <c r="AI179" s="711"/>
      <c r="AJ179" s="711"/>
    </row>
    <row r="180" spans="1:36" ht="15.75" customHeight="1">
      <c r="A180" s="711"/>
      <c r="B180" s="711"/>
      <c r="C180" s="711"/>
      <c r="D180" s="711"/>
      <c r="E180" s="711"/>
      <c r="F180" s="711"/>
      <c r="G180" s="711"/>
      <c r="H180" s="711"/>
      <c r="I180" s="711"/>
      <c r="J180" s="711"/>
      <c r="K180" s="711"/>
      <c r="L180" s="711"/>
      <c r="M180" s="711"/>
      <c r="N180" s="711"/>
      <c r="O180" s="711"/>
      <c r="P180" s="711"/>
      <c r="Q180" s="711"/>
      <c r="R180" s="711"/>
      <c r="S180" s="711"/>
      <c r="T180" s="711"/>
      <c r="U180" s="711"/>
      <c r="V180" s="711"/>
      <c r="W180" s="711"/>
      <c r="X180" s="711"/>
      <c r="Y180" s="711"/>
      <c r="Z180" s="711"/>
      <c r="AA180" s="711"/>
      <c r="AB180" s="711"/>
      <c r="AC180" s="711"/>
      <c r="AD180" s="711"/>
      <c r="AE180" s="711"/>
      <c r="AF180" s="711"/>
      <c r="AG180" s="711"/>
      <c r="AH180" s="711"/>
      <c r="AI180" s="711"/>
      <c r="AJ180" s="711"/>
    </row>
    <row r="181" spans="1:36" ht="15.75" customHeight="1">
      <c r="A181" s="711"/>
      <c r="B181" s="711"/>
      <c r="C181" s="711"/>
      <c r="D181" s="711"/>
      <c r="E181" s="711"/>
      <c r="F181" s="711"/>
      <c r="G181" s="711"/>
      <c r="H181" s="711"/>
      <c r="I181" s="711"/>
      <c r="J181" s="711"/>
      <c r="K181" s="711"/>
      <c r="L181" s="711"/>
      <c r="M181" s="711"/>
      <c r="N181" s="711"/>
      <c r="O181" s="711"/>
      <c r="P181" s="711"/>
      <c r="Q181" s="711"/>
      <c r="R181" s="711"/>
      <c r="S181" s="711"/>
      <c r="T181" s="711"/>
      <c r="U181" s="711"/>
      <c r="V181" s="711"/>
      <c r="W181" s="711"/>
      <c r="X181" s="711"/>
      <c r="Y181" s="711"/>
      <c r="Z181" s="711"/>
      <c r="AA181" s="711"/>
      <c r="AB181" s="711"/>
      <c r="AC181" s="711"/>
      <c r="AD181" s="711"/>
      <c r="AE181" s="711"/>
      <c r="AF181" s="711"/>
      <c r="AG181" s="711"/>
      <c r="AH181" s="711"/>
      <c r="AI181" s="711"/>
      <c r="AJ181" s="711"/>
    </row>
    <row r="182" spans="1:36" ht="15.75" customHeight="1">
      <c r="A182" s="711"/>
      <c r="B182" s="711"/>
      <c r="C182" s="711"/>
      <c r="D182" s="711"/>
      <c r="E182" s="711"/>
      <c r="F182" s="711"/>
      <c r="G182" s="711"/>
      <c r="H182" s="711"/>
      <c r="I182" s="711"/>
      <c r="J182" s="711"/>
      <c r="K182" s="711"/>
      <c r="L182" s="711"/>
      <c r="M182" s="711"/>
      <c r="N182" s="711"/>
      <c r="O182" s="711"/>
      <c r="P182" s="711"/>
      <c r="Q182" s="711"/>
      <c r="R182" s="711"/>
      <c r="S182" s="711"/>
      <c r="T182" s="711"/>
      <c r="U182" s="711"/>
      <c r="V182" s="711"/>
      <c r="W182" s="711"/>
      <c r="X182" s="711"/>
      <c r="Y182" s="711"/>
      <c r="Z182" s="711"/>
      <c r="AA182" s="711"/>
      <c r="AB182" s="711"/>
      <c r="AC182" s="711"/>
      <c r="AD182" s="711"/>
      <c r="AE182" s="711"/>
      <c r="AF182" s="711"/>
      <c r="AG182" s="711"/>
      <c r="AH182" s="711"/>
      <c r="AI182" s="711"/>
      <c r="AJ182" s="711"/>
    </row>
    <row r="183" spans="1:36" ht="15.75" customHeight="1">
      <c r="A183" s="711"/>
      <c r="B183" s="711"/>
      <c r="C183" s="711"/>
      <c r="D183" s="711"/>
      <c r="E183" s="711"/>
      <c r="F183" s="711"/>
      <c r="G183" s="711"/>
      <c r="H183" s="711"/>
      <c r="I183" s="711"/>
      <c r="J183" s="711"/>
      <c r="K183" s="711"/>
      <c r="L183" s="711"/>
      <c r="M183" s="711"/>
      <c r="N183" s="711"/>
      <c r="O183" s="711"/>
      <c r="P183" s="711"/>
      <c r="Q183" s="711"/>
      <c r="R183" s="711"/>
      <c r="S183" s="711"/>
      <c r="T183" s="711"/>
      <c r="U183" s="711"/>
      <c r="V183" s="711"/>
      <c r="W183" s="711"/>
      <c r="X183" s="711"/>
      <c r="Y183" s="711"/>
      <c r="Z183" s="711"/>
      <c r="AA183" s="711"/>
      <c r="AB183" s="711"/>
      <c r="AC183" s="711"/>
      <c r="AD183" s="711"/>
      <c r="AE183" s="711"/>
      <c r="AF183" s="711"/>
      <c r="AG183" s="711"/>
      <c r="AH183" s="711"/>
      <c r="AI183" s="711"/>
      <c r="AJ183" s="711"/>
    </row>
    <row r="184" spans="1:36" ht="15.75" customHeight="1">
      <c r="A184" s="711"/>
      <c r="B184" s="711"/>
      <c r="C184" s="711"/>
      <c r="D184" s="711"/>
      <c r="E184" s="711"/>
      <c r="F184" s="711"/>
      <c r="G184" s="711"/>
      <c r="H184" s="711"/>
      <c r="I184" s="711"/>
      <c r="J184" s="711"/>
      <c r="K184" s="711"/>
      <c r="L184" s="711"/>
      <c r="M184" s="711"/>
      <c r="N184" s="711"/>
      <c r="O184" s="711"/>
      <c r="P184" s="711"/>
      <c r="Q184" s="711"/>
      <c r="R184" s="711"/>
      <c r="S184" s="711"/>
      <c r="T184" s="711"/>
      <c r="U184" s="711"/>
      <c r="V184" s="711"/>
      <c r="W184" s="711"/>
      <c r="X184" s="711"/>
      <c r="Y184" s="711"/>
      <c r="Z184" s="711"/>
      <c r="AA184" s="711"/>
      <c r="AB184" s="711"/>
      <c r="AC184" s="711"/>
      <c r="AD184" s="711"/>
      <c r="AE184" s="711"/>
      <c r="AF184" s="711"/>
      <c r="AG184" s="711"/>
      <c r="AH184" s="711"/>
      <c r="AI184" s="711"/>
      <c r="AJ184" s="711"/>
    </row>
    <row r="185" spans="1:36" ht="15.75" customHeight="1">
      <c r="A185" s="711"/>
      <c r="B185" s="711"/>
      <c r="C185" s="711"/>
      <c r="D185" s="711"/>
      <c r="E185" s="711"/>
      <c r="F185" s="711"/>
      <c r="G185" s="711"/>
      <c r="H185" s="711"/>
      <c r="I185" s="711"/>
      <c r="J185" s="711"/>
      <c r="K185" s="711"/>
      <c r="L185" s="711"/>
      <c r="M185" s="711"/>
      <c r="N185" s="711"/>
      <c r="O185" s="711"/>
      <c r="P185" s="711"/>
      <c r="Q185" s="711"/>
      <c r="R185" s="711"/>
      <c r="S185" s="711"/>
      <c r="T185" s="711"/>
      <c r="U185" s="711"/>
      <c r="V185" s="711"/>
      <c r="W185" s="711"/>
      <c r="X185" s="711"/>
      <c r="Y185" s="711"/>
      <c r="Z185" s="711"/>
      <c r="AA185" s="711"/>
      <c r="AB185" s="711"/>
      <c r="AC185" s="711"/>
      <c r="AD185" s="711"/>
      <c r="AE185" s="711"/>
      <c r="AF185" s="711"/>
      <c r="AG185" s="711"/>
      <c r="AH185" s="711"/>
      <c r="AI185" s="711"/>
      <c r="AJ185" s="711"/>
    </row>
    <row r="186" spans="1:36" ht="15.75" customHeight="1">
      <c r="A186" s="711"/>
      <c r="B186" s="711"/>
      <c r="C186" s="711"/>
      <c r="D186" s="711"/>
      <c r="E186" s="711"/>
      <c r="F186" s="711"/>
      <c r="G186" s="711"/>
      <c r="H186" s="711"/>
      <c r="I186" s="711"/>
      <c r="J186" s="711"/>
      <c r="K186" s="711"/>
      <c r="L186" s="711"/>
      <c r="M186" s="711"/>
      <c r="N186" s="711"/>
      <c r="O186" s="711"/>
      <c r="P186" s="711"/>
      <c r="Q186" s="711"/>
      <c r="R186" s="711"/>
      <c r="S186" s="711"/>
      <c r="T186" s="711"/>
      <c r="U186" s="711"/>
      <c r="V186" s="711"/>
      <c r="W186" s="711"/>
      <c r="X186" s="711"/>
      <c r="Y186" s="711"/>
      <c r="Z186" s="711"/>
      <c r="AA186" s="711"/>
      <c r="AB186" s="711"/>
      <c r="AC186" s="711"/>
      <c r="AD186" s="711"/>
      <c r="AE186" s="711"/>
      <c r="AF186" s="711"/>
      <c r="AG186" s="711"/>
      <c r="AH186" s="711"/>
      <c r="AI186" s="711"/>
      <c r="AJ186" s="711"/>
    </row>
    <row r="187" spans="1:36" ht="15.75" customHeight="1">
      <c r="A187" s="711"/>
      <c r="B187" s="711"/>
      <c r="C187" s="711"/>
      <c r="D187" s="711"/>
      <c r="E187" s="711"/>
      <c r="F187" s="711"/>
      <c r="G187" s="711"/>
      <c r="H187" s="711"/>
      <c r="I187" s="711"/>
      <c r="J187" s="711"/>
      <c r="K187" s="711"/>
      <c r="L187" s="711"/>
      <c r="M187" s="711"/>
      <c r="N187" s="711"/>
      <c r="O187" s="711"/>
      <c r="P187" s="711"/>
      <c r="Q187" s="711"/>
      <c r="R187" s="711"/>
      <c r="S187" s="711"/>
      <c r="T187" s="711"/>
      <c r="U187" s="711"/>
      <c r="V187" s="711"/>
      <c r="W187" s="711"/>
      <c r="X187" s="711"/>
      <c r="Y187" s="711"/>
      <c r="Z187" s="711"/>
      <c r="AA187" s="711"/>
      <c r="AB187" s="711"/>
      <c r="AC187" s="711"/>
      <c r="AD187" s="711"/>
      <c r="AE187" s="711"/>
      <c r="AF187" s="711"/>
      <c r="AG187" s="711"/>
      <c r="AH187" s="711"/>
      <c r="AI187" s="711"/>
      <c r="AJ187" s="711"/>
    </row>
    <row r="188" spans="1:36" ht="15.75" customHeight="1">
      <c r="A188" s="711"/>
      <c r="B188" s="711"/>
      <c r="C188" s="711"/>
      <c r="D188" s="711"/>
      <c r="E188" s="711"/>
      <c r="F188" s="711"/>
      <c r="G188" s="711"/>
      <c r="H188" s="711"/>
      <c r="I188" s="711"/>
      <c r="J188" s="711"/>
      <c r="K188" s="711"/>
      <c r="L188" s="711"/>
      <c r="M188" s="711"/>
      <c r="N188" s="711"/>
      <c r="O188" s="711"/>
      <c r="P188" s="711"/>
      <c r="Q188" s="711"/>
      <c r="R188" s="711"/>
      <c r="S188" s="711"/>
      <c r="T188" s="711"/>
      <c r="U188" s="711"/>
      <c r="V188" s="711"/>
      <c r="W188" s="711"/>
      <c r="X188" s="711"/>
      <c r="Y188" s="711"/>
      <c r="Z188" s="711"/>
      <c r="AA188" s="711"/>
      <c r="AB188" s="711"/>
      <c r="AC188" s="711"/>
      <c r="AD188" s="711"/>
      <c r="AE188" s="711"/>
      <c r="AF188" s="711"/>
      <c r="AG188" s="711"/>
      <c r="AH188" s="711"/>
      <c r="AI188" s="711"/>
      <c r="AJ188" s="711"/>
    </row>
    <row r="189" spans="1:36" ht="15.75" customHeight="1">
      <c r="A189" s="711"/>
      <c r="B189" s="711"/>
      <c r="C189" s="711"/>
      <c r="D189" s="711"/>
      <c r="E189" s="711"/>
      <c r="F189" s="711"/>
      <c r="G189" s="711"/>
      <c r="H189" s="711"/>
      <c r="I189" s="711"/>
      <c r="J189" s="711"/>
      <c r="K189" s="711"/>
      <c r="L189" s="711"/>
      <c r="M189" s="711"/>
      <c r="N189" s="711"/>
      <c r="O189" s="711"/>
      <c r="P189" s="711"/>
      <c r="Q189" s="711"/>
      <c r="R189" s="711"/>
      <c r="S189" s="711"/>
      <c r="T189" s="711"/>
      <c r="U189" s="711"/>
      <c r="V189" s="711"/>
      <c r="W189" s="711"/>
      <c r="X189" s="711"/>
      <c r="Y189" s="711"/>
      <c r="Z189" s="711"/>
      <c r="AA189" s="711"/>
      <c r="AB189" s="711"/>
      <c r="AC189" s="711"/>
      <c r="AD189" s="711"/>
      <c r="AE189" s="711"/>
      <c r="AF189" s="711"/>
      <c r="AG189" s="711"/>
      <c r="AH189" s="711"/>
      <c r="AI189" s="711"/>
      <c r="AJ189" s="711"/>
    </row>
    <row r="190" spans="1:36" ht="15.75" customHeight="1">
      <c r="A190" s="711"/>
      <c r="B190" s="711"/>
      <c r="C190" s="711"/>
      <c r="D190" s="711"/>
      <c r="E190" s="711"/>
      <c r="F190" s="711"/>
      <c r="G190" s="711"/>
      <c r="H190" s="711"/>
      <c r="I190" s="711"/>
      <c r="J190" s="711"/>
      <c r="K190" s="711"/>
      <c r="L190" s="711"/>
      <c r="M190" s="711"/>
      <c r="N190" s="711"/>
      <c r="O190" s="711"/>
      <c r="P190" s="711"/>
      <c r="Q190" s="711"/>
      <c r="R190" s="711"/>
      <c r="S190" s="711"/>
      <c r="T190" s="711"/>
      <c r="U190" s="711"/>
      <c r="V190" s="711"/>
      <c r="W190" s="711"/>
      <c r="X190" s="711"/>
      <c r="Y190" s="711"/>
      <c r="Z190" s="711"/>
      <c r="AA190" s="711"/>
      <c r="AB190" s="711"/>
      <c r="AC190" s="711"/>
      <c r="AD190" s="711"/>
      <c r="AE190" s="711"/>
      <c r="AF190" s="711"/>
      <c r="AG190" s="711"/>
      <c r="AH190" s="711"/>
      <c r="AI190" s="711"/>
      <c r="AJ190" s="711"/>
    </row>
    <row r="191" spans="1:36" ht="15.75" customHeight="1">
      <c r="A191" s="711"/>
      <c r="B191" s="711"/>
      <c r="C191" s="711"/>
      <c r="D191" s="711"/>
      <c r="E191" s="711"/>
      <c r="F191" s="711"/>
      <c r="G191" s="711"/>
      <c r="H191" s="711"/>
      <c r="I191" s="711"/>
      <c r="J191" s="711"/>
      <c r="K191" s="711"/>
      <c r="L191" s="711"/>
      <c r="M191" s="711"/>
      <c r="N191" s="711"/>
      <c r="O191" s="711"/>
      <c r="P191" s="711"/>
      <c r="Q191" s="711"/>
      <c r="R191" s="711"/>
      <c r="S191" s="711"/>
      <c r="T191" s="711"/>
      <c r="U191" s="711"/>
      <c r="V191" s="711"/>
      <c r="W191" s="711"/>
      <c r="X191" s="711"/>
      <c r="Y191" s="711"/>
      <c r="Z191" s="711"/>
      <c r="AA191" s="711"/>
      <c r="AB191" s="711"/>
      <c r="AC191" s="711"/>
      <c r="AD191" s="711"/>
      <c r="AE191" s="711"/>
      <c r="AF191" s="711"/>
      <c r="AG191" s="711"/>
      <c r="AH191" s="711"/>
      <c r="AI191" s="711"/>
      <c r="AJ191" s="711"/>
    </row>
    <row r="192" spans="1:36" ht="15.75" customHeight="1">
      <c r="A192" s="711"/>
      <c r="B192" s="711"/>
      <c r="C192" s="711"/>
      <c r="D192" s="711"/>
      <c r="E192" s="711"/>
      <c r="F192" s="711"/>
      <c r="G192" s="711"/>
      <c r="H192" s="711"/>
      <c r="I192" s="711"/>
      <c r="J192" s="711"/>
      <c r="K192" s="711"/>
      <c r="L192" s="711"/>
      <c r="M192" s="711"/>
      <c r="N192" s="711"/>
      <c r="O192" s="711"/>
      <c r="P192" s="711"/>
      <c r="Q192" s="711"/>
      <c r="R192" s="711"/>
      <c r="S192" s="711"/>
      <c r="T192" s="711"/>
      <c r="U192" s="711"/>
      <c r="V192" s="711"/>
      <c r="W192" s="711"/>
      <c r="X192" s="711"/>
      <c r="Y192" s="711"/>
      <c r="Z192" s="711"/>
      <c r="AA192" s="711"/>
      <c r="AB192" s="711"/>
      <c r="AC192" s="711"/>
      <c r="AD192" s="711"/>
      <c r="AE192" s="711"/>
      <c r="AF192" s="711"/>
      <c r="AG192" s="711"/>
      <c r="AH192" s="711"/>
      <c r="AI192" s="711"/>
      <c r="AJ192" s="711"/>
    </row>
    <row r="193" spans="1:36" ht="15.75" customHeight="1">
      <c r="A193" s="711"/>
      <c r="B193" s="711"/>
      <c r="C193" s="711"/>
      <c r="D193" s="711"/>
      <c r="E193" s="711"/>
      <c r="F193" s="711"/>
      <c r="G193" s="711"/>
      <c r="H193" s="711"/>
      <c r="I193" s="711"/>
      <c r="J193" s="711"/>
      <c r="K193" s="711"/>
      <c r="L193" s="711"/>
      <c r="M193" s="711"/>
      <c r="N193" s="711"/>
      <c r="O193" s="711"/>
      <c r="P193" s="711"/>
      <c r="Q193" s="711"/>
      <c r="R193" s="711"/>
      <c r="S193" s="711"/>
      <c r="T193" s="711"/>
      <c r="U193" s="711"/>
      <c r="V193" s="711"/>
      <c r="W193" s="711"/>
      <c r="X193" s="711"/>
      <c r="Y193" s="711"/>
      <c r="Z193" s="711"/>
      <c r="AA193" s="711"/>
      <c r="AB193" s="711"/>
      <c r="AC193" s="711"/>
      <c r="AD193" s="711"/>
      <c r="AE193" s="711"/>
      <c r="AF193" s="711"/>
      <c r="AG193" s="711"/>
      <c r="AH193" s="711"/>
      <c r="AI193" s="711"/>
      <c r="AJ193" s="711"/>
    </row>
    <row r="194" spans="1:36" ht="15.75" customHeight="1">
      <c r="A194" s="711"/>
      <c r="B194" s="711"/>
      <c r="C194" s="711"/>
      <c r="D194" s="711"/>
      <c r="E194" s="711"/>
      <c r="F194" s="711"/>
      <c r="G194" s="711"/>
      <c r="H194" s="711"/>
      <c r="I194" s="711"/>
      <c r="J194" s="711"/>
      <c r="K194" s="711"/>
      <c r="L194" s="711"/>
      <c r="M194" s="711"/>
      <c r="N194" s="711"/>
      <c r="O194" s="711"/>
      <c r="P194" s="711"/>
      <c r="Q194" s="711"/>
      <c r="R194" s="711"/>
      <c r="S194" s="711"/>
      <c r="T194" s="711"/>
      <c r="U194" s="711"/>
      <c r="V194" s="711"/>
      <c r="W194" s="711"/>
      <c r="X194" s="711"/>
      <c r="Y194" s="711"/>
      <c r="Z194" s="711"/>
      <c r="AA194" s="711"/>
      <c r="AB194" s="711"/>
      <c r="AC194" s="711"/>
      <c r="AD194" s="711"/>
      <c r="AE194" s="711"/>
      <c r="AF194" s="711"/>
      <c r="AG194" s="711"/>
      <c r="AH194" s="711"/>
      <c r="AI194" s="711"/>
      <c r="AJ194" s="711"/>
    </row>
    <row r="195" spans="1:36" ht="15.75" customHeight="1">
      <c r="A195" s="711"/>
      <c r="B195" s="711"/>
      <c r="C195" s="711"/>
      <c r="D195" s="711"/>
      <c r="E195" s="711"/>
      <c r="F195" s="711"/>
      <c r="G195" s="711"/>
      <c r="H195" s="711"/>
      <c r="I195" s="711"/>
      <c r="J195" s="711"/>
      <c r="K195" s="711"/>
      <c r="L195" s="711"/>
      <c r="M195" s="711"/>
      <c r="N195" s="711"/>
      <c r="O195" s="711"/>
      <c r="P195" s="711"/>
      <c r="Q195" s="711"/>
      <c r="R195" s="711"/>
      <c r="S195" s="711"/>
      <c r="T195" s="711"/>
      <c r="U195" s="711"/>
      <c r="V195" s="711"/>
      <c r="W195" s="711"/>
      <c r="X195" s="711"/>
      <c r="Y195" s="711"/>
      <c r="Z195" s="711"/>
      <c r="AA195" s="711"/>
      <c r="AB195" s="711"/>
      <c r="AC195" s="711"/>
      <c r="AD195" s="711"/>
      <c r="AE195" s="711"/>
      <c r="AF195" s="711"/>
      <c r="AG195" s="711"/>
      <c r="AH195" s="711"/>
      <c r="AI195" s="711"/>
      <c r="AJ195" s="711"/>
    </row>
    <row r="196" spans="1:36" ht="15.75" customHeight="1">
      <c r="A196" s="711"/>
      <c r="B196" s="711"/>
      <c r="C196" s="711"/>
      <c r="D196" s="711"/>
      <c r="E196" s="711"/>
      <c r="F196" s="711"/>
      <c r="G196" s="711"/>
      <c r="H196" s="711"/>
      <c r="I196" s="711"/>
      <c r="J196" s="711"/>
      <c r="K196" s="711"/>
      <c r="L196" s="711"/>
      <c r="M196" s="711"/>
      <c r="N196" s="711"/>
      <c r="O196" s="711"/>
      <c r="P196" s="711"/>
      <c r="Q196" s="711"/>
      <c r="R196" s="711"/>
      <c r="S196" s="711"/>
      <c r="T196" s="711"/>
      <c r="U196" s="711"/>
      <c r="V196" s="711"/>
      <c r="W196" s="711"/>
      <c r="X196" s="711"/>
      <c r="Y196" s="711"/>
      <c r="Z196" s="711"/>
      <c r="AA196" s="711"/>
      <c r="AB196" s="711"/>
      <c r="AC196" s="711"/>
      <c r="AD196" s="711"/>
      <c r="AE196" s="711"/>
      <c r="AF196" s="711"/>
      <c r="AG196" s="711"/>
      <c r="AH196" s="711"/>
      <c r="AI196" s="711"/>
      <c r="AJ196" s="711"/>
    </row>
    <row r="197" spans="1:36" ht="15.75" customHeight="1">
      <c r="A197" s="711"/>
      <c r="B197" s="711"/>
      <c r="C197" s="711"/>
      <c r="D197" s="711"/>
      <c r="E197" s="711"/>
      <c r="F197" s="711"/>
      <c r="G197" s="711"/>
      <c r="H197" s="711"/>
      <c r="I197" s="711"/>
      <c r="J197" s="711"/>
      <c r="K197" s="711"/>
      <c r="L197" s="711"/>
      <c r="M197" s="711"/>
      <c r="N197" s="711"/>
      <c r="O197" s="711"/>
      <c r="P197" s="711"/>
      <c r="Q197" s="711"/>
      <c r="R197" s="711"/>
      <c r="S197" s="711"/>
      <c r="T197" s="711"/>
      <c r="U197" s="711"/>
      <c r="V197" s="711"/>
      <c r="W197" s="711"/>
      <c r="X197" s="711"/>
      <c r="Y197" s="711"/>
      <c r="Z197" s="711"/>
      <c r="AA197" s="711"/>
      <c r="AB197" s="711"/>
      <c r="AC197" s="711"/>
      <c r="AD197" s="711"/>
      <c r="AE197" s="711"/>
      <c r="AF197" s="711"/>
      <c r="AG197" s="711"/>
      <c r="AH197" s="711"/>
      <c r="AI197" s="711"/>
      <c r="AJ197" s="711"/>
    </row>
    <row r="198" spans="1:36" ht="15.75" customHeight="1">
      <c r="A198" s="711"/>
      <c r="B198" s="711"/>
      <c r="C198" s="711"/>
      <c r="D198" s="711"/>
      <c r="E198" s="711"/>
      <c r="F198" s="711"/>
      <c r="G198" s="711"/>
      <c r="H198" s="711"/>
      <c r="I198" s="711"/>
      <c r="J198" s="711"/>
      <c r="K198" s="711"/>
      <c r="L198" s="711"/>
      <c r="M198" s="711"/>
      <c r="N198" s="711"/>
      <c r="O198" s="711"/>
      <c r="P198" s="711"/>
      <c r="Q198" s="711"/>
      <c r="R198" s="711"/>
      <c r="S198" s="711"/>
      <c r="T198" s="711"/>
      <c r="U198" s="711"/>
      <c r="V198" s="711"/>
      <c r="W198" s="711"/>
      <c r="X198" s="711"/>
      <c r="Y198" s="711"/>
      <c r="Z198" s="711"/>
      <c r="AA198" s="711"/>
      <c r="AB198" s="711"/>
      <c r="AC198" s="711"/>
      <c r="AD198" s="711"/>
      <c r="AE198" s="711"/>
      <c r="AF198" s="711"/>
      <c r="AG198" s="711"/>
      <c r="AH198" s="711"/>
      <c r="AI198" s="711"/>
      <c r="AJ198" s="711"/>
    </row>
    <row r="199" spans="1:36" ht="15.75" customHeight="1">
      <c r="A199" s="711"/>
      <c r="B199" s="711"/>
      <c r="C199" s="711"/>
      <c r="D199" s="711"/>
      <c r="E199" s="711"/>
      <c r="F199" s="711"/>
      <c r="G199" s="711"/>
      <c r="H199" s="711"/>
      <c r="I199" s="711"/>
      <c r="J199" s="711"/>
      <c r="K199" s="711"/>
      <c r="L199" s="711"/>
      <c r="M199" s="711"/>
      <c r="N199" s="711"/>
      <c r="O199" s="711"/>
      <c r="P199" s="711"/>
      <c r="Q199" s="711"/>
      <c r="R199" s="711"/>
      <c r="S199" s="711"/>
      <c r="T199" s="711"/>
      <c r="U199" s="711"/>
      <c r="V199" s="711"/>
      <c r="W199" s="711"/>
      <c r="X199" s="711"/>
      <c r="Y199" s="711"/>
      <c r="Z199" s="711"/>
      <c r="AA199" s="711"/>
      <c r="AB199" s="711"/>
      <c r="AC199" s="711"/>
      <c r="AD199" s="711"/>
      <c r="AE199" s="711"/>
      <c r="AF199" s="711"/>
      <c r="AG199" s="711"/>
      <c r="AH199" s="711"/>
      <c r="AI199" s="711"/>
      <c r="AJ199" s="711"/>
    </row>
    <row r="200" spans="1:36" ht="15.75" customHeight="1">
      <c r="A200" s="711"/>
      <c r="B200" s="711"/>
      <c r="C200" s="711"/>
      <c r="D200" s="711"/>
      <c r="E200" s="711"/>
      <c r="F200" s="711"/>
      <c r="G200" s="711"/>
      <c r="H200" s="711"/>
      <c r="I200" s="711"/>
      <c r="J200" s="711"/>
      <c r="K200" s="711"/>
      <c r="L200" s="711"/>
      <c r="M200" s="711"/>
      <c r="N200" s="711"/>
      <c r="O200" s="711"/>
      <c r="P200" s="711"/>
      <c r="Q200" s="711"/>
      <c r="R200" s="711"/>
      <c r="S200" s="711"/>
      <c r="T200" s="711"/>
      <c r="U200" s="711"/>
      <c r="V200" s="711"/>
      <c r="W200" s="711"/>
      <c r="X200" s="711"/>
      <c r="Y200" s="711"/>
      <c r="Z200" s="711"/>
      <c r="AA200" s="711"/>
      <c r="AB200" s="711"/>
      <c r="AC200" s="711"/>
      <c r="AD200" s="711"/>
      <c r="AE200" s="711"/>
      <c r="AF200" s="711"/>
      <c r="AG200" s="711"/>
      <c r="AH200" s="711"/>
      <c r="AI200" s="711"/>
      <c r="AJ200" s="711"/>
    </row>
    <row r="201" spans="1:36" ht="15.75" customHeight="1">
      <c r="A201" s="711"/>
      <c r="B201" s="711"/>
      <c r="C201" s="711"/>
      <c r="D201" s="711"/>
      <c r="E201" s="711"/>
      <c r="F201" s="711"/>
      <c r="G201" s="711"/>
      <c r="H201" s="711"/>
      <c r="I201" s="711"/>
      <c r="J201" s="711"/>
      <c r="K201" s="711"/>
      <c r="L201" s="711"/>
      <c r="M201" s="711"/>
      <c r="N201" s="711"/>
      <c r="O201" s="711"/>
      <c r="P201" s="711"/>
      <c r="Q201" s="711"/>
      <c r="R201" s="711"/>
      <c r="S201" s="711"/>
      <c r="T201" s="711"/>
      <c r="U201" s="711"/>
      <c r="V201" s="711"/>
      <c r="W201" s="711"/>
      <c r="X201" s="711"/>
      <c r="Y201" s="711"/>
      <c r="Z201" s="711"/>
      <c r="AA201" s="711"/>
      <c r="AB201" s="711"/>
      <c r="AC201" s="711"/>
      <c r="AD201" s="711"/>
      <c r="AE201" s="711"/>
      <c r="AF201" s="711"/>
      <c r="AG201" s="711"/>
      <c r="AH201" s="711"/>
      <c r="AI201" s="711"/>
      <c r="AJ201" s="711"/>
    </row>
    <row r="202" spans="1:36" ht="15.75" customHeight="1">
      <c r="A202" s="711"/>
      <c r="B202" s="711"/>
      <c r="C202" s="711"/>
      <c r="D202" s="711"/>
      <c r="E202" s="711"/>
      <c r="F202" s="711"/>
      <c r="G202" s="711"/>
      <c r="H202" s="711"/>
      <c r="I202" s="711"/>
      <c r="J202" s="711"/>
      <c r="K202" s="711"/>
      <c r="L202" s="711"/>
      <c r="M202" s="711"/>
      <c r="N202" s="711"/>
      <c r="O202" s="711"/>
      <c r="P202" s="711"/>
      <c r="Q202" s="711"/>
      <c r="R202" s="711"/>
      <c r="S202" s="711"/>
      <c r="T202" s="711"/>
      <c r="U202" s="711"/>
      <c r="V202" s="711"/>
      <c r="W202" s="711"/>
      <c r="X202" s="711"/>
      <c r="Y202" s="711"/>
      <c r="Z202" s="711"/>
      <c r="AA202" s="711"/>
      <c r="AB202" s="711"/>
      <c r="AC202" s="711"/>
      <c r="AD202" s="711"/>
      <c r="AE202" s="711"/>
      <c r="AF202" s="711"/>
      <c r="AG202" s="711"/>
      <c r="AH202" s="711"/>
      <c r="AI202" s="711"/>
      <c r="AJ202" s="711"/>
    </row>
    <row r="203" spans="1:36" ht="15.75" customHeight="1">
      <c r="A203" s="711"/>
      <c r="B203" s="711"/>
      <c r="C203" s="711"/>
      <c r="D203" s="711"/>
      <c r="E203" s="711"/>
      <c r="F203" s="711"/>
      <c r="G203" s="711"/>
      <c r="H203" s="711"/>
      <c r="I203" s="711"/>
      <c r="J203" s="711"/>
      <c r="K203" s="711"/>
      <c r="L203" s="711"/>
      <c r="M203" s="711"/>
      <c r="N203" s="711"/>
      <c r="O203" s="711"/>
      <c r="P203" s="711"/>
      <c r="Q203" s="711"/>
      <c r="R203" s="711"/>
      <c r="S203" s="711"/>
      <c r="T203" s="711"/>
      <c r="U203" s="711"/>
      <c r="V203" s="711"/>
      <c r="W203" s="711"/>
      <c r="X203" s="711"/>
      <c r="Y203" s="711"/>
      <c r="Z203" s="711"/>
      <c r="AA203" s="711"/>
      <c r="AB203" s="711"/>
      <c r="AC203" s="711"/>
      <c r="AD203" s="711"/>
      <c r="AE203" s="711"/>
      <c r="AF203" s="711"/>
      <c r="AG203" s="711"/>
      <c r="AH203" s="711"/>
      <c r="AI203" s="711"/>
      <c r="AJ203" s="711"/>
    </row>
    <row r="204" spans="1:36" ht="15.75" customHeight="1">
      <c r="A204" s="711"/>
      <c r="B204" s="711"/>
      <c r="C204" s="711"/>
      <c r="D204" s="711"/>
      <c r="E204" s="711"/>
      <c r="F204" s="711"/>
      <c r="G204" s="711"/>
      <c r="H204" s="711"/>
      <c r="I204" s="711"/>
      <c r="J204" s="711"/>
      <c r="K204" s="711"/>
      <c r="L204" s="711"/>
      <c r="M204" s="711"/>
      <c r="N204" s="711"/>
      <c r="O204" s="711"/>
      <c r="P204" s="711"/>
      <c r="Q204" s="711"/>
      <c r="R204" s="711"/>
      <c r="S204" s="711"/>
      <c r="T204" s="711"/>
      <c r="U204" s="711"/>
      <c r="V204" s="711"/>
      <c r="W204" s="711"/>
      <c r="X204" s="711"/>
      <c r="Y204" s="711"/>
      <c r="Z204" s="711"/>
      <c r="AA204" s="711"/>
      <c r="AB204" s="711"/>
      <c r="AC204" s="711"/>
      <c r="AD204" s="711"/>
      <c r="AE204" s="711"/>
      <c r="AF204" s="711"/>
      <c r="AG204" s="711"/>
      <c r="AH204" s="711"/>
      <c r="AI204" s="711"/>
      <c r="AJ204" s="711"/>
    </row>
    <row r="205" spans="1:36" ht="15.75" customHeight="1">
      <c r="A205" s="711"/>
      <c r="B205" s="711"/>
      <c r="C205" s="711"/>
      <c r="D205" s="711"/>
      <c r="E205" s="711"/>
      <c r="F205" s="711"/>
      <c r="G205" s="711"/>
      <c r="H205" s="711"/>
      <c r="I205" s="711"/>
      <c r="J205" s="711"/>
      <c r="K205" s="711"/>
      <c r="L205" s="711"/>
      <c r="M205" s="711"/>
      <c r="N205" s="711"/>
      <c r="O205" s="711"/>
      <c r="P205" s="711"/>
      <c r="Q205" s="711"/>
      <c r="R205" s="711"/>
      <c r="S205" s="711"/>
      <c r="T205" s="711"/>
      <c r="U205" s="711"/>
      <c r="V205" s="711"/>
      <c r="W205" s="711"/>
      <c r="X205" s="711"/>
      <c r="Y205" s="711"/>
      <c r="Z205" s="711"/>
      <c r="AA205" s="711"/>
      <c r="AB205" s="711"/>
      <c r="AC205" s="711"/>
      <c r="AD205" s="711"/>
      <c r="AE205" s="711"/>
      <c r="AF205" s="711"/>
      <c r="AG205" s="711"/>
      <c r="AH205" s="711"/>
      <c r="AI205" s="711"/>
      <c r="AJ205" s="711"/>
    </row>
    <row r="206" spans="1:36" ht="15.75" customHeight="1">
      <c r="A206" s="711"/>
      <c r="B206" s="711"/>
      <c r="C206" s="711"/>
      <c r="D206" s="711"/>
      <c r="E206" s="711"/>
      <c r="F206" s="711"/>
      <c r="G206" s="711"/>
      <c r="H206" s="711"/>
      <c r="I206" s="711"/>
      <c r="J206" s="711"/>
      <c r="K206" s="711"/>
      <c r="L206" s="711"/>
      <c r="M206" s="711"/>
      <c r="N206" s="711"/>
      <c r="O206" s="711"/>
      <c r="P206" s="711"/>
      <c r="Q206" s="711"/>
      <c r="R206" s="711"/>
      <c r="S206" s="711"/>
      <c r="T206" s="711"/>
      <c r="U206" s="711"/>
      <c r="V206" s="711"/>
      <c r="W206" s="711"/>
      <c r="X206" s="711"/>
      <c r="Y206" s="711"/>
      <c r="Z206" s="711"/>
      <c r="AA206" s="711"/>
      <c r="AB206" s="711"/>
      <c r="AC206" s="711"/>
      <c r="AD206" s="711"/>
      <c r="AE206" s="711"/>
      <c r="AF206" s="711"/>
      <c r="AG206" s="711"/>
      <c r="AH206" s="711"/>
      <c r="AI206" s="711"/>
      <c r="AJ206" s="711"/>
    </row>
    <row r="207" spans="1:36" ht="15.75" customHeight="1">
      <c r="A207" s="711"/>
      <c r="B207" s="711"/>
      <c r="C207" s="711"/>
      <c r="D207" s="711"/>
      <c r="E207" s="711"/>
      <c r="F207" s="711"/>
      <c r="G207" s="711"/>
      <c r="H207" s="711"/>
      <c r="I207" s="711"/>
      <c r="J207" s="711"/>
      <c r="K207" s="711"/>
      <c r="L207" s="711"/>
      <c r="M207" s="711"/>
      <c r="N207" s="711"/>
      <c r="O207" s="711"/>
      <c r="P207" s="711"/>
      <c r="Q207" s="711"/>
      <c r="R207" s="711"/>
      <c r="S207" s="711"/>
      <c r="T207" s="711"/>
      <c r="U207" s="711"/>
      <c r="V207" s="711"/>
      <c r="W207" s="711"/>
      <c r="X207" s="711"/>
      <c r="Y207" s="711"/>
      <c r="Z207" s="711"/>
      <c r="AA207" s="711"/>
      <c r="AB207" s="711"/>
      <c r="AC207" s="711"/>
      <c r="AD207" s="711"/>
      <c r="AE207" s="711"/>
      <c r="AF207" s="711"/>
      <c r="AG207" s="711"/>
      <c r="AH207" s="711"/>
      <c r="AI207" s="711"/>
      <c r="AJ207" s="711"/>
    </row>
    <row r="208" spans="1:36" ht="15.75" customHeight="1">
      <c r="A208" s="711"/>
      <c r="B208" s="711"/>
      <c r="C208" s="711"/>
      <c r="D208" s="711"/>
      <c r="E208" s="711"/>
      <c r="F208" s="711"/>
      <c r="G208" s="711"/>
      <c r="H208" s="711"/>
      <c r="I208" s="711"/>
      <c r="J208" s="711"/>
      <c r="K208" s="711"/>
      <c r="L208" s="711"/>
      <c r="M208" s="711"/>
      <c r="N208" s="711"/>
      <c r="O208" s="711"/>
      <c r="P208" s="711"/>
      <c r="Q208" s="711"/>
      <c r="R208" s="711"/>
      <c r="S208" s="711"/>
      <c r="T208" s="711"/>
      <c r="U208" s="711"/>
      <c r="V208" s="711"/>
      <c r="W208" s="711"/>
      <c r="X208" s="711"/>
      <c r="Y208" s="711"/>
      <c r="Z208" s="711"/>
      <c r="AA208" s="711"/>
      <c r="AB208" s="711"/>
      <c r="AC208" s="711"/>
      <c r="AD208" s="711"/>
      <c r="AE208" s="711"/>
      <c r="AF208" s="711"/>
      <c r="AG208" s="711"/>
      <c r="AH208" s="711"/>
      <c r="AI208" s="711"/>
      <c r="AJ208" s="711"/>
    </row>
    <row r="209" spans="1:36" ht="15.75" customHeight="1">
      <c r="A209" s="711"/>
      <c r="B209" s="711"/>
      <c r="C209" s="711"/>
      <c r="D209" s="711"/>
      <c r="E209" s="711"/>
      <c r="F209" s="711"/>
      <c r="G209" s="711"/>
      <c r="H209" s="711"/>
      <c r="I209" s="711"/>
      <c r="J209" s="711"/>
      <c r="K209" s="711"/>
      <c r="L209" s="711"/>
      <c r="M209" s="711"/>
      <c r="N209" s="711"/>
      <c r="O209" s="711"/>
      <c r="P209" s="711"/>
      <c r="Q209" s="711"/>
      <c r="R209" s="711"/>
      <c r="S209" s="711"/>
      <c r="T209" s="711"/>
      <c r="U209" s="711"/>
      <c r="V209" s="711"/>
      <c r="W209" s="711"/>
      <c r="X209" s="711"/>
      <c r="Y209" s="711"/>
      <c r="Z209" s="711"/>
      <c r="AA209" s="711"/>
      <c r="AB209" s="711"/>
      <c r="AC209" s="711"/>
      <c r="AD209" s="711"/>
      <c r="AE209" s="711"/>
      <c r="AF209" s="711"/>
      <c r="AG209" s="711"/>
      <c r="AH209" s="711"/>
      <c r="AI209" s="711"/>
      <c r="AJ209" s="711"/>
    </row>
    <row r="210" spans="1:36" ht="15.75" customHeight="1">
      <c r="A210" s="711"/>
      <c r="B210" s="711"/>
      <c r="C210" s="711"/>
      <c r="D210" s="711"/>
      <c r="E210" s="711"/>
      <c r="F210" s="711"/>
      <c r="G210" s="711"/>
      <c r="H210" s="711"/>
      <c r="I210" s="711"/>
      <c r="J210" s="711"/>
      <c r="K210" s="711"/>
      <c r="L210" s="711"/>
      <c r="M210" s="711"/>
      <c r="N210" s="711"/>
      <c r="O210" s="711"/>
      <c r="P210" s="711"/>
      <c r="Q210" s="711"/>
      <c r="R210" s="711"/>
      <c r="S210" s="711"/>
      <c r="T210" s="711"/>
      <c r="U210" s="711"/>
      <c r="V210" s="711"/>
      <c r="W210" s="711"/>
      <c r="X210" s="711"/>
      <c r="Y210" s="711"/>
      <c r="Z210" s="711"/>
      <c r="AA210" s="711"/>
      <c r="AB210" s="711"/>
      <c r="AC210" s="711"/>
      <c r="AD210" s="711"/>
      <c r="AE210" s="711"/>
      <c r="AF210" s="711"/>
      <c r="AG210" s="711"/>
      <c r="AH210" s="711"/>
      <c r="AI210" s="711"/>
      <c r="AJ210" s="711"/>
    </row>
    <row r="211" spans="1:36" ht="15.75" customHeight="1">
      <c r="A211" s="711"/>
      <c r="B211" s="711"/>
      <c r="C211" s="711"/>
      <c r="D211" s="711"/>
      <c r="E211" s="711"/>
      <c r="F211" s="711"/>
      <c r="G211" s="711"/>
      <c r="H211" s="711"/>
      <c r="I211" s="711"/>
      <c r="J211" s="711"/>
      <c r="K211" s="711"/>
      <c r="L211" s="711"/>
      <c r="M211" s="711"/>
      <c r="N211" s="711"/>
      <c r="O211" s="711"/>
      <c r="P211" s="711"/>
      <c r="Q211" s="711"/>
      <c r="R211" s="711"/>
      <c r="S211" s="711"/>
      <c r="T211" s="711"/>
      <c r="U211" s="711"/>
      <c r="V211" s="711"/>
      <c r="W211" s="711"/>
      <c r="X211" s="711"/>
      <c r="Y211" s="711"/>
      <c r="Z211" s="711"/>
      <c r="AA211" s="711"/>
      <c r="AB211" s="711"/>
      <c r="AC211" s="711"/>
      <c r="AD211" s="711"/>
      <c r="AE211" s="711"/>
      <c r="AF211" s="711"/>
      <c r="AG211" s="711"/>
      <c r="AH211" s="711"/>
      <c r="AI211" s="711"/>
      <c r="AJ211" s="711"/>
    </row>
    <row r="212" spans="1:36" ht="15.75" customHeight="1">
      <c r="A212" s="711"/>
      <c r="B212" s="711"/>
      <c r="C212" s="711"/>
      <c r="D212" s="711"/>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A212" s="711"/>
      <c r="AB212" s="711"/>
      <c r="AC212" s="711"/>
      <c r="AD212" s="711"/>
      <c r="AE212" s="711"/>
      <c r="AF212" s="711"/>
      <c r="AG212" s="711"/>
      <c r="AH212" s="711"/>
      <c r="AI212" s="711"/>
      <c r="AJ212" s="711"/>
    </row>
    <row r="213" spans="1:36" ht="15.75" customHeight="1">
      <c r="A213" s="711"/>
      <c r="B213" s="711"/>
      <c r="C213" s="711"/>
      <c r="D213" s="711"/>
      <c r="E213" s="711"/>
      <c r="F213" s="711"/>
      <c r="G213" s="711"/>
      <c r="H213" s="711"/>
      <c r="I213" s="711"/>
      <c r="J213" s="711"/>
      <c r="K213" s="711"/>
      <c r="L213" s="711"/>
      <c r="M213" s="711"/>
      <c r="N213" s="711"/>
      <c r="O213" s="711"/>
      <c r="P213" s="711"/>
      <c r="Q213" s="711"/>
      <c r="R213" s="711"/>
      <c r="S213" s="711"/>
      <c r="T213" s="711"/>
      <c r="U213" s="711"/>
      <c r="V213" s="711"/>
      <c r="W213" s="711"/>
      <c r="X213" s="711"/>
      <c r="Y213" s="711"/>
      <c r="Z213" s="711"/>
      <c r="AA213" s="711"/>
      <c r="AB213" s="711"/>
      <c r="AC213" s="711"/>
      <c r="AD213" s="711"/>
      <c r="AE213" s="711"/>
      <c r="AF213" s="711"/>
      <c r="AG213" s="711"/>
      <c r="AH213" s="711"/>
      <c r="AI213" s="711"/>
      <c r="AJ213" s="711"/>
    </row>
    <row r="214" spans="1:36" ht="15.75" customHeight="1">
      <c r="A214" s="711"/>
      <c r="B214" s="711"/>
      <c r="C214" s="711"/>
      <c r="D214" s="711"/>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711"/>
      <c r="AA214" s="711"/>
      <c r="AB214" s="711"/>
      <c r="AC214" s="711"/>
      <c r="AD214" s="711"/>
      <c r="AE214" s="711"/>
      <c r="AF214" s="711"/>
      <c r="AG214" s="711"/>
      <c r="AH214" s="711"/>
      <c r="AI214" s="711"/>
      <c r="AJ214" s="711"/>
    </row>
    <row r="215" spans="1:36" ht="15.75" customHeight="1">
      <c r="A215" s="711"/>
      <c r="B215" s="711"/>
      <c r="C215" s="711"/>
      <c r="D215" s="711"/>
      <c r="E215" s="711"/>
      <c r="F215" s="711"/>
      <c r="G215" s="711"/>
      <c r="H215" s="711"/>
      <c r="I215" s="711"/>
      <c r="J215" s="711"/>
      <c r="K215" s="711"/>
      <c r="L215" s="711"/>
      <c r="M215" s="711"/>
      <c r="N215" s="711"/>
      <c r="O215" s="711"/>
      <c r="P215" s="711"/>
      <c r="Q215" s="711"/>
      <c r="R215" s="711"/>
      <c r="S215" s="711"/>
      <c r="T215" s="711"/>
      <c r="U215" s="711"/>
      <c r="V215" s="711"/>
      <c r="W215" s="711"/>
      <c r="X215" s="711"/>
      <c r="Y215" s="711"/>
      <c r="Z215" s="711"/>
      <c r="AA215" s="711"/>
      <c r="AB215" s="711"/>
      <c r="AC215" s="711"/>
      <c r="AD215" s="711"/>
      <c r="AE215" s="711"/>
      <c r="AF215" s="711"/>
      <c r="AG215" s="711"/>
      <c r="AH215" s="711"/>
      <c r="AI215" s="711"/>
      <c r="AJ215" s="711"/>
    </row>
    <row r="216" spans="1:36" ht="15.75" customHeight="1">
      <c r="A216" s="711"/>
      <c r="B216" s="711"/>
      <c r="C216" s="711"/>
      <c r="D216" s="711"/>
      <c r="E216" s="711"/>
      <c r="F216" s="711"/>
      <c r="G216" s="711"/>
      <c r="H216" s="711"/>
      <c r="I216" s="711"/>
      <c r="J216" s="711"/>
      <c r="K216" s="711"/>
      <c r="L216" s="711"/>
      <c r="M216" s="711"/>
      <c r="N216" s="711"/>
      <c r="O216" s="711"/>
      <c r="P216" s="711"/>
      <c r="Q216" s="711"/>
      <c r="R216" s="711"/>
      <c r="S216" s="711"/>
      <c r="T216" s="711"/>
      <c r="U216" s="711"/>
      <c r="V216" s="711"/>
      <c r="W216" s="711"/>
      <c r="X216" s="711"/>
      <c r="Y216" s="711"/>
      <c r="Z216" s="711"/>
      <c r="AA216" s="711"/>
      <c r="AB216" s="711"/>
      <c r="AC216" s="711"/>
      <c r="AD216" s="711"/>
      <c r="AE216" s="711"/>
      <c r="AF216" s="711"/>
      <c r="AG216" s="711"/>
      <c r="AH216" s="711"/>
      <c r="AI216" s="711"/>
      <c r="AJ216" s="711"/>
    </row>
    <row r="217" spans="1:36" ht="15.75" customHeight="1">
      <c r="A217" s="711"/>
      <c r="B217" s="711"/>
      <c r="C217" s="711"/>
      <c r="D217" s="711"/>
      <c r="E217" s="711"/>
      <c r="F217" s="711"/>
      <c r="G217" s="711"/>
      <c r="H217" s="711"/>
      <c r="I217" s="711"/>
      <c r="J217" s="711"/>
      <c r="K217" s="711"/>
      <c r="L217" s="711"/>
      <c r="M217" s="711"/>
      <c r="N217" s="711"/>
      <c r="O217" s="711"/>
      <c r="P217" s="711"/>
      <c r="Q217" s="711"/>
      <c r="R217" s="711"/>
      <c r="S217" s="711"/>
      <c r="T217" s="711"/>
      <c r="U217" s="711"/>
      <c r="V217" s="711"/>
      <c r="W217" s="711"/>
      <c r="X217" s="711"/>
      <c r="Y217" s="711"/>
      <c r="Z217" s="711"/>
      <c r="AA217" s="711"/>
      <c r="AB217" s="711"/>
      <c r="AC217" s="711"/>
      <c r="AD217" s="711"/>
      <c r="AE217" s="711"/>
      <c r="AF217" s="711"/>
      <c r="AG217" s="711"/>
      <c r="AH217" s="711"/>
      <c r="AI217" s="711"/>
      <c r="AJ217" s="711"/>
    </row>
    <row r="218" spans="1:36" ht="15.75" customHeight="1">
      <c r="A218" s="711"/>
      <c r="B218" s="711"/>
      <c r="C218" s="711"/>
      <c r="D218" s="711"/>
      <c r="E218" s="711"/>
      <c r="F218" s="711"/>
      <c r="G218" s="711"/>
      <c r="H218" s="711"/>
      <c r="I218" s="711"/>
      <c r="J218" s="711"/>
      <c r="K218" s="711"/>
      <c r="L218" s="711"/>
      <c r="M218" s="711"/>
      <c r="N218" s="711"/>
      <c r="O218" s="711"/>
      <c r="P218" s="711"/>
      <c r="Q218" s="711"/>
      <c r="R218" s="711"/>
      <c r="S218" s="711"/>
      <c r="T218" s="711"/>
      <c r="U218" s="711"/>
      <c r="V218" s="711"/>
      <c r="W218" s="711"/>
      <c r="X218" s="711"/>
      <c r="Y218" s="711"/>
      <c r="Z218" s="711"/>
      <c r="AA218" s="711"/>
      <c r="AB218" s="711"/>
      <c r="AC218" s="711"/>
      <c r="AD218" s="711"/>
      <c r="AE218" s="711"/>
      <c r="AF218" s="711"/>
      <c r="AG218" s="711"/>
      <c r="AH218" s="711"/>
      <c r="AI218" s="711"/>
      <c r="AJ218" s="711"/>
    </row>
    <row r="219" spans="1:36" ht="15.75" customHeight="1">
      <c r="A219" s="711"/>
      <c r="B219" s="711"/>
      <c r="C219" s="711"/>
      <c r="D219" s="711"/>
      <c r="E219" s="711"/>
      <c r="F219" s="711"/>
      <c r="G219" s="711"/>
      <c r="H219" s="711"/>
      <c r="I219" s="711"/>
      <c r="J219" s="711"/>
      <c r="K219" s="711"/>
      <c r="L219" s="711"/>
      <c r="M219" s="711"/>
      <c r="N219" s="711"/>
      <c r="O219" s="711"/>
      <c r="P219" s="711"/>
      <c r="Q219" s="711"/>
      <c r="R219" s="711"/>
      <c r="S219" s="711"/>
      <c r="T219" s="711"/>
      <c r="U219" s="711"/>
      <c r="V219" s="711"/>
      <c r="W219" s="711"/>
      <c r="X219" s="711"/>
      <c r="Y219" s="711"/>
      <c r="Z219" s="711"/>
      <c r="AA219" s="711"/>
      <c r="AB219" s="711"/>
      <c r="AC219" s="711"/>
      <c r="AD219" s="711"/>
      <c r="AE219" s="711"/>
      <c r="AF219" s="711"/>
      <c r="AG219" s="711"/>
      <c r="AH219" s="711"/>
      <c r="AI219" s="711"/>
      <c r="AJ219" s="711"/>
    </row>
    <row r="220" spans="1:36" ht="15.75" customHeight="1">
      <c r="A220" s="711"/>
      <c r="B220" s="711"/>
      <c r="C220" s="711"/>
      <c r="D220" s="711"/>
      <c r="E220" s="711"/>
      <c r="F220" s="711"/>
      <c r="G220" s="711"/>
      <c r="H220" s="711"/>
      <c r="I220" s="711"/>
      <c r="J220" s="711"/>
      <c r="K220" s="711"/>
      <c r="L220" s="711"/>
      <c r="M220" s="711"/>
      <c r="N220" s="711"/>
      <c r="O220" s="711"/>
      <c r="P220" s="711"/>
      <c r="Q220" s="711"/>
      <c r="R220" s="711"/>
      <c r="S220" s="711"/>
      <c r="T220" s="711"/>
      <c r="U220" s="711"/>
      <c r="V220" s="711"/>
      <c r="W220" s="711"/>
      <c r="X220" s="711"/>
      <c r="Y220" s="711"/>
      <c r="Z220" s="711"/>
      <c r="AA220" s="711"/>
      <c r="AB220" s="711"/>
      <c r="AC220" s="711"/>
      <c r="AD220" s="711"/>
      <c r="AE220" s="711"/>
      <c r="AF220" s="711"/>
      <c r="AG220" s="711"/>
      <c r="AH220" s="711"/>
      <c r="AI220" s="711"/>
      <c r="AJ220" s="711"/>
    </row>
    <row r="221" spans="1:36" ht="15.75" customHeight="1">
      <c r="A221" s="711"/>
      <c r="B221" s="711"/>
      <c r="C221" s="711"/>
      <c r="D221" s="711"/>
      <c r="E221" s="711"/>
      <c r="F221" s="711"/>
      <c r="G221" s="711"/>
      <c r="H221" s="711"/>
      <c r="I221" s="711"/>
      <c r="J221" s="711"/>
      <c r="K221" s="711"/>
      <c r="L221" s="711"/>
      <c r="M221" s="711"/>
      <c r="N221" s="711"/>
      <c r="O221" s="711"/>
      <c r="P221" s="711"/>
      <c r="Q221" s="711"/>
      <c r="R221" s="711"/>
      <c r="S221" s="711"/>
      <c r="T221" s="711"/>
      <c r="U221" s="711"/>
      <c r="V221" s="711"/>
      <c r="W221" s="711"/>
      <c r="X221" s="711"/>
      <c r="Y221" s="711"/>
      <c r="Z221" s="711"/>
      <c r="AA221" s="711"/>
      <c r="AB221" s="711"/>
      <c r="AC221" s="711"/>
      <c r="AD221" s="711"/>
      <c r="AE221" s="711"/>
      <c r="AF221" s="711"/>
      <c r="AG221" s="711"/>
      <c r="AH221" s="711"/>
      <c r="AI221" s="711"/>
      <c r="AJ221" s="711"/>
    </row>
    <row r="222" spans="1:36" ht="15.75" customHeight="1">
      <c r="A222" s="711"/>
      <c r="B222" s="711"/>
      <c r="C222" s="711"/>
      <c r="D222" s="711"/>
      <c r="E222" s="711"/>
      <c r="F222" s="711"/>
      <c r="G222" s="711"/>
      <c r="H222" s="711"/>
      <c r="I222" s="711"/>
      <c r="J222" s="711"/>
      <c r="K222" s="711"/>
      <c r="L222" s="711"/>
      <c r="M222" s="711"/>
      <c r="N222" s="711"/>
      <c r="O222" s="711"/>
      <c r="P222" s="711"/>
      <c r="Q222" s="711"/>
      <c r="R222" s="711"/>
      <c r="S222" s="711"/>
      <c r="T222" s="711"/>
      <c r="U222" s="711"/>
      <c r="V222" s="711"/>
      <c r="W222" s="711"/>
      <c r="X222" s="711"/>
      <c r="Y222" s="711"/>
      <c r="Z222" s="711"/>
      <c r="AA222" s="711"/>
      <c r="AB222" s="711"/>
      <c r="AC222" s="711"/>
      <c r="AD222" s="711"/>
      <c r="AE222" s="711"/>
      <c r="AF222" s="711"/>
      <c r="AG222" s="711"/>
      <c r="AH222" s="711"/>
      <c r="AI222" s="711"/>
      <c r="AJ222" s="711"/>
    </row>
    <row r="223" spans="1:36" ht="15.75" customHeight="1">
      <c r="A223" s="711"/>
      <c r="B223" s="711"/>
      <c r="C223" s="711"/>
      <c r="D223" s="711"/>
      <c r="E223" s="711"/>
      <c r="F223" s="711"/>
      <c r="G223" s="711"/>
      <c r="H223" s="711"/>
      <c r="I223" s="711"/>
      <c r="J223" s="711"/>
      <c r="K223" s="711"/>
      <c r="L223" s="711"/>
      <c r="M223" s="711"/>
      <c r="N223" s="711"/>
      <c r="O223" s="711"/>
      <c r="P223" s="711"/>
      <c r="Q223" s="711"/>
      <c r="R223" s="711"/>
      <c r="S223" s="711"/>
      <c r="T223" s="711"/>
      <c r="U223" s="711"/>
      <c r="V223" s="711"/>
      <c r="W223" s="711"/>
      <c r="X223" s="711"/>
      <c r="Y223" s="711"/>
      <c r="Z223" s="711"/>
      <c r="AA223" s="711"/>
      <c r="AB223" s="711"/>
      <c r="AC223" s="711"/>
      <c r="AD223" s="711"/>
      <c r="AE223" s="711"/>
      <c r="AF223" s="711"/>
      <c r="AG223" s="711"/>
      <c r="AH223" s="711"/>
      <c r="AI223" s="711"/>
      <c r="AJ223" s="711"/>
    </row>
    <row r="224" spans="1:36" ht="15.75" customHeight="1">
      <c r="A224" s="711"/>
      <c r="B224" s="711"/>
      <c r="C224" s="711"/>
      <c r="D224" s="711"/>
      <c r="E224" s="711"/>
      <c r="F224" s="711"/>
      <c r="G224" s="711"/>
      <c r="H224" s="711"/>
      <c r="I224" s="711"/>
      <c r="J224" s="711"/>
      <c r="K224" s="711"/>
      <c r="L224" s="711"/>
      <c r="M224" s="711"/>
      <c r="N224" s="711"/>
      <c r="O224" s="711"/>
      <c r="P224" s="711"/>
      <c r="Q224" s="711"/>
      <c r="R224" s="711"/>
      <c r="S224" s="711"/>
      <c r="T224" s="711"/>
      <c r="U224" s="711"/>
      <c r="V224" s="711"/>
      <c r="W224" s="711"/>
      <c r="X224" s="711"/>
      <c r="Y224" s="711"/>
      <c r="Z224" s="711"/>
      <c r="AA224" s="711"/>
      <c r="AB224" s="711"/>
      <c r="AC224" s="711"/>
      <c r="AD224" s="711"/>
      <c r="AE224" s="711"/>
      <c r="AF224" s="711"/>
      <c r="AG224" s="711"/>
      <c r="AH224" s="711"/>
      <c r="AI224" s="711"/>
      <c r="AJ224" s="711"/>
    </row>
    <row r="225" spans="1:36" ht="15.75" customHeight="1">
      <c r="A225" s="711"/>
      <c r="B225" s="711"/>
      <c r="C225" s="711"/>
      <c r="D225" s="711"/>
      <c r="E225" s="711"/>
      <c r="F225" s="711"/>
      <c r="G225" s="711"/>
      <c r="H225" s="711"/>
      <c r="I225" s="711"/>
      <c r="J225" s="711"/>
      <c r="K225" s="711"/>
      <c r="L225" s="711"/>
      <c r="M225" s="711"/>
      <c r="N225" s="711"/>
      <c r="O225" s="711"/>
      <c r="P225" s="711"/>
      <c r="Q225" s="711"/>
      <c r="R225" s="711"/>
      <c r="S225" s="711"/>
      <c r="T225" s="711"/>
      <c r="U225" s="711"/>
      <c r="V225" s="711"/>
      <c r="W225" s="711"/>
      <c r="X225" s="711"/>
      <c r="Y225" s="711"/>
      <c r="Z225" s="711"/>
      <c r="AA225" s="711"/>
      <c r="AB225" s="711"/>
      <c r="AC225" s="711"/>
      <c r="AD225" s="711"/>
      <c r="AE225" s="711"/>
      <c r="AF225" s="711"/>
      <c r="AG225" s="711"/>
      <c r="AH225" s="711"/>
      <c r="AI225" s="711"/>
      <c r="AJ225" s="711"/>
    </row>
    <row r="226" spans="1:36" ht="15.75" customHeight="1">
      <c r="A226" s="711"/>
      <c r="B226" s="711"/>
      <c r="C226" s="711"/>
      <c r="D226" s="711"/>
      <c r="E226" s="711"/>
      <c r="F226" s="711"/>
      <c r="G226" s="711"/>
      <c r="H226" s="711"/>
      <c r="I226" s="711"/>
      <c r="J226" s="711"/>
      <c r="K226" s="711"/>
      <c r="L226" s="711"/>
      <c r="M226" s="711"/>
      <c r="N226" s="711"/>
      <c r="O226" s="711"/>
      <c r="P226" s="711"/>
      <c r="Q226" s="711"/>
      <c r="R226" s="711"/>
      <c r="S226" s="711"/>
      <c r="T226" s="711"/>
      <c r="U226" s="711"/>
      <c r="V226" s="711"/>
      <c r="W226" s="711"/>
      <c r="X226" s="711"/>
      <c r="Y226" s="711"/>
      <c r="Z226" s="711"/>
      <c r="AA226" s="711"/>
      <c r="AB226" s="711"/>
      <c r="AC226" s="711"/>
      <c r="AD226" s="711"/>
      <c r="AE226" s="711"/>
      <c r="AF226" s="711"/>
      <c r="AG226" s="711"/>
      <c r="AH226" s="711"/>
      <c r="AI226" s="711"/>
      <c r="AJ226" s="711"/>
    </row>
    <row r="227" spans="1:36" ht="15.75" customHeight="1">
      <c r="A227" s="711"/>
      <c r="B227" s="711"/>
      <c r="C227" s="711"/>
      <c r="D227" s="711"/>
      <c r="E227" s="711"/>
      <c r="F227" s="711"/>
      <c r="G227" s="711"/>
      <c r="H227" s="711"/>
      <c r="I227" s="711"/>
      <c r="J227" s="711"/>
      <c r="K227" s="711"/>
      <c r="L227" s="711"/>
      <c r="M227" s="711"/>
      <c r="N227" s="711"/>
      <c r="O227" s="711"/>
      <c r="P227" s="711"/>
      <c r="Q227" s="711"/>
      <c r="R227" s="711"/>
      <c r="S227" s="711"/>
      <c r="T227" s="711"/>
      <c r="U227" s="711"/>
      <c r="V227" s="711"/>
      <c r="W227" s="711"/>
      <c r="X227" s="711"/>
      <c r="Y227" s="711"/>
      <c r="Z227" s="711"/>
      <c r="AA227" s="711"/>
      <c r="AB227" s="711"/>
      <c r="AC227" s="711"/>
      <c r="AD227" s="711"/>
      <c r="AE227" s="711"/>
      <c r="AF227" s="711"/>
      <c r="AG227" s="711"/>
      <c r="AH227" s="711"/>
      <c r="AI227" s="711"/>
      <c r="AJ227" s="711"/>
    </row>
    <row r="228" spans="1:36" ht="15.75" customHeight="1">
      <c r="A228" s="711"/>
      <c r="B228" s="711"/>
      <c r="C228" s="711"/>
      <c r="D228" s="711"/>
      <c r="E228" s="711"/>
      <c r="F228" s="711"/>
      <c r="G228" s="711"/>
      <c r="H228" s="711"/>
      <c r="I228" s="711"/>
      <c r="J228" s="711"/>
      <c r="K228" s="711"/>
      <c r="L228" s="711"/>
      <c r="M228" s="711"/>
      <c r="N228" s="711"/>
      <c r="O228" s="711"/>
      <c r="P228" s="711"/>
      <c r="Q228" s="711"/>
      <c r="R228" s="711"/>
      <c r="S228" s="711"/>
      <c r="T228" s="711"/>
      <c r="U228" s="711"/>
      <c r="V228" s="711"/>
      <c r="W228" s="711"/>
      <c r="X228" s="711"/>
      <c r="Y228" s="711"/>
      <c r="Z228" s="711"/>
      <c r="AA228" s="711"/>
      <c r="AB228" s="711"/>
      <c r="AC228" s="711"/>
      <c r="AD228" s="711"/>
      <c r="AE228" s="711"/>
      <c r="AF228" s="711"/>
      <c r="AG228" s="711"/>
      <c r="AH228" s="711"/>
      <c r="AI228" s="711"/>
      <c r="AJ228" s="711"/>
    </row>
    <row r="229" spans="1:36" ht="15.75" customHeight="1">
      <c r="A229" s="711"/>
      <c r="B229" s="711"/>
      <c r="C229" s="711"/>
      <c r="D229" s="711"/>
      <c r="E229" s="711"/>
      <c r="F229" s="711"/>
      <c r="G229" s="711"/>
      <c r="H229" s="711"/>
      <c r="I229" s="711"/>
      <c r="J229" s="711"/>
      <c r="K229" s="711"/>
      <c r="L229" s="711"/>
      <c r="M229" s="711"/>
      <c r="N229" s="711"/>
      <c r="O229" s="711"/>
      <c r="P229" s="711"/>
      <c r="Q229" s="711"/>
      <c r="R229" s="711"/>
      <c r="S229" s="711"/>
      <c r="T229" s="711"/>
      <c r="U229" s="711"/>
      <c r="V229" s="711"/>
      <c r="W229" s="711"/>
      <c r="X229" s="711"/>
      <c r="Y229" s="711"/>
      <c r="Z229" s="711"/>
      <c r="AA229" s="711"/>
      <c r="AB229" s="711"/>
      <c r="AC229" s="711"/>
      <c r="AD229" s="711"/>
      <c r="AE229" s="711"/>
      <c r="AF229" s="711"/>
      <c r="AG229" s="711"/>
      <c r="AH229" s="711"/>
      <c r="AI229" s="711"/>
      <c r="AJ229" s="711"/>
    </row>
    <row r="230" spans="1:36" ht="15.75" customHeight="1">
      <c r="A230" s="711"/>
      <c r="B230" s="711"/>
      <c r="C230" s="711"/>
      <c r="D230" s="711"/>
      <c r="E230" s="711"/>
      <c r="F230" s="711"/>
      <c r="G230" s="711"/>
      <c r="H230" s="711"/>
      <c r="I230" s="711"/>
      <c r="J230" s="711"/>
      <c r="K230" s="711"/>
      <c r="L230" s="711"/>
      <c r="M230" s="711"/>
      <c r="N230" s="711"/>
      <c r="O230" s="711"/>
      <c r="P230" s="711"/>
      <c r="Q230" s="711"/>
      <c r="R230" s="711"/>
      <c r="S230" s="711"/>
      <c r="T230" s="711"/>
      <c r="U230" s="711"/>
      <c r="V230" s="711"/>
      <c r="W230" s="711"/>
      <c r="X230" s="711"/>
      <c r="Y230" s="711"/>
      <c r="Z230" s="711"/>
      <c r="AA230" s="711"/>
      <c r="AB230" s="711"/>
      <c r="AC230" s="711"/>
      <c r="AD230" s="711"/>
      <c r="AE230" s="711"/>
      <c r="AF230" s="711"/>
      <c r="AG230" s="711"/>
      <c r="AH230" s="711"/>
      <c r="AI230" s="711"/>
      <c r="AJ230" s="711"/>
    </row>
    <row r="231" spans="1:36" ht="15.75" customHeight="1">
      <c r="A231" s="711"/>
      <c r="B231" s="711"/>
      <c r="C231" s="711"/>
      <c r="D231" s="711"/>
      <c r="E231" s="711"/>
      <c r="F231" s="711"/>
      <c r="G231" s="711"/>
      <c r="H231" s="711"/>
      <c r="I231" s="711"/>
      <c r="J231" s="711"/>
      <c r="K231" s="711"/>
      <c r="L231" s="711"/>
      <c r="M231" s="711"/>
      <c r="N231" s="711"/>
      <c r="O231" s="711"/>
      <c r="P231" s="711"/>
      <c r="Q231" s="711"/>
      <c r="R231" s="711"/>
      <c r="S231" s="711"/>
      <c r="T231" s="711"/>
      <c r="U231" s="711"/>
      <c r="V231" s="711"/>
      <c r="W231" s="711"/>
      <c r="X231" s="711"/>
      <c r="Y231" s="711"/>
      <c r="Z231" s="711"/>
      <c r="AA231" s="711"/>
      <c r="AB231" s="711"/>
      <c r="AC231" s="711"/>
      <c r="AD231" s="711"/>
      <c r="AE231" s="711"/>
      <c r="AF231" s="711"/>
      <c r="AG231" s="711"/>
      <c r="AH231" s="711"/>
      <c r="AI231" s="711"/>
      <c r="AJ231" s="711"/>
    </row>
    <row r="232" spans="1:36" ht="15.75" customHeight="1">
      <c r="A232" s="711"/>
      <c r="B232" s="711"/>
      <c r="C232" s="711"/>
      <c r="D232" s="711"/>
      <c r="E232" s="711"/>
      <c r="F232" s="711"/>
      <c r="G232" s="711"/>
      <c r="H232" s="711"/>
      <c r="I232" s="711"/>
      <c r="J232" s="711"/>
      <c r="K232" s="711"/>
      <c r="L232" s="711"/>
      <c r="M232" s="711"/>
      <c r="N232" s="711"/>
      <c r="O232" s="711"/>
      <c r="P232" s="711"/>
      <c r="Q232" s="711"/>
      <c r="R232" s="711"/>
      <c r="S232" s="711"/>
      <c r="T232" s="711"/>
      <c r="U232" s="711"/>
      <c r="V232" s="711"/>
      <c r="W232" s="711"/>
      <c r="X232" s="711"/>
      <c r="Y232" s="711"/>
      <c r="Z232" s="711"/>
      <c r="AA232" s="711"/>
      <c r="AB232" s="711"/>
      <c r="AC232" s="711"/>
      <c r="AD232" s="711"/>
      <c r="AE232" s="711"/>
      <c r="AF232" s="711"/>
      <c r="AG232" s="711"/>
      <c r="AH232" s="711"/>
      <c r="AI232" s="711"/>
      <c r="AJ232" s="711"/>
    </row>
    <row r="233" spans="1:36" ht="15.75" customHeight="1">
      <c r="A233" s="711"/>
      <c r="B233" s="711"/>
      <c r="C233" s="711"/>
      <c r="D233" s="711"/>
      <c r="E233" s="711"/>
      <c r="F233" s="711"/>
      <c r="G233" s="711"/>
      <c r="H233" s="711"/>
      <c r="I233" s="711"/>
      <c r="J233" s="711"/>
      <c r="K233" s="711"/>
      <c r="L233" s="711"/>
      <c r="M233" s="711"/>
      <c r="N233" s="711"/>
      <c r="O233" s="711"/>
      <c r="P233" s="711"/>
      <c r="Q233" s="711"/>
      <c r="R233" s="711"/>
      <c r="S233" s="711"/>
      <c r="T233" s="711"/>
      <c r="U233" s="711"/>
      <c r="V233" s="711"/>
      <c r="W233" s="711"/>
      <c r="X233" s="711"/>
      <c r="Y233" s="711"/>
      <c r="Z233" s="711"/>
      <c r="AA233" s="711"/>
      <c r="AB233" s="711"/>
      <c r="AC233" s="711"/>
      <c r="AD233" s="711"/>
      <c r="AE233" s="711"/>
      <c r="AF233" s="711"/>
      <c r="AG233" s="711"/>
      <c r="AH233" s="711"/>
      <c r="AI233" s="711"/>
      <c r="AJ233" s="711"/>
    </row>
    <row r="234" spans="1:36" ht="15.75" customHeight="1">
      <c r="A234" s="711"/>
      <c r="B234" s="711"/>
      <c r="C234" s="711"/>
      <c r="D234" s="711"/>
      <c r="E234" s="711"/>
      <c r="F234" s="711"/>
      <c r="G234" s="711"/>
      <c r="H234" s="711"/>
      <c r="I234" s="711"/>
      <c r="J234" s="711"/>
      <c r="K234" s="711"/>
      <c r="L234" s="711"/>
      <c r="M234" s="711"/>
      <c r="N234" s="711"/>
      <c r="O234" s="711"/>
      <c r="P234" s="711"/>
      <c r="Q234" s="711"/>
      <c r="R234" s="711"/>
      <c r="S234" s="711"/>
      <c r="T234" s="711"/>
      <c r="U234" s="711"/>
      <c r="V234" s="711"/>
      <c r="W234" s="711"/>
      <c r="X234" s="711"/>
      <c r="Y234" s="711"/>
      <c r="Z234" s="711"/>
      <c r="AA234" s="711"/>
      <c r="AB234" s="711"/>
      <c r="AC234" s="711"/>
      <c r="AD234" s="711"/>
      <c r="AE234" s="711"/>
      <c r="AF234" s="711"/>
      <c r="AG234" s="711"/>
      <c r="AH234" s="711"/>
      <c r="AI234" s="711"/>
      <c r="AJ234" s="711"/>
    </row>
    <row r="235" spans="1:36" ht="15.75" customHeight="1">
      <c r="A235" s="711"/>
      <c r="B235" s="711"/>
      <c r="C235" s="711"/>
      <c r="D235" s="711"/>
      <c r="E235" s="711"/>
      <c r="F235" s="711"/>
      <c r="G235" s="711"/>
      <c r="H235" s="711"/>
      <c r="I235" s="711"/>
      <c r="J235" s="711"/>
      <c r="K235" s="711"/>
      <c r="L235" s="711"/>
      <c r="M235" s="711"/>
      <c r="N235" s="711"/>
      <c r="O235" s="711"/>
      <c r="P235" s="711"/>
      <c r="Q235" s="711"/>
      <c r="R235" s="711"/>
      <c r="S235" s="711"/>
      <c r="T235" s="711"/>
      <c r="U235" s="711"/>
      <c r="V235" s="711"/>
      <c r="W235" s="711"/>
      <c r="X235" s="711"/>
      <c r="Y235" s="711"/>
      <c r="Z235" s="711"/>
      <c r="AA235" s="711"/>
      <c r="AB235" s="711"/>
      <c r="AC235" s="711"/>
      <c r="AD235" s="711"/>
      <c r="AE235" s="711"/>
      <c r="AF235" s="711"/>
      <c r="AG235" s="711"/>
      <c r="AH235" s="711"/>
      <c r="AI235" s="711"/>
      <c r="AJ235" s="711"/>
    </row>
    <row r="236" spans="1:36" ht="15.75" customHeight="1">
      <c r="A236" s="711"/>
      <c r="B236" s="711"/>
      <c r="C236" s="711"/>
      <c r="D236" s="711"/>
      <c r="E236" s="711"/>
      <c r="F236" s="711"/>
      <c r="G236" s="711"/>
      <c r="H236" s="711"/>
      <c r="I236" s="711"/>
      <c r="J236" s="711"/>
      <c r="K236" s="711"/>
      <c r="L236" s="711"/>
      <c r="M236" s="711"/>
      <c r="N236" s="711"/>
      <c r="O236" s="711"/>
      <c r="P236" s="711"/>
      <c r="Q236" s="711"/>
      <c r="R236" s="711"/>
      <c r="S236" s="711"/>
      <c r="T236" s="711"/>
      <c r="U236" s="711"/>
      <c r="V236" s="711"/>
      <c r="W236" s="711"/>
      <c r="X236" s="711"/>
      <c r="Y236" s="711"/>
      <c r="Z236" s="711"/>
      <c r="AA236" s="711"/>
      <c r="AB236" s="711"/>
      <c r="AC236" s="711"/>
      <c r="AD236" s="711"/>
      <c r="AE236" s="711"/>
      <c r="AF236" s="711"/>
      <c r="AG236" s="711"/>
      <c r="AH236" s="711"/>
      <c r="AI236" s="711"/>
      <c r="AJ236" s="711"/>
    </row>
    <row r="237" spans="1:36" ht="15.75" customHeight="1">
      <c r="A237" s="711"/>
      <c r="B237" s="711"/>
      <c r="C237" s="711"/>
      <c r="D237" s="711"/>
      <c r="E237" s="711"/>
      <c r="F237" s="711"/>
      <c r="G237" s="711"/>
      <c r="H237" s="711"/>
      <c r="I237" s="711"/>
      <c r="J237" s="711"/>
      <c r="K237" s="711"/>
      <c r="L237" s="711"/>
      <c r="M237" s="711"/>
      <c r="N237" s="711"/>
      <c r="O237" s="711"/>
      <c r="P237" s="711"/>
      <c r="Q237" s="711"/>
      <c r="R237" s="711"/>
      <c r="S237" s="711"/>
      <c r="T237" s="711"/>
      <c r="U237" s="711"/>
      <c r="V237" s="711"/>
      <c r="W237" s="711"/>
      <c r="X237" s="711"/>
      <c r="Y237" s="711"/>
      <c r="Z237" s="711"/>
      <c r="AA237" s="711"/>
      <c r="AB237" s="711"/>
      <c r="AC237" s="711"/>
      <c r="AD237" s="711"/>
      <c r="AE237" s="711"/>
      <c r="AF237" s="711"/>
      <c r="AG237" s="711"/>
      <c r="AH237" s="711"/>
      <c r="AI237" s="711"/>
      <c r="AJ237" s="711"/>
    </row>
    <row r="238" spans="1:36" ht="15.75" customHeight="1">
      <c r="A238" s="711"/>
      <c r="B238" s="711"/>
      <c r="C238" s="711"/>
      <c r="D238" s="711"/>
      <c r="E238" s="711"/>
      <c r="F238" s="711"/>
      <c r="G238" s="711"/>
      <c r="H238" s="711"/>
      <c r="I238" s="711"/>
      <c r="J238" s="711"/>
      <c r="K238" s="711"/>
      <c r="L238" s="711"/>
      <c r="M238" s="711"/>
      <c r="N238" s="711"/>
      <c r="O238" s="711"/>
      <c r="P238" s="711"/>
      <c r="Q238" s="711"/>
      <c r="R238" s="711"/>
      <c r="S238" s="711"/>
      <c r="T238" s="711"/>
      <c r="U238" s="711"/>
      <c r="V238" s="711"/>
      <c r="W238" s="711"/>
      <c r="X238" s="711"/>
      <c r="Y238" s="711"/>
      <c r="Z238" s="711"/>
      <c r="AA238" s="711"/>
      <c r="AB238" s="711"/>
      <c r="AC238" s="711"/>
      <c r="AD238" s="711"/>
      <c r="AE238" s="711"/>
      <c r="AF238" s="711"/>
      <c r="AG238" s="711"/>
      <c r="AH238" s="711"/>
      <c r="AI238" s="711"/>
      <c r="AJ238" s="711"/>
    </row>
    <row r="239" spans="1:36" ht="15.75" customHeight="1">
      <c r="A239" s="711"/>
      <c r="B239" s="711"/>
      <c r="C239" s="711"/>
      <c r="D239" s="711"/>
      <c r="E239" s="711"/>
      <c r="F239" s="711"/>
      <c r="G239" s="711"/>
      <c r="H239" s="711"/>
      <c r="I239" s="711"/>
      <c r="J239" s="711"/>
      <c r="K239" s="711"/>
      <c r="L239" s="711"/>
      <c r="M239" s="711"/>
      <c r="N239" s="711"/>
      <c r="O239" s="711"/>
      <c r="P239" s="711"/>
      <c r="Q239" s="711"/>
      <c r="R239" s="711"/>
      <c r="S239" s="711"/>
      <c r="T239" s="711"/>
      <c r="U239" s="711"/>
      <c r="V239" s="711"/>
      <c r="W239" s="711"/>
      <c r="X239" s="711"/>
      <c r="Y239" s="711"/>
      <c r="Z239" s="711"/>
      <c r="AA239" s="711"/>
      <c r="AB239" s="711"/>
      <c r="AC239" s="711"/>
      <c r="AD239" s="711"/>
      <c r="AE239" s="711"/>
      <c r="AF239" s="711"/>
      <c r="AG239" s="711"/>
      <c r="AH239" s="711"/>
      <c r="AI239" s="711"/>
      <c r="AJ239" s="711"/>
    </row>
    <row r="240" spans="1:36" ht="15.75" customHeight="1">
      <c r="A240" s="711"/>
      <c r="B240" s="711"/>
      <c r="C240" s="711"/>
      <c r="D240" s="711"/>
      <c r="E240" s="711"/>
      <c r="F240" s="711"/>
      <c r="G240" s="711"/>
      <c r="H240" s="711"/>
      <c r="I240" s="711"/>
      <c r="J240" s="711"/>
      <c r="K240" s="711"/>
      <c r="L240" s="711"/>
      <c r="M240" s="711"/>
      <c r="N240" s="711"/>
      <c r="O240" s="711"/>
      <c r="P240" s="711"/>
      <c r="Q240" s="711"/>
      <c r="R240" s="711"/>
      <c r="S240" s="711"/>
      <c r="T240" s="711"/>
      <c r="U240" s="711"/>
      <c r="V240" s="711"/>
      <c r="W240" s="711"/>
      <c r="X240" s="711"/>
      <c r="Y240" s="711"/>
      <c r="Z240" s="711"/>
      <c r="AA240" s="711"/>
      <c r="AB240" s="711"/>
      <c r="AC240" s="711"/>
      <c r="AD240" s="711"/>
      <c r="AE240" s="711"/>
      <c r="AF240" s="711"/>
      <c r="AG240" s="711"/>
      <c r="AH240" s="711"/>
      <c r="AI240" s="711"/>
      <c r="AJ240" s="711"/>
    </row>
    <row r="241" spans="1:36" ht="15.75" customHeight="1">
      <c r="A241" s="711"/>
      <c r="B241" s="711"/>
      <c r="C241" s="711"/>
      <c r="D241" s="711"/>
      <c r="E241" s="711"/>
      <c r="F241" s="711"/>
      <c r="G241" s="711"/>
      <c r="H241" s="711"/>
      <c r="I241" s="711"/>
      <c r="J241" s="711"/>
      <c r="K241" s="711"/>
      <c r="L241" s="711"/>
      <c r="M241" s="711"/>
      <c r="N241" s="711"/>
      <c r="O241" s="711"/>
      <c r="P241" s="711"/>
      <c r="Q241" s="711"/>
      <c r="R241" s="711"/>
      <c r="S241" s="711"/>
      <c r="T241" s="711"/>
      <c r="U241" s="711"/>
      <c r="V241" s="711"/>
      <c r="W241" s="711"/>
      <c r="X241" s="711"/>
      <c r="Y241" s="711"/>
      <c r="Z241" s="711"/>
      <c r="AA241" s="711"/>
      <c r="AB241" s="711"/>
      <c r="AC241" s="711"/>
      <c r="AD241" s="711"/>
      <c r="AE241" s="711"/>
      <c r="AF241" s="711"/>
      <c r="AG241" s="711"/>
      <c r="AH241" s="711"/>
      <c r="AI241" s="711"/>
      <c r="AJ241" s="711"/>
    </row>
    <row r="242" spans="1:36" ht="15.75" customHeight="1">
      <c r="A242" s="711"/>
      <c r="B242" s="711"/>
      <c r="C242" s="711"/>
      <c r="D242" s="711"/>
      <c r="E242" s="711"/>
      <c r="F242" s="711"/>
      <c r="G242" s="711"/>
      <c r="H242" s="711"/>
      <c r="I242" s="711"/>
      <c r="J242" s="711"/>
      <c r="K242" s="711"/>
      <c r="L242" s="711"/>
      <c r="M242" s="711"/>
      <c r="N242" s="711"/>
      <c r="O242" s="711"/>
      <c r="P242" s="711"/>
      <c r="Q242" s="711"/>
      <c r="R242" s="711"/>
      <c r="S242" s="711"/>
      <c r="T242" s="711"/>
      <c r="U242" s="711"/>
      <c r="V242" s="711"/>
      <c r="W242" s="711"/>
      <c r="X242" s="711"/>
      <c r="Y242" s="711"/>
      <c r="Z242" s="711"/>
      <c r="AA242" s="711"/>
      <c r="AB242" s="711"/>
      <c r="AC242" s="711"/>
      <c r="AD242" s="711"/>
      <c r="AE242" s="711"/>
      <c r="AF242" s="711"/>
      <c r="AG242" s="711"/>
      <c r="AH242" s="711"/>
      <c r="AI242" s="711"/>
      <c r="AJ242" s="711"/>
    </row>
    <row r="243" spans="1:36" ht="15.75" customHeight="1">
      <c r="A243" s="711"/>
      <c r="B243" s="711"/>
      <c r="C243" s="711"/>
      <c r="D243" s="711"/>
      <c r="E243" s="711"/>
      <c r="F243" s="711"/>
      <c r="G243" s="711"/>
      <c r="H243" s="711"/>
      <c r="I243" s="711"/>
      <c r="J243" s="711"/>
      <c r="K243" s="711"/>
      <c r="L243" s="711"/>
      <c r="M243" s="711"/>
      <c r="N243" s="711"/>
      <c r="O243" s="711"/>
      <c r="P243" s="711"/>
      <c r="Q243" s="711"/>
      <c r="R243" s="711"/>
      <c r="S243" s="711"/>
      <c r="T243" s="711"/>
      <c r="U243" s="711"/>
      <c r="V243" s="711"/>
      <c r="W243" s="711"/>
      <c r="X243" s="711"/>
      <c r="Y243" s="711"/>
      <c r="Z243" s="711"/>
      <c r="AA243" s="711"/>
      <c r="AB243" s="711"/>
      <c r="AC243" s="711"/>
      <c r="AD243" s="711"/>
      <c r="AE243" s="711"/>
      <c r="AF243" s="711"/>
      <c r="AG243" s="711"/>
      <c r="AH243" s="711"/>
      <c r="AI243" s="711"/>
      <c r="AJ243" s="711"/>
    </row>
    <row r="244" spans="1:36" ht="15.75" customHeight="1">
      <c r="A244" s="711"/>
      <c r="B244" s="711"/>
      <c r="C244" s="711"/>
      <c r="D244" s="711"/>
      <c r="E244" s="711"/>
      <c r="F244" s="711"/>
      <c r="G244" s="711"/>
      <c r="H244" s="711"/>
      <c r="I244" s="711"/>
      <c r="J244" s="711"/>
      <c r="K244" s="711"/>
      <c r="L244" s="711"/>
      <c r="M244" s="711"/>
      <c r="N244" s="711"/>
      <c r="O244" s="711"/>
      <c r="P244" s="711"/>
      <c r="Q244" s="711"/>
      <c r="R244" s="711"/>
      <c r="S244" s="711"/>
      <c r="T244" s="711"/>
      <c r="U244" s="711"/>
      <c r="V244" s="711"/>
      <c r="W244" s="711"/>
      <c r="X244" s="711"/>
      <c r="Y244" s="711"/>
      <c r="Z244" s="711"/>
      <c r="AA244" s="711"/>
      <c r="AB244" s="711"/>
      <c r="AC244" s="711"/>
      <c r="AD244" s="711"/>
      <c r="AE244" s="711"/>
      <c r="AF244" s="711"/>
      <c r="AG244" s="711"/>
      <c r="AH244" s="711"/>
      <c r="AI244" s="711"/>
      <c r="AJ244" s="711"/>
    </row>
    <row r="245" spans="1:36" ht="15.75" customHeight="1">
      <c r="A245" s="711"/>
      <c r="B245" s="711"/>
      <c r="C245" s="711"/>
      <c r="D245" s="711"/>
      <c r="E245" s="711"/>
      <c r="F245" s="711"/>
      <c r="G245" s="711"/>
      <c r="H245" s="711"/>
      <c r="I245" s="711"/>
      <c r="J245" s="711"/>
      <c r="K245" s="711"/>
      <c r="L245" s="711"/>
      <c r="M245" s="711"/>
      <c r="N245" s="711"/>
      <c r="O245" s="711"/>
      <c r="P245" s="711"/>
      <c r="Q245" s="711"/>
      <c r="R245" s="711"/>
      <c r="S245" s="711"/>
      <c r="T245" s="711"/>
      <c r="U245" s="711"/>
      <c r="V245" s="711"/>
      <c r="W245" s="711"/>
      <c r="X245" s="711"/>
      <c r="Y245" s="711"/>
      <c r="Z245" s="711"/>
      <c r="AA245" s="711"/>
      <c r="AB245" s="711"/>
      <c r="AC245" s="711"/>
      <c r="AD245" s="711"/>
      <c r="AE245" s="711"/>
      <c r="AF245" s="711"/>
      <c r="AG245" s="711"/>
      <c r="AH245" s="711"/>
      <c r="AI245" s="711"/>
      <c r="AJ245" s="711"/>
    </row>
    <row r="246" spans="1:36" ht="15.75" customHeight="1">
      <c r="A246" s="711"/>
      <c r="B246" s="711"/>
      <c r="C246" s="711"/>
      <c r="D246" s="711"/>
      <c r="E246" s="711"/>
      <c r="F246" s="711"/>
      <c r="G246" s="711"/>
      <c r="H246" s="711"/>
      <c r="I246" s="711"/>
      <c r="J246" s="711"/>
      <c r="K246" s="711"/>
      <c r="L246" s="711"/>
      <c r="M246" s="711"/>
      <c r="N246" s="711"/>
      <c r="O246" s="711"/>
      <c r="P246" s="711"/>
      <c r="Q246" s="711"/>
      <c r="R246" s="711"/>
      <c r="S246" s="711"/>
      <c r="T246" s="711"/>
      <c r="U246" s="711"/>
      <c r="V246" s="711"/>
      <c r="W246" s="711"/>
      <c r="X246" s="711"/>
      <c r="Y246" s="711"/>
      <c r="Z246" s="711"/>
      <c r="AA246" s="711"/>
      <c r="AB246" s="711"/>
      <c r="AC246" s="711"/>
      <c r="AD246" s="711"/>
      <c r="AE246" s="711"/>
      <c r="AF246" s="711"/>
      <c r="AG246" s="711"/>
      <c r="AH246" s="711"/>
      <c r="AI246" s="711"/>
      <c r="AJ246" s="711"/>
    </row>
    <row r="247" spans="1:36" ht="15.75" customHeight="1">
      <c r="A247" s="711"/>
      <c r="B247" s="711"/>
      <c r="C247" s="711"/>
      <c r="D247" s="711"/>
      <c r="E247" s="711"/>
      <c r="F247" s="711"/>
      <c r="G247" s="711"/>
      <c r="H247" s="711"/>
      <c r="I247" s="711"/>
      <c r="J247" s="711"/>
      <c r="K247" s="711"/>
      <c r="L247" s="711"/>
      <c r="M247" s="711"/>
      <c r="N247" s="711"/>
      <c r="O247" s="711"/>
      <c r="P247" s="711"/>
      <c r="Q247" s="711"/>
      <c r="R247" s="711"/>
      <c r="S247" s="711"/>
      <c r="T247" s="711"/>
      <c r="U247" s="711"/>
      <c r="V247" s="711"/>
      <c r="W247" s="711"/>
      <c r="X247" s="711"/>
      <c r="Y247" s="711"/>
      <c r="Z247" s="711"/>
      <c r="AA247" s="711"/>
      <c r="AB247" s="711"/>
      <c r="AC247" s="711"/>
      <c r="AD247" s="711"/>
      <c r="AE247" s="711"/>
      <c r="AF247" s="711"/>
      <c r="AG247" s="711"/>
      <c r="AH247" s="711"/>
      <c r="AI247" s="711"/>
      <c r="AJ247" s="711"/>
    </row>
    <row r="248" spans="1:36" ht="15.75" customHeight="1">
      <c r="A248" s="711"/>
      <c r="B248" s="711"/>
      <c r="C248" s="711"/>
      <c r="D248" s="711"/>
      <c r="E248" s="711"/>
      <c r="F248" s="711"/>
      <c r="G248" s="711"/>
      <c r="H248" s="711"/>
      <c r="I248" s="711"/>
      <c r="J248" s="711"/>
      <c r="K248" s="711"/>
      <c r="L248" s="711"/>
      <c r="M248" s="711"/>
      <c r="N248" s="711"/>
      <c r="O248" s="711"/>
      <c r="P248" s="711"/>
      <c r="Q248" s="711"/>
      <c r="R248" s="711"/>
      <c r="S248" s="711"/>
      <c r="T248" s="711"/>
      <c r="U248" s="711"/>
      <c r="V248" s="711"/>
      <c r="W248" s="711"/>
      <c r="X248" s="711"/>
      <c r="Y248" s="711"/>
      <c r="Z248" s="711"/>
      <c r="AA248" s="711"/>
      <c r="AB248" s="711"/>
      <c r="AC248" s="711"/>
      <c r="AD248" s="711"/>
      <c r="AE248" s="711"/>
      <c r="AF248" s="711"/>
      <c r="AG248" s="711"/>
      <c r="AH248" s="711"/>
      <c r="AI248" s="711"/>
      <c r="AJ248" s="711"/>
    </row>
    <row r="249" spans="1:36" ht="15.75" customHeight="1">
      <c r="A249" s="711"/>
      <c r="B249" s="711"/>
      <c r="C249" s="711"/>
      <c r="D249" s="711"/>
      <c r="E249" s="711"/>
      <c r="F249" s="711"/>
      <c r="G249" s="711"/>
      <c r="H249" s="711"/>
      <c r="I249" s="711"/>
      <c r="J249" s="711"/>
      <c r="K249" s="711"/>
      <c r="L249" s="711"/>
      <c r="M249" s="711"/>
      <c r="N249" s="711"/>
      <c r="O249" s="711"/>
      <c r="P249" s="711"/>
      <c r="Q249" s="711"/>
      <c r="R249" s="711"/>
      <c r="S249" s="711"/>
      <c r="T249" s="711"/>
      <c r="U249" s="711"/>
      <c r="V249" s="711"/>
      <c r="W249" s="711"/>
      <c r="X249" s="711"/>
      <c r="Y249" s="711"/>
      <c r="Z249" s="711"/>
      <c r="AA249" s="711"/>
      <c r="AB249" s="711"/>
      <c r="AC249" s="711"/>
      <c r="AD249" s="711"/>
      <c r="AE249" s="711"/>
      <c r="AF249" s="711"/>
      <c r="AG249" s="711"/>
      <c r="AH249" s="711"/>
      <c r="AI249" s="711"/>
      <c r="AJ249" s="711"/>
    </row>
    <row r="250" spans="1:36" ht="15.75" customHeight="1">
      <c r="A250" s="711"/>
      <c r="B250" s="711"/>
      <c r="C250" s="711"/>
      <c r="D250" s="711"/>
      <c r="E250" s="711"/>
      <c r="F250" s="711"/>
      <c r="G250" s="711"/>
      <c r="H250" s="711"/>
      <c r="I250" s="711"/>
      <c r="J250" s="711"/>
      <c r="K250" s="711"/>
      <c r="L250" s="711"/>
      <c r="M250" s="711"/>
      <c r="N250" s="711"/>
      <c r="O250" s="711"/>
      <c r="P250" s="711"/>
      <c r="Q250" s="711"/>
      <c r="R250" s="711"/>
      <c r="S250" s="711"/>
      <c r="T250" s="711"/>
      <c r="U250" s="711"/>
      <c r="V250" s="711"/>
      <c r="W250" s="711"/>
      <c r="X250" s="711"/>
      <c r="Y250" s="711"/>
      <c r="Z250" s="711"/>
      <c r="AA250" s="711"/>
      <c r="AB250" s="711"/>
      <c r="AC250" s="711"/>
      <c r="AD250" s="711"/>
      <c r="AE250" s="711"/>
      <c r="AF250" s="711"/>
      <c r="AG250" s="711"/>
      <c r="AH250" s="711"/>
      <c r="AI250" s="711"/>
      <c r="AJ250" s="711"/>
    </row>
    <row r="251" spans="1:36" ht="15.75" customHeight="1">
      <c r="A251" s="711"/>
      <c r="B251" s="711"/>
      <c r="C251" s="711"/>
      <c r="D251" s="711"/>
      <c r="E251" s="711"/>
      <c r="F251" s="711"/>
      <c r="G251" s="711"/>
      <c r="H251" s="711"/>
      <c r="I251" s="711"/>
      <c r="J251" s="711"/>
      <c r="K251" s="711"/>
      <c r="L251" s="711"/>
      <c r="M251" s="711"/>
      <c r="N251" s="711"/>
      <c r="O251" s="711"/>
      <c r="P251" s="711"/>
      <c r="Q251" s="711"/>
      <c r="R251" s="711"/>
      <c r="S251" s="711"/>
      <c r="T251" s="711"/>
      <c r="U251" s="711"/>
      <c r="V251" s="711"/>
      <c r="W251" s="711"/>
      <c r="X251" s="711"/>
      <c r="Y251" s="711"/>
      <c r="Z251" s="711"/>
      <c r="AA251" s="711"/>
      <c r="AB251" s="711"/>
      <c r="AC251" s="711"/>
      <c r="AD251" s="711"/>
      <c r="AE251" s="711"/>
      <c r="AF251" s="711"/>
      <c r="AG251" s="711"/>
      <c r="AH251" s="711"/>
      <c r="AI251" s="711"/>
      <c r="AJ251" s="711"/>
    </row>
    <row r="252" spans="1:36" ht="15.75" customHeight="1">
      <c r="A252" s="711"/>
      <c r="B252" s="711"/>
      <c r="C252" s="711"/>
      <c r="D252" s="711"/>
      <c r="E252" s="711"/>
      <c r="F252" s="711"/>
      <c r="G252" s="711"/>
      <c r="H252" s="711"/>
      <c r="I252" s="711"/>
      <c r="J252" s="711"/>
      <c r="K252" s="711"/>
      <c r="L252" s="711"/>
      <c r="M252" s="711"/>
      <c r="N252" s="711"/>
      <c r="O252" s="711"/>
      <c r="P252" s="711"/>
      <c r="Q252" s="711"/>
      <c r="R252" s="711"/>
      <c r="S252" s="711"/>
      <c r="T252" s="711"/>
      <c r="U252" s="711"/>
      <c r="V252" s="711"/>
      <c r="W252" s="711"/>
      <c r="X252" s="711"/>
      <c r="Y252" s="711"/>
      <c r="Z252" s="711"/>
      <c r="AA252" s="711"/>
      <c r="AB252" s="711"/>
      <c r="AC252" s="711"/>
      <c r="AD252" s="711"/>
      <c r="AE252" s="711"/>
      <c r="AF252" s="711"/>
      <c r="AG252" s="711"/>
      <c r="AH252" s="711"/>
      <c r="AI252" s="711"/>
      <c r="AJ252" s="711"/>
    </row>
    <row r="253" spans="1:36" ht="15.75" customHeight="1">
      <c r="A253" s="711"/>
      <c r="B253" s="711"/>
      <c r="C253" s="711"/>
      <c r="D253" s="711"/>
      <c r="E253" s="711"/>
      <c r="F253" s="711"/>
      <c r="G253" s="711"/>
      <c r="H253" s="711"/>
      <c r="I253" s="711"/>
      <c r="J253" s="711"/>
      <c r="K253" s="711"/>
      <c r="L253" s="711"/>
      <c r="M253" s="711"/>
      <c r="N253" s="711"/>
      <c r="O253" s="711"/>
      <c r="P253" s="711"/>
      <c r="Q253" s="711"/>
      <c r="R253" s="711"/>
      <c r="S253" s="711"/>
      <c r="T253" s="711"/>
      <c r="U253" s="711"/>
      <c r="V253" s="711"/>
      <c r="W253" s="711"/>
      <c r="X253" s="711"/>
      <c r="Y253" s="711"/>
      <c r="Z253" s="711"/>
      <c r="AA253" s="711"/>
      <c r="AB253" s="711"/>
      <c r="AC253" s="711"/>
      <c r="AD253" s="711"/>
      <c r="AE253" s="711"/>
      <c r="AF253" s="711"/>
      <c r="AG253" s="711"/>
      <c r="AH253" s="711"/>
      <c r="AI253" s="711"/>
      <c r="AJ253" s="711"/>
    </row>
    <row r="254" spans="1:36" ht="15.75" customHeight="1">
      <c r="A254" s="711"/>
      <c r="B254" s="711"/>
      <c r="C254" s="711"/>
      <c r="D254" s="711"/>
      <c r="E254" s="711"/>
      <c r="F254" s="711"/>
      <c r="G254" s="711"/>
      <c r="H254" s="711"/>
      <c r="I254" s="711"/>
      <c r="J254" s="711"/>
      <c r="K254" s="711"/>
      <c r="L254" s="711"/>
      <c r="M254" s="711"/>
      <c r="N254" s="711"/>
      <c r="O254" s="711"/>
      <c r="P254" s="711"/>
      <c r="Q254" s="711"/>
      <c r="R254" s="711"/>
      <c r="S254" s="711"/>
      <c r="T254" s="711"/>
      <c r="U254" s="711"/>
      <c r="V254" s="711"/>
      <c r="W254" s="711"/>
      <c r="X254" s="711"/>
      <c r="Y254" s="711"/>
      <c r="Z254" s="711"/>
      <c r="AA254" s="711"/>
      <c r="AB254" s="711"/>
      <c r="AC254" s="711"/>
      <c r="AD254" s="711"/>
      <c r="AE254" s="711"/>
      <c r="AF254" s="711"/>
      <c r="AG254" s="711"/>
      <c r="AH254" s="711"/>
      <c r="AI254" s="711"/>
      <c r="AJ254" s="711"/>
    </row>
    <row r="255" spans="1:36" ht="15.75" customHeight="1">
      <c r="A255" s="711"/>
      <c r="B255" s="711"/>
      <c r="C255" s="711"/>
      <c r="D255" s="711"/>
      <c r="E255" s="711"/>
      <c r="F255" s="711"/>
      <c r="G255" s="711"/>
      <c r="H255" s="711"/>
      <c r="I255" s="711"/>
      <c r="J255" s="711"/>
      <c r="K255" s="711"/>
      <c r="L255" s="711"/>
      <c r="M255" s="711"/>
      <c r="N255" s="711"/>
      <c r="O255" s="711"/>
      <c r="P255" s="711"/>
      <c r="Q255" s="711"/>
      <c r="R255" s="711"/>
      <c r="S255" s="711"/>
      <c r="T255" s="711"/>
      <c r="U255" s="711"/>
      <c r="V255" s="711"/>
      <c r="W255" s="711"/>
      <c r="X255" s="711"/>
      <c r="Y255" s="711"/>
      <c r="Z255" s="711"/>
      <c r="AA255" s="711"/>
      <c r="AB255" s="711"/>
      <c r="AC255" s="711"/>
      <c r="AD255" s="711"/>
      <c r="AE255" s="711"/>
      <c r="AF255" s="711"/>
      <c r="AG255" s="711"/>
      <c r="AH255" s="711"/>
      <c r="AI255" s="711"/>
      <c r="AJ255" s="711"/>
    </row>
    <row r="256" spans="1:36" ht="15.75" customHeight="1">
      <c r="A256" s="711"/>
      <c r="B256" s="711"/>
      <c r="C256" s="711"/>
      <c r="D256" s="711"/>
      <c r="E256" s="711"/>
      <c r="F256" s="711"/>
      <c r="G256" s="711"/>
      <c r="H256" s="711"/>
      <c r="I256" s="711"/>
      <c r="J256" s="711"/>
      <c r="K256" s="711"/>
      <c r="L256" s="711"/>
      <c r="M256" s="711"/>
      <c r="N256" s="711"/>
      <c r="O256" s="711"/>
      <c r="P256" s="711"/>
      <c r="Q256" s="711"/>
      <c r="R256" s="711"/>
      <c r="S256" s="711"/>
      <c r="T256" s="711"/>
      <c r="U256" s="711"/>
      <c r="V256" s="711"/>
      <c r="W256" s="711"/>
      <c r="X256" s="711"/>
      <c r="Y256" s="711"/>
      <c r="Z256" s="711"/>
      <c r="AA256" s="711"/>
      <c r="AB256" s="711"/>
      <c r="AC256" s="711"/>
      <c r="AD256" s="711"/>
      <c r="AE256" s="711"/>
      <c r="AF256" s="711"/>
      <c r="AG256" s="711"/>
      <c r="AH256" s="711"/>
      <c r="AI256" s="711"/>
      <c r="AJ256" s="711"/>
    </row>
    <row r="257" spans="1:36" ht="15.75" customHeight="1">
      <c r="A257" s="711"/>
      <c r="B257" s="711"/>
      <c r="C257" s="711"/>
      <c r="D257" s="711"/>
      <c r="E257" s="711"/>
      <c r="F257" s="711"/>
      <c r="G257" s="711"/>
      <c r="H257" s="711"/>
      <c r="I257" s="711"/>
      <c r="J257" s="711"/>
      <c r="K257" s="711"/>
      <c r="L257" s="711"/>
      <c r="M257" s="711"/>
      <c r="N257" s="711"/>
      <c r="O257" s="711"/>
      <c r="P257" s="711"/>
      <c r="Q257" s="711"/>
      <c r="R257" s="711"/>
      <c r="S257" s="711"/>
      <c r="T257" s="711"/>
      <c r="U257" s="711"/>
      <c r="V257" s="711"/>
      <c r="W257" s="711"/>
      <c r="X257" s="711"/>
      <c r="Y257" s="711"/>
      <c r="Z257" s="711"/>
      <c r="AA257" s="711"/>
      <c r="AB257" s="711"/>
      <c r="AC257" s="711"/>
      <c r="AD257" s="711"/>
      <c r="AE257" s="711"/>
      <c r="AF257" s="711"/>
      <c r="AG257" s="711"/>
      <c r="AH257" s="711"/>
      <c r="AI257" s="711"/>
      <c r="AJ257" s="711"/>
    </row>
    <row r="258" spans="1:36" ht="15.75" customHeight="1">
      <c r="A258" s="711"/>
      <c r="B258" s="711"/>
      <c r="C258" s="711"/>
      <c r="D258" s="711"/>
      <c r="E258" s="711"/>
      <c r="F258" s="711"/>
      <c r="G258" s="711"/>
      <c r="H258" s="711"/>
      <c r="I258" s="711"/>
      <c r="J258" s="711"/>
      <c r="K258" s="711"/>
      <c r="L258" s="711"/>
      <c r="M258" s="711"/>
      <c r="N258" s="711"/>
      <c r="O258" s="711"/>
      <c r="P258" s="711"/>
      <c r="Q258" s="711"/>
      <c r="R258" s="711"/>
      <c r="S258" s="711"/>
      <c r="T258" s="711"/>
      <c r="U258" s="711"/>
      <c r="V258" s="711"/>
      <c r="W258" s="711"/>
      <c r="X258" s="711"/>
      <c r="Y258" s="711"/>
      <c r="Z258" s="711"/>
      <c r="AA258" s="711"/>
      <c r="AB258" s="711"/>
      <c r="AC258" s="711"/>
      <c r="AD258" s="711"/>
      <c r="AE258" s="711"/>
      <c r="AF258" s="711"/>
      <c r="AG258" s="711"/>
      <c r="AH258" s="711"/>
      <c r="AI258" s="711"/>
      <c r="AJ258" s="711"/>
    </row>
    <row r="259" spans="1:36" ht="15.75" customHeight="1">
      <c r="A259" s="711"/>
      <c r="B259" s="711"/>
      <c r="C259" s="711"/>
      <c r="D259" s="711"/>
      <c r="E259" s="711"/>
      <c r="F259" s="711"/>
      <c r="G259" s="711"/>
      <c r="H259" s="711"/>
      <c r="I259" s="711"/>
      <c r="J259" s="711"/>
      <c r="K259" s="711"/>
      <c r="L259" s="711"/>
      <c r="M259" s="711"/>
      <c r="N259" s="711"/>
      <c r="O259" s="711"/>
      <c r="P259" s="711"/>
      <c r="Q259" s="711"/>
      <c r="R259" s="711"/>
      <c r="S259" s="711"/>
      <c r="T259" s="711"/>
      <c r="U259" s="711"/>
      <c r="V259" s="711"/>
      <c r="W259" s="711"/>
      <c r="X259" s="711"/>
      <c r="Y259" s="711"/>
      <c r="Z259" s="711"/>
      <c r="AA259" s="711"/>
      <c r="AB259" s="711"/>
      <c r="AC259" s="711"/>
      <c r="AD259" s="711"/>
      <c r="AE259" s="711"/>
      <c r="AF259" s="711"/>
      <c r="AG259" s="711"/>
      <c r="AH259" s="711"/>
      <c r="AI259" s="711"/>
      <c r="AJ259" s="711"/>
    </row>
    <row r="260" spans="1:36" ht="15.75" customHeight="1">
      <c r="A260" s="711"/>
      <c r="B260" s="711"/>
      <c r="C260" s="711"/>
      <c r="D260" s="711"/>
      <c r="E260" s="711"/>
      <c r="F260" s="711"/>
      <c r="G260" s="711"/>
      <c r="H260" s="711"/>
      <c r="I260" s="711"/>
      <c r="J260" s="711"/>
      <c r="K260" s="711"/>
      <c r="L260" s="711"/>
      <c r="M260" s="711"/>
      <c r="N260" s="711"/>
      <c r="O260" s="711"/>
      <c r="P260" s="711"/>
      <c r="Q260" s="711"/>
      <c r="R260" s="711"/>
      <c r="S260" s="711"/>
      <c r="T260" s="711"/>
      <c r="U260" s="711"/>
      <c r="V260" s="711"/>
      <c r="W260" s="711"/>
      <c r="X260" s="711"/>
      <c r="Y260" s="711"/>
      <c r="Z260" s="711"/>
      <c r="AA260" s="711"/>
      <c r="AB260" s="711"/>
      <c r="AC260" s="711"/>
      <c r="AD260" s="711"/>
      <c r="AE260" s="711"/>
      <c r="AF260" s="711"/>
      <c r="AG260" s="711"/>
      <c r="AH260" s="711"/>
      <c r="AI260" s="711"/>
      <c r="AJ260" s="711"/>
    </row>
    <row r="261" spans="1:36" ht="15.75" customHeight="1">
      <c r="A261" s="711"/>
      <c r="B261" s="711"/>
      <c r="C261" s="711"/>
      <c r="D261" s="711"/>
      <c r="E261" s="711"/>
      <c r="F261" s="711"/>
      <c r="G261" s="711"/>
      <c r="H261" s="711"/>
      <c r="I261" s="711"/>
      <c r="J261" s="711"/>
      <c r="K261" s="711"/>
      <c r="L261" s="711"/>
      <c r="M261" s="711"/>
      <c r="N261" s="711"/>
      <c r="O261" s="711"/>
      <c r="P261" s="711"/>
      <c r="Q261" s="711"/>
      <c r="R261" s="711"/>
      <c r="S261" s="711"/>
      <c r="T261" s="711"/>
      <c r="U261" s="711"/>
      <c r="V261" s="711"/>
      <c r="W261" s="711"/>
      <c r="X261" s="711"/>
      <c r="Y261" s="711"/>
      <c r="Z261" s="711"/>
      <c r="AA261" s="711"/>
      <c r="AB261" s="711"/>
      <c r="AC261" s="711"/>
      <c r="AD261" s="711"/>
      <c r="AE261" s="711"/>
      <c r="AF261" s="711"/>
      <c r="AG261" s="711"/>
      <c r="AH261" s="711"/>
      <c r="AI261" s="711"/>
      <c r="AJ261" s="711"/>
    </row>
    <row r="262" spans="1:36" ht="15.75" customHeight="1">
      <c r="A262" s="711"/>
      <c r="B262" s="711"/>
      <c r="C262" s="711"/>
      <c r="D262" s="711"/>
      <c r="E262" s="711"/>
      <c r="F262" s="711"/>
      <c r="G262" s="711"/>
      <c r="H262" s="711"/>
      <c r="I262" s="711"/>
      <c r="J262" s="711"/>
      <c r="K262" s="711"/>
      <c r="L262" s="711"/>
      <c r="M262" s="711"/>
      <c r="N262" s="711"/>
      <c r="O262" s="711"/>
      <c r="P262" s="711"/>
      <c r="Q262" s="711"/>
      <c r="R262" s="711"/>
      <c r="S262" s="711"/>
      <c r="T262" s="711"/>
      <c r="U262" s="711"/>
      <c r="V262" s="711"/>
      <c r="W262" s="711"/>
      <c r="X262" s="711"/>
      <c r="Y262" s="711"/>
      <c r="Z262" s="711"/>
      <c r="AA262" s="711"/>
      <c r="AB262" s="711"/>
      <c r="AC262" s="711"/>
      <c r="AD262" s="711"/>
      <c r="AE262" s="711"/>
      <c r="AF262" s="711"/>
      <c r="AG262" s="711"/>
      <c r="AH262" s="711"/>
      <c r="AI262" s="711"/>
      <c r="AJ262" s="711"/>
    </row>
    <row r="263" spans="1:36" ht="15.75" customHeight="1">
      <c r="A263" s="711"/>
      <c r="B263" s="711"/>
      <c r="C263" s="711"/>
      <c r="D263" s="711"/>
      <c r="E263" s="711"/>
      <c r="F263" s="711"/>
      <c r="G263" s="711"/>
      <c r="H263" s="711"/>
      <c r="I263" s="711"/>
      <c r="J263" s="711"/>
      <c r="K263" s="711"/>
      <c r="L263" s="711"/>
      <c r="M263" s="711"/>
      <c r="N263" s="711"/>
      <c r="O263" s="711"/>
      <c r="P263" s="711"/>
      <c r="Q263" s="711"/>
      <c r="R263" s="711"/>
      <c r="S263" s="711"/>
      <c r="T263" s="711"/>
      <c r="U263" s="711"/>
      <c r="V263" s="711"/>
      <c r="W263" s="711"/>
      <c r="X263" s="711"/>
      <c r="Y263" s="711"/>
      <c r="Z263" s="711"/>
      <c r="AA263" s="711"/>
      <c r="AB263" s="711"/>
      <c r="AC263" s="711"/>
      <c r="AD263" s="711"/>
      <c r="AE263" s="711"/>
      <c r="AF263" s="711"/>
      <c r="AG263" s="711"/>
      <c r="AH263" s="711"/>
      <c r="AI263" s="711"/>
      <c r="AJ263" s="711"/>
    </row>
    <row r="264" spans="1:36" ht="15.75" customHeight="1">
      <c r="A264" s="711"/>
      <c r="B264" s="711"/>
      <c r="C264" s="711"/>
      <c r="D264" s="711"/>
      <c r="E264" s="711"/>
      <c r="F264" s="711"/>
      <c r="G264" s="711"/>
      <c r="H264" s="711"/>
      <c r="I264" s="711"/>
      <c r="J264" s="711"/>
      <c r="K264" s="711"/>
      <c r="L264" s="711"/>
      <c r="M264" s="711"/>
      <c r="N264" s="711"/>
      <c r="O264" s="711"/>
      <c r="P264" s="711"/>
      <c r="Q264" s="711"/>
      <c r="R264" s="711"/>
      <c r="S264" s="711"/>
      <c r="T264" s="711"/>
      <c r="U264" s="711"/>
      <c r="V264" s="711"/>
      <c r="W264" s="711"/>
      <c r="X264" s="711"/>
      <c r="Y264" s="711"/>
      <c r="Z264" s="711"/>
      <c r="AA264" s="711"/>
      <c r="AB264" s="711"/>
      <c r="AC264" s="711"/>
      <c r="AD264" s="711"/>
      <c r="AE264" s="711"/>
      <c r="AF264" s="711"/>
      <c r="AG264" s="711"/>
      <c r="AH264" s="711"/>
      <c r="AI264" s="711"/>
      <c r="AJ264" s="711"/>
    </row>
    <row r="265" spans="1:36" ht="15.75" customHeight="1">
      <c r="A265" s="711"/>
      <c r="B265" s="711"/>
      <c r="C265" s="711"/>
      <c r="D265" s="711"/>
      <c r="E265" s="711"/>
      <c r="F265" s="711"/>
      <c r="G265" s="711"/>
      <c r="H265" s="711"/>
      <c r="I265" s="711"/>
      <c r="J265" s="711"/>
      <c r="K265" s="711"/>
      <c r="L265" s="711"/>
      <c r="M265" s="711"/>
      <c r="N265" s="711"/>
      <c r="O265" s="711"/>
      <c r="P265" s="711"/>
      <c r="Q265" s="711"/>
      <c r="R265" s="711"/>
      <c r="S265" s="711"/>
      <c r="T265" s="711"/>
      <c r="U265" s="711"/>
      <c r="V265" s="711"/>
      <c r="W265" s="711"/>
      <c r="X265" s="711"/>
      <c r="Y265" s="711"/>
      <c r="Z265" s="711"/>
      <c r="AA265" s="711"/>
      <c r="AB265" s="711"/>
      <c r="AC265" s="711"/>
      <c r="AD265" s="711"/>
      <c r="AE265" s="711"/>
      <c r="AF265" s="711"/>
      <c r="AG265" s="711"/>
      <c r="AH265" s="711"/>
      <c r="AI265" s="711"/>
      <c r="AJ265" s="711"/>
    </row>
    <row r="266" spans="1:36" ht="15.75" customHeight="1">
      <c r="A266" s="711"/>
      <c r="B266" s="711"/>
      <c r="C266" s="711"/>
      <c r="D266" s="711"/>
      <c r="E266" s="711"/>
      <c r="F266" s="711"/>
      <c r="G266" s="711"/>
      <c r="H266" s="711"/>
      <c r="I266" s="711"/>
      <c r="J266" s="711"/>
      <c r="K266" s="711"/>
      <c r="L266" s="711"/>
      <c r="M266" s="711"/>
      <c r="N266" s="711"/>
      <c r="O266" s="711"/>
      <c r="P266" s="711"/>
      <c r="Q266" s="711"/>
      <c r="R266" s="711"/>
      <c r="S266" s="711"/>
      <c r="T266" s="711"/>
      <c r="U266" s="711"/>
      <c r="V266" s="711"/>
      <c r="W266" s="711"/>
      <c r="X266" s="711"/>
      <c r="Y266" s="711"/>
      <c r="Z266" s="711"/>
      <c r="AA266" s="711"/>
      <c r="AB266" s="711"/>
      <c r="AC266" s="711"/>
      <c r="AD266" s="711"/>
      <c r="AE266" s="711"/>
      <c r="AF266" s="711"/>
      <c r="AG266" s="711"/>
      <c r="AH266" s="711"/>
      <c r="AI266" s="711"/>
      <c r="AJ266" s="711"/>
    </row>
    <row r="267" spans="1:36" ht="15.75" customHeight="1">
      <c r="A267" s="711"/>
      <c r="B267" s="711"/>
      <c r="C267" s="711"/>
      <c r="D267" s="711"/>
      <c r="E267" s="711"/>
      <c r="F267" s="711"/>
      <c r="G267" s="711"/>
      <c r="H267" s="711"/>
      <c r="I267" s="711"/>
      <c r="J267" s="711"/>
      <c r="K267" s="711"/>
      <c r="L267" s="711"/>
      <c r="M267" s="711"/>
      <c r="N267" s="711"/>
      <c r="O267" s="711"/>
      <c r="P267" s="711"/>
      <c r="Q267" s="711"/>
      <c r="R267" s="711"/>
      <c r="S267" s="711"/>
      <c r="T267" s="711"/>
      <c r="U267" s="711"/>
      <c r="V267" s="711"/>
      <c r="W267" s="711"/>
      <c r="X267" s="711"/>
      <c r="Y267" s="711"/>
      <c r="Z267" s="711"/>
      <c r="AA267" s="711"/>
      <c r="AB267" s="711"/>
      <c r="AC267" s="711"/>
      <c r="AD267" s="711"/>
      <c r="AE267" s="711"/>
      <c r="AF267" s="711"/>
      <c r="AG267" s="711"/>
      <c r="AH267" s="711"/>
      <c r="AI267" s="711"/>
      <c r="AJ267" s="711"/>
    </row>
    <row r="268" spans="1:36" ht="15.75" customHeight="1">
      <c r="A268" s="711"/>
      <c r="B268" s="711"/>
      <c r="C268" s="711"/>
      <c r="D268" s="711"/>
      <c r="E268" s="711"/>
      <c r="F268" s="711"/>
      <c r="G268" s="711"/>
      <c r="H268" s="711"/>
      <c r="I268" s="711"/>
      <c r="J268" s="711"/>
      <c r="K268" s="711"/>
      <c r="L268" s="711"/>
      <c r="M268" s="711"/>
      <c r="N268" s="711"/>
      <c r="O268" s="711"/>
      <c r="P268" s="711"/>
      <c r="Q268" s="711"/>
      <c r="R268" s="711"/>
      <c r="S268" s="711"/>
      <c r="T268" s="711"/>
      <c r="U268" s="711"/>
      <c r="V268" s="711"/>
      <c r="W268" s="711"/>
      <c r="X268" s="711"/>
      <c r="Y268" s="711"/>
      <c r="Z268" s="711"/>
      <c r="AA268" s="711"/>
      <c r="AB268" s="711"/>
      <c r="AC268" s="711"/>
      <c r="AD268" s="711"/>
      <c r="AE268" s="711"/>
      <c r="AF268" s="711"/>
      <c r="AG268" s="711"/>
      <c r="AH268" s="711"/>
      <c r="AI268" s="711"/>
      <c r="AJ268" s="711"/>
    </row>
    <row r="269" spans="1:36" ht="15.75" customHeight="1">
      <c r="A269" s="711"/>
      <c r="B269" s="711"/>
      <c r="C269" s="711"/>
      <c r="D269" s="711"/>
      <c r="E269" s="711"/>
      <c r="F269" s="711"/>
      <c r="G269" s="711"/>
      <c r="H269" s="711"/>
      <c r="I269" s="711"/>
      <c r="J269" s="711"/>
      <c r="K269" s="711"/>
      <c r="L269" s="711"/>
      <c r="M269" s="711"/>
      <c r="N269" s="711"/>
      <c r="O269" s="711"/>
      <c r="P269" s="711"/>
      <c r="Q269" s="711"/>
      <c r="R269" s="711"/>
      <c r="S269" s="711"/>
      <c r="T269" s="711"/>
      <c r="U269" s="711"/>
      <c r="V269" s="711"/>
      <c r="W269" s="711"/>
      <c r="X269" s="711"/>
      <c r="Y269" s="711"/>
      <c r="Z269" s="711"/>
      <c r="AA269" s="711"/>
      <c r="AB269" s="711"/>
      <c r="AC269" s="711"/>
      <c r="AD269" s="711"/>
      <c r="AE269" s="711"/>
      <c r="AF269" s="711"/>
      <c r="AG269" s="711"/>
      <c r="AH269" s="711"/>
      <c r="AI269" s="711"/>
      <c r="AJ269" s="711"/>
    </row>
    <row r="270" spans="1:36" ht="15.75" customHeight="1">
      <c r="A270" s="711"/>
      <c r="B270" s="711"/>
      <c r="C270" s="711"/>
      <c r="D270" s="711"/>
      <c r="E270" s="711"/>
      <c r="F270" s="711"/>
      <c r="G270" s="711"/>
      <c r="H270" s="711"/>
      <c r="I270" s="711"/>
      <c r="J270" s="711"/>
      <c r="K270" s="711"/>
      <c r="L270" s="711"/>
      <c r="M270" s="711"/>
      <c r="N270" s="711"/>
      <c r="O270" s="711"/>
      <c r="P270" s="711"/>
      <c r="Q270" s="711"/>
      <c r="R270" s="711"/>
      <c r="S270" s="711"/>
      <c r="T270" s="711"/>
      <c r="U270" s="711"/>
      <c r="V270" s="711"/>
      <c r="W270" s="711"/>
      <c r="X270" s="711"/>
      <c r="Y270" s="711"/>
      <c r="Z270" s="711"/>
      <c r="AA270" s="711"/>
      <c r="AB270" s="711"/>
      <c r="AC270" s="711"/>
      <c r="AD270" s="711"/>
      <c r="AE270" s="711"/>
      <c r="AF270" s="711"/>
      <c r="AG270" s="711"/>
      <c r="AH270" s="711"/>
      <c r="AI270" s="711"/>
      <c r="AJ270" s="711"/>
    </row>
    <row r="271" spans="1:36" ht="15.75" customHeight="1">
      <c r="A271" s="711"/>
      <c r="B271" s="711"/>
      <c r="C271" s="711"/>
      <c r="D271" s="711"/>
      <c r="E271" s="711"/>
      <c r="F271" s="711"/>
      <c r="G271" s="711"/>
      <c r="H271" s="711"/>
      <c r="I271" s="711"/>
      <c r="J271" s="711"/>
      <c r="K271" s="711"/>
      <c r="L271" s="711"/>
      <c r="M271" s="711"/>
      <c r="N271" s="711"/>
      <c r="O271" s="711"/>
      <c r="P271" s="711"/>
      <c r="Q271" s="711"/>
      <c r="R271" s="711"/>
      <c r="S271" s="711"/>
      <c r="T271" s="711"/>
      <c r="U271" s="711"/>
      <c r="V271" s="711"/>
      <c r="W271" s="711"/>
      <c r="X271" s="711"/>
      <c r="Y271" s="711"/>
      <c r="Z271" s="711"/>
      <c r="AA271" s="711"/>
      <c r="AB271" s="711"/>
      <c r="AC271" s="711"/>
      <c r="AD271" s="711"/>
      <c r="AE271" s="711"/>
      <c r="AF271" s="711"/>
      <c r="AG271" s="711"/>
      <c r="AH271" s="711"/>
      <c r="AI271" s="711"/>
      <c r="AJ271" s="711"/>
    </row>
    <row r="272" spans="1:36" ht="15.75" customHeight="1">
      <c r="A272" s="711"/>
      <c r="B272" s="711"/>
      <c r="C272" s="711"/>
      <c r="D272" s="711"/>
      <c r="E272" s="711"/>
      <c r="F272" s="711"/>
      <c r="G272" s="711"/>
      <c r="H272" s="711"/>
      <c r="I272" s="711"/>
      <c r="J272" s="711"/>
      <c r="K272" s="711"/>
      <c r="L272" s="711"/>
      <c r="M272" s="711"/>
      <c r="N272" s="711"/>
      <c r="O272" s="711"/>
      <c r="P272" s="711"/>
      <c r="Q272" s="711"/>
      <c r="R272" s="711"/>
      <c r="S272" s="711"/>
      <c r="T272" s="711"/>
      <c r="U272" s="711"/>
      <c r="V272" s="711"/>
      <c r="W272" s="711"/>
      <c r="X272" s="711"/>
      <c r="Y272" s="711"/>
      <c r="Z272" s="711"/>
      <c r="AA272" s="711"/>
      <c r="AB272" s="711"/>
      <c r="AC272" s="711"/>
      <c r="AD272" s="711"/>
      <c r="AE272" s="711"/>
      <c r="AF272" s="711"/>
      <c r="AG272" s="711"/>
      <c r="AH272" s="711"/>
      <c r="AI272" s="711"/>
      <c r="AJ272" s="711"/>
    </row>
    <row r="273" spans="1:36" ht="15.75" customHeight="1">
      <c r="A273" s="711"/>
      <c r="B273" s="711"/>
      <c r="C273" s="711"/>
      <c r="D273" s="711"/>
      <c r="E273" s="711"/>
      <c r="F273" s="711"/>
      <c r="G273" s="711"/>
      <c r="H273" s="711"/>
      <c r="I273" s="711"/>
      <c r="J273" s="711"/>
      <c r="K273" s="711"/>
      <c r="L273" s="711"/>
      <c r="M273" s="711"/>
      <c r="N273" s="711"/>
      <c r="O273" s="711"/>
      <c r="P273" s="711"/>
      <c r="Q273" s="711"/>
      <c r="R273" s="711"/>
      <c r="S273" s="711"/>
      <c r="T273" s="711"/>
      <c r="U273" s="711"/>
      <c r="V273" s="711"/>
      <c r="W273" s="711"/>
      <c r="X273" s="711"/>
      <c r="Y273" s="711"/>
      <c r="Z273" s="711"/>
      <c r="AA273" s="711"/>
      <c r="AB273" s="711"/>
      <c r="AC273" s="711"/>
      <c r="AD273" s="711"/>
      <c r="AE273" s="711"/>
      <c r="AF273" s="711"/>
      <c r="AG273" s="711"/>
      <c r="AH273" s="711"/>
      <c r="AI273" s="711"/>
      <c r="AJ273" s="711"/>
    </row>
    <row r="274" spans="1:36" ht="15.75" customHeight="1">
      <c r="A274" s="711"/>
      <c r="B274" s="711"/>
      <c r="C274" s="711"/>
      <c r="D274" s="711"/>
      <c r="E274" s="711"/>
      <c r="F274" s="711"/>
      <c r="G274" s="711"/>
      <c r="H274" s="711"/>
      <c r="I274" s="711"/>
      <c r="J274" s="711"/>
      <c r="K274" s="711"/>
      <c r="L274" s="711"/>
      <c r="M274" s="711"/>
      <c r="N274" s="711"/>
      <c r="O274" s="711"/>
      <c r="P274" s="711"/>
      <c r="Q274" s="711"/>
      <c r="R274" s="711"/>
      <c r="S274" s="711"/>
      <c r="T274" s="711"/>
      <c r="U274" s="711"/>
      <c r="V274" s="711"/>
      <c r="W274" s="711"/>
      <c r="X274" s="711"/>
      <c r="Y274" s="711"/>
      <c r="Z274" s="711"/>
      <c r="AA274" s="711"/>
      <c r="AB274" s="711"/>
      <c r="AC274" s="711"/>
      <c r="AD274" s="711"/>
      <c r="AE274" s="711"/>
      <c r="AF274" s="711"/>
      <c r="AG274" s="711"/>
      <c r="AH274" s="711"/>
      <c r="AI274" s="711"/>
      <c r="AJ274" s="711"/>
    </row>
    <row r="275" spans="1:36" ht="15.75" customHeight="1">
      <c r="A275" s="711"/>
      <c r="B275" s="711"/>
      <c r="C275" s="711"/>
      <c r="D275" s="711"/>
      <c r="E275" s="711"/>
      <c r="F275" s="711"/>
      <c r="G275" s="711"/>
      <c r="H275" s="711"/>
      <c r="I275" s="711"/>
      <c r="J275" s="711"/>
      <c r="K275" s="711"/>
      <c r="L275" s="711"/>
      <c r="M275" s="711"/>
      <c r="N275" s="711"/>
      <c r="O275" s="711"/>
      <c r="P275" s="711"/>
      <c r="Q275" s="711"/>
      <c r="R275" s="711"/>
      <c r="S275" s="711"/>
      <c r="T275" s="711"/>
      <c r="U275" s="711"/>
      <c r="V275" s="711"/>
      <c r="W275" s="711"/>
      <c r="X275" s="711"/>
      <c r="Y275" s="711"/>
      <c r="Z275" s="711"/>
      <c r="AA275" s="711"/>
      <c r="AB275" s="711"/>
      <c r="AC275" s="711"/>
      <c r="AD275" s="711"/>
      <c r="AE275" s="711"/>
      <c r="AF275" s="711"/>
      <c r="AG275" s="711"/>
      <c r="AH275" s="711"/>
      <c r="AI275" s="711"/>
      <c r="AJ275" s="711"/>
    </row>
    <row r="276" spans="1:36" ht="15.75" customHeight="1">
      <c r="A276" s="711"/>
      <c r="B276" s="711"/>
      <c r="C276" s="711"/>
      <c r="D276" s="711"/>
      <c r="E276" s="711"/>
      <c r="F276" s="711"/>
      <c r="G276" s="711"/>
      <c r="H276" s="711"/>
      <c r="I276" s="711"/>
      <c r="J276" s="711"/>
      <c r="K276" s="711"/>
      <c r="L276" s="711"/>
      <c r="M276" s="711"/>
      <c r="N276" s="711"/>
      <c r="O276" s="711"/>
      <c r="P276" s="711"/>
      <c r="Q276" s="711"/>
      <c r="R276" s="711"/>
      <c r="S276" s="711"/>
      <c r="T276" s="711"/>
      <c r="U276" s="711"/>
      <c r="V276" s="711"/>
      <c r="W276" s="711"/>
      <c r="X276" s="711"/>
      <c r="Y276" s="711"/>
      <c r="Z276" s="711"/>
      <c r="AA276" s="711"/>
      <c r="AB276" s="711"/>
      <c r="AC276" s="711"/>
      <c r="AD276" s="711"/>
      <c r="AE276" s="711"/>
      <c r="AF276" s="711"/>
      <c r="AG276" s="711"/>
      <c r="AH276" s="711"/>
      <c r="AI276" s="711"/>
      <c r="AJ276" s="711"/>
    </row>
    <row r="277" spans="1:36" ht="15.75" customHeight="1">
      <c r="A277" s="711"/>
      <c r="B277" s="711"/>
      <c r="C277" s="711"/>
      <c r="D277" s="711"/>
      <c r="E277" s="711"/>
      <c r="F277" s="711"/>
      <c r="G277" s="711"/>
      <c r="H277" s="711"/>
      <c r="I277" s="711"/>
      <c r="J277" s="711"/>
      <c r="K277" s="711"/>
      <c r="L277" s="711"/>
      <c r="M277" s="711"/>
      <c r="N277" s="711"/>
      <c r="O277" s="711"/>
      <c r="P277" s="711"/>
      <c r="Q277" s="711"/>
      <c r="R277" s="711"/>
      <c r="S277" s="711"/>
      <c r="T277" s="711"/>
      <c r="U277" s="711"/>
      <c r="V277" s="711"/>
      <c r="W277" s="711"/>
      <c r="X277" s="711"/>
      <c r="Y277" s="711"/>
      <c r="Z277" s="711"/>
      <c r="AA277" s="711"/>
      <c r="AB277" s="711"/>
      <c r="AC277" s="711"/>
      <c r="AD277" s="711"/>
      <c r="AE277" s="711"/>
      <c r="AF277" s="711"/>
      <c r="AG277" s="711"/>
      <c r="AH277" s="711"/>
      <c r="AI277" s="711"/>
      <c r="AJ277" s="711"/>
    </row>
    <row r="278" spans="1:36" ht="15.75" customHeight="1">
      <c r="A278" s="711"/>
      <c r="B278" s="711"/>
      <c r="C278" s="711"/>
      <c r="D278" s="711"/>
      <c r="E278" s="711"/>
      <c r="F278" s="711"/>
      <c r="G278" s="711"/>
      <c r="H278" s="711"/>
      <c r="I278" s="711"/>
      <c r="J278" s="711"/>
      <c r="K278" s="711"/>
      <c r="L278" s="711"/>
      <c r="M278" s="711"/>
      <c r="N278" s="711"/>
      <c r="O278" s="711"/>
      <c r="P278" s="711"/>
      <c r="Q278" s="711"/>
      <c r="R278" s="711"/>
      <c r="S278" s="711"/>
      <c r="T278" s="711"/>
      <c r="U278" s="711"/>
      <c r="V278" s="711"/>
      <c r="W278" s="711"/>
      <c r="X278" s="711"/>
      <c r="Y278" s="711"/>
      <c r="Z278" s="711"/>
      <c r="AA278" s="711"/>
      <c r="AB278" s="711"/>
      <c r="AC278" s="711"/>
      <c r="AD278" s="711"/>
      <c r="AE278" s="711"/>
      <c r="AF278" s="711"/>
      <c r="AG278" s="711"/>
      <c r="AH278" s="711"/>
      <c r="AI278" s="711"/>
      <c r="AJ278" s="711"/>
    </row>
    <row r="279" spans="1:36" ht="15.75" customHeight="1">
      <c r="A279" s="711"/>
      <c r="B279" s="711"/>
      <c r="C279" s="711"/>
      <c r="D279" s="711"/>
      <c r="E279" s="711"/>
      <c r="F279" s="711"/>
      <c r="G279" s="711"/>
      <c r="H279" s="711"/>
      <c r="I279" s="711"/>
      <c r="J279" s="711"/>
      <c r="K279" s="711"/>
      <c r="L279" s="711"/>
      <c r="M279" s="711"/>
      <c r="N279" s="711"/>
      <c r="O279" s="711"/>
      <c r="P279" s="711"/>
      <c r="Q279" s="711"/>
      <c r="R279" s="711"/>
      <c r="S279" s="711"/>
      <c r="T279" s="711"/>
      <c r="U279" s="711"/>
      <c r="V279" s="711"/>
      <c r="W279" s="711"/>
      <c r="X279" s="711"/>
      <c r="Y279" s="711"/>
      <c r="Z279" s="711"/>
      <c r="AA279" s="711"/>
      <c r="AB279" s="711"/>
      <c r="AC279" s="711"/>
      <c r="AD279" s="711"/>
      <c r="AE279" s="711"/>
      <c r="AF279" s="711"/>
      <c r="AG279" s="711"/>
      <c r="AH279" s="711"/>
      <c r="AI279" s="711"/>
      <c r="AJ279" s="711"/>
    </row>
    <row r="280" spans="1:36" ht="15.75" customHeight="1">
      <c r="A280" s="711"/>
      <c r="B280" s="711"/>
      <c r="C280" s="711"/>
      <c r="D280" s="711"/>
      <c r="E280" s="711"/>
      <c r="F280" s="711"/>
      <c r="G280" s="711"/>
      <c r="H280" s="711"/>
      <c r="I280" s="711"/>
      <c r="J280" s="711"/>
      <c r="K280" s="711"/>
      <c r="L280" s="711"/>
      <c r="M280" s="711"/>
      <c r="N280" s="711"/>
      <c r="O280" s="711"/>
      <c r="P280" s="711"/>
      <c r="Q280" s="711"/>
      <c r="R280" s="711"/>
      <c r="S280" s="711"/>
      <c r="T280" s="711"/>
      <c r="U280" s="711"/>
      <c r="V280" s="711"/>
      <c r="W280" s="711"/>
      <c r="X280" s="711"/>
      <c r="Y280" s="711"/>
      <c r="Z280" s="711"/>
      <c r="AA280" s="711"/>
      <c r="AB280" s="711"/>
      <c r="AC280" s="711"/>
      <c r="AD280" s="711"/>
      <c r="AE280" s="711"/>
      <c r="AF280" s="711"/>
      <c r="AG280" s="711"/>
      <c r="AH280" s="711"/>
      <c r="AI280" s="711"/>
      <c r="AJ280" s="711"/>
    </row>
    <row r="281" spans="1:36" ht="15.75" customHeight="1">
      <c r="A281" s="711"/>
      <c r="B281" s="711"/>
      <c r="C281" s="711"/>
      <c r="D281" s="711"/>
      <c r="E281" s="711"/>
      <c r="F281" s="711"/>
      <c r="G281" s="711"/>
      <c r="H281" s="711"/>
      <c r="I281" s="711"/>
      <c r="J281" s="711"/>
      <c r="K281" s="711"/>
      <c r="L281" s="711"/>
      <c r="M281" s="711"/>
      <c r="N281" s="711"/>
      <c r="O281" s="711"/>
      <c r="P281" s="711"/>
      <c r="Q281" s="711"/>
      <c r="R281" s="711"/>
      <c r="S281" s="711"/>
      <c r="T281" s="711"/>
      <c r="U281" s="711"/>
      <c r="V281" s="711"/>
      <c r="W281" s="711"/>
      <c r="X281" s="711"/>
      <c r="Y281" s="711"/>
      <c r="Z281" s="711"/>
      <c r="AA281" s="711"/>
      <c r="AB281" s="711"/>
      <c r="AC281" s="711"/>
      <c r="AD281" s="711"/>
      <c r="AE281" s="711"/>
      <c r="AF281" s="711"/>
      <c r="AG281" s="711"/>
      <c r="AH281" s="711"/>
      <c r="AI281" s="711"/>
      <c r="AJ281" s="711"/>
    </row>
    <row r="282" spans="1:36" ht="15.75" customHeight="1">
      <c r="A282" s="711"/>
      <c r="B282" s="711"/>
      <c r="C282" s="711"/>
      <c r="D282" s="711"/>
      <c r="E282" s="711"/>
      <c r="F282" s="711"/>
      <c r="G282" s="711"/>
      <c r="H282" s="711"/>
      <c r="I282" s="711"/>
      <c r="J282" s="711"/>
      <c r="K282" s="711"/>
      <c r="L282" s="711"/>
      <c r="M282" s="711"/>
      <c r="N282" s="711"/>
      <c r="O282" s="711"/>
      <c r="P282" s="711"/>
      <c r="Q282" s="711"/>
      <c r="R282" s="711"/>
      <c r="S282" s="711"/>
      <c r="T282" s="711"/>
      <c r="U282" s="711"/>
      <c r="V282" s="711"/>
      <c r="W282" s="711"/>
      <c r="X282" s="711"/>
      <c r="Y282" s="711"/>
      <c r="Z282" s="711"/>
      <c r="AA282" s="711"/>
      <c r="AB282" s="711"/>
      <c r="AC282" s="711"/>
      <c r="AD282" s="711"/>
      <c r="AE282" s="711"/>
      <c r="AF282" s="711"/>
      <c r="AG282" s="711"/>
      <c r="AH282" s="711"/>
      <c r="AI282" s="711"/>
      <c r="AJ282" s="711"/>
    </row>
    <row r="283" spans="1:36" ht="15.75" customHeight="1">
      <c r="A283" s="711"/>
      <c r="B283" s="711"/>
      <c r="C283" s="711"/>
      <c r="D283" s="711"/>
      <c r="E283" s="711"/>
      <c r="F283" s="711"/>
      <c r="G283" s="711"/>
      <c r="H283" s="711"/>
      <c r="I283" s="711"/>
      <c r="J283" s="711"/>
      <c r="K283" s="711"/>
      <c r="L283" s="711"/>
      <c r="M283" s="711"/>
      <c r="N283" s="711"/>
      <c r="O283" s="711"/>
      <c r="P283" s="711"/>
      <c r="Q283" s="711"/>
      <c r="R283" s="711"/>
      <c r="S283" s="711"/>
      <c r="T283" s="711"/>
      <c r="U283" s="711"/>
      <c r="V283" s="711"/>
      <c r="W283" s="711"/>
      <c r="X283" s="711"/>
      <c r="Y283" s="711"/>
      <c r="Z283" s="711"/>
      <c r="AA283" s="711"/>
      <c r="AB283" s="711"/>
      <c r="AC283" s="711"/>
      <c r="AD283" s="711"/>
      <c r="AE283" s="711"/>
      <c r="AF283" s="711"/>
      <c r="AG283" s="711"/>
      <c r="AH283" s="711"/>
      <c r="AI283" s="711"/>
      <c r="AJ283" s="711"/>
    </row>
    <row r="284" spans="1:36" ht="15.75" customHeight="1">
      <c r="A284" s="711"/>
      <c r="B284" s="711"/>
      <c r="C284" s="711"/>
      <c r="D284" s="711"/>
      <c r="E284" s="711"/>
      <c r="F284" s="711"/>
      <c r="G284" s="711"/>
      <c r="H284" s="711"/>
      <c r="I284" s="711"/>
      <c r="J284" s="711"/>
      <c r="K284" s="711"/>
      <c r="L284" s="711"/>
      <c r="M284" s="711"/>
      <c r="N284" s="711"/>
      <c r="O284" s="711"/>
      <c r="P284" s="711"/>
      <c r="Q284" s="711"/>
      <c r="R284" s="711"/>
      <c r="S284" s="711"/>
      <c r="T284" s="711"/>
      <c r="U284" s="711"/>
      <c r="V284" s="711"/>
      <c r="W284" s="711"/>
      <c r="X284" s="711"/>
      <c r="Y284" s="711"/>
      <c r="Z284" s="711"/>
      <c r="AA284" s="711"/>
      <c r="AB284" s="711"/>
      <c r="AC284" s="711"/>
      <c r="AD284" s="711"/>
      <c r="AE284" s="711"/>
      <c r="AF284" s="711"/>
      <c r="AG284" s="711"/>
      <c r="AH284" s="711"/>
      <c r="AI284" s="711"/>
      <c r="AJ284" s="711"/>
    </row>
    <row r="285" spans="1:36" ht="15.75" customHeight="1">
      <c r="A285" s="711"/>
      <c r="B285" s="711"/>
      <c r="C285" s="711"/>
      <c r="D285" s="711"/>
      <c r="E285" s="711"/>
      <c r="F285" s="711"/>
      <c r="G285" s="711"/>
      <c r="H285" s="711"/>
      <c r="I285" s="711"/>
      <c r="J285" s="711"/>
      <c r="K285" s="711"/>
      <c r="L285" s="711"/>
      <c r="M285" s="711"/>
      <c r="N285" s="711"/>
      <c r="O285" s="711"/>
      <c r="P285" s="711"/>
      <c r="Q285" s="711"/>
      <c r="R285" s="711"/>
      <c r="S285" s="711"/>
      <c r="T285" s="711"/>
      <c r="U285" s="711"/>
      <c r="V285" s="711"/>
      <c r="W285" s="711"/>
      <c r="X285" s="711"/>
      <c r="Y285" s="711"/>
      <c r="Z285" s="711"/>
      <c r="AA285" s="711"/>
      <c r="AB285" s="711"/>
      <c r="AC285" s="711"/>
      <c r="AD285" s="711"/>
      <c r="AE285" s="711"/>
      <c r="AF285" s="711"/>
      <c r="AG285" s="711"/>
      <c r="AH285" s="711"/>
      <c r="AI285" s="711"/>
      <c r="AJ285" s="711"/>
    </row>
    <row r="286" spans="1:36" ht="15.75" customHeight="1">
      <c r="A286" s="711"/>
      <c r="B286" s="711"/>
      <c r="C286" s="711"/>
      <c r="D286" s="711"/>
      <c r="E286" s="711"/>
      <c r="F286" s="711"/>
      <c r="G286" s="711"/>
      <c r="H286" s="711"/>
      <c r="I286" s="711"/>
      <c r="J286" s="711"/>
      <c r="K286" s="711"/>
      <c r="L286" s="711"/>
      <c r="M286" s="711"/>
      <c r="N286" s="711"/>
      <c r="O286" s="711"/>
      <c r="P286" s="711"/>
      <c r="Q286" s="711"/>
      <c r="R286" s="711"/>
      <c r="S286" s="711"/>
      <c r="T286" s="711"/>
      <c r="U286" s="711"/>
      <c r="V286" s="711"/>
      <c r="W286" s="711"/>
      <c r="X286" s="711"/>
      <c r="Y286" s="711"/>
      <c r="Z286" s="711"/>
      <c r="AA286" s="711"/>
      <c r="AB286" s="711"/>
      <c r="AC286" s="711"/>
      <c r="AD286" s="711"/>
      <c r="AE286" s="711"/>
      <c r="AF286" s="711"/>
      <c r="AG286" s="711"/>
      <c r="AH286" s="711"/>
      <c r="AI286" s="711"/>
      <c r="AJ286" s="711"/>
    </row>
    <row r="287" spans="1:36" ht="15.75" customHeight="1">
      <c r="A287" s="711"/>
      <c r="B287" s="711"/>
      <c r="C287" s="711"/>
      <c r="D287" s="711"/>
      <c r="E287" s="711"/>
      <c r="F287" s="711"/>
      <c r="G287" s="711"/>
      <c r="H287" s="711"/>
      <c r="I287" s="711"/>
      <c r="J287" s="711"/>
      <c r="K287" s="711"/>
      <c r="L287" s="711"/>
      <c r="M287" s="711"/>
      <c r="N287" s="711"/>
      <c r="O287" s="711"/>
      <c r="P287" s="711"/>
      <c r="Q287" s="711"/>
      <c r="R287" s="711"/>
      <c r="S287" s="711"/>
      <c r="T287" s="711"/>
      <c r="U287" s="711"/>
      <c r="V287" s="711"/>
      <c r="W287" s="711"/>
      <c r="X287" s="711"/>
      <c r="Y287" s="711"/>
      <c r="Z287" s="711"/>
      <c r="AA287" s="711"/>
      <c r="AB287" s="711"/>
      <c r="AC287" s="711"/>
      <c r="AD287" s="711"/>
      <c r="AE287" s="711"/>
      <c r="AF287" s="711"/>
      <c r="AG287" s="711"/>
      <c r="AH287" s="711"/>
      <c r="AI287" s="711"/>
      <c r="AJ287" s="711"/>
    </row>
    <row r="288" spans="1:36" ht="15.75" customHeight="1">
      <c r="A288" s="711"/>
      <c r="B288" s="711"/>
      <c r="C288" s="711"/>
      <c r="D288" s="711"/>
      <c r="E288" s="711"/>
      <c r="F288" s="711"/>
      <c r="G288" s="711"/>
      <c r="H288" s="711"/>
      <c r="I288" s="711"/>
      <c r="J288" s="711"/>
      <c r="K288" s="711"/>
      <c r="L288" s="711"/>
      <c r="M288" s="711"/>
      <c r="N288" s="711"/>
      <c r="O288" s="711"/>
      <c r="P288" s="711"/>
      <c r="Q288" s="711"/>
      <c r="R288" s="711"/>
      <c r="S288" s="711"/>
      <c r="T288" s="711"/>
      <c r="U288" s="711"/>
      <c r="V288" s="711"/>
      <c r="W288" s="711"/>
      <c r="X288" s="711"/>
      <c r="Y288" s="711"/>
      <c r="Z288" s="711"/>
      <c r="AA288" s="711"/>
      <c r="AB288" s="711"/>
      <c r="AC288" s="711"/>
      <c r="AD288" s="711"/>
      <c r="AE288" s="711"/>
      <c r="AF288" s="711"/>
      <c r="AG288" s="711"/>
      <c r="AH288" s="711"/>
      <c r="AI288" s="711"/>
      <c r="AJ288" s="711"/>
    </row>
    <row r="289" spans="1:36" ht="15.75" customHeight="1">
      <c r="A289" s="711"/>
      <c r="B289" s="711"/>
      <c r="C289" s="711"/>
      <c r="D289" s="711"/>
      <c r="E289" s="711"/>
      <c r="F289" s="711"/>
      <c r="G289" s="711"/>
      <c r="H289" s="711"/>
      <c r="I289" s="711"/>
      <c r="J289" s="711"/>
      <c r="K289" s="711"/>
      <c r="L289" s="711"/>
      <c r="M289" s="711"/>
      <c r="N289" s="711"/>
      <c r="O289" s="711"/>
      <c r="P289" s="711"/>
      <c r="Q289" s="711"/>
      <c r="R289" s="711"/>
      <c r="S289" s="711"/>
      <c r="T289" s="711"/>
      <c r="U289" s="711"/>
      <c r="V289" s="711"/>
      <c r="W289" s="711"/>
      <c r="X289" s="711"/>
      <c r="Y289" s="711"/>
      <c r="Z289" s="711"/>
      <c r="AA289" s="711"/>
      <c r="AB289" s="711"/>
      <c r="AC289" s="711"/>
      <c r="AD289" s="711"/>
      <c r="AE289" s="711"/>
      <c r="AF289" s="711"/>
      <c r="AG289" s="711"/>
      <c r="AH289" s="711"/>
      <c r="AI289" s="711"/>
      <c r="AJ289" s="711"/>
    </row>
    <row r="290" spans="1:36" ht="15.75" customHeight="1">
      <c r="A290" s="711"/>
      <c r="B290" s="711"/>
      <c r="C290" s="711"/>
      <c r="D290" s="711"/>
      <c r="E290" s="711"/>
      <c r="F290" s="711"/>
      <c r="G290" s="711"/>
      <c r="H290" s="711"/>
      <c r="I290" s="711"/>
      <c r="J290" s="711"/>
      <c r="K290" s="711"/>
      <c r="L290" s="711"/>
      <c r="M290" s="711"/>
      <c r="N290" s="711"/>
      <c r="O290" s="711"/>
      <c r="P290" s="711"/>
      <c r="Q290" s="711"/>
      <c r="R290" s="711"/>
      <c r="S290" s="711"/>
      <c r="T290" s="711"/>
      <c r="U290" s="711"/>
      <c r="V290" s="711"/>
      <c r="W290" s="711"/>
      <c r="X290" s="711"/>
      <c r="Y290" s="711"/>
      <c r="Z290" s="711"/>
      <c r="AA290" s="711"/>
      <c r="AB290" s="711"/>
      <c r="AC290" s="711"/>
      <c r="AD290" s="711"/>
      <c r="AE290" s="711"/>
      <c r="AF290" s="711"/>
      <c r="AG290" s="711"/>
      <c r="AH290" s="711"/>
      <c r="AI290" s="711"/>
      <c r="AJ290" s="711"/>
    </row>
    <row r="291" spans="1:36" ht="15.75" customHeight="1">
      <c r="A291" s="711"/>
      <c r="B291" s="711"/>
      <c r="C291" s="711"/>
      <c r="D291" s="711"/>
      <c r="E291" s="711"/>
      <c r="F291" s="711"/>
      <c r="G291" s="711"/>
      <c r="H291" s="711"/>
      <c r="I291" s="711"/>
      <c r="J291" s="711"/>
      <c r="K291" s="711"/>
      <c r="L291" s="711"/>
      <c r="M291" s="711"/>
      <c r="N291" s="711"/>
      <c r="O291" s="711"/>
      <c r="P291" s="711"/>
      <c r="Q291" s="711"/>
      <c r="R291" s="711"/>
      <c r="S291" s="711"/>
      <c r="T291" s="711"/>
      <c r="U291" s="711"/>
      <c r="V291" s="711"/>
      <c r="W291" s="711"/>
      <c r="X291" s="711"/>
      <c r="Y291" s="711"/>
      <c r="Z291" s="711"/>
      <c r="AA291" s="711"/>
      <c r="AB291" s="711"/>
      <c r="AC291" s="711"/>
      <c r="AD291" s="711"/>
      <c r="AE291" s="711"/>
      <c r="AF291" s="711"/>
      <c r="AG291" s="711"/>
      <c r="AH291" s="711"/>
      <c r="AI291" s="711"/>
      <c r="AJ291" s="711"/>
    </row>
    <row r="292" spans="1:36" ht="15.75" customHeight="1">
      <c r="A292" s="711"/>
      <c r="B292" s="711"/>
      <c r="C292" s="711"/>
      <c r="D292" s="711"/>
      <c r="E292" s="711"/>
      <c r="F292" s="711"/>
      <c r="G292" s="711"/>
      <c r="H292" s="711"/>
      <c r="I292" s="711"/>
      <c r="J292" s="711"/>
      <c r="K292" s="711"/>
      <c r="L292" s="711"/>
      <c r="M292" s="711"/>
      <c r="N292" s="711"/>
      <c r="O292" s="711"/>
      <c r="P292" s="711"/>
      <c r="Q292" s="711"/>
      <c r="R292" s="711"/>
      <c r="S292" s="711"/>
      <c r="T292" s="711"/>
      <c r="U292" s="711"/>
      <c r="V292" s="711"/>
      <c r="W292" s="711"/>
      <c r="X292" s="711"/>
      <c r="Y292" s="711"/>
      <c r="Z292" s="711"/>
      <c r="AA292" s="711"/>
      <c r="AB292" s="711"/>
      <c r="AC292" s="711"/>
      <c r="AD292" s="711"/>
      <c r="AE292" s="711"/>
      <c r="AF292" s="711"/>
      <c r="AG292" s="711"/>
      <c r="AH292" s="711"/>
      <c r="AI292" s="711"/>
      <c r="AJ292" s="711"/>
    </row>
    <row r="293" spans="1:36" ht="15.75" customHeight="1">
      <c r="A293" s="711"/>
      <c r="B293" s="711"/>
      <c r="C293" s="711"/>
      <c r="D293" s="711"/>
      <c r="E293" s="711"/>
      <c r="F293" s="711"/>
      <c r="G293" s="711"/>
      <c r="H293" s="711"/>
      <c r="I293" s="711"/>
      <c r="J293" s="711"/>
      <c r="K293" s="711"/>
      <c r="L293" s="711"/>
      <c r="M293" s="711"/>
      <c r="N293" s="711"/>
      <c r="O293" s="711"/>
      <c r="P293" s="711"/>
      <c r="Q293" s="711"/>
      <c r="R293" s="711"/>
      <c r="S293" s="711"/>
      <c r="T293" s="711"/>
      <c r="U293" s="711"/>
      <c r="V293" s="711"/>
      <c r="W293" s="711"/>
      <c r="X293" s="711"/>
      <c r="Y293" s="711"/>
      <c r="Z293" s="711"/>
      <c r="AA293" s="711"/>
      <c r="AB293" s="711"/>
      <c r="AC293" s="711"/>
      <c r="AD293" s="711"/>
      <c r="AE293" s="711"/>
      <c r="AF293" s="711"/>
      <c r="AG293" s="711"/>
      <c r="AH293" s="711"/>
      <c r="AI293" s="711"/>
      <c r="AJ293" s="711"/>
    </row>
    <row r="294" spans="1:36" ht="15.75" customHeight="1">
      <c r="A294" s="711"/>
      <c r="B294" s="711"/>
      <c r="C294" s="711"/>
      <c r="D294" s="711"/>
      <c r="E294" s="711"/>
      <c r="F294" s="711"/>
      <c r="G294" s="711"/>
      <c r="H294" s="711"/>
      <c r="I294" s="711"/>
      <c r="J294" s="711"/>
      <c r="K294" s="711"/>
      <c r="L294" s="711"/>
      <c r="M294" s="711"/>
      <c r="N294" s="711"/>
      <c r="O294" s="711"/>
      <c r="P294" s="711"/>
      <c r="Q294" s="711"/>
      <c r="R294" s="711"/>
      <c r="S294" s="711"/>
      <c r="T294" s="711"/>
      <c r="U294" s="711"/>
      <c r="V294" s="711"/>
      <c r="W294" s="711"/>
      <c r="X294" s="711"/>
      <c r="Y294" s="711"/>
      <c r="Z294" s="711"/>
      <c r="AA294" s="711"/>
      <c r="AB294" s="711"/>
      <c r="AC294" s="711"/>
      <c r="AD294" s="711"/>
      <c r="AE294" s="711"/>
      <c r="AF294" s="711"/>
      <c r="AG294" s="711"/>
      <c r="AH294" s="711"/>
      <c r="AI294" s="711"/>
      <c r="AJ294" s="711"/>
    </row>
    <row r="295" spans="1:36" ht="15.75" customHeight="1">
      <c r="A295" s="711"/>
      <c r="B295" s="711"/>
      <c r="C295" s="711"/>
      <c r="D295" s="711"/>
      <c r="E295" s="711"/>
      <c r="F295" s="711"/>
      <c r="G295" s="711"/>
      <c r="H295" s="711"/>
      <c r="I295" s="711"/>
      <c r="J295" s="711"/>
      <c r="K295" s="711"/>
      <c r="L295" s="711"/>
      <c r="M295" s="711"/>
      <c r="N295" s="711"/>
      <c r="O295" s="711"/>
      <c r="P295" s="711"/>
      <c r="Q295" s="711"/>
      <c r="R295" s="711"/>
      <c r="S295" s="711"/>
      <c r="T295" s="711"/>
      <c r="U295" s="711"/>
      <c r="V295" s="711"/>
      <c r="W295" s="711"/>
      <c r="X295" s="711"/>
      <c r="Y295" s="711"/>
      <c r="Z295" s="711"/>
      <c r="AA295" s="711"/>
      <c r="AB295" s="711"/>
      <c r="AC295" s="711"/>
      <c r="AD295" s="711"/>
      <c r="AE295" s="711"/>
      <c r="AF295" s="711"/>
      <c r="AG295" s="711"/>
      <c r="AH295" s="711"/>
      <c r="AI295" s="711"/>
      <c r="AJ295" s="711"/>
    </row>
    <row r="296" spans="1:36" ht="15.75" customHeight="1">
      <c r="A296" s="711"/>
      <c r="B296" s="711"/>
      <c r="C296" s="711"/>
      <c r="D296" s="711"/>
      <c r="E296" s="711"/>
      <c r="F296" s="711"/>
      <c r="G296" s="711"/>
      <c r="H296" s="711"/>
      <c r="I296" s="711"/>
      <c r="J296" s="711"/>
      <c r="K296" s="711"/>
      <c r="L296" s="711"/>
      <c r="M296" s="711"/>
      <c r="N296" s="711"/>
      <c r="O296" s="711"/>
      <c r="P296" s="711"/>
      <c r="Q296" s="711"/>
      <c r="R296" s="711"/>
      <c r="S296" s="711"/>
      <c r="T296" s="711"/>
      <c r="U296" s="711"/>
      <c r="V296" s="711"/>
      <c r="W296" s="711"/>
      <c r="X296" s="711"/>
      <c r="Y296" s="711"/>
      <c r="Z296" s="711"/>
      <c r="AA296" s="711"/>
      <c r="AB296" s="711"/>
      <c r="AC296" s="711"/>
      <c r="AD296" s="711"/>
      <c r="AE296" s="711"/>
      <c r="AF296" s="711"/>
      <c r="AG296" s="711"/>
      <c r="AH296" s="711"/>
      <c r="AI296" s="711"/>
      <c r="AJ296" s="711"/>
    </row>
    <row r="297" spans="1:36" ht="15.75" customHeight="1">
      <c r="A297" s="711"/>
      <c r="B297" s="711"/>
      <c r="C297" s="711"/>
      <c r="D297" s="711"/>
      <c r="E297" s="711"/>
      <c r="F297" s="711"/>
      <c r="G297" s="711"/>
      <c r="H297" s="711"/>
      <c r="I297" s="711"/>
      <c r="J297" s="711"/>
      <c r="K297" s="711"/>
      <c r="L297" s="711"/>
      <c r="M297" s="711"/>
      <c r="N297" s="711"/>
      <c r="O297" s="711"/>
      <c r="P297" s="711"/>
      <c r="Q297" s="711"/>
      <c r="R297" s="711"/>
      <c r="S297" s="711"/>
      <c r="T297" s="711"/>
      <c r="U297" s="711"/>
      <c r="V297" s="711"/>
      <c r="W297" s="711"/>
      <c r="X297" s="711"/>
      <c r="Y297" s="711"/>
      <c r="Z297" s="711"/>
      <c r="AA297" s="711"/>
      <c r="AB297" s="711"/>
      <c r="AC297" s="711"/>
      <c r="AD297" s="711"/>
      <c r="AE297" s="711"/>
      <c r="AF297" s="711"/>
      <c r="AG297" s="711"/>
      <c r="AH297" s="711"/>
      <c r="AI297" s="711"/>
      <c r="AJ297" s="711"/>
    </row>
    <row r="298" spans="1:36" ht="15.75" customHeight="1">
      <c r="A298" s="711"/>
      <c r="B298" s="711"/>
      <c r="C298" s="711"/>
      <c r="D298" s="711"/>
      <c r="E298" s="711"/>
      <c r="F298" s="711"/>
      <c r="G298" s="711"/>
      <c r="H298" s="711"/>
      <c r="I298" s="711"/>
      <c r="J298" s="711"/>
      <c r="K298" s="711"/>
      <c r="L298" s="711"/>
      <c r="M298" s="711"/>
      <c r="N298" s="711"/>
      <c r="O298" s="711"/>
      <c r="P298" s="711"/>
      <c r="Q298" s="711"/>
      <c r="R298" s="711"/>
      <c r="S298" s="711"/>
      <c r="T298" s="711"/>
      <c r="U298" s="711"/>
      <c r="V298" s="711"/>
      <c r="W298" s="711"/>
      <c r="X298" s="711"/>
      <c r="Y298" s="711"/>
      <c r="Z298" s="711"/>
      <c r="AA298" s="711"/>
      <c r="AB298" s="711"/>
      <c r="AC298" s="711"/>
      <c r="AD298" s="711"/>
      <c r="AE298" s="711"/>
      <c r="AF298" s="711"/>
      <c r="AG298" s="711"/>
      <c r="AH298" s="711"/>
      <c r="AI298" s="711"/>
      <c r="AJ298" s="711"/>
    </row>
    <row r="299" spans="1:36" ht="15.75" customHeight="1">
      <c r="A299" s="711"/>
      <c r="B299" s="711"/>
      <c r="C299" s="711"/>
      <c r="D299" s="711"/>
      <c r="E299" s="711"/>
      <c r="F299" s="711"/>
      <c r="G299" s="711"/>
      <c r="H299" s="711"/>
      <c r="I299" s="711"/>
      <c r="J299" s="711"/>
      <c r="K299" s="711"/>
      <c r="L299" s="711"/>
      <c r="M299" s="711"/>
      <c r="N299" s="711"/>
      <c r="O299" s="711"/>
      <c r="P299" s="711"/>
      <c r="Q299" s="711"/>
      <c r="R299" s="711"/>
      <c r="S299" s="711"/>
      <c r="T299" s="711"/>
      <c r="U299" s="711"/>
      <c r="V299" s="711"/>
      <c r="W299" s="711"/>
      <c r="X299" s="711"/>
      <c r="Y299" s="711"/>
      <c r="Z299" s="711"/>
      <c r="AA299" s="711"/>
      <c r="AB299" s="711"/>
      <c r="AC299" s="711"/>
      <c r="AD299" s="711"/>
      <c r="AE299" s="711"/>
      <c r="AF299" s="711"/>
      <c r="AG299" s="711"/>
      <c r="AH299" s="711"/>
      <c r="AI299" s="711"/>
      <c r="AJ299" s="711"/>
    </row>
    <row r="300" spans="1:36" ht="15.75" customHeight="1">
      <c r="A300" s="711"/>
      <c r="B300" s="711"/>
      <c r="C300" s="711"/>
      <c r="D300" s="711"/>
      <c r="E300" s="711"/>
      <c r="F300" s="711"/>
      <c r="G300" s="711"/>
      <c r="H300" s="711"/>
      <c r="I300" s="711"/>
      <c r="J300" s="711"/>
      <c r="K300" s="711"/>
      <c r="L300" s="711"/>
      <c r="M300" s="711"/>
      <c r="N300" s="711"/>
      <c r="O300" s="711"/>
      <c r="P300" s="711"/>
      <c r="Q300" s="711"/>
      <c r="R300" s="711"/>
      <c r="S300" s="711"/>
      <c r="T300" s="711"/>
      <c r="U300" s="711"/>
      <c r="V300" s="711"/>
      <c r="W300" s="711"/>
      <c r="X300" s="711"/>
      <c r="Y300" s="711"/>
      <c r="Z300" s="711"/>
      <c r="AA300" s="711"/>
      <c r="AB300" s="711"/>
      <c r="AC300" s="711"/>
      <c r="AD300" s="711"/>
      <c r="AE300" s="711"/>
      <c r="AF300" s="711"/>
      <c r="AG300" s="711"/>
      <c r="AH300" s="711"/>
      <c r="AI300" s="711"/>
      <c r="AJ300" s="711"/>
    </row>
    <row r="301" spans="1:36" ht="15.75" customHeight="1">
      <c r="A301" s="711"/>
      <c r="B301" s="711"/>
      <c r="C301" s="711"/>
      <c r="D301" s="711"/>
      <c r="E301" s="711"/>
      <c r="F301" s="711"/>
      <c r="G301" s="711"/>
      <c r="H301" s="711"/>
      <c r="I301" s="711"/>
      <c r="J301" s="711"/>
      <c r="K301" s="711"/>
      <c r="L301" s="711"/>
      <c r="M301" s="711"/>
      <c r="N301" s="711"/>
      <c r="O301" s="711"/>
      <c r="P301" s="711"/>
      <c r="Q301" s="711"/>
      <c r="R301" s="711"/>
      <c r="S301" s="711"/>
      <c r="T301" s="711"/>
      <c r="U301" s="711"/>
      <c r="V301" s="711"/>
      <c r="W301" s="711"/>
      <c r="X301" s="711"/>
      <c r="Y301" s="711"/>
      <c r="Z301" s="711"/>
      <c r="AA301" s="711"/>
      <c r="AB301" s="711"/>
      <c r="AC301" s="711"/>
      <c r="AD301" s="711"/>
      <c r="AE301" s="711"/>
      <c r="AF301" s="711"/>
      <c r="AG301" s="711"/>
      <c r="AH301" s="711"/>
      <c r="AI301" s="711"/>
      <c r="AJ301" s="711"/>
    </row>
    <row r="302" spans="1:36" ht="15.75" customHeight="1">
      <c r="A302" s="711"/>
      <c r="B302" s="711"/>
      <c r="C302" s="711"/>
      <c r="D302" s="711"/>
      <c r="E302" s="711"/>
      <c r="F302" s="711"/>
      <c r="G302" s="711"/>
      <c r="H302" s="711"/>
      <c r="I302" s="711"/>
      <c r="J302" s="711"/>
      <c r="K302" s="711"/>
      <c r="L302" s="711"/>
      <c r="M302" s="711"/>
      <c r="N302" s="711"/>
      <c r="O302" s="711"/>
      <c r="P302" s="711"/>
      <c r="Q302" s="711"/>
      <c r="R302" s="711"/>
      <c r="S302" s="711"/>
      <c r="T302" s="711"/>
      <c r="U302" s="711"/>
      <c r="V302" s="711"/>
      <c r="W302" s="711"/>
      <c r="X302" s="711"/>
      <c r="Y302" s="711"/>
      <c r="Z302" s="711"/>
      <c r="AA302" s="711"/>
      <c r="AB302" s="711"/>
      <c r="AC302" s="711"/>
      <c r="AD302" s="711"/>
      <c r="AE302" s="711"/>
      <c r="AF302" s="711"/>
      <c r="AG302" s="711"/>
      <c r="AH302" s="711"/>
      <c r="AI302" s="711"/>
      <c r="AJ302" s="711"/>
    </row>
    <row r="303" spans="1:36" ht="15.75" customHeight="1">
      <c r="A303" s="711"/>
      <c r="B303" s="711"/>
      <c r="C303" s="711"/>
      <c r="D303" s="711"/>
      <c r="E303" s="711"/>
      <c r="F303" s="711"/>
      <c r="G303" s="711"/>
      <c r="H303" s="711"/>
      <c r="I303" s="711"/>
      <c r="J303" s="711"/>
      <c r="K303" s="711"/>
      <c r="L303" s="711"/>
      <c r="M303" s="711"/>
      <c r="N303" s="711"/>
      <c r="O303" s="711"/>
      <c r="P303" s="711"/>
      <c r="Q303" s="711"/>
      <c r="R303" s="711"/>
      <c r="S303" s="711"/>
      <c r="T303" s="711"/>
      <c r="U303" s="711"/>
      <c r="V303" s="711"/>
      <c r="W303" s="711"/>
      <c r="X303" s="711"/>
      <c r="Y303" s="711"/>
      <c r="Z303" s="711"/>
      <c r="AA303" s="711"/>
      <c r="AB303" s="711"/>
      <c r="AC303" s="711"/>
      <c r="AD303" s="711"/>
      <c r="AE303" s="711"/>
      <c r="AF303" s="711"/>
      <c r="AG303" s="711"/>
      <c r="AH303" s="711"/>
      <c r="AI303" s="711"/>
      <c r="AJ303" s="711"/>
    </row>
    <row r="304" spans="1:36" ht="15.75" customHeight="1">
      <c r="A304" s="711"/>
      <c r="B304" s="711"/>
      <c r="C304" s="711"/>
      <c r="D304" s="711"/>
      <c r="E304" s="711"/>
      <c r="F304" s="711"/>
      <c r="G304" s="711"/>
      <c r="H304" s="711"/>
      <c r="I304" s="711"/>
      <c r="J304" s="711"/>
      <c r="K304" s="711"/>
      <c r="L304" s="711"/>
      <c r="M304" s="711"/>
      <c r="N304" s="711"/>
      <c r="O304" s="711"/>
      <c r="P304" s="711"/>
      <c r="Q304" s="711"/>
      <c r="R304" s="711"/>
      <c r="S304" s="711"/>
      <c r="T304" s="711"/>
      <c r="U304" s="711"/>
      <c r="V304" s="711"/>
      <c r="W304" s="711"/>
      <c r="X304" s="711"/>
      <c r="Y304" s="711"/>
      <c r="Z304" s="711"/>
      <c r="AA304" s="711"/>
      <c r="AB304" s="711"/>
      <c r="AC304" s="711"/>
      <c r="AD304" s="711"/>
      <c r="AE304" s="711"/>
      <c r="AF304" s="711"/>
      <c r="AG304" s="711"/>
      <c r="AH304" s="711"/>
      <c r="AI304" s="711"/>
      <c r="AJ304" s="711"/>
    </row>
    <row r="305" spans="1:36" ht="15.75" customHeight="1">
      <c r="A305" s="711"/>
      <c r="B305" s="711"/>
      <c r="C305" s="711"/>
      <c r="D305" s="711"/>
      <c r="E305" s="711"/>
      <c r="F305" s="711"/>
      <c r="G305" s="711"/>
      <c r="H305" s="711"/>
      <c r="I305" s="711"/>
      <c r="J305" s="711"/>
      <c r="K305" s="711"/>
      <c r="L305" s="711"/>
      <c r="M305" s="711"/>
      <c r="N305" s="711"/>
      <c r="O305" s="711"/>
      <c r="P305" s="711"/>
      <c r="Q305" s="711"/>
      <c r="R305" s="711"/>
      <c r="S305" s="711"/>
      <c r="T305" s="711"/>
      <c r="U305" s="711"/>
      <c r="V305" s="711"/>
      <c r="W305" s="711"/>
      <c r="X305" s="711"/>
      <c r="Y305" s="711"/>
      <c r="Z305" s="711"/>
      <c r="AA305" s="711"/>
      <c r="AB305" s="711"/>
      <c r="AC305" s="711"/>
      <c r="AD305" s="711"/>
      <c r="AE305" s="711"/>
      <c r="AF305" s="711"/>
      <c r="AG305" s="711"/>
      <c r="AH305" s="711"/>
      <c r="AI305" s="711"/>
      <c r="AJ305" s="711"/>
    </row>
    <row r="306" spans="1:36" ht="15.75" customHeight="1">
      <c r="A306" s="711"/>
      <c r="B306" s="711"/>
      <c r="C306" s="711"/>
      <c r="D306" s="711"/>
      <c r="E306" s="711"/>
      <c r="F306" s="711"/>
      <c r="G306" s="711"/>
      <c r="H306" s="711"/>
      <c r="I306" s="711"/>
      <c r="J306" s="711"/>
      <c r="K306" s="711"/>
      <c r="L306" s="711"/>
      <c r="M306" s="711"/>
      <c r="N306" s="711"/>
      <c r="O306" s="711"/>
      <c r="P306" s="711"/>
      <c r="Q306" s="711"/>
      <c r="R306" s="711"/>
      <c r="S306" s="711"/>
      <c r="T306" s="711"/>
      <c r="U306" s="711"/>
      <c r="V306" s="711"/>
      <c r="W306" s="711"/>
      <c r="X306" s="711"/>
      <c r="Y306" s="711"/>
      <c r="Z306" s="711"/>
      <c r="AA306" s="711"/>
      <c r="AB306" s="711"/>
      <c r="AC306" s="711"/>
      <c r="AD306" s="711"/>
      <c r="AE306" s="711"/>
      <c r="AF306" s="711"/>
      <c r="AG306" s="711"/>
      <c r="AH306" s="711"/>
      <c r="AI306" s="711"/>
      <c r="AJ306" s="711"/>
    </row>
    <row r="307" spans="1:36" ht="15.75" customHeight="1">
      <c r="A307" s="711"/>
      <c r="B307" s="711"/>
      <c r="C307" s="711"/>
      <c r="D307" s="711"/>
      <c r="E307" s="711"/>
      <c r="F307" s="711"/>
      <c r="G307" s="711"/>
      <c r="H307" s="711"/>
      <c r="I307" s="711"/>
      <c r="J307" s="711"/>
      <c r="K307" s="711"/>
      <c r="L307" s="711"/>
      <c r="M307" s="711"/>
      <c r="N307" s="711"/>
      <c r="O307" s="711"/>
      <c r="P307" s="711"/>
      <c r="Q307" s="711"/>
      <c r="R307" s="711"/>
      <c r="S307" s="711"/>
      <c r="T307" s="711"/>
      <c r="U307" s="711"/>
      <c r="V307" s="711"/>
      <c r="W307" s="711"/>
      <c r="X307" s="711"/>
      <c r="Y307" s="711"/>
      <c r="Z307" s="711"/>
      <c r="AA307" s="711"/>
      <c r="AB307" s="711"/>
      <c r="AC307" s="711"/>
      <c r="AD307" s="711"/>
      <c r="AE307" s="711"/>
      <c r="AF307" s="711"/>
      <c r="AG307" s="711"/>
      <c r="AH307" s="711"/>
      <c r="AI307" s="711"/>
      <c r="AJ307" s="711"/>
    </row>
    <row r="308" spans="1:36" ht="15.75" customHeight="1">
      <c r="A308" s="711"/>
      <c r="B308" s="711"/>
      <c r="C308" s="711"/>
      <c r="D308" s="711"/>
      <c r="E308" s="711"/>
      <c r="F308" s="711"/>
      <c r="G308" s="711"/>
      <c r="H308" s="711"/>
      <c r="I308" s="711"/>
      <c r="J308" s="711"/>
      <c r="K308" s="711"/>
      <c r="L308" s="711"/>
      <c r="M308" s="711"/>
      <c r="N308" s="711"/>
      <c r="O308" s="711"/>
      <c r="P308" s="711"/>
      <c r="Q308" s="711"/>
      <c r="R308" s="711"/>
      <c r="S308" s="711"/>
      <c r="T308" s="711"/>
      <c r="U308" s="711"/>
      <c r="V308" s="711"/>
      <c r="W308" s="711"/>
      <c r="X308" s="711"/>
      <c r="Y308" s="711"/>
      <c r="Z308" s="711"/>
      <c r="AA308" s="711"/>
      <c r="AB308" s="711"/>
      <c r="AC308" s="711"/>
      <c r="AD308" s="711"/>
      <c r="AE308" s="711"/>
      <c r="AF308" s="711"/>
      <c r="AG308" s="711"/>
      <c r="AH308" s="711"/>
      <c r="AI308" s="711"/>
      <c r="AJ308" s="711"/>
    </row>
    <row r="309" spans="1:36" ht="15.75" customHeight="1">
      <c r="A309" s="711"/>
      <c r="B309" s="711"/>
      <c r="C309" s="711"/>
      <c r="D309" s="711"/>
      <c r="E309" s="711"/>
      <c r="F309" s="711"/>
      <c r="G309" s="711"/>
      <c r="H309" s="711"/>
      <c r="I309" s="711"/>
      <c r="J309" s="711"/>
      <c r="K309" s="711"/>
      <c r="L309" s="711"/>
      <c r="M309" s="711"/>
      <c r="N309" s="711"/>
      <c r="O309" s="711"/>
      <c r="P309" s="711"/>
      <c r="Q309" s="711"/>
      <c r="R309" s="711"/>
      <c r="S309" s="711"/>
      <c r="T309" s="711"/>
      <c r="U309" s="711"/>
      <c r="V309" s="711"/>
      <c r="W309" s="711"/>
      <c r="X309" s="711"/>
      <c r="Y309" s="711"/>
      <c r="Z309" s="711"/>
      <c r="AA309" s="711"/>
      <c r="AB309" s="711"/>
      <c r="AC309" s="711"/>
      <c r="AD309" s="711"/>
      <c r="AE309" s="711"/>
      <c r="AF309" s="711"/>
      <c r="AG309" s="711"/>
      <c r="AH309" s="711"/>
      <c r="AI309" s="711"/>
      <c r="AJ309" s="711"/>
    </row>
    <row r="310" spans="1:36" ht="15.75" customHeight="1">
      <c r="A310" s="711"/>
      <c r="B310" s="711"/>
      <c r="C310" s="711"/>
      <c r="D310" s="711"/>
      <c r="E310" s="711"/>
      <c r="F310" s="711"/>
      <c r="G310" s="711"/>
      <c r="H310" s="711"/>
      <c r="I310" s="711"/>
      <c r="J310" s="711"/>
      <c r="K310" s="711"/>
      <c r="L310" s="711"/>
      <c r="M310" s="711"/>
      <c r="N310" s="711"/>
      <c r="O310" s="711"/>
      <c r="P310" s="711"/>
      <c r="Q310" s="711"/>
      <c r="R310" s="711"/>
      <c r="S310" s="711"/>
      <c r="T310" s="711"/>
      <c r="U310" s="711"/>
      <c r="V310" s="711"/>
      <c r="W310" s="711"/>
      <c r="X310" s="711"/>
      <c r="Y310" s="711"/>
      <c r="Z310" s="711"/>
      <c r="AA310" s="711"/>
      <c r="AB310" s="711"/>
      <c r="AC310" s="711"/>
      <c r="AD310" s="711"/>
      <c r="AE310" s="711"/>
      <c r="AF310" s="711"/>
      <c r="AG310" s="711"/>
      <c r="AH310" s="711"/>
      <c r="AI310" s="711"/>
      <c r="AJ310" s="711"/>
    </row>
    <row r="311" spans="1:36" ht="15.75" customHeight="1">
      <c r="A311" s="711"/>
      <c r="B311" s="711"/>
      <c r="C311" s="711"/>
      <c r="D311" s="711"/>
      <c r="E311" s="711"/>
      <c r="F311" s="711"/>
      <c r="G311" s="711"/>
      <c r="H311" s="711"/>
      <c r="I311" s="711"/>
      <c r="J311" s="711"/>
      <c r="K311" s="711"/>
      <c r="L311" s="711"/>
      <c r="M311" s="711"/>
      <c r="N311" s="711"/>
      <c r="O311" s="711"/>
      <c r="P311" s="711"/>
      <c r="Q311" s="711"/>
      <c r="R311" s="711"/>
      <c r="S311" s="711"/>
      <c r="T311" s="711"/>
      <c r="U311" s="711"/>
      <c r="V311" s="711"/>
      <c r="W311" s="711"/>
      <c r="X311" s="711"/>
      <c r="Y311" s="711"/>
      <c r="Z311" s="711"/>
      <c r="AA311" s="711"/>
      <c r="AB311" s="711"/>
      <c r="AC311" s="711"/>
      <c r="AD311" s="711"/>
      <c r="AE311" s="711"/>
      <c r="AF311" s="711"/>
      <c r="AG311" s="711"/>
      <c r="AH311" s="711"/>
      <c r="AI311" s="711"/>
      <c r="AJ311" s="711"/>
    </row>
    <row r="312" spans="1:36" ht="15.75" customHeight="1">
      <c r="A312" s="711"/>
      <c r="B312" s="711"/>
      <c r="C312" s="711"/>
      <c r="D312" s="711"/>
      <c r="E312" s="711"/>
      <c r="F312" s="711"/>
      <c r="G312" s="711"/>
      <c r="H312" s="711"/>
      <c r="I312" s="711"/>
      <c r="J312" s="711"/>
      <c r="K312" s="711"/>
      <c r="L312" s="711"/>
      <c r="M312" s="711"/>
      <c r="N312" s="711"/>
      <c r="O312" s="711"/>
      <c r="P312" s="711"/>
      <c r="Q312" s="711"/>
      <c r="R312" s="711"/>
      <c r="S312" s="711"/>
      <c r="T312" s="711"/>
      <c r="U312" s="711"/>
      <c r="V312" s="711"/>
      <c r="W312" s="711"/>
      <c r="X312" s="711"/>
      <c r="Y312" s="711"/>
      <c r="Z312" s="711"/>
      <c r="AA312" s="711"/>
      <c r="AB312" s="711"/>
      <c r="AC312" s="711"/>
      <c r="AD312" s="711"/>
      <c r="AE312" s="711"/>
      <c r="AF312" s="711"/>
      <c r="AG312" s="711"/>
      <c r="AH312" s="711"/>
      <c r="AI312" s="711"/>
      <c r="AJ312" s="711"/>
    </row>
    <row r="313" spans="1:36" ht="15.75" customHeight="1">
      <c r="A313" s="711"/>
      <c r="B313" s="711"/>
      <c r="C313" s="711"/>
      <c r="D313" s="711"/>
      <c r="E313" s="711"/>
      <c r="F313" s="711"/>
      <c r="G313" s="711"/>
      <c r="H313" s="711"/>
      <c r="I313" s="711"/>
      <c r="J313" s="711"/>
      <c r="K313" s="711"/>
      <c r="L313" s="711"/>
      <c r="M313" s="711"/>
      <c r="N313" s="711"/>
      <c r="O313" s="711"/>
      <c r="P313" s="711"/>
      <c r="Q313" s="711"/>
      <c r="R313" s="711"/>
      <c r="S313" s="711"/>
      <c r="T313" s="711"/>
      <c r="U313" s="711"/>
      <c r="V313" s="711"/>
      <c r="W313" s="711"/>
      <c r="X313" s="711"/>
      <c r="Y313" s="711"/>
      <c r="Z313" s="711"/>
      <c r="AA313" s="711"/>
      <c r="AB313" s="711"/>
      <c r="AC313" s="711"/>
      <c r="AD313" s="711"/>
      <c r="AE313" s="711"/>
      <c r="AF313" s="711"/>
      <c r="AG313" s="711"/>
      <c r="AH313" s="711"/>
      <c r="AI313" s="711"/>
      <c r="AJ313" s="711"/>
    </row>
    <row r="314" spans="1:36" ht="15.75" customHeight="1">
      <c r="A314" s="711"/>
      <c r="B314" s="711"/>
      <c r="C314" s="711"/>
      <c r="D314" s="711"/>
      <c r="E314" s="711"/>
      <c r="F314" s="711"/>
      <c r="G314" s="711"/>
      <c r="H314" s="711"/>
      <c r="I314" s="711"/>
      <c r="J314" s="711"/>
      <c r="K314" s="711"/>
      <c r="L314" s="711"/>
      <c r="M314" s="711"/>
      <c r="N314" s="711"/>
      <c r="O314" s="711"/>
      <c r="P314" s="711"/>
      <c r="Q314" s="711"/>
      <c r="R314" s="711"/>
      <c r="S314" s="711"/>
      <c r="T314" s="711"/>
      <c r="U314" s="711"/>
      <c r="V314" s="711"/>
      <c r="W314" s="711"/>
      <c r="X314" s="711"/>
      <c r="Y314" s="711"/>
      <c r="Z314" s="711"/>
      <c r="AA314" s="711"/>
      <c r="AB314" s="711"/>
      <c r="AC314" s="711"/>
      <c r="AD314" s="711"/>
      <c r="AE314" s="711"/>
      <c r="AF314" s="711"/>
      <c r="AG314" s="711"/>
      <c r="AH314" s="711"/>
      <c r="AI314" s="711"/>
      <c r="AJ314" s="711"/>
    </row>
    <row r="315" spans="1:36" ht="15.75" customHeight="1">
      <c r="A315" s="711"/>
      <c r="B315" s="711"/>
      <c r="C315" s="711"/>
      <c r="D315" s="711"/>
      <c r="E315" s="711"/>
      <c r="F315" s="711"/>
      <c r="G315" s="711"/>
      <c r="H315" s="711"/>
      <c r="I315" s="711"/>
      <c r="J315" s="711"/>
      <c r="K315" s="711"/>
      <c r="L315" s="711"/>
      <c r="M315" s="711"/>
      <c r="N315" s="711"/>
      <c r="O315" s="711"/>
      <c r="P315" s="711"/>
      <c r="Q315" s="711"/>
      <c r="R315" s="711"/>
      <c r="S315" s="711"/>
      <c r="T315" s="711"/>
      <c r="U315" s="711"/>
      <c r="V315" s="711"/>
      <c r="W315" s="711"/>
      <c r="X315" s="711"/>
      <c r="Y315" s="711"/>
      <c r="Z315" s="711"/>
      <c r="AA315" s="711"/>
      <c r="AB315" s="711"/>
      <c r="AC315" s="711"/>
      <c r="AD315" s="711"/>
      <c r="AE315" s="711"/>
      <c r="AF315" s="711"/>
      <c r="AG315" s="711"/>
      <c r="AH315" s="711"/>
      <c r="AI315" s="711"/>
      <c r="AJ315" s="711"/>
    </row>
    <row r="316" spans="1:36" ht="15.75" customHeight="1">
      <c r="A316" s="711"/>
      <c r="B316" s="711"/>
      <c r="C316" s="711"/>
      <c r="D316" s="711"/>
      <c r="E316" s="711"/>
      <c r="F316" s="711"/>
      <c r="G316" s="711"/>
      <c r="H316" s="711"/>
      <c r="I316" s="711"/>
      <c r="J316" s="711"/>
      <c r="K316" s="711"/>
      <c r="L316" s="711"/>
      <c r="M316" s="711"/>
      <c r="N316" s="711"/>
      <c r="O316" s="711"/>
      <c r="P316" s="711"/>
      <c r="Q316" s="711"/>
      <c r="R316" s="711"/>
      <c r="S316" s="711"/>
      <c r="T316" s="711"/>
      <c r="U316" s="711"/>
      <c r="V316" s="711"/>
      <c r="W316" s="711"/>
      <c r="X316" s="711"/>
      <c r="Y316" s="711"/>
      <c r="Z316" s="711"/>
      <c r="AA316" s="711"/>
      <c r="AB316" s="711"/>
      <c r="AC316" s="711"/>
      <c r="AD316" s="711"/>
      <c r="AE316" s="711"/>
      <c r="AF316" s="711"/>
      <c r="AG316" s="711"/>
      <c r="AH316" s="711"/>
      <c r="AI316" s="711"/>
      <c r="AJ316" s="711"/>
    </row>
    <row r="317" spans="1:36" ht="15.75" customHeight="1">
      <c r="A317" s="711"/>
      <c r="B317" s="711"/>
      <c r="C317" s="711"/>
      <c r="D317" s="711"/>
      <c r="E317" s="711"/>
      <c r="F317" s="711"/>
      <c r="G317" s="711"/>
      <c r="H317" s="711"/>
      <c r="I317" s="711"/>
      <c r="J317" s="711"/>
      <c r="K317" s="711"/>
      <c r="L317" s="711"/>
      <c r="M317" s="711"/>
      <c r="N317" s="711"/>
      <c r="O317" s="711"/>
      <c r="P317" s="711"/>
      <c r="Q317" s="711"/>
      <c r="R317" s="711"/>
      <c r="S317" s="711"/>
      <c r="T317" s="711"/>
      <c r="U317" s="711"/>
      <c r="V317" s="711"/>
      <c r="W317" s="711"/>
      <c r="X317" s="711"/>
      <c r="Y317" s="711"/>
      <c r="Z317" s="711"/>
      <c r="AA317" s="711"/>
      <c r="AB317" s="711"/>
      <c r="AC317" s="711"/>
      <c r="AD317" s="711"/>
      <c r="AE317" s="711"/>
      <c r="AF317" s="711"/>
      <c r="AG317" s="711"/>
      <c r="AH317" s="711"/>
      <c r="AI317" s="711"/>
      <c r="AJ317" s="711"/>
    </row>
    <row r="318" spans="1:36" ht="15.75" customHeight="1">
      <c r="A318" s="711"/>
      <c r="B318" s="711"/>
      <c r="C318" s="711"/>
      <c r="D318" s="711"/>
      <c r="E318" s="711"/>
      <c r="F318" s="711"/>
      <c r="G318" s="711"/>
      <c r="H318" s="711"/>
      <c r="I318" s="711"/>
      <c r="J318" s="711"/>
      <c r="K318" s="711"/>
      <c r="L318" s="711"/>
      <c r="M318" s="711"/>
      <c r="N318" s="711"/>
      <c r="O318" s="711"/>
      <c r="P318" s="711"/>
      <c r="Q318" s="711"/>
      <c r="R318" s="711"/>
      <c r="S318" s="711"/>
      <c r="T318" s="711"/>
      <c r="U318" s="711"/>
      <c r="V318" s="711"/>
      <c r="W318" s="711"/>
      <c r="X318" s="711"/>
      <c r="Y318" s="711"/>
      <c r="Z318" s="711"/>
      <c r="AA318" s="711"/>
      <c r="AB318" s="711"/>
      <c r="AC318" s="711"/>
      <c r="AD318" s="711"/>
      <c r="AE318" s="711"/>
      <c r="AF318" s="711"/>
      <c r="AG318" s="711"/>
      <c r="AH318" s="711"/>
      <c r="AI318" s="711"/>
      <c r="AJ318" s="711"/>
    </row>
    <row r="319" spans="1:36" ht="15.75" customHeight="1">
      <c r="A319" s="711"/>
      <c r="B319" s="711"/>
      <c r="C319" s="711"/>
      <c r="D319" s="711"/>
      <c r="E319" s="711"/>
      <c r="F319" s="711"/>
      <c r="G319" s="711"/>
      <c r="H319" s="711"/>
      <c r="I319" s="711"/>
      <c r="J319" s="711"/>
      <c r="K319" s="711"/>
      <c r="L319" s="711"/>
      <c r="M319" s="711"/>
      <c r="N319" s="711"/>
      <c r="O319" s="711"/>
      <c r="P319" s="711"/>
      <c r="Q319" s="711"/>
      <c r="R319" s="711"/>
      <c r="S319" s="711"/>
      <c r="T319" s="711"/>
      <c r="U319" s="711"/>
      <c r="V319" s="711"/>
      <c r="W319" s="711"/>
      <c r="X319" s="711"/>
      <c r="Y319" s="711"/>
      <c r="Z319" s="711"/>
      <c r="AA319" s="711"/>
      <c r="AB319" s="711"/>
      <c r="AC319" s="711"/>
      <c r="AD319" s="711"/>
      <c r="AE319" s="711"/>
      <c r="AF319" s="711"/>
      <c r="AG319" s="711"/>
      <c r="AH319" s="711"/>
      <c r="AI319" s="711"/>
      <c r="AJ319" s="711"/>
    </row>
    <row r="320" spans="1:36" ht="15.75" customHeight="1">
      <c r="A320" s="711"/>
      <c r="B320" s="711"/>
      <c r="C320" s="711"/>
      <c r="D320" s="711"/>
      <c r="E320" s="711"/>
      <c r="F320" s="711"/>
      <c r="G320" s="711"/>
      <c r="H320" s="711"/>
      <c r="I320" s="711"/>
      <c r="J320" s="711"/>
      <c r="K320" s="711"/>
      <c r="L320" s="711"/>
      <c r="M320" s="711"/>
      <c r="N320" s="711"/>
      <c r="O320" s="711"/>
      <c r="P320" s="711"/>
      <c r="Q320" s="711"/>
      <c r="R320" s="711"/>
      <c r="S320" s="711"/>
      <c r="T320" s="711"/>
      <c r="U320" s="711"/>
      <c r="V320" s="711"/>
      <c r="W320" s="711"/>
      <c r="X320" s="711"/>
      <c r="Y320" s="711"/>
      <c r="Z320" s="711"/>
      <c r="AA320" s="711"/>
      <c r="AB320" s="711"/>
      <c r="AC320" s="711"/>
      <c r="AD320" s="711"/>
      <c r="AE320" s="711"/>
      <c r="AF320" s="711"/>
      <c r="AG320" s="711"/>
      <c r="AH320" s="711"/>
      <c r="AI320" s="711"/>
      <c r="AJ320" s="711"/>
    </row>
    <row r="321" spans="1:36" ht="15.75" customHeight="1">
      <c r="A321" s="711"/>
      <c r="B321" s="711"/>
      <c r="C321" s="711"/>
      <c r="D321" s="711"/>
      <c r="E321" s="711"/>
      <c r="F321" s="711"/>
      <c r="G321" s="711"/>
      <c r="H321" s="711"/>
      <c r="I321" s="711"/>
      <c r="J321" s="711"/>
      <c r="K321" s="711"/>
      <c r="L321" s="711"/>
      <c r="M321" s="711"/>
      <c r="N321" s="711"/>
      <c r="O321" s="711"/>
      <c r="P321" s="711"/>
      <c r="Q321" s="711"/>
      <c r="R321" s="711"/>
      <c r="S321" s="711"/>
      <c r="T321" s="711"/>
      <c r="U321" s="711"/>
      <c r="V321" s="711"/>
      <c r="W321" s="711"/>
      <c r="X321" s="711"/>
      <c r="Y321" s="711"/>
      <c r="Z321" s="711"/>
      <c r="AA321" s="711"/>
      <c r="AB321" s="711"/>
      <c r="AC321" s="711"/>
      <c r="AD321" s="711"/>
      <c r="AE321" s="711"/>
      <c r="AF321" s="711"/>
      <c r="AG321" s="711"/>
      <c r="AH321" s="711"/>
      <c r="AI321" s="711"/>
      <c r="AJ321" s="711"/>
    </row>
    <row r="322" spans="1:36" ht="15.75" customHeight="1">
      <c r="A322" s="711"/>
      <c r="B322" s="711"/>
      <c r="C322" s="711"/>
      <c r="D322" s="711"/>
      <c r="E322" s="711"/>
      <c r="F322" s="711"/>
      <c r="G322" s="711"/>
      <c r="H322" s="711"/>
      <c r="I322" s="711"/>
      <c r="J322" s="711"/>
      <c r="K322" s="711"/>
      <c r="L322" s="711"/>
      <c r="M322" s="711"/>
      <c r="N322" s="711"/>
      <c r="O322" s="711"/>
      <c r="P322" s="711"/>
      <c r="Q322" s="711"/>
      <c r="R322" s="711"/>
      <c r="S322" s="711"/>
      <c r="T322" s="711"/>
      <c r="U322" s="711"/>
      <c r="V322" s="711"/>
      <c r="W322" s="711"/>
      <c r="X322" s="711"/>
      <c r="Y322" s="711"/>
      <c r="Z322" s="711"/>
      <c r="AA322" s="711"/>
      <c r="AB322" s="711"/>
      <c r="AC322" s="711"/>
      <c r="AD322" s="711"/>
      <c r="AE322" s="711"/>
      <c r="AF322" s="711"/>
      <c r="AG322" s="711"/>
      <c r="AH322" s="711"/>
      <c r="AI322" s="711"/>
      <c r="AJ322" s="711"/>
    </row>
    <row r="323" spans="1:36" ht="15.75" customHeight="1">
      <c r="A323" s="711"/>
      <c r="B323" s="711"/>
      <c r="C323" s="711"/>
      <c r="D323" s="711"/>
      <c r="E323" s="711"/>
      <c r="F323" s="711"/>
      <c r="G323" s="711"/>
      <c r="H323" s="711"/>
      <c r="I323" s="711"/>
      <c r="J323" s="711"/>
      <c r="K323" s="711"/>
      <c r="L323" s="711"/>
      <c r="M323" s="711"/>
      <c r="N323" s="711"/>
      <c r="O323" s="711"/>
      <c r="P323" s="711"/>
      <c r="Q323" s="711"/>
      <c r="R323" s="711"/>
      <c r="S323" s="711"/>
      <c r="T323" s="711"/>
      <c r="U323" s="711"/>
      <c r="V323" s="711"/>
      <c r="W323" s="711"/>
      <c r="X323" s="711"/>
      <c r="Y323" s="711"/>
      <c r="Z323" s="711"/>
      <c r="AA323" s="711"/>
      <c r="AB323" s="711"/>
      <c r="AC323" s="711"/>
      <c r="AD323" s="711"/>
      <c r="AE323" s="711"/>
      <c r="AF323" s="711"/>
      <c r="AG323" s="711"/>
      <c r="AH323" s="711"/>
      <c r="AI323" s="711"/>
      <c r="AJ323" s="711"/>
    </row>
    <row r="324" spans="1:36" ht="15.75" customHeight="1">
      <c r="A324" s="711"/>
      <c r="B324" s="711"/>
      <c r="C324" s="711"/>
      <c r="D324" s="711"/>
      <c r="E324" s="711"/>
      <c r="F324" s="711"/>
      <c r="G324" s="711"/>
      <c r="H324" s="711"/>
      <c r="I324" s="711"/>
      <c r="J324" s="711"/>
      <c r="K324" s="711"/>
      <c r="L324" s="711"/>
      <c r="M324" s="711"/>
      <c r="N324" s="711"/>
      <c r="O324" s="711"/>
      <c r="P324" s="711"/>
      <c r="Q324" s="711"/>
      <c r="R324" s="711"/>
      <c r="S324" s="711"/>
      <c r="T324" s="711"/>
      <c r="U324" s="711"/>
      <c r="V324" s="711"/>
      <c r="W324" s="711"/>
      <c r="X324" s="711"/>
      <c r="Y324" s="711"/>
      <c r="Z324" s="711"/>
      <c r="AA324" s="711"/>
      <c r="AB324" s="711"/>
      <c r="AC324" s="711"/>
      <c r="AD324" s="711"/>
      <c r="AE324" s="711"/>
      <c r="AF324" s="711"/>
      <c r="AG324" s="711"/>
      <c r="AH324" s="711"/>
      <c r="AI324" s="711"/>
      <c r="AJ324" s="711"/>
    </row>
    <row r="325" spans="1:36" ht="15.75" customHeight="1">
      <c r="A325" s="711"/>
      <c r="B325" s="711"/>
      <c r="C325" s="711"/>
      <c r="D325" s="711"/>
      <c r="E325" s="711"/>
      <c r="F325" s="711"/>
      <c r="G325" s="711"/>
      <c r="H325" s="711"/>
      <c r="I325" s="711"/>
      <c r="J325" s="711"/>
      <c r="K325" s="711"/>
      <c r="L325" s="711"/>
      <c r="M325" s="711"/>
      <c r="N325" s="711"/>
      <c r="O325" s="711"/>
      <c r="P325" s="711"/>
      <c r="Q325" s="711"/>
      <c r="R325" s="711"/>
      <c r="S325" s="711"/>
      <c r="T325" s="711"/>
      <c r="U325" s="711"/>
      <c r="V325" s="711"/>
      <c r="W325" s="711"/>
      <c r="X325" s="711"/>
      <c r="Y325" s="711"/>
      <c r="Z325" s="711"/>
      <c r="AA325" s="711"/>
      <c r="AB325" s="711"/>
      <c r="AC325" s="711"/>
      <c r="AD325" s="711"/>
      <c r="AE325" s="711"/>
      <c r="AF325" s="711"/>
      <c r="AG325" s="711"/>
      <c r="AH325" s="711"/>
      <c r="AI325" s="711"/>
      <c r="AJ325" s="711"/>
    </row>
    <row r="326" spans="1:36" ht="15.75" customHeight="1">
      <c r="A326" s="711"/>
      <c r="B326" s="711"/>
      <c r="C326" s="711"/>
      <c r="D326" s="711"/>
      <c r="E326" s="711"/>
      <c r="F326" s="711"/>
      <c r="G326" s="711"/>
      <c r="H326" s="711"/>
      <c r="I326" s="711"/>
      <c r="J326" s="711"/>
      <c r="K326" s="711"/>
      <c r="L326" s="711"/>
      <c r="M326" s="711"/>
      <c r="N326" s="711"/>
      <c r="O326" s="711"/>
      <c r="P326" s="711"/>
      <c r="Q326" s="711"/>
      <c r="R326" s="711"/>
      <c r="S326" s="711"/>
      <c r="T326" s="711"/>
      <c r="U326" s="711"/>
      <c r="V326" s="711"/>
      <c r="W326" s="711"/>
      <c r="X326" s="711"/>
      <c r="Y326" s="711"/>
      <c r="Z326" s="711"/>
      <c r="AA326" s="711"/>
      <c r="AB326" s="711"/>
      <c r="AC326" s="711"/>
      <c r="AD326" s="711"/>
      <c r="AE326" s="711"/>
      <c r="AF326" s="711"/>
      <c r="AG326" s="711"/>
      <c r="AH326" s="711"/>
      <c r="AI326" s="711"/>
      <c r="AJ326" s="711"/>
    </row>
    <row r="327" spans="1:36" ht="15.75" customHeight="1">
      <c r="A327" s="711"/>
      <c r="B327" s="711"/>
      <c r="C327" s="711"/>
      <c r="D327" s="711"/>
      <c r="E327" s="711"/>
      <c r="F327" s="711"/>
      <c r="G327" s="711"/>
      <c r="H327" s="711"/>
      <c r="I327" s="711"/>
      <c r="J327" s="711"/>
      <c r="K327" s="711"/>
      <c r="L327" s="711"/>
      <c r="M327" s="711"/>
      <c r="N327" s="711"/>
      <c r="O327" s="711"/>
      <c r="P327" s="711"/>
      <c r="Q327" s="711"/>
      <c r="R327" s="711"/>
      <c r="S327" s="711"/>
      <c r="T327" s="711"/>
      <c r="U327" s="711"/>
      <c r="V327" s="711"/>
      <c r="W327" s="711"/>
      <c r="X327" s="711"/>
      <c r="Y327" s="711"/>
      <c r="Z327" s="711"/>
      <c r="AA327" s="711"/>
      <c r="AB327" s="711"/>
      <c r="AC327" s="711"/>
      <c r="AD327" s="711"/>
      <c r="AE327" s="711"/>
      <c r="AF327" s="711"/>
      <c r="AG327" s="711"/>
      <c r="AH327" s="711"/>
      <c r="AI327" s="711"/>
      <c r="AJ327" s="711"/>
    </row>
    <row r="328" spans="1:36" ht="15.75" customHeight="1">
      <c r="A328" s="711"/>
      <c r="B328" s="711"/>
      <c r="C328" s="711"/>
      <c r="D328" s="711"/>
      <c r="E328" s="711"/>
      <c r="F328" s="711"/>
      <c r="G328" s="711"/>
      <c r="H328" s="711"/>
      <c r="I328" s="711"/>
      <c r="J328" s="711"/>
      <c r="K328" s="711"/>
      <c r="L328" s="711"/>
      <c r="M328" s="711"/>
      <c r="N328" s="711"/>
      <c r="O328" s="711"/>
      <c r="P328" s="711"/>
      <c r="Q328" s="711"/>
      <c r="R328" s="711"/>
      <c r="S328" s="711"/>
      <c r="T328" s="711"/>
      <c r="U328" s="711"/>
      <c r="V328" s="711"/>
      <c r="W328" s="711"/>
      <c r="X328" s="711"/>
      <c r="Y328" s="711"/>
      <c r="Z328" s="711"/>
      <c r="AA328" s="711"/>
      <c r="AB328" s="711"/>
      <c r="AC328" s="711"/>
      <c r="AD328" s="711"/>
      <c r="AE328" s="711"/>
      <c r="AF328" s="711"/>
      <c r="AG328" s="711"/>
      <c r="AH328" s="711"/>
      <c r="AI328" s="711"/>
      <c r="AJ328" s="711"/>
    </row>
    <row r="329" spans="1:36" ht="15.75" customHeight="1">
      <c r="A329" s="711"/>
      <c r="B329" s="711"/>
      <c r="C329" s="711"/>
      <c r="D329" s="711"/>
      <c r="E329" s="711"/>
      <c r="F329" s="711"/>
      <c r="G329" s="711"/>
      <c r="H329" s="711"/>
      <c r="I329" s="711"/>
      <c r="J329" s="711"/>
      <c r="K329" s="711"/>
      <c r="L329" s="711"/>
      <c r="M329" s="711"/>
      <c r="N329" s="711"/>
      <c r="O329" s="711"/>
      <c r="P329" s="711"/>
      <c r="Q329" s="711"/>
      <c r="R329" s="711"/>
      <c r="S329" s="711"/>
      <c r="T329" s="711"/>
      <c r="U329" s="711"/>
      <c r="V329" s="711"/>
      <c r="W329" s="711"/>
      <c r="X329" s="711"/>
      <c r="Y329" s="711"/>
      <c r="Z329" s="711"/>
      <c r="AA329" s="711"/>
      <c r="AB329" s="711"/>
      <c r="AC329" s="711"/>
      <c r="AD329" s="711"/>
      <c r="AE329" s="711"/>
      <c r="AF329" s="711"/>
      <c r="AG329" s="711"/>
      <c r="AH329" s="711"/>
      <c r="AI329" s="711"/>
      <c r="AJ329" s="711"/>
    </row>
    <row r="330" spans="1:36" ht="15.75" customHeight="1">
      <c r="A330" s="711"/>
      <c r="B330" s="711"/>
      <c r="C330" s="711"/>
      <c r="D330" s="711"/>
      <c r="E330" s="711"/>
      <c r="F330" s="711"/>
      <c r="G330" s="711"/>
      <c r="H330" s="711"/>
      <c r="I330" s="711"/>
      <c r="J330" s="711"/>
      <c r="K330" s="711"/>
      <c r="L330" s="711"/>
      <c r="M330" s="711"/>
      <c r="N330" s="711"/>
      <c r="O330" s="711"/>
      <c r="P330" s="711"/>
      <c r="Q330" s="711"/>
      <c r="R330" s="711"/>
      <c r="S330" s="711"/>
      <c r="T330" s="711"/>
      <c r="U330" s="711"/>
      <c r="V330" s="711"/>
      <c r="W330" s="711"/>
      <c r="X330" s="711"/>
      <c r="Y330" s="711"/>
      <c r="Z330" s="711"/>
      <c r="AA330" s="711"/>
      <c r="AB330" s="711"/>
      <c r="AC330" s="711"/>
      <c r="AD330" s="711"/>
      <c r="AE330" s="711"/>
      <c r="AF330" s="711"/>
      <c r="AG330" s="711"/>
      <c r="AH330" s="711"/>
      <c r="AI330" s="711"/>
      <c r="AJ330" s="711"/>
    </row>
    <row r="331" spans="1:36" ht="15.75" customHeight="1">
      <c r="A331" s="711"/>
      <c r="B331" s="711"/>
      <c r="C331" s="711"/>
      <c r="D331" s="711"/>
      <c r="E331" s="711"/>
      <c r="F331" s="711"/>
      <c r="G331" s="711"/>
      <c r="H331" s="711"/>
      <c r="I331" s="711"/>
      <c r="J331" s="711"/>
      <c r="K331" s="711"/>
      <c r="L331" s="711"/>
      <c r="M331" s="711"/>
      <c r="N331" s="711"/>
      <c r="O331" s="711"/>
      <c r="P331" s="711"/>
      <c r="Q331" s="711"/>
      <c r="R331" s="711"/>
      <c r="S331" s="711"/>
      <c r="T331" s="711"/>
      <c r="U331" s="711"/>
      <c r="V331" s="711"/>
      <c r="W331" s="711"/>
      <c r="X331" s="711"/>
      <c r="Y331" s="711"/>
      <c r="Z331" s="711"/>
      <c r="AA331" s="711"/>
      <c r="AB331" s="711"/>
      <c r="AC331" s="711"/>
      <c r="AD331" s="711"/>
      <c r="AE331" s="711"/>
      <c r="AF331" s="711"/>
      <c r="AG331" s="711"/>
      <c r="AH331" s="711"/>
      <c r="AI331" s="711"/>
      <c r="AJ331" s="711"/>
    </row>
    <row r="332" spans="1:36" ht="15.75" customHeight="1">
      <c r="A332" s="711"/>
      <c r="B332" s="711"/>
      <c r="C332" s="711"/>
      <c r="D332" s="711"/>
      <c r="E332" s="711"/>
      <c r="F332" s="711"/>
      <c r="G332" s="711"/>
      <c r="H332" s="711"/>
      <c r="I332" s="711"/>
      <c r="J332" s="711"/>
      <c r="K332" s="711"/>
      <c r="L332" s="711"/>
      <c r="M332" s="711"/>
      <c r="N332" s="711"/>
      <c r="O332" s="711"/>
      <c r="P332" s="711"/>
      <c r="Q332" s="711"/>
      <c r="R332" s="711"/>
      <c r="S332" s="711"/>
      <c r="T332" s="711"/>
      <c r="U332" s="711"/>
      <c r="V332" s="711"/>
      <c r="W332" s="711"/>
      <c r="X332" s="711"/>
      <c r="Y332" s="711"/>
      <c r="Z332" s="711"/>
      <c r="AA332" s="711"/>
      <c r="AB332" s="711"/>
      <c r="AC332" s="711"/>
      <c r="AD332" s="711"/>
      <c r="AE332" s="711"/>
      <c r="AF332" s="711"/>
      <c r="AG332" s="711"/>
      <c r="AH332" s="711"/>
      <c r="AI332" s="711"/>
      <c r="AJ332" s="711"/>
    </row>
    <row r="333" spans="1:36" ht="15.75" customHeight="1">
      <c r="A333" s="711"/>
      <c r="B333" s="711"/>
      <c r="C333" s="711"/>
      <c r="D333" s="711"/>
      <c r="E333" s="711"/>
      <c r="F333" s="711"/>
      <c r="G333" s="711"/>
      <c r="H333" s="711"/>
      <c r="I333" s="711"/>
      <c r="J333" s="711"/>
      <c r="K333" s="711"/>
      <c r="L333" s="711"/>
      <c r="M333" s="711"/>
      <c r="N333" s="711"/>
      <c r="O333" s="711"/>
      <c r="P333" s="711"/>
      <c r="Q333" s="711"/>
      <c r="R333" s="711"/>
      <c r="S333" s="711"/>
      <c r="T333" s="711"/>
      <c r="U333" s="711"/>
      <c r="V333" s="711"/>
      <c r="W333" s="711"/>
      <c r="X333" s="711"/>
      <c r="Y333" s="711"/>
      <c r="Z333" s="711"/>
      <c r="AA333" s="711"/>
      <c r="AB333" s="711"/>
      <c r="AC333" s="711"/>
      <c r="AD333" s="711"/>
      <c r="AE333" s="711"/>
      <c r="AF333" s="711"/>
      <c r="AG333" s="711"/>
      <c r="AH333" s="711"/>
      <c r="AI333" s="711"/>
      <c r="AJ333" s="711"/>
    </row>
    <row r="334" spans="1:36" ht="15.75" customHeight="1">
      <c r="A334" s="711"/>
      <c r="B334" s="711"/>
      <c r="C334" s="711"/>
      <c r="D334" s="711"/>
      <c r="E334" s="711"/>
      <c r="F334" s="711"/>
      <c r="G334" s="711"/>
      <c r="H334" s="711"/>
      <c r="I334" s="711"/>
      <c r="J334" s="711"/>
      <c r="K334" s="711"/>
      <c r="L334" s="711"/>
      <c r="M334" s="711"/>
      <c r="N334" s="711"/>
      <c r="O334" s="711"/>
      <c r="P334" s="711"/>
      <c r="Q334" s="711"/>
      <c r="R334" s="711"/>
      <c r="S334" s="711"/>
      <c r="T334" s="711"/>
      <c r="U334" s="711"/>
      <c r="V334" s="711"/>
      <c r="W334" s="711"/>
      <c r="X334" s="711"/>
      <c r="Y334" s="711"/>
      <c r="Z334" s="711"/>
      <c r="AA334" s="711"/>
      <c r="AB334" s="711"/>
      <c r="AC334" s="711"/>
      <c r="AD334" s="711"/>
      <c r="AE334" s="711"/>
      <c r="AF334" s="711"/>
      <c r="AG334" s="711"/>
      <c r="AH334" s="711"/>
      <c r="AI334" s="711"/>
      <c r="AJ334" s="711"/>
    </row>
    <row r="335" spans="1:36" ht="15.75" customHeight="1">
      <c r="A335" s="711"/>
      <c r="B335" s="711"/>
      <c r="C335" s="711"/>
      <c r="D335" s="711"/>
      <c r="E335" s="711"/>
      <c r="F335" s="711"/>
      <c r="G335" s="711"/>
      <c r="H335" s="711"/>
      <c r="I335" s="711"/>
      <c r="J335" s="711"/>
      <c r="K335" s="711"/>
      <c r="L335" s="711"/>
      <c r="M335" s="711"/>
      <c r="N335" s="711"/>
      <c r="O335" s="711"/>
      <c r="P335" s="711"/>
      <c r="Q335" s="711"/>
      <c r="R335" s="711"/>
      <c r="S335" s="711"/>
      <c r="T335" s="711"/>
      <c r="U335" s="711"/>
      <c r="V335" s="711"/>
      <c r="W335" s="711"/>
      <c r="X335" s="711"/>
      <c r="Y335" s="711"/>
      <c r="Z335" s="711"/>
      <c r="AA335" s="711"/>
      <c r="AB335" s="711"/>
      <c r="AC335" s="711"/>
      <c r="AD335" s="711"/>
      <c r="AE335" s="711"/>
      <c r="AF335" s="711"/>
      <c r="AG335" s="711"/>
      <c r="AH335" s="711"/>
      <c r="AI335" s="711"/>
      <c r="AJ335" s="711"/>
    </row>
    <row r="336" spans="1:36" ht="15.75" customHeight="1">
      <c r="A336" s="711"/>
      <c r="B336" s="711"/>
      <c r="C336" s="711"/>
      <c r="D336" s="711"/>
      <c r="E336" s="711"/>
      <c r="F336" s="711"/>
      <c r="G336" s="711"/>
      <c r="H336" s="711"/>
      <c r="I336" s="711"/>
      <c r="J336" s="711"/>
      <c r="K336" s="711"/>
      <c r="L336" s="711"/>
      <c r="M336" s="711"/>
      <c r="N336" s="711"/>
      <c r="O336" s="711"/>
      <c r="P336" s="711"/>
      <c r="Q336" s="711"/>
      <c r="R336" s="711"/>
      <c r="S336" s="711"/>
      <c r="T336" s="711"/>
      <c r="U336" s="711"/>
      <c r="V336" s="711"/>
      <c r="W336" s="711"/>
      <c r="X336" s="711"/>
      <c r="Y336" s="711"/>
      <c r="Z336" s="711"/>
      <c r="AA336" s="711"/>
      <c r="AB336" s="711"/>
      <c r="AC336" s="711"/>
      <c r="AD336" s="711"/>
      <c r="AE336" s="711"/>
      <c r="AF336" s="711"/>
      <c r="AG336" s="711"/>
      <c r="AH336" s="711"/>
      <c r="AI336" s="711"/>
      <c r="AJ336" s="711"/>
    </row>
    <row r="337" spans="1:36" ht="15.75" customHeight="1">
      <c r="A337" s="711"/>
      <c r="B337" s="711"/>
      <c r="C337" s="711"/>
      <c r="D337" s="711"/>
      <c r="E337" s="711"/>
      <c r="F337" s="711"/>
      <c r="G337" s="711"/>
      <c r="H337" s="711"/>
      <c r="I337" s="711"/>
      <c r="J337" s="711"/>
      <c r="K337" s="711"/>
      <c r="L337" s="711"/>
      <c r="M337" s="711"/>
      <c r="N337" s="711"/>
      <c r="O337" s="711"/>
      <c r="P337" s="711"/>
      <c r="Q337" s="711"/>
      <c r="R337" s="711"/>
      <c r="S337" s="711"/>
      <c r="T337" s="711"/>
      <c r="U337" s="711"/>
      <c r="V337" s="711"/>
      <c r="W337" s="711"/>
      <c r="X337" s="711"/>
      <c r="Y337" s="711"/>
      <c r="Z337" s="711"/>
      <c r="AA337" s="711"/>
      <c r="AB337" s="711"/>
      <c r="AC337" s="711"/>
      <c r="AD337" s="711"/>
      <c r="AE337" s="711"/>
      <c r="AF337" s="711"/>
      <c r="AG337" s="711"/>
      <c r="AH337" s="711"/>
      <c r="AI337" s="711"/>
      <c r="AJ337" s="711"/>
    </row>
    <row r="338" spans="1:36" ht="15.75" customHeight="1">
      <c r="A338" s="711"/>
      <c r="B338" s="711"/>
      <c r="C338" s="711"/>
      <c r="D338" s="711"/>
      <c r="E338" s="711"/>
      <c r="F338" s="711"/>
      <c r="G338" s="711"/>
      <c r="H338" s="711"/>
      <c r="I338" s="711"/>
      <c r="J338" s="711"/>
      <c r="K338" s="711"/>
      <c r="L338" s="711"/>
      <c r="M338" s="711"/>
      <c r="N338" s="711"/>
      <c r="O338" s="711"/>
      <c r="P338" s="711"/>
      <c r="Q338" s="711"/>
      <c r="R338" s="711"/>
      <c r="S338" s="711"/>
      <c r="T338" s="711"/>
      <c r="U338" s="711"/>
      <c r="V338" s="711"/>
      <c r="W338" s="711"/>
      <c r="X338" s="711"/>
      <c r="Y338" s="711"/>
      <c r="Z338" s="711"/>
      <c r="AA338" s="711"/>
      <c r="AB338" s="711"/>
      <c r="AC338" s="711"/>
      <c r="AD338" s="711"/>
      <c r="AE338" s="711"/>
      <c r="AF338" s="711"/>
      <c r="AG338" s="711"/>
      <c r="AH338" s="711"/>
      <c r="AI338" s="711"/>
      <c r="AJ338" s="711"/>
    </row>
    <row r="339" spans="1:36" ht="15.75" customHeight="1">
      <c r="A339" s="711"/>
      <c r="B339" s="711"/>
      <c r="C339" s="711"/>
      <c r="D339" s="711"/>
      <c r="E339" s="711"/>
      <c r="F339" s="711"/>
      <c r="G339" s="711"/>
      <c r="H339" s="711"/>
      <c r="I339" s="711"/>
      <c r="J339" s="711"/>
      <c r="K339" s="711"/>
      <c r="L339" s="711"/>
      <c r="M339" s="711"/>
      <c r="N339" s="711"/>
      <c r="O339" s="711"/>
      <c r="P339" s="711"/>
      <c r="Q339" s="711"/>
      <c r="R339" s="711"/>
      <c r="S339" s="711"/>
      <c r="T339" s="711"/>
      <c r="U339" s="711"/>
      <c r="V339" s="711"/>
      <c r="W339" s="711"/>
      <c r="X339" s="711"/>
      <c r="Y339" s="711"/>
      <c r="Z339" s="711"/>
      <c r="AA339" s="711"/>
      <c r="AB339" s="711"/>
      <c r="AC339" s="711"/>
      <c r="AD339" s="711"/>
      <c r="AE339" s="711"/>
      <c r="AF339" s="711"/>
      <c r="AG339" s="711"/>
      <c r="AH339" s="711"/>
      <c r="AI339" s="711"/>
      <c r="AJ339" s="711"/>
    </row>
    <row r="340" spans="1:36" ht="15.75" customHeight="1">
      <c r="A340" s="711"/>
      <c r="B340" s="711"/>
      <c r="C340" s="711"/>
      <c r="D340" s="711"/>
      <c r="E340" s="711"/>
      <c r="F340" s="711"/>
      <c r="G340" s="711"/>
      <c r="H340" s="711"/>
      <c r="I340" s="711"/>
      <c r="J340" s="711"/>
      <c r="K340" s="711"/>
      <c r="L340" s="711"/>
      <c r="M340" s="711"/>
      <c r="N340" s="711"/>
      <c r="O340" s="711"/>
      <c r="P340" s="711"/>
      <c r="Q340" s="711"/>
      <c r="R340" s="711"/>
      <c r="S340" s="711"/>
      <c r="T340" s="711"/>
      <c r="U340" s="711"/>
      <c r="V340" s="711"/>
      <c r="W340" s="711"/>
      <c r="X340" s="711"/>
      <c r="Y340" s="711"/>
      <c r="Z340" s="711"/>
      <c r="AA340" s="711"/>
      <c r="AB340" s="711"/>
      <c r="AC340" s="711"/>
      <c r="AD340" s="711"/>
      <c r="AE340" s="711"/>
      <c r="AF340" s="711"/>
      <c r="AG340" s="711"/>
      <c r="AH340" s="711"/>
      <c r="AI340" s="711"/>
      <c r="AJ340" s="711"/>
    </row>
    <row r="341" spans="1:36" ht="15.75" customHeight="1">
      <c r="A341" s="711"/>
      <c r="B341" s="711"/>
      <c r="C341" s="711"/>
      <c r="D341" s="711"/>
      <c r="E341" s="711"/>
      <c r="F341" s="711"/>
      <c r="G341" s="711"/>
      <c r="H341" s="711"/>
      <c r="I341" s="711"/>
      <c r="J341" s="711"/>
      <c r="K341" s="711"/>
      <c r="L341" s="711"/>
      <c r="M341" s="711"/>
      <c r="N341" s="711"/>
      <c r="O341" s="711"/>
      <c r="P341" s="711"/>
      <c r="Q341" s="711"/>
      <c r="R341" s="711"/>
      <c r="S341" s="711"/>
      <c r="T341" s="711"/>
      <c r="U341" s="711"/>
      <c r="V341" s="711"/>
      <c r="W341" s="711"/>
      <c r="X341" s="711"/>
      <c r="Y341" s="711"/>
      <c r="Z341" s="711"/>
      <c r="AA341" s="711"/>
      <c r="AB341" s="711"/>
      <c r="AC341" s="711"/>
      <c r="AD341" s="711"/>
      <c r="AE341" s="711"/>
      <c r="AF341" s="711"/>
      <c r="AG341" s="711"/>
      <c r="AH341" s="711"/>
      <c r="AI341" s="711"/>
      <c r="AJ341" s="711"/>
    </row>
    <row r="342" spans="1:36" ht="15.75" customHeight="1">
      <c r="A342" s="711"/>
      <c r="B342" s="711"/>
      <c r="C342" s="711"/>
      <c r="D342" s="711"/>
      <c r="E342" s="711"/>
      <c r="F342" s="711"/>
      <c r="G342" s="711"/>
      <c r="H342" s="711"/>
      <c r="I342" s="711"/>
      <c r="J342" s="711"/>
      <c r="K342" s="711"/>
      <c r="L342" s="711"/>
      <c r="M342" s="711"/>
      <c r="N342" s="711"/>
      <c r="O342" s="711"/>
      <c r="P342" s="711"/>
      <c r="Q342" s="711"/>
      <c r="R342" s="711"/>
      <c r="S342" s="711"/>
      <c r="T342" s="711"/>
      <c r="U342" s="711"/>
      <c r="V342" s="711"/>
      <c r="W342" s="711"/>
      <c r="X342" s="711"/>
      <c r="Y342" s="711"/>
      <c r="Z342" s="711"/>
      <c r="AA342" s="711"/>
      <c r="AB342" s="711"/>
      <c r="AC342" s="711"/>
      <c r="AD342" s="711"/>
      <c r="AE342" s="711"/>
      <c r="AF342" s="711"/>
      <c r="AG342" s="711"/>
      <c r="AH342" s="711"/>
      <c r="AI342" s="711"/>
      <c r="AJ342" s="711"/>
    </row>
    <row r="343" spans="1:36" ht="15.75" customHeight="1">
      <c r="A343" s="711"/>
      <c r="B343" s="711"/>
      <c r="C343" s="711"/>
      <c r="D343" s="711"/>
      <c r="E343" s="711"/>
      <c r="F343" s="711"/>
      <c r="G343" s="711"/>
      <c r="H343" s="711"/>
      <c r="I343" s="711"/>
      <c r="J343" s="711"/>
      <c r="K343" s="711"/>
      <c r="L343" s="711"/>
      <c r="M343" s="711"/>
      <c r="N343" s="711"/>
      <c r="O343" s="711"/>
      <c r="P343" s="711"/>
      <c r="Q343" s="711"/>
      <c r="R343" s="711"/>
      <c r="S343" s="711"/>
      <c r="T343" s="711"/>
      <c r="U343" s="711"/>
      <c r="V343" s="711"/>
      <c r="W343" s="711"/>
      <c r="X343" s="711"/>
      <c r="Y343" s="711"/>
      <c r="Z343" s="711"/>
      <c r="AA343" s="711"/>
      <c r="AB343" s="711"/>
      <c r="AC343" s="711"/>
      <c r="AD343" s="711"/>
      <c r="AE343" s="711"/>
      <c r="AF343" s="711"/>
      <c r="AG343" s="711"/>
      <c r="AH343" s="711"/>
      <c r="AI343" s="711"/>
      <c r="AJ343" s="711"/>
    </row>
    <row r="344" spans="1:36" ht="15.75" customHeight="1">
      <c r="A344" s="711"/>
      <c r="B344" s="711"/>
      <c r="C344" s="711"/>
      <c r="D344" s="711"/>
      <c r="E344" s="711"/>
      <c r="F344" s="711"/>
      <c r="G344" s="711"/>
      <c r="H344" s="711"/>
      <c r="I344" s="711"/>
      <c r="J344" s="711"/>
      <c r="K344" s="711"/>
      <c r="L344" s="711"/>
      <c r="M344" s="711"/>
      <c r="N344" s="711"/>
      <c r="O344" s="711"/>
      <c r="P344" s="711"/>
      <c r="Q344" s="711"/>
      <c r="R344" s="711"/>
      <c r="S344" s="711"/>
      <c r="T344" s="711"/>
      <c r="U344" s="711"/>
      <c r="V344" s="711"/>
      <c r="W344" s="711"/>
      <c r="X344" s="711"/>
      <c r="Y344" s="711"/>
      <c r="Z344" s="711"/>
      <c r="AA344" s="711"/>
      <c r="AB344" s="711"/>
      <c r="AC344" s="711"/>
      <c r="AD344" s="711"/>
      <c r="AE344" s="711"/>
      <c r="AF344" s="711"/>
      <c r="AG344" s="711"/>
      <c r="AH344" s="711"/>
      <c r="AI344" s="711"/>
      <c r="AJ344" s="711"/>
    </row>
    <row r="345" spans="1:36" ht="15.75" customHeight="1">
      <c r="A345" s="711"/>
      <c r="B345" s="711"/>
      <c r="C345" s="711"/>
      <c r="D345" s="711"/>
      <c r="E345" s="711"/>
      <c r="F345" s="711"/>
      <c r="G345" s="711"/>
      <c r="H345" s="711"/>
      <c r="I345" s="711"/>
      <c r="J345" s="711"/>
      <c r="K345" s="711"/>
      <c r="L345" s="711"/>
      <c r="M345" s="711"/>
      <c r="N345" s="711"/>
      <c r="O345" s="711"/>
      <c r="P345" s="711"/>
      <c r="Q345" s="711"/>
      <c r="R345" s="711"/>
      <c r="S345" s="711"/>
      <c r="T345" s="711"/>
      <c r="U345" s="711"/>
      <c r="V345" s="711"/>
      <c r="W345" s="711"/>
      <c r="X345" s="711"/>
      <c r="Y345" s="711"/>
      <c r="Z345" s="711"/>
      <c r="AA345" s="711"/>
      <c r="AB345" s="711"/>
      <c r="AC345" s="711"/>
      <c r="AD345" s="711"/>
      <c r="AE345" s="711"/>
      <c r="AF345" s="711"/>
      <c r="AG345" s="711"/>
      <c r="AH345" s="711"/>
      <c r="AI345" s="711"/>
      <c r="AJ345" s="711"/>
    </row>
    <row r="346" spans="1:36" ht="15.75" customHeight="1">
      <c r="A346" s="711"/>
      <c r="B346" s="711"/>
      <c r="C346" s="711"/>
      <c r="D346" s="711"/>
      <c r="E346" s="711"/>
      <c r="F346" s="711"/>
      <c r="G346" s="711"/>
      <c r="H346" s="711"/>
      <c r="I346" s="711"/>
      <c r="J346" s="711"/>
      <c r="K346" s="711"/>
      <c r="L346" s="711"/>
      <c r="M346" s="711"/>
      <c r="N346" s="711"/>
      <c r="O346" s="711"/>
      <c r="P346" s="711"/>
      <c r="Q346" s="711"/>
      <c r="R346" s="711"/>
      <c r="S346" s="711"/>
      <c r="T346" s="711"/>
      <c r="U346" s="711"/>
      <c r="V346" s="711"/>
      <c r="W346" s="711"/>
      <c r="X346" s="711"/>
      <c r="Y346" s="711"/>
      <c r="Z346" s="711"/>
      <c r="AA346" s="711"/>
      <c r="AB346" s="711"/>
      <c r="AC346" s="711"/>
      <c r="AD346" s="711"/>
      <c r="AE346" s="711"/>
      <c r="AF346" s="711"/>
      <c r="AG346" s="711"/>
      <c r="AH346" s="711"/>
      <c r="AI346" s="711"/>
      <c r="AJ346" s="711"/>
    </row>
    <row r="347" spans="1:36" ht="15.75" customHeight="1">
      <c r="A347" s="711"/>
      <c r="B347" s="711"/>
      <c r="C347" s="711"/>
      <c r="D347" s="711"/>
      <c r="E347" s="711"/>
      <c r="F347" s="711"/>
      <c r="G347" s="711"/>
      <c r="H347" s="711"/>
      <c r="I347" s="711"/>
      <c r="J347" s="711"/>
      <c r="K347" s="711"/>
      <c r="L347" s="711"/>
      <c r="M347" s="711"/>
      <c r="N347" s="711"/>
      <c r="O347" s="711"/>
      <c r="P347" s="711"/>
      <c r="Q347" s="711"/>
      <c r="R347" s="711"/>
      <c r="S347" s="711"/>
      <c r="T347" s="711"/>
      <c r="U347" s="711"/>
      <c r="V347" s="711"/>
      <c r="W347" s="711"/>
      <c r="X347" s="711"/>
      <c r="Y347" s="711"/>
      <c r="Z347" s="711"/>
      <c r="AA347" s="711"/>
      <c r="AB347" s="711"/>
      <c r="AC347" s="711"/>
      <c r="AD347" s="711"/>
      <c r="AE347" s="711"/>
      <c r="AF347" s="711"/>
      <c r="AG347" s="711"/>
      <c r="AH347" s="711"/>
      <c r="AI347" s="711"/>
      <c r="AJ347" s="711"/>
    </row>
    <row r="348" spans="1:36" ht="15.75" customHeight="1">
      <c r="A348" s="711"/>
      <c r="B348" s="711"/>
      <c r="C348" s="711"/>
      <c r="D348" s="711"/>
      <c r="E348" s="711"/>
      <c r="F348" s="711"/>
      <c r="G348" s="711"/>
      <c r="H348" s="711"/>
      <c r="I348" s="711"/>
      <c r="J348" s="711"/>
      <c r="K348" s="711"/>
      <c r="L348" s="711"/>
      <c r="M348" s="711"/>
      <c r="N348" s="711"/>
      <c r="O348" s="711"/>
      <c r="P348" s="711"/>
      <c r="Q348" s="711"/>
      <c r="R348" s="711"/>
      <c r="S348" s="711"/>
      <c r="T348" s="711"/>
      <c r="U348" s="711"/>
      <c r="V348" s="711"/>
      <c r="W348" s="711"/>
      <c r="X348" s="711"/>
      <c r="Y348" s="711"/>
      <c r="Z348" s="711"/>
      <c r="AA348" s="711"/>
      <c r="AB348" s="711"/>
      <c r="AC348" s="711"/>
      <c r="AD348" s="711"/>
      <c r="AE348" s="711"/>
      <c r="AF348" s="711"/>
      <c r="AG348" s="711"/>
      <c r="AH348" s="711"/>
      <c r="AI348" s="711"/>
      <c r="AJ348" s="711"/>
    </row>
    <row r="349" spans="1:36" ht="15.75" customHeight="1">
      <c r="A349" s="711"/>
      <c r="B349" s="711"/>
      <c r="C349" s="711"/>
      <c r="D349" s="711"/>
      <c r="E349" s="711"/>
      <c r="F349" s="711"/>
      <c r="G349" s="711"/>
      <c r="H349" s="711"/>
      <c r="I349" s="711"/>
      <c r="J349" s="711"/>
      <c r="K349" s="711"/>
      <c r="L349" s="711"/>
      <c r="M349" s="711"/>
      <c r="N349" s="711"/>
      <c r="O349" s="711"/>
      <c r="P349" s="711"/>
      <c r="Q349" s="711"/>
      <c r="R349" s="711"/>
      <c r="S349" s="711"/>
      <c r="T349" s="711"/>
      <c r="U349" s="711"/>
      <c r="V349" s="711"/>
      <c r="W349" s="711"/>
      <c r="X349" s="711"/>
      <c r="Y349" s="711"/>
      <c r="Z349" s="711"/>
      <c r="AA349" s="711"/>
      <c r="AB349" s="711"/>
      <c r="AC349" s="711"/>
      <c r="AD349" s="711"/>
      <c r="AE349" s="711"/>
      <c r="AF349" s="711"/>
      <c r="AG349" s="711"/>
      <c r="AH349" s="711"/>
      <c r="AI349" s="711"/>
      <c r="AJ349" s="711"/>
    </row>
    <row r="350" spans="1:36" ht="15.75" customHeight="1">
      <c r="A350" s="711"/>
      <c r="B350" s="711"/>
      <c r="C350" s="711"/>
      <c r="D350" s="711"/>
      <c r="E350" s="711"/>
      <c r="F350" s="711"/>
      <c r="G350" s="711"/>
      <c r="H350" s="711"/>
      <c r="I350" s="711"/>
      <c r="J350" s="711"/>
      <c r="K350" s="711"/>
      <c r="L350" s="711"/>
      <c r="M350" s="711"/>
      <c r="N350" s="711"/>
      <c r="O350" s="711"/>
      <c r="P350" s="711"/>
      <c r="Q350" s="711"/>
      <c r="R350" s="711"/>
      <c r="S350" s="711"/>
      <c r="T350" s="711"/>
      <c r="U350" s="711"/>
      <c r="V350" s="711"/>
      <c r="W350" s="711"/>
      <c r="X350" s="711"/>
      <c r="Y350" s="711"/>
      <c r="Z350" s="711"/>
      <c r="AA350" s="711"/>
      <c r="AB350" s="711"/>
      <c r="AC350" s="711"/>
      <c r="AD350" s="711"/>
      <c r="AE350" s="711"/>
      <c r="AF350" s="711"/>
      <c r="AG350" s="711"/>
      <c r="AH350" s="711"/>
      <c r="AI350" s="711"/>
      <c r="AJ350" s="711"/>
    </row>
    <row r="351" spans="1:36" ht="15.75" customHeight="1">
      <c r="A351" s="711"/>
      <c r="B351" s="711"/>
      <c r="C351" s="711"/>
      <c r="D351" s="711"/>
      <c r="E351" s="711"/>
      <c r="F351" s="711"/>
      <c r="G351" s="711"/>
      <c r="H351" s="711"/>
      <c r="I351" s="711"/>
      <c r="J351" s="711"/>
      <c r="K351" s="711"/>
      <c r="L351" s="711"/>
      <c r="M351" s="711"/>
      <c r="N351" s="711"/>
      <c r="O351" s="711"/>
      <c r="P351" s="711"/>
      <c r="Q351" s="711"/>
      <c r="R351" s="711"/>
      <c r="S351" s="711"/>
      <c r="T351" s="711"/>
      <c r="U351" s="711"/>
      <c r="V351" s="711"/>
      <c r="W351" s="711"/>
      <c r="X351" s="711"/>
      <c r="Y351" s="711"/>
      <c r="Z351" s="711"/>
      <c r="AA351" s="711"/>
      <c r="AB351" s="711"/>
      <c r="AC351" s="711"/>
      <c r="AD351" s="711"/>
      <c r="AE351" s="711"/>
      <c r="AF351" s="711"/>
      <c r="AG351" s="711"/>
      <c r="AH351" s="711"/>
      <c r="AI351" s="711"/>
      <c r="AJ351" s="711"/>
    </row>
    <row r="352" spans="1:36" ht="15.75" customHeight="1">
      <c r="A352" s="711"/>
      <c r="B352" s="711"/>
      <c r="C352" s="711"/>
      <c r="D352" s="711"/>
      <c r="E352" s="711"/>
      <c r="F352" s="711"/>
      <c r="G352" s="711"/>
      <c r="H352" s="711"/>
      <c r="I352" s="711"/>
      <c r="J352" s="711"/>
      <c r="K352" s="711"/>
      <c r="L352" s="711"/>
      <c r="M352" s="711"/>
      <c r="N352" s="711"/>
      <c r="O352" s="711"/>
      <c r="P352" s="711"/>
      <c r="Q352" s="711"/>
      <c r="R352" s="711"/>
      <c r="S352" s="711"/>
      <c r="T352" s="711"/>
      <c r="U352" s="711"/>
      <c r="V352" s="711"/>
      <c r="W352" s="711"/>
      <c r="X352" s="711"/>
      <c r="Y352" s="711"/>
      <c r="Z352" s="711"/>
      <c r="AA352" s="711"/>
      <c r="AB352" s="711"/>
      <c r="AC352" s="711"/>
      <c r="AD352" s="711"/>
      <c r="AE352" s="711"/>
      <c r="AF352" s="711"/>
      <c r="AG352" s="711"/>
      <c r="AH352" s="711"/>
      <c r="AI352" s="711"/>
      <c r="AJ352" s="711"/>
    </row>
    <row r="353" spans="1:36" ht="15.75" customHeight="1">
      <c r="A353" s="711"/>
      <c r="B353" s="711"/>
      <c r="C353" s="711"/>
      <c r="D353" s="711"/>
      <c r="E353" s="711"/>
      <c r="F353" s="711"/>
      <c r="G353" s="711"/>
      <c r="H353" s="711"/>
      <c r="I353" s="711"/>
      <c r="J353" s="711"/>
      <c r="K353" s="711"/>
      <c r="L353" s="711"/>
      <c r="M353" s="711"/>
      <c r="N353" s="711"/>
      <c r="O353" s="711"/>
      <c r="P353" s="711"/>
      <c r="Q353" s="711"/>
      <c r="R353" s="711"/>
      <c r="S353" s="711"/>
      <c r="T353" s="711"/>
      <c r="U353" s="711"/>
      <c r="V353" s="711"/>
      <c r="W353" s="711"/>
      <c r="X353" s="711"/>
      <c r="Y353" s="711"/>
      <c r="Z353" s="711"/>
      <c r="AA353" s="711"/>
      <c r="AB353" s="711"/>
      <c r="AC353" s="711"/>
      <c r="AD353" s="711"/>
      <c r="AE353" s="711"/>
      <c r="AF353" s="711"/>
      <c r="AG353" s="711"/>
      <c r="AH353" s="711"/>
      <c r="AI353" s="711"/>
      <c r="AJ353" s="711"/>
    </row>
    <row r="354" spans="1:36" ht="15.75" customHeight="1">
      <c r="A354" s="711"/>
      <c r="B354" s="711"/>
      <c r="C354" s="711"/>
      <c r="D354" s="711"/>
      <c r="E354" s="711"/>
      <c r="F354" s="711"/>
      <c r="G354" s="711"/>
      <c r="H354" s="711"/>
      <c r="I354" s="711"/>
      <c r="J354" s="711"/>
      <c r="K354" s="711"/>
      <c r="L354" s="711"/>
      <c r="M354" s="711"/>
      <c r="N354" s="711"/>
      <c r="O354" s="711"/>
      <c r="P354" s="711"/>
      <c r="Q354" s="711"/>
      <c r="R354" s="711"/>
      <c r="S354" s="711"/>
      <c r="T354" s="711"/>
      <c r="U354" s="711"/>
      <c r="V354" s="711"/>
      <c r="W354" s="711"/>
      <c r="X354" s="711"/>
      <c r="Y354" s="711"/>
      <c r="Z354" s="711"/>
      <c r="AA354" s="711"/>
      <c r="AB354" s="711"/>
      <c r="AC354" s="711"/>
      <c r="AD354" s="711"/>
      <c r="AE354" s="711"/>
      <c r="AF354" s="711"/>
      <c r="AG354" s="711"/>
      <c r="AH354" s="711"/>
      <c r="AI354" s="711"/>
      <c r="AJ354" s="711"/>
    </row>
    <row r="355" spans="1:36" ht="15.75" customHeight="1">
      <c r="A355" s="711"/>
      <c r="B355" s="711"/>
      <c r="C355" s="711"/>
      <c r="D355" s="711"/>
      <c r="E355" s="711"/>
      <c r="F355" s="711"/>
      <c r="G355" s="711"/>
      <c r="H355" s="711"/>
      <c r="I355" s="711"/>
      <c r="J355" s="711"/>
      <c r="K355" s="711"/>
      <c r="L355" s="711"/>
      <c r="M355" s="711"/>
      <c r="N355" s="711"/>
      <c r="O355" s="711"/>
      <c r="P355" s="711"/>
      <c r="Q355" s="711"/>
      <c r="R355" s="711"/>
      <c r="S355" s="711"/>
      <c r="T355" s="711"/>
      <c r="U355" s="711"/>
      <c r="V355" s="711"/>
      <c r="W355" s="711"/>
      <c r="X355" s="711"/>
      <c r="Y355" s="711"/>
      <c r="Z355" s="711"/>
      <c r="AA355" s="711"/>
      <c r="AB355" s="711"/>
      <c r="AC355" s="711"/>
      <c r="AD355" s="711"/>
      <c r="AE355" s="711"/>
      <c r="AF355" s="711"/>
      <c r="AG355" s="711"/>
      <c r="AH355" s="711"/>
      <c r="AI355" s="711"/>
      <c r="AJ355" s="711"/>
    </row>
    <row r="356" spans="1:36" ht="15.75" customHeight="1">
      <c r="A356" s="711"/>
      <c r="B356" s="711"/>
      <c r="C356" s="711"/>
      <c r="D356" s="711"/>
      <c r="E356" s="711"/>
      <c r="F356" s="711"/>
      <c r="G356" s="711"/>
      <c r="H356" s="711"/>
      <c r="I356" s="711"/>
      <c r="J356" s="711"/>
      <c r="K356" s="711"/>
      <c r="L356" s="711"/>
      <c r="M356" s="711"/>
      <c r="N356" s="711"/>
      <c r="O356" s="711"/>
      <c r="P356" s="711"/>
      <c r="Q356" s="711"/>
      <c r="R356" s="711"/>
      <c r="S356" s="711"/>
      <c r="T356" s="711"/>
      <c r="U356" s="711"/>
      <c r="V356" s="711"/>
      <c r="W356" s="711"/>
      <c r="X356" s="711"/>
      <c r="Y356" s="711"/>
      <c r="Z356" s="711"/>
      <c r="AA356" s="711"/>
      <c r="AB356" s="711"/>
      <c r="AC356" s="711"/>
      <c r="AD356" s="711"/>
      <c r="AE356" s="711"/>
      <c r="AF356" s="711"/>
      <c r="AG356" s="711"/>
      <c r="AH356" s="711"/>
      <c r="AI356" s="711"/>
      <c r="AJ356" s="711"/>
    </row>
    <row r="357" spans="1:36" ht="15.75" customHeight="1">
      <c r="A357" s="711"/>
      <c r="B357" s="711"/>
      <c r="C357" s="711"/>
      <c r="D357" s="711"/>
      <c r="E357" s="711"/>
      <c r="F357" s="711"/>
      <c r="G357" s="711"/>
      <c r="H357" s="711"/>
      <c r="I357" s="711"/>
      <c r="J357" s="711"/>
      <c r="K357" s="711"/>
      <c r="L357" s="711"/>
      <c r="M357" s="711"/>
      <c r="N357" s="711"/>
      <c r="O357" s="711"/>
      <c r="P357" s="711"/>
      <c r="Q357" s="711"/>
      <c r="R357" s="711"/>
      <c r="S357" s="711"/>
      <c r="T357" s="711"/>
      <c r="U357" s="711"/>
      <c r="V357" s="711"/>
      <c r="W357" s="711"/>
      <c r="X357" s="711"/>
      <c r="Y357" s="711"/>
      <c r="Z357" s="711"/>
      <c r="AA357" s="711"/>
      <c r="AB357" s="711"/>
      <c r="AC357" s="711"/>
      <c r="AD357" s="711"/>
      <c r="AE357" s="711"/>
      <c r="AF357" s="711"/>
      <c r="AG357" s="711"/>
      <c r="AH357" s="711"/>
      <c r="AI357" s="711"/>
      <c r="AJ357" s="711"/>
    </row>
    <row r="358" spans="1:36" ht="15.75" customHeight="1">
      <c r="A358" s="711"/>
      <c r="B358" s="711"/>
      <c r="C358" s="711"/>
      <c r="D358" s="711"/>
      <c r="E358" s="711"/>
      <c r="F358" s="711"/>
      <c r="G358" s="711"/>
      <c r="H358" s="711"/>
      <c r="I358" s="711"/>
      <c r="J358" s="711"/>
      <c r="K358" s="711"/>
      <c r="L358" s="711"/>
      <c r="M358" s="711"/>
      <c r="N358" s="711"/>
      <c r="O358" s="711"/>
      <c r="P358" s="711"/>
      <c r="Q358" s="711"/>
      <c r="R358" s="711"/>
      <c r="S358" s="711"/>
      <c r="T358" s="711"/>
      <c r="U358" s="711"/>
      <c r="V358" s="711"/>
      <c r="W358" s="711"/>
      <c r="X358" s="711"/>
      <c r="Y358" s="711"/>
      <c r="Z358" s="711"/>
      <c r="AA358" s="711"/>
      <c r="AB358" s="711"/>
      <c r="AC358" s="711"/>
      <c r="AD358" s="711"/>
      <c r="AE358" s="711"/>
      <c r="AF358" s="711"/>
      <c r="AG358" s="711"/>
      <c r="AH358" s="711"/>
      <c r="AI358" s="711"/>
      <c r="AJ358" s="711"/>
    </row>
    <row r="359" spans="1:36" ht="15.75" customHeight="1">
      <c r="A359" s="711"/>
      <c r="B359" s="711"/>
      <c r="C359" s="711"/>
      <c r="D359" s="711"/>
      <c r="E359" s="711"/>
      <c r="F359" s="711"/>
      <c r="G359" s="711"/>
      <c r="H359" s="711"/>
      <c r="I359" s="711"/>
      <c r="J359" s="711"/>
      <c r="K359" s="711"/>
      <c r="L359" s="711"/>
      <c r="M359" s="711"/>
      <c r="N359" s="711"/>
      <c r="O359" s="711"/>
      <c r="P359" s="711"/>
      <c r="Q359" s="711"/>
      <c r="R359" s="711"/>
      <c r="S359" s="711"/>
      <c r="T359" s="711"/>
      <c r="U359" s="711"/>
      <c r="V359" s="711"/>
      <c r="W359" s="711"/>
      <c r="X359" s="711"/>
      <c r="Y359" s="711"/>
      <c r="Z359" s="711"/>
      <c r="AA359" s="711"/>
      <c r="AB359" s="711"/>
      <c r="AC359" s="711"/>
      <c r="AD359" s="711"/>
      <c r="AE359" s="711"/>
      <c r="AF359" s="711"/>
      <c r="AG359" s="711"/>
      <c r="AH359" s="711"/>
      <c r="AI359" s="711"/>
      <c r="AJ359" s="711"/>
    </row>
    <row r="360" spans="1:36" ht="15.75" customHeight="1">
      <c r="A360" s="711"/>
      <c r="B360" s="711"/>
      <c r="C360" s="711"/>
      <c r="D360" s="711"/>
      <c r="E360" s="711"/>
      <c r="F360" s="711"/>
      <c r="G360" s="711"/>
      <c r="H360" s="711"/>
      <c r="I360" s="711"/>
      <c r="J360" s="711"/>
      <c r="K360" s="711"/>
      <c r="L360" s="711"/>
      <c r="M360" s="711"/>
      <c r="N360" s="711"/>
      <c r="O360" s="711"/>
      <c r="P360" s="711"/>
      <c r="Q360" s="711"/>
      <c r="R360" s="711"/>
      <c r="S360" s="711"/>
      <c r="T360" s="711"/>
      <c r="U360" s="711"/>
      <c r="V360" s="711"/>
      <c r="W360" s="711"/>
      <c r="X360" s="711"/>
      <c r="Y360" s="711"/>
      <c r="Z360" s="711"/>
      <c r="AA360" s="711"/>
      <c r="AB360" s="711"/>
      <c r="AC360" s="711"/>
      <c r="AD360" s="711"/>
      <c r="AE360" s="711"/>
      <c r="AF360" s="711"/>
      <c r="AG360" s="711"/>
      <c r="AH360" s="711"/>
      <c r="AI360" s="711"/>
      <c r="AJ360" s="711"/>
    </row>
    <row r="361" spans="1:36" ht="15.75" customHeight="1">
      <c r="A361" s="711"/>
      <c r="B361" s="711"/>
      <c r="C361" s="711"/>
      <c r="D361" s="711"/>
      <c r="E361" s="711"/>
      <c r="F361" s="711"/>
      <c r="G361" s="711"/>
      <c r="H361" s="711"/>
      <c r="I361" s="711"/>
      <c r="J361" s="711"/>
      <c r="K361" s="711"/>
      <c r="L361" s="711"/>
      <c r="M361" s="711"/>
      <c r="N361" s="711"/>
      <c r="O361" s="711"/>
      <c r="P361" s="711"/>
      <c r="Q361" s="711"/>
      <c r="R361" s="711"/>
      <c r="S361" s="711"/>
      <c r="T361" s="711"/>
      <c r="U361" s="711"/>
      <c r="V361" s="711"/>
      <c r="W361" s="711"/>
      <c r="X361" s="711"/>
      <c r="Y361" s="711"/>
      <c r="Z361" s="711"/>
      <c r="AA361" s="711"/>
      <c r="AB361" s="711"/>
      <c r="AC361" s="711"/>
      <c r="AD361" s="711"/>
      <c r="AE361" s="711"/>
      <c r="AF361" s="711"/>
      <c r="AG361" s="711"/>
      <c r="AH361" s="711"/>
      <c r="AI361" s="711"/>
      <c r="AJ361" s="711"/>
    </row>
    <row r="362" spans="1:36" ht="15.75" customHeight="1">
      <c r="A362" s="711"/>
      <c r="B362" s="711"/>
      <c r="C362" s="711"/>
      <c r="D362" s="711"/>
      <c r="E362" s="711"/>
      <c r="F362" s="711"/>
      <c r="G362" s="711"/>
      <c r="H362" s="711"/>
      <c r="I362" s="711"/>
      <c r="J362" s="711"/>
      <c r="K362" s="711"/>
      <c r="L362" s="711"/>
      <c r="M362" s="711"/>
      <c r="N362" s="711"/>
      <c r="O362" s="711"/>
      <c r="P362" s="711"/>
      <c r="Q362" s="711"/>
      <c r="R362" s="711"/>
      <c r="S362" s="711"/>
      <c r="T362" s="711"/>
      <c r="U362" s="711"/>
      <c r="V362" s="711"/>
      <c r="W362" s="711"/>
      <c r="X362" s="711"/>
      <c r="Y362" s="711"/>
      <c r="Z362" s="711"/>
      <c r="AA362" s="711"/>
      <c r="AB362" s="711"/>
      <c r="AC362" s="711"/>
      <c r="AD362" s="711"/>
      <c r="AE362" s="711"/>
      <c r="AF362" s="711"/>
      <c r="AG362" s="711"/>
      <c r="AH362" s="711"/>
      <c r="AI362" s="711"/>
      <c r="AJ362" s="711"/>
    </row>
    <row r="363" spans="1:36" ht="15.75" customHeight="1">
      <c r="A363" s="711"/>
      <c r="B363" s="711"/>
      <c r="C363" s="711"/>
      <c r="D363" s="711"/>
      <c r="E363" s="711"/>
      <c r="F363" s="711"/>
      <c r="G363" s="711"/>
      <c r="H363" s="711"/>
      <c r="I363" s="711"/>
      <c r="J363" s="711"/>
      <c r="K363" s="711"/>
      <c r="L363" s="711"/>
      <c r="M363" s="711"/>
      <c r="N363" s="711"/>
      <c r="O363" s="711"/>
      <c r="P363" s="711"/>
      <c r="Q363" s="711"/>
      <c r="R363" s="711"/>
      <c r="S363" s="711"/>
      <c r="T363" s="711"/>
      <c r="U363" s="711"/>
      <c r="V363" s="711"/>
      <c r="W363" s="711"/>
      <c r="X363" s="711"/>
      <c r="Y363" s="711"/>
      <c r="Z363" s="711"/>
      <c r="AA363" s="711"/>
      <c r="AB363" s="711"/>
      <c r="AC363" s="711"/>
      <c r="AD363" s="711"/>
      <c r="AE363" s="711"/>
      <c r="AF363" s="711"/>
      <c r="AG363" s="711"/>
      <c r="AH363" s="711"/>
      <c r="AI363" s="711"/>
      <c r="AJ363" s="711"/>
    </row>
    <row r="364" spans="1:36" ht="15.75" customHeight="1">
      <c r="A364" s="711"/>
      <c r="B364" s="711"/>
      <c r="C364" s="711"/>
      <c r="D364" s="711"/>
      <c r="E364" s="711"/>
      <c r="F364" s="711"/>
      <c r="G364" s="711"/>
      <c r="H364" s="711"/>
      <c r="I364" s="711"/>
      <c r="J364" s="711"/>
      <c r="K364" s="711"/>
      <c r="L364" s="711"/>
      <c r="M364" s="711"/>
      <c r="N364" s="711"/>
      <c r="O364" s="711"/>
      <c r="P364" s="711"/>
      <c r="Q364" s="711"/>
      <c r="R364" s="711"/>
      <c r="S364" s="711"/>
      <c r="T364" s="711"/>
      <c r="U364" s="711"/>
      <c r="V364" s="711"/>
      <c r="W364" s="711"/>
      <c r="X364" s="711"/>
      <c r="Y364" s="711"/>
      <c r="Z364" s="711"/>
      <c r="AA364" s="711"/>
      <c r="AB364" s="711"/>
      <c r="AC364" s="711"/>
      <c r="AD364" s="711"/>
      <c r="AE364" s="711"/>
      <c r="AF364" s="711"/>
      <c r="AG364" s="711"/>
      <c r="AH364" s="711"/>
      <c r="AI364" s="711"/>
      <c r="AJ364" s="711"/>
    </row>
    <row r="365" spans="1:36" ht="15.75" customHeight="1">
      <c r="A365" s="711"/>
      <c r="B365" s="711"/>
      <c r="C365" s="711"/>
      <c r="D365" s="711"/>
      <c r="E365" s="711"/>
      <c r="F365" s="711"/>
      <c r="G365" s="711"/>
      <c r="H365" s="711"/>
      <c r="I365" s="711"/>
      <c r="J365" s="711"/>
      <c r="K365" s="711"/>
      <c r="L365" s="711"/>
      <c r="M365" s="711"/>
      <c r="N365" s="711"/>
      <c r="O365" s="711"/>
      <c r="P365" s="711"/>
      <c r="Q365" s="711"/>
      <c r="R365" s="711"/>
      <c r="S365" s="711"/>
      <c r="T365" s="711"/>
      <c r="U365" s="711"/>
      <c r="V365" s="711"/>
      <c r="W365" s="711"/>
      <c r="X365" s="711"/>
      <c r="Y365" s="711"/>
      <c r="Z365" s="711"/>
      <c r="AA365" s="711"/>
      <c r="AB365" s="711"/>
      <c r="AC365" s="711"/>
      <c r="AD365" s="711"/>
      <c r="AE365" s="711"/>
      <c r="AF365" s="711"/>
      <c r="AG365" s="711"/>
      <c r="AH365" s="711"/>
      <c r="AI365" s="711"/>
      <c r="AJ365" s="711"/>
    </row>
    <row r="366" spans="1:36" ht="15.75" customHeight="1">
      <c r="A366" s="711"/>
      <c r="B366" s="711"/>
      <c r="C366" s="711"/>
      <c r="D366" s="711"/>
      <c r="E366" s="711"/>
      <c r="F366" s="711"/>
      <c r="G366" s="711"/>
      <c r="H366" s="711"/>
      <c r="I366" s="711"/>
      <c r="J366" s="711"/>
      <c r="K366" s="711"/>
      <c r="L366" s="711"/>
      <c r="M366" s="711"/>
      <c r="N366" s="711"/>
      <c r="O366" s="711"/>
      <c r="P366" s="711"/>
      <c r="Q366" s="711"/>
      <c r="R366" s="711"/>
      <c r="S366" s="711"/>
      <c r="T366" s="711"/>
      <c r="U366" s="711"/>
      <c r="V366" s="711"/>
      <c r="W366" s="711"/>
      <c r="X366" s="711"/>
      <c r="Y366" s="711"/>
      <c r="Z366" s="711"/>
      <c r="AA366" s="711"/>
      <c r="AB366" s="711"/>
      <c r="AC366" s="711"/>
      <c r="AD366" s="711"/>
      <c r="AE366" s="711"/>
      <c r="AF366" s="711"/>
      <c r="AG366" s="711"/>
      <c r="AH366" s="711"/>
      <c r="AI366" s="711"/>
      <c r="AJ366" s="711"/>
    </row>
    <row r="367" spans="1:36" ht="15.75" customHeight="1">
      <c r="A367" s="711"/>
      <c r="B367" s="711"/>
      <c r="C367" s="711"/>
      <c r="D367" s="711"/>
      <c r="E367" s="711"/>
      <c r="F367" s="711"/>
      <c r="G367" s="711"/>
      <c r="H367" s="711"/>
      <c r="I367" s="711"/>
      <c r="J367" s="711"/>
      <c r="K367" s="711"/>
      <c r="L367" s="711"/>
      <c r="M367" s="711"/>
      <c r="N367" s="711"/>
      <c r="O367" s="711"/>
      <c r="P367" s="711"/>
      <c r="Q367" s="711"/>
      <c r="R367" s="711"/>
      <c r="S367" s="711"/>
      <c r="T367" s="711"/>
      <c r="U367" s="711"/>
      <c r="V367" s="711"/>
      <c r="W367" s="711"/>
      <c r="X367" s="711"/>
      <c r="Y367" s="711"/>
      <c r="Z367" s="711"/>
      <c r="AA367" s="711"/>
      <c r="AB367" s="711"/>
      <c r="AC367" s="711"/>
      <c r="AD367" s="711"/>
      <c r="AE367" s="711"/>
      <c r="AF367" s="711"/>
      <c r="AG367" s="711"/>
      <c r="AH367" s="711"/>
      <c r="AI367" s="711"/>
      <c r="AJ367" s="711"/>
    </row>
    <row r="368" spans="1:36" ht="15.75" customHeight="1">
      <c r="A368" s="711"/>
      <c r="B368" s="711"/>
      <c r="C368" s="711"/>
      <c r="D368" s="711"/>
      <c r="E368" s="711"/>
      <c r="F368" s="711"/>
      <c r="G368" s="711"/>
      <c r="H368" s="711"/>
      <c r="I368" s="711"/>
      <c r="J368" s="711"/>
      <c r="K368" s="711"/>
      <c r="L368" s="711"/>
      <c r="M368" s="711"/>
      <c r="N368" s="711"/>
      <c r="O368" s="711"/>
      <c r="P368" s="711"/>
      <c r="Q368" s="711"/>
      <c r="R368" s="711"/>
      <c r="S368" s="711"/>
      <c r="T368" s="711"/>
      <c r="U368" s="711"/>
      <c r="V368" s="711"/>
      <c r="W368" s="711"/>
      <c r="X368" s="711"/>
      <c r="Y368" s="711"/>
      <c r="Z368" s="711"/>
      <c r="AA368" s="711"/>
      <c r="AB368" s="711"/>
      <c r="AC368" s="711"/>
      <c r="AD368" s="711"/>
      <c r="AE368" s="711"/>
      <c r="AF368" s="711"/>
      <c r="AG368" s="711"/>
      <c r="AH368" s="711"/>
      <c r="AI368" s="711"/>
      <c r="AJ368" s="711"/>
    </row>
    <row r="369" spans="1:36" ht="15.75" customHeight="1">
      <c r="A369" s="711"/>
      <c r="B369" s="711"/>
      <c r="C369" s="711"/>
      <c r="D369" s="711"/>
      <c r="E369" s="711"/>
      <c r="F369" s="711"/>
      <c r="G369" s="711"/>
      <c r="H369" s="711"/>
      <c r="I369" s="711"/>
      <c r="J369" s="711"/>
      <c r="K369" s="711"/>
      <c r="L369" s="711"/>
      <c r="M369" s="711"/>
      <c r="N369" s="711"/>
      <c r="O369" s="711"/>
      <c r="P369" s="711"/>
      <c r="Q369" s="711"/>
      <c r="R369" s="711"/>
      <c r="S369" s="711"/>
      <c r="T369" s="711"/>
      <c r="U369" s="711"/>
      <c r="V369" s="711"/>
      <c r="W369" s="711"/>
      <c r="X369" s="711"/>
      <c r="Y369" s="711"/>
      <c r="Z369" s="711"/>
      <c r="AA369" s="711"/>
      <c r="AB369" s="711"/>
      <c r="AC369" s="711"/>
      <c r="AD369" s="711"/>
      <c r="AE369" s="711"/>
      <c r="AF369" s="711"/>
      <c r="AG369" s="711"/>
      <c r="AH369" s="711"/>
      <c r="AI369" s="711"/>
      <c r="AJ369" s="711"/>
    </row>
    <row r="370" spans="1:36" ht="15.75" customHeight="1">
      <c r="A370" s="711"/>
      <c r="B370" s="711"/>
      <c r="C370" s="711"/>
      <c r="D370" s="711"/>
      <c r="E370" s="711"/>
      <c r="F370" s="711"/>
      <c r="G370" s="711"/>
      <c r="H370" s="711"/>
      <c r="I370" s="711"/>
      <c r="J370" s="711"/>
      <c r="K370" s="711"/>
      <c r="L370" s="711"/>
      <c r="M370" s="711"/>
      <c r="N370" s="711"/>
      <c r="O370" s="711"/>
      <c r="P370" s="711"/>
      <c r="Q370" s="711"/>
      <c r="R370" s="711"/>
      <c r="S370" s="711"/>
      <c r="T370" s="711"/>
      <c r="U370" s="711"/>
      <c r="V370" s="711"/>
      <c r="W370" s="711"/>
      <c r="X370" s="711"/>
      <c r="Y370" s="711"/>
      <c r="Z370" s="711"/>
      <c r="AA370" s="711"/>
      <c r="AB370" s="711"/>
      <c r="AC370" s="711"/>
      <c r="AD370" s="711"/>
      <c r="AE370" s="711"/>
      <c r="AF370" s="711"/>
      <c r="AG370" s="711"/>
      <c r="AH370" s="711"/>
      <c r="AI370" s="711"/>
      <c r="AJ370" s="711"/>
    </row>
    <row r="371" spans="1:36" ht="15.75" customHeight="1">
      <c r="A371" s="711"/>
      <c r="B371" s="711"/>
      <c r="C371" s="711"/>
      <c r="D371" s="711"/>
      <c r="E371" s="711"/>
      <c r="F371" s="711"/>
      <c r="G371" s="711"/>
      <c r="H371" s="711"/>
      <c r="I371" s="711"/>
      <c r="J371" s="711"/>
      <c r="K371" s="711"/>
      <c r="L371" s="711"/>
      <c r="M371" s="711"/>
      <c r="N371" s="711"/>
      <c r="O371" s="711"/>
      <c r="P371" s="711"/>
      <c r="Q371" s="711"/>
      <c r="R371" s="711"/>
      <c r="S371" s="711"/>
      <c r="T371" s="711"/>
      <c r="U371" s="711"/>
      <c r="V371" s="711"/>
      <c r="W371" s="711"/>
      <c r="X371" s="711"/>
      <c r="Y371" s="711"/>
      <c r="Z371" s="711"/>
      <c r="AA371" s="711"/>
      <c r="AB371" s="711"/>
      <c r="AC371" s="711"/>
      <c r="AD371" s="711"/>
      <c r="AE371" s="711"/>
      <c r="AF371" s="711"/>
      <c r="AG371" s="711"/>
      <c r="AH371" s="711"/>
      <c r="AI371" s="711"/>
      <c r="AJ371" s="711"/>
    </row>
    <row r="372" spans="1:36" ht="15.75" customHeight="1">
      <c r="A372" s="711"/>
      <c r="B372" s="711"/>
      <c r="C372" s="711"/>
      <c r="D372" s="711"/>
      <c r="E372" s="711"/>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711"/>
      <c r="AF372" s="711"/>
      <c r="AG372" s="711"/>
      <c r="AH372" s="711"/>
      <c r="AI372" s="711"/>
      <c r="AJ372" s="711"/>
    </row>
    <row r="373" spans="1:36" ht="15.75" customHeight="1">
      <c r="A373" s="711"/>
      <c r="B373" s="711"/>
      <c r="C373" s="711"/>
      <c r="D373" s="711"/>
      <c r="E373" s="711"/>
      <c r="F373" s="711"/>
      <c r="G373" s="711"/>
      <c r="H373" s="711"/>
      <c r="I373" s="711"/>
      <c r="J373" s="711"/>
      <c r="K373" s="711"/>
      <c r="L373" s="711"/>
      <c r="M373" s="711"/>
      <c r="N373" s="711"/>
      <c r="O373" s="711"/>
      <c r="P373" s="711"/>
      <c r="Q373" s="711"/>
      <c r="R373" s="711"/>
      <c r="S373" s="711"/>
      <c r="T373" s="711"/>
      <c r="U373" s="711"/>
      <c r="V373" s="711"/>
      <c r="W373" s="711"/>
      <c r="X373" s="711"/>
      <c r="Y373" s="711"/>
      <c r="Z373" s="711"/>
      <c r="AA373" s="711"/>
      <c r="AB373" s="711"/>
      <c r="AC373" s="711"/>
      <c r="AD373" s="711"/>
      <c r="AE373" s="711"/>
      <c r="AF373" s="711"/>
      <c r="AG373" s="711"/>
      <c r="AH373" s="711"/>
      <c r="AI373" s="711"/>
      <c r="AJ373" s="711"/>
    </row>
    <row r="374" spans="1:36" ht="15.75" customHeight="1">
      <c r="A374" s="711"/>
      <c r="B374" s="711"/>
      <c r="C374" s="711"/>
      <c r="D374" s="711"/>
      <c r="E374" s="711"/>
      <c r="F374" s="711"/>
      <c r="G374" s="711"/>
      <c r="H374" s="711"/>
      <c r="I374" s="711"/>
      <c r="J374" s="711"/>
      <c r="K374" s="711"/>
      <c r="L374" s="711"/>
      <c r="M374" s="711"/>
      <c r="N374" s="711"/>
      <c r="O374" s="711"/>
      <c r="P374" s="711"/>
      <c r="Q374" s="711"/>
      <c r="R374" s="711"/>
      <c r="S374" s="711"/>
      <c r="T374" s="711"/>
      <c r="U374" s="711"/>
      <c r="V374" s="711"/>
      <c r="W374" s="711"/>
      <c r="X374" s="711"/>
      <c r="Y374" s="711"/>
      <c r="Z374" s="711"/>
      <c r="AA374" s="711"/>
      <c r="AB374" s="711"/>
      <c r="AC374" s="711"/>
      <c r="AD374" s="711"/>
      <c r="AE374" s="711"/>
      <c r="AF374" s="711"/>
      <c r="AG374" s="711"/>
      <c r="AH374" s="711"/>
      <c r="AI374" s="711"/>
      <c r="AJ374" s="711"/>
    </row>
    <row r="375" spans="1:36" ht="15.75" customHeight="1">
      <c r="A375" s="711"/>
      <c r="B375" s="711"/>
      <c r="C375" s="711"/>
      <c r="D375" s="711"/>
      <c r="E375" s="711"/>
      <c r="F375" s="711"/>
      <c r="G375" s="711"/>
      <c r="H375" s="711"/>
      <c r="I375" s="711"/>
      <c r="J375" s="711"/>
      <c r="K375" s="711"/>
      <c r="L375" s="711"/>
      <c r="M375" s="711"/>
      <c r="N375" s="711"/>
      <c r="O375" s="711"/>
      <c r="P375" s="711"/>
      <c r="Q375" s="711"/>
      <c r="R375" s="711"/>
      <c r="S375" s="711"/>
      <c r="T375" s="711"/>
      <c r="U375" s="711"/>
      <c r="V375" s="711"/>
      <c r="W375" s="711"/>
      <c r="X375" s="711"/>
      <c r="Y375" s="711"/>
      <c r="Z375" s="711"/>
      <c r="AA375" s="711"/>
      <c r="AB375" s="711"/>
      <c r="AC375" s="711"/>
      <c r="AD375" s="711"/>
      <c r="AE375" s="711"/>
      <c r="AF375" s="711"/>
      <c r="AG375" s="711"/>
      <c r="AH375" s="711"/>
      <c r="AI375" s="711"/>
      <c r="AJ375" s="711"/>
    </row>
    <row r="376" spans="1:36" ht="15.75" customHeight="1">
      <c r="A376" s="711"/>
      <c r="B376" s="711"/>
      <c r="C376" s="711"/>
      <c r="D376" s="711"/>
      <c r="E376" s="711"/>
      <c r="F376" s="711"/>
      <c r="G376" s="711"/>
      <c r="H376" s="711"/>
      <c r="I376" s="711"/>
      <c r="J376" s="711"/>
      <c r="K376" s="711"/>
      <c r="L376" s="711"/>
      <c r="M376" s="711"/>
      <c r="N376" s="711"/>
      <c r="O376" s="711"/>
      <c r="P376" s="711"/>
      <c r="Q376" s="711"/>
      <c r="R376" s="711"/>
      <c r="S376" s="711"/>
      <c r="T376" s="711"/>
      <c r="U376" s="711"/>
      <c r="V376" s="711"/>
      <c r="W376" s="711"/>
      <c r="X376" s="711"/>
      <c r="Y376" s="711"/>
      <c r="Z376" s="711"/>
      <c r="AA376" s="711"/>
      <c r="AB376" s="711"/>
      <c r="AC376" s="711"/>
      <c r="AD376" s="711"/>
      <c r="AE376" s="711"/>
      <c r="AF376" s="711"/>
      <c r="AG376" s="711"/>
      <c r="AH376" s="711"/>
      <c r="AI376" s="711"/>
      <c r="AJ376" s="711"/>
    </row>
    <row r="377" spans="1:36" ht="15.75" customHeight="1">
      <c r="A377" s="711"/>
      <c r="B377" s="711"/>
      <c r="C377" s="711"/>
      <c r="D377" s="711"/>
      <c r="E377" s="711"/>
      <c r="F377" s="711"/>
      <c r="G377" s="711"/>
      <c r="H377" s="711"/>
      <c r="I377" s="711"/>
      <c r="J377" s="711"/>
      <c r="K377" s="711"/>
      <c r="L377" s="711"/>
      <c r="M377" s="711"/>
      <c r="N377" s="711"/>
      <c r="O377" s="711"/>
      <c r="P377" s="711"/>
      <c r="Q377" s="711"/>
      <c r="R377" s="711"/>
      <c r="S377" s="711"/>
      <c r="T377" s="711"/>
      <c r="U377" s="711"/>
      <c r="V377" s="711"/>
      <c r="W377" s="711"/>
      <c r="X377" s="711"/>
      <c r="Y377" s="711"/>
      <c r="Z377" s="711"/>
      <c r="AA377" s="711"/>
      <c r="AB377" s="711"/>
      <c r="AC377" s="711"/>
      <c r="AD377" s="711"/>
      <c r="AE377" s="711"/>
      <c r="AF377" s="711"/>
      <c r="AG377" s="711"/>
      <c r="AH377" s="711"/>
      <c r="AI377" s="711"/>
      <c r="AJ377" s="711"/>
    </row>
    <row r="378" spans="1:36" ht="15.75" customHeight="1">
      <c r="A378" s="711"/>
      <c r="B378" s="711"/>
      <c r="C378" s="711"/>
      <c r="D378" s="711"/>
      <c r="E378" s="711"/>
      <c r="F378" s="711"/>
      <c r="G378" s="711"/>
      <c r="H378" s="711"/>
      <c r="I378" s="711"/>
      <c r="J378" s="711"/>
      <c r="K378" s="711"/>
      <c r="L378" s="711"/>
      <c r="M378" s="711"/>
      <c r="N378" s="711"/>
      <c r="O378" s="711"/>
      <c r="P378" s="711"/>
      <c r="Q378" s="711"/>
      <c r="R378" s="711"/>
      <c r="S378" s="711"/>
      <c r="T378" s="711"/>
      <c r="U378" s="711"/>
      <c r="V378" s="711"/>
      <c r="W378" s="711"/>
      <c r="X378" s="711"/>
      <c r="Y378" s="711"/>
      <c r="Z378" s="711"/>
      <c r="AA378" s="711"/>
      <c r="AB378" s="711"/>
      <c r="AC378" s="711"/>
      <c r="AD378" s="711"/>
      <c r="AE378" s="711"/>
      <c r="AF378" s="711"/>
      <c r="AG378" s="711"/>
      <c r="AH378" s="711"/>
      <c r="AI378" s="711"/>
      <c r="AJ378" s="711"/>
    </row>
    <row r="379" spans="1:36" ht="15.75" customHeight="1">
      <c r="A379" s="711"/>
      <c r="B379" s="711"/>
      <c r="C379" s="711"/>
      <c r="D379" s="711"/>
      <c r="E379" s="711"/>
      <c r="F379" s="711"/>
      <c r="G379" s="711"/>
      <c r="H379" s="711"/>
      <c r="I379" s="711"/>
      <c r="J379" s="711"/>
      <c r="K379" s="711"/>
      <c r="L379" s="711"/>
      <c r="M379" s="711"/>
      <c r="N379" s="711"/>
      <c r="O379" s="711"/>
      <c r="P379" s="711"/>
      <c r="Q379" s="711"/>
      <c r="R379" s="711"/>
      <c r="S379" s="711"/>
      <c r="T379" s="711"/>
      <c r="U379" s="711"/>
      <c r="V379" s="711"/>
      <c r="W379" s="711"/>
      <c r="X379" s="711"/>
      <c r="Y379" s="711"/>
      <c r="Z379" s="711"/>
      <c r="AA379" s="711"/>
      <c r="AB379" s="711"/>
      <c r="AC379" s="711"/>
      <c r="AD379" s="711"/>
      <c r="AE379" s="711"/>
      <c r="AF379" s="711"/>
      <c r="AG379" s="711"/>
      <c r="AH379" s="711"/>
      <c r="AI379" s="711"/>
      <c r="AJ379" s="711"/>
    </row>
    <row r="380" spans="1:36" ht="15.75" customHeight="1">
      <c r="A380" s="711"/>
      <c r="B380" s="711"/>
      <c r="C380" s="711"/>
      <c r="D380" s="711"/>
      <c r="E380" s="711"/>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711"/>
      <c r="AF380" s="711"/>
      <c r="AG380" s="711"/>
      <c r="AH380" s="711"/>
      <c r="AI380" s="711"/>
      <c r="AJ380" s="711"/>
    </row>
    <row r="381" spans="1:36" ht="15.75" customHeight="1">
      <c r="A381" s="711"/>
      <c r="B381" s="711"/>
      <c r="C381" s="711"/>
      <c r="D381" s="711"/>
      <c r="E381" s="711"/>
      <c r="F381" s="711"/>
      <c r="G381" s="711"/>
      <c r="H381" s="711"/>
      <c r="I381" s="711"/>
      <c r="J381" s="711"/>
      <c r="K381" s="711"/>
      <c r="L381" s="711"/>
      <c r="M381" s="711"/>
      <c r="N381" s="711"/>
      <c r="O381" s="711"/>
      <c r="P381" s="711"/>
      <c r="Q381" s="711"/>
      <c r="R381" s="711"/>
      <c r="S381" s="711"/>
      <c r="T381" s="711"/>
      <c r="U381" s="711"/>
      <c r="V381" s="711"/>
      <c r="W381" s="711"/>
      <c r="X381" s="711"/>
      <c r="Y381" s="711"/>
      <c r="Z381" s="711"/>
      <c r="AA381" s="711"/>
      <c r="AB381" s="711"/>
      <c r="AC381" s="711"/>
      <c r="AD381" s="711"/>
      <c r="AE381" s="711"/>
      <c r="AF381" s="711"/>
      <c r="AG381" s="711"/>
      <c r="AH381" s="711"/>
      <c r="AI381" s="711"/>
      <c r="AJ381" s="711"/>
    </row>
    <row r="382" spans="1:36" ht="15.75" customHeight="1">
      <c r="A382" s="711"/>
      <c r="B382" s="711"/>
      <c r="C382" s="711"/>
      <c r="D382" s="711"/>
      <c r="E382" s="711"/>
      <c r="F382" s="711"/>
      <c r="G382" s="711"/>
      <c r="H382" s="711"/>
      <c r="I382" s="711"/>
      <c r="J382" s="711"/>
      <c r="K382" s="711"/>
      <c r="L382" s="711"/>
      <c r="M382" s="711"/>
      <c r="N382" s="711"/>
      <c r="O382" s="711"/>
      <c r="P382" s="711"/>
      <c r="Q382" s="711"/>
      <c r="R382" s="711"/>
      <c r="S382" s="711"/>
      <c r="T382" s="711"/>
      <c r="U382" s="711"/>
      <c r="V382" s="711"/>
      <c r="W382" s="711"/>
      <c r="X382" s="711"/>
      <c r="Y382" s="711"/>
      <c r="Z382" s="711"/>
      <c r="AA382" s="711"/>
      <c r="AB382" s="711"/>
      <c r="AC382" s="711"/>
      <c r="AD382" s="711"/>
      <c r="AE382" s="711"/>
      <c r="AF382" s="711"/>
      <c r="AG382" s="711"/>
      <c r="AH382" s="711"/>
      <c r="AI382" s="711"/>
      <c r="AJ382" s="711"/>
    </row>
    <row r="383" spans="1:36" ht="15.75" customHeight="1">
      <c r="A383" s="711"/>
      <c r="B383" s="711"/>
      <c r="C383" s="711"/>
      <c r="D383" s="711"/>
      <c r="E383" s="711"/>
      <c r="F383" s="711"/>
      <c r="G383" s="711"/>
      <c r="H383" s="711"/>
      <c r="I383" s="711"/>
      <c r="J383" s="711"/>
      <c r="K383" s="711"/>
      <c r="L383" s="711"/>
      <c r="M383" s="711"/>
      <c r="N383" s="711"/>
      <c r="O383" s="711"/>
      <c r="P383" s="711"/>
      <c r="Q383" s="711"/>
      <c r="R383" s="711"/>
      <c r="S383" s="711"/>
      <c r="T383" s="711"/>
      <c r="U383" s="711"/>
      <c r="V383" s="711"/>
      <c r="W383" s="711"/>
      <c r="X383" s="711"/>
      <c r="Y383" s="711"/>
      <c r="Z383" s="711"/>
      <c r="AA383" s="711"/>
      <c r="AB383" s="711"/>
      <c r="AC383" s="711"/>
      <c r="AD383" s="711"/>
      <c r="AE383" s="711"/>
      <c r="AF383" s="711"/>
      <c r="AG383" s="711"/>
      <c r="AH383" s="711"/>
      <c r="AI383" s="711"/>
      <c r="AJ383" s="711"/>
    </row>
    <row r="384" spans="1:36" ht="15.75" customHeight="1">
      <c r="A384" s="711"/>
      <c r="B384" s="711"/>
      <c r="C384" s="711"/>
      <c r="D384" s="711"/>
      <c r="E384" s="711"/>
      <c r="F384" s="711"/>
      <c r="G384" s="711"/>
      <c r="H384" s="711"/>
      <c r="I384" s="711"/>
      <c r="J384" s="711"/>
      <c r="K384" s="711"/>
      <c r="L384" s="711"/>
      <c r="M384" s="711"/>
      <c r="N384" s="711"/>
      <c r="O384" s="711"/>
      <c r="P384" s="711"/>
      <c r="Q384" s="711"/>
      <c r="R384" s="711"/>
      <c r="S384" s="711"/>
      <c r="T384" s="711"/>
      <c r="U384" s="711"/>
      <c r="V384" s="711"/>
      <c r="W384" s="711"/>
      <c r="X384" s="711"/>
      <c r="Y384" s="711"/>
      <c r="Z384" s="711"/>
      <c r="AA384" s="711"/>
      <c r="AB384" s="711"/>
      <c r="AC384" s="711"/>
      <c r="AD384" s="711"/>
      <c r="AE384" s="711"/>
      <c r="AF384" s="711"/>
      <c r="AG384" s="711"/>
      <c r="AH384" s="711"/>
      <c r="AI384" s="711"/>
      <c r="AJ384" s="711"/>
    </row>
    <row r="385" spans="1:36" ht="15.75" customHeight="1">
      <c r="A385" s="711"/>
      <c r="B385" s="711"/>
      <c r="C385" s="711"/>
      <c r="D385" s="711"/>
      <c r="E385" s="711"/>
      <c r="F385" s="711"/>
      <c r="G385" s="711"/>
      <c r="H385" s="711"/>
      <c r="I385" s="711"/>
      <c r="J385" s="711"/>
      <c r="K385" s="711"/>
      <c r="L385" s="711"/>
      <c r="M385" s="711"/>
      <c r="N385" s="711"/>
      <c r="O385" s="711"/>
      <c r="P385" s="711"/>
      <c r="Q385" s="711"/>
      <c r="R385" s="711"/>
      <c r="S385" s="711"/>
      <c r="T385" s="711"/>
      <c r="U385" s="711"/>
      <c r="V385" s="711"/>
      <c r="W385" s="711"/>
      <c r="X385" s="711"/>
      <c r="Y385" s="711"/>
      <c r="Z385" s="711"/>
      <c r="AA385" s="711"/>
      <c r="AB385" s="711"/>
      <c r="AC385" s="711"/>
      <c r="AD385" s="711"/>
      <c r="AE385" s="711"/>
      <c r="AF385" s="711"/>
      <c r="AG385" s="711"/>
      <c r="AH385" s="711"/>
      <c r="AI385" s="711"/>
      <c r="AJ385" s="711"/>
    </row>
    <row r="386" spans="1:36" ht="15.75" customHeight="1">
      <c r="A386" s="711"/>
      <c r="B386" s="711"/>
      <c r="C386" s="711"/>
      <c r="D386" s="711"/>
      <c r="E386" s="711"/>
      <c r="F386" s="711"/>
      <c r="G386" s="711"/>
      <c r="H386" s="711"/>
      <c r="I386" s="711"/>
      <c r="J386" s="711"/>
      <c r="K386" s="711"/>
      <c r="L386" s="711"/>
      <c r="M386" s="711"/>
      <c r="N386" s="711"/>
      <c r="O386" s="711"/>
      <c r="P386" s="711"/>
      <c r="Q386" s="711"/>
      <c r="R386" s="711"/>
      <c r="S386" s="711"/>
      <c r="T386" s="711"/>
      <c r="U386" s="711"/>
      <c r="V386" s="711"/>
      <c r="W386" s="711"/>
      <c r="X386" s="711"/>
      <c r="Y386" s="711"/>
      <c r="Z386" s="711"/>
      <c r="AA386" s="711"/>
      <c r="AB386" s="711"/>
      <c r="AC386" s="711"/>
      <c r="AD386" s="711"/>
      <c r="AE386" s="711"/>
      <c r="AF386" s="711"/>
      <c r="AG386" s="711"/>
      <c r="AH386" s="711"/>
      <c r="AI386" s="711"/>
      <c r="AJ386" s="711"/>
    </row>
    <row r="387" spans="1:36" ht="15.75" customHeight="1">
      <c r="A387" s="711"/>
      <c r="B387" s="711"/>
      <c r="C387" s="711"/>
      <c r="D387" s="711"/>
      <c r="E387" s="711"/>
      <c r="F387" s="711"/>
      <c r="G387" s="711"/>
      <c r="H387" s="711"/>
      <c r="I387" s="711"/>
      <c r="J387" s="711"/>
      <c r="K387" s="711"/>
      <c r="L387" s="711"/>
      <c r="M387" s="711"/>
      <c r="N387" s="711"/>
      <c r="O387" s="711"/>
      <c r="P387" s="711"/>
      <c r="Q387" s="711"/>
      <c r="R387" s="711"/>
      <c r="S387" s="711"/>
      <c r="T387" s="711"/>
      <c r="U387" s="711"/>
      <c r="V387" s="711"/>
      <c r="W387" s="711"/>
      <c r="X387" s="711"/>
      <c r="Y387" s="711"/>
      <c r="Z387" s="711"/>
      <c r="AA387" s="711"/>
      <c r="AB387" s="711"/>
      <c r="AC387" s="711"/>
      <c r="AD387" s="711"/>
      <c r="AE387" s="711"/>
      <c r="AF387" s="711"/>
      <c r="AG387" s="711"/>
      <c r="AH387" s="711"/>
      <c r="AI387" s="711"/>
      <c r="AJ387" s="711"/>
    </row>
    <row r="388" spans="1:36" ht="15.75" customHeight="1">
      <c r="A388" s="711"/>
      <c r="B388" s="711"/>
      <c r="C388" s="711"/>
      <c r="D388" s="711"/>
      <c r="E388" s="711"/>
      <c r="F388" s="711"/>
      <c r="G388" s="711"/>
      <c r="H388" s="711"/>
      <c r="I388" s="711"/>
      <c r="J388" s="711"/>
      <c r="K388" s="711"/>
      <c r="L388" s="711"/>
      <c r="M388" s="711"/>
      <c r="N388" s="711"/>
      <c r="O388" s="711"/>
      <c r="P388" s="711"/>
      <c r="Q388" s="711"/>
      <c r="R388" s="711"/>
      <c r="S388" s="711"/>
      <c r="T388" s="711"/>
      <c r="U388" s="711"/>
      <c r="V388" s="711"/>
      <c r="W388" s="711"/>
      <c r="X388" s="711"/>
      <c r="Y388" s="711"/>
      <c r="Z388" s="711"/>
      <c r="AA388" s="711"/>
      <c r="AB388" s="711"/>
      <c r="AC388" s="711"/>
      <c r="AD388" s="711"/>
      <c r="AE388" s="711"/>
      <c r="AF388" s="711"/>
      <c r="AG388" s="711"/>
      <c r="AH388" s="711"/>
      <c r="AI388" s="711"/>
      <c r="AJ388" s="711"/>
    </row>
    <row r="389" spans="1:36" ht="15.75" customHeight="1">
      <c r="A389" s="711"/>
      <c r="B389" s="711"/>
      <c r="C389" s="711"/>
      <c r="D389" s="711"/>
      <c r="E389" s="711"/>
      <c r="F389" s="711"/>
      <c r="G389" s="711"/>
      <c r="H389" s="711"/>
      <c r="I389" s="711"/>
      <c r="J389" s="711"/>
      <c r="K389" s="711"/>
      <c r="L389" s="711"/>
      <c r="M389" s="711"/>
      <c r="N389" s="711"/>
      <c r="O389" s="711"/>
      <c r="P389" s="711"/>
      <c r="Q389" s="711"/>
      <c r="R389" s="711"/>
      <c r="S389" s="711"/>
      <c r="T389" s="711"/>
      <c r="U389" s="711"/>
      <c r="V389" s="711"/>
      <c r="W389" s="711"/>
      <c r="X389" s="711"/>
      <c r="Y389" s="711"/>
      <c r="Z389" s="711"/>
      <c r="AA389" s="711"/>
      <c r="AB389" s="711"/>
      <c r="AC389" s="711"/>
      <c r="AD389" s="711"/>
      <c r="AE389" s="711"/>
      <c r="AF389" s="711"/>
      <c r="AG389" s="711"/>
      <c r="AH389" s="711"/>
      <c r="AI389" s="711"/>
      <c r="AJ389" s="711"/>
    </row>
    <row r="390" spans="1:36" ht="15.75" customHeight="1">
      <c r="A390" s="711"/>
      <c r="B390" s="711"/>
      <c r="C390" s="711"/>
      <c r="D390" s="711"/>
      <c r="E390" s="711"/>
      <c r="F390" s="711"/>
      <c r="G390" s="711"/>
      <c r="H390" s="711"/>
      <c r="I390" s="711"/>
      <c r="J390" s="711"/>
      <c r="K390" s="711"/>
      <c r="L390" s="711"/>
      <c r="M390" s="711"/>
      <c r="N390" s="711"/>
      <c r="O390" s="711"/>
      <c r="P390" s="711"/>
      <c r="Q390" s="711"/>
      <c r="R390" s="711"/>
      <c r="S390" s="711"/>
      <c r="T390" s="711"/>
      <c r="U390" s="711"/>
      <c r="V390" s="711"/>
      <c r="W390" s="711"/>
      <c r="X390" s="711"/>
      <c r="Y390" s="711"/>
      <c r="Z390" s="711"/>
      <c r="AA390" s="711"/>
      <c r="AB390" s="711"/>
      <c r="AC390" s="711"/>
      <c r="AD390" s="711"/>
      <c r="AE390" s="711"/>
      <c r="AF390" s="711"/>
      <c r="AG390" s="711"/>
      <c r="AH390" s="711"/>
      <c r="AI390" s="711"/>
      <c r="AJ390" s="711"/>
    </row>
    <row r="391" spans="1:36" ht="15.75" customHeight="1">
      <c r="A391" s="711"/>
      <c r="B391" s="711"/>
      <c r="C391" s="711"/>
      <c r="D391" s="711"/>
      <c r="E391" s="711"/>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711"/>
      <c r="AF391" s="711"/>
      <c r="AG391" s="711"/>
      <c r="AH391" s="711"/>
      <c r="AI391" s="711"/>
      <c r="AJ391" s="711"/>
    </row>
    <row r="392" spans="1:36" ht="15.75" customHeight="1">
      <c r="A392" s="711"/>
      <c r="B392" s="711"/>
      <c r="C392" s="711"/>
      <c r="D392" s="711"/>
      <c r="E392" s="711"/>
      <c r="F392" s="711"/>
      <c r="G392" s="711"/>
      <c r="H392" s="711"/>
      <c r="I392" s="711"/>
      <c r="J392" s="711"/>
      <c r="K392" s="711"/>
      <c r="L392" s="711"/>
      <c r="M392" s="711"/>
      <c r="N392" s="711"/>
      <c r="O392" s="711"/>
      <c r="P392" s="711"/>
      <c r="Q392" s="711"/>
      <c r="R392" s="711"/>
      <c r="S392" s="711"/>
      <c r="T392" s="711"/>
      <c r="U392" s="711"/>
      <c r="V392" s="711"/>
      <c r="W392" s="711"/>
      <c r="X392" s="711"/>
      <c r="Y392" s="711"/>
      <c r="Z392" s="711"/>
      <c r="AA392" s="711"/>
      <c r="AB392" s="711"/>
      <c r="AC392" s="711"/>
      <c r="AD392" s="711"/>
      <c r="AE392" s="711"/>
      <c r="AF392" s="711"/>
      <c r="AG392" s="711"/>
      <c r="AH392" s="711"/>
      <c r="AI392" s="711"/>
      <c r="AJ392" s="711"/>
    </row>
    <row r="393" spans="1:36" ht="15.75" customHeight="1">
      <c r="A393" s="711"/>
      <c r="B393" s="711"/>
      <c r="C393" s="711"/>
      <c r="D393" s="711"/>
      <c r="E393" s="711"/>
      <c r="F393" s="711"/>
      <c r="G393" s="711"/>
      <c r="H393" s="711"/>
      <c r="I393" s="711"/>
      <c r="J393" s="711"/>
      <c r="K393" s="711"/>
      <c r="L393" s="711"/>
      <c r="M393" s="711"/>
      <c r="N393" s="711"/>
      <c r="O393" s="711"/>
      <c r="P393" s="711"/>
      <c r="Q393" s="711"/>
      <c r="R393" s="711"/>
      <c r="S393" s="711"/>
      <c r="T393" s="711"/>
      <c r="U393" s="711"/>
      <c r="V393" s="711"/>
      <c r="W393" s="711"/>
      <c r="X393" s="711"/>
      <c r="Y393" s="711"/>
      <c r="Z393" s="711"/>
      <c r="AA393" s="711"/>
      <c r="AB393" s="711"/>
      <c r="AC393" s="711"/>
      <c r="AD393" s="711"/>
      <c r="AE393" s="711"/>
      <c r="AF393" s="711"/>
      <c r="AG393" s="711"/>
      <c r="AH393" s="711"/>
      <c r="AI393" s="711"/>
      <c r="AJ393" s="711"/>
    </row>
    <row r="394" spans="1:36" ht="15.75" customHeight="1">
      <c r="A394" s="711"/>
      <c r="B394" s="711"/>
      <c r="C394" s="711"/>
      <c r="D394" s="711"/>
      <c r="E394" s="711"/>
      <c r="F394" s="711"/>
      <c r="G394" s="711"/>
      <c r="H394" s="711"/>
      <c r="I394" s="711"/>
      <c r="J394" s="711"/>
      <c r="K394" s="711"/>
      <c r="L394" s="711"/>
      <c r="M394" s="711"/>
      <c r="N394" s="711"/>
      <c r="O394" s="711"/>
      <c r="P394" s="711"/>
      <c r="Q394" s="711"/>
      <c r="R394" s="711"/>
      <c r="S394" s="711"/>
      <c r="T394" s="711"/>
      <c r="U394" s="711"/>
      <c r="V394" s="711"/>
      <c r="W394" s="711"/>
      <c r="X394" s="711"/>
      <c r="Y394" s="711"/>
      <c r="Z394" s="711"/>
      <c r="AA394" s="711"/>
      <c r="AB394" s="711"/>
      <c r="AC394" s="711"/>
      <c r="AD394" s="711"/>
      <c r="AE394" s="711"/>
      <c r="AF394" s="711"/>
      <c r="AG394" s="711"/>
      <c r="AH394" s="711"/>
      <c r="AI394" s="711"/>
      <c r="AJ394" s="711"/>
    </row>
    <row r="395" spans="1:36" ht="15.75" customHeight="1">
      <c r="A395" s="711"/>
      <c r="B395" s="711"/>
      <c r="C395" s="711"/>
      <c r="D395" s="711"/>
      <c r="E395" s="711"/>
      <c r="F395" s="711"/>
      <c r="G395" s="711"/>
      <c r="H395" s="711"/>
      <c r="I395" s="711"/>
      <c r="J395" s="711"/>
      <c r="K395" s="711"/>
      <c r="L395" s="711"/>
      <c r="M395" s="711"/>
      <c r="N395" s="711"/>
      <c r="O395" s="711"/>
      <c r="P395" s="711"/>
      <c r="Q395" s="711"/>
      <c r="R395" s="711"/>
      <c r="S395" s="711"/>
      <c r="T395" s="711"/>
      <c r="U395" s="711"/>
      <c r="V395" s="711"/>
      <c r="W395" s="711"/>
      <c r="X395" s="711"/>
      <c r="Y395" s="711"/>
      <c r="Z395" s="711"/>
      <c r="AA395" s="711"/>
      <c r="AB395" s="711"/>
      <c r="AC395" s="711"/>
      <c r="AD395" s="711"/>
      <c r="AE395" s="711"/>
      <c r="AF395" s="711"/>
      <c r="AG395" s="711"/>
      <c r="AH395" s="711"/>
      <c r="AI395" s="711"/>
      <c r="AJ395" s="711"/>
    </row>
    <row r="396" spans="1:36" ht="15.75" customHeight="1">
      <c r="A396" s="711"/>
      <c r="B396" s="711"/>
      <c r="C396" s="711"/>
      <c r="D396" s="711"/>
      <c r="E396" s="711"/>
      <c r="F396" s="711"/>
      <c r="G396" s="711"/>
      <c r="H396" s="711"/>
      <c r="I396" s="711"/>
      <c r="J396" s="711"/>
      <c r="K396" s="711"/>
      <c r="L396" s="711"/>
      <c r="M396" s="711"/>
      <c r="N396" s="711"/>
      <c r="O396" s="711"/>
      <c r="P396" s="711"/>
      <c r="Q396" s="711"/>
      <c r="R396" s="711"/>
      <c r="S396" s="711"/>
      <c r="T396" s="711"/>
      <c r="U396" s="711"/>
      <c r="V396" s="711"/>
      <c r="W396" s="711"/>
      <c r="X396" s="711"/>
      <c r="Y396" s="711"/>
      <c r="Z396" s="711"/>
      <c r="AA396" s="711"/>
      <c r="AB396" s="711"/>
      <c r="AC396" s="711"/>
      <c r="AD396" s="711"/>
      <c r="AE396" s="711"/>
      <c r="AF396" s="711"/>
      <c r="AG396" s="711"/>
      <c r="AH396" s="711"/>
      <c r="AI396" s="711"/>
      <c r="AJ396" s="711"/>
    </row>
    <row r="397" spans="1:36" ht="15.75" customHeight="1">
      <c r="A397" s="711"/>
      <c r="B397" s="711"/>
      <c r="C397" s="711"/>
      <c r="D397" s="711"/>
      <c r="E397" s="711"/>
      <c r="F397" s="711"/>
      <c r="G397" s="711"/>
      <c r="H397" s="711"/>
      <c r="I397" s="711"/>
      <c r="J397" s="711"/>
      <c r="K397" s="711"/>
      <c r="L397" s="711"/>
      <c r="M397" s="711"/>
      <c r="N397" s="711"/>
      <c r="O397" s="711"/>
      <c r="P397" s="711"/>
      <c r="Q397" s="711"/>
      <c r="R397" s="711"/>
      <c r="S397" s="711"/>
      <c r="T397" s="711"/>
      <c r="U397" s="711"/>
      <c r="V397" s="711"/>
      <c r="W397" s="711"/>
      <c r="X397" s="711"/>
      <c r="Y397" s="711"/>
      <c r="Z397" s="711"/>
      <c r="AA397" s="711"/>
      <c r="AB397" s="711"/>
      <c r="AC397" s="711"/>
      <c r="AD397" s="711"/>
      <c r="AE397" s="711"/>
      <c r="AF397" s="711"/>
      <c r="AG397" s="711"/>
      <c r="AH397" s="711"/>
      <c r="AI397" s="711"/>
      <c r="AJ397" s="711"/>
    </row>
    <row r="398" spans="1:36" ht="15.75" customHeight="1">
      <c r="A398" s="711"/>
      <c r="B398" s="711"/>
      <c r="C398" s="711"/>
      <c r="D398" s="711"/>
      <c r="E398" s="711"/>
      <c r="F398" s="711"/>
      <c r="G398" s="711"/>
      <c r="H398" s="711"/>
      <c r="I398" s="711"/>
      <c r="J398" s="711"/>
      <c r="K398" s="711"/>
      <c r="L398" s="711"/>
      <c r="M398" s="711"/>
      <c r="N398" s="711"/>
      <c r="O398" s="711"/>
      <c r="P398" s="711"/>
      <c r="Q398" s="711"/>
      <c r="R398" s="711"/>
      <c r="S398" s="711"/>
      <c r="T398" s="711"/>
      <c r="U398" s="711"/>
      <c r="V398" s="711"/>
      <c r="W398" s="711"/>
      <c r="X398" s="711"/>
      <c r="Y398" s="711"/>
      <c r="Z398" s="711"/>
      <c r="AA398" s="711"/>
      <c r="AB398" s="711"/>
      <c r="AC398" s="711"/>
      <c r="AD398" s="711"/>
      <c r="AE398" s="711"/>
      <c r="AF398" s="711"/>
      <c r="AG398" s="711"/>
      <c r="AH398" s="711"/>
      <c r="AI398" s="711"/>
      <c r="AJ398" s="711"/>
    </row>
    <row r="399" spans="1:36" ht="15.75" customHeight="1">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711"/>
      <c r="AC399" s="711"/>
      <c r="AD399" s="711"/>
      <c r="AE399" s="711"/>
      <c r="AF399" s="711"/>
      <c r="AG399" s="711"/>
      <c r="AH399" s="711"/>
      <c r="AI399" s="711"/>
      <c r="AJ399" s="711"/>
    </row>
    <row r="400" spans="1:36" ht="15.75" customHeight="1">
      <c r="A400" s="711"/>
      <c r="B400" s="711"/>
      <c r="C400" s="711"/>
      <c r="D400" s="711"/>
      <c r="E400" s="711"/>
      <c r="F400" s="711"/>
      <c r="G400" s="711"/>
      <c r="H400" s="711"/>
      <c r="I400" s="711"/>
      <c r="J400" s="711"/>
      <c r="K400" s="711"/>
      <c r="L400" s="711"/>
      <c r="M400" s="711"/>
      <c r="N400" s="711"/>
      <c r="O400" s="711"/>
      <c r="P400" s="711"/>
      <c r="Q400" s="711"/>
      <c r="R400" s="711"/>
      <c r="S400" s="711"/>
      <c r="T400" s="711"/>
      <c r="U400" s="711"/>
      <c r="V400" s="711"/>
      <c r="W400" s="711"/>
      <c r="X400" s="711"/>
      <c r="Y400" s="711"/>
      <c r="Z400" s="711"/>
      <c r="AA400" s="711"/>
      <c r="AB400" s="711"/>
      <c r="AC400" s="711"/>
      <c r="AD400" s="711"/>
      <c r="AE400" s="711"/>
      <c r="AF400" s="711"/>
      <c r="AG400" s="711"/>
      <c r="AH400" s="711"/>
      <c r="AI400" s="711"/>
      <c r="AJ400" s="711"/>
    </row>
    <row r="401" spans="1:36" ht="15.75" customHeight="1">
      <c r="A401" s="711"/>
      <c r="B401" s="711"/>
      <c r="C401" s="711"/>
      <c r="D401" s="711"/>
      <c r="E401" s="711"/>
      <c r="F401" s="711"/>
      <c r="G401" s="711"/>
      <c r="H401" s="711"/>
      <c r="I401" s="711"/>
      <c r="J401" s="711"/>
      <c r="K401" s="711"/>
      <c r="L401" s="711"/>
      <c r="M401" s="711"/>
      <c r="N401" s="711"/>
      <c r="O401" s="711"/>
      <c r="P401" s="711"/>
      <c r="Q401" s="711"/>
      <c r="R401" s="711"/>
      <c r="S401" s="711"/>
      <c r="T401" s="711"/>
      <c r="U401" s="711"/>
      <c r="V401" s="711"/>
      <c r="W401" s="711"/>
      <c r="X401" s="711"/>
      <c r="Y401" s="711"/>
      <c r="Z401" s="711"/>
      <c r="AA401" s="711"/>
      <c r="AB401" s="711"/>
      <c r="AC401" s="711"/>
      <c r="AD401" s="711"/>
      <c r="AE401" s="711"/>
      <c r="AF401" s="711"/>
      <c r="AG401" s="711"/>
      <c r="AH401" s="711"/>
      <c r="AI401" s="711"/>
      <c r="AJ401" s="711"/>
    </row>
    <row r="402" spans="1:36" ht="15.75" customHeight="1">
      <c r="A402" s="711"/>
      <c r="B402" s="711"/>
      <c r="C402" s="711"/>
      <c r="D402" s="711"/>
      <c r="E402" s="711"/>
      <c r="F402" s="711"/>
      <c r="G402" s="711"/>
      <c r="H402" s="711"/>
      <c r="I402" s="711"/>
      <c r="J402" s="711"/>
      <c r="K402" s="711"/>
      <c r="L402" s="711"/>
      <c r="M402" s="711"/>
      <c r="N402" s="711"/>
      <c r="O402" s="711"/>
      <c r="P402" s="711"/>
      <c r="Q402" s="711"/>
      <c r="R402" s="711"/>
      <c r="S402" s="711"/>
      <c r="T402" s="711"/>
      <c r="U402" s="711"/>
      <c r="V402" s="711"/>
      <c r="W402" s="711"/>
      <c r="X402" s="711"/>
      <c r="Y402" s="711"/>
      <c r="Z402" s="711"/>
      <c r="AA402" s="711"/>
      <c r="AB402" s="711"/>
      <c r="AC402" s="711"/>
      <c r="AD402" s="711"/>
      <c r="AE402" s="711"/>
      <c r="AF402" s="711"/>
      <c r="AG402" s="711"/>
      <c r="AH402" s="711"/>
      <c r="AI402" s="711"/>
      <c r="AJ402" s="711"/>
    </row>
    <row r="403" spans="1:36" ht="15.75" customHeight="1">
      <c r="A403" s="711"/>
      <c r="B403" s="711"/>
      <c r="C403" s="711"/>
      <c r="D403" s="711"/>
      <c r="E403" s="711"/>
      <c r="F403" s="711"/>
      <c r="G403" s="711"/>
      <c r="H403" s="711"/>
      <c r="I403" s="711"/>
      <c r="J403" s="711"/>
      <c r="K403" s="711"/>
      <c r="L403" s="711"/>
      <c r="M403" s="711"/>
      <c r="N403" s="711"/>
      <c r="O403" s="711"/>
      <c r="P403" s="711"/>
      <c r="Q403" s="711"/>
      <c r="R403" s="711"/>
      <c r="S403" s="711"/>
      <c r="T403" s="711"/>
      <c r="U403" s="711"/>
      <c r="V403" s="711"/>
      <c r="W403" s="711"/>
      <c r="X403" s="711"/>
      <c r="Y403" s="711"/>
      <c r="Z403" s="711"/>
      <c r="AA403" s="711"/>
      <c r="AB403" s="711"/>
      <c r="AC403" s="711"/>
      <c r="AD403" s="711"/>
      <c r="AE403" s="711"/>
      <c r="AF403" s="711"/>
      <c r="AG403" s="711"/>
      <c r="AH403" s="711"/>
      <c r="AI403" s="711"/>
      <c r="AJ403" s="711"/>
    </row>
    <row r="404" spans="1:36" ht="15.75" customHeight="1">
      <c r="A404" s="711"/>
      <c r="B404" s="711"/>
      <c r="C404" s="711"/>
      <c r="D404" s="711"/>
      <c r="E404" s="711"/>
      <c r="F404" s="711"/>
      <c r="G404" s="711"/>
      <c r="H404" s="711"/>
      <c r="I404" s="711"/>
      <c r="J404" s="711"/>
      <c r="K404" s="711"/>
      <c r="L404" s="711"/>
      <c r="M404" s="711"/>
      <c r="N404" s="711"/>
      <c r="O404" s="711"/>
      <c r="P404" s="711"/>
      <c r="Q404" s="711"/>
      <c r="R404" s="711"/>
      <c r="S404" s="711"/>
      <c r="T404" s="711"/>
      <c r="U404" s="711"/>
      <c r="V404" s="711"/>
      <c r="W404" s="711"/>
      <c r="X404" s="711"/>
      <c r="Y404" s="711"/>
      <c r="Z404" s="711"/>
      <c r="AA404" s="711"/>
      <c r="AB404" s="711"/>
      <c r="AC404" s="711"/>
      <c r="AD404" s="711"/>
      <c r="AE404" s="711"/>
      <c r="AF404" s="711"/>
      <c r="AG404" s="711"/>
      <c r="AH404" s="711"/>
      <c r="AI404" s="711"/>
      <c r="AJ404" s="711"/>
    </row>
    <row r="405" spans="1:36" ht="15.75" customHeight="1">
      <c r="A405" s="711"/>
      <c r="B405" s="711"/>
      <c r="C405" s="711"/>
      <c r="D405" s="711"/>
      <c r="E405" s="711"/>
      <c r="F405" s="711"/>
      <c r="G405" s="711"/>
      <c r="H405" s="711"/>
      <c r="I405" s="711"/>
      <c r="J405" s="711"/>
      <c r="K405" s="711"/>
      <c r="L405" s="711"/>
      <c r="M405" s="711"/>
      <c r="N405" s="711"/>
      <c r="O405" s="711"/>
      <c r="P405" s="711"/>
      <c r="Q405" s="711"/>
      <c r="R405" s="711"/>
      <c r="S405" s="711"/>
      <c r="T405" s="711"/>
      <c r="U405" s="711"/>
      <c r="V405" s="711"/>
      <c r="W405" s="711"/>
      <c r="X405" s="711"/>
      <c r="Y405" s="711"/>
      <c r="Z405" s="711"/>
      <c r="AA405" s="711"/>
      <c r="AB405" s="711"/>
      <c r="AC405" s="711"/>
      <c r="AD405" s="711"/>
      <c r="AE405" s="711"/>
      <c r="AF405" s="711"/>
      <c r="AG405" s="711"/>
      <c r="AH405" s="711"/>
      <c r="AI405" s="711"/>
      <c r="AJ405" s="711"/>
    </row>
    <row r="406" spans="1:36" ht="15.75" customHeight="1">
      <c r="A406" s="711"/>
      <c r="B406" s="711"/>
      <c r="C406" s="711"/>
      <c r="D406" s="711"/>
      <c r="E406" s="711"/>
      <c r="F406" s="711"/>
      <c r="G406" s="711"/>
      <c r="H406" s="711"/>
      <c r="I406" s="711"/>
      <c r="J406" s="711"/>
      <c r="K406" s="711"/>
      <c r="L406" s="711"/>
      <c r="M406" s="711"/>
      <c r="N406" s="711"/>
      <c r="O406" s="711"/>
      <c r="P406" s="711"/>
      <c r="Q406" s="711"/>
      <c r="R406" s="711"/>
      <c r="S406" s="711"/>
      <c r="T406" s="711"/>
      <c r="U406" s="711"/>
      <c r="V406" s="711"/>
      <c r="W406" s="711"/>
      <c r="X406" s="711"/>
      <c r="Y406" s="711"/>
      <c r="Z406" s="711"/>
      <c r="AA406" s="711"/>
      <c r="AB406" s="711"/>
      <c r="AC406" s="711"/>
      <c r="AD406" s="711"/>
      <c r="AE406" s="711"/>
      <c r="AF406" s="711"/>
      <c r="AG406" s="711"/>
      <c r="AH406" s="711"/>
      <c r="AI406" s="711"/>
      <c r="AJ406" s="711"/>
    </row>
    <row r="407" spans="1:36" ht="15.75" customHeight="1">
      <c r="A407" s="711"/>
      <c r="B407" s="711"/>
      <c r="C407" s="711"/>
      <c r="D407" s="711"/>
      <c r="E407" s="711"/>
      <c r="F407" s="711"/>
      <c r="G407" s="711"/>
      <c r="H407" s="711"/>
      <c r="I407" s="711"/>
      <c r="J407" s="711"/>
      <c r="K407" s="711"/>
      <c r="L407" s="711"/>
      <c r="M407" s="711"/>
      <c r="N407" s="711"/>
      <c r="O407" s="711"/>
      <c r="P407" s="711"/>
      <c r="Q407" s="711"/>
      <c r="R407" s="711"/>
      <c r="S407" s="711"/>
      <c r="T407" s="711"/>
      <c r="U407" s="711"/>
      <c r="V407" s="711"/>
      <c r="W407" s="711"/>
      <c r="X407" s="711"/>
      <c r="Y407" s="711"/>
      <c r="Z407" s="711"/>
      <c r="AA407" s="711"/>
      <c r="AB407" s="711"/>
      <c r="AC407" s="711"/>
      <c r="AD407" s="711"/>
      <c r="AE407" s="711"/>
      <c r="AF407" s="711"/>
      <c r="AG407" s="711"/>
      <c r="AH407" s="711"/>
      <c r="AI407" s="711"/>
      <c r="AJ407" s="711"/>
    </row>
    <row r="408" spans="1:36" ht="15.75" customHeight="1">
      <c r="A408" s="711"/>
      <c r="B408" s="711"/>
      <c r="C408" s="711"/>
      <c r="D408" s="711"/>
      <c r="E408" s="711"/>
      <c r="F408" s="711"/>
      <c r="G408" s="711"/>
      <c r="H408" s="711"/>
      <c r="I408" s="711"/>
      <c r="J408" s="711"/>
      <c r="K408" s="711"/>
      <c r="L408" s="711"/>
      <c r="M408" s="711"/>
      <c r="N408" s="711"/>
      <c r="O408" s="711"/>
      <c r="P408" s="711"/>
      <c r="Q408" s="711"/>
      <c r="R408" s="711"/>
      <c r="S408" s="711"/>
      <c r="T408" s="711"/>
      <c r="U408" s="711"/>
      <c r="V408" s="711"/>
      <c r="W408" s="711"/>
      <c r="X408" s="711"/>
      <c r="Y408" s="711"/>
      <c r="Z408" s="711"/>
      <c r="AA408" s="711"/>
      <c r="AB408" s="711"/>
      <c r="AC408" s="711"/>
      <c r="AD408" s="711"/>
      <c r="AE408" s="711"/>
      <c r="AF408" s="711"/>
      <c r="AG408" s="711"/>
      <c r="AH408" s="711"/>
      <c r="AI408" s="711"/>
      <c r="AJ408" s="711"/>
    </row>
    <row r="409" spans="1:36" ht="15.75" customHeight="1">
      <c r="A409" s="711"/>
      <c r="B409" s="711"/>
      <c r="C409" s="711"/>
      <c r="D409" s="711"/>
      <c r="E409" s="711"/>
      <c r="F409" s="711"/>
      <c r="G409" s="711"/>
      <c r="H409" s="711"/>
      <c r="I409" s="711"/>
      <c r="J409" s="711"/>
      <c r="K409" s="711"/>
      <c r="L409" s="711"/>
      <c r="M409" s="711"/>
      <c r="N409" s="711"/>
      <c r="O409" s="711"/>
      <c r="P409" s="711"/>
      <c r="Q409" s="711"/>
      <c r="R409" s="711"/>
      <c r="S409" s="711"/>
      <c r="T409" s="711"/>
      <c r="U409" s="711"/>
      <c r="V409" s="711"/>
      <c r="W409" s="711"/>
      <c r="X409" s="711"/>
      <c r="Y409" s="711"/>
      <c r="Z409" s="711"/>
      <c r="AA409" s="711"/>
      <c r="AB409" s="711"/>
      <c r="AC409" s="711"/>
      <c r="AD409" s="711"/>
      <c r="AE409" s="711"/>
      <c r="AF409" s="711"/>
      <c r="AG409" s="711"/>
      <c r="AH409" s="711"/>
      <c r="AI409" s="711"/>
      <c r="AJ409" s="711"/>
    </row>
    <row r="410" spans="1:36" ht="15.75" customHeight="1">
      <c r="A410" s="711"/>
      <c r="B410" s="711"/>
      <c r="C410" s="711"/>
      <c r="D410" s="711"/>
      <c r="E410" s="711"/>
      <c r="F410" s="711"/>
      <c r="G410" s="711"/>
      <c r="H410" s="711"/>
      <c r="I410" s="711"/>
      <c r="J410" s="711"/>
      <c r="K410" s="711"/>
      <c r="L410" s="711"/>
      <c r="M410" s="711"/>
      <c r="N410" s="711"/>
      <c r="O410" s="711"/>
      <c r="P410" s="711"/>
      <c r="Q410" s="711"/>
      <c r="R410" s="711"/>
      <c r="S410" s="711"/>
      <c r="T410" s="711"/>
      <c r="U410" s="711"/>
      <c r="V410" s="711"/>
      <c r="W410" s="711"/>
      <c r="X410" s="711"/>
      <c r="Y410" s="711"/>
      <c r="Z410" s="711"/>
      <c r="AA410" s="711"/>
      <c r="AB410" s="711"/>
      <c r="AC410" s="711"/>
      <c r="AD410" s="711"/>
      <c r="AE410" s="711"/>
      <c r="AF410" s="711"/>
      <c r="AG410" s="711"/>
      <c r="AH410" s="711"/>
      <c r="AI410" s="711"/>
      <c r="AJ410" s="711"/>
    </row>
    <row r="411" spans="1:36" ht="15.75" customHeight="1">
      <c r="A411" s="711"/>
      <c r="B411" s="711"/>
      <c r="C411" s="711"/>
      <c r="D411" s="711"/>
      <c r="E411" s="711"/>
      <c r="F411" s="711"/>
      <c r="G411" s="711"/>
      <c r="H411" s="711"/>
      <c r="I411" s="711"/>
      <c r="J411" s="711"/>
      <c r="K411" s="711"/>
      <c r="L411" s="711"/>
      <c r="M411" s="711"/>
      <c r="N411" s="711"/>
      <c r="O411" s="711"/>
      <c r="P411" s="711"/>
      <c r="Q411" s="711"/>
      <c r="R411" s="711"/>
      <c r="S411" s="711"/>
      <c r="T411" s="711"/>
      <c r="U411" s="711"/>
      <c r="V411" s="711"/>
      <c r="W411" s="711"/>
      <c r="X411" s="711"/>
      <c r="Y411" s="711"/>
      <c r="Z411" s="711"/>
      <c r="AA411" s="711"/>
      <c r="AB411" s="711"/>
      <c r="AC411" s="711"/>
      <c r="AD411" s="711"/>
      <c r="AE411" s="711"/>
      <c r="AF411" s="711"/>
      <c r="AG411" s="711"/>
      <c r="AH411" s="711"/>
      <c r="AI411" s="711"/>
      <c r="AJ411" s="711"/>
    </row>
    <row r="412" spans="1:36" ht="15.75" customHeight="1">
      <c r="A412" s="711"/>
      <c r="B412" s="711"/>
      <c r="C412" s="711"/>
      <c r="D412" s="711"/>
      <c r="E412" s="711"/>
      <c r="F412" s="711"/>
      <c r="G412" s="711"/>
      <c r="H412" s="711"/>
      <c r="I412" s="711"/>
      <c r="J412" s="711"/>
      <c r="K412" s="711"/>
      <c r="L412" s="711"/>
      <c r="M412" s="711"/>
      <c r="N412" s="711"/>
      <c r="O412" s="711"/>
      <c r="P412" s="711"/>
      <c r="Q412" s="711"/>
      <c r="R412" s="711"/>
      <c r="S412" s="711"/>
      <c r="T412" s="711"/>
      <c r="U412" s="711"/>
      <c r="V412" s="711"/>
      <c r="W412" s="711"/>
      <c r="X412" s="711"/>
      <c r="Y412" s="711"/>
      <c r="Z412" s="711"/>
      <c r="AA412" s="711"/>
      <c r="AB412" s="711"/>
      <c r="AC412" s="711"/>
      <c r="AD412" s="711"/>
      <c r="AE412" s="711"/>
      <c r="AF412" s="711"/>
      <c r="AG412" s="711"/>
      <c r="AH412" s="711"/>
      <c r="AI412" s="711"/>
      <c r="AJ412" s="711"/>
    </row>
    <row r="413" spans="1:36" ht="15.75" customHeight="1">
      <c r="A413" s="711"/>
      <c r="B413" s="711"/>
      <c r="C413" s="711"/>
      <c r="D413" s="711"/>
      <c r="E413" s="711"/>
      <c r="F413" s="711"/>
      <c r="G413" s="711"/>
      <c r="H413" s="711"/>
      <c r="I413" s="711"/>
      <c r="J413" s="711"/>
      <c r="K413" s="711"/>
      <c r="L413" s="711"/>
      <c r="M413" s="711"/>
      <c r="N413" s="711"/>
      <c r="O413" s="711"/>
      <c r="P413" s="711"/>
      <c r="Q413" s="711"/>
      <c r="R413" s="711"/>
      <c r="S413" s="711"/>
      <c r="T413" s="711"/>
      <c r="U413" s="711"/>
      <c r="V413" s="711"/>
      <c r="W413" s="711"/>
      <c r="X413" s="711"/>
      <c r="Y413" s="711"/>
      <c r="Z413" s="711"/>
      <c r="AA413" s="711"/>
      <c r="AB413" s="711"/>
      <c r="AC413" s="711"/>
      <c r="AD413" s="711"/>
      <c r="AE413" s="711"/>
      <c r="AF413" s="711"/>
      <c r="AG413" s="711"/>
      <c r="AH413" s="711"/>
      <c r="AI413" s="711"/>
      <c r="AJ413" s="711"/>
    </row>
    <row r="414" spans="1:36" ht="15.75" customHeight="1">
      <c r="A414" s="711"/>
      <c r="B414" s="711"/>
      <c r="C414" s="711"/>
      <c r="D414" s="711"/>
      <c r="E414" s="711"/>
      <c r="F414" s="711"/>
      <c r="G414" s="711"/>
      <c r="H414" s="711"/>
      <c r="I414" s="711"/>
      <c r="J414" s="711"/>
      <c r="K414" s="711"/>
      <c r="L414" s="711"/>
      <c r="M414" s="711"/>
      <c r="N414" s="711"/>
      <c r="O414" s="711"/>
      <c r="P414" s="711"/>
      <c r="Q414" s="711"/>
      <c r="R414" s="711"/>
      <c r="S414" s="711"/>
      <c r="T414" s="711"/>
      <c r="U414" s="711"/>
      <c r="V414" s="711"/>
      <c r="W414" s="711"/>
      <c r="X414" s="711"/>
      <c r="Y414" s="711"/>
      <c r="Z414" s="711"/>
      <c r="AA414" s="711"/>
      <c r="AB414" s="711"/>
      <c r="AC414" s="711"/>
      <c r="AD414" s="711"/>
      <c r="AE414" s="711"/>
      <c r="AF414" s="711"/>
      <c r="AG414" s="711"/>
      <c r="AH414" s="711"/>
      <c r="AI414" s="711"/>
      <c r="AJ414" s="711"/>
    </row>
    <row r="415" spans="1:36" ht="15.75" customHeight="1">
      <c r="A415" s="711"/>
      <c r="B415" s="711"/>
      <c r="C415" s="711"/>
      <c r="D415" s="711"/>
      <c r="E415" s="711"/>
      <c r="F415" s="711"/>
      <c r="G415" s="711"/>
      <c r="H415" s="711"/>
      <c r="I415" s="711"/>
      <c r="J415" s="711"/>
      <c r="K415" s="711"/>
      <c r="L415" s="711"/>
      <c r="M415" s="711"/>
      <c r="N415" s="711"/>
      <c r="O415" s="711"/>
      <c r="P415" s="711"/>
      <c r="Q415" s="711"/>
      <c r="R415" s="711"/>
      <c r="S415" s="711"/>
      <c r="T415" s="711"/>
      <c r="U415" s="711"/>
      <c r="V415" s="711"/>
      <c r="W415" s="711"/>
      <c r="X415" s="711"/>
      <c r="Y415" s="711"/>
      <c r="Z415" s="711"/>
      <c r="AA415" s="711"/>
      <c r="AB415" s="711"/>
      <c r="AC415" s="711"/>
      <c r="AD415" s="711"/>
      <c r="AE415" s="711"/>
      <c r="AF415" s="711"/>
      <c r="AG415" s="711"/>
      <c r="AH415" s="711"/>
      <c r="AI415" s="711"/>
      <c r="AJ415" s="711"/>
    </row>
    <row r="416" spans="1:36" ht="15.75" customHeight="1">
      <c r="A416" s="711"/>
      <c r="B416" s="711"/>
      <c r="C416" s="711"/>
      <c r="D416" s="711"/>
      <c r="E416" s="711"/>
      <c r="F416" s="711"/>
      <c r="G416" s="711"/>
      <c r="H416" s="711"/>
      <c r="I416" s="711"/>
      <c r="J416" s="711"/>
      <c r="K416" s="711"/>
      <c r="L416" s="711"/>
      <c r="M416" s="711"/>
      <c r="N416" s="711"/>
      <c r="O416" s="711"/>
      <c r="P416" s="711"/>
      <c r="Q416" s="711"/>
      <c r="R416" s="711"/>
      <c r="S416" s="711"/>
      <c r="T416" s="711"/>
      <c r="U416" s="711"/>
      <c r="V416" s="711"/>
      <c r="W416" s="711"/>
      <c r="X416" s="711"/>
      <c r="Y416" s="711"/>
      <c r="Z416" s="711"/>
      <c r="AA416" s="711"/>
      <c r="AB416" s="711"/>
      <c r="AC416" s="711"/>
      <c r="AD416" s="711"/>
      <c r="AE416" s="711"/>
      <c r="AF416" s="711"/>
      <c r="AG416" s="711"/>
      <c r="AH416" s="711"/>
      <c r="AI416" s="711"/>
      <c r="AJ416" s="711"/>
    </row>
    <row r="417" spans="1:36" ht="15.75" customHeight="1">
      <c r="A417" s="711"/>
      <c r="B417" s="711"/>
      <c r="C417" s="711"/>
      <c r="D417" s="711"/>
      <c r="E417" s="711"/>
      <c r="F417" s="711"/>
      <c r="G417" s="711"/>
      <c r="H417" s="711"/>
      <c r="I417" s="711"/>
      <c r="J417" s="711"/>
      <c r="K417" s="711"/>
      <c r="L417" s="711"/>
      <c r="M417" s="711"/>
      <c r="N417" s="711"/>
      <c r="O417" s="711"/>
      <c r="P417" s="711"/>
      <c r="Q417" s="711"/>
      <c r="R417" s="711"/>
      <c r="S417" s="711"/>
      <c r="T417" s="711"/>
      <c r="U417" s="711"/>
      <c r="V417" s="711"/>
      <c r="W417" s="711"/>
      <c r="X417" s="711"/>
      <c r="Y417" s="711"/>
      <c r="Z417" s="711"/>
      <c r="AA417" s="711"/>
      <c r="AB417" s="711"/>
      <c r="AC417" s="711"/>
      <c r="AD417" s="711"/>
      <c r="AE417" s="711"/>
      <c r="AF417" s="711"/>
      <c r="AG417" s="711"/>
      <c r="AH417" s="711"/>
      <c r="AI417" s="711"/>
      <c r="AJ417" s="711"/>
    </row>
    <row r="418" spans="1:36" ht="15.75" customHeight="1">
      <c r="A418" s="711"/>
      <c r="B418" s="711"/>
      <c r="C418" s="711"/>
      <c r="D418" s="711"/>
      <c r="E418" s="711"/>
      <c r="F418" s="711"/>
      <c r="G418" s="711"/>
      <c r="H418" s="711"/>
      <c r="I418" s="711"/>
      <c r="J418" s="711"/>
      <c r="K418" s="711"/>
      <c r="L418" s="711"/>
      <c r="M418" s="711"/>
      <c r="N418" s="711"/>
      <c r="O418" s="711"/>
      <c r="P418" s="711"/>
      <c r="Q418" s="711"/>
      <c r="R418" s="711"/>
      <c r="S418" s="711"/>
      <c r="T418" s="711"/>
      <c r="U418" s="711"/>
      <c r="V418" s="711"/>
      <c r="W418" s="711"/>
      <c r="X418" s="711"/>
      <c r="Y418" s="711"/>
      <c r="Z418" s="711"/>
      <c r="AA418" s="711"/>
      <c r="AB418" s="711"/>
      <c r="AC418" s="711"/>
      <c r="AD418" s="711"/>
      <c r="AE418" s="711"/>
      <c r="AF418" s="711"/>
      <c r="AG418" s="711"/>
      <c r="AH418" s="711"/>
      <c r="AI418" s="711"/>
      <c r="AJ418" s="711"/>
    </row>
    <row r="419" spans="1:36" ht="15.75" customHeight="1">
      <c r="A419" s="711"/>
      <c r="B419" s="711"/>
      <c r="C419" s="711"/>
      <c r="D419" s="711"/>
      <c r="E419" s="711"/>
      <c r="F419" s="711"/>
      <c r="G419" s="711"/>
      <c r="H419" s="711"/>
      <c r="I419" s="711"/>
      <c r="J419" s="711"/>
      <c r="K419" s="711"/>
      <c r="L419" s="711"/>
      <c r="M419" s="711"/>
      <c r="N419" s="711"/>
      <c r="O419" s="711"/>
      <c r="P419" s="711"/>
      <c r="Q419" s="711"/>
      <c r="R419" s="711"/>
      <c r="S419" s="711"/>
      <c r="T419" s="711"/>
      <c r="U419" s="711"/>
      <c r="V419" s="711"/>
      <c r="W419" s="711"/>
      <c r="X419" s="711"/>
      <c r="Y419" s="711"/>
      <c r="Z419" s="711"/>
      <c r="AA419" s="711"/>
      <c r="AB419" s="711"/>
      <c r="AC419" s="711"/>
      <c r="AD419" s="711"/>
      <c r="AE419" s="711"/>
      <c r="AF419" s="711"/>
      <c r="AG419" s="711"/>
      <c r="AH419" s="711"/>
      <c r="AI419" s="711"/>
      <c r="AJ419" s="711"/>
    </row>
    <row r="420" spans="1:36" ht="15.75" customHeight="1">
      <c r="A420" s="711"/>
      <c r="B420" s="711"/>
      <c r="C420" s="711"/>
      <c r="D420" s="711"/>
      <c r="E420" s="711"/>
      <c r="F420" s="711"/>
      <c r="G420" s="711"/>
      <c r="H420" s="711"/>
      <c r="I420" s="711"/>
      <c r="J420" s="711"/>
      <c r="K420" s="711"/>
      <c r="L420" s="711"/>
      <c r="M420" s="711"/>
      <c r="N420" s="711"/>
      <c r="O420" s="711"/>
      <c r="P420" s="711"/>
      <c r="Q420" s="711"/>
      <c r="R420" s="711"/>
      <c r="S420" s="711"/>
      <c r="T420" s="711"/>
      <c r="U420" s="711"/>
      <c r="V420" s="711"/>
      <c r="W420" s="711"/>
      <c r="X420" s="711"/>
      <c r="Y420" s="711"/>
      <c r="Z420" s="711"/>
      <c r="AA420" s="711"/>
      <c r="AB420" s="711"/>
      <c r="AC420" s="711"/>
      <c r="AD420" s="711"/>
      <c r="AE420" s="711"/>
      <c r="AF420" s="711"/>
      <c r="AG420" s="711"/>
      <c r="AH420" s="711"/>
      <c r="AI420" s="711"/>
      <c r="AJ420" s="711"/>
    </row>
    <row r="421" spans="1:36" ht="15.75" customHeight="1">
      <c r="A421" s="711"/>
      <c r="B421" s="711"/>
      <c r="C421" s="711"/>
      <c r="D421" s="711"/>
      <c r="E421" s="711"/>
      <c r="F421" s="711"/>
      <c r="G421" s="711"/>
      <c r="H421" s="711"/>
      <c r="I421" s="711"/>
      <c r="J421" s="711"/>
      <c r="K421" s="711"/>
      <c r="L421" s="711"/>
      <c r="M421" s="711"/>
      <c r="N421" s="711"/>
      <c r="O421" s="711"/>
      <c r="P421" s="711"/>
      <c r="Q421" s="711"/>
      <c r="R421" s="711"/>
      <c r="S421" s="711"/>
      <c r="T421" s="711"/>
      <c r="U421" s="711"/>
      <c r="V421" s="711"/>
      <c r="W421" s="711"/>
      <c r="X421" s="711"/>
      <c r="Y421" s="711"/>
      <c r="Z421" s="711"/>
      <c r="AA421" s="711"/>
      <c r="AB421" s="711"/>
      <c r="AC421" s="711"/>
      <c r="AD421" s="711"/>
      <c r="AE421" s="711"/>
      <c r="AF421" s="711"/>
      <c r="AG421" s="711"/>
      <c r="AH421" s="711"/>
      <c r="AI421" s="711"/>
      <c r="AJ421" s="711"/>
    </row>
    <row r="422" spans="1:36" ht="15.75" customHeight="1">
      <c r="A422" s="711"/>
      <c r="B422" s="711"/>
      <c r="C422" s="711"/>
      <c r="D422" s="711"/>
      <c r="E422" s="711"/>
      <c r="F422" s="711"/>
      <c r="G422" s="711"/>
      <c r="H422" s="711"/>
      <c r="I422" s="711"/>
      <c r="J422" s="711"/>
      <c r="K422" s="711"/>
      <c r="L422" s="711"/>
      <c r="M422" s="711"/>
      <c r="N422" s="711"/>
      <c r="O422" s="711"/>
      <c r="P422" s="711"/>
      <c r="Q422" s="711"/>
      <c r="R422" s="711"/>
      <c r="S422" s="711"/>
      <c r="T422" s="711"/>
      <c r="U422" s="711"/>
      <c r="V422" s="711"/>
      <c r="W422" s="711"/>
      <c r="X422" s="711"/>
      <c r="Y422" s="711"/>
      <c r="Z422" s="711"/>
      <c r="AA422" s="711"/>
      <c r="AB422" s="711"/>
      <c r="AC422" s="711"/>
      <c r="AD422" s="711"/>
      <c r="AE422" s="711"/>
      <c r="AF422" s="711"/>
      <c r="AG422" s="711"/>
      <c r="AH422" s="711"/>
      <c r="AI422" s="711"/>
      <c r="AJ422" s="711"/>
    </row>
    <row r="423" spans="1:36" ht="15.75" customHeight="1">
      <c r="A423" s="711"/>
      <c r="B423" s="711"/>
      <c r="C423" s="711"/>
      <c r="D423" s="711"/>
      <c r="E423" s="711"/>
      <c r="F423" s="711"/>
      <c r="G423" s="711"/>
      <c r="H423" s="711"/>
      <c r="I423" s="711"/>
      <c r="J423" s="711"/>
      <c r="K423" s="711"/>
      <c r="L423" s="711"/>
      <c r="M423" s="711"/>
      <c r="N423" s="711"/>
      <c r="O423" s="711"/>
      <c r="P423" s="711"/>
      <c r="Q423" s="711"/>
      <c r="R423" s="711"/>
      <c r="S423" s="711"/>
      <c r="T423" s="711"/>
      <c r="U423" s="711"/>
      <c r="V423" s="711"/>
      <c r="W423" s="711"/>
      <c r="X423" s="711"/>
      <c r="Y423" s="711"/>
      <c r="Z423" s="711"/>
      <c r="AA423" s="711"/>
      <c r="AB423" s="711"/>
      <c r="AC423" s="711"/>
      <c r="AD423" s="711"/>
      <c r="AE423" s="711"/>
      <c r="AF423" s="711"/>
      <c r="AG423" s="711"/>
      <c r="AH423" s="711"/>
      <c r="AI423" s="711"/>
      <c r="AJ423" s="711"/>
    </row>
    <row r="424" spans="1:36" ht="15.75" customHeight="1">
      <c r="A424" s="711"/>
      <c r="B424" s="711"/>
      <c r="C424" s="711"/>
      <c r="D424" s="711"/>
      <c r="E424" s="711"/>
      <c r="F424" s="711"/>
      <c r="G424" s="711"/>
      <c r="H424" s="711"/>
      <c r="I424" s="711"/>
      <c r="J424" s="711"/>
      <c r="K424" s="711"/>
      <c r="L424" s="711"/>
      <c r="M424" s="711"/>
      <c r="N424" s="711"/>
      <c r="O424" s="711"/>
      <c r="P424" s="711"/>
      <c r="Q424" s="711"/>
      <c r="R424" s="711"/>
      <c r="S424" s="711"/>
      <c r="T424" s="711"/>
      <c r="U424" s="711"/>
      <c r="V424" s="711"/>
      <c r="W424" s="711"/>
      <c r="X424" s="711"/>
      <c r="Y424" s="711"/>
      <c r="Z424" s="711"/>
      <c r="AA424" s="711"/>
      <c r="AB424" s="711"/>
      <c r="AC424" s="711"/>
      <c r="AD424" s="711"/>
      <c r="AE424" s="711"/>
      <c r="AF424" s="711"/>
      <c r="AG424" s="711"/>
      <c r="AH424" s="711"/>
      <c r="AI424" s="711"/>
      <c r="AJ424" s="711"/>
    </row>
    <row r="425" spans="1:36" ht="15.75" customHeight="1">
      <c r="A425" s="711"/>
      <c r="B425" s="711"/>
      <c r="C425" s="711"/>
      <c r="D425" s="711"/>
      <c r="E425" s="711"/>
      <c r="F425" s="711"/>
      <c r="G425" s="711"/>
      <c r="H425" s="711"/>
      <c r="I425" s="711"/>
      <c r="J425" s="711"/>
      <c r="K425" s="711"/>
      <c r="L425" s="711"/>
      <c r="M425" s="711"/>
      <c r="N425" s="711"/>
      <c r="O425" s="711"/>
      <c r="P425" s="711"/>
      <c r="Q425" s="711"/>
      <c r="R425" s="711"/>
      <c r="S425" s="711"/>
      <c r="T425" s="711"/>
      <c r="U425" s="711"/>
      <c r="V425" s="711"/>
      <c r="W425" s="711"/>
      <c r="X425" s="711"/>
      <c r="Y425" s="711"/>
      <c r="Z425" s="711"/>
      <c r="AA425" s="711"/>
      <c r="AB425" s="711"/>
      <c r="AC425" s="711"/>
      <c r="AD425" s="711"/>
      <c r="AE425" s="711"/>
      <c r="AF425" s="711"/>
      <c r="AG425" s="711"/>
      <c r="AH425" s="711"/>
      <c r="AI425" s="711"/>
      <c r="AJ425" s="711"/>
    </row>
    <row r="426" spans="1:36" ht="15.75" customHeight="1">
      <c r="A426" s="711"/>
      <c r="B426" s="711"/>
      <c r="C426" s="711"/>
      <c r="D426" s="711"/>
      <c r="E426" s="711"/>
      <c r="F426" s="711"/>
      <c r="G426" s="711"/>
      <c r="H426" s="711"/>
      <c r="I426" s="711"/>
      <c r="J426" s="711"/>
      <c r="K426" s="711"/>
      <c r="L426" s="711"/>
      <c r="M426" s="711"/>
      <c r="N426" s="711"/>
      <c r="O426" s="711"/>
      <c r="P426" s="711"/>
      <c r="Q426" s="711"/>
      <c r="R426" s="711"/>
      <c r="S426" s="711"/>
      <c r="T426" s="711"/>
      <c r="U426" s="711"/>
      <c r="V426" s="711"/>
      <c r="W426" s="711"/>
      <c r="X426" s="711"/>
      <c r="Y426" s="711"/>
      <c r="Z426" s="711"/>
      <c r="AA426" s="711"/>
      <c r="AB426" s="711"/>
      <c r="AC426" s="711"/>
      <c r="AD426" s="711"/>
      <c r="AE426" s="711"/>
      <c r="AF426" s="711"/>
      <c r="AG426" s="711"/>
      <c r="AH426" s="711"/>
      <c r="AI426" s="711"/>
      <c r="AJ426" s="711"/>
    </row>
    <row r="427" spans="1:36" ht="15.75" customHeight="1">
      <c r="A427" s="711"/>
      <c r="B427" s="711"/>
      <c r="C427" s="711"/>
      <c r="D427" s="711"/>
      <c r="E427" s="711"/>
      <c r="F427" s="711"/>
      <c r="G427" s="711"/>
      <c r="H427" s="711"/>
      <c r="I427" s="711"/>
      <c r="J427" s="711"/>
      <c r="K427" s="711"/>
      <c r="L427" s="711"/>
      <c r="M427" s="711"/>
      <c r="N427" s="711"/>
      <c r="O427" s="711"/>
      <c r="P427" s="711"/>
      <c r="Q427" s="711"/>
      <c r="R427" s="711"/>
      <c r="S427" s="711"/>
      <c r="T427" s="711"/>
      <c r="U427" s="711"/>
      <c r="V427" s="711"/>
      <c r="W427" s="711"/>
      <c r="X427" s="711"/>
      <c r="Y427" s="711"/>
      <c r="Z427" s="711"/>
      <c r="AA427" s="711"/>
      <c r="AB427" s="711"/>
      <c r="AC427" s="711"/>
      <c r="AD427" s="711"/>
      <c r="AE427" s="711"/>
      <c r="AF427" s="711"/>
      <c r="AG427" s="711"/>
      <c r="AH427" s="711"/>
      <c r="AI427" s="711"/>
      <c r="AJ427" s="711"/>
    </row>
    <row r="428" spans="1:36" ht="15.75" customHeight="1">
      <c r="A428" s="711"/>
      <c r="B428" s="711"/>
      <c r="C428" s="711"/>
      <c r="D428" s="711"/>
      <c r="E428" s="711"/>
      <c r="F428" s="711"/>
      <c r="G428" s="711"/>
      <c r="H428" s="711"/>
      <c r="I428" s="711"/>
      <c r="J428" s="711"/>
      <c r="K428" s="711"/>
      <c r="L428" s="711"/>
      <c r="M428" s="711"/>
      <c r="N428" s="711"/>
      <c r="O428" s="711"/>
      <c r="P428" s="711"/>
      <c r="Q428" s="711"/>
      <c r="R428" s="711"/>
      <c r="S428" s="711"/>
      <c r="T428" s="711"/>
      <c r="U428" s="711"/>
      <c r="V428" s="711"/>
      <c r="W428" s="711"/>
      <c r="X428" s="711"/>
      <c r="Y428" s="711"/>
      <c r="Z428" s="711"/>
      <c r="AA428" s="711"/>
      <c r="AB428" s="711"/>
      <c r="AC428" s="711"/>
      <c r="AD428" s="711"/>
      <c r="AE428" s="711"/>
      <c r="AF428" s="711"/>
      <c r="AG428" s="711"/>
      <c r="AH428" s="711"/>
      <c r="AI428" s="711"/>
      <c r="AJ428" s="711"/>
    </row>
    <row r="429" spans="1:36" ht="15.75" customHeight="1">
      <c r="A429" s="711"/>
      <c r="B429" s="711"/>
      <c r="C429" s="711"/>
      <c r="D429" s="711"/>
      <c r="E429" s="711"/>
      <c r="F429" s="711"/>
      <c r="G429" s="711"/>
      <c r="H429" s="711"/>
      <c r="I429" s="711"/>
      <c r="J429" s="711"/>
      <c r="K429" s="711"/>
      <c r="L429" s="711"/>
      <c r="M429" s="711"/>
      <c r="N429" s="711"/>
      <c r="O429" s="711"/>
      <c r="P429" s="711"/>
      <c r="Q429" s="711"/>
      <c r="R429" s="711"/>
      <c r="S429" s="711"/>
      <c r="T429" s="711"/>
      <c r="U429" s="711"/>
      <c r="V429" s="711"/>
      <c r="W429" s="711"/>
      <c r="X429" s="711"/>
      <c r="Y429" s="711"/>
      <c r="Z429" s="711"/>
      <c r="AA429" s="711"/>
      <c r="AB429" s="711"/>
      <c r="AC429" s="711"/>
      <c r="AD429" s="711"/>
      <c r="AE429" s="711"/>
      <c r="AF429" s="711"/>
      <c r="AG429" s="711"/>
      <c r="AH429" s="711"/>
      <c r="AI429" s="711"/>
      <c r="AJ429" s="711"/>
    </row>
    <row r="430" spans="1:36" ht="15.75" customHeight="1">
      <c r="A430" s="711"/>
      <c r="B430" s="711"/>
      <c r="C430" s="711"/>
      <c r="D430" s="711"/>
      <c r="E430" s="711"/>
      <c r="F430" s="711"/>
      <c r="G430" s="711"/>
      <c r="H430" s="711"/>
      <c r="I430" s="711"/>
      <c r="J430" s="711"/>
      <c r="K430" s="711"/>
      <c r="L430" s="711"/>
      <c r="M430" s="711"/>
      <c r="N430" s="711"/>
      <c r="O430" s="711"/>
      <c r="P430" s="711"/>
      <c r="Q430" s="711"/>
      <c r="R430" s="711"/>
      <c r="S430" s="711"/>
      <c r="T430" s="711"/>
      <c r="U430" s="711"/>
      <c r="V430" s="711"/>
      <c r="W430" s="711"/>
      <c r="X430" s="711"/>
      <c r="Y430" s="711"/>
      <c r="Z430" s="711"/>
      <c r="AA430" s="711"/>
      <c r="AB430" s="711"/>
      <c r="AC430" s="711"/>
      <c r="AD430" s="711"/>
      <c r="AE430" s="711"/>
      <c r="AF430" s="711"/>
      <c r="AG430" s="711"/>
      <c r="AH430" s="711"/>
      <c r="AI430" s="711"/>
      <c r="AJ430" s="711"/>
    </row>
    <row r="431" spans="1:36" ht="15.75" customHeight="1">
      <c r="A431" s="711"/>
      <c r="B431" s="711"/>
      <c r="C431" s="711"/>
      <c r="D431" s="711"/>
      <c r="E431" s="711"/>
      <c r="F431" s="711"/>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E431" s="711"/>
      <c r="AF431" s="711"/>
      <c r="AG431" s="711"/>
      <c r="AH431" s="711"/>
      <c r="AI431" s="711"/>
      <c r="AJ431" s="711"/>
    </row>
    <row r="432" spans="1:36" ht="15.75" customHeight="1">
      <c r="A432" s="711"/>
      <c r="B432" s="711"/>
      <c r="C432" s="711"/>
      <c r="D432" s="711"/>
      <c r="E432" s="711"/>
      <c r="F432" s="711"/>
      <c r="G432" s="711"/>
      <c r="H432" s="711"/>
      <c r="I432" s="711"/>
      <c r="J432" s="711"/>
      <c r="K432" s="711"/>
      <c r="L432" s="711"/>
      <c r="M432" s="711"/>
      <c r="N432" s="711"/>
      <c r="O432" s="711"/>
      <c r="P432" s="711"/>
      <c r="Q432" s="711"/>
      <c r="R432" s="711"/>
      <c r="S432" s="711"/>
      <c r="T432" s="711"/>
      <c r="U432" s="711"/>
      <c r="V432" s="711"/>
      <c r="W432" s="711"/>
      <c r="X432" s="711"/>
      <c r="Y432" s="711"/>
      <c r="Z432" s="711"/>
      <c r="AA432" s="711"/>
      <c r="AB432" s="711"/>
      <c r="AC432" s="711"/>
      <c r="AD432" s="711"/>
      <c r="AE432" s="711"/>
      <c r="AF432" s="711"/>
      <c r="AG432" s="711"/>
      <c r="AH432" s="711"/>
      <c r="AI432" s="711"/>
      <c r="AJ432" s="711"/>
    </row>
    <row r="433" spans="1:36" ht="15.75" customHeight="1">
      <c r="A433" s="711"/>
      <c r="B433" s="711"/>
      <c r="C433" s="711"/>
      <c r="D433" s="711"/>
      <c r="E433" s="711"/>
      <c r="F433" s="711"/>
      <c r="G433" s="711"/>
      <c r="H433" s="711"/>
      <c r="I433" s="711"/>
      <c r="J433" s="711"/>
      <c r="K433" s="711"/>
      <c r="L433" s="711"/>
      <c r="M433" s="711"/>
      <c r="N433" s="711"/>
      <c r="O433" s="711"/>
      <c r="P433" s="711"/>
      <c r="Q433" s="711"/>
      <c r="R433" s="711"/>
      <c r="S433" s="711"/>
      <c r="T433" s="711"/>
      <c r="U433" s="711"/>
      <c r="V433" s="711"/>
      <c r="W433" s="711"/>
      <c r="X433" s="711"/>
      <c r="Y433" s="711"/>
      <c r="Z433" s="711"/>
      <c r="AA433" s="711"/>
      <c r="AB433" s="711"/>
      <c r="AC433" s="711"/>
      <c r="AD433" s="711"/>
      <c r="AE433" s="711"/>
      <c r="AF433" s="711"/>
      <c r="AG433" s="711"/>
      <c r="AH433" s="711"/>
      <c r="AI433" s="711"/>
      <c r="AJ433" s="711"/>
    </row>
    <row r="434" spans="1:36" ht="15.75" customHeight="1">
      <c r="A434" s="711"/>
      <c r="B434" s="711"/>
      <c r="C434" s="711"/>
      <c r="D434" s="711"/>
      <c r="E434" s="711"/>
      <c r="F434" s="711"/>
      <c r="G434" s="711"/>
      <c r="H434" s="711"/>
      <c r="I434" s="711"/>
      <c r="J434" s="711"/>
      <c r="K434" s="711"/>
      <c r="L434" s="711"/>
      <c r="M434" s="711"/>
      <c r="N434" s="711"/>
      <c r="O434" s="711"/>
      <c r="P434" s="711"/>
      <c r="Q434" s="711"/>
      <c r="R434" s="711"/>
      <c r="S434" s="711"/>
      <c r="T434" s="711"/>
      <c r="U434" s="711"/>
      <c r="V434" s="711"/>
      <c r="W434" s="711"/>
      <c r="X434" s="711"/>
      <c r="Y434" s="711"/>
      <c r="Z434" s="711"/>
      <c r="AA434" s="711"/>
      <c r="AB434" s="711"/>
      <c r="AC434" s="711"/>
      <c r="AD434" s="711"/>
      <c r="AE434" s="711"/>
      <c r="AF434" s="711"/>
      <c r="AG434" s="711"/>
      <c r="AH434" s="711"/>
      <c r="AI434" s="711"/>
      <c r="AJ434" s="711"/>
    </row>
    <row r="435" spans="1:36" ht="15.75" customHeight="1">
      <c r="A435" s="711"/>
      <c r="B435" s="711"/>
      <c r="C435" s="711"/>
      <c r="D435" s="711"/>
      <c r="E435" s="711"/>
      <c r="F435" s="711"/>
      <c r="G435" s="711"/>
      <c r="H435" s="711"/>
      <c r="I435" s="711"/>
      <c r="J435" s="711"/>
      <c r="K435" s="711"/>
      <c r="L435" s="711"/>
      <c r="M435" s="711"/>
      <c r="N435" s="711"/>
      <c r="O435" s="711"/>
      <c r="P435" s="711"/>
      <c r="Q435" s="711"/>
      <c r="R435" s="711"/>
      <c r="S435" s="711"/>
      <c r="T435" s="711"/>
      <c r="U435" s="711"/>
      <c r="V435" s="711"/>
      <c r="W435" s="711"/>
      <c r="X435" s="711"/>
      <c r="Y435" s="711"/>
      <c r="Z435" s="711"/>
      <c r="AA435" s="711"/>
      <c r="AB435" s="711"/>
      <c r="AC435" s="711"/>
      <c r="AD435" s="711"/>
      <c r="AE435" s="711"/>
      <c r="AF435" s="711"/>
      <c r="AG435" s="711"/>
      <c r="AH435" s="711"/>
      <c r="AI435" s="711"/>
      <c r="AJ435" s="711"/>
    </row>
    <row r="436" spans="1:36" ht="15.75" customHeight="1">
      <c r="A436" s="711"/>
      <c r="B436" s="711"/>
      <c r="C436" s="711"/>
      <c r="D436" s="711"/>
      <c r="E436" s="711"/>
      <c r="F436" s="711"/>
      <c r="G436" s="711"/>
      <c r="H436" s="711"/>
      <c r="I436" s="711"/>
      <c r="J436" s="711"/>
      <c r="K436" s="711"/>
      <c r="L436" s="711"/>
      <c r="M436" s="711"/>
      <c r="N436" s="711"/>
      <c r="O436" s="711"/>
      <c r="P436" s="711"/>
      <c r="Q436" s="711"/>
      <c r="R436" s="711"/>
      <c r="S436" s="711"/>
      <c r="T436" s="711"/>
      <c r="U436" s="711"/>
      <c r="V436" s="711"/>
      <c r="W436" s="711"/>
      <c r="X436" s="711"/>
      <c r="Y436" s="711"/>
      <c r="Z436" s="711"/>
      <c r="AA436" s="711"/>
      <c r="AB436" s="711"/>
      <c r="AC436" s="711"/>
      <c r="AD436" s="711"/>
      <c r="AE436" s="711"/>
      <c r="AF436" s="711"/>
      <c r="AG436" s="711"/>
      <c r="AH436" s="711"/>
      <c r="AI436" s="711"/>
      <c r="AJ436" s="711"/>
    </row>
    <row r="437" spans="1:36" ht="15.75" customHeight="1">
      <c r="A437" s="711"/>
      <c r="B437" s="711"/>
      <c r="C437" s="711"/>
      <c r="D437" s="711"/>
      <c r="E437" s="711"/>
      <c r="F437" s="711"/>
      <c r="G437" s="711"/>
      <c r="H437" s="711"/>
      <c r="I437" s="711"/>
      <c r="J437" s="711"/>
      <c r="K437" s="711"/>
      <c r="L437" s="711"/>
      <c r="M437" s="711"/>
      <c r="N437" s="711"/>
      <c r="O437" s="711"/>
      <c r="P437" s="711"/>
      <c r="Q437" s="711"/>
      <c r="R437" s="711"/>
      <c r="S437" s="711"/>
      <c r="T437" s="711"/>
      <c r="U437" s="711"/>
      <c r="V437" s="711"/>
      <c r="W437" s="711"/>
      <c r="X437" s="711"/>
      <c r="Y437" s="711"/>
      <c r="Z437" s="711"/>
      <c r="AA437" s="711"/>
      <c r="AB437" s="711"/>
      <c r="AC437" s="711"/>
      <c r="AD437" s="711"/>
      <c r="AE437" s="711"/>
      <c r="AF437" s="711"/>
      <c r="AG437" s="711"/>
      <c r="AH437" s="711"/>
      <c r="AI437" s="711"/>
      <c r="AJ437" s="711"/>
    </row>
    <row r="438" spans="1:36" ht="15.75" customHeight="1">
      <c r="A438" s="711"/>
      <c r="B438" s="711"/>
      <c r="C438" s="711"/>
      <c r="D438" s="711"/>
      <c r="E438" s="711"/>
      <c r="F438" s="711"/>
      <c r="G438" s="711"/>
      <c r="H438" s="711"/>
      <c r="I438" s="711"/>
      <c r="J438" s="711"/>
      <c r="K438" s="711"/>
      <c r="L438" s="711"/>
      <c r="M438" s="711"/>
      <c r="N438" s="711"/>
      <c r="O438" s="711"/>
      <c r="P438" s="711"/>
      <c r="Q438" s="711"/>
      <c r="R438" s="711"/>
      <c r="S438" s="711"/>
      <c r="T438" s="711"/>
      <c r="U438" s="711"/>
      <c r="V438" s="711"/>
      <c r="W438" s="711"/>
      <c r="X438" s="711"/>
      <c r="Y438" s="711"/>
      <c r="Z438" s="711"/>
      <c r="AA438" s="711"/>
      <c r="AB438" s="711"/>
      <c r="AC438" s="711"/>
      <c r="AD438" s="711"/>
      <c r="AE438" s="711"/>
      <c r="AF438" s="711"/>
      <c r="AG438" s="711"/>
      <c r="AH438" s="711"/>
      <c r="AI438" s="711"/>
      <c r="AJ438" s="711"/>
    </row>
    <row r="439" spans="1:36" ht="15.75" customHeight="1">
      <c r="A439" s="711"/>
      <c r="B439" s="711"/>
      <c r="C439" s="711"/>
      <c r="D439" s="711"/>
      <c r="E439" s="711"/>
      <c r="F439" s="711"/>
      <c r="G439" s="711"/>
      <c r="H439" s="711"/>
      <c r="I439" s="711"/>
      <c r="J439" s="711"/>
      <c r="K439" s="711"/>
      <c r="L439" s="711"/>
      <c r="M439" s="711"/>
      <c r="N439" s="711"/>
      <c r="O439" s="711"/>
      <c r="P439" s="711"/>
      <c r="Q439" s="711"/>
      <c r="R439" s="711"/>
      <c r="S439" s="711"/>
      <c r="T439" s="711"/>
      <c r="U439" s="711"/>
      <c r="V439" s="711"/>
      <c r="W439" s="711"/>
      <c r="X439" s="711"/>
      <c r="Y439" s="711"/>
      <c r="Z439" s="711"/>
      <c r="AA439" s="711"/>
      <c r="AB439" s="711"/>
      <c r="AC439" s="711"/>
      <c r="AD439" s="711"/>
      <c r="AE439" s="711"/>
      <c r="AF439" s="711"/>
      <c r="AG439" s="711"/>
      <c r="AH439" s="711"/>
      <c r="AI439" s="711"/>
      <c r="AJ439" s="711"/>
    </row>
    <row r="440" spans="1:36" ht="15.75" customHeight="1">
      <c r="A440" s="711"/>
      <c r="B440" s="711"/>
      <c r="C440" s="711"/>
      <c r="D440" s="711"/>
      <c r="E440" s="711"/>
      <c r="F440" s="711"/>
      <c r="G440" s="711"/>
      <c r="H440" s="711"/>
      <c r="I440" s="711"/>
      <c r="J440" s="711"/>
      <c r="K440" s="711"/>
      <c r="L440" s="711"/>
      <c r="M440" s="711"/>
      <c r="N440" s="711"/>
      <c r="O440" s="711"/>
      <c r="P440" s="711"/>
      <c r="Q440" s="711"/>
      <c r="R440" s="711"/>
      <c r="S440" s="711"/>
      <c r="T440" s="711"/>
      <c r="U440" s="711"/>
      <c r="V440" s="711"/>
      <c r="W440" s="711"/>
      <c r="X440" s="711"/>
      <c r="Y440" s="711"/>
      <c r="Z440" s="711"/>
      <c r="AA440" s="711"/>
      <c r="AB440" s="711"/>
      <c r="AC440" s="711"/>
      <c r="AD440" s="711"/>
      <c r="AE440" s="711"/>
      <c r="AF440" s="711"/>
      <c r="AG440" s="711"/>
      <c r="AH440" s="711"/>
      <c r="AI440" s="711"/>
      <c r="AJ440" s="711"/>
    </row>
    <row r="441" spans="1:36" ht="15.75" customHeight="1">
      <c r="A441" s="711"/>
      <c r="B441" s="711"/>
      <c r="C441" s="711"/>
      <c r="D441" s="711"/>
      <c r="E441" s="711"/>
      <c r="F441" s="711"/>
      <c r="G441" s="711"/>
      <c r="H441" s="711"/>
      <c r="I441" s="711"/>
      <c r="J441" s="711"/>
      <c r="K441" s="711"/>
      <c r="L441" s="711"/>
      <c r="M441" s="711"/>
      <c r="N441" s="711"/>
      <c r="O441" s="711"/>
      <c r="P441" s="711"/>
      <c r="Q441" s="711"/>
      <c r="R441" s="711"/>
      <c r="S441" s="711"/>
      <c r="T441" s="711"/>
      <c r="U441" s="711"/>
      <c r="V441" s="711"/>
      <c r="W441" s="711"/>
      <c r="X441" s="711"/>
      <c r="Y441" s="711"/>
      <c r="Z441" s="711"/>
      <c r="AA441" s="711"/>
      <c r="AB441" s="711"/>
      <c r="AC441" s="711"/>
      <c r="AD441" s="711"/>
      <c r="AE441" s="711"/>
      <c r="AF441" s="711"/>
      <c r="AG441" s="711"/>
      <c r="AH441" s="711"/>
      <c r="AI441" s="711"/>
      <c r="AJ441" s="711"/>
    </row>
    <row r="442" spans="1:36" ht="15.75" customHeight="1">
      <c r="A442" s="711"/>
      <c r="B442" s="711"/>
      <c r="C442" s="711"/>
      <c r="D442" s="711"/>
      <c r="E442" s="711"/>
      <c r="F442" s="711"/>
      <c r="G442" s="711"/>
      <c r="H442" s="711"/>
      <c r="I442" s="711"/>
      <c r="J442" s="711"/>
      <c r="K442" s="711"/>
      <c r="L442" s="711"/>
      <c r="M442" s="711"/>
      <c r="N442" s="711"/>
      <c r="O442" s="711"/>
      <c r="P442" s="711"/>
      <c r="Q442" s="711"/>
      <c r="R442" s="711"/>
      <c r="S442" s="711"/>
      <c r="T442" s="711"/>
      <c r="U442" s="711"/>
      <c r="V442" s="711"/>
      <c r="W442" s="711"/>
      <c r="X442" s="711"/>
      <c r="Y442" s="711"/>
      <c r="Z442" s="711"/>
      <c r="AA442" s="711"/>
      <c r="AB442" s="711"/>
      <c r="AC442" s="711"/>
      <c r="AD442" s="711"/>
      <c r="AE442" s="711"/>
      <c r="AF442" s="711"/>
      <c r="AG442" s="711"/>
      <c r="AH442" s="711"/>
      <c r="AI442" s="711"/>
      <c r="AJ442" s="711"/>
    </row>
    <row r="443" spans="1:36" ht="15.75" customHeight="1">
      <c r="A443" s="711"/>
      <c r="B443" s="711"/>
      <c r="C443" s="711"/>
      <c r="D443" s="711"/>
      <c r="E443" s="711"/>
      <c r="F443" s="711"/>
      <c r="G443" s="711"/>
      <c r="H443" s="711"/>
      <c r="I443" s="711"/>
      <c r="J443" s="711"/>
      <c r="K443" s="711"/>
      <c r="L443" s="711"/>
      <c r="M443" s="711"/>
      <c r="N443" s="711"/>
      <c r="O443" s="711"/>
      <c r="P443" s="711"/>
      <c r="Q443" s="711"/>
      <c r="R443" s="711"/>
      <c r="S443" s="711"/>
      <c r="T443" s="711"/>
      <c r="U443" s="711"/>
      <c r="V443" s="711"/>
      <c r="W443" s="711"/>
      <c r="X443" s="711"/>
      <c r="Y443" s="711"/>
      <c r="Z443" s="711"/>
      <c r="AA443" s="711"/>
      <c r="AB443" s="711"/>
      <c r="AC443" s="711"/>
      <c r="AD443" s="711"/>
      <c r="AE443" s="711"/>
      <c r="AF443" s="711"/>
      <c r="AG443" s="711"/>
      <c r="AH443" s="711"/>
      <c r="AI443" s="711"/>
      <c r="AJ443" s="711"/>
    </row>
    <row r="444" spans="1:36" ht="15.75" customHeight="1">
      <c r="A444" s="711"/>
      <c r="B444" s="711"/>
      <c r="C444" s="711"/>
      <c r="D444" s="711"/>
      <c r="E444" s="711"/>
      <c r="F444" s="711"/>
      <c r="G444" s="711"/>
      <c r="H444" s="711"/>
      <c r="I444" s="711"/>
      <c r="J444" s="711"/>
      <c r="K444" s="711"/>
      <c r="L444" s="711"/>
      <c r="M444" s="711"/>
      <c r="N444" s="711"/>
      <c r="O444" s="711"/>
      <c r="P444" s="711"/>
      <c r="Q444" s="711"/>
      <c r="R444" s="711"/>
      <c r="S444" s="711"/>
      <c r="T444" s="711"/>
      <c r="U444" s="711"/>
      <c r="V444" s="711"/>
      <c r="W444" s="711"/>
      <c r="X444" s="711"/>
      <c r="Y444" s="711"/>
      <c r="Z444" s="711"/>
      <c r="AA444" s="711"/>
      <c r="AB444" s="711"/>
      <c r="AC444" s="711"/>
      <c r="AD444" s="711"/>
      <c r="AE444" s="711"/>
      <c r="AF444" s="711"/>
      <c r="AG444" s="711"/>
      <c r="AH444" s="711"/>
      <c r="AI444" s="711"/>
      <c r="AJ444" s="711"/>
    </row>
    <row r="445" spans="1:36" ht="15.75" customHeight="1">
      <c r="A445" s="711"/>
      <c r="B445" s="711"/>
      <c r="C445" s="711"/>
      <c r="D445" s="711"/>
      <c r="E445" s="711"/>
      <c r="F445" s="711"/>
      <c r="G445" s="711"/>
      <c r="H445" s="711"/>
      <c r="I445" s="711"/>
      <c r="J445" s="711"/>
      <c r="K445" s="711"/>
      <c r="L445" s="711"/>
      <c r="M445" s="711"/>
      <c r="N445" s="711"/>
      <c r="O445" s="711"/>
      <c r="P445" s="711"/>
      <c r="Q445" s="711"/>
      <c r="R445" s="711"/>
      <c r="S445" s="711"/>
      <c r="T445" s="711"/>
      <c r="U445" s="711"/>
      <c r="V445" s="711"/>
      <c r="W445" s="711"/>
      <c r="X445" s="711"/>
      <c r="Y445" s="711"/>
      <c r="Z445" s="711"/>
      <c r="AA445" s="711"/>
      <c r="AB445" s="711"/>
      <c r="AC445" s="711"/>
      <c r="AD445" s="711"/>
      <c r="AE445" s="711"/>
      <c r="AF445" s="711"/>
      <c r="AG445" s="711"/>
      <c r="AH445" s="711"/>
      <c r="AI445" s="711"/>
      <c r="AJ445" s="711"/>
    </row>
    <row r="446" spans="1:36" ht="15.75" customHeight="1">
      <c r="A446" s="711"/>
      <c r="B446" s="711"/>
      <c r="C446" s="711"/>
      <c r="D446" s="711"/>
      <c r="E446" s="711"/>
      <c r="F446" s="711"/>
      <c r="G446" s="711"/>
      <c r="H446" s="711"/>
      <c r="I446" s="711"/>
      <c r="J446" s="711"/>
      <c r="K446" s="711"/>
      <c r="L446" s="711"/>
      <c r="M446" s="711"/>
      <c r="N446" s="711"/>
      <c r="O446" s="711"/>
      <c r="P446" s="711"/>
      <c r="Q446" s="711"/>
      <c r="R446" s="711"/>
      <c r="S446" s="711"/>
      <c r="T446" s="711"/>
      <c r="U446" s="711"/>
      <c r="V446" s="711"/>
      <c r="W446" s="711"/>
      <c r="X446" s="711"/>
      <c r="Y446" s="711"/>
      <c r="Z446" s="711"/>
      <c r="AA446" s="711"/>
      <c r="AB446" s="711"/>
      <c r="AC446" s="711"/>
      <c r="AD446" s="711"/>
      <c r="AE446" s="711"/>
      <c r="AF446" s="711"/>
      <c r="AG446" s="711"/>
      <c r="AH446" s="711"/>
      <c r="AI446" s="711"/>
      <c r="AJ446" s="711"/>
    </row>
    <row r="447" spans="1:36" ht="15.75" customHeight="1">
      <c r="A447" s="711"/>
      <c r="B447" s="711"/>
      <c r="C447" s="711"/>
      <c r="D447" s="711"/>
      <c r="E447" s="711"/>
      <c r="F447" s="711"/>
      <c r="G447" s="711"/>
      <c r="H447" s="711"/>
      <c r="I447" s="711"/>
      <c r="J447" s="711"/>
      <c r="K447" s="711"/>
      <c r="L447" s="711"/>
      <c r="M447" s="711"/>
      <c r="N447" s="711"/>
      <c r="O447" s="711"/>
      <c r="P447" s="711"/>
      <c r="Q447" s="711"/>
      <c r="R447" s="711"/>
      <c r="S447" s="711"/>
      <c r="T447" s="711"/>
      <c r="U447" s="711"/>
      <c r="V447" s="711"/>
      <c r="W447" s="711"/>
      <c r="X447" s="711"/>
      <c r="Y447" s="711"/>
      <c r="Z447" s="711"/>
      <c r="AA447" s="711"/>
      <c r="AB447" s="711"/>
      <c r="AC447" s="711"/>
      <c r="AD447" s="711"/>
      <c r="AE447" s="711"/>
      <c r="AF447" s="711"/>
      <c r="AG447" s="711"/>
      <c r="AH447" s="711"/>
      <c r="AI447" s="711"/>
      <c r="AJ447" s="711"/>
    </row>
    <row r="448" spans="1:36" ht="15.75" customHeight="1">
      <c r="A448" s="711"/>
      <c r="B448" s="711"/>
      <c r="C448" s="711"/>
      <c r="D448" s="711"/>
      <c r="E448" s="711"/>
      <c r="F448" s="711"/>
      <c r="G448" s="711"/>
      <c r="H448" s="711"/>
      <c r="I448" s="711"/>
      <c r="J448" s="711"/>
      <c r="K448" s="711"/>
      <c r="L448" s="711"/>
      <c r="M448" s="711"/>
      <c r="N448" s="711"/>
      <c r="O448" s="711"/>
      <c r="P448" s="711"/>
      <c r="Q448" s="711"/>
      <c r="R448" s="711"/>
      <c r="S448" s="711"/>
      <c r="T448" s="711"/>
      <c r="U448" s="711"/>
      <c r="V448" s="711"/>
      <c r="W448" s="711"/>
      <c r="X448" s="711"/>
      <c r="Y448" s="711"/>
      <c r="Z448" s="711"/>
      <c r="AA448" s="711"/>
      <c r="AB448" s="711"/>
      <c r="AC448" s="711"/>
      <c r="AD448" s="711"/>
      <c r="AE448" s="711"/>
      <c r="AF448" s="711"/>
      <c r="AG448" s="711"/>
      <c r="AH448" s="711"/>
      <c r="AI448" s="711"/>
      <c r="AJ448" s="711"/>
    </row>
    <row r="449" spans="1:36" ht="15.75" customHeight="1">
      <c r="A449" s="711"/>
      <c r="B449" s="711"/>
      <c r="C449" s="711"/>
      <c r="D449" s="711"/>
      <c r="E449" s="711"/>
      <c r="F449" s="711"/>
      <c r="G449" s="711"/>
      <c r="H449" s="711"/>
      <c r="I449" s="711"/>
      <c r="J449" s="711"/>
      <c r="K449" s="711"/>
      <c r="L449" s="711"/>
      <c r="M449" s="711"/>
      <c r="N449" s="711"/>
      <c r="O449" s="711"/>
      <c r="P449" s="711"/>
      <c r="Q449" s="711"/>
      <c r="R449" s="711"/>
      <c r="S449" s="711"/>
      <c r="T449" s="711"/>
      <c r="U449" s="711"/>
      <c r="V449" s="711"/>
      <c r="W449" s="711"/>
      <c r="X449" s="711"/>
      <c r="Y449" s="711"/>
      <c r="Z449" s="711"/>
      <c r="AA449" s="711"/>
      <c r="AB449" s="711"/>
      <c r="AC449" s="711"/>
      <c r="AD449" s="711"/>
      <c r="AE449" s="711"/>
      <c r="AF449" s="711"/>
      <c r="AG449" s="711"/>
      <c r="AH449" s="711"/>
      <c r="AI449" s="711"/>
      <c r="AJ449" s="711"/>
    </row>
    <row r="450" spans="1:36" ht="15.75" customHeight="1">
      <c r="A450" s="711"/>
      <c r="B450" s="711"/>
      <c r="C450" s="711"/>
      <c r="D450" s="711"/>
      <c r="E450" s="711"/>
      <c r="F450" s="711"/>
      <c r="G450" s="711"/>
      <c r="H450" s="711"/>
      <c r="I450" s="711"/>
      <c r="J450" s="711"/>
      <c r="K450" s="711"/>
      <c r="L450" s="711"/>
      <c r="M450" s="711"/>
      <c r="N450" s="711"/>
      <c r="O450" s="711"/>
      <c r="P450" s="711"/>
      <c r="Q450" s="711"/>
      <c r="R450" s="711"/>
      <c r="S450" s="711"/>
      <c r="T450" s="711"/>
      <c r="U450" s="711"/>
      <c r="V450" s="711"/>
      <c r="W450" s="711"/>
      <c r="X450" s="711"/>
      <c r="Y450" s="711"/>
      <c r="Z450" s="711"/>
      <c r="AA450" s="711"/>
      <c r="AB450" s="711"/>
      <c r="AC450" s="711"/>
      <c r="AD450" s="711"/>
      <c r="AE450" s="711"/>
      <c r="AF450" s="711"/>
      <c r="AG450" s="711"/>
      <c r="AH450" s="711"/>
      <c r="AI450" s="711"/>
      <c r="AJ450" s="711"/>
    </row>
    <row r="451" spans="1:36" ht="15.75" customHeight="1">
      <c r="A451" s="711"/>
      <c r="B451" s="711"/>
      <c r="C451" s="711"/>
      <c r="D451" s="711"/>
      <c r="E451" s="711"/>
      <c r="F451" s="711"/>
      <c r="G451" s="711"/>
      <c r="H451" s="711"/>
      <c r="I451" s="711"/>
      <c r="J451" s="711"/>
      <c r="K451" s="711"/>
      <c r="L451" s="711"/>
      <c r="M451" s="711"/>
      <c r="N451" s="711"/>
      <c r="O451" s="711"/>
      <c r="P451" s="711"/>
      <c r="Q451" s="711"/>
      <c r="R451" s="711"/>
      <c r="S451" s="711"/>
      <c r="T451" s="711"/>
      <c r="U451" s="711"/>
      <c r="V451" s="711"/>
      <c r="W451" s="711"/>
      <c r="X451" s="711"/>
      <c r="Y451" s="711"/>
      <c r="Z451" s="711"/>
      <c r="AA451" s="711"/>
      <c r="AB451" s="711"/>
      <c r="AC451" s="711"/>
      <c r="AD451" s="711"/>
      <c r="AE451" s="711"/>
      <c r="AF451" s="711"/>
      <c r="AG451" s="711"/>
      <c r="AH451" s="711"/>
      <c r="AI451" s="711"/>
      <c r="AJ451" s="711"/>
    </row>
    <row r="452" spans="1:36" ht="15.75" customHeight="1">
      <c r="A452" s="711"/>
      <c r="B452" s="711"/>
      <c r="C452" s="711"/>
      <c r="D452" s="711"/>
      <c r="E452" s="711"/>
      <c r="F452" s="711"/>
      <c r="G452" s="711"/>
      <c r="H452" s="711"/>
      <c r="I452" s="711"/>
      <c r="J452" s="711"/>
      <c r="K452" s="711"/>
      <c r="L452" s="711"/>
      <c r="M452" s="711"/>
      <c r="N452" s="711"/>
      <c r="O452" s="711"/>
      <c r="P452" s="711"/>
      <c r="Q452" s="711"/>
      <c r="R452" s="711"/>
      <c r="S452" s="711"/>
      <c r="T452" s="711"/>
      <c r="U452" s="711"/>
      <c r="V452" s="711"/>
      <c r="W452" s="711"/>
      <c r="X452" s="711"/>
      <c r="Y452" s="711"/>
      <c r="Z452" s="711"/>
      <c r="AA452" s="711"/>
      <c r="AB452" s="711"/>
      <c r="AC452" s="711"/>
      <c r="AD452" s="711"/>
      <c r="AE452" s="711"/>
      <c r="AF452" s="711"/>
      <c r="AG452" s="711"/>
      <c r="AH452" s="711"/>
      <c r="AI452" s="711"/>
      <c r="AJ452" s="711"/>
    </row>
    <row r="453" spans="1:36" ht="15.75" customHeight="1">
      <c r="A453" s="711"/>
      <c r="B453" s="711"/>
      <c r="C453" s="711"/>
      <c r="D453" s="711"/>
      <c r="E453" s="711"/>
      <c r="F453" s="711"/>
      <c r="G453" s="711"/>
      <c r="H453" s="711"/>
      <c r="I453" s="711"/>
      <c r="J453" s="711"/>
      <c r="K453" s="711"/>
      <c r="L453" s="711"/>
      <c r="M453" s="711"/>
      <c r="N453" s="711"/>
      <c r="O453" s="711"/>
      <c r="P453" s="711"/>
      <c r="Q453" s="711"/>
      <c r="R453" s="711"/>
      <c r="S453" s="711"/>
      <c r="T453" s="711"/>
      <c r="U453" s="711"/>
      <c r="V453" s="711"/>
      <c r="W453" s="711"/>
      <c r="X453" s="711"/>
      <c r="Y453" s="711"/>
      <c r="Z453" s="711"/>
      <c r="AA453" s="711"/>
      <c r="AB453" s="711"/>
      <c r="AC453" s="711"/>
      <c r="AD453" s="711"/>
      <c r="AE453" s="711"/>
      <c r="AF453" s="711"/>
      <c r="AG453" s="711"/>
      <c r="AH453" s="711"/>
      <c r="AI453" s="711"/>
      <c r="AJ453" s="711"/>
    </row>
    <row r="454" spans="1:36" ht="15.75" customHeight="1">
      <c r="A454" s="711"/>
      <c r="B454" s="711"/>
      <c r="C454" s="711"/>
      <c r="D454" s="711"/>
      <c r="E454" s="711"/>
      <c r="F454" s="711"/>
      <c r="G454" s="711"/>
      <c r="H454" s="711"/>
      <c r="I454" s="711"/>
      <c r="J454" s="711"/>
      <c r="K454" s="711"/>
      <c r="L454" s="711"/>
      <c r="M454" s="711"/>
      <c r="N454" s="711"/>
      <c r="O454" s="711"/>
      <c r="P454" s="711"/>
      <c r="Q454" s="711"/>
      <c r="R454" s="711"/>
      <c r="S454" s="711"/>
      <c r="T454" s="711"/>
      <c r="U454" s="711"/>
      <c r="V454" s="711"/>
      <c r="W454" s="711"/>
      <c r="X454" s="711"/>
      <c r="Y454" s="711"/>
      <c r="Z454" s="711"/>
      <c r="AA454" s="711"/>
      <c r="AB454" s="711"/>
      <c r="AC454" s="711"/>
      <c r="AD454" s="711"/>
      <c r="AE454" s="711"/>
      <c r="AF454" s="711"/>
      <c r="AG454" s="711"/>
      <c r="AH454" s="711"/>
      <c r="AI454" s="711"/>
      <c r="AJ454" s="711"/>
    </row>
    <row r="455" spans="1:36" ht="15.75" customHeight="1">
      <c r="A455" s="711"/>
      <c r="B455" s="711"/>
      <c r="C455" s="711"/>
      <c r="D455" s="711"/>
      <c r="E455" s="711"/>
      <c r="F455" s="711"/>
      <c r="G455" s="711"/>
      <c r="H455" s="711"/>
      <c r="I455" s="711"/>
      <c r="J455" s="711"/>
      <c r="K455" s="711"/>
      <c r="L455" s="711"/>
      <c r="M455" s="711"/>
      <c r="N455" s="711"/>
      <c r="O455" s="711"/>
      <c r="P455" s="711"/>
      <c r="Q455" s="711"/>
      <c r="R455" s="711"/>
      <c r="S455" s="711"/>
      <c r="T455" s="711"/>
      <c r="U455" s="711"/>
      <c r="V455" s="711"/>
      <c r="W455" s="711"/>
      <c r="X455" s="711"/>
      <c r="Y455" s="711"/>
      <c r="Z455" s="711"/>
      <c r="AA455" s="711"/>
      <c r="AB455" s="711"/>
      <c r="AC455" s="711"/>
      <c r="AD455" s="711"/>
      <c r="AE455" s="711"/>
      <c r="AF455" s="711"/>
      <c r="AG455" s="711"/>
      <c r="AH455" s="711"/>
      <c r="AI455" s="711"/>
      <c r="AJ455" s="711"/>
    </row>
    <row r="456" spans="1:36" ht="15.75" customHeight="1">
      <c r="A456" s="711"/>
      <c r="B456" s="711"/>
      <c r="C456" s="711"/>
      <c r="D456" s="711"/>
      <c r="E456" s="711"/>
      <c r="F456" s="711"/>
      <c r="G456" s="711"/>
      <c r="H456" s="711"/>
      <c r="I456" s="711"/>
      <c r="J456" s="711"/>
      <c r="K456" s="711"/>
      <c r="L456" s="711"/>
      <c r="M456" s="711"/>
      <c r="N456" s="711"/>
      <c r="O456" s="711"/>
      <c r="P456" s="711"/>
      <c r="Q456" s="711"/>
      <c r="R456" s="711"/>
      <c r="S456" s="711"/>
      <c r="T456" s="711"/>
      <c r="U456" s="711"/>
      <c r="V456" s="711"/>
      <c r="W456" s="711"/>
      <c r="X456" s="711"/>
      <c r="Y456" s="711"/>
      <c r="Z456" s="711"/>
      <c r="AA456" s="711"/>
      <c r="AB456" s="711"/>
      <c r="AC456" s="711"/>
      <c r="AD456" s="711"/>
      <c r="AE456" s="711"/>
      <c r="AF456" s="711"/>
      <c r="AG456" s="711"/>
      <c r="AH456" s="711"/>
      <c r="AI456" s="711"/>
      <c r="AJ456" s="711"/>
    </row>
    <row r="457" spans="1:36" ht="15.75" customHeight="1">
      <c r="A457" s="711"/>
      <c r="B457" s="711"/>
      <c r="C457" s="711"/>
      <c r="D457" s="711"/>
      <c r="E457" s="711"/>
      <c r="F457" s="711"/>
      <c r="G457" s="711"/>
      <c r="H457" s="711"/>
      <c r="I457" s="711"/>
      <c r="J457" s="711"/>
      <c r="K457" s="711"/>
      <c r="L457" s="711"/>
      <c r="M457" s="711"/>
      <c r="N457" s="711"/>
      <c r="O457" s="711"/>
      <c r="P457" s="711"/>
      <c r="Q457" s="711"/>
      <c r="R457" s="711"/>
      <c r="S457" s="711"/>
      <c r="T457" s="711"/>
      <c r="U457" s="711"/>
      <c r="V457" s="711"/>
      <c r="W457" s="711"/>
      <c r="X457" s="711"/>
      <c r="Y457" s="711"/>
      <c r="Z457" s="711"/>
      <c r="AA457" s="711"/>
      <c r="AB457" s="711"/>
      <c r="AC457" s="711"/>
      <c r="AD457" s="711"/>
      <c r="AE457" s="711"/>
      <c r="AF457" s="711"/>
      <c r="AG457" s="711"/>
      <c r="AH457" s="711"/>
      <c r="AI457" s="711"/>
      <c r="AJ457" s="711"/>
    </row>
    <row r="458" spans="1:36" ht="15.75" customHeight="1">
      <c r="A458" s="711"/>
      <c r="B458" s="711"/>
      <c r="C458" s="711"/>
      <c r="D458" s="711"/>
      <c r="E458" s="711"/>
      <c r="F458" s="711"/>
      <c r="G458" s="711"/>
      <c r="H458" s="711"/>
      <c r="I458" s="711"/>
      <c r="J458" s="711"/>
      <c r="K458" s="711"/>
      <c r="L458" s="711"/>
      <c r="M458" s="711"/>
      <c r="N458" s="711"/>
      <c r="O458" s="711"/>
      <c r="P458" s="711"/>
      <c r="Q458" s="711"/>
      <c r="R458" s="711"/>
      <c r="S458" s="711"/>
      <c r="T458" s="711"/>
      <c r="U458" s="711"/>
      <c r="V458" s="711"/>
      <c r="W458" s="711"/>
      <c r="X458" s="711"/>
      <c r="Y458" s="711"/>
      <c r="Z458" s="711"/>
      <c r="AA458" s="711"/>
      <c r="AB458" s="711"/>
      <c r="AC458" s="711"/>
      <c r="AD458" s="711"/>
      <c r="AE458" s="711"/>
      <c r="AF458" s="711"/>
      <c r="AG458" s="711"/>
      <c r="AH458" s="711"/>
      <c r="AI458" s="711"/>
      <c r="AJ458" s="711"/>
    </row>
    <row r="459" spans="1:36" ht="15.75" customHeight="1">
      <c r="A459" s="711"/>
      <c r="B459" s="711"/>
      <c r="C459" s="711"/>
      <c r="D459" s="711"/>
      <c r="E459" s="711"/>
      <c r="F459" s="711"/>
      <c r="G459" s="711"/>
      <c r="H459" s="711"/>
      <c r="I459" s="711"/>
      <c r="J459" s="711"/>
      <c r="K459" s="711"/>
      <c r="L459" s="711"/>
      <c r="M459" s="711"/>
      <c r="N459" s="711"/>
      <c r="O459" s="711"/>
      <c r="P459" s="711"/>
      <c r="Q459" s="711"/>
      <c r="R459" s="711"/>
      <c r="S459" s="711"/>
      <c r="T459" s="711"/>
      <c r="U459" s="711"/>
      <c r="V459" s="711"/>
      <c r="W459" s="711"/>
      <c r="X459" s="711"/>
      <c r="Y459" s="711"/>
      <c r="Z459" s="711"/>
      <c r="AA459" s="711"/>
      <c r="AB459" s="711"/>
      <c r="AC459" s="711"/>
      <c r="AD459" s="711"/>
      <c r="AE459" s="711"/>
      <c r="AF459" s="711"/>
      <c r="AG459" s="711"/>
      <c r="AH459" s="711"/>
      <c r="AI459" s="711"/>
      <c r="AJ459" s="711"/>
    </row>
    <row r="460" spans="1:36" ht="15.75" customHeight="1">
      <c r="A460" s="711"/>
      <c r="B460" s="711"/>
      <c r="C460" s="711"/>
      <c r="D460" s="711"/>
      <c r="E460" s="711"/>
      <c r="F460" s="711"/>
      <c r="G460" s="711"/>
      <c r="H460" s="711"/>
      <c r="I460" s="711"/>
      <c r="J460" s="711"/>
      <c r="K460" s="711"/>
      <c r="L460" s="711"/>
      <c r="M460" s="711"/>
      <c r="N460" s="711"/>
      <c r="O460" s="711"/>
      <c r="P460" s="711"/>
      <c r="Q460" s="711"/>
      <c r="R460" s="711"/>
      <c r="S460" s="711"/>
      <c r="T460" s="711"/>
      <c r="U460" s="711"/>
      <c r="V460" s="711"/>
      <c r="W460" s="711"/>
      <c r="X460" s="711"/>
      <c r="Y460" s="711"/>
      <c r="Z460" s="711"/>
      <c r="AA460" s="711"/>
      <c r="AB460" s="711"/>
      <c r="AC460" s="711"/>
      <c r="AD460" s="711"/>
      <c r="AE460" s="711"/>
      <c r="AF460" s="711"/>
      <c r="AG460" s="711"/>
      <c r="AH460" s="711"/>
      <c r="AI460" s="711"/>
      <c r="AJ460" s="711"/>
    </row>
    <row r="461" spans="1:36" ht="15.75" customHeight="1">
      <c r="A461" s="711"/>
      <c r="B461" s="711"/>
      <c r="C461" s="711"/>
      <c r="D461" s="711"/>
      <c r="E461" s="711"/>
      <c r="F461" s="711"/>
      <c r="G461" s="711"/>
      <c r="H461" s="711"/>
      <c r="I461" s="711"/>
      <c r="J461" s="711"/>
      <c r="K461" s="711"/>
      <c r="L461" s="711"/>
      <c r="M461" s="711"/>
      <c r="N461" s="711"/>
      <c r="O461" s="711"/>
      <c r="P461" s="711"/>
      <c r="Q461" s="711"/>
      <c r="R461" s="711"/>
      <c r="S461" s="711"/>
      <c r="T461" s="711"/>
      <c r="U461" s="711"/>
      <c r="V461" s="711"/>
      <c r="W461" s="711"/>
      <c r="X461" s="711"/>
      <c r="Y461" s="711"/>
      <c r="Z461" s="711"/>
      <c r="AA461" s="711"/>
      <c r="AB461" s="711"/>
      <c r="AC461" s="711"/>
      <c r="AD461" s="711"/>
      <c r="AE461" s="711"/>
      <c r="AF461" s="711"/>
      <c r="AG461" s="711"/>
      <c r="AH461" s="711"/>
      <c r="AI461" s="711"/>
      <c r="AJ461" s="711"/>
    </row>
    <row r="462" spans="1:36" ht="15.75" customHeight="1">
      <c r="A462" s="711"/>
      <c r="B462" s="711"/>
      <c r="C462" s="711"/>
      <c r="D462" s="711"/>
      <c r="E462" s="711"/>
      <c r="F462" s="711"/>
      <c r="G462" s="711"/>
      <c r="H462" s="711"/>
      <c r="I462" s="711"/>
      <c r="J462" s="711"/>
      <c r="K462" s="711"/>
      <c r="L462" s="711"/>
      <c r="M462" s="711"/>
      <c r="N462" s="711"/>
      <c r="O462" s="711"/>
      <c r="P462" s="711"/>
      <c r="Q462" s="711"/>
      <c r="R462" s="711"/>
      <c r="S462" s="711"/>
      <c r="T462" s="711"/>
      <c r="U462" s="711"/>
      <c r="V462" s="711"/>
      <c r="W462" s="711"/>
      <c r="X462" s="711"/>
      <c r="Y462" s="711"/>
      <c r="Z462" s="711"/>
      <c r="AA462" s="711"/>
      <c r="AB462" s="711"/>
      <c r="AC462" s="711"/>
      <c r="AD462" s="711"/>
      <c r="AE462" s="711"/>
      <c r="AF462" s="711"/>
      <c r="AG462" s="711"/>
      <c r="AH462" s="711"/>
      <c r="AI462" s="711"/>
      <c r="AJ462" s="711"/>
    </row>
    <row r="463" spans="1:36" ht="15.75" customHeight="1">
      <c r="A463" s="711"/>
      <c r="B463" s="711"/>
      <c r="C463" s="711"/>
      <c r="D463" s="711"/>
      <c r="E463" s="711"/>
      <c r="F463" s="711"/>
      <c r="G463" s="711"/>
      <c r="H463" s="711"/>
      <c r="I463" s="711"/>
      <c r="J463" s="711"/>
      <c r="K463" s="711"/>
      <c r="L463" s="711"/>
      <c r="M463" s="711"/>
      <c r="N463" s="711"/>
      <c r="O463" s="711"/>
      <c r="P463" s="711"/>
      <c r="Q463" s="711"/>
      <c r="R463" s="711"/>
      <c r="S463" s="711"/>
      <c r="T463" s="711"/>
      <c r="U463" s="711"/>
      <c r="V463" s="711"/>
      <c r="W463" s="711"/>
      <c r="X463" s="711"/>
      <c r="Y463" s="711"/>
      <c r="Z463" s="711"/>
      <c r="AA463" s="711"/>
      <c r="AB463" s="711"/>
      <c r="AC463" s="711"/>
      <c r="AD463" s="711"/>
      <c r="AE463" s="711"/>
      <c r="AF463" s="711"/>
      <c r="AG463" s="711"/>
      <c r="AH463" s="711"/>
      <c r="AI463" s="711"/>
      <c r="AJ463" s="711"/>
    </row>
    <row r="464" spans="1:36" ht="15.75" customHeight="1">
      <c r="A464" s="711"/>
      <c r="B464" s="711"/>
      <c r="C464" s="711"/>
      <c r="D464" s="711"/>
      <c r="E464" s="711"/>
      <c r="F464" s="711"/>
      <c r="G464" s="711"/>
      <c r="H464" s="711"/>
      <c r="I464" s="711"/>
      <c r="J464" s="711"/>
      <c r="K464" s="711"/>
      <c r="L464" s="711"/>
      <c r="M464" s="711"/>
      <c r="N464" s="711"/>
      <c r="O464" s="711"/>
      <c r="P464" s="711"/>
      <c r="Q464" s="711"/>
      <c r="R464" s="711"/>
      <c r="S464" s="711"/>
      <c r="T464" s="711"/>
      <c r="U464" s="711"/>
      <c r="V464" s="711"/>
      <c r="W464" s="711"/>
      <c r="X464" s="711"/>
      <c r="Y464" s="711"/>
      <c r="Z464" s="711"/>
      <c r="AA464" s="711"/>
      <c r="AB464" s="711"/>
      <c r="AC464" s="711"/>
      <c r="AD464" s="711"/>
      <c r="AE464" s="711"/>
      <c r="AF464" s="711"/>
      <c r="AG464" s="711"/>
      <c r="AH464" s="711"/>
      <c r="AI464" s="711"/>
      <c r="AJ464" s="711"/>
    </row>
    <row r="465" spans="1:36" ht="15.75" customHeight="1">
      <c r="A465" s="711"/>
      <c r="B465" s="711"/>
      <c r="C465" s="711"/>
      <c r="D465" s="711"/>
      <c r="E465" s="711"/>
      <c r="F465" s="711"/>
      <c r="G465" s="711"/>
      <c r="H465" s="711"/>
      <c r="I465" s="711"/>
      <c r="J465" s="711"/>
      <c r="K465" s="711"/>
      <c r="L465" s="711"/>
      <c r="M465" s="711"/>
      <c r="N465" s="711"/>
      <c r="O465" s="711"/>
      <c r="P465" s="711"/>
      <c r="Q465" s="711"/>
      <c r="R465" s="711"/>
      <c r="S465" s="711"/>
      <c r="T465" s="711"/>
      <c r="U465" s="711"/>
      <c r="V465" s="711"/>
      <c r="W465" s="711"/>
      <c r="X465" s="711"/>
      <c r="Y465" s="711"/>
      <c r="Z465" s="711"/>
      <c r="AA465" s="711"/>
      <c r="AB465" s="711"/>
      <c r="AC465" s="711"/>
      <c r="AD465" s="711"/>
      <c r="AE465" s="711"/>
      <c r="AF465" s="711"/>
      <c r="AG465" s="711"/>
      <c r="AH465" s="711"/>
      <c r="AI465" s="711"/>
      <c r="AJ465" s="711"/>
    </row>
    <row r="466" spans="1:36" ht="15.75" customHeight="1">
      <c r="A466" s="711"/>
      <c r="B466" s="711"/>
      <c r="C466" s="711"/>
      <c r="D466" s="711"/>
      <c r="E466" s="711"/>
      <c r="F466" s="711"/>
      <c r="G466" s="711"/>
      <c r="H466" s="711"/>
      <c r="I466" s="711"/>
      <c r="J466" s="711"/>
      <c r="K466" s="711"/>
      <c r="L466" s="711"/>
      <c r="M466" s="711"/>
      <c r="N466" s="711"/>
      <c r="O466" s="711"/>
      <c r="P466" s="711"/>
      <c r="Q466" s="711"/>
      <c r="R466" s="711"/>
      <c r="S466" s="711"/>
      <c r="T466" s="711"/>
      <c r="U466" s="711"/>
      <c r="V466" s="711"/>
      <c r="W466" s="711"/>
      <c r="X466" s="711"/>
      <c r="Y466" s="711"/>
      <c r="Z466" s="711"/>
      <c r="AA466" s="711"/>
      <c r="AB466" s="711"/>
      <c r="AC466" s="711"/>
      <c r="AD466" s="711"/>
      <c r="AE466" s="711"/>
      <c r="AF466" s="711"/>
      <c r="AG466" s="711"/>
      <c r="AH466" s="711"/>
      <c r="AI466" s="711"/>
      <c r="AJ466" s="711"/>
    </row>
    <row r="467" spans="1:36" ht="15.75" customHeight="1">
      <c r="A467" s="711"/>
      <c r="B467" s="711"/>
      <c r="C467" s="711"/>
      <c r="D467" s="711"/>
      <c r="E467" s="711"/>
      <c r="F467" s="711"/>
      <c r="G467" s="711"/>
      <c r="H467" s="711"/>
      <c r="I467" s="711"/>
      <c r="J467" s="711"/>
      <c r="K467" s="711"/>
      <c r="L467" s="711"/>
      <c r="M467" s="711"/>
      <c r="N467" s="711"/>
      <c r="O467" s="711"/>
      <c r="P467" s="711"/>
      <c r="Q467" s="711"/>
      <c r="R467" s="711"/>
      <c r="S467" s="711"/>
      <c r="T467" s="711"/>
      <c r="U467" s="711"/>
      <c r="V467" s="711"/>
      <c r="W467" s="711"/>
      <c r="X467" s="711"/>
      <c r="Y467" s="711"/>
      <c r="Z467" s="711"/>
      <c r="AA467" s="711"/>
      <c r="AB467" s="711"/>
      <c r="AC467" s="711"/>
      <c r="AD467" s="711"/>
      <c r="AE467" s="711"/>
      <c r="AF467" s="711"/>
      <c r="AG467" s="711"/>
      <c r="AH467" s="711"/>
      <c r="AI467" s="711"/>
      <c r="AJ467" s="711"/>
    </row>
    <row r="468" spans="1:36" ht="15.75" customHeight="1">
      <c r="A468" s="711"/>
      <c r="B468" s="711"/>
      <c r="C468" s="711"/>
      <c r="D468" s="711"/>
      <c r="E468" s="711"/>
      <c r="F468" s="711"/>
      <c r="G468" s="711"/>
      <c r="H468" s="711"/>
      <c r="I468" s="711"/>
      <c r="J468" s="711"/>
      <c r="K468" s="711"/>
      <c r="L468" s="711"/>
      <c r="M468" s="711"/>
      <c r="N468" s="711"/>
      <c r="O468" s="711"/>
      <c r="P468" s="711"/>
      <c r="Q468" s="711"/>
      <c r="R468" s="711"/>
      <c r="S468" s="711"/>
      <c r="T468" s="711"/>
      <c r="U468" s="711"/>
      <c r="V468" s="711"/>
      <c r="W468" s="711"/>
      <c r="X468" s="711"/>
      <c r="Y468" s="711"/>
      <c r="Z468" s="711"/>
      <c r="AA468" s="711"/>
      <c r="AB468" s="711"/>
      <c r="AC468" s="711"/>
      <c r="AD468" s="711"/>
      <c r="AE468" s="711"/>
      <c r="AF468" s="711"/>
      <c r="AG468" s="711"/>
      <c r="AH468" s="711"/>
      <c r="AI468" s="711"/>
      <c r="AJ468" s="711"/>
    </row>
    <row r="469" spans="1:36" ht="15.75" customHeight="1">
      <c r="A469" s="711"/>
      <c r="B469" s="711"/>
      <c r="C469" s="711"/>
      <c r="D469" s="711"/>
      <c r="E469" s="711"/>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row>
    <row r="470" spans="1:36" ht="15.75" customHeight="1">
      <c r="A470" s="711"/>
      <c r="B470" s="711"/>
      <c r="C470" s="711"/>
      <c r="D470" s="711"/>
      <c r="E470" s="711"/>
      <c r="F470" s="711"/>
      <c r="G470" s="711"/>
      <c r="H470" s="711"/>
      <c r="I470" s="711"/>
      <c r="J470" s="711"/>
      <c r="K470" s="711"/>
      <c r="L470" s="711"/>
      <c r="M470" s="711"/>
      <c r="N470" s="711"/>
      <c r="O470" s="711"/>
      <c r="P470" s="711"/>
      <c r="Q470" s="711"/>
      <c r="R470" s="711"/>
      <c r="S470" s="711"/>
      <c r="T470" s="711"/>
      <c r="U470" s="711"/>
      <c r="V470" s="711"/>
      <c r="W470" s="711"/>
      <c r="X470" s="711"/>
      <c r="Y470" s="711"/>
      <c r="Z470" s="711"/>
      <c r="AA470" s="711"/>
      <c r="AB470" s="711"/>
      <c r="AC470" s="711"/>
      <c r="AD470" s="711"/>
      <c r="AE470" s="711"/>
      <c r="AF470" s="711"/>
      <c r="AG470" s="711"/>
      <c r="AH470" s="711"/>
      <c r="AI470" s="711"/>
      <c r="AJ470" s="711"/>
    </row>
    <row r="471" spans="1:36" ht="15.75" customHeight="1">
      <c r="A471" s="711"/>
      <c r="B471" s="711"/>
      <c r="C471" s="711"/>
      <c r="D471" s="711"/>
      <c r="E471" s="711"/>
      <c r="F471" s="711"/>
      <c r="G471" s="711"/>
      <c r="H471" s="711"/>
      <c r="I471" s="711"/>
      <c r="J471" s="711"/>
      <c r="K471" s="711"/>
      <c r="L471" s="711"/>
      <c r="M471" s="711"/>
      <c r="N471" s="711"/>
      <c r="O471" s="711"/>
      <c r="P471" s="711"/>
      <c r="Q471" s="711"/>
      <c r="R471" s="711"/>
      <c r="S471" s="711"/>
      <c r="T471" s="711"/>
      <c r="U471" s="711"/>
      <c r="V471" s="711"/>
      <c r="W471" s="711"/>
      <c r="X471" s="711"/>
      <c r="Y471" s="711"/>
      <c r="Z471" s="711"/>
      <c r="AA471" s="711"/>
      <c r="AB471" s="711"/>
      <c r="AC471" s="711"/>
      <c r="AD471" s="711"/>
      <c r="AE471" s="711"/>
      <c r="AF471" s="711"/>
      <c r="AG471" s="711"/>
      <c r="AH471" s="711"/>
      <c r="AI471" s="711"/>
      <c r="AJ471" s="711"/>
    </row>
    <row r="472" spans="1:36" ht="15.75" customHeight="1">
      <c r="A472" s="711"/>
      <c r="B472" s="711"/>
      <c r="C472" s="711"/>
      <c r="D472" s="711"/>
      <c r="E472" s="711"/>
      <c r="F472" s="711"/>
      <c r="G472" s="711"/>
      <c r="H472" s="711"/>
      <c r="I472" s="711"/>
      <c r="J472" s="711"/>
      <c r="K472" s="711"/>
      <c r="L472" s="711"/>
      <c r="M472" s="711"/>
      <c r="N472" s="711"/>
      <c r="O472" s="711"/>
      <c r="P472" s="711"/>
      <c r="Q472" s="711"/>
      <c r="R472" s="711"/>
      <c r="S472" s="711"/>
      <c r="T472" s="711"/>
      <c r="U472" s="711"/>
      <c r="V472" s="711"/>
      <c r="W472" s="711"/>
      <c r="X472" s="711"/>
      <c r="Y472" s="711"/>
      <c r="Z472" s="711"/>
      <c r="AA472" s="711"/>
      <c r="AB472" s="711"/>
      <c r="AC472" s="711"/>
      <c r="AD472" s="711"/>
      <c r="AE472" s="711"/>
      <c r="AF472" s="711"/>
      <c r="AG472" s="711"/>
      <c r="AH472" s="711"/>
      <c r="AI472" s="711"/>
      <c r="AJ472" s="711"/>
    </row>
    <row r="473" spans="1:36" ht="15.75" customHeight="1">
      <c r="A473" s="711"/>
      <c r="B473" s="711"/>
      <c r="C473" s="711"/>
      <c r="D473" s="711"/>
      <c r="E473" s="711"/>
      <c r="F473" s="711"/>
      <c r="G473" s="711"/>
      <c r="H473" s="711"/>
      <c r="I473" s="711"/>
      <c r="J473" s="711"/>
      <c r="K473" s="711"/>
      <c r="L473" s="711"/>
      <c r="M473" s="711"/>
      <c r="N473" s="711"/>
      <c r="O473" s="711"/>
      <c r="P473" s="711"/>
      <c r="Q473" s="711"/>
      <c r="R473" s="711"/>
      <c r="S473" s="711"/>
      <c r="T473" s="711"/>
      <c r="U473" s="711"/>
      <c r="V473" s="711"/>
      <c r="W473" s="711"/>
      <c r="X473" s="711"/>
      <c r="Y473" s="711"/>
      <c r="Z473" s="711"/>
      <c r="AA473" s="711"/>
      <c r="AB473" s="711"/>
      <c r="AC473" s="711"/>
      <c r="AD473" s="711"/>
      <c r="AE473" s="711"/>
      <c r="AF473" s="711"/>
      <c r="AG473" s="711"/>
      <c r="AH473" s="711"/>
      <c r="AI473" s="711"/>
      <c r="AJ473" s="711"/>
    </row>
    <row r="474" spans="1:36" ht="15.75" customHeight="1">
      <c r="A474" s="711"/>
      <c r="B474" s="711"/>
      <c r="C474" s="711"/>
      <c r="D474" s="711"/>
      <c r="E474" s="711"/>
      <c r="F474" s="711"/>
      <c r="G474" s="711"/>
      <c r="H474" s="711"/>
      <c r="I474" s="711"/>
      <c r="J474" s="711"/>
      <c r="K474" s="711"/>
      <c r="L474" s="711"/>
      <c r="M474" s="711"/>
      <c r="N474" s="711"/>
      <c r="O474" s="711"/>
      <c r="P474" s="711"/>
      <c r="Q474" s="711"/>
      <c r="R474" s="711"/>
      <c r="S474" s="711"/>
      <c r="T474" s="711"/>
      <c r="U474" s="711"/>
      <c r="V474" s="711"/>
      <c r="W474" s="711"/>
      <c r="X474" s="711"/>
      <c r="Y474" s="711"/>
      <c r="Z474" s="711"/>
      <c r="AA474" s="711"/>
      <c r="AB474" s="711"/>
      <c r="AC474" s="711"/>
      <c r="AD474" s="711"/>
      <c r="AE474" s="711"/>
      <c r="AF474" s="711"/>
      <c r="AG474" s="711"/>
      <c r="AH474" s="711"/>
      <c r="AI474" s="711"/>
      <c r="AJ474" s="711"/>
    </row>
    <row r="475" spans="1:36" ht="15.75" customHeight="1">
      <c r="A475" s="711"/>
      <c r="B475" s="711"/>
      <c r="C475" s="711"/>
      <c r="D475" s="711"/>
      <c r="E475" s="711"/>
      <c r="F475" s="711"/>
      <c r="G475" s="711"/>
      <c r="H475" s="711"/>
      <c r="I475" s="711"/>
      <c r="J475" s="711"/>
      <c r="K475" s="711"/>
      <c r="L475" s="711"/>
      <c r="M475" s="711"/>
      <c r="N475" s="711"/>
      <c r="O475" s="711"/>
      <c r="P475" s="711"/>
      <c r="Q475" s="711"/>
      <c r="R475" s="711"/>
      <c r="S475" s="711"/>
      <c r="T475" s="711"/>
      <c r="U475" s="711"/>
      <c r="V475" s="711"/>
      <c r="W475" s="711"/>
      <c r="X475" s="711"/>
      <c r="Y475" s="711"/>
      <c r="Z475" s="711"/>
      <c r="AA475" s="711"/>
      <c r="AB475" s="711"/>
      <c r="AC475" s="711"/>
      <c r="AD475" s="711"/>
      <c r="AE475" s="711"/>
      <c r="AF475" s="711"/>
      <c r="AG475" s="711"/>
      <c r="AH475" s="711"/>
      <c r="AI475" s="711"/>
      <c r="AJ475" s="711"/>
    </row>
    <row r="476" spans="1:36" ht="15.75" customHeight="1">
      <c r="A476" s="711"/>
      <c r="B476" s="711"/>
      <c r="C476" s="711"/>
      <c r="D476" s="711"/>
      <c r="E476" s="711"/>
      <c r="F476" s="711"/>
      <c r="G476" s="711"/>
      <c r="H476" s="711"/>
      <c r="I476" s="711"/>
      <c r="J476" s="711"/>
      <c r="K476" s="711"/>
      <c r="L476" s="711"/>
      <c r="M476" s="711"/>
      <c r="N476" s="711"/>
      <c r="O476" s="711"/>
      <c r="P476" s="711"/>
      <c r="Q476" s="711"/>
      <c r="R476" s="711"/>
      <c r="S476" s="711"/>
      <c r="T476" s="711"/>
      <c r="U476" s="711"/>
      <c r="V476" s="711"/>
      <c r="W476" s="711"/>
      <c r="X476" s="711"/>
      <c r="Y476" s="711"/>
      <c r="Z476" s="711"/>
      <c r="AA476" s="711"/>
      <c r="AB476" s="711"/>
      <c r="AC476" s="711"/>
      <c r="AD476" s="711"/>
      <c r="AE476" s="711"/>
      <c r="AF476" s="711"/>
      <c r="AG476" s="711"/>
      <c r="AH476" s="711"/>
      <c r="AI476" s="711"/>
      <c r="AJ476" s="711"/>
    </row>
    <row r="477" spans="1:36" ht="15.75" customHeight="1">
      <c r="A477" s="711"/>
      <c r="B477" s="711"/>
      <c r="C477" s="711"/>
      <c r="D477" s="711"/>
      <c r="E477" s="711"/>
      <c r="F477" s="711"/>
      <c r="G477" s="711"/>
      <c r="H477" s="711"/>
      <c r="I477" s="711"/>
      <c r="J477" s="711"/>
      <c r="K477" s="711"/>
      <c r="L477" s="711"/>
      <c r="M477" s="711"/>
      <c r="N477" s="711"/>
      <c r="O477" s="711"/>
      <c r="P477" s="711"/>
      <c r="Q477" s="711"/>
      <c r="R477" s="711"/>
      <c r="S477" s="711"/>
      <c r="T477" s="711"/>
      <c r="U477" s="711"/>
      <c r="V477" s="711"/>
      <c r="W477" s="711"/>
      <c r="X477" s="711"/>
      <c r="Y477" s="711"/>
      <c r="Z477" s="711"/>
      <c r="AA477" s="711"/>
      <c r="AB477" s="711"/>
      <c r="AC477" s="711"/>
      <c r="AD477" s="711"/>
      <c r="AE477" s="711"/>
      <c r="AF477" s="711"/>
      <c r="AG477" s="711"/>
      <c r="AH477" s="711"/>
      <c r="AI477" s="711"/>
      <c r="AJ477" s="711"/>
    </row>
    <row r="478" spans="1:36" ht="15.75" customHeight="1">
      <c r="A478" s="711"/>
      <c r="B478" s="711"/>
      <c r="C478" s="711"/>
      <c r="D478" s="711"/>
      <c r="E478" s="711"/>
      <c r="F478" s="711"/>
      <c r="G478" s="711"/>
      <c r="H478" s="711"/>
      <c r="I478" s="711"/>
      <c r="J478" s="711"/>
      <c r="K478" s="711"/>
      <c r="L478" s="711"/>
      <c r="M478" s="711"/>
      <c r="N478" s="711"/>
      <c r="O478" s="711"/>
      <c r="P478" s="711"/>
      <c r="Q478" s="711"/>
      <c r="R478" s="711"/>
      <c r="S478" s="711"/>
      <c r="T478" s="711"/>
      <c r="U478" s="711"/>
      <c r="V478" s="711"/>
      <c r="W478" s="711"/>
      <c r="X478" s="711"/>
      <c r="Y478" s="711"/>
      <c r="Z478" s="711"/>
      <c r="AA478" s="711"/>
      <c r="AB478" s="711"/>
      <c r="AC478" s="711"/>
      <c r="AD478" s="711"/>
      <c r="AE478" s="711"/>
      <c r="AF478" s="711"/>
      <c r="AG478" s="711"/>
      <c r="AH478" s="711"/>
      <c r="AI478" s="711"/>
      <c r="AJ478" s="711"/>
    </row>
    <row r="479" spans="1:36" ht="15.75" customHeight="1">
      <c r="A479" s="711"/>
      <c r="B479" s="711"/>
      <c r="C479" s="711"/>
      <c r="D479" s="711"/>
      <c r="E479" s="711"/>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row>
    <row r="480" spans="1:36" ht="15.75" customHeight="1">
      <c r="A480" s="711"/>
      <c r="B480" s="711"/>
      <c r="C480" s="711"/>
      <c r="D480" s="711"/>
      <c r="E480" s="711"/>
      <c r="F480" s="711"/>
      <c r="G480" s="711"/>
      <c r="H480" s="711"/>
      <c r="I480" s="711"/>
      <c r="J480" s="711"/>
      <c r="K480" s="711"/>
      <c r="L480" s="711"/>
      <c r="M480" s="711"/>
      <c r="N480" s="711"/>
      <c r="O480" s="711"/>
      <c r="P480" s="711"/>
      <c r="Q480" s="711"/>
      <c r="R480" s="711"/>
      <c r="S480" s="711"/>
      <c r="T480" s="711"/>
      <c r="U480" s="711"/>
      <c r="V480" s="711"/>
      <c r="W480" s="711"/>
      <c r="X480" s="711"/>
      <c r="Y480" s="711"/>
      <c r="Z480" s="711"/>
      <c r="AA480" s="711"/>
      <c r="AB480" s="711"/>
      <c r="AC480" s="711"/>
      <c r="AD480" s="711"/>
      <c r="AE480" s="711"/>
      <c r="AF480" s="711"/>
      <c r="AG480" s="711"/>
      <c r="AH480" s="711"/>
      <c r="AI480" s="711"/>
      <c r="AJ480" s="711"/>
    </row>
    <row r="481" spans="1:36" ht="15.75" customHeight="1">
      <c r="A481" s="711"/>
      <c r="B481" s="711"/>
      <c r="C481" s="711"/>
      <c r="D481" s="711"/>
      <c r="E481" s="711"/>
      <c r="F481" s="711"/>
      <c r="G481" s="711"/>
      <c r="H481" s="711"/>
      <c r="I481" s="711"/>
      <c r="J481" s="711"/>
      <c r="K481" s="711"/>
      <c r="L481" s="711"/>
      <c r="M481" s="711"/>
      <c r="N481" s="711"/>
      <c r="O481" s="711"/>
      <c r="P481" s="711"/>
      <c r="Q481" s="711"/>
      <c r="R481" s="711"/>
      <c r="S481" s="711"/>
      <c r="T481" s="711"/>
      <c r="U481" s="711"/>
      <c r="V481" s="711"/>
      <c r="W481" s="711"/>
      <c r="X481" s="711"/>
      <c r="Y481" s="711"/>
      <c r="Z481" s="711"/>
      <c r="AA481" s="711"/>
      <c r="AB481" s="711"/>
      <c r="AC481" s="711"/>
      <c r="AD481" s="711"/>
      <c r="AE481" s="711"/>
      <c r="AF481" s="711"/>
      <c r="AG481" s="711"/>
      <c r="AH481" s="711"/>
      <c r="AI481" s="711"/>
      <c r="AJ481" s="711"/>
    </row>
    <row r="482" spans="1:36" ht="15.75" customHeight="1">
      <c r="A482" s="711"/>
      <c r="B482" s="711"/>
      <c r="C482" s="711"/>
      <c r="D482" s="711"/>
      <c r="E482" s="711"/>
      <c r="F482" s="711"/>
      <c r="G482" s="711"/>
      <c r="H482" s="711"/>
      <c r="I482" s="711"/>
      <c r="J482" s="711"/>
      <c r="K482" s="711"/>
      <c r="L482" s="711"/>
      <c r="M482" s="711"/>
      <c r="N482" s="711"/>
      <c r="O482" s="711"/>
      <c r="P482" s="711"/>
      <c r="Q482" s="711"/>
      <c r="R482" s="711"/>
      <c r="S482" s="711"/>
      <c r="T482" s="711"/>
      <c r="U482" s="711"/>
      <c r="V482" s="711"/>
      <c r="W482" s="711"/>
      <c r="X482" s="711"/>
      <c r="Y482" s="711"/>
      <c r="Z482" s="711"/>
      <c r="AA482" s="711"/>
      <c r="AB482" s="711"/>
      <c r="AC482" s="711"/>
      <c r="AD482" s="711"/>
      <c r="AE482" s="711"/>
      <c r="AF482" s="711"/>
      <c r="AG482" s="711"/>
      <c r="AH482" s="711"/>
      <c r="AI482" s="711"/>
      <c r="AJ482" s="711"/>
    </row>
    <row r="483" spans="1:36" ht="15.75" customHeight="1">
      <c r="A483" s="711"/>
      <c r="B483" s="711"/>
      <c r="C483" s="711"/>
      <c r="D483" s="711"/>
      <c r="E483" s="711"/>
      <c r="F483" s="711"/>
      <c r="G483" s="711"/>
      <c r="H483" s="711"/>
      <c r="I483" s="711"/>
      <c r="J483" s="711"/>
      <c r="K483" s="711"/>
      <c r="L483" s="711"/>
      <c r="M483" s="711"/>
      <c r="N483" s="711"/>
      <c r="O483" s="711"/>
      <c r="P483" s="711"/>
      <c r="Q483" s="711"/>
      <c r="R483" s="711"/>
      <c r="S483" s="711"/>
      <c r="T483" s="711"/>
      <c r="U483" s="711"/>
      <c r="V483" s="711"/>
      <c r="W483" s="711"/>
      <c r="X483" s="711"/>
      <c r="Y483" s="711"/>
      <c r="Z483" s="711"/>
      <c r="AA483" s="711"/>
      <c r="AB483" s="711"/>
      <c r="AC483" s="711"/>
      <c r="AD483" s="711"/>
      <c r="AE483" s="711"/>
      <c r="AF483" s="711"/>
      <c r="AG483" s="711"/>
      <c r="AH483" s="711"/>
      <c r="AI483" s="711"/>
      <c r="AJ483" s="711"/>
    </row>
    <row r="484" spans="1:36" ht="15.75" customHeight="1">
      <c r="A484" s="711"/>
      <c r="B484" s="711"/>
      <c r="C484" s="711"/>
      <c r="D484" s="711"/>
      <c r="E484" s="711"/>
      <c r="F484" s="711"/>
      <c r="G484" s="711"/>
      <c r="H484" s="711"/>
      <c r="I484" s="711"/>
      <c r="J484" s="711"/>
      <c r="K484" s="711"/>
      <c r="L484" s="711"/>
      <c r="M484" s="711"/>
      <c r="N484" s="711"/>
      <c r="O484" s="711"/>
      <c r="P484" s="711"/>
      <c r="Q484" s="711"/>
      <c r="R484" s="711"/>
      <c r="S484" s="711"/>
      <c r="T484" s="711"/>
      <c r="U484" s="711"/>
      <c r="V484" s="711"/>
      <c r="W484" s="711"/>
      <c r="X484" s="711"/>
      <c r="Y484" s="711"/>
      <c r="Z484" s="711"/>
      <c r="AA484" s="711"/>
      <c r="AB484" s="711"/>
      <c r="AC484" s="711"/>
      <c r="AD484" s="711"/>
      <c r="AE484" s="711"/>
      <c r="AF484" s="711"/>
      <c r="AG484" s="711"/>
      <c r="AH484" s="711"/>
      <c r="AI484" s="711"/>
      <c r="AJ484" s="711"/>
    </row>
    <row r="485" spans="1:36" ht="15.75" customHeight="1">
      <c r="A485" s="711"/>
      <c r="B485" s="711"/>
      <c r="C485" s="711"/>
      <c r="D485" s="711"/>
      <c r="E485" s="711"/>
      <c r="F485" s="711"/>
      <c r="G485" s="711"/>
      <c r="H485" s="711"/>
      <c r="I485" s="711"/>
      <c r="J485" s="711"/>
      <c r="K485" s="711"/>
      <c r="L485" s="711"/>
      <c r="M485" s="711"/>
      <c r="N485" s="711"/>
      <c r="O485" s="711"/>
      <c r="P485" s="711"/>
      <c r="Q485" s="711"/>
      <c r="R485" s="711"/>
      <c r="S485" s="711"/>
      <c r="T485" s="711"/>
      <c r="U485" s="711"/>
      <c r="V485" s="711"/>
      <c r="W485" s="711"/>
      <c r="X485" s="711"/>
      <c r="Y485" s="711"/>
      <c r="Z485" s="711"/>
      <c r="AA485" s="711"/>
      <c r="AB485" s="711"/>
      <c r="AC485" s="711"/>
      <c r="AD485" s="711"/>
      <c r="AE485" s="711"/>
      <c r="AF485" s="711"/>
      <c r="AG485" s="711"/>
      <c r="AH485" s="711"/>
      <c r="AI485" s="711"/>
      <c r="AJ485" s="711"/>
    </row>
    <row r="486" spans="1:36" ht="15.75" customHeight="1">
      <c r="A486" s="711"/>
      <c r="B486" s="711"/>
      <c r="C486" s="711"/>
      <c r="D486" s="711"/>
      <c r="E486" s="711"/>
      <c r="F486" s="711"/>
      <c r="G486" s="711"/>
      <c r="H486" s="711"/>
      <c r="I486" s="711"/>
      <c r="J486" s="711"/>
      <c r="K486" s="711"/>
      <c r="L486" s="711"/>
      <c r="M486" s="711"/>
      <c r="N486" s="711"/>
      <c r="O486" s="711"/>
      <c r="P486" s="711"/>
      <c r="Q486" s="711"/>
      <c r="R486" s="711"/>
      <c r="S486" s="711"/>
      <c r="T486" s="711"/>
      <c r="U486" s="711"/>
      <c r="V486" s="711"/>
      <c r="W486" s="711"/>
      <c r="X486" s="711"/>
      <c r="Y486" s="711"/>
      <c r="Z486" s="711"/>
      <c r="AA486" s="711"/>
      <c r="AB486" s="711"/>
      <c r="AC486" s="711"/>
      <c r="AD486" s="711"/>
      <c r="AE486" s="711"/>
      <c r="AF486" s="711"/>
      <c r="AG486" s="711"/>
      <c r="AH486" s="711"/>
      <c r="AI486" s="711"/>
      <c r="AJ486" s="711"/>
    </row>
    <row r="487" spans="1:36" ht="15.75" customHeight="1">
      <c r="A487" s="711"/>
      <c r="B487" s="711"/>
      <c r="C487" s="711"/>
      <c r="D487" s="711"/>
      <c r="E487" s="711"/>
      <c r="F487" s="711"/>
      <c r="G487" s="711"/>
      <c r="H487" s="711"/>
      <c r="I487" s="711"/>
      <c r="J487" s="711"/>
      <c r="K487" s="711"/>
      <c r="L487" s="711"/>
      <c r="M487" s="711"/>
      <c r="N487" s="711"/>
      <c r="O487" s="711"/>
      <c r="P487" s="711"/>
      <c r="Q487" s="711"/>
      <c r="R487" s="711"/>
      <c r="S487" s="711"/>
      <c r="T487" s="711"/>
      <c r="U487" s="711"/>
      <c r="V487" s="711"/>
      <c r="W487" s="711"/>
      <c r="X487" s="711"/>
      <c r="Y487" s="711"/>
      <c r="Z487" s="711"/>
      <c r="AA487" s="711"/>
      <c r="AB487" s="711"/>
      <c r="AC487" s="711"/>
      <c r="AD487" s="711"/>
      <c r="AE487" s="711"/>
      <c r="AF487" s="711"/>
      <c r="AG487" s="711"/>
      <c r="AH487" s="711"/>
      <c r="AI487" s="711"/>
      <c r="AJ487" s="711"/>
    </row>
    <row r="488" spans="1:36" ht="15.75" customHeight="1">
      <c r="A488" s="711"/>
      <c r="B488" s="711"/>
      <c r="C488" s="711"/>
      <c r="D488" s="711"/>
      <c r="E488" s="711"/>
      <c r="F488" s="711"/>
      <c r="G488" s="711"/>
      <c r="H488" s="711"/>
      <c r="I488" s="711"/>
      <c r="J488" s="711"/>
      <c r="K488" s="711"/>
      <c r="L488" s="711"/>
      <c r="M488" s="711"/>
      <c r="N488" s="711"/>
      <c r="O488" s="711"/>
      <c r="P488" s="711"/>
      <c r="Q488" s="711"/>
      <c r="R488" s="711"/>
      <c r="S488" s="711"/>
      <c r="T488" s="711"/>
      <c r="U488" s="711"/>
      <c r="V488" s="711"/>
      <c r="W488" s="711"/>
      <c r="X488" s="711"/>
      <c r="Y488" s="711"/>
      <c r="Z488" s="711"/>
      <c r="AA488" s="711"/>
      <c r="AB488" s="711"/>
      <c r="AC488" s="711"/>
      <c r="AD488" s="711"/>
      <c r="AE488" s="711"/>
      <c r="AF488" s="711"/>
      <c r="AG488" s="711"/>
      <c r="AH488" s="711"/>
      <c r="AI488" s="711"/>
      <c r="AJ488" s="711"/>
    </row>
    <row r="489" spans="1:36" ht="15.75" customHeight="1">
      <c r="A489" s="711"/>
      <c r="B489" s="711"/>
      <c r="C489" s="711"/>
      <c r="D489" s="711"/>
      <c r="E489" s="711"/>
      <c r="F489" s="711"/>
      <c r="G489" s="711"/>
      <c r="H489" s="711"/>
      <c r="I489" s="711"/>
      <c r="J489" s="711"/>
      <c r="K489" s="711"/>
      <c r="L489" s="711"/>
      <c r="M489" s="711"/>
      <c r="N489" s="711"/>
      <c r="O489" s="711"/>
      <c r="P489" s="711"/>
      <c r="Q489" s="711"/>
      <c r="R489" s="711"/>
      <c r="S489" s="711"/>
      <c r="T489" s="711"/>
      <c r="U489" s="711"/>
      <c r="V489" s="711"/>
      <c r="W489" s="711"/>
      <c r="X489" s="711"/>
      <c r="Y489" s="711"/>
      <c r="Z489" s="711"/>
      <c r="AA489" s="711"/>
      <c r="AB489" s="711"/>
      <c r="AC489" s="711"/>
      <c r="AD489" s="711"/>
      <c r="AE489" s="711"/>
      <c r="AF489" s="711"/>
      <c r="AG489" s="711"/>
      <c r="AH489" s="711"/>
      <c r="AI489" s="711"/>
      <c r="AJ489" s="711"/>
    </row>
    <row r="490" spans="1:36" ht="15.75" customHeight="1">
      <c r="A490" s="711"/>
      <c r="B490" s="711"/>
      <c r="C490" s="711"/>
      <c r="D490" s="711"/>
      <c r="E490" s="711"/>
      <c r="F490" s="711"/>
      <c r="G490" s="711"/>
      <c r="H490" s="711"/>
      <c r="I490" s="711"/>
      <c r="J490" s="711"/>
      <c r="K490" s="711"/>
      <c r="L490" s="711"/>
      <c r="M490" s="711"/>
      <c r="N490" s="711"/>
      <c r="O490" s="711"/>
      <c r="P490" s="711"/>
      <c r="Q490" s="711"/>
      <c r="R490" s="711"/>
      <c r="S490" s="711"/>
      <c r="T490" s="711"/>
      <c r="U490" s="711"/>
      <c r="V490" s="711"/>
      <c r="W490" s="711"/>
      <c r="X490" s="711"/>
      <c r="Y490" s="711"/>
      <c r="Z490" s="711"/>
      <c r="AA490" s="711"/>
      <c r="AB490" s="711"/>
      <c r="AC490" s="711"/>
      <c r="AD490" s="711"/>
      <c r="AE490" s="711"/>
      <c r="AF490" s="711"/>
      <c r="AG490" s="711"/>
      <c r="AH490" s="711"/>
      <c r="AI490" s="711"/>
      <c r="AJ490" s="711"/>
    </row>
    <row r="491" spans="1:36" ht="15.75" customHeight="1">
      <c r="A491" s="711"/>
      <c r="B491" s="711"/>
      <c r="C491" s="711"/>
      <c r="D491" s="711"/>
      <c r="E491" s="711"/>
      <c r="F491" s="711"/>
      <c r="G491" s="711"/>
      <c r="H491" s="711"/>
      <c r="I491" s="711"/>
      <c r="J491" s="711"/>
      <c r="K491" s="711"/>
      <c r="L491" s="711"/>
      <c r="M491" s="711"/>
      <c r="N491" s="711"/>
      <c r="O491" s="711"/>
      <c r="P491" s="711"/>
      <c r="Q491" s="711"/>
      <c r="R491" s="711"/>
      <c r="S491" s="711"/>
      <c r="T491" s="711"/>
      <c r="U491" s="711"/>
      <c r="V491" s="711"/>
      <c r="W491" s="711"/>
      <c r="X491" s="711"/>
      <c r="Y491" s="711"/>
      <c r="Z491" s="711"/>
      <c r="AA491" s="711"/>
      <c r="AB491" s="711"/>
      <c r="AC491" s="711"/>
      <c r="AD491" s="711"/>
      <c r="AE491" s="711"/>
      <c r="AF491" s="711"/>
      <c r="AG491" s="711"/>
      <c r="AH491" s="711"/>
      <c r="AI491" s="711"/>
      <c r="AJ491" s="711"/>
    </row>
    <row r="492" spans="1:36" ht="15.75" customHeight="1">
      <c r="A492" s="711"/>
      <c r="B492" s="711"/>
      <c r="C492" s="711"/>
      <c r="D492" s="711"/>
      <c r="E492" s="711"/>
      <c r="F492" s="711"/>
      <c r="G492" s="711"/>
      <c r="H492" s="711"/>
      <c r="I492" s="711"/>
      <c r="J492" s="711"/>
      <c r="K492" s="711"/>
      <c r="L492" s="711"/>
      <c r="M492" s="711"/>
      <c r="N492" s="711"/>
      <c r="O492" s="711"/>
      <c r="P492" s="711"/>
      <c r="Q492" s="711"/>
      <c r="R492" s="711"/>
      <c r="S492" s="711"/>
      <c r="T492" s="711"/>
      <c r="U492" s="711"/>
      <c r="V492" s="711"/>
      <c r="W492" s="711"/>
      <c r="X492" s="711"/>
      <c r="Y492" s="711"/>
      <c r="Z492" s="711"/>
      <c r="AA492" s="711"/>
      <c r="AB492" s="711"/>
      <c r="AC492" s="711"/>
      <c r="AD492" s="711"/>
      <c r="AE492" s="711"/>
      <c r="AF492" s="711"/>
      <c r="AG492" s="711"/>
      <c r="AH492" s="711"/>
      <c r="AI492" s="711"/>
      <c r="AJ492" s="711"/>
    </row>
    <row r="493" spans="1:36" ht="15.75" customHeight="1">
      <c r="A493" s="711"/>
      <c r="B493" s="711"/>
      <c r="C493" s="711"/>
      <c r="D493" s="711"/>
      <c r="E493" s="711"/>
      <c r="F493" s="711"/>
      <c r="G493" s="711"/>
      <c r="H493" s="711"/>
      <c r="I493" s="711"/>
      <c r="J493" s="711"/>
      <c r="K493" s="711"/>
      <c r="L493" s="711"/>
      <c r="M493" s="711"/>
      <c r="N493" s="711"/>
      <c r="O493" s="711"/>
      <c r="P493" s="711"/>
      <c r="Q493" s="711"/>
      <c r="R493" s="711"/>
      <c r="S493" s="711"/>
      <c r="T493" s="711"/>
      <c r="U493" s="711"/>
      <c r="V493" s="711"/>
      <c r="W493" s="711"/>
      <c r="X493" s="711"/>
      <c r="Y493" s="711"/>
      <c r="Z493" s="711"/>
      <c r="AA493" s="711"/>
      <c r="AB493" s="711"/>
      <c r="AC493" s="711"/>
      <c r="AD493" s="711"/>
      <c r="AE493" s="711"/>
      <c r="AF493" s="711"/>
      <c r="AG493" s="711"/>
      <c r="AH493" s="711"/>
      <c r="AI493" s="711"/>
      <c r="AJ493" s="711"/>
    </row>
    <row r="494" spans="1:36" ht="15.75" customHeight="1">
      <c r="A494" s="711"/>
      <c r="B494" s="711"/>
      <c r="C494" s="711"/>
      <c r="D494" s="711"/>
      <c r="E494" s="711"/>
      <c r="F494" s="711"/>
      <c r="G494" s="711"/>
      <c r="H494" s="711"/>
      <c r="I494" s="711"/>
      <c r="J494" s="711"/>
      <c r="K494" s="711"/>
      <c r="L494" s="711"/>
      <c r="M494" s="711"/>
      <c r="N494" s="711"/>
      <c r="O494" s="711"/>
      <c r="P494" s="711"/>
      <c r="Q494" s="711"/>
      <c r="R494" s="711"/>
      <c r="S494" s="711"/>
      <c r="T494" s="711"/>
      <c r="U494" s="711"/>
      <c r="V494" s="711"/>
      <c r="W494" s="711"/>
      <c r="X494" s="711"/>
      <c r="Y494" s="711"/>
      <c r="Z494" s="711"/>
      <c r="AA494" s="711"/>
      <c r="AB494" s="711"/>
      <c r="AC494" s="711"/>
      <c r="AD494" s="711"/>
      <c r="AE494" s="711"/>
      <c r="AF494" s="711"/>
      <c r="AG494" s="711"/>
      <c r="AH494" s="711"/>
      <c r="AI494" s="711"/>
      <c r="AJ494" s="711"/>
    </row>
    <row r="495" spans="1:36" ht="15.75" customHeight="1">
      <c r="A495" s="711"/>
      <c r="B495" s="711"/>
      <c r="C495" s="711"/>
      <c r="D495" s="711"/>
      <c r="E495" s="711"/>
      <c r="F495" s="711"/>
      <c r="G495" s="711"/>
      <c r="H495" s="711"/>
      <c r="I495" s="711"/>
      <c r="J495" s="711"/>
      <c r="K495" s="711"/>
      <c r="L495" s="711"/>
      <c r="M495" s="711"/>
      <c r="N495" s="711"/>
      <c r="O495" s="711"/>
      <c r="P495" s="711"/>
      <c r="Q495" s="711"/>
      <c r="R495" s="711"/>
      <c r="S495" s="711"/>
      <c r="T495" s="711"/>
      <c r="U495" s="711"/>
      <c r="V495" s="711"/>
      <c r="W495" s="711"/>
      <c r="X495" s="711"/>
      <c r="Y495" s="711"/>
      <c r="Z495" s="711"/>
      <c r="AA495" s="711"/>
      <c r="AB495" s="711"/>
      <c r="AC495" s="711"/>
      <c r="AD495" s="711"/>
      <c r="AE495" s="711"/>
      <c r="AF495" s="711"/>
      <c r="AG495" s="711"/>
      <c r="AH495" s="711"/>
      <c r="AI495" s="711"/>
      <c r="AJ495" s="711"/>
    </row>
    <row r="496" spans="1:36" ht="15.75" customHeight="1">
      <c r="A496" s="711"/>
      <c r="B496" s="711"/>
      <c r="C496" s="711"/>
      <c r="D496" s="711"/>
      <c r="E496" s="711"/>
      <c r="F496" s="711"/>
      <c r="G496" s="711"/>
      <c r="H496" s="711"/>
      <c r="I496" s="711"/>
      <c r="J496" s="711"/>
      <c r="K496" s="711"/>
      <c r="L496" s="711"/>
      <c r="M496" s="711"/>
      <c r="N496" s="711"/>
      <c r="O496" s="711"/>
      <c r="P496" s="711"/>
      <c r="Q496" s="711"/>
      <c r="R496" s="711"/>
      <c r="S496" s="711"/>
      <c r="T496" s="711"/>
      <c r="U496" s="711"/>
      <c r="V496" s="711"/>
      <c r="W496" s="711"/>
      <c r="X496" s="711"/>
      <c r="Y496" s="711"/>
      <c r="Z496" s="711"/>
      <c r="AA496" s="711"/>
      <c r="AB496" s="711"/>
      <c r="AC496" s="711"/>
      <c r="AD496" s="711"/>
      <c r="AE496" s="711"/>
      <c r="AF496" s="711"/>
      <c r="AG496" s="711"/>
      <c r="AH496" s="711"/>
      <c r="AI496" s="711"/>
      <c r="AJ496" s="711"/>
    </row>
    <row r="497" spans="1:36" ht="15.75" customHeight="1">
      <c r="A497" s="711"/>
      <c r="B497" s="711"/>
      <c r="C497" s="711"/>
      <c r="D497" s="711"/>
      <c r="E497" s="711"/>
      <c r="F497" s="711"/>
      <c r="G497" s="711"/>
      <c r="H497" s="711"/>
      <c r="I497" s="711"/>
      <c r="J497" s="711"/>
      <c r="K497" s="711"/>
      <c r="L497" s="711"/>
      <c r="M497" s="711"/>
      <c r="N497" s="711"/>
      <c r="O497" s="711"/>
      <c r="P497" s="711"/>
      <c r="Q497" s="711"/>
      <c r="R497" s="711"/>
      <c r="S497" s="711"/>
      <c r="T497" s="711"/>
      <c r="U497" s="711"/>
      <c r="V497" s="711"/>
      <c r="W497" s="711"/>
      <c r="X497" s="711"/>
      <c r="Y497" s="711"/>
      <c r="Z497" s="711"/>
      <c r="AA497" s="711"/>
      <c r="AB497" s="711"/>
      <c r="AC497" s="711"/>
      <c r="AD497" s="711"/>
      <c r="AE497" s="711"/>
      <c r="AF497" s="711"/>
      <c r="AG497" s="711"/>
      <c r="AH497" s="711"/>
      <c r="AI497" s="711"/>
      <c r="AJ497" s="711"/>
    </row>
    <row r="498" spans="1:36" ht="15.75" customHeight="1">
      <c r="A498" s="711"/>
      <c r="B498" s="711"/>
      <c r="C498" s="711"/>
      <c r="D498" s="711"/>
      <c r="E498" s="711"/>
      <c r="F498" s="711"/>
      <c r="G498" s="711"/>
      <c r="H498" s="711"/>
      <c r="I498" s="711"/>
      <c r="J498" s="711"/>
      <c r="K498" s="711"/>
      <c r="L498" s="711"/>
      <c r="M498" s="711"/>
      <c r="N498" s="711"/>
      <c r="O498" s="711"/>
      <c r="P498" s="711"/>
      <c r="Q498" s="711"/>
      <c r="R498" s="711"/>
      <c r="S498" s="711"/>
      <c r="T498" s="711"/>
      <c r="U498" s="711"/>
      <c r="V498" s="711"/>
      <c r="W498" s="711"/>
      <c r="X498" s="711"/>
      <c r="Y498" s="711"/>
      <c r="Z498" s="711"/>
      <c r="AA498" s="711"/>
      <c r="AB498" s="711"/>
      <c r="AC498" s="711"/>
      <c r="AD498" s="711"/>
      <c r="AE498" s="711"/>
      <c r="AF498" s="711"/>
      <c r="AG498" s="711"/>
      <c r="AH498" s="711"/>
      <c r="AI498" s="711"/>
      <c r="AJ498" s="711"/>
    </row>
    <row r="499" spans="1:36" ht="15.75" customHeight="1">
      <c r="A499" s="711"/>
      <c r="B499" s="711"/>
      <c r="C499" s="711"/>
      <c r="D499" s="711"/>
      <c r="E499" s="711"/>
      <c r="F499" s="711"/>
      <c r="G499" s="711"/>
      <c r="H499" s="711"/>
      <c r="I499" s="711"/>
      <c r="J499" s="711"/>
      <c r="K499" s="711"/>
      <c r="L499" s="711"/>
      <c r="M499" s="711"/>
      <c r="N499" s="711"/>
      <c r="O499" s="711"/>
      <c r="P499" s="711"/>
      <c r="Q499" s="711"/>
      <c r="R499" s="711"/>
      <c r="S499" s="711"/>
      <c r="T499" s="711"/>
      <c r="U499" s="711"/>
      <c r="V499" s="711"/>
      <c r="W499" s="711"/>
      <c r="X499" s="711"/>
      <c r="Y499" s="711"/>
      <c r="Z499" s="711"/>
      <c r="AA499" s="711"/>
      <c r="AB499" s="711"/>
      <c r="AC499" s="711"/>
      <c r="AD499" s="711"/>
      <c r="AE499" s="711"/>
      <c r="AF499" s="711"/>
      <c r="AG499" s="711"/>
      <c r="AH499" s="711"/>
      <c r="AI499" s="711"/>
      <c r="AJ499" s="711"/>
    </row>
    <row r="500" spans="1:36" ht="15.75" customHeight="1">
      <c r="A500" s="711"/>
      <c r="B500" s="711"/>
      <c r="C500" s="711"/>
      <c r="D500" s="711"/>
      <c r="E500" s="711"/>
      <c r="F500" s="711"/>
      <c r="G500" s="711"/>
      <c r="H500" s="711"/>
      <c r="I500" s="711"/>
      <c r="J500" s="711"/>
      <c r="K500" s="711"/>
      <c r="L500" s="711"/>
      <c r="M500" s="711"/>
      <c r="N500" s="711"/>
      <c r="O500" s="711"/>
      <c r="P500" s="711"/>
      <c r="Q500" s="711"/>
      <c r="R500" s="711"/>
      <c r="S500" s="711"/>
      <c r="T500" s="711"/>
      <c r="U500" s="711"/>
      <c r="V500" s="711"/>
      <c r="W500" s="711"/>
      <c r="X500" s="711"/>
      <c r="Y500" s="711"/>
      <c r="Z500" s="711"/>
      <c r="AA500" s="711"/>
      <c r="AB500" s="711"/>
      <c r="AC500" s="711"/>
      <c r="AD500" s="711"/>
      <c r="AE500" s="711"/>
      <c r="AF500" s="711"/>
      <c r="AG500" s="711"/>
      <c r="AH500" s="711"/>
      <c r="AI500" s="711"/>
      <c r="AJ500" s="711"/>
    </row>
    <row r="501" spans="1:36" ht="15.75" customHeight="1">
      <c r="A501" s="711"/>
      <c r="B501" s="711"/>
      <c r="C501" s="711"/>
      <c r="D501" s="711"/>
      <c r="E501" s="711"/>
      <c r="F501" s="711"/>
      <c r="G501" s="711"/>
      <c r="H501" s="711"/>
      <c r="I501" s="711"/>
      <c r="J501" s="711"/>
      <c r="K501" s="711"/>
      <c r="L501" s="711"/>
      <c r="M501" s="711"/>
      <c r="N501" s="711"/>
      <c r="O501" s="711"/>
      <c r="P501" s="711"/>
      <c r="Q501" s="711"/>
      <c r="R501" s="711"/>
      <c r="S501" s="711"/>
      <c r="T501" s="711"/>
      <c r="U501" s="711"/>
      <c r="V501" s="711"/>
      <c r="W501" s="711"/>
      <c r="X501" s="711"/>
      <c r="Y501" s="711"/>
      <c r="Z501" s="711"/>
      <c r="AA501" s="711"/>
      <c r="AB501" s="711"/>
      <c r="AC501" s="711"/>
      <c r="AD501" s="711"/>
      <c r="AE501" s="711"/>
      <c r="AF501" s="711"/>
      <c r="AG501" s="711"/>
      <c r="AH501" s="711"/>
      <c r="AI501" s="711"/>
      <c r="AJ501" s="711"/>
    </row>
    <row r="502" spans="1:36" ht="15.75" customHeight="1">
      <c r="A502" s="711"/>
      <c r="B502" s="711"/>
      <c r="C502" s="711"/>
      <c r="D502" s="711"/>
      <c r="E502" s="711"/>
      <c r="F502" s="711"/>
      <c r="G502" s="711"/>
      <c r="H502" s="711"/>
      <c r="I502" s="711"/>
      <c r="J502" s="711"/>
      <c r="K502" s="711"/>
      <c r="L502" s="711"/>
      <c r="M502" s="711"/>
      <c r="N502" s="711"/>
      <c r="O502" s="711"/>
      <c r="P502" s="711"/>
      <c r="Q502" s="711"/>
      <c r="R502" s="711"/>
      <c r="S502" s="711"/>
      <c r="T502" s="711"/>
      <c r="U502" s="711"/>
      <c r="V502" s="711"/>
      <c r="W502" s="711"/>
      <c r="X502" s="711"/>
      <c r="Y502" s="711"/>
      <c r="Z502" s="711"/>
      <c r="AA502" s="711"/>
      <c r="AB502" s="711"/>
      <c r="AC502" s="711"/>
      <c r="AD502" s="711"/>
      <c r="AE502" s="711"/>
      <c r="AF502" s="711"/>
      <c r="AG502" s="711"/>
      <c r="AH502" s="711"/>
      <c r="AI502" s="711"/>
      <c r="AJ502" s="711"/>
    </row>
    <row r="503" spans="1:36" ht="15.75" customHeight="1">
      <c r="A503" s="711"/>
      <c r="B503" s="711"/>
      <c r="C503" s="711"/>
      <c r="D503" s="711"/>
      <c r="E503" s="711"/>
      <c r="F503" s="711"/>
      <c r="G503" s="711"/>
      <c r="H503" s="711"/>
      <c r="I503" s="711"/>
      <c r="J503" s="711"/>
      <c r="K503" s="711"/>
      <c r="L503" s="711"/>
      <c r="M503" s="711"/>
      <c r="N503" s="711"/>
      <c r="O503" s="711"/>
      <c r="P503" s="711"/>
      <c r="Q503" s="711"/>
      <c r="R503" s="711"/>
      <c r="S503" s="711"/>
      <c r="T503" s="711"/>
      <c r="U503" s="711"/>
      <c r="V503" s="711"/>
      <c r="W503" s="711"/>
      <c r="X503" s="711"/>
      <c r="Y503" s="711"/>
      <c r="Z503" s="711"/>
      <c r="AA503" s="711"/>
      <c r="AB503" s="711"/>
      <c r="AC503" s="711"/>
      <c r="AD503" s="711"/>
      <c r="AE503" s="711"/>
      <c r="AF503" s="711"/>
      <c r="AG503" s="711"/>
      <c r="AH503" s="711"/>
      <c r="AI503" s="711"/>
      <c r="AJ503" s="711"/>
    </row>
    <row r="504" spans="1:36" ht="15.75" customHeight="1">
      <c r="A504" s="711"/>
      <c r="B504" s="711"/>
      <c r="C504" s="711"/>
      <c r="D504" s="711"/>
      <c r="E504" s="711"/>
      <c r="F504" s="711"/>
      <c r="G504" s="711"/>
      <c r="H504" s="711"/>
      <c r="I504" s="711"/>
      <c r="J504" s="711"/>
      <c r="K504" s="711"/>
      <c r="L504" s="711"/>
      <c r="M504" s="711"/>
      <c r="N504" s="711"/>
      <c r="O504" s="711"/>
      <c r="P504" s="711"/>
      <c r="Q504" s="711"/>
      <c r="R504" s="711"/>
      <c r="S504" s="711"/>
      <c r="T504" s="711"/>
      <c r="U504" s="711"/>
      <c r="V504" s="711"/>
      <c r="W504" s="711"/>
      <c r="X504" s="711"/>
      <c r="Y504" s="711"/>
      <c r="Z504" s="711"/>
      <c r="AA504" s="711"/>
      <c r="AB504" s="711"/>
      <c r="AC504" s="711"/>
      <c r="AD504" s="711"/>
      <c r="AE504" s="711"/>
      <c r="AF504" s="711"/>
      <c r="AG504" s="711"/>
      <c r="AH504" s="711"/>
      <c r="AI504" s="711"/>
      <c r="AJ504" s="711"/>
    </row>
    <row r="505" spans="1:36" ht="15.75" customHeight="1">
      <c r="A505" s="711"/>
      <c r="B505" s="711"/>
      <c r="C505" s="711"/>
      <c r="D505" s="711"/>
      <c r="E505" s="711"/>
      <c r="F505" s="711"/>
      <c r="G505" s="711"/>
      <c r="H505" s="711"/>
      <c r="I505" s="711"/>
      <c r="J505" s="711"/>
      <c r="K505" s="711"/>
      <c r="L505" s="711"/>
      <c r="M505" s="711"/>
      <c r="N505" s="711"/>
      <c r="O505" s="711"/>
      <c r="P505" s="711"/>
      <c r="Q505" s="711"/>
      <c r="R505" s="711"/>
      <c r="S505" s="711"/>
      <c r="T505" s="711"/>
      <c r="U505" s="711"/>
      <c r="V505" s="711"/>
      <c r="W505" s="711"/>
      <c r="X505" s="711"/>
      <c r="Y505" s="711"/>
      <c r="Z505" s="711"/>
      <c r="AA505" s="711"/>
      <c r="AB505" s="711"/>
      <c r="AC505" s="711"/>
      <c r="AD505" s="711"/>
      <c r="AE505" s="711"/>
      <c r="AF505" s="711"/>
      <c r="AG505" s="711"/>
      <c r="AH505" s="711"/>
      <c r="AI505" s="711"/>
      <c r="AJ505" s="711"/>
    </row>
    <row r="506" spans="1:36" ht="15.75" customHeight="1">
      <c r="A506" s="711"/>
      <c r="B506" s="711"/>
      <c r="C506" s="711"/>
      <c r="D506" s="711"/>
      <c r="E506" s="711"/>
      <c r="F506" s="711"/>
      <c r="G506" s="711"/>
      <c r="H506" s="711"/>
      <c r="I506" s="711"/>
      <c r="J506" s="711"/>
      <c r="K506" s="711"/>
      <c r="L506" s="711"/>
      <c r="M506" s="711"/>
      <c r="N506" s="711"/>
      <c r="O506" s="711"/>
      <c r="P506" s="711"/>
      <c r="Q506" s="711"/>
      <c r="R506" s="711"/>
      <c r="S506" s="711"/>
      <c r="T506" s="711"/>
      <c r="U506" s="711"/>
      <c r="V506" s="711"/>
      <c r="W506" s="711"/>
      <c r="X506" s="711"/>
      <c r="Y506" s="711"/>
      <c r="Z506" s="711"/>
      <c r="AA506" s="711"/>
      <c r="AB506" s="711"/>
      <c r="AC506" s="711"/>
      <c r="AD506" s="711"/>
      <c r="AE506" s="711"/>
      <c r="AF506" s="711"/>
      <c r="AG506" s="711"/>
      <c r="AH506" s="711"/>
      <c r="AI506" s="711"/>
      <c r="AJ506" s="711"/>
    </row>
    <row r="507" spans="1:36" ht="15.75" customHeight="1">
      <c r="A507" s="711"/>
      <c r="B507" s="711"/>
      <c r="C507" s="711"/>
      <c r="D507" s="711"/>
      <c r="E507" s="711"/>
      <c r="F507" s="711"/>
      <c r="G507" s="711"/>
      <c r="H507" s="711"/>
      <c r="I507" s="711"/>
      <c r="J507" s="711"/>
      <c r="K507" s="711"/>
      <c r="L507" s="711"/>
      <c r="M507" s="711"/>
      <c r="N507" s="711"/>
      <c r="O507" s="711"/>
      <c r="P507" s="711"/>
      <c r="Q507" s="711"/>
      <c r="R507" s="711"/>
      <c r="S507" s="711"/>
      <c r="T507" s="711"/>
      <c r="U507" s="711"/>
      <c r="V507" s="711"/>
      <c r="W507" s="711"/>
      <c r="X507" s="711"/>
      <c r="Y507" s="711"/>
      <c r="Z507" s="711"/>
      <c r="AA507" s="711"/>
      <c r="AB507" s="711"/>
      <c r="AC507" s="711"/>
      <c r="AD507" s="711"/>
      <c r="AE507" s="711"/>
      <c r="AF507" s="711"/>
      <c r="AG507" s="711"/>
      <c r="AH507" s="711"/>
      <c r="AI507" s="711"/>
      <c r="AJ507" s="711"/>
    </row>
    <row r="508" spans="1:36" ht="15.75" customHeight="1">
      <c r="A508" s="711"/>
      <c r="B508" s="711"/>
      <c r="C508" s="711"/>
      <c r="D508" s="711"/>
      <c r="E508" s="711"/>
      <c r="F508" s="711"/>
      <c r="G508" s="711"/>
      <c r="H508" s="711"/>
      <c r="I508" s="711"/>
      <c r="J508" s="711"/>
      <c r="K508" s="711"/>
      <c r="L508" s="711"/>
      <c r="M508" s="711"/>
      <c r="N508" s="711"/>
      <c r="O508" s="711"/>
      <c r="P508" s="711"/>
      <c r="Q508" s="711"/>
      <c r="R508" s="711"/>
      <c r="S508" s="711"/>
      <c r="T508" s="711"/>
      <c r="U508" s="711"/>
      <c r="V508" s="711"/>
      <c r="W508" s="711"/>
      <c r="X508" s="711"/>
      <c r="Y508" s="711"/>
      <c r="Z508" s="711"/>
      <c r="AA508" s="711"/>
      <c r="AB508" s="711"/>
      <c r="AC508" s="711"/>
      <c r="AD508" s="711"/>
      <c r="AE508" s="711"/>
      <c r="AF508" s="711"/>
      <c r="AG508" s="711"/>
      <c r="AH508" s="711"/>
      <c r="AI508" s="711"/>
      <c r="AJ508" s="711"/>
    </row>
    <row r="509" spans="1:36" ht="15.75" customHeight="1">
      <c r="A509" s="711"/>
      <c r="B509" s="711"/>
      <c r="C509" s="711"/>
      <c r="D509" s="711"/>
      <c r="E509" s="711"/>
      <c r="F509" s="711"/>
      <c r="G509" s="711"/>
      <c r="H509" s="711"/>
      <c r="I509" s="711"/>
      <c r="J509" s="711"/>
      <c r="K509" s="711"/>
      <c r="L509" s="711"/>
      <c r="M509" s="711"/>
      <c r="N509" s="711"/>
      <c r="O509" s="711"/>
      <c r="P509" s="711"/>
      <c r="Q509" s="711"/>
      <c r="R509" s="711"/>
      <c r="S509" s="711"/>
      <c r="T509" s="711"/>
      <c r="U509" s="711"/>
      <c r="V509" s="711"/>
      <c r="W509" s="711"/>
      <c r="X509" s="711"/>
      <c r="Y509" s="711"/>
      <c r="Z509" s="711"/>
      <c r="AA509" s="711"/>
      <c r="AB509" s="711"/>
      <c r="AC509" s="711"/>
      <c r="AD509" s="711"/>
      <c r="AE509" s="711"/>
      <c r="AF509" s="711"/>
      <c r="AG509" s="711"/>
      <c r="AH509" s="711"/>
      <c r="AI509" s="711"/>
      <c r="AJ509" s="711"/>
    </row>
    <row r="510" spans="1:36" ht="15.75" customHeight="1">
      <c r="A510" s="711"/>
      <c r="B510" s="711"/>
      <c r="C510" s="711"/>
      <c r="D510" s="711"/>
      <c r="E510" s="711"/>
      <c r="F510" s="711"/>
      <c r="G510" s="711"/>
      <c r="H510" s="711"/>
      <c r="I510" s="711"/>
      <c r="J510" s="711"/>
      <c r="K510" s="711"/>
      <c r="L510" s="711"/>
      <c r="M510" s="711"/>
      <c r="N510" s="711"/>
      <c r="O510" s="711"/>
      <c r="P510" s="711"/>
      <c r="Q510" s="711"/>
      <c r="R510" s="711"/>
      <c r="S510" s="711"/>
      <c r="T510" s="711"/>
      <c r="U510" s="711"/>
      <c r="V510" s="711"/>
      <c r="W510" s="711"/>
      <c r="X510" s="711"/>
      <c r="Y510" s="711"/>
      <c r="Z510" s="711"/>
      <c r="AA510" s="711"/>
      <c r="AB510" s="711"/>
      <c r="AC510" s="711"/>
      <c r="AD510" s="711"/>
      <c r="AE510" s="711"/>
      <c r="AF510" s="711"/>
      <c r="AG510" s="711"/>
      <c r="AH510" s="711"/>
      <c r="AI510" s="711"/>
      <c r="AJ510" s="711"/>
    </row>
    <row r="511" spans="1:36" ht="15.75" customHeight="1">
      <c r="A511" s="711"/>
      <c r="B511" s="711"/>
      <c r="C511" s="711"/>
      <c r="D511" s="711"/>
      <c r="E511" s="711"/>
      <c r="F511" s="711"/>
      <c r="G511" s="711"/>
      <c r="H511" s="711"/>
      <c r="I511" s="711"/>
      <c r="J511" s="711"/>
      <c r="K511" s="711"/>
      <c r="L511" s="711"/>
      <c r="M511" s="711"/>
      <c r="N511" s="711"/>
      <c r="O511" s="711"/>
      <c r="P511" s="711"/>
      <c r="Q511" s="711"/>
      <c r="R511" s="711"/>
      <c r="S511" s="711"/>
      <c r="T511" s="711"/>
      <c r="U511" s="711"/>
      <c r="V511" s="711"/>
      <c r="W511" s="711"/>
      <c r="X511" s="711"/>
      <c r="Y511" s="711"/>
      <c r="Z511" s="711"/>
      <c r="AA511" s="711"/>
      <c r="AB511" s="711"/>
      <c r="AC511" s="711"/>
      <c r="AD511" s="711"/>
      <c r="AE511" s="711"/>
      <c r="AF511" s="711"/>
      <c r="AG511" s="711"/>
      <c r="AH511" s="711"/>
      <c r="AI511" s="711"/>
      <c r="AJ511" s="711"/>
    </row>
    <row r="512" spans="1:36" ht="15.75" customHeight="1">
      <c r="A512" s="711"/>
      <c r="B512" s="711"/>
      <c r="C512" s="711"/>
      <c r="D512" s="711"/>
      <c r="E512" s="711"/>
      <c r="F512" s="711"/>
      <c r="G512" s="711"/>
      <c r="H512" s="711"/>
      <c r="I512" s="711"/>
      <c r="J512" s="711"/>
      <c r="K512" s="711"/>
      <c r="L512" s="711"/>
      <c r="M512" s="711"/>
      <c r="N512" s="711"/>
      <c r="O512" s="711"/>
      <c r="P512" s="711"/>
      <c r="Q512" s="711"/>
      <c r="R512" s="711"/>
      <c r="S512" s="711"/>
      <c r="T512" s="711"/>
      <c r="U512" s="711"/>
      <c r="V512" s="711"/>
      <c r="W512" s="711"/>
      <c r="X512" s="711"/>
      <c r="Y512" s="711"/>
      <c r="Z512" s="711"/>
      <c r="AA512" s="711"/>
      <c r="AB512" s="711"/>
      <c r="AC512" s="711"/>
      <c r="AD512" s="711"/>
      <c r="AE512" s="711"/>
      <c r="AF512" s="711"/>
      <c r="AG512" s="711"/>
      <c r="AH512" s="711"/>
      <c r="AI512" s="711"/>
      <c r="AJ512" s="711"/>
    </row>
    <row r="513" spans="1:36" ht="15.75" customHeight="1">
      <c r="A513" s="711"/>
      <c r="B513" s="711"/>
      <c r="C513" s="711"/>
      <c r="D513" s="711"/>
      <c r="E513" s="711"/>
      <c r="F513" s="711"/>
      <c r="G513" s="711"/>
      <c r="H513" s="711"/>
      <c r="I513" s="711"/>
      <c r="J513" s="711"/>
      <c r="K513" s="711"/>
      <c r="L513" s="711"/>
      <c r="M513" s="711"/>
      <c r="N513" s="711"/>
      <c r="O513" s="711"/>
      <c r="P513" s="711"/>
      <c r="Q513" s="711"/>
      <c r="R513" s="711"/>
      <c r="S513" s="711"/>
      <c r="T513" s="711"/>
      <c r="U513" s="711"/>
      <c r="V513" s="711"/>
      <c r="W513" s="711"/>
      <c r="X513" s="711"/>
      <c r="Y513" s="711"/>
      <c r="Z513" s="711"/>
      <c r="AA513" s="711"/>
      <c r="AB513" s="711"/>
      <c r="AC513" s="711"/>
      <c r="AD513" s="711"/>
      <c r="AE513" s="711"/>
      <c r="AF513" s="711"/>
      <c r="AG513" s="711"/>
      <c r="AH513" s="711"/>
      <c r="AI513" s="711"/>
      <c r="AJ513" s="711"/>
    </row>
    <row r="514" spans="1:36" ht="15.75" customHeight="1">
      <c r="A514" s="711"/>
      <c r="B514" s="711"/>
      <c r="C514" s="711"/>
      <c r="D514" s="711"/>
      <c r="E514" s="711"/>
      <c r="F514" s="711"/>
      <c r="G514" s="711"/>
      <c r="H514" s="711"/>
      <c r="I514" s="711"/>
      <c r="J514" s="711"/>
      <c r="K514" s="711"/>
      <c r="L514" s="711"/>
      <c r="M514" s="711"/>
      <c r="N514" s="711"/>
      <c r="O514" s="711"/>
      <c r="P514" s="711"/>
      <c r="Q514" s="711"/>
      <c r="R514" s="711"/>
      <c r="S514" s="711"/>
      <c r="T514" s="711"/>
      <c r="U514" s="711"/>
      <c r="V514" s="711"/>
      <c r="W514" s="711"/>
      <c r="X514" s="711"/>
      <c r="Y514" s="711"/>
      <c r="Z514" s="711"/>
      <c r="AA514" s="711"/>
      <c r="AB514" s="711"/>
      <c r="AC514" s="711"/>
      <c r="AD514" s="711"/>
      <c r="AE514" s="711"/>
      <c r="AF514" s="711"/>
      <c r="AG514" s="711"/>
      <c r="AH514" s="711"/>
      <c r="AI514" s="711"/>
      <c r="AJ514" s="711"/>
    </row>
    <row r="515" spans="1:36" ht="15.75" customHeight="1">
      <c r="A515" s="711"/>
      <c r="B515" s="711"/>
      <c r="C515" s="711"/>
      <c r="D515" s="711"/>
      <c r="E515" s="711"/>
      <c r="F515" s="711"/>
      <c r="G515" s="711"/>
      <c r="H515" s="711"/>
      <c r="I515" s="711"/>
      <c r="J515" s="711"/>
      <c r="K515" s="711"/>
      <c r="L515" s="711"/>
      <c r="M515" s="711"/>
      <c r="N515" s="711"/>
      <c r="O515" s="711"/>
      <c r="P515" s="711"/>
      <c r="Q515" s="711"/>
      <c r="R515" s="711"/>
      <c r="S515" s="711"/>
      <c r="T515" s="711"/>
      <c r="U515" s="711"/>
      <c r="V515" s="711"/>
      <c r="W515" s="711"/>
      <c r="X515" s="711"/>
      <c r="Y515" s="711"/>
      <c r="Z515" s="711"/>
      <c r="AA515" s="711"/>
      <c r="AB515" s="711"/>
      <c r="AC515" s="711"/>
      <c r="AD515" s="711"/>
      <c r="AE515" s="711"/>
      <c r="AF515" s="711"/>
      <c r="AG515" s="711"/>
      <c r="AH515" s="711"/>
      <c r="AI515" s="711"/>
      <c r="AJ515" s="711"/>
    </row>
    <row r="516" spans="1:36" ht="15.75" customHeight="1">
      <c r="A516" s="711"/>
      <c r="B516" s="711"/>
      <c r="C516" s="711"/>
      <c r="D516" s="711"/>
      <c r="E516" s="711"/>
      <c r="F516" s="711"/>
      <c r="G516" s="711"/>
      <c r="H516" s="711"/>
      <c r="I516" s="711"/>
      <c r="J516" s="711"/>
      <c r="K516" s="711"/>
      <c r="L516" s="711"/>
      <c r="M516" s="711"/>
      <c r="N516" s="711"/>
      <c r="O516" s="711"/>
      <c r="P516" s="711"/>
      <c r="Q516" s="711"/>
      <c r="R516" s="711"/>
      <c r="S516" s="711"/>
      <c r="T516" s="711"/>
      <c r="U516" s="711"/>
      <c r="V516" s="711"/>
      <c r="W516" s="711"/>
      <c r="X516" s="711"/>
      <c r="Y516" s="711"/>
      <c r="Z516" s="711"/>
      <c r="AA516" s="711"/>
      <c r="AB516" s="711"/>
      <c r="AC516" s="711"/>
      <c r="AD516" s="711"/>
      <c r="AE516" s="711"/>
      <c r="AF516" s="711"/>
      <c r="AG516" s="711"/>
      <c r="AH516" s="711"/>
      <c r="AI516" s="711"/>
      <c r="AJ516" s="711"/>
    </row>
    <row r="517" spans="1:36" ht="15.75" customHeight="1">
      <c r="A517" s="711"/>
      <c r="B517" s="711"/>
      <c r="C517" s="711"/>
      <c r="D517" s="711"/>
      <c r="E517" s="711"/>
      <c r="F517" s="711"/>
      <c r="G517" s="711"/>
      <c r="H517" s="711"/>
      <c r="I517" s="711"/>
      <c r="J517" s="711"/>
      <c r="K517" s="711"/>
      <c r="L517" s="711"/>
      <c r="M517" s="711"/>
      <c r="N517" s="711"/>
      <c r="O517" s="711"/>
      <c r="P517" s="711"/>
      <c r="Q517" s="711"/>
      <c r="R517" s="711"/>
      <c r="S517" s="711"/>
      <c r="T517" s="711"/>
      <c r="U517" s="711"/>
      <c r="V517" s="711"/>
      <c r="W517" s="711"/>
      <c r="X517" s="711"/>
      <c r="Y517" s="711"/>
      <c r="Z517" s="711"/>
      <c r="AA517" s="711"/>
      <c r="AB517" s="711"/>
      <c r="AC517" s="711"/>
      <c r="AD517" s="711"/>
      <c r="AE517" s="711"/>
      <c r="AF517" s="711"/>
      <c r="AG517" s="711"/>
      <c r="AH517" s="711"/>
      <c r="AI517" s="711"/>
      <c r="AJ517" s="711"/>
    </row>
    <row r="518" spans="1:36" ht="15.75" customHeight="1">
      <c r="A518" s="711"/>
      <c r="B518" s="711"/>
      <c r="C518" s="711"/>
      <c r="D518" s="711"/>
      <c r="E518" s="711"/>
      <c r="F518" s="711"/>
      <c r="G518" s="711"/>
      <c r="H518" s="711"/>
      <c r="I518" s="711"/>
      <c r="J518" s="711"/>
      <c r="K518" s="711"/>
      <c r="L518" s="711"/>
      <c r="M518" s="711"/>
      <c r="N518" s="711"/>
      <c r="O518" s="711"/>
      <c r="P518" s="711"/>
      <c r="Q518" s="711"/>
      <c r="R518" s="711"/>
      <c r="S518" s="711"/>
      <c r="T518" s="711"/>
      <c r="U518" s="711"/>
      <c r="V518" s="711"/>
      <c r="W518" s="711"/>
      <c r="X518" s="711"/>
      <c r="Y518" s="711"/>
      <c r="Z518" s="711"/>
      <c r="AA518" s="711"/>
      <c r="AB518" s="711"/>
      <c r="AC518" s="711"/>
      <c r="AD518" s="711"/>
      <c r="AE518" s="711"/>
      <c r="AF518" s="711"/>
      <c r="AG518" s="711"/>
      <c r="AH518" s="711"/>
      <c r="AI518" s="711"/>
      <c r="AJ518" s="711"/>
    </row>
    <row r="519" spans="1:36" ht="15.75" customHeight="1">
      <c r="A519" s="711"/>
      <c r="B519" s="711"/>
      <c r="C519" s="711"/>
      <c r="D519" s="711"/>
      <c r="E519" s="711"/>
      <c r="F519" s="711"/>
      <c r="G519" s="711"/>
      <c r="H519" s="711"/>
      <c r="I519" s="711"/>
      <c r="J519" s="711"/>
      <c r="K519" s="711"/>
      <c r="L519" s="711"/>
      <c r="M519" s="711"/>
      <c r="N519" s="711"/>
      <c r="O519" s="711"/>
      <c r="P519" s="711"/>
      <c r="Q519" s="711"/>
      <c r="R519" s="711"/>
      <c r="S519" s="711"/>
      <c r="T519" s="711"/>
      <c r="U519" s="711"/>
      <c r="V519" s="711"/>
      <c r="W519" s="711"/>
      <c r="X519" s="711"/>
      <c r="Y519" s="711"/>
      <c r="Z519" s="711"/>
      <c r="AA519" s="711"/>
      <c r="AB519" s="711"/>
      <c r="AC519" s="711"/>
      <c r="AD519" s="711"/>
      <c r="AE519" s="711"/>
      <c r="AF519" s="711"/>
      <c r="AG519" s="711"/>
      <c r="AH519" s="711"/>
      <c r="AI519" s="711"/>
      <c r="AJ519" s="711"/>
    </row>
    <row r="520" spans="1:36" ht="15.75" customHeight="1">
      <c r="A520" s="711"/>
      <c r="B520" s="711"/>
      <c r="C520" s="711"/>
      <c r="D520" s="711"/>
      <c r="E520" s="711"/>
      <c r="F520" s="711"/>
      <c r="G520" s="711"/>
      <c r="H520" s="711"/>
      <c r="I520" s="711"/>
      <c r="J520" s="711"/>
      <c r="K520" s="711"/>
      <c r="L520" s="711"/>
      <c r="M520" s="711"/>
      <c r="N520" s="711"/>
      <c r="O520" s="711"/>
      <c r="P520" s="711"/>
      <c r="Q520" s="711"/>
      <c r="R520" s="711"/>
      <c r="S520" s="711"/>
      <c r="T520" s="711"/>
      <c r="U520" s="711"/>
      <c r="V520" s="711"/>
      <c r="W520" s="711"/>
      <c r="X520" s="711"/>
      <c r="Y520" s="711"/>
      <c r="Z520" s="711"/>
      <c r="AA520" s="711"/>
      <c r="AB520" s="711"/>
      <c r="AC520" s="711"/>
      <c r="AD520" s="711"/>
      <c r="AE520" s="711"/>
      <c r="AF520" s="711"/>
      <c r="AG520" s="711"/>
      <c r="AH520" s="711"/>
      <c r="AI520" s="711"/>
      <c r="AJ520" s="711"/>
    </row>
    <row r="521" spans="1:36" ht="15.75" customHeight="1">
      <c r="A521" s="711"/>
      <c r="B521" s="711"/>
      <c r="C521" s="711"/>
      <c r="D521" s="711"/>
      <c r="E521" s="711"/>
      <c r="F521" s="711"/>
      <c r="G521" s="711"/>
      <c r="H521" s="711"/>
      <c r="I521" s="711"/>
      <c r="J521" s="711"/>
      <c r="K521" s="711"/>
      <c r="L521" s="711"/>
      <c r="M521" s="711"/>
      <c r="N521" s="711"/>
      <c r="O521" s="711"/>
      <c r="P521" s="711"/>
      <c r="Q521" s="711"/>
      <c r="R521" s="711"/>
      <c r="S521" s="711"/>
      <c r="T521" s="711"/>
      <c r="U521" s="711"/>
      <c r="V521" s="711"/>
      <c r="W521" s="711"/>
      <c r="X521" s="711"/>
      <c r="Y521" s="711"/>
      <c r="Z521" s="711"/>
      <c r="AA521" s="711"/>
      <c r="AB521" s="711"/>
      <c r="AC521" s="711"/>
      <c r="AD521" s="711"/>
      <c r="AE521" s="711"/>
      <c r="AF521" s="711"/>
      <c r="AG521" s="711"/>
      <c r="AH521" s="711"/>
      <c r="AI521" s="711"/>
      <c r="AJ521" s="711"/>
    </row>
    <row r="522" spans="1:36" ht="15.75" customHeight="1">
      <c r="A522" s="711"/>
      <c r="B522" s="711"/>
      <c r="C522" s="711"/>
      <c r="D522" s="711"/>
      <c r="E522" s="711"/>
      <c r="F522" s="711"/>
      <c r="G522" s="711"/>
      <c r="H522" s="711"/>
      <c r="I522" s="711"/>
      <c r="J522" s="711"/>
      <c r="K522" s="711"/>
      <c r="L522" s="711"/>
      <c r="M522" s="711"/>
      <c r="N522" s="711"/>
      <c r="O522" s="711"/>
      <c r="P522" s="711"/>
      <c r="Q522" s="711"/>
      <c r="R522" s="711"/>
      <c r="S522" s="711"/>
      <c r="T522" s="711"/>
      <c r="U522" s="711"/>
      <c r="V522" s="711"/>
      <c r="W522" s="711"/>
      <c r="X522" s="711"/>
      <c r="Y522" s="711"/>
      <c r="Z522" s="711"/>
      <c r="AA522" s="711"/>
      <c r="AB522" s="711"/>
      <c r="AC522" s="711"/>
      <c r="AD522" s="711"/>
      <c r="AE522" s="711"/>
      <c r="AF522" s="711"/>
      <c r="AG522" s="711"/>
      <c r="AH522" s="711"/>
      <c r="AI522" s="711"/>
      <c r="AJ522" s="711"/>
    </row>
    <row r="523" spans="1:36" ht="15.75" customHeight="1">
      <c r="A523" s="711"/>
      <c r="B523" s="711"/>
      <c r="C523" s="711"/>
      <c r="D523" s="711"/>
      <c r="E523" s="711"/>
      <c r="F523" s="711"/>
      <c r="G523" s="711"/>
      <c r="H523" s="711"/>
      <c r="I523" s="711"/>
      <c r="J523" s="711"/>
      <c r="K523" s="711"/>
      <c r="L523" s="711"/>
      <c r="M523" s="711"/>
      <c r="N523" s="711"/>
      <c r="O523" s="711"/>
      <c r="P523" s="711"/>
      <c r="Q523" s="711"/>
      <c r="R523" s="711"/>
      <c r="S523" s="711"/>
      <c r="T523" s="711"/>
      <c r="U523" s="711"/>
      <c r="V523" s="711"/>
      <c r="W523" s="711"/>
      <c r="X523" s="711"/>
      <c r="Y523" s="711"/>
      <c r="Z523" s="711"/>
      <c r="AA523" s="711"/>
      <c r="AB523" s="711"/>
      <c r="AC523" s="711"/>
      <c r="AD523" s="711"/>
      <c r="AE523" s="711"/>
      <c r="AF523" s="711"/>
      <c r="AG523" s="711"/>
      <c r="AH523" s="711"/>
      <c r="AI523" s="711"/>
      <c r="AJ523" s="711"/>
    </row>
    <row r="524" spans="1:36" ht="15.75" customHeight="1">
      <c r="A524" s="711"/>
      <c r="B524" s="711"/>
      <c r="C524" s="711"/>
      <c r="D524" s="711"/>
      <c r="E524" s="711"/>
      <c r="F524" s="711"/>
      <c r="G524" s="711"/>
      <c r="H524" s="711"/>
      <c r="I524" s="711"/>
      <c r="J524" s="711"/>
      <c r="K524" s="711"/>
      <c r="L524" s="711"/>
      <c r="M524" s="711"/>
      <c r="N524" s="711"/>
      <c r="O524" s="711"/>
      <c r="P524" s="711"/>
      <c r="Q524" s="711"/>
      <c r="R524" s="711"/>
      <c r="S524" s="711"/>
      <c r="T524" s="711"/>
      <c r="U524" s="711"/>
      <c r="V524" s="711"/>
      <c r="W524" s="711"/>
      <c r="X524" s="711"/>
      <c r="Y524" s="711"/>
      <c r="Z524" s="711"/>
      <c r="AA524" s="711"/>
      <c r="AB524" s="711"/>
      <c r="AC524" s="711"/>
      <c r="AD524" s="711"/>
      <c r="AE524" s="711"/>
      <c r="AF524" s="711"/>
      <c r="AG524" s="711"/>
      <c r="AH524" s="711"/>
      <c r="AI524" s="711"/>
      <c r="AJ524" s="711"/>
    </row>
    <row r="525" spans="1:36" ht="15.75" customHeight="1">
      <c r="A525" s="711"/>
      <c r="B525" s="711"/>
      <c r="C525" s="711"/>
      <c r="D525" s="711"/>
      <c r="E525" s="711"/>
      <c r="F525" s="711"/>
      <c r="G525" s="711"/>
      <c r="H525" s="711"/>
      <c r="I525" s="711"/>
      <c r="J525" s="711"/>
      <c r="K525" s="711"/>
      <c r="L525" s="711"/>
      <c r="M525" s="711"/>
      <c r="N525" s="711"/>
      <c r="O525" s="711"/>
      <c r="P525" s="711"/>
      <c r="Q525" s="711"/>
      <c r="R525" s="711"/>
      <c r="S525" s="711"/>
      <c r="T525" s="711"/>
      <c r="U525" s="711"/>
      <c r="V525" s="711"/>
      <c r="W525" s="711"/>
      <c r="X525" s="711"/>
      <c r="Y525" s="711"/>
      <c r="Z525" s="711"/>
      <c r="AA525" s="711"/>
      <c r="AB525" s="711"/>
      <c r="AC525" s="711"/>
      <c r="AD525" s="711"/>
      <c r="AE525" s="711"/>
      <c r="AF525" s="711"/>
      <c r="AG525" s="711"/>
      <c r="AH525" s="711"/>
      <c r="AI525" s="711"/>
      <c r="AJ525" s="711"/>
    </row>
    <row r="526" spans="1:36" ht="15.75" customHeight="1">
      <c r="A526" s="711"/>
      <c r="B526" s="711"/>
      <c r="C526" s="711"/>
      <c r="D526" s="711"/>
      <c r="E526" s="711"/>
      <c r="F526" s="711"/>
      <c r="G526" s="711"/>
      <c r="H526" s="711"/>
      <c r="I526" s="711"/>
      <c r="J526" s="711"/>
      <c r="K526" s="711"/>
      <c r="L526" s="711"/>
      <c r="M526" s="711"/>
      <c r="N526" s="711"/>
      <c r="O526" s="711"/>
      <c r="P526" s="711"/>
      <c r="Q526" s="711"/>
      <c r="R526" s="711"/>
      <c r="S526" s="711"/>
      <c r="T526" s="711"/>
      <c r="U526" s="711"/>
      <c r="V526" s="711"/>
      <c r="W526" s="711"/>
      <c r="X526" s="711"/>
      <c r="Y526" s="711"/>
      <c r="Z526" s="711"/>
      <c r="AA526" s="711"/>
      <c r="AB526" s="711"/>
      <c r="AC526" s="711"/>
      <c r="AD526" s="711"/>
      <c r="AE526" s="711"/>
      <c r="AF526" s="711"/>
      <c r="AG526" s="711"/>
      <c r="AH526" s="711"/>
      <c r="AI526" s="711"/>
      <c r="AJ526" s="711"/>
    </row>
    <row r="527" spans="1:36" ht="15.75" customHeight="1">
      <c r="A527" s="711"/>
      <c r="B527" s="711"/>
      <c r="C527" s="711"/>
      <c r="D527" s="711"/>
      <c r="E527" s="711"/>
      <c r="F527" s="711"/>
      <c r="G527" s="711"/>
      <c r="H527" s="711"/>
      <c r="I527" s="711"/>
      <c r="J527" s="711"/>
      <c r="K527" s="711"/>
      <c r="L527" s="711"/>
      <c r="M527" s="711"/>
      <c r="N527" s="711"/>
      <c r="O527" s="711"/>
      <c r="P527" s="711"/>
      <c r="Q527" s="711"/>
      <c r="R527" s="711"/>
      <c r="S527" s="711"/>
      <c r="T527" s="711"/>
      <c r="U527" s="711"/>
      <c r="V527" s="711"/>
      <c r="W527" s="711"/>
      <c r="X527" s="711"/>
      <c r="Y527" s="711"/>
      <c r="Z527" s="711"/>
      <c r="AA527" s="711"/>
      <c r="AB527" s="711"/>
      <c r="AC527" s="711"/>
      <c r="AD527" s="711"/>
      <c r="AE527" s="711"/>
      <c r="AF527" s="711"/>
      <c r="AG527" s="711"/>
      <c r="AH527" s="711"/>
      <c r="AI527" s="711"/>
      <c r="AJ527" s="711"/>
    </row>
    <row r="528" spans="1:36" ht="15.75" customHeight="1">
      <c r="A528" s="711"/>
      <c r="B528" s="711"/>
      <c r="C528" s="711"/>
      <c r="D528" s="711"/>
      <c r="E528" s="711"/>
      <c r="F528" s="711"/>
      <c r="G528" s="711"/>
      <c r="H528" s="711"/>
      <c r="I528" s="711"/>
      <c r="J528" s="711"/>
      <c r="K528" s="711"/>
      <c r="L528" s="711"/>
      <c r="M528" s="711"/>
      <c r="N528" s="711"/>
      <c r="O528" s="711"/>
      <c r="P528" s="711"/>
      <c r="Q528" s="711"/>
      <c r="R528" s="711"/>
      <c r="S528" s="711"/>
      <c r="T528" s="711"/>
      <c r="U528" s="711"/>
      <c r="V528" s="711"/>
      <c r="W528" s="711"/>
      <c r="X528" s="711"/>
      <c r="Y528" s="711"/>
      <c r="Z528" s="711"/>
      <c r="AA528" s="711"/>
      <c r="AB528" s="711"/>
      <c r="AC528" s="711"/>
      <c r="AD528" s="711"/>
      <c r="AE528" s="711"/>
      <c r="AF528" s="711"/>
      <c r="AG528" s="711"/>
      <c r="AH528" s="711"/>
      <c r="AI528" s="711"/>
      <c r="AJ528" s="711"/>
    </row>
    <row r="529" spans="1:36" ht="15.75" customHeight="1">
      <c r="A529" s="711"/>
      <c r="B529" s="711"/>
      <c r="C529" s="711"/>
      <c r="D529" s="711"/>
      <c r="E529" s="711"/>
      <c r="F529" s="711"/>
      <c r="G529" s="711"/>
      <c r="H529" s="711"/>
      <c r="I529" s="711"/>
      <c r="J529" s="711"/>
      <c r="K529" s="711"/>
      <c r="L529" s="711"/>
      <c r="M529" s="711"/>
      <c r="N529" s="711"/>
      <c r="O529" s="711"/>
      <c r="P529" s="711"/>
      <c r="Q529" s="711"/>
      <c r="R529" s="711"/>
      <c r="S529" s="711"/>
      <c r="T529" s="711"/>
      <c r="U529" s="711"/>
      <c r="V529" s="711"/>
      <c r="W529" s="711"/>
      <c r="X529" s="711"/>
      <c r="Y529" s="711"/>
      <c r="Z529" s="711"/>
      <c r="AA529" s="711"/>
      <c r="AB529" s="711"/>
      <c r="AC529" s="711"/>
      <c r="AD529" s="711"/>
      <c r="AE529" s="711"/>
      <c r="AF529" s="711"/>
      <c r="AG529" s="711"/>
      <c r="AH529" s="711"/>
      <c r="AI529" s="711"/>
      <c r="AJ529" s="711"/>
    </row>
    <row r="530" spans="1:36" ht="15.75" customHeight="1">
      <c r="A530" s="711"/>
      <c r="B530" s="711"/>
      <c r="C530" s="711"/>
      <c r="D530" s="711"/>
      <c r="E530" s="711"/>
      <c r="F530" s="711"/>
      <c r="G530" s="711"/>
      <c r="H530" s="711"/>
      <c r="I530" s="711"/>
      <c r="J530" s="711"/>
      <c r="K530" s="711"/>
      <c r="L530" s="711"/>
      <c r="M530" s="711"/>
      <c r="N530" s="711"/>
      <c r="O530" s="711"/>
      <c r="P530" s="711"/>
      <c r="Q530" s="711"/>
      <c r="R530" s="711"/>
      <c r="S530" s="711"/>
      <c r="T530" s="711"/>
      <c r="U530" s="711"/>
      <c r="V530" s="711"/>
      <c r="W530" s="711"/>
      <c r="X530" s="711"/>
      <c r="Y530" s="711"/>
      <c r="Z530" s="711"/>
      <c r="AA530" s="711"/>
      <c r="AB530" s="711"/>
      <c r="AC530" s="711"/>
      <c r="AD530" s="711"/>
      <c r="AE530" s="711"/>
      <c r="AF530" s="711"/>
      <c r="AG530" s="711"/>
      <c r="AH530" s="711"/>
      <c r="AI530" s="711"/>
      <c r="AJ530" s="711"/>
    </row>
    <row r="531" spans="1:36" ht="15.75" customHeight="1">
      <c r="A531" s="711"/>
      <c r="B531" s="711"/>
      <c r="C531" s="711"/>
      <c r="D531" s="711"/>
      <c r="E531" s="711"/>
      <c r="F531" s="711"/>
      <c r="G531" s="711"/>
      <c r="H531" s="711"/>
      <c r="I531" s="711"/>
      <c r="J531" s="711"/>
      <c r="K531" s="711"/>
      <c r="L531" s="711"/>
      <c r="M531" s="711"/>
      <c r="N531" s="711"/>
      <c r="O531" s="711"/>
      <c r="P531" s="711"/>
      <c r="Q531" s="711"/>
      <c r="R531" s="711"/>
      <c r="S531" s="711"/>
      <c r="T531" s="711"/>
      <c r="U531" s="711"/>
      <c r="V531" s="711"/>
      <c r="W531" s="711"/>
      <c r="X531" s="711"/>
      <c r="Y531" s="711"/>
      <c r="Z531" s="711"/>
      <c r="AA531" s="711"/>
      <c r="AB531" s="711"/>
      <c r="AC531" s="711"/>
      <c r="AD531" s="711"/>
      <c r="AE531" s="711"/>
      <c r="AF531" s="711"/>
      <c r="AG531" s="711"/>
      <c r="AH531" s="711"/>
      <c r="AI531" s="711"/>
      <c r="AJ531" s="711"/>
    </row>
    <row r="532" spans="1:36" ht="15.75" customHeight="1">
      <c r="A532" s="711"/>
      <c r="B532" s="711"/>
      <c r="C532" s="711"/>
      <c r="D532" s="711"/>
      <c r="E532" s="711"/>
      <c r="F532" s="711"/>
      <c r="G532" s="711"/>
      <c r="H532" s="711"/>
      <c r="I532" s="711"/>
      <c r="J532" s="711"/>
      <c r="K532" s="711"/>
      <c r="L532" s="711"/>
      <c r="M532" s="711"/>
      <c r="N532" s="711"/>
      <c r="O532" s="711"/>
      <c r="P532" s="711"/>
      <c r="Q532" s="711"/>
      <c r="R532" s="711"/>
      <c r="S532" s="711"/>
      <c r="T532" s="711"/>
      <c r="U532" s="711"/>
      <c r="V532" s="711"/>
      <c r="W532" s="711"/>
      <c r="X532" s="711"/>
      <c r="Y532" s="711"/>
      <c r="Z532" s="711"/>
      <c r="AA532" s="711"/>
      <c r="AB532" s="711"/>
      <c r="AC532" s="711"/>
      <c r="AD532" s="711"/>
      <c r="AE532" s="711"/>
      <c r="AF532" s="711"/>
      <c r="AG532" s="711"/>
      <c r="AH532" s="711"/>
      <c r="AI532" s="711"/>
      <c r="AJ532" s="711"/>
    </row>
    <row r="533" spans="1:36" ht="15.75" customHeight="1">
      <c r="A533" s="711"/>
      <c r="B533" s="711"/>
      <c r="C533" s="711"/>
      <c r="D533" s="711"/>
      <c r="E533" s="711"/>
      <c r="F533" s="711"/>
      <c r="G533" s="711"/>
      <c r="H533" s="711"/>
      <c r="I533" s="711"/>
      <c r="J533" s="711"/>
      <c r="K533" s="711"/>
      <c r="L533" s="711"/>
      <c r="M533" s="711"/>
      <c r="N533" s="711"/>
      <c r="O533" s="711"/>
      <c r="P533" s="711"/>
      <c r="Q533" s="711"/>
      <c r="R533" s="711"/>
      <c r="S533" s="711"/>
      <c r="T533" s="711"/>
      <c r="U533" s="711"/>
      <c r="V533" s="711"/>
      <c r="W533" s="711"/>
      <c r="X533" s="711"/>
      <c r="Y533" s="711"/>
      <c r="Z533" s="711"/>
      <c r="AA533" s="711"/>
      <c r="AB533" s="711"/>
      <c r="AC533" s="711"/>
      <c r="AD533" s="711"/>
      <c r="AE533" s="711"/>
      <c r="AF533" s="711"/>
      <c r="AG533" s="711"/>
      <c r="AH533" s="711"/>
      <c r="AI533" s="711"/>
      <c r="AJ533" s="711"/>
    </row>
    <row r="534" spans="1:36" ht="15.75" customHeight="1">
      <c r="A534" s="711"/>
      <c r="B534" s="711"/>
      <c r="C534" s="711"/>
      <c r="D534" s="711"/>
      <c r="E534" s="711"/>
      <c r="F534" s="711"/>
      <c r="G534" s="711"/>
      <c r="H534" s="711"/>
      <c r="I534" s="711"/>
      <c r="J534" s="711"/>
      <c r="K534" s="711"/>
      <c r="L534" s="711"/>
      <c r="M534" s="711"/>
      <c r="N534" s="711"/>
      <c r="O534" s="711"/>
      <c r="P534" s="711"/>
      <c r="Q534" s="711"/>
      <c r="R534" s="711"/>
      <c r="S534" s="711"/>
      <c r="T534" s="711"/>
      <c r="U534" s="711"/>
      <c r="V534" s="711"/>
      <c r="W534" s="711"/>
      <c r="X534" s="711"/>
      <c r="Y534" s="711"/>
      <c r="Z534" s="711"/>
      <c r="AA534" s="711"/>
      <c r="AB534" s="711"/>
      <c r="AC534" s="711"/>
      <c r="AD534" s="711"/>
      <c r="AE534" s="711"/>
      <c r="AF534" s="711"/>
      <c r="AG534" s="711"/>
      <c r="AH534" s="711"/>
      <c r="AI534" s="711"/>
      <c r="AJ534" s="711"/>
    </row>
    <row r="535" spans="1:36" ht="15.75" customHeight="1">
      <c r="A535" s="711"/>
      <c r="B535" s="711"/>
      <c r="C535" s="711"/>
      <c r="D535" s="711"/>
      <c r="E535" s="711"/>
      <c r="F535" s="711"/>
      <c r="G535" s="711"/>
      <c r="H535" s="711"/>
      <c r="I535" s="711"/>
      <c r="J535" s="711"/>
      <c r="K535" s="711"/>
      <c r="L535" s="711"/>
      <c r="M535" s="711"/>
      <c r="N535" s="711"/>
      <c r="O535" s="711"/>
      <c r="P535" s="711"/>
      <c r="Q535" s="711"/>
      <c r="R535" s="711"/>
      <c r="S535" s="711"/>
      <c r="T535" s="711"/>
      <c r="U535" s="711"/>
      <c r="V535" s="711"/>
      <c r="W535" s="711"/>
      <c r="X535" s="711"/>
      <c r="Y535" s="711"/>
      <c r="Z535" s="711"/>
      <c r="AA535" s="711"/>
      <c r="AB535" s="711"/>
      <c r="AC535" s="711"/>
      <c r="AD535" s="711"/>
      <c r="AE535" s="711"/>
      <c r="AF535" s="711"/>
      <c r="AG535" s="711"/>
      <c r="AH535" s="711"/>
      <c r="AI535" s="711"/>
      <c r="AJ535" s="711"/>
    </row>
    <row r="536" spans="1:36" ht="15.75" customHeight="1">
      <c r="A536" s="711"/>
      <c r="B536" s="711"/>
      <c r="C536" s="711"/>
      <c r="D536" s="711"/>
      <c r="E536" s="711"/>
      <c r="F536" s="711"/>
      <c r="G536" s="711"/>
      <c r="H536" s="711"/>
      <c r="I536" s="711"/>
      <c r="J536" s="711"/>
      <c r="K536" s="711"/>
      <c r="L536" s="711"/>
      <c r="M536" s="711"/>
      <c r="N536" s="711"/>
      <c r="O536" s="711"/>
      <c r="P536" s="711"/>
      <c r="Q536" s="711"/>
      <c r="R536" s="711"/>
      <c r="S536" s="711"/>
      <c r="T536" s="711"/>
      <c r="U536" s="711"/>
      <c r="V536" s="711"/>
      <c r="W536" s="711"/>
      <c r="X536" s="711"/>
      <c r="Y536" s="711"/>
      <c r="Z536" s="711"/>
      <c r="AA536" s="711"/>
      <c r="AB536" s="711"/>
      <c r="AC536" s="711"/>
      <c r="AD536" s="711"/>
      <c r="AE536" s="711"/>
      <c r="AF536" s="711"/>
      <c r="AG536" s="711"/>
      <c r="AH536" s="711"/>
      <c r="AI536" s="711"/>
      <c r="AJ536" s="711"/>
    </row>
    <row r="537" spans="1:36" ht="15.75" customHeight="1">
      <c r="A537" s="711"/>
      <c r="B537" s="711"/>
      <c r="C537" s="711"/>
      <c r="D537" s="711"/>
      <c r="E537" s="711"/>
      <c r="F537" s="711"/>
      <c r="G537" s="711"/>
      <c r="H537" s="711"/>
      <c r="I537" s="711"/>
      <c r="J537" s="711"/>
      <c r="K537" s="711"/>
      <c r="L537" s="711"/>
      <c r="M537" s="711"/>
      <c r="N537" s="711"/>
      <c r="O537" s="711"/>
      <c r="P537" s="711"/>
      <c r="Q537" s="711"/>
      <c r="R537" s="711"/>
      <c r="S537" s="711"/>
      <c r="T537" s="711"/>
      <c r="U537" s="711"/>
      <c r="V537" s="711"/>
      <c r="W537" s="711"/>
      <c r="X537" s="711"/>
      <c r="Y537" s="711"/>
      <c r="Z537" s="711"/>
      <c r="AA537" s="711"/>
      <c r="AB537" s="711"/>
      <c r="AC537" s="711"/>
      <c r="AD537" s="711"/>
      <c r="AE537" s="711"/>
      <c r="AF537" s="711"/>
      <c r="AG537" s="711"/>
      <c r="AH537" s="711"/>
      <c r="AI537" s="711"/>
      <c r="AJ537" s="711"/>
    </row>
    <row r="538" spans="1:36" ht="15.75" customHeight="1">
      <c r="A538" s="711"/>
      <c r="B538" s="711"/>
      <c r="C538" s="711"/>
      <c r="D538" s="711"/>
      <c r="E538" s="711"/>
      <c r="F538" s="711"/>
      <c r="G538" s="711"/>
      <c r="H538" s="711"/>
      <c r="I538" s="711"/>
      <c r="J538" s="711"/>
      <c r="K538" s="711"/>
      <c r="L538" s="711"/>
      <c r="M538" s="711"/>
      <c r="N538" s="711"/>
      <c r="O538" s="711"/>
      <c r="P538" s="711"/>
      <c r="Q538" s="711"/>
      <c r="R538" s="711"/>
      <c r="S538" s="711"/>
      <c r="T538" s="711"/>
      <c r="U538" s="711"/>
      <c r="V538" s="711"/>
      <c r="W538" s="711"/>
      <c r="X538" s="711"/>
      <c r="Y538" s="711"/>
      <c r="Z538" s="711"/>
      <c r="AA538" s="711"/>
      <c r="AB538" s="711"/>
      <c r="AC538" s="711"/>
      <c r="AD538" s="711"/>
      <c r="AE538" s="711"/>
      <c r="AF538" s="711"/>
      <c r="AG538" s="711"/>
      <c r="AH538" s="711"/>
      <c r="AI538" s="711"/>
      <c r="AJ538" s="711"/>
    </row>
    <row r="539" spans="1:36" ht="15.75" customHeight="1">
      <c r="A539" s="711"/>
      <c r="B539" s="711"/>
      <c r="C539" s="711"/>
      <c r="D539" s="711"/>
      <c r="E539" s="711"/>
      <c r="F539" s="711"/>
      <c r="G539" s="711"/>
      <c r="H539" s="711"/>
      <c r="I539" s="711"/>
      <c r="J539" s="711"/>
      <c r="K539" s="711"/>
      <c r="L539" s="711"/>
      <c r="M539" s="711"/>
      <c r="N539" s="711"/>
      <c r="O539" s="711"/>
      <c r="P539" s="711"/>
      <c r="Q539" s="711"/>
      <c r="R539" s="711"/>
      <c r="S539" s="711"/>
      <c r="T539" s="711"/>
      <c r="U539" s="711"/>
      <c r="V539" s="711"/>
      <c r="W539" s="711"/>
      <c r="X539" s="711"/>
      <c r="Y539" s="711"/>
      <c r="Z539" s="711"/>
      <c r="AA539" s="711"/>
      <c r="AB539" s="711"/>
      <c r="AC539" s="711"/>
      <c r="AD539" s="711"/>
      <c r="AE539" s="711"/>
      <c r="AF539" s="711"/>
      <c r="AG539" s="711"/>
      <c r="AH539" s="711"/>
      <c r="AI539" s="711"/>
      <c r="AJ539" s="711"/>
    </row>
    <row r="540" spans="1:36" ht="15.75" customHeight="1">
      <c r="A540" s="711"/>
      <c r="B540" s="711"/>
      <c r="C540" s="711"/>
      <c r="D540" s="711"/>
      <c r="E540" s="711"/>
      <c r="F540" s="711"/>
      <c r="G540" s="711"/>
      <c r="H540" s="711"/>
      <c r="I540" s="711"/>
      <c r="J540" s="711"/>
      <c r="K540" s="711"/>
      <c r="L540" s="711"/>
      <c r="M540" s="711"/>
      <c r="N540" s="711"/>
      <c r="O540" s="711"/>
      <c r="P540" s="711"/>
      <c r="Q540" s="711"/>
      <c r="R540" s="711"/>
      <c r="S540" s="711"/>
      <c r="T540" s="711"/>
      <c r="U540" s="711"/>
      <c r="V540" s="711"/>
      <c r="W540" s="711"/>
      <c r="X540" s="711"/>
      <c r="Y540" s="711"/>
      <c r="Z540" s="711"/>
      <c r="AA540" s="711"/>
      <c r="AB540" s="711"/>
      <c r="AC540" s="711"/>
      <c r="AD540" s="711"/>
      <c r="AE540" s="711"/>
      <c r="AF540" s="711"/>
      <c r="AG540" s="711"/>
      <c r="AH540" s="711"/>
      <c r="AI540" s="711"/>
      <c r="AJ540" s="711"/>
    </row>
    <row r="541" spans="1:36" ht="15.75" customHeight="1">
      <c r="A541" s="711"/>
      <c r="B541" s="711"/>
      <c r="C541" s="711"/>
      <c r="D541" s="711"/>
      <c r="E541" s="711"/>
      <c r="F541" s="711"/>
      <c r="G541" s="711"/>
      <c r="H541" s="711"/>
      <c r="I541" s="711"/>
      <c r="J541" s="711"/>
      <c r="K541" s="711"/>
      <c r="L541" s="711"/>
      <c r="M541" s="711"/>
      <c r="N541" s="711"/>
      <c r="O541" s="711"/>
      <c r="P541" s="711"/>
      <c r="Q541" s="711"/>
      <c r="R541" s="711"/>
      <c r="S541" s="711"/>
      <c r="T541" s="711"/>
      <c r="U541" s="711"/>
      <c r="V541" s="711"/>
      <c r="W541" s="711"/>
      <c r="X541" s="711"/>
      <c r="Y541" s="711"/>
      <c r="Z541" s="711"/>
      <c r="AA541" s="711"/>
      <c r="AB541" s="711"/>
      <c r="AC541" s="711"/>
      <c r="AD541" s="711"/>
      <c r="AE541" s="711"/>
      <c r="AF541" s="711"/>
      <c r="AG541" s="711"/>
      <c r="AH541" s="711"/>
      <c r="AI541" s="711"/>
      <c r="AJ541" s="711"/>
    </row>
    <row r="542" spans="1:36" ht="15.75" customHeight="1">
      <c r="A542" s="711"/>
      <c r="B542" s="711"/>
      <c r="C542" s="711"/>
      <c r="D542" s="711"/>
      <c r="E542" s="711"/>
      <c r="F542" s="711"/>
      <c r="G542" s="711"/>
      <c r="H542" s="711"/>
      <c r="I542" s="711"/>
      <c r="J542" s="711"/>
      <c r="K542" s="711"/>
      <c r="L542" s="711"/>
      <c r="M542" s="711"/>
      <c r="N542" s="711"/>
      <c r="O542" s="711"/>
      <c r="P542" s="711"/>
      <c r="Q542" s="711"/>
      <c r="R542" s="711"/>
      <c r="S542" s="711"/>
      <c r="T542" s="711"/>
      <c r="U542" s="711"/>
      <c r="V542" s="711"/>
      <c r="W542" s="711"/>
      <c r="X542" s="711"/>
      <c r="Y542" s="711"/>
      <c r="Z542" s="711"/>
      <c r="AA542" s="711"/>
      <c r="AB542" s="711"/>
      <c r="AC542" s="711"/>
      <c r="AD542" s="711"/>
      <c r="AE542" s="711"/>
      <c r="AF542" s="711"/>
      <c r="AG542" s="711"/>
      <c r="AH542" s="711"/>
      <c r="AI542" s="711"/>
      <c r="AJ542" s="711"/>
    </row>
    <row r="543" spans="1:36" ht="15.75" customHeight="1">
      <c r="A543" s="711"/>
      <c r="B543" s="711"/>
      <c r="C543" s="711"/>
      <c r="D543" s="711"/>
      <c r="E543" s="711"/>
      <c r="F543" s="711"/>
      <c r="G543" s="711"/>
      <c r="H543" s="711"/>
      <c r="I543" s="711"/>
      <c r="J543" s="711"/>
      <c r="K543" s="711"/>
      <c r="L543" s="711"/>
      <c r="M543" s="711"/>
      <c r="N543" s="711"/>
      <c r="O543" s="711"/>
      <c r="P543" s="711"/>
      <c r="Q543" s="711"/>
      <c r="R543" s="711"/>
      <c r="S543" s="711"/>
      <c r="T543" s="711"/>
      <c r="U543" s="711"/>
      <c r="V543" s="711"/>
      <c r="W543" s="711"/>
      <c r="X543" s="711"/>
      <c r="Y543" s="711"/>
      <c r="Z543" s="711"/>
      <c r="AA543" s="711"/>
      <c r="AB543" s="711"/>
      <c r="AC543" s="711"/>
      <c r="AD543" s="711"/>
      <c r="AE543" s="711"/>
      <c r="AF543" s="711"/>
      <c r="AG543" s="711"/>
      <c r="AH543" s="711"/>
      <c r="AI543" s="711"/>
      <c r="AJ543" s="711"/>
    </row>
    <row r="544" spans="1:36" ht="15.75" customHeight="1">
      <c r="A544" s="711"/>
      <c r="B544" s="711"/>
      <c r="C544" s="711"/>
      <c r="D544" s="711"/>
      <c r="E544" s="711"/>
      <c r="F544" s="711"/>
      <c r="G544" s="711"/>
      <c r="H544" s="711"/>
      <c r="I544" s="711"/>
      <c r="J544" s="711"/>
      <c r="K544" s="711"/>
      <c r="L544" s="711"/>
      <c r="M544" s="711"/>
      <c r="N544" s="711"/>
      <c r="O544" s="711"/>
      <c r="P544" s="711"/>
      <c r="Q544" s="711"/>
      <c r="R544" s="711"/>
      <c r="S544" s="711"/>
      <c r="T544" s="711"/>
      <c r="U544" s="711"/>
      <c r="V544" s="711"/>
      <c r="W544" s="711"/>
      <c r="X544" s="711"/>
      <c r="Y544" s="711"/>
      <c r="Z544" s="711"/>
      <c r="AA544" s="711"/>
      <c r="AB544" s="711"/>
      <c r="AC544" s="711"/>
      <c r="AD544" s="711"/>
      <c r="AE544" s="711"/>
      <c r="AF544" s="711"/>
      <c r="AG544" s="711"/>
      <c r="AH544" s="711"/>
      <c r="AI544" s="711"/>
      <c r="AJ544" s="711"/>
    </row>
    <row r="545" spans="1:36" ht="15.75" customHeight="1">
      <c r="A545" s="711"/>
      <c r="B545" s="711"/>
      <c r="C545" s="711"/>
      <c r="D545" s="711"/>
      <c r="E545" s="711"/>
      <c r="F545" s="711"/>
      <c r="G545" s="711"/>
      <c r="H545" s="711"/>
      <c r="I545" s="711"/>
      <c r="J545" s="711"/>
      <c r="K545" s="711"/>
      <c r="L545" s="711"/>
      <c r="M545" s="711"/>
      <c r="N545" s="711"/>
      <c r="O545" s="711"/>
      <c r="P545" s="711"/>
      <c r="Q545" s="711"/>
      <c r="R545" s="711"/>
      <c r="S545" s="711"/>
      <c r="T545" s="711"/>
      <c r="U545" s="711"/>
      <c r="V545" s="711"/>
      <c r="W545" s="711"/>
      <c r="X545" s="711"/>
      <c r="Y545" s="711"/>
      <c r="Z545" s="711"/>
      <c r="AA545" s="711"/>
      <c r="AB545" s="711"/>
      <c r="AC545" s="711"/>
      <c r="AD545" s="711"/>
      <c r="AE545" s="711"/>
      <c r="AF545" s="711"/>
      <c r="AG545" s="711"/>
      <c r="AH545" s="711"/>
      <c r="AI545" s="711"/>
      <c r="AJ545" s="711"/>
    </row>
    <row r="546" spans="1:36" ht="15.75" customHeight="1">
      <c r="A546" s="711"/>
      <c r="B546" s="711"/>
      <c r="C546" s="711"/>
      <c r="D546" s="711"/>
      <c r="E546" s="711"/>
      <c r="F546" s="711"/>
      <c r="G546" s="711"/>
      <c r="H546" s="711"/>
      <c r="I546" s="711"/>
      <c r="J546" s="711"/>
      <c r="K546" s="711"/>
      <c r="L546" s="711"/>
      <c r="M546" s="711"/>
      <c r="N546" s="711"/>
      <c r="O546" s="711"/>
      <c r="P546" s="711"/>
      <c r="Q546" s="711"/>
      <c r="R546" s="711"/>
      <c r="S546" s="711"/>
      <c r="T546" s="711"/>
      <c r="U546" s="711"/>
      <c r="V546" s="711"/>
      <c r="W546" s="711"/>
      <c r="X546" s="711"/>
      <c r="Y546" s="711"/>
      <c r="Z546" s="711"/>
      <c r="AA546" s="711"/>
      <c r="AB546" s="711"/>
      <c r="AC546" s="711"/>
      <c r="AD546" s="711"/>
      <c r="AE546" s="711"/>
      <c r="AF546" s="711"/>
      <c r="AG546" s="711"/>
      <c r="AH546" s="711"/>
      <c r="AI546" s="711"/>
      <c r="AJ546" s="711"/>
    </row>
    <row r="547" spans="1:36" ht="15.75" customHeight="1">
      <c r="A547" s="711"/>
      <c r="B547" s="711"/>
      <c r="C547" s="711"/>
      <c r="D547" s="711"/>
      <c r="E547" s="711"/>
      <c r="F547" s="711"/>
      <c r="G547" s="711"/>
      <c r="H547" s="711"/>
      <c r="I547" s="711"/>
      <c r="J547" s="711"/>
      <c r="K547" s="711"/>
      <c r="L547" s="711"/>
      <c r="M547" s="711"/>
      <c r="N547" s="711"/>
      <c r="O547" s="711"/>
      <c r="P547" s="711"/>
      <c r="Q547" s="711"/>
      <c r="R547" s="711"/>
      <c r="S547" s="711"/>
      <c r="T547" s="711"/>
      <c r="U547" s="711"/>
      <c r="V547" s="711"/>
      <c r="W547" s="711"/>
      <c r="X547" s="711"/>
      <c r="Y547" s="711"/>
      <c r="Z547" s="711"/>
      <c r="AA547" s="711"/>
      <c r="AB547" s="711"/>
      <c r="AC547" s="711"/>
      <c r="AD547" s="711"/>
      <c r="AE547" s="711"/>
      <c r="AF547" s="711"/>
      <c r="AG547" s="711"/>
      <c r="AH547" s="711"/>
      <c r="AI547" s="711"/>
      <c r="AJ547" s="711"/>
    </row>
    <row r="548" spans="1:36" ht="15.75" customHeight="1">
      <c r="A548" s="711"/>
      <c r="B548" s="711"/>
      <c r="C548" s="711"/>
      <c r="D548" s="711"/>
      <c r="E548" s="711"/>
      <c r="F548" s="711"/>
      <c r="G548" s="711"/>
      <c r="H548" s="711"/>
      <c r="I548" s="711"/>
      <c r="J548" s="711"/>
      <c r="K548" s="711"/>
      <c r="L548" s="711"/>
      <c r="M548" s="711"/>
      <c r="N548" s="711"/>
      <c r="O548" s="711"/>
      <c r="P548" s="711"/>
      <c r="Q548" s="711"/>
      <c r="R548" s="711"/>
      <c r="S548" s="711"/>
      <c r="T548" s="711"/>
      <c r="U548" s="711"/>
      <c r="V548" s="711"/>
      <c r="W548" s="711"/>
      <c r="X548" s="711"/>
      <c r="Y548" s="711"/>
      <c r="Z548" s="711"/>
      <c r="AA548" s="711"/>
      <c r="AB548" s="711"/>
      <c r="AC548" s="711"/>
      <c r="AD548" s="711"/>
      <c r="AE548" s="711"/>
      <c r="AF548" s="711"/>
      <c r="AG548" s="711"/>
      <c r="AH548" s="711"/>
      <c r="AI548" s="711"/>
      <c r="AJ548" s="711"/>
    </row>
    <row r="549" spans="1:36" ht="15.75" customHeight="1">
      <c r="A549" s="711"/>
      <c r="B549" s="711"/>
      <c r="C549" s="711"/>
      <c r="D549" s="711"/>
      <c r="E549" s="711"/>
      <c r="F549" s="711"/>
      <c r="G549" s="711"/>
      <c r="H549" s="711"/>
      <c r="I549" s="711"/>
      <c r="J549" s="711"/>
      <c r="K549" s="711"/>
      <c r="L549" s="711"/>
      <c r="M549" s="711"/>
      <c r="N549" s="711"/>
      <c r="O549" s="711"/>
      <c r="P549" s="711"/>
      <c r="Q549" s="711"/>
      <c r="R549" s="711"/>
      <c r="S549" s="711"/>
      <c r="T549" s="711"/>
      <c r="U549" s="711"/>
      <c r="V549" s="711"/>
      <c r="W549" s="711"/>
      <c r="X549" s="711"/>
      <c r="Y549" s="711"/>
      <c r="Z549" s="711"/>
      <c r="AA549" s="711"/>
      <c r="AB549" s="711"/>
      <c r="AC549" s="711"/>
      <c r="AD549" s="711"/>
      <c r="AE549" s="711"/>
      <c r="AF549" s="711"/>
      <c r="AG549" s="711"/>
      <c r="AH549" s="711"/>
      <c r="AI549" s="711"/>
      <c r="AJ549" s="711"/>
    </row>
    <row r="550" spans="1:36" ht="15.75" customHeight="1">
      <c r="A550" s="711"/>
      <c r="B550" s="711"/>
      <c r="C550" s="711"/>
      <c r="D550" s="711"/>
      <c r="E550" s="711"/>
      <c r="F550" s="711"/>
      <c r="G550" s="711"/>
      <c r="H550" s="711"/>
      <c r="I550" s="711"/>
      <c r="J550" s="711"/>
      <c r="K550" s="711"/>
      <c r="L550" s="711"/>
      <c r="M550" s="711"/>
      <c r="N550" s="711"/>
      <c r="O550" s="711"/>
      <c r="P550" s="711"/>
      <c r="Q550" s="711"/>
      <c r="R550" s="711"/>
      <c r="S550" s="711"/>
      <c r="T550" s="711"/>
      <c r="U550" s="711"/>
      <c r="V550" s="711"/>
      <c r="W550" s="711"/>
      <c r="X550" s="711"/>
      <c r="Y550" s="711"/>
      <c r="Z550" s="711"/>
      <c r="AA550" s="711"/>
      <c r="AB550" s="711"/>
      <c r="AC550" s="711"/>
      <c r="AD550" s="711"/>
      <c r="AE550" s="711"/>
      <c r="AF550" s="711"/>
      <c r="AG550" s="711"/>
      <c r="AH550" s="711"/>
      <c r="AI550" s="711"/>
      <c r="AJ550" s="711"/>
    </row>
    <row r="551" spans="1:36" ht="15.75" customHeight="1">
      <c r="A551" s="711"/>
      <c r="B551" s="711"/>
      <c r="C551" s="711"/>
      <c r="D551" s="711"/>
      <c r="E551" s="711"/>
      <c r="F551" s="711"/>
      <c r="G551" s="711"/>
      <c r="H551" s="711"/>
      <c r="I551" s="711"/>
      <c r="J551" s="711"/>
      <c r="K551" s="711"/>
      <c r="L551" s="711"/>
      <c r="M551" s="711"/>
      <c r="N551" s="711"/>
      <c r="O551" s="711"/>
      <c r="P551" s="711"/>
      <c r="Q551" s="711"/>
      <c r="R551" s="711"/>
      <c r="S551" s="711"/>
      <c r="T551" s="711"/>
      <c r="U551" s="711"/>
      <c r="V551" s="711"/>
      <c r="W551" s="711"/>
      <c r="X551" s="711"/>
      <c r="Y551" s="711"/>
      <c r="Z551" s="711"/>
      <c r="AA551" s="711"/>
      <c r="AB551" s="711"/>
      <c r="AC551" s="711"/>
      <c r="AD551" s="711"/>
      <c r="AE551" s="711"/>
      <c r="AF551" s="711"/>
      <c r="AG551" s="711"/>
      <c r="AH551" s="711"/>
      <c r="AI551" s="711"/>
      <c r="AJ551" s="711"/>
    </row>
    <row r="552" spans="1:36" ht="15.75" customHeight="1">
      <c r="A552" s="711"/>
      <c r="B552" s="711"/>
      <c r="C552" s="711"/>
      <c r="D552" s="711"/>
      <c r="E552" s="711"/>
      <c r="F552" s="711"/>
      <c r="G552" s="711"/>
      <c r="H552" s="711"/>
      <c r="I552" s="711"/>
      <c r="J552" s="711"/>
      <c r="K552" s="711"/>
      <c r="L552" s="711"/>
      <c r="M552" s="711"/>
      <c r="N552" s="711"/>
      <c r="O552" s="711"/>
      <c r="P552" s="711"/>
      <c r="Q552" s="711"/>
      <c r="R552" s="711"/>
      <c r="S552" s="711"/>
      <c r="T552" s="711"/>
      <c r="U552" s="711"/>
      <c r="V552" s="711"/>
      <c r="W552" s="711"/>
      <c r="X552" s="711"/>
      <c r="Y552" s="711"/>
      <c r="Z552" s="711"/>
      <c r="AA552" s="711"/>
      <c r="AB552" s="711"/>
      <c r="AC552" s="711"/>
      <c r="AD552" s="711"/>
      <c r="AE552" s="711"/>
      <c r="AF552" s="711"/>
      <c r="AG552" s="711"/>
      <c r="AH552" s="711"/>
      <c r="AI552" s="711"/>
      <c r="AJ552" s="711"/>
    </row>
    <row r="553" spans="1:36" ht="15.75" customHeight="1">
      <c r="A553" s="711"/>
      <c r="B553" s="711"/>
      <c r="C553" s="711"/>
      <c r="D553" s="711"/>
      <c r="E553" s="711"/>
      <c r="F553" s="711"/>
      <c r="G553" s="711"/>
      <c r="H553" s="711"/>
      <c r="I553" s="711"/>
      <c r="J553" s="711"/>
      <c r="K553" s="711"/>
      <c r="L553" s="711"/>
      <c r="M553" s="711"/>
      <c r="N553" s="711"/>
      <c r="O553" s="711"/>
      <c r="P553" s="711"/>
      <c r="Q553" s="711"/>
      <c r="R553" s="711"/>
      <c r="S553" s="711"/>
      <c r="T553" s="711"/>
      <c r="U553" s="711"/>
      <c r="V553" s="711"/>
      <c r="W553" s="711"/>
      <c r="X553" s="711"/>
      <c r="Y553" s="711"/>
      <c r="Z553" s="711"/>
      <c r="AA553" s="711"/>
      <c r="AB553" s="711"/>
      <c r="AC553" s="711"/>
      <c r="AD553" s="711"/>
      <c r="AE553" s="711"/>
      <c r="AF553" s="711"/>
      <c r="AG553" s="711"/>
      <c r="AH553" s="711"/>
      <c r="AI553" s="711"/>
      <c r="AJ553" s="711"/>
    </row>
    <row r="554" spans="1:36" ht="15.75" customHeight="1">
      <c r="A554" s="711"/>
      <c r="B554" s="711"/>
      <c r="C554" s="711"/>
      <c r="D554" s="711"/>
      <c r="E554" s="711"/>
      <c r="F554" s="711"/>
      <c r="G554" s="711"/>
      <c r="H554" s="711"/>
      <c r="I554" s="711"/>
      <c r="J554" s="711"/>
      <c r="K554" s="711"/>
      <c r="L554" s="711"/>
      <c r="M554" s="711"/>
      <c r="N554" s="711"/>
      <c r="O554" s="711"/>
      <c r="P554" s="711"/>
      <c r="Q554" s="711"/>
      <c r="R554" s="711"/>
      <c r="S554" s="711"/>
      <c r="T554" s="711"/>
      <c r="U554" s="711"/>
      <c r="V554" s="711"/>
      <c r="W554" s="711"/>
      <c r="X554" s="711"/>
      <c r="Y554" s="711"/>
      <c r="Z554" s="711"/>
      <c r="AA554" s="711"/>
      <c r="AB554" s="711"/>
      <c r="AC554" s="711"/>
      <c r="AD554" s="711"/>
      <c r="AE554" s="711"/>
      <c r="AF554" s="711"/>
      <c r="AG554" s="711"/>
      <c r="AH554" s="711"/>
      <c r="AI554" s="711"/>
      <c r="AJ554" s="711"/>
    </row>
    <row r="555" spans="1:36" ht="15.75" customHeight="1">
      <c r="A555" s="711"/>
      <c r="B555" s="711"/>
      <c r="C555" s="711"/>
      <c r="D555" s="711"/>
      <c r="E555" s="711"/>
      <c r="F555" s="711"/>
      <c r="G555" s="711"/>
      <c r="H555" s="711"/>
      <c r="I555" s="711"/>
      <c r="J555" s="711"/>
      <c r="K555" s="711"/>
      <c r="L555" s="711"/>
      <c r="M555" s="711"/>
      <c r="N555" s="711"/>
      <c r="O555" s="711"/>
      <c r="P555" s="711"/>
      <c r="Q555" s="711"/>
      <c r="R555" s="711"/>
      <c r="S555" s="711"/>
      <c r="T555" s="711"/>
      <c r="U555" s="711"/>
      <c r="V555" s="711"/>
      <c r="W555" s="711"/>
      <c r="X555" s="711"/>
      <c r="Y555" s="711"/>
      <c r="Z555" s="711"/>
      <c r="AA555" s="711"/>
      <c r="AB555" s="711"/>
      <c r="AC555" s="711"/>
      <c r="AD555" s="711"/>
      <c r="AE555" s="711"/>
      <c r="AF555" s="711"/>
      <c r="AG555" s="711"/>
      <c r="AH555" s="711"/>
      <c r="AI555" s="711"/>
      <c r="AJ555" s="711"/>
    </row>
    <row r="556" spans="1:36" ht="15.75" customHeight="1">
      <c r="A556" s="711"/>
      <c r="B556" s="711"/>
      <c r="C556" s="711"/>
      <c r="D556" s="711"/>
      <c r="E556" s="711"/>
      <c r="F556" s="711"/>
      <c r="G556" s="711"/>
      <c r="H556" s="711"/>
      <c r="I556" s="711"/>
      <c r="J556" s="711"/>
      <c r="K556" s="711"/>
      <c r="L556" s="711"/>
      <c r="M556" s="711"/>
      <c r="N556" s="711"/>
      <c r="O556" s="711"/>
      <c r="P556" s="711"/>
      <c r="Q556" s="711"/>
      <c r="R556" s="711"/>
      <c r="S556" s="711"/>
      <c r="T556" s="711"/>
      <c r="U556" s="711"/>
      <c r="V556" s="711"/>
      <c r="W556" s="711"/>
      <c r="X556" s="711"/>
      <c r="Y556" s="711"/>
      <c r="Z556" s="711"/>
      <c r="AA556" s="711"/>
      <c r="AB556" s="711"/>
      <c r="AC556" s="711"/>
      <c r="AD556" s="711"/>
      <c r="AE556" s="711"/>
      <c r="AF556" s="711"/>
      <c r="AG556" s="711"/>
      <c r="AH556" s="711"/>
      <c r="AI556" s="711"/>
      <c r="AJ556" s="711"/>
    </row>
    <row r="557" spans="1:36" ht="15.75" customHeight="1">
      <c r="A557" s="711"/>
      <c r="B557" s="711"/>
      <c r="C557" s="711"/>
      <c r="D557" s="711"/>
      <c r="E557" s="711"/>
      <c r="F557" s="711"/>
      <c r="G557" s="711"/>
      <c r="H557" s="711"/>
      <c r="I557" s="711"/>
      <c r="J557" s="711"/>
      <c r="K557" s="711"/>
      <c r="L557" s="711"/>
      <c r="M557" s="711"/>
      <c r="N557" s="711"/>
      <c r="O557" s="711"/>
      <c r="P557" s="711"/>
      <c r="Q557" s="711"/>
      <c r="R557" s="711"/>
      <c r="S557" s="711"/>
      <c r="T557" s="711"/>
      <c r="U557" s="711"/>
      <c r="V557" s="711"/>
      <c r="W557" s="711"/>
      <c r="X557" s="711"/>
      <c r="Y557" s="711"/>
      <c r="Z557" s="711"/>
      <c r="AA557" s="711"/>
      <c r="AB557" s="711"/>
      <c r="AC557" s="711"/>
      <c r="AD557" s="711"/>
      <c r="AE557" s="711"/>
      <c r="AF557" s="711"/>
      <c r="AG557" s="711"/>
      <c r="AH557" s="711"/>
      <c r="AI557" s="711"/>
      <c r="AJ557" s="711"/>
    </row>
    <row r="558" spans="1:36" ht="15.75" customHeight="1">
      <c r="A558" s="711"/>
      <c r="B558" s="711"/>
      <c r="C558" s="711"/>
      <c r="D558" s="711"/>
      <c r="E558" s="711"/>
      <c r="F558" s="711"/>
      <c r="G558" s="711"/>
      <c r="H558" s="711"/>
      <c r="I558" s="711"/>
      <c r="J558" s="711"/>
      <c r="K558" s="711"/>
      <c r="L558" s="711"/>
      <c r="M558" s="711"/>
      <c r="N558" s="711"/>
      <c r="O558" s="711"/>
      <c r="P558" s="711"/>
      <c r="Q558" s="711"/>
      <c r="R558" s="711"/>
      <c r="S558" s="711"/>
      <c r="T558" s="711"/>
      <c r="U558" s="711"/>
      <c r="V558" s="711"/>
      <c r="W558" s="711"/>
      <c r="X558" s="711"/>
      <c r="Y558" s="711"/>
      <c r="Z558" s="711"/>
      <c r="AA558" s="711"/>
      <c r="AB558" s="711"/>
      <c r="AC558" s="711"/>
      <c r="AD558" s="711"/>
      <c r="AE558" s="711"/>
      <c r="AF558" s="711"/>
      <c r="AG558" s="711"/>
      <c r="AH558" s="711"/>
      <c r="AI558" s="711"/>
      <c r="AJ558" s="711"/>
    </row>
    <row r="559" spans="1:36" ht="15.75" customHeight="1">
      <c r="A559" s="711"/>
      <c r="B559" s="711"/>
      <c r="C559" s="711"/>
      <c r="D559" s="711"/>
      <c r="E559" s="711"/>
      <c r="F559" s="711"/>
      <c r="G559" s="711"/>
      <c r="H559" s="711"/>
      <c r="I559" s="711"/>
      <c r="J559" s="711"/>
      <c r="K559" s="711"/>
      <c r="L559" s="711"/>
      <c r="M559" s="711"/>
      <c r="N559" s="711"/>
      <c r="O559" s="711"/>
      <c r="P559" s="711"/>
      <c r="Q559" s="711"/>
      <c r="R559" s="711"/>
      <c r="S559" s="711"/>
      <c r="T559" s="711"/>
      <c r="U559" s="711"/>
      <c r="V559" s="711"/>
      <c r="W559" s="711"/>
      <c r="X559" s="711"/>
      <c r="Y559" s="711"/>
      <c r="Z559" s="711"/>
      <c r="AA559" s="711"/>
      <c r="AB559" s="711"/>
      <c r="AC559" s="711"/>
      <c r="AD559" s="711"/>
      <c r="AE559" s="711"/>
      <c r="AF559" s="711"/>
      <c r="AG559" s="711"/>
      <c r="AH559" s="711"/>
      <c r="AI559" s="711"/>
      <c r="AJ559" s="711"/>
    </row>
    <row r="560" spans="1:36" ht="15.75" customHeight="1">
      <c r="A560" s="711"/>
      <c r="B560" s="711"/>
      <c r="C560" s="711"/>
      <c r="D560" s="711"/>
      <c r="E560" s="711"/>
      <c r="F560" s="711"/>
      <c r="G560" s="711"/>
      <c r="H560" s="711"/>
      <c r="I560" s="711"/>
      <c r="J560" s="711"/>
      <c r="K560" s="711"/>
      <c r="L560" s="711"/>
      <c r="M560" s="711"/>
      <c r="N560" s="711"/>
      <c r="O560" s="711"/>
      <c r="P560" s="711"/>
      <c r="Q560" s="711"/>
      <c r="R560" s="711"/>
      <c r="S560" s="711"/>
      <c r="T560" s="711"/>
      <c r="U560" s="711"/>
      <c r="V560" s="711"/>
      <c r="W560" s="711"/>
      <c r="X560" s="711"/>
      <c r="Y560" s="711"/>
      <c r="Z560" s="711"/>
      <c r="AA560" s="711"/>
      <c r="AB560" s="711"/>
      <c r="AC560" s="711"/>
      <c r="AD560" s="711"/>
      <c r="AE560" s="711"/>
      <c r="AF560" s="711"/>
      <c r="AG560" s="711"/>
      <c r="AH560" s="711"/>
      <c r="AI560" s="711"/>
      <c r="AJ560" s="711"/>
    </row>
    <row r="561" spans="1:36" ht="15.75" customHeight="1">
      <c r="A561" s="711"/>
      <c r="B561" s="711"/>
      <c r="C561" s="711"/>
      <c r="D561" s="711"/>
      <c r="E561" s="711"/>
      <c r="F561" s="711"/>
      <c r="G561" s="711"/>
      <c r="H561" s="711"/>
      <c r="I561" s="711"/>
      <c r="J561" s="711"/>
      <c r="K561" s="711"/>
      <c r="L561" s="711"/>
      <c r="M561" s="711"/>
      <c r="N561" s="711"/>
      <c r="O561" s="711"/>
      <c r="P561" s="711"/>
      <c r="Q561" s="711"/>
      <c r="R561" s="711"/>
      <c r="S561" s="711"/>
      <c r="T561" s="711"/>
      <c r="U561" s="711"/>
      <c r="V561" s="711"/>
      <c r="W561" s="711"/>
      <c r="X561" s="711"/>
      <c r="Y561" s="711"/>
      <c r="Z561" s="711"/>
      <c r="AA561" s="711"/>
      <c r="AB561" s="711"/>
      <c r="AC561" s="711"/>
      <c r="AD561" s="711"/>
      <c r="AE561" s="711"/>
      <c r="AF561" s="711"/>
      <c r="AG561" s="711"/>
      <c r="AH561" s="711"/>
      <c r="AI561" s="711"/>
      <c r="AJ561" s="711"/>
    </row>
    <row r="562" spans="1:36" ht="15.75" customHeight="1">
      <c r="A562" s="711"/>
      <c r="B562" s="711"/>
      <c r="C562" s="711"/>
      <c r="D562" s="711"/>
      <c r="E562" s="711"/>
      <c r="F562" s="711"/>
      <c r="G562" s="711"/>
      <c r="H562" s="711"/>
      <c r="I562" s="711"/>
      <c r="J562" s="711"/>
      <c r="K562" s="711"/>
      <c r="L562" s="711"/>
      <c r="M562" s="711"/>
      <c r="N562" s="711"/>
      <c r="O562" s="711"/>
      <c r="P562" s="711"/>
      <c r="Q562" s="711"/>
      <c r="R562" s="711"/>
      <c r="S562" s="711"/>
      <c r="T562" s="711"/>
      <c r="U562" s="711"/>
      <c r="V562" s="711"/>
      <c r="W562" s="711"/>
      <c r="X562" s="711"/>
      <c r="Y562" s="711"/>
      <c r="Z562" s="711"/>
      <c r="AA562" s="711"/>
      <c r="AB562" s="711"/>
      <c r="AC562" s="711"/>
      <c r="AD562" s="711"/>
      <c r="AE562" s="711"/>
      <c r="AF562" s="711"/>
      <c r="AG562" s="711"/>
      <c r="AH562" s="711"/>
      <c r="AI562" s="711"/>
      <c r="AJ562" s="711"/>
    </row>
    <row r="563" spans="1:36" ht="15.75" customHeight="1">
      <c r="A563" s="711"/>
      <c r="B563" s="711"/>
      <c r="C563" s="711"/>
      <c r="D563" s="711"/>
      <c r="E563" s="711"/>
      <c r="F563" s="711"/>
      <c r="G563" s="711"/>
      <c r="H563" s="711"/>
      <c r="I563" s="711"/>
      <c r="J563" s="711"/>
      <c r="K563" s="711"/>
      <c r="L563" s="711"/>
      <c r="M563" s="711"/>
      <c r="N563" s="711"/>
      <c r="O563" s="711"/>
      <c r="P563" s="711"/>
      <c r="Q563" s="711"/>
      <c r="R563" s="711"/>
      <c r="S563" s="711"/>
      <c r="T563" s="711"/>
      <c r="U563" s="711"/>
      <c r="V563" s="711"/>
      <c r="W563" s="711"/>
      <c r="X563" s="711"/>
      <c r="Y563" s="711"/>
      <c r="Z563" s="711"/>
      <c r="AA563" s="711"/>
      <c r="AB563" s="711"/>
      <c r="AC563" s="711"/>
      <c r="AD563" s="711"/>
      <c r="AE563" s="711"/>
      <c r="AF563" s="711"/>
      <c r="AG563" s="711"/>
      <c r="AH563" s="711"/>
      <c r="AI563" s="711"/>
      <c r="AJ563" s="711"/>
    </row>
    <row r="564" spans="1:36" ht="15.75" customHeight="1">
      <c r="A564" s="711"/>
      <c r="B564" s="711"/>
      <c r="C564" s="711"/>
      <c r="D564" s="711"/>
      <c r="E564" s="711"/>
      <c r="F564" s="711"/>
      <c r="G564" s="711"/>
      <c r="H564" s="711"/>
      <c r="I564" s="711"/>
      <c r="J564" s="711"/>
      <c r="K564" s="711"/>
      <c r="L564" s="711"/>
      <c r="M564" s="711"/>
      <c r="N564" s="711"/>
      <c r="O564" s="711"/>
      <c r="P564" s="711"/>
      <c r="Q564" s="711"/>
      <c r="R564" s="711"/>
      <c r="S564" s="711"/>
      <c r="T564" s="711"/>
      <c r="U564" s="711"/>
      <c r="V564" s="711"/>
      <c r="W564" s="711"/>
      <c r="X564" s="711"/>
      <c r="Y564" s="711"/>
      <c r="Z564" s="711"/>
      <c r="AA564" s="711"/>
      <c r="AB564" s="711"/>
      <c r="AC564" s="711"/>
      <c r="AD564" s="711"/>
      <c r="AE564" s="711"/>
      <c r="AF564" s="711"/>
      <c r="AG564" s="711"/>
      <c r="AH564" s="711"/>
      <c r="AI564" s="711"/>
      <c r="AJ564" s="711"/>
    </row>
    <row r="565" spans="1:36" ht="15.75" customHeight="1">
      <c r="A565" s="711"/>
      <c r="B565" s="711"/>
      <c r="C565" s="711"/>
      <c r="D565" s="711"/>
      <c r="E565" s="711"/>
      <c r="F565" s="711"/>
      <c r="G565" s="711"/>
      <c r="H565" s="711"/>
      <c r="I565" s="711"/>
      <c r="J565" s="711"/>
      <c r="K565" s="711"/>
      <c r="L565" s="711"/>
      <c r="M565" s="711"/>
      <c r="N565" s="711"/>
      <c r="O565" s="711"/>
      <c r="P565" s="711"/>
      <c r="Q565" s="711"/>
      <c r="R565" s="711"/>
      <c r="S565" s="711"/>
      <c r="T565" s="711"/>
      <c r="U565" s="711"/>
      <c r="V565" s="711"/>
      <c r="W565" s="711"/>
      <c r="X565" s="711"/>
      <c r="Y565" s="711"/>
      <c r="Z565" s="711"/>
      <c r="AA565" s="711"/>
      <c r="AB565" s="711"/>
      <c r="AC565" s="711"/>
      <c r="AD565" s="711"/>
      <c r="AE565" s="711"/>
      <c r="AF565" s="711"/>
      <c r="AG565" s="711"/>
      <c r="AH565" s="711"/>
      <c r="AI565" s="711"/>
      <c r="AJ565" s="711"/>
    </row>
    <row r="566" spans="1:36" ht="15.75" customHeight="1">
      <c r="A566" s="711"/>
      <c r="B566" s="711"/>
      <c r="C566" s="711"/>
      <c r="D566" s="711"/>
      <c r="E566" s="711"/>
      <c r="F566" s="711"/>
      <c r="G566" s="711"/>
      <c r="H566" s="711"/>
      <c r="I566" s="711"/>
      <c r="J566" s="711"/>
      <c r="K566" s="711"/>
      <c r="L566" s="711"/>
      <c r="M566" s="711"/>
      <c r="N566" s="711"/>
      <c r="O566" s="711"/>
      <c r="P566" s="711"/>
      <c r="Q566" s="711"/>
      <c r="R566" s="711"/>
      <c r="S566" s="711"/>
      <c r="T566" s="711"/>
      <c r="U566" s="711"/>
      <c r="V566" s="711"/>
      <c r="W566" s="711"/>
      <c r="X566" s="711"/>
      <c r="Y566" s="711"/>
      <c r="Z566" s="711"/>
      <c r="AA566" s="711"/>
      <c r="AB566" s="711"/>
      <c r="AC566" s="711"/>
      <c r="AD566" s="711"/>
      <c r="AE566" s="711"/>
      <c r="AF566" s="711"/>
      <c r="AG566" s="711"/>
      <c r="AH566" s="711"/>
      <c r="AI566" s="711"/>
      <c r="AJ566" s="711"/>
    </row>
    <row r="567" spans="1:36" ht="15.75" customHeight="1">
      <c r="A567" s="711"/>
      <c r="B567" s="711"/>
      <c r="C567" s="711"/>
      <c r="D567" s="711"/>
      <c r="E567" s="711"/>
      <c r="F567" s="711"/>
      <c r="G567" s="711"/>
      <c r="H567" s="711"/>
      <c r="I567" s="711"/>
      <c r="J567" s="711"/>
      <c r="K567" s="711"/>
      <c r="L567" s="711"/>
      <c r="M567" s="711"/>
      <c r="N567" s="711"/>
      <c r="O567" s="711"/>
      <c r="P567" s="711"/>
      <c r="Q567" s="711"/>
      <c r="R567" s="711"/>
      <c r="S567" s="711"/>
      <c r="T567" s="711"/>
      <c r="U567" s="711"/>
      <c r="V567" s="711"/>
      <c r="W567" s="711"/>
      <c r="X567" s="711"/>
      <c r="Y567" s="711"/>
      <c r="Z567" s="711"/>
      <c r="AA567" s="711"/>
      <c r="AB567" s="711"/>
      <c r="AC567" s="711"/>
      <c r="AD567" s="711"/>
      <c r="AE567" s="711"/>
      <c r="AF567" s="711"/>
      <c r="AG567" s="711"/>
      <c r="AH567" s="711"/>
      <c r="AI567" s="711"/>
      <c r="AJ567" s="711"/>
    </row>
    <row r="568" spans="1:36" ht="15.75" customHeight="1">
      <c r="A568" s="711"/>
      <c r="B568" s="711"/>
      <c r="C568" s="711"/>
      <c r="D568" s="711"/>
      <c r="E568" s="711"/>
      <c r="F568" s="711"/>
      <c r="G568" s="711"/>
      <c r="H568" s="711"/>
      <c r="I568" s="711"/>
      <c r="J568" s="711"/>
      <c r="K568" s="711"/>
      <c r="L568" s="711"/>
      <c r="M568" s="711"/>
      <c r="N568" s="711"/>
      <c r="O568" s="711"/>
      <c r="P568" s="711"/>
      <c r="Q568" s="711"/>
      <c r="R568" s="711"/>
      <c r="S568" s="711"/>
      <c r="T568" s="711"/>
      <c r="U568" s="711"/>
      <c r="V568" s="711"/>
      <c r="W568" s="711"/>
      <c r="X568" s="711"/>
      <c r="Y568" s="711"/>
      <c r="Z568" s="711"/>
      <c r="AA568" s="711"/>
      <c r="AB568" s="711"/>
      <c r="AC568" s="711"/>
      <c r="AD568" s="711"/>
      <c r="AE568" s="711"/>
      <c r="AF568" s="711"/>
      <c r="AG568" s="711"/>
      <c r="AH568" s="711"/>
      <c r="AI568" s="711"/>
      <c r="AJ568" s="711"/>
    </row>
    <row r="569" spans="1:36" ht="15.75" customHeight="1">
      <c r="A569" s="711"/>
      <c r="B569" s="711"/>
      <c r="C569" s="711"/>
      <c r="D569" s="711"/>
      <c r="E569" s="711"/>
      <c r="F569" s="711"/>
      <c r="G569" s="711"/>
      <c r="H569" s="711"/>
      <c r="I569" s="711"/>
      <c r="J569" s="711"/>
      <c r="K569" s="711"/>
      <c r="L569" s="711"/>
      <c r="M569" s="711"/>
      <c r="N569" s="711"/>
      <c r="O569" s="711"/>
      <c r="P569" s="711"/>
      <c r="Q569" s="711"/>
      <c r="R569" s="711"/>
      <c r="S569" s="711"/>
      <c r="T569" s="711"/>
      <c r="U569" s="711"/>
      <c r="V569" s="711"/>
      <c r="W569" s="711"/>
      <c r="X569" s="711"/>
      <c r="Y569" s="711"/>
      <c r="Z569" s="711"/>
      <c r="AA569" s="711"/>
      <c r="AB569" s="711"/>
      <c r="AC569" s="711"/>
      <c r="AD569" s="711"/>
      <c r="AE569" s="711"/>
      <c r="AF569" s="711"/>
      <c r="AG569" s="711"/>
      <c r="AH569" s="711"/>
      <c r="AI569" s="711"/>
      <c r="AJ569" s="711"/>
    </row>
    <row r="570" spans="1:36" ht="15.75" customHeight="1">
      <c r="A570" s="711"/>
      <c r="B570" s="711"/>
      <c r="C570" s="711"/>
      <c r="D570" s="711"/>
      <c r="E570" s="711"/>
      <c r="F570" s="711"/>
      <c r="G570" s="711"/>
      <c r="H570" s="711"/>
      <c r="I570" s="711"/>
      <c r="J570" s="711"/>
      <c r="K570" s="711"/>
      <c r="L570" s="711"/>
      <c r="M570" s="711"/>
      <c r="N570" s="711"/>
      <c r="O570" s="711"/>
      <c r="P570" s="711"/>
      <c r="Q570" s="711"/>
      <c r="R570" s="711"/>
      <c r="S570" s="711"/>
      <c r="T570" s="711"/>
      <c r="U570" s="711"/>
      <c r="V570" s="711"/>
      <c r="W570" s="711"/>
      <c r="X570" s="711"/>
      <c r="Y570" s="711"/>
      <c r="Z570" s="711"/>
      <c r="AA570" s="711"/>
      <c r="AB570" s="711"/>
      <c r="AC570" s="711"/>
      <c r="AD570" s="711"/>
      <c r="AE570" s="711"/>
      <c r="AF570" s="711"/>
      <c r="AG570" s="711"/>
      <c r="AH570" s="711"/>
      <c r="AI570" s="711"/>
      <c r="AJ570" s="711"/>
    </row>
    <row r="571" spans="1:36" ht="15.75" customHeight="1">
      <c r="A571" s="711"/>
      <c r="B571" s="711"/>
      <c r="C571" s="711"/>
      <c r="D571" s="711"/>
      <c r="E571" s="711"/>
      <c r="F571" s="711"/>
      <c r="G571" s="711"/>
      <c r="H571" s="711"/>
      <c r="I571" s="711"/>
      <c r="J571" s="711"/>
      <c r="K571" s="711"/>
      <c r="L571" s="711"/>
      <c r="M571" s="711"/>
      <c r="N571" s="711"/>
      <c r="O571" s="711"/>
      <c r="P571" s="711"/>
      <c r="Q571" s="711"/>
      <c r="R571" s="711"/>
      <c r="S571" s="711"/>
      <c r="T571" s="711"/>
      <c r="U571" s="711"/>
      <c r="V571" s="711"/>
      <c r="W571" s="711"/>
      <c r="X571" s="711"/>
      <c r="Y571" s="711"/>
      <c r="Z571" s="711"/>
      <c r="AA571" s="711"/>
      <c r="AB571" s="711"/>
      <c r="AC571" s="711"/>
      <c r="AD571" s="711"/>
      <c r="AE571" s="711"/>
      <c r="AF571" s="711"/>
      <c r="AG571" s="711"/>
      <c r="AH571" s="711"/>
      <c r="AI571" s="711"/>
      <c r="AJ571" s="711"/>
    </row>
    <row r="572" spans="1:36" ht="15.75" customHeight="1">
      <c r="A572" s="711"/>
      <c r="B572" s="711"/>
      <c r="C572" s="711"/>
      <c r="D572" s="711"/>
      <c r="E572" s="711"/>
      <c r="F572" s="711"/>
      <c r="G572" s="711"/>
      <c r="H572" s="711"/>
      <c r="I572" s="711"/>
      <c r="J572" s="711"/>
      <c r="K572" s="711"/>
      <c r="L572" s="711"/>
      <c r="M572" s="711"/>
      <c r="N572" s="711"/>
      <c r="O572" s="711"/>
      <c r="P572" s="711"/>
      <c r="Q572" s="711"/>
      <c r="R572" s="711"/>
      <c r="S572" s="711"/>
      <c r="T572" s="711"/>
      <c r="U572" s="711"/>
      <c r="V572" s="711"/>
      <c r="W572" s="711"/>
      <c r="X572" s="711"/>
      <c r="Y572" s="711"/>
      <c r="Z572" s="711"/>
      <c r="AA572" s="711"/>
      <c r="AB572" s="711"/>
      <c r="AC572" s="711"/>
      <c r="AD572" s="711"/>
      <c r="AE572" s="711"/>
      <c r="AF572" s="711"/>
      <c r="AG572" s="711"/>
      <c r="AH572" s="711"/>
      <c r="AI572" s="711"/>
      <c r="AJ572" s="711"/>
    </row>
    <row r="573" spans="1:36" ht="15.75" customHeight="1">
      <c r="A573" s="711"/>
      <c r="B573" s="711"/>
      <c r="C573" s="711"/>
      <c r="D573" s="711"/>
      <c r="E573" s="711"/>
      <c r="F573" s="711"/>
      <c r="G573" s="711"/>
      <c r="H573" s="711"/>
      <c r="I573" s="711"/>
      <c r="J573" s="711"/>
      <c r="K573" s="711"/>
      <c r="L573" s="711"/>
      <c r="M573" s="711"/>
      <c r="N573" s="711"/>
      <c r="O573" s="711"/>
      <c r="P573" s="711"/>
      <c r="Q573" s="711"/>
      <c r="R573" s="711"/>
      <c r="S573" s="711"/>
      <c r="T573" s="711"/>
      <c r="U573" s="711"/>
      <c r="V573" s="711"/>
      <c r="W573" s="711"/>
      <c r="X573" s="711"/>
      <c r="Y573" s="711"/>
      <c r="Z573" s="711"/>
      <c r="AA573" s="711"/>
      <c r="AB573" s="711"/>
      <c r="AC573" s="711"/>
      <c r="AD573" s="711"/>
      <c r="AE573" s="711"/>
      <c r="AF573" s="711"/>
      <c r="AG573" s="711"/>
      <c r="AH573" s="711"/>
      <c r="AI573" s="711"/>
      <c r="AJ573" s="711"/>
    </row>
    <row r="574" spans="1:36" ht="15.75" customHeight="1">
      <c r="A574" s="711"/>
      <c r="B574" s="711"/>
      <c r="C574" s="711"/>
      <c r="D574" s="711"/>
      <c r="E574" s="711"/>
      <c r="F574" s="711"/>
      <c r="G574" s="711"/>
      <c r="H574" s="711"/>
      <c r="I574" s="711"/>
      <c r="J574" s="711"/>
      <c r="K574" s="711"/>
      <c r="L574" s="711"/>
      <c r="M574" s="711"/>
      <c r="N574" s="711"/>
      <c r="O574" s="711"/>
      <c r="P574" s="711"/>
      <c r="Q574" s="711"/>
      <c r="R574" s="711"/>
      <c r="S574" s="711"/>
      <c r="T574" s="711"/>
      <c r="U574" s="711"/>
      <c r="V574" s="711"/>
      <c r="W574" s="711"/>
      <c r="X574" s="711"/>
      <c r="Y574" s="711"/>
      <c r="Z574" s="711"/>
      <c r="AA574" s="711"/>
      <c r="AB574" s="711"/>
      <c r="AC574" s="711"/>
      <c r="AD574" s="711"/>
      <c r="AE574" s="711"/>
      <c r="AF574" s="711"/>
      <c r="AG574" s="711"/>
      <c r="AH574" s="711"/>
      <c r="AI574" s="711"/>
      <c r="AJ574" s="711"/>
    </row>
    <row r="575" spans="1:36" ht="15.75" customHeight="1">
      <c r="A575" s="711"/>
      <c r="B575" s="711"/>
      <c r="C575" s="711"/>
      <c r="D575" s="711"/>
      <c r="E575" s="711"/>
      <c r="F575" s="711"/>
      <c r="G575" s="711"/>
      <c r="H575" s="711"/>
      <c r="I575" s="711"/>
      <c r="J575" s="711"/>
      <c r="K575" s="711"/>
      <c r="L575" s="711"/>
      <c r="M575" s="711"/>
      <c r="N575" s="711"/>
      <c r="O575" s="711"/>
      <c r="P575" s="711"/>
      <c r="Q575" s="711"/>
      <c r="R575" s="711"/>
      <c r="S575" s="711"/>
      <c r="T575" s="711"/>
      <c r="U575" s="711"/>
      <c r="V575" s="711"/>
      <c r="W575" s="711"/>
      <c r="X575" s="711"/>
      <c r="Y575" s="711"/>
      <c r="Z575" s="711"/>
      <c r="AA575" s="711"/>
      <c r="AB575" s="711"/>
      <c r="AC575" s="711"/>
      <c r="AD575" s="711"/>
      <c r="AE575" s="711"/>
      <c r="AF575" s="711"/>
      <c r="AG575" s="711"/>
      <c r="AH575" s="711"/>
      <c r="AI575" s="711"/>
      <c r="AJ575" s="711"/>
    </row>
    <row r="576" spans="1:36" ht="15.75" customHeight="1">
      <c r="A576" s="711"/>
      <c r="B576" s="711"/>
      <c r="C576" s="711"/>
      <c r="D576" s="711"/>
      <c r="E576" s="711"/>
      <c r="F576" s="711"/>
      <c r="G576" s="711"/>
      <c r="H576" s="711"/>
      <c r="I576" s="711"/>
      <c r="J576" s="711"/>
      <c r="K576" s="711"/>
      <c r="L576" s="711"/>
      <c r="M576" s="711"/>
      <c r="N576" s="711"/>
      <c r="O576" s="711"/>
      <c r="P576" s="711"/>
      <c r="Q576" s="711"/>
      <c r="R576" s="711"/>
      <c r="S576" s="711"/>
      <c r="T576" s="711"/>
      <c r="U576" s="711"/>
      <c r="V576" s="711"/>
      <c r="W576" s="711"/>
      <c r="X576" s="711"/>
      <c r="Y576" s="711"/>
      <c r="Z576" s="711"/>
      <c r="AA576" s="711"/>
      <c r="AB576" s="711"/>
      <c r="AC576" s="711"/>
      <c r="AD576" s="711"/>
      <c r="AE576" s="711"/>
      <c r="AF576" s="711"/>
      <c r="AG576" s="711"/>
      <c r="AH576" s="711"/>
      <c r="AI576" s="711"/>
      <c r="AJ576" s="711"/>
    </row>
    <row r="577" spans="1:36" ht="15.75" customHeight="1">
      <c r="A577" s="711"/>
      <c r="B577" s="711"/>
      <c r="C577" s="711"/>
      <c r="D577" s="711"/>
      <c r="E577" s="711"/>
      <c r="F577" s="711"/>
      <c r="G577" s="711"/>
      <c r="H577" s="711"/>
      <c r="I577" s="711"/>
      <c r="J577" s="711"/>
      <c r="K577" s="711"/>
      <c r="L577" s="711"/>
      <c r="M577" s="711"/>
      <c r="N577" s="711"/>
      <c r="O577" s="711"/>
      <c r="P577" s="711"/>
      <c r="Q577" s="711"/>
      <c r="R577" s="711"/>
      <c r="S577" s="711"/>
      <c r="T577" s="711"/>
      <c r="U577" s="711"/>
      <c r="V577" s="711"/>
      <c r="W577" s="711"/>
      <c r="X577" s="711"/>
      <c r="Y577" s="711"/>
      <c r="Z577" s="711"/>
      <c r="AA577" s="711"/>
      <c r="AB577" s="711"/>
      <c r="AC577" s="711"/>
      <c r="AD577" s="711"/>
      <c r="AE577" s="711"/>
      <c r="AF577" s="711"/>
      <c r="AG577" s="711"/>
      <c r="AH577" s="711"/>
      <c r="AI577" s="711"/>
      <c r="AJ577" s="711"/>
    </row>
    <row r="578" spans="1:36" ht="15.75" customHeight="1">
      <c r="A578" s="711"/>
      <c r="B578" s="711"/>
      <c r="C578" s="711"/>
      <c r="D578" s="711"/>
      <c r="E578" s="711"/>
      <c r="F578" s="711"/>
      <c r="G578" s="711"/>
      <c r="H578" s="711"/>
      <c r="I578" s="711"/>
      <c r="J578" s="711"/>
      <c r="K578" s="711"/>
      <c r="L578" s="711"/>
      <c r="M578" s="711"/>
      <c r="N578" s="711"/>
      <c r="O578" s="711"/>
      <c r="P578" s="711"/>
      <c r="Q578" s="711"/>
      <c r="R578" s="711"/>
      <c r="S578" s="711"/>
      <c r="T578" s="711"/>
      <c r="U578" s="711"/>
      <c r="V578" s="711"/>
      <c r="W578" s="711"/>
      <c r="X578" s="711"/>
      <c r="Y578" s="711"/>
      <c r="Z578" s="711"/>
      <c r="AA578" s="711"/>
      <c r="AB578" s="711"/>
      <c r="AC578" s="711"/>
      <c r="AD578" s="711"/>
      <c r="AE578" s="711"/>
      <c r="AF578" s="711"/>
      <c r="AG578" s="711"/>
      <c r="AH578" s="711"/>
      <c r="AI578" s="711"/>
      <c r="AJ578" s="711"/>
    </row>
    <row r="579" spans="1:36" ht="15.75" customHeight="1">
      <c r="A579" s="711"/>
      <c r="B579" s="711"/>
      <c r="C579" s="711"/>
      <c r="D579" s="711"/>
      <c r="E579" s="711"/>
      <c r="F579" s="711"/>
      <c r="G579" s="711"/>
      <c r="H579" s="711"/>
      <c r="I579" s="711"/>
      <c r="J579" s="711"/>
      <c r="K579" s="711"/>
      <c r="L579" s="711"/>
      <c r="M579" s="711"/>
      <c r="N579" s="711"/>
      <c r="O579" s="711"/>
      <c r="P579" s="711"/>
      <c r="Q579" s="711"/>
      <c r="R579" s="711"/>
      <c r="S579" s="711"/>
      <c r="T579" s="711"/>
      <c r="U579" s="711"/>
      <c r="V579" s="711"/>
      <c r="W579" s="711"/>
      <c r="X579" s="711"/>
      <c r="Y579" s="711"/>
      <c r="Z579" s="711"/>
      <c r="AA579" s="711"/>
      <c r="AB579" s="711"/>
      <c r="AC579" s="711"/>
      <c r="AD579" s="711"/>
      <c r="AE579" s="711"/>
      <c r="AF579" s="711"/>
      <c r="AG579" s="711"/>
      <c r="AH579" s="711"/>
      <c r="AI579" s="711"/>
      <c r="AJ579" s="711"/>
    </row>
    <row r="580" spans="1:36" ht="15.75" customHeight="1">
      <c r="A580" s="711"/>
      <c r="B580" s="711"/>
      <c r="C580" s="711"/>
      <c r="D580" s="711"/>
      <c r="E580" s="711"/>
      <c r="F580" s="711"/>
      <c r="G580" s="711"/>
      <c r="H580" s="711"/>
      <c r="I580" s="711"/>
      <c r="J580" s="711"/>
      <c r="K580" s="711"/>
      <c r="L580" s="711"/>
      <c r="M580" s="711"/>
      <c r="N580" s="711"/>
      <c r="O580" s="711"/>
      <c r="P580" s="711"/>
      <c r="Q580" s="711"/>
      <c r="R580" s="711"/>
      <c r="S580" s="711"/>
      <c r="T580" s="711"/>
      <c r="U580" s="711"/>
      <c r="V580" s="711"/>
      <c r="W580" s="711"/>
      <c r="X580" s="711"/>
      <c r="Y580" s="711"/>
      <c r="Z580" s="711"/>
      <c r="AA580" s="711"/>
      <c r="AB580" s="711"/>
      <c r="AC580" s="711"/>
      <c r="AD580" s="711"/>
      <c r="AE580" s="711"/>
      <c r="AF580" s="711"/>
      <c r="AG580" s="711"/>
      <c r="AH580" s="711"/>
      <c r="AI580" s="711"/>
      <c r="AJ580" s="711"/>
    </row>
    <row r="581" spans="1:36" ht="15.75" customHeight="1">
      <c r="A581" s="711"/>
      <c r="B581" s="711"/>
      <c r="C581" s="711"/>
      <c r="D581" s="711"/>
      <c r="E581" s="711"/>
      <c r="F581" s="711"/>
      <c r="G581" s="711"/>
      <c r="H581" s="711"/>
      <c r="I581" s="711"/>
      <c r="J581" s="711"/>
      <c r="K581" s="711"/>
      <c r="L581" s="711"/>
      <c r="M581" s="711"/>
      <c r="N581" s="711"/>
      <c r="O581" s="711"/>
      <c r="P581" s="711"/>
      <c r="Q581" s="711"/>
      <c r="R581" s="711"/>
      <c r="S581" s="711"/>
      <c r="T581" s="711"/>
      <c r="U581" s="711"/>
      <c r="V581" s="711"/>
      <c r="W581" s="711"/>
      <c r="X581" s="711"/>
      <c r="Y581" s="711"/>
      <c r="Z581" s="711"/>
      <c r="AA581" s="711"/>
      <c r="AB581" s="711"/>
      <c r="AC581" s="711"/>
      <c r="AD581" s="711"/>
      <c r="AE581" s="711"/>
      <c r="AF581" s="711"/>
      <c r="AG581" s="711"/>
      <c r="AH581" s="711"/>
      <c r="AI581" s="711"/>
      <c r="AJ581" s="711"/>
    </row>
    <row r="582" spans="1:36" ht="15.75" customHeight="1">
      <c r="A582" s="711"/>
      <c r="B582" s="711"/>
      <c r="C582" s="711"/>
      <c r="D582" s="711"/>
      <c r="E582" s="711"/>
      <c r="F582" s="711"/>
      <c r="G582" s="711"/>
      <c r="H582" s="711"/>
      <c r="I582" s="711"/>
      <c r="J582" s="711"/>
      <c r="K582" s="711"/>
      <c r="L582" s="711"/>
      <c r="M582" s="711"/>
      <c r="N582" s="711"/>
      <c r="O582" s="711"/>
      <c r="P582" s="711"/>
      <c r="Q582" s="711"/>
      <c r="R582" s="711"/>
      <c r="S582" s="711"/>
      <c r="T582" s="711"/>
      <c r="U582" s="711"/>
      <c r="V582" s="711"/>
      <c r="W582" s="711"/>
      <c r="X582" s="711"/>
      <c r="Y582" s="711"/>
      <c r="Z582" s="711"/>
      <c r="AA582" s="711"/>
      <c r="AB582" s="711"/>
      <c r="AC582" s="711"/>
      <c r="AD582" s="711"/>
      <c r="AE582" s="711"/>
      <c r="AF582" s="711"/>
      <c r="AG582" s="711"/>
      <c r="AH582" s="711"/>
      <c r="AI582" s="711"/>
      <c r="AJ582" s="711"/>
    </row>
    <row r="583" spans="1:36" ht="15.75" customHeight="1">
      <c r="A583" s="711"/>
      <c r="B583" s="711"/>
      <c r="C583" s="711"/>
      <c r="D583" s="711"/>
      <c r="E583" s="711"/>
      <c r="F583" s="711"/>
      <c r="G583" s="711"/>
      <c r="H583" s="711"/>
      <c r="I583" s="711"/>
      <c r="J583" s="711"/>
      <c r="K583" s="711"/>
      <c r="L583" s="711"/>
      <c r="M583" s="711"/>
      <c r="N583" s="711"/>
      <c r="O583" s="711"/>
      <c r="P583" s="711"/>
      <c r="Q583" s="711"/>
      <c r="R583" s="711"/>
      <c r="S583" s="711"/>
      <c r="T583" s="711"/>
      <c r="U583" s="711"/>
      <c r="V583" s="711"/>
      <c r="W583" s="711"/>
      <c r="X583" s="711"/>
      <c r="Y583" s="711"/>
      <c r="Z583" s="711"/>
      <c r="AA583" s="711"/>
      <c r="AB583" s="711"/>
      <c r="AC583" s="711"/>
      <c r="AD583" s="711"/>
      <c r="AE583" s="711"/>
      <c r="AF583" s="711"/>
      <c r="AG583" s="711"/>
      <c r="AH583" s="711"/>
      <c r="AI583" s="711"/>
      <c r="AJ583" s="711"/>
    </row>
    <row r="584" spans="1:36" ht="15.75" customHeight="1">
      <c r="A584" s="711"/>
      <c r="B584" s="711"/>
      <c r="C584" s="711"/>
      <c r="D584" s="711"/>
      <c r="E584" s="711"/>
      <c r="F584" s="711"/>
      <c r="G584" s="711"/>
      <c r="H584" s="711"/>
      <c r="I584" s="711"/>
      <c r="J584" s="711"/>
      <c r="K584" s="711"/>
      <c r="L584" s="711"/>
      <c r="M584" s="711"/>
      <c r="N584" s="711"/>
      <c r="O584" s="711"/>
      <c r="P584" s="711"/>
      <c r="Q584" s="711"/>
      <c r="R584" s="711"/>
      <c r="S584" s="711"/>
      <c r="T584" s="711"/>
      <c r="U584" s="711"/>
      <c r="V584" s="711"/>
      <c r="W584" s="711"/>
      <c r="X584" s="711"/>
      <c r="Y584" s="711"/>
      <c r="Z584" s="711"/>
      <c r="AA584" s="711"/>
      <c r="AB584" s="711"/>
      <c r="AC584" s="711"/>
      <c r="AD584" s="711"/>
      <c r="AE584" s="711"/>
      <c r="AF584" s="711"/>
      <c r="AG584" s="711"/>
      <c r="AH584" s="711"/>
      <c r="AI584" s="711"/>
      <c r="AJ584" s="711"/>
    </row>
    <row r="585" spans="1:36" ht="15.75" customHeight="1">
      <c r="A585" s="711"/>
      <c r="B585" s="711"/>
      <c r="C585" s="711"/>
      <c r="D585" s="711"/>
      <c r="E585" s="711"/>
      <c r="F585" s="711"/>
      <c r="G585" s="711"/>
      <c r="H585" s="711"/>
      <c r="I585" s="711"/>
      <c r="J585" s="711"/>
      <c r="K585" s="711"/>
      <c r="L585" s="711"/>
      <c r="M585" s="711"/>
      <c r="N585" s="711"/>
      <c r="O585" s="711"/>
      <c r="P585" s="711"/>
      <c r="Q585" s="711"/>
      <c r="R585" s="711"/>
      <c r="S585" s="711"/>
      <c r="T585" s="711"/>
      <c r="U585" s="711"/>
      <c r="V585" s="711"/>
      <c r="W585" s="711"/>
      <c r="X585" s="711"/>
      <c r="Y585" s="711"/>
      <c r="Z585" s="711"/>
      <c r="AA585" s="711"/>
      <c r="AB585" s="711"/>
      <c r="AC585" s="711"/>
      <c r="AD585" s="711"/>
      <c r="AE585" s="711"/>
      <c r="AF585" s="711"/>
      <c r="AG585" s="711"/>
      <c r="AH585" s="711"/>
      <c r="AI585" s="711"/>
      <c r="AJ585" s="711"/>
    </row>
    <row r="586" spans="1:36" ht="15.75" customHeight="1">
      <c r="A586" s="711"/>
      <c r="B586" s="711"/>
      <c r="C586" s="711"/>
      <c r="D586" s="711"/>
      <c r="E586" s="711"/>
      <c r="F586" s="711"/>
      <c r="G586" s="711"/>
      <c r="H586" s="711"/>
      <c r="I586" s="711"/>
      <c r="J586" s="711"/>
      <c r="K586" s="711"/>
      <c r="L586" s="711"/>
      <c r="M586" s="711"/>
      <c r="N586" s="711"/>
      <c r="O586" s="711"/>
      <c r="P586" s="711"/>
      <c r="Q586" s="711"/>
      <c r="R586" s="711"/>
      <c r="S586" s="711"/>
      <c r="T586" s="711"/>
      <c r="U586" s="711"/>
      <c r="V586" s="711"/>
      <c r="W586" s="711"/>
      <c r="X586" s="711"/>
      <c r="Y586" s="711"/>
      <c r="Z586" s="711"/>
      <c r="AA586" s="711"/>
      <c r="AB586" s="711"/>
      <c r="AC586" s="711"/>
      <c r="AD586" s="711"/>
      <c r="AE586" s="711"/>
      <c r="AF586" s="711"/>
      <c r="AG586" s="711"/>
      <c r="AH586" s="711"/>
      <c r="AI586" s="711"/>
      <c r="AJ586" s="711"/>
    </row>
    <row r="587" spans="1:36" ht="15.75" customHeight="1">
      <c r="A587" s="711"/>
      <c r="B587" s="711"/>
      <c r="C587" s="711"/>
      <c r="D587" s="711"/>
      <c r="E587" s="711"/>
      <c r="F587" s="711"/>
      <c r="G587" s="711"/>
      <c r="H587" s="711"/>
      <c r="I587" s="711"/>
      <c r="J587" s="711"/>
      <c r="K587" s="711"/>
      <c r="L587" s="711"/>
      <c r="M587" s="711"/>
      <c r="N587" s="711"/>
      <c r="O587" s="711"/>
      <c r="P587" s="711"/>
      <c r="Q587" s="711"/>
      <c r="R587" s="711"/>
      <c r="S587" s="711"/>
      <c r="T587" s="711"/>
      <c r="U587" s="711"/>
      <c r="V587" s="711"/>
      <c r="W587" s="711"/>
      <c r="X587" s="711"/>
      <c r="Y587" s="711"/>
      <c r="Z587" s="711"/>
      <c r="AA587" s="711"/>
      <c r="AB587" s="711"/>
      <c r="AC587" s="711"/>
      <c r="AD587" s="711"/>
      <c r="AE587" s="711"/>
      <c r="AF587" s="711"/>
      <c r="AG587" s="711"/>
      <c r="AH587" s="711"/>
      <c r="AI587" s="711"/>
      <c r="AJ587" s="711"/>
    </row>
    <row r="588" spans="1:36" ht="15.75" customHeight="1">
      <c r="A588" s="711"/>
      <c r="B588" s="711"/>
      <c r="C588" s="711"/>
      <c r="D588" s="711"/>
      <c r="E588" s="711"/>
      <c r="F588" s="711"/>
      <c r="G588" s="711"/>
      <c r="H588" s="711"/>
      <c r="I588" s="711"/>
      <c r="J588" s="711"/>
      <c r="K588" s="711"/>
      <c r="L588" s="711"/>
      <c r="M588" s="711"/>
      <c r="N588" s="711"/>
      <c r="O588" s="711"/>
      <c r="P588" s="711"/>
      <c r="Q588" s="711"/>
      <c r="R588" s="711"/>
      <c r="S588" s="711"/>
      <c r="T588" s="711"/>
      <c r="U588" s="711"/>
      <c r="V588" s="711"/>
      <c r="W588" s="711"/>
      <c r="X588" s="711"/>
      <c r="Y588" s="711"/>
      <c r="Z588" s="711"/>
      <c r="AA588" s="711"/>
      <c r="AB588" s="711"/>
      <c r="AC588" s="711"/>
      <c r="AD588" s="711"/>
      <c r="AE588" s="711"/>
      <c r="AF588" s="711"/>
      <c r="AG588" s="711"/>
      <c r="AH588" s="711"/>
      <c r="AI588" s="711"/>
      <c r="AJ588" s="711"/>
    </row>
    <row r="589" spans="1:36" ht="15.75" customHeight="1">
      <c r="A589" s="711"/>
      <c r="B589" s="711"/>
      <c r="C589" s="711"/>
      <c r="D589" s="711"/>
      <c r="E589" s="711"/>
      <c r="F589" s="711"/>
      <c r="G589" s="711"/>
      <c r="H589" s="711"/>
      <c r="I589" s="711"/>
      <c r="J589" s="711"/>
      <c r="K589" s="711"/>
      <c r="L589" s="711"/>
      <c r="M589" s="711"/>
      <c r="N589" s="711"/>
      <c r="O589" s="711"/>
      <c r="P589" s="711"/>
      <c r="Q589" s="711"/>
      <c r="R589" s="711"/>
      <c r="S589" s="711"/>
      <c r="T589" s="711"/>
      <c r="U589" s="711"/>
      <c r="V589" s="711"/>
      <c r="W589" s="711"/>
      <c r="X589" s="711"/>
      <c r="Y589" s="711"/>
      <c r="Z589" s="711"/>
      <c r="AA589" s="711"/>
      <c r="AB589" s="711"/>
      <c r="AC589" s="711"/>
      <c r="AD589" s="711"/>
      <c r="AE589" s="711"/>
      <c r="AF589" s="711"/>
      <c r="AG589" s="711"/>
      <c r="AH589" s="711"/>
      <c r="AI589" s="711"/>
      <c r="AJ589" s="711"/>
    </row>
    <row r="590" spans="1:36" ht="15.75" customHeight="1">
      <c r="A590" s="711"/>
      <c r="B590" s="711"/>
      <c r="C590" s="711"/>
      <c r="D590" s="711"/>
      <c r="E590" s="711"/>
      <c r="F590" s="711"/>
      <c r="G590" s="711"/>
      <c r="H590" s="711"/>
      <c r="I590" s="711"/>
      <c r="J590" s="711"/>
      <c r="K590" s="711"/>
      <c r="L590" s="711"/>
      <c r="M590" s="711"/>
      <c r="N590" s="711"/>
      <c r="O590" s="711"/>
      <c r="P590" s="711"/>
      <c r="Q590" s="711"/>
      <c r="R590" s="711"/>
      <c r="S590" s="711"/>
      <c r="T590" s="711"/>
      <c r="U590" s="711"/>
      <c r="V590" s="711"/>
      <c r="W590" s="711"/>
      <c r="X590" s="711"/>
      <c r="Y590" s="711"/>
      <c r="Z590" s="711"/>
      <c r="AA590" s="711"/>
      <c r="AB590" s="711"/>
      <c r="AC590" s="711"/>
      <c r="AD590" s="711"/>
      <c r="AE590" s="711"/>
      <c r="AF590" s="711"/>
      <c r="AG590" s="711"/>
      <c r="AH590" s="711"/>
      <c r="AI590" s="711"/>
      <c r="AJ590" s="711"/>
    </row>
    <row r="591" spans="1:36" ht="15.75" customHeight="1">
      <c r="A591" s="711"/>
      <c r="B591" s="711"/>
      <c r="C591" s="711"/>
      <c r="D591" s="711"/>
      <c r="E591" s="711"/>
      <c r="F591" s="711"/>
      <c r="G591" s="711"/>
      <c r="H591" s="711"/>
      <c r="I591" s="711"/>
      <c r="J591" s="711"/>
      <c r="K591" s="711"/>
      <c r="L591" s="711"/>
      <c r="M591" s="711"/>
      <c r="N591" s="711"/>
      <c r="O591" s="711"/>
      <c r="P591" s="711"/>
      <c r="Q591" s="711"/>
      <c r="R591" s="711"/>
      <c r="S591" s="711"/>
      <c r="T591" s="711"/>
      <c r="U591" s="711"/>
      <c r="V591" s="711"/>
      <c r="W591" s="711"/>
      <c r="X591" s="711"/>
      <c r="Y591" s="711"/>
      <c r="Z591" s="711"/>
      <c r="AA591" s="711"/>
      <c r="AB591" s="711"/>
      <c r="AC591" s="711"/>
      <c r="AD591" s="711"/>
      <c r="AE591" s="711"/>
      <c r="AF591" s="711"/>
      <c r="AG591" s="711"/>
      <c r="AH591" s="711"/>
      <c r="AI591" s="711"/>
      <c r="AJ591" s="711"/>
    </row>
    <row r="592" spans="1:36" ht="15.75" customHeight="1">
      <c r="A592" s="711"/>
      <c r="B592" s="711"/>
      <c r="C592" s="711"/>
      <c r="D592" s="711"/>
      <c r="E592" s="711"/>
      <c r="F592" s="711"/>
      <c r="G592" s="711"/>
      <c r="H592" s="711"/>
      <c r="I592" s="711"/>
      <c r="J592" s="711"/>
      <c r="K592" s="711"/>
      <c r="L592" s="711"/>
      <c r="M592" s="711"/>
      <c r="N592" s="711"/>
      <c r="O592" s="711"/>
      <c r="P592" s="711"/>
      <c r="Q592" s="711"/>
      <c r="R592" s="711"/>
      <c r="S592" s="711"/>
      <c r="T592" s="711"/>
      <c r="U592" s="711"/>
      <c r="V592" s="711"/>
      <c r="W592" s="711"/>
      <c r="X592" s="711"/>
      <c r="Y592" s="711"/>
      <c r="Z592" s="711"/>
      <c r="AA592" s="711"/>
      <c r="AB592" s="711"/>
      <c r="AC592" s="711"/>
      <c r="AD592" s="711"/>
      <c r="AE592" s="711"/>
      <c r="AF592" s="711"/>
      <c r="AG592" s="711"/>
      <c r="AH592" s="711"/>
      <c r="AI592" s="711"/>
      <c r="AJ592" s="711"/>
    </row>
    <row r="593" spans="1:36" ht="15.75" customHeight="1">
      <c r="A593" s="711"/>
      <c r="B593" s="711"/>
      <c r="C593" s="711"/>
      <c r="D593" s="711"/>
      <c r="E593" s="711"/>
      <c r="F593" s="711"/>
      <c r="G593" s="711"/>
      <c r="H593" s="711"/>
      <c r="I593" s="711"/>
      <c r="J593" s="711"/>
      <c r="K593" s="711"/>
      <c r="L593" s="711"/>
      <c r="M593" s="711"/>
      <c r="N593" s="711"/>
      <c r="O593" s="711"/>
      <c r="P593" s="711"/>
      <c r="Q593" s="711"/>
      <c r="R593" s="711"/>
      <c r="S593" s="711"/>
      <c r="T593" s="711"/>
      <c r="U593" s="711"/>
      <c r="V593" s="711"/>
      <c r="W593" s="711"/>
      <c r="X593" s="711"/>
      <c r="Y593" s="711"/>
      <c r="Z593" s="711"/>
      <c r="AA593" s="711"/>
      <c r="AB593" s="711"/>
      <c r="AC593" s="711"/>
      <c r="AD593" s="711"/>
      <c r="AE593" s="711"/>
      <c r="AF593" s="711"/>
      <c r="AG593" s="711"/>
      <c r="AH593" s="711"/>
      <c r="AI593" s="711"/>
      <c r="AJ593" s="711"/>
    </row>
    <row r="594" spans="1:36" ht="15.75" customHeight="1">
      <c r="A594" s="711"/>
      <c r="B594" s="711"/>
      <c r="C594" s="711"/>
      <c r="D594" s="711"/>
      <c r="E594" s="711"/>
      <c r="F594" s="711"/>
      <c r="G594" s="711"/>
      <c r="H594" s="711"/>
      <c r="I594" s="711"/>
      <c r="J594" s="711"/>
      <c r="K594" s="711"/>
      <c r="L594" s="711"/>
      <c r="M594" s="711"/>
      <c r="N594" s="711"/>
      <c r="O594" s="711"/>
      <c r="P594" s="711"/>
      <c r="Q594" s="711"/>
      <c r="R594" s="711"/>
      <c r="S594" s="711"/>
      <c r="T594" s="711"/>
      <c r="U594" s="711"/>
      <c r="V594" s="711"/>
      <c r="W594" s="711"/>
      <c r="X594" s="711"/>
      <c r="Y594" s="711"/>
      <c r="Z594" s="711"/>
      <c r="AA594" s="711"/>
      <c r="AB594" s="711"/>
      <c r="AC594" s="711"/>
      <c r="AD594" s="711"/>
      <c r="AE594" s="711"/>
      <c r="AF594" s="711"/>
      <c r="AG594" s="711"/>
      <c r="AH594" s="711"/>
      <c r="AI594" s="711"/>
      <c r="AJ594" s="711"/>
    </row>
    <row r="595" spans="1:36" ht="15.75" customHeight="1">
      <c r="A595" s="711"/>
      <c r="B595" s="711"/>
      <c r="C595" s="711"/>
      <c r="D595" s="711"/>
      <c r="E595" s="711"/>
      <c r="F595" s="711"/>
      <c r="G595" s="711"/>
      <c r="H595" s="711"/>
      <c r="I595" s="711"/>
      <c r="J595" s="711"/>
      <c r="K595" s="711"/>
      <c r="L595" s="711"/>
      <c r="M595" s="711"/>
      <c r="N595" s="711"/>
      <c r="O595" s="711"/>
      <c r="P595" s="711"/>
      <c r="Q595" s="711"/>
      <c r="R595" s="711"/>
      <c r="S595" s="711"/>
      <c r="T595" s="711"/>
      <c r="U595" s="711"/>
      <c r="V595" s="711"/>
      <c r="W595" s="711"/>
      <c r="X595" s="711"/>
      <c r="Y595" s="711"/>
      <c r="Z595" s="711"/>
      <c r="AA595" s="711"/>
      <c r="AB595" s="711"/>
      <c r="AC595" s="711"/>
      <c r="AD595" s="711"/>
      <c r="AE595" s="711"/>
      <c r="AF595" s="711"/>
      <c r="AG595" s="711"/>
      <c r="AH595" s="711"/>
      <c r="AI595" s="711"/>
      <c r="AJ595" s="711"/>
    </row>
    <row r="596" spans="1:36" ht="15.75" customHeight="1">
      <c r="A596" s="711"/>
      <c r="B596" s="711"/>
      <c r="C596" s="711"/>
      <c r="D596" s="711"/>
      <c r="E596" s="711"/>
      <c r="F596" s="711"/>
      <c r="G596" s="711"/>
      <c r="H596" s="711"/>
      <c r="I596" s="711"/>
      <c r="J596" s="711"/>
      <c r="K596" s="711"/>
      <c r="L596" s="711"/>
      <c r="M596" s="711"/>
      <c r="N596" s="711"/>
      <c r="O596" s="711"/>
      <c r="P596" s="711"/>
      <c r="Q596" s="711"/>
      <c r="R596" s="711"/>
      <c r="S596" s="711"/>
      <c r="T596" s="711"/>
      <c r="U596" s="711"/>
      <c r="V596" s="711"/>
      <c r="W596" s="711"/>
      <c r="X596" s="711"/>
      <c r="Y596" s="711"/>
      <c r="Z596" s="711"/>
      <c r="AA596" s="711"/>
      <c r="AB596" s="711"/>
      <c r="AC596" s="711"/>
      <c r="AD596" s="711"/>
      <c r="AE596" s="711"/>
      <c r="AF596" s="711"/>
      <c r="AG596" s="711"/>
      <c r="AH596" s="711"/>
      <c r="AI596" s="711"/>
      <c r="AJ596" s="711"/>
    </row>
    <row r="597" spans="1:36" ht="15.75" customHeight="1">
      <c r="A597" s="711"/>
      <c r="B597" s="711"/>
      <c r="C597" s="711"/>
      <c r="D597" s="711"/>
      <c r="E597" s="711"/>
      <c r="F597" s="711"/>
      <c r="G597" s="711"/>
      <c r="H597" s="711"/>
      <c r="I597" s="711"/>
      <c r="J597" s="711"/>
      <c r="K597" s="711"/>
      <c r="L597" s="711"/>
      <c r="M597" s="711"/>
      <c r="N597" s="711"/>
      <c r="O597" s="711"/>
      <c r="P597" s="711"/>
      <c r="Q597" s="711"/>
      <c r="R597" s="711"/>
      <c r="S597" s="711"/>
      <c r="T597" s="711"/>
      <c r="U597" s="711"/>
      <c r="V597" s="711"/>
      <c r="W597" s="711"/>
      <c r="X597" s="711"/>
      <c r="Y597" s="711"/>
      <c r="Z597" s="711"/>
      <c r="AA597" s="711"/>
      <c r="AB597" s="711"/>
      <c r="AC597" s="711"/>
      <c r="AD597" s="711"/>
      <c r="AE597" s="711"/>
      <c r="AF597" s="711"/>
      <c r="AG597" s="711"/>
      <c r="AH597" s="711"/>
      <c r="AI597" s="711"/>
      <c r="AJ597" s="711"/>
    </row>
    <row r="598" spans="1:36" ht="15.75" customHeight="1">
      <c r="A598" s="711"/>
      <c r="B598" s="711"/>
      <c r="C598" s="711"/>
      <c r="D598" s="711"/>
      <c r="E598" s="711"/>
      <c r="F598" s="711"/>
      <c r="G598" s="711"/>
      <c r="H598" s="711"/>
      <c r="I598" s="711"/>
      <c r="J598" s="711"/>
      <c r="K598" s="711"/>
      <c r="L598" s="711"/>
      <c r="M598" s="711"/>
      <c r="N598" s="711"/>
      <c r="O598" s="711"/>
      <c r="P598" s="711"/>
      <c r="Q598" s="711"/>
      <c r="R598" s="711"/>
      <c r="S598" s="711"/>
      <c r="T598" s="711"/>
      <c r="U598" s="711"/>
      <c r="V598" s="711"/>
      <c r="W598" s="711"/>
      <c r="X598" s="711"/>
      <c r="Y598" s="711"/>
      <c r="Z598" s="711"/>
      <c r="AA598" s="711"/>
      <c r="AB598" s="711"/>
      <c r="AC598" s="711"/>
      <c r="AD598" s="711"/>
      <c r="AE598" s="711"/>
      <c r="AF598" s="711"/>
      <c r="AG598" s="711"/>
      <c r="AH598" s="711"/>
      <c r="AI598" s="711"/>
      <c r="AJ598" s="711"/>
    </row>
    <row r="599" spans="1:36" ht="15.75" customHeight="1">
      <c r="A599" s="711"/>
      <c r="B599" s="711"/>
      <c r="C599" s="711"/>
      <c r="D599" s="711"/>
      <c r="E599" s="711"/>
      <c r="F599" s="711"/>
      <c r="G599" s="711"/>
      <c r="H599" s="711"/>
      <c r="I599" s="711"/>
      <c r="J599" s="711"/>
      <c r="K599" s="711"/>
      <c r="L599" s="711"/>
      <c r="M599" s="711"/>
      <c r="N599" s="711"/>
      <c r="O599" s="711"/>
      <c r="P599" s="711"/>
      <c r="Q599" s="711"/>
      <c r="R599" s="711"/>
      <c r="S599" s="711"/>
      <c r="T599" s="711"/>
      <c r="U599" s="711"/>
      <c r="V599" s="711"/>
      <c r="W599" s="711"/>
      <c r="X599" s="711"/>
      <c r="Y599" s="711"/>
      <c r="Z599" s="711"/>
      <c r="AA599" s="711"/>
      <c r="AB599" s="711"/>
      <c r="AC599" s="711"/>
      <c r="AD599" s="711"/>
      <c r="AE599" s="711"/>
      <c r="AF599" s="711"/>
      <c r="AG599" s="711"/>
      <c r="AH599" s="711"/>
      <c r="AI599" s="711"/>
      <c r="AJ599" s="711"/>
    </row>
    <row r="600" spans="1:36" ht="15.75" customHeight="1">
      <c r="A600" s="711"/>
      <c r="B600" s="711"/>
      <c r="C600" s="711"/>
      <c r="D600" s="711"/>
      <c r="E600" s="711"/>
      <c r="F600" s="711"/>
      <c r="G600" s="711"/>
      <c r="H600" s="711"/>
      <c r="I600" s="711"/>
      <c r="J600" s="711"/>
      <c r="K600" s="711"/>
      <c r="L600" s="711"/>
      <c r="M600" s="711"/>
      <c r="N600" s="711"/>
      <c r="O600" s="711"/>
      <c r="P600" s="711"/>
      <c r="Q600" s="711"/>
      <c r="R600" s="711"/>
      <c r="S600" s="711"/>
      <c r="T600" s="711"/>
      <c r="U600" s="711"/>
      <c r="V600" s="711"/>
      <c r="W600" s="711"/>
      <c r="X600" s="711"/>
      <c r="Y600" s="711"/>
      <c r="Z600" s="711"/>
      <c r="AA600" s="711"/>
      <c r="AB600" s="711"/>
      <c r="AC600" s="711"/>
      <c r="AD600" s="711"/>
      <c r="AE600" s="711"/>
      <c r="AF600" s="711"/>
      <c r="AG600" s="711"/>
      <c r="AH600" s="711"/>
      <c r="AI600" s="711"/>
      <c r="AJ600" s="711"/>
    </row>
    <row r="601" spans="1:36" ht="15.75" customHeight="1">
      <c r="A601" s="711"/>
      <c r="B601" s="711"/>
      <c r="C601" s="711"/>
      <c r="D601" s="711"/>
      <c r="E601" s="711"/>
      <c r="F601" s="711"/>
      <c r="G601" s="711"/>
      <c r="H601" s="711"/>
      <c r="I601" s="711"/>
      <c r="J601" s="711"/>
      <c r="K601" s="711"/>
      <c r="L601" s="711"/>
      <c r="M601" s="711"/>
      <c r="N601" s="711"/>
      <c r="O601" s="711"/>
      <c r="P601" s="711"/>
      <c r="Q601" s="711"/>
      <c r="R601" s="711"/>
      <c r="S601" s="711"/>
      <c r="T601" s="711"/>
      <c r="U601" s="711"/>
      <c r="V601" s="711"/>
      <c r="W601" s="711"/>
      <c r="X601" s="711"/>
      <c r="Y601" s="711"/>
      <c r="Z601" s="711"/>
      <c r="AA601" s="711"/>
      <c r="AB601" s="711"/>
      <c r="AC601" s="711"/>
      <c r="AD601" s="711"/>
      <c r="AE601" s="711"/>
      <c r="AF601" s="711"/>
      <c r="AG601" s="711"/>
      <c r="AH601" s="711"/>
      <c r="AI601" s="711"/>
      <c r="AJ601" s="711"/>
    </row>
    <row r="602" spans="1:36" ht="15.75" customHeight="1">
      <c r="A602" s="711"/>
      <c r="B602" s="711"/>
      <c r="C602" s="711"/>
      <c r="D602" s="711"/>
      <c r="E602" s="711"/>
      <c r="F602" s="711"/>
      <c r="G602" s="711"/>
      <c r="H602" s="711"/>
      <c r="I602" s="711"/>
      <c r="J602" s="711"/>
      <c r="K602" s="711"/>
      <c r="L602" s="711"/>
      <c r="M602" s="711"/>
      <c r="N602" s="711"/>
      <c r="O602" s="711"/>
      <c r="P602" s="711"/>
      <c r="Q602" s="711"/>
      <c r="R602" s="711"/>
      <c r="S602" s="711"/>
      <c r="T602" s="711"/>
      <c r="U602" s="711"/>
      <c r="V602" s="711"/>
      <c r="W602" s="711"/>
      <c r="X602" s="711"/>
      <c r="Y602" s="711"/>
      <c r="Z602" s="711"/>
      <c r="AA602" s="711"/>
      <c r="AB602" s="711"/>
      <c r="AC602" s="711"/>
      <c r="AD602" s="711"/>
      <c r="AE602" s="711"/>
      <c r="AF602" s="711"/>
      <c r="AG602" s="711"/>
      <c r="AH602" s="711"/>
      <c r="AI602" s="711"/>
      <c r="AJ602" s="711"/>
    </row>
    <row r="603" spans="1:36" ht="15.75" customHeight="1">
      <c r="A603" s="711"/>
      <c r="B603" s="711"/>
      <c r="C603" s="711"/>
      <c r="D603" s="711"/>
      <c r="E603" s="711"/>
      <c r="F603" s="711"/>
      <c r="G603" s="711"/>
      <c r="H603" s="711"/>
      <c r="I603" s="711"/>
      <c r="J603" s="711"/>
      <c r="K603" s="711"/>
      <c r="L603" s="711"/>
      <c r="M603" s="711"/>
      <c r="N603" s="711"/>
      <c r="O603" s="711"/>
      <c r="P603" s="711"/>
      <c r="Q603" s="711"/>
      <c r="R603" s="711"/>
      <c r="S603" s="711"/>
      <c r="T603" s="711"/>
      <c r="U603" s="711"/>
      <c r="V603" s="711"/>
      <c r="W603" s="711"/>
      <c r="X603" s="711"/>
      <c r="Y603" s="711"/>
      <c r="Z603" s="711"/>
      <c r="AA603" s="711"/>
      <c r="AB603" s="711"/>
      <c r="AC603" s="711"/>
      <c r="AD603" s="711"/>
      <c r="AE603" s="711"/>
      <c r="AF603" s="711"/>
      <c r="AG603" s="711"/>
      <c r="AH603" s="711"/>
      <c r="AI603" s="711"/>
      <c r="AJ603" s="711"/>
    </row>
    <row r="604" spans="1:36" ht="15.75" customHeight="1">
      <c r="A604" s="711"/>
      <c r="B604" s="711"/>
      <c r="C604" s="711"/>
      <c r="D604" s="711"/>
      <c r="E604" s="711"/>
      <c r="F604" s="711"/>
      <c r="G604" s="711"/>
      <c r="H604" s="711"/>
      <c r="I604" s="711"/>
      <c r="J604" s="711"/>
      <c r="K604" s="711"/>
      <c r="L604" s="711"/>
      <c r="M604" s="711"/>
      <c r="N604" s="711"/>
      <c r="O604" s="711"/>
      <c r="P604" s="711"/>
      <c r="Q604" s="711"/>
      <c r="R604" s="711"/>
      <c r="S604" s="711"/>
      <c r="T604" s="711"/>
      <c r="U604" s="711"/>
      <c r="V604" s="711"/>
      <c r="W604" s="711"/>
      <c r="X604" s="711"/>
      <c r="Y604" s="711"/>
      <c r="Z604" s="711"/>
      <c r="AA604" s="711"/>
      <c r="AB604" s="711"/>
      <c r="AC604" s="711"/>
      <c r="AD604" s="711"/>
      <c r="AE604" s="711"/>
      <c r="AF604" s="711"/>
      <c r="AG604" s="711"/>
      <c r="AH604" s="711"/>
      <c r="AI604" s="711"/>
      <c r="AJ604" s="711"/>
    </row>
    <row r="605" spans="1:36" ht="15.75" customHeight="1">
      <c r="A605" s="711"/>
      <c r="B605" s="711"/>
      <c r="C605" s="711"/>
      <c r="D605" s="711"/>
      <c r="E605" s="711"/>
      <c r="F605" s="711"/>
      <c r="G605" s="711"/>
      <c r="H605" s="711"/>
      <c r="I605" s="711"/>
      <c r="J605" s="711"/>
      <c r="K605" s="711"/>
      <c r="L605" s="711"/>
      <c r="M605" s="711"/>
      <c r="N605" s="711"/>
      <c r="O605" s="711"/>
      <c r="P605" s="711"/>
      <c r="Q605" s="711"/>
      <c r="R605" s="711"/>
      <c r="S605" s="711"/>
      <c r="T605" s="711"/>
      <c r="U605" s="711"/>
      <c r="V605" s="711"/>
      <c r="W605" s="711"/>
      <c r="X605" s="711"/>
      <c r="Y605" s="711"/>
      <c r="Z605" s="711"/>
      <c r="AA605" s="711"/>
      <c r="AB605" s="711"/>
      <c r="AC605" s="711"/>
      <c r="AD605" s="711"/>
      <c r="AE605" s="711"/>
      <c r="AF605" s="711"/>
      <c r="AG605" s="711"/>
      <c r="AH605" s="711"/>
      <c r="AI605" s="711"/>
      <c r="AJ605" s="711"/>
    </row>
    <row r="606" spans="1:36" ht="15.75" customHeight="1">
      <c r="A606" s="711"/>
      <c r="B606" s="711"/>
      <c r="C606" s="711"/>
      <c r="D606" s="711"/>
      <c r="E606" s="711"/>
      <c r="F606" s="711"/>
      <c r="G606" s="711"/>
      <c r="H606" s="711"/>
      <c r="I606" s="711"/>
      <c r="J606" s="711"/>
      <c r="K606" s="711"/>
      <c r="L606" s="711"/>
      <c r="M606" s="711"/>
      <c r="N606" s="711"/>
      <c r="O606" s="711"/>
      <c r="P606" s="711"/>
      <c r="Q606" s="711"/>
      <c r="R606" s="711"/>
      <c r="S606" s="711"/>
      <c r="T606" s="711"/>
      <c r="U606" s="711"/>
      <c r="V606" s="711"/>
      <c r="W606" s="711"/>
      <c r="X606" s="711"/>
      <c r="Y606" s="711"/>
      <c r="Z606" s="711"/>
      <c r="AA606" s="711"/>
      <c r="AB606" s="711"/>
      <c r="AC606" s="711"/>
      <c r="AD606" s="711"/>
      <c r="AE606" s="711"/>
      <c r="AF606" s="711"/>
      <c r="AG606" s="711"/>
      <c r="AH606" s="711"/>
      <c r="AI606" s="711"/>
      <c r="AJ606" s="711"/>
    </row>
    <row r="607" spans="1:36" ht="15.75" customHeight="1">
      <c r="A607" s="711"/>
      <c r="B607" s="711"/>
      <c r="C607" s="711"/>
      <c r="D607" s="711"/>
      <c r="E607" s="711"/>
      <c r="F607" s="711"/>
      <c r="G607" s="711"/>
      <c r="H607" s="711"/>
      <c r="I607" s="711"/>
      <c r="J607" s="711"/>
      <c r="K607" s="711"/>
      <c r="L607" s="711"/>
      <c r="M607" s="711"/>
      <c r="N607" s="711"/>
      <c r="O607" s="711"/>
      <c r="P607" s="711"/>
      <c r="Q607" s="711"/>
      <c r="R607" s="711"/>
      <c r="S607" s="711"/>
      <c r="T607" s="711"/>
      <c r="U607" s="711"/>
      <c r="V607" s="711"/>
      <c r="W607" s="711"/>
      <c r="X607" s="711"/>
      <c r="Y607" s="711"/>
      <c r="Z607" s="711"/>
      <c r="AA607" s="711"/>
      <c r="AB607" s="711"/>
      <c r="AC607" s="711"/>
      <c r="AD607" s="711"/>
      <c r="AE607" s="711"/>
      <c r="AF607" s="711"/>
      <c r="AG607" s="711"/>
      <c r="AH607" s="711"/>
      <c r="AI607" s="711"/>
      <c r="AJ607" s="711"/>
    </row>
    <row r="608" spans="1:36" ht="15.75" customHeight="1">
      <c r="A608" s="711"/>
      <c r="B608" s="711"/>
      <c r="C608" s="711"/>
      <c r="D608" s="711"/>
      <c r="E608" s="711"/>
      <c r="F608" s="711"/>
      <c r="G608" s="711"/>
      <c r="H608" s="711"/>
      <c r="I608" s="711"/>
      <c r="J608" s="711"/>
      <c r="K608" s="711"/>
      <c r="L608" s="711"/>
      <c r="M608" s="711"/>
      <c r="N608" s="711"/>
      <c r="O608" s="711"/>
      <c r="P608" s="711"/>
      <c r="Q608" s="711"/>
      <c r="R608" s="711"/>
      <c r="S608" s="711"/>
      <c r="T608" s="711"/>
      <c r="U608" s="711"/>
      <c r="V608" s="711"/>
      <c r="W608" s="711"/>
      <c r="X608" s="711"/>
      <c r="Y608" s="711"/>
      <c r="Z608" s="711"/>
      <c r="AA608" s="711"/>
      <c r="AB608" s="711"/>
      <c r="AC608" s="711"/>
      <c r="AD608" s="711"/>
      <c r="AE608" s="711"/>
      <c r="AF608" s="711"/>
      <c r="AG608" s="711"/>
      <c r="AH608" s="711"/>
      <c r="AI608" s="711"/>
      <c r="AJ608" s="711"/>
    </row>
    <row r="609" spans="1:36" ht="15.75" customHeight="1">
      <c r="A609" s="711"/>
      <c r="B609" s="711"/>
      <c r="C609" s="711"/>
      <c r="D609" s="711"/>
      <c r="E609" s="711"/>
      <c r="F609" s="711"/>
      <c r="G609" s="711"/>
      <c r="H609" s="711"/>
      <c r="I609" s="711"/>
      <c r="J609" s="711"/>
      <c r="K609" s="711"/>
      <c r="L609" s="711"/>
      <c r="M609" s="711"/>
      <c r="N609" s="711"/>
      <c r="O609" s="711"/>
      <c r="P609" s="711"/>
      <c r="Q609" s="711"/>
      <c r="R609" s="711"/>
      <c r="S609" s="711"/>
      <c r="T609" s="711"/>
      <c r="U609" s="711"/>
      <c r="V609" s="711"/>
      <c r="W609" s="711"/>
      <c r="X609" s="711"/>
      <c r="Y609" s="711"/>
      <c r="Z609" s="711"/>
      <c r="AA609" s="711"/>
      <c r="AB609" s="711"/>
      <c r="AC609" s="711"/>
      <c r="AD609" s="711"/>
      <c r="AE609" s="711"/>
      <c r="AF609" s="711"/>
      <c r="AG609" s="711"/>
      <c r="AH609" s="711"/>
      <c r="AI609" s="711"/>
      <c r="AJ609" s="711"/>
    </row>
    <row r="610" spans="1:36" ht="15.75" customHeight="1">
      <c r="A610" s="711"/>
      <c r="B610" s="711"/>
      <c r="C610" s="711"/>
      <c r="D610" s="711"/>
      <c r="E610" s="711"/>
      <c r="F610" s="711"/>
      <c r="G610" s="711"/>
      <c r="H610" s="711"/>
      <c r="I610" s="711"/>
      <c r="J610" s="711"/>
      <c r="K610" s="711"/>
      <c r="L610" s="711"/>
      <c r="M610" s="711"/>
      <c r="N610" s="711"/>
      <c r="O610" s="711"/>
      <c r="P610" s="711"/>
      <c r="Q610" s="711"/>
      <c r="R610" s="711"/>
      <c r="S610" s="711"/>
      <c r="T610" s="711"/>
      <c r="U610" s="711"/>
      <c r="V610" s="711"/>
      <c r="W610" s="711"/>
      <c r="X610" s="711"/>
      <c r="Y610" s="711"/>
      <c r="Z610" s="711"/>
      <c r="AA610" s="711"/>
      <c r="AB610" s="711"/>
      <c r="AC610" s="711"/>
      <c r="AD610" s="711"/>
      <c r="AE610" s="711"/>
      <c r="AF610" s="711"/>
      <c r="AG610" s="711"/>
      <c r="AH610" s="711"/>
      <c r="AI610" s="711"/>
      <c r="AJ610" s="711"/>
    </row>
    <row r="611" spans="1:36" ht="15.75" customHeight="1">
      <c r="A611" s="711"/>
      <c r="B611" s="711"/>
      <c r="C611" s="711"/>
      <c r="D611" s="711"/>
      <c r="E611" s="711"/>
      <c r="F611" s="711"/>
      <c r="G611" s="711"/>
      <c r="H611" s="711"/>
      <c r="I611" s="711"/>
      <c r="J611" s="711"/>
      <c r="K611" s="711"/>
      <c r="L611" s="711"/>
      <c r="M611" s="711"/>
      <c r="N611" s="711"/>
      <c r="O611" s="711"/>
      <c r="P611" s="711"/>
      <c r="Q611" s="711"/>
      <c r="R611" s="711"/>
      <c r="S611" s="711"/>
      <c r="T611" s="711"/>
      <c r="U611" s="711"/>
      <c r="V611" s="711"/>
      <c r="W611" s="711"/>
      <c r="X611" s="711"/>
      <c r="Y611" s="711"/>
      <c r="Z611" s="711"/>
      <c r="AA611" s="711"/>
      <c r="AB611" s="711"/>
      <c r="AC611" s="711"/>
      <c r="AD611" s="711"/>
      <c r="AE611" s="711"/>
      <c r="AF611" s="711"/>
      <c r="AG611" s="711"/>
      <c r="AH611" s="711"/>
      <c r="AI611" s="711"/>
      <c r="AJ611" s="711"/>
    </row>
    <row r="612" spans="1:36" ht="15.75" customHeight="1">
      <c r="A612" s="711"/>
      <c r="B612" s="711"/>
      <c r="C612" s="711"/>
      <c r="D612" s="711"/>
      <c r="E612" s="711"/>
      <c r="F612" s="711"/>
      <c r="G612" s="711"/>
      <c r="H612" s="711"/>
      <c r="I612" s="711"/>
      <c r="J612" s="711"/>
      <c r="K612" s="711"/>
      <c r="L612" s="711"/>
      <c r="M612" s="711"/>
      <c r="N612" s="711"/>
      <c r="O612" s="711"/>
      <c r="P612" s="711"/>
      <c r="Q612" s="711"/>
      <c r="R612" s="711"/>
      <c r="S612" s="711"/>
      <c r="T612" s="711"/>
      <c r="U612" s="711"/>
      <c r="V612" s="711"/>
      <c r="W612" s="711"/>
      <c r="X612" s="711"/>
      <c r="Y612" s="711"/>
      <c r="Z612" s="711"/>
      <c r="AA612" s="711"/>
      <c r="AB612" s="711"/>
      <c r="AC612" s="711"/>
      <c r="AD612" s="711"/>
      <c r="AE612" s="711"/>
      <c r="AF612" s="711"/>
      <c r="AG612" s="711"/>
      <c r="AH612" s="711"/>
      <c r="AI612" s="711"/>
      <c r="AJ612" s="711"/>
    </row>
    <row r="613" spans="1:36" ht="15.75" customHeight="1">
      <c r="A613" s="711"/>
      <c r="B613" s="711"/>
      <c r="C613" s="711"/>
      <c r="D613" s="711"/>
      <c r="E613" s="711"/>
      <c r="F613" s="711"/>
      <c r="G613" s="711"/>
      <c r="H613" s="711"/>
      <c r="I613" s="711"/>
      <c r="J613" s="711"/>
      <c r="K613" s="711"/>
      <c r="L613" s="711"/>
      <c r="M613" s="711"/>
      <c r="N613" s="711"/>
      <c r="O613" s="711"/>
      <c r="P613" s="711"/>
      <c r="Q613" s="711"/>
      <c r="R613" s="711"/>
      <c r="S613" s="711"/>
      <c r="T613" s="711"/>
      <c r="U613" s="711"/>
      <c r="V613" s="711"/>
      <c r="W613" s="711"/>
      <c r="X613" s="711"/>
      <c r="Y613" s="711"/>
      <c r="Z613" s="711"/>
      <c r="AA613" s="711"/>
      <c r="AB613" s="711"/>
      <c r="AC613" s="711"/>
      <c r="AD613" s="711"/>
      <c r="AE613" s="711"/>
      <c r="AF613" s="711"/>
      <c r="AG613" s="711"/>
      <c r="AH613" s="711"/>
      <c r="AI613" s="711"/>
      <c r="AJ613" s="711"/>
    </row>
    <row r="614" spans="1:36" ht="15.75" customHeight="1">
      <c r="A614" s="711"/>
      <c r="B614" s="711"/>
      <c r="C614" s="711"/>
      <c r="D614" s="711"/>
      <c r="E614" s="711"/>
      <c r="F614" s="711"/>
      <c r="G614" s="711"/>
      <c r="H614" s="711"/>
      <c r="I614" s="711"/>
      <c r="J614" s="711"/>
      <c r="K614" s="711"/>
      <c r="L614" s="711"/>
      <c r="M614" s="711"/>
      <c r="N614" s="711"/>
      <c r="O614" s="711"/>
      <c r="P614" s="711"/>
      <c r="Q614" s="711"/>
      <c r="R614" s="711"/>
      <c r="S614" s="711"/>
      <c r="T614" s="711"/>
      <c r="U614" s="711"/>
      <c r="V614" s="711"/>
      <c r="W614" s="711"/>
      <c r="X614" s="711"/>
      <c r="Y614" s="711"/>
      <c r="Z614" s="711"/>
      <c r="AA614" s="711"/>
      <c r="AB614" s="711"/>
      <c r="AC614" s="711"/>
      <c r="AD614" s="711"/>
      <c r="AE614" s="711"/>
      <c r="AF614" s="711"/>
      <c r="AG614" s="711"/>
      <c r="AH614" s="711"/>
      <c r="AI614" s="711"/>
      <c r="AJ614" s="711"/>
    </row>
    <row r="615" spans="1:36" ht="15.75" customHeight="1">
      <c r="A615" s="711"/>
      <c r="B615" s="711"/>
      <c r="C615" s="711"/>
      <c r="D615" s="711"/>
      <c r="E615" s="711"/>
      <c r="F615" s="711"/>
      <c r="G615" s="711"/>
      <c r="H615" s="711"/>
      <c r="I615" s="711"/>
      <c r="J615" s="711"/>
      <c r="K615" s="711"/>
      <c r="L615" s="711"/>
      <c r="M615" s="711"/>
      <c r="N615" s="711"/>
      <c r="O615" s="711"/>
      <c r="P615" s="711"/>
      <c r="Q615" s="711"/>
      <c r="R615" s="711"/>
      <c r="S615" s="711"/>
      <c r="T615" s="711"/>
      <c r="U615" s="711"/>
      <c r="V615" s="711"/>
      <c r="W615" s="711"/>
      <c r="X615" s="711"/>
      <c r="Y615" s="711"/>
      <c r="Z615" s="711"/>
      <c r="AA615" s="711"/>
      <c r="AB615" s="711"/>
      <c r="AC615" s="711"/>
      <c r="AD615" s="711"/>
      <c r="AE615" s="711"/>
      <c r="AF615" s="711"/>
      <c r="AG615" s="711"/>
      <c r="AH615" s="711"/>
      <c r="AI615" s="711"/>
      <c r="AJ615" s="711"/>
    </row>
    <row r="616" spans="1:36" ht="15.75" customHeight="1">
      <c r="A616" s="711"/>
      <c r="B616" s="711"/>
      <c r="C616" s="711"/>
      <c r="D616" s="711"/>
      <c r="E616" s="711"/>
      <c r="F616" s="711"/>
      <c r="G616" s="711"/>
      <c r="H616" s="711"/>
      <c r="I616" s="711"/>
      <c r="J616" s="711"/>
      <c r="K616" s="711"/>
      <c r="L616" s="711"/>
      <c r="M616" s="711"/>
      <c r="N616" s="711"/>
      <c r="O616" s="711"/>
      <c r="P616" s="711"/>
      <c r="Q616" s="711"/>
      <c r="R616" s="711"/>
      <c r="S616" s="711"/>
      <c r="T616" s="711"/>
      <c r="U616" s="711"/>
      <c r="V616" s="711"/>
      <c r="W616" s="711"/>
      <c r="X616" s="711"/>
      <c r="Y616" s="711"/>
      <c r="Z616" s="711"/>
      <c r="AA616" s="711"/>
      <c r="AB616" s="711"/>
      <c r="AC616" s="711"/>
      <c r="AD616" s="711"/>
      <c r="AE616" s="711"/>
      <c r="AF616" s="711"/>
      <c r="AG616" s="711"/>
      <c r="AH616" s="711"/>
      <c r="AI616" s="711"/>
      <c r="AJ616" s="711"/>
    </row>
    <row r="617" spans="1:36" ht="15.75" customHeight="1">
      <c r="A617" s="711"/>
      <c r="B617" s="711"/>
      <c r="C617" s="711"/>
      <c r="D617" s="711"/>
      <c r="E617" s="711"/>
      <c r="F617" s="711"/>
      <c r="G617" s="711"/>
      <c r="H617" s="711"/>
      <c r="I617" s="711"/>
      <c r="J617" s="711"/>
      <c r="K617" s="711"/>
      <c r="L617" s="711"/>
      <c r="M617" s="711"/>
      <c r="N617" s="711"/>
      <c r="O617" s="711"/>
      <c r="P617" s="711"/>
      <c r="Q617" s="711"/>
      <c r="R617" s="711"/>
      <c r="S617" s="711"/>
      <c r="T617" s="711"/>
      <c r="U617" s="711"/>
      <c r="V617" s="711"/>
      <c r="W617" s="711"/>
      <c r="X617" s="711"/>
      <c r="Y617" s="711"/>
      <c r="Z617" s="711"/>
      <c r="AA617" s="711"/>
      <c r="AB617" s="711"/>
      <c r="AC617" s="711"/>
      <c r="AD617" s="711"/>
      <c r="AE617" s="711"/>
      <c r="AF617" s="711"/>
      <c r="AG617" s="711"/>
      <c r="AH617" s="711"/>
      <c r="AI617" s="711"/>
      <c r="AJ617" s="711"/>
    </row>
    <row r="618" spans="1:36" ht="15.75" customHeight="1">
      <c r="A618" s="711"/>
      <c r="B618" s="711"/>
      <c r="C618" s="711"/>
      <c r="D618" s="711"/>
      <c r="E618" s="711"/>
      <c r="F618" s="711"/>
      <c r="G618" s="711"/>
      <c r="H618" s="711"/>
      <c r="I618" s="711"/>
      <c r="J618" s="711"/>
      <c r="K618" s="711"/>
      <c r="L618" s="711"/>
      <c r="M618" s="711"/>
      <c r="N618" s="711"/>
      <c r="O618" s="711"/>
      <c r="P618" s="711"/>
      <c r="Q618" s="711"/>
      <c r="R618" s="711"/>
      <c r="S618" s="711"/>
      <c r="T618" s="711"/>
      <c r="U618" s="711"/>
      <c r="V618" s="711"/>
      <c r="W618" s="711"/>
      <c r="X618" s="711"/>
      <c r="Y618" s="711"/>
      <c r="Z618" s="711"/>
      <c r="AA618" s="711"/>
      <c r="AB618" s="711"/>
      <c r="AC618" s="711"/>
      <c r="AD618" s="711"/>
      <c r="AE618" s="711"/>
      <c r="AF618" s="711"/>
      <c r="AG618" s="711"/>
      <c r="AH618" s="711"/>
      <c r="AI618" s="711"/>
      <c r="AJ618" s="711"/>
    </row>
    <row r="619" spans="1:36" ht="15.75" customHeight="1">
      <c r="A619" s="711"/>
      <c r="B619" s="711"/>
      <c r="C619" s="711"/>
      <c r="D619" s="711"/>
      <c r="E619" s="711"/>
      <c r="F619" s="711"/>
      <c r="G619" s="711"/>
      <c r="H619" s="711"/>
      <c r="I619" s="711"/>
      <c r="J619" s="711"/>
      <c r="K619" s="711"/>
      <c r="L619" s="711"/>
      <c r="M619" s="711"/>
      <c r="N619" s="711"/>
      <c r="O619" s="711"/>
      <c r="P619" s="711"/>
      <c r="Q619" s="711"/>
      <c r="R619" s="711"/>
      <c r="S619" s="711"/>
      <c r="T619" s="711"/>
      <c r="U619" s="711"/>
      <c r="V619" s="711"/>
      <c r="W619" s="711"/>
      <c r="X619" s="711"/>
      <c r="Y619" s="711"/>
      <c r="Z619" s="711"/>
      <c r="AA619" s="711"/>
      <c r="AB619" s="711"/>
      <c r="AC619" s="711"/>
      <c r="AD619" s="711"/>
      <c r="AE619" s="711"/>
      <c r="AF619" s="711"/>
      <c r="AG619" s="711"/>
      <c r="AH619" s="711"/>
      <c r="AI619" s="711"/>
      <c r="AJ619" s="711"/>
    </row>
    <row r="620" spans="1:36" ht="15.75" customHeight="1">
      <c r="A620" s="711"/>
      <c r="B620" s="711"/>
      <c r="C620" s="711"/>
      <c r="D620" s="711"/>
      <c r="E620" s="711"/>
      <c r="F620" s="711"/>
      <c r="G620" s="711"/>
      <c r="H620" s="711"/>
      <c r="I620" s="711"/>
      <c r="J620" s="711"/>
      <c r="K620" s="711"/>
      <c r="L620" s="711"/>
      <c r="M620" s="711"/>
      <c r="N620" s="711"/>
      <c r="O620" s="711"/>
      <c r="P620" s="711"/>
      <c r="Q620" s="711"/>
      <c r="R620" s="711"/>
      <c r="S620" s="711"/>
      <c r="T620" s="711"/>
      <c r="U620" s="711"/>
      <c r="V620" s="711"/>
      <c r="W620" s="711"/>
      <c r="X620" s="711"/>
      <c r="Y620" s="711"/>
      <c r="Z620" s="711"/>
      <c r="AA620" s="711"/>
      <c r="AB620" s="711"/>
      <c r="AC620" s="711"/>
      <c r="AD620" s="711"/>
      <c r="AE620" s="711"/>
      <c r="AF620" s="711"/>
      <c r="AG620" s="711"/>
      <c r="AH620" s="711"/>
      <c r="AI620" s="711"/>
      <c r="AJ620" s="711"/>
    </row>
    <row r="621" spans="1:36" ht="15.75" customHeight="1">
      <c r="A621" s="711"/>
      <c r="B621" s="711"/>
      <c r="C621" s="711"/>
      <c r="D621" s="711"/>
      <c r="E621" s="711"/>
      <c r="F621" s="711"/>
      <c r="G621" s="711"/>
      <c r="H621" s="711"/>
      <c r="I621" s="711"/>
      <c r="J621" s="711"/>
      <c r="K621" s="711"/>
      <c r="L621" s="711"/>
      <c r="M621" s="711"/>
      <c r="N621" s="711"/>
      <c r="O621" s="711"/>
      <c r="P621" s="711"/>
      <c r="Q621" s="711"/>
      <c r="R621" s="711"/>
      <c r="S621" s="711"/>
      <c r="T621" s="711"/>
      <c r="U621" s="711"/>
      <c r="V621" s="711"/>
      <c r="W621" s="711"/>
      <c r="X621" s="711"/>
      <c r="Y621" s="711"/>
      <c r="Z621" s="711"/>
      <c r="AA621" s="711"/>
      <c r="AB621" s="711"/>
      <c r="AC621" s="711"/>
      <c r="AD621" s="711"/>
      <c r="AE621" s="711"/>
      <c r="AF621" s="711"/>
      <c r="AG621" s="711"/>
      <c r="AH621" s="711"/>
      <c r="AI621" s="711"/>
      <c r="AJ621" s="711"/>
    </row>
    <row r="622" spans="1:36" ht="15.75" customHeight="1">
      <c r="A622" s="711"/>
      <c r="B622" s="711"/>
      <c r="C622" s="711"/>
      <c r="D622" s="711"/>
      <c r="E622" s="711"/>
      <c r="F622" s="711"/>
      <c r="G622" s="711"/>
      <c r="H622" s="711"/>
      <c r="I622" s="711"/>
      <c r="J622" s="711"/>
      <c r="K622" s="711"/>
      <c r="L622" s="711"/>
      <c r="M622" s="711"/>
      <c r="N622" s="711"/>
      <c r="O622" s="711"/>
      <c r="P622" s="711"/>
      <c r="Q622" s="711"/>
      <c r="R622" s="711"/>
      <c r="S622" s="711"/>
      <c r="T622" s="711"/>
      <c r="U622" s="711"/>
      <c r="V622" s="711"/>
      <c r="W622" s="711"/>
      <c r="X622" s="711"/>
      <c r="Y622" s="711"/>
      <c r="Z622" s="711"/>
      <c r="AA622" s="711"/>
      <c r="AB622" s="711"/>
      <c r="AC622" s="711"/>
      <c r="AD622" s="711"/>
      <c r="AE622" s="711"/>
      <c r="AF622" s="711"/>
      <c r="AG622" s="711"/>
      <c r="AH622" s="711"/>
      <c r="AI622" s="711"/>
      <c r="AJ622" s="711"/>
    </row>
    <row r="623" spans="1:36" ht="15.75" customHeight="1">
      <c r="A623" s="711"/>
      <c r="B623" s="711"/>
      <c r="C623" s="711"/>
      <c r="D623" s="711"/>
      <c r="E623" s="711"/>
      <c r="F623" s="711"/>
      <c r="G623" s="711"/>
      <c r="H623" s="711"/>
      <c r="I623" s="711"/>
      <c r="J623" s="711"/>
      <c r="K623" s="711"/>
      <c r="L623" s="711"/>
      <c r="M623" s="711"/>
      <c r="N623" s="711"/>
      <c r="O623" s="711"/>
      <c r="P623" s="711"/>
      <c r="Q623" s="711"/>
      <c r="R623" s="711"/>
      <c r="S623" s="711"/>
      <c r="T623" s="711"/>
      <c r="U623" s="711"/>
      <c r="V623" s="711"/>
      <c r="W623" s="711"/>
      <c r="X623" s="711"/>
      <c r="Y623" s="711"/>
      <c r="Z623" s="711"/>
      <c r="AA623" s="711"/>
      <c r="AB623" s="711"/>
      <c r="AC623" s="711"/>
      <c r="AD623" s="711"/>
      <c r="AE623" s="711"/>
      <c r="AF623" s="711"/>
      <c r="AG623" s="711"/>
      <c r="AH623" s="711"/>
      <c r="AI623" s="711"/>
      <c r="AJ623" s="711"/>
    </row>
    <row r="624" spans="1:36" ht="15.75" customHeight="1">
      <c r="A624" s="711"/>
      <c r="B624" s="711"/>
      <c r="C624" s="711"/>
      <c r="D624" s="711"/>
      <c r="E624" s="711"/>
      <c r="F624" s="711"/>
      <c r="G624" s="711"/>
      <c r="H624" s="711"/>
      <c r="I624" s="711"/>
      <c r="J624" s="711"/>
      <c r="K624" s="711"/>
      <c r="L624" s="711"/>
      <c r="M624" s="711"/>
      <c r="N624" s="711"/>
      <c r="O624" s="711"/>
      <c r="P624" s="711"/>
      <c r="Q624" s="711"/>
      <c r="R624" s="711"/>
      <c r="S624" s="711"/>
      <c r="T624" s="711"/>
      <c r="U624" s="711"/>
      <c r="V624" s="711"/>
      <c r="W624" s="711"/>
      <c r="X624" s="711"/>
      <c r="Y624" s="711"/>
      <c r="Z624" s="711"/>
      <c r="AA624" s="711"/>
      <c r="AB624" s="711"/>
      <c r="AC624" s="711"/>
      <c r="AD624" s="711"/>
      <c r="AE624" s="711"/>
      <c r="AF624" s="711"/>
      <c r="AG624" s="711"/>
      <c r="AH624" s="711"/>
      <c r="AI624" s="711"/>
      <c r="AJ624" s="711"/>
    </row>
    <row r="625" spans="1:36" ht="15.75" customHeight="1">
      <c r="A625" s="711"/>
      <c r="B625" s="711"/>
      <c r="C625" s="711"/>
      <c r="D625" s="711"/>
      <c r="E625" s="711"/>
      <c r="F625" s="711"/>
      <c r="G625" s="711"/>
      <c r="H625" s="711"/>
      <c r="I625" s="711"/>
      <c r="J625" s="711"/>
      <c r="K625" s="711"/>
      <c r="L625" s="711"/>
      <c r="M625" s="711"/>
      <c r="N625" s="711"/>
      <c r="O625" s="711"/>
      <c r="P625" s="711"/>
      <c r="Q625" s="711"/>
      <c r="R625" s="711"/>
      <c r="S625" s="711"/>
      <c r="T625" s="711"/>
      <c r="U625" s="711"/>
      <c r="V625" s="711"/>
      <c r="W625" s="711"/>
      <c r="X625" s="711"/>
      <c r="Y625" s="711"/>
      <c r="Z625" s="711"/>
      <c r="AA625" s="711"/>
      <c r="AB625" s="711"/>
      <c r="AC625" s="711"/>
      <c r="AD625" s="711"/>
      <c r="AE625" s="711"/>
      <c r="AF625" s="711"/>
      <c r="AG625" s="711"/>
      <c r="AH625" s="711"/>
      <c r="AI625" s="711"/>
      <c r="AJ625" s="711"/>
    </row>
    <row r="626" spans="1:36" ht="15.75" customHeight="1">
      <c r="A626" s="711"/>
      <c r="B626" s="711"/>
      <c r="C626" s="711"/>
      <c r="D626" s="711"/>
      <c r="E626" s="711"/>
      <c r="F626" s="711"/>
      <c r="G626" s="711"/>
      <c r="H626" s="711"/>
      <c r="I626" s="711"/>
      <c r="J626" s="711"/>
      <c r="K626" s="711"/>
      <c r="L626" s="711"/>
      <c r="M626" s="711"/>
      <c r="N626" s="711"/>
      <c r="O626" s="711"/>
      <c r="P626" s="711"/>
      <c r="Q626" s="711"/>
      <c r="R626" s="711"/>
      <c r="S626" s="711"/>
      <c r="T626" s="711"/>
      <c r="U626" s="711"/>
      <c r="V626" s="711"/>
      <c r="W626" s="711"/>
      <c r="X626" s="711"/>
      <c r="Y626" s="711"/>
      <c r="Z626" s="711"/>
      <c r="AA626" s="711"/>
      <c r="AB626" s="711"/>
      <c r="AC626" s="711"/>
      <c r="AD626" s="711"/>
      <c r="AE626" s="711"/>
      <c r="AF626" s="711"/>
      <c r="AG626" s="711"/>
      <c r="AH626" s="711"/>
      <c r="AI626" s="711"/>
      <c r="AJ626" s="711"/>
    </row>
    <row r="627" spans="1:36" ht="15.75" customHeight="1">
      <c r="A627" s="711"/>
      <c r="B627" s="711"/>
      <c r="C627" s="711"/>
      <c r="D627" s="711"/>
      <c r="E627" s="711"/>
      <c r="F627" s="711"/>
      <c r="G627" s="711"/>
      <c r="H627" s="711"/>
      <c r="I627" s="711"/>
      <c r="J627" s="711"/>
      <c r="K627" s="711"/>
      <c r="L627" s="711"/>
      <c r="M627" s="711"/>
      <c r="N627" s="711"/>
      <c r="O627" s="711"/>
      <c r="P627" s="711"/>
      <c r="Q627" s="711"/>
      <c r="R627" s="711"/>
      <c r="S627" s="711"/>
      <c r="T627" s="711"/>
      <c r="U627" s="711"/>
      <c r="V627" s="711"/>
      <c r="W627" s="711"/>
      <c r="X627" s="711"/>
      <c r="Y627" s="711"/>
      <c r="Z627" s="711"/>
      <c r="AA627" s="711"/>
      <c r="AB627" s="711"/>
      <c r="AC627" s="711"/>
      <c r="AD627" s="711"/>
      <c r="AE627" s="711"/>
      <c r="AF627" s="711"/>
      <c r="AG627" s="711"/>
      <c r="AH627" s="711"/>
      <c r="AI627" s="711"/>
      <c r="AJ627" s="711"/>
    </row>
    <row r="628" spans="1:36" ht="15.75" customHeight="1">
      <c r="A628" s="711"/>
      <c r="B628" s="711"/>
      <c r="C628" s="711"/>
      <c r="D628" s="711"/>
      <c r="E628" s="711"/>
      <c r="F628" s="711"/>
      <c r="G628" s="711"/>
      <c r="H628" s="711"/>
      <c r="I628" s="711"/>
      <c r="J628" s="711"/>
      <c r="K628" s="711"/>
      <c r="L628" s="711"/>
      <c r="M628" s="711"/>
      <c r="N628" s="711"/>
      <c r="O628" s="711"/>
      <c r="P628" s="711"/>
      <c r="Q628" s="711"/>
      <c r="R628" s="711"/>
      <c r="S628" s="711"/>
      <c r="T628" s="711"/>
      <c r="U628" s="711"/>
      <c r="V628" s="711"/>
      <c r="W628" s="711"/>
      <c r="X628" s="711"/>
      <c r="Y628" s="711"/>
      <c r="Z628" s="711"/>
      <c r="AA628" s="711"/>
      <c r="AB628" s="711"/>
      <c r="AC628" s="711"/>
      <c r="AD628" s="711"/>
      <c r="AE628" s="711"/>
      <c r="AF628" s="711"/>
      <c r="AG628" s="711"/>
      <c r="AH628" s="711"/>
      <c r="AI628" s="711"/>
      <c r="AJ628" s="711"/>
    </row>
    <row r="629" spans="1:36" ht="15.75" customHeight="1">
      <c r="A629" s="711"/>
      <c r="B629" s="711"/>
      <c r="C629" s="711"/>
      <c r="D629" s="711"/>
      <c r="E629" s="711"/>
      <c r="F629" s="711"/>
      <c r="G629" s="711"/>
      <c r="H629" s="711"/>
      <c r="I629" s="711"/>
      <c r="J629" s="711"/>
      <c r="K629" s="711"/>
      <c r="L629" s="711"/>
      <c r="M629" s="711"/>
      <c r="N629" s="711"/>
      <c r="O629" s="711"/>
      <c r="P629" s="711"/>
      <c r="Q629" s="711"/>
      <c r="R629" s="711"/>
      <c r="S629" s="711"/>
      <c r="T629" s="711"/>
      <c r="U629" s="711"/>
      <c r="V629" s="711"/>
      <c r="W629" s="711"/>
      <c r="X629" s="711"/>
      <c r="Y629" s="711"/>
      <c r="Z629" s="711"/>
      <c r="AA629" s="711"/>
      <c r="AB629" s="711"/>
      <c r="AC629" s="711"/>
      <c r="AD629" s="711"/>
      <c r="AE629" s="711"/>
      <c r="AF629" s="711"/>
      <c r="AG629" s="711"/>
      <c r="AH629" s="711"/>
      <c r="AI629" s="711"/>
      <c r="AJ629" s="711"/>
    </row>
    <row r="630" spans="1:36" ht="15.75" customHeight="1">
      <c r="A630" s="711"/>
      <c r="B630" s="711"/>
      <c r="C630" s="711"/>
      <c r="D630" s="711"/>
      <c r="E630" s="711"/>
      <c r="F630" s="711"/>
      <c r="G630" s="711"/>
      <c r="H630" s="711"/>
      <c r="I630" s="711"/>
      <c r="J630" s="711"/>
      <c r="K630" s="711"/>
      <c r="L630" s="711"/>
      <c r="M630" s="711"/>
      <c r="N630" s="711"/>
      <c r="O630" s="711"/>
      <c r="P630" s="711"/>
      <c r="Q630" s="711"/>
      <c r="R630" s="711"/>
      <c r="S630" s="711"/>
      <c r="T630" s="711"/>
      <c r="U630" s="711"/>
      <c r="V630" s="711"/>
      <c r="W630" s="711"/>
      <c r="X630" s="711"/>
      <c r="Y630" s="711"/>
      <c r="Z630" s="711"/>
      <c r="AA630" s="711"/>
      <c r="AB630" s="711"/>
      <c r="AC630" s="711"/>
      <c r="AD630" s="711"/>
      <c r="AE630" s="711"/>
      <c r="AF630" s="711"/>
      <c r="AG630" s="711"/>
      <c r="AH630" s="711"/>
      <c r="AI630" s="711"/>
      <c r="AJ630" s="711"/>
    </row>
    <row r="631" spans="1:36" ht="15.75" customHeight="1">
      <c r="A631" s="711"/>
      <c r="B631" s="711"/>
      <c r="C631" s="711"/>
      <c r="D631" s="711"/>
      <c r="E631" s="711"/>
      <c r="F631" s="711"/>
      <c r="G631" s="711"/>
      <c r="H631" s="711"/>
      <c r="I631" s="711"/>
      <c r="J631" s="711"/>
      <c r="K631" s="711"/>
      <c r="L631" s="711"/>
      <c r="M631" s="711"/>
      <c r="N631" s="711"/>
      <c r="O631" s="711"/>
      <c r="P631" s="711"/>
      <c r="Q631" s="711"/>
      <c r="R631" s="711"/>
      <c r="S631" s="711"/>
      <c r="T631" s="711"/>
      <c r="U631" s="711"/>
      <c r="V631" s="711"/>
      <c r="W631" s="711"/>
      <c r="X631" s="711"/>
      <c r="Y631" s="711"/>
      <c r="Z631" s="711"/>
      <c r="AA631" s="711"/>
      <c r="AB631" s="711"/>
      <c r="AC631" s="711"/>
      <c r="AD631" s="711"/>
      <c r="AE631" s="711"/>
      <c r="AF631" s="711"/>
      <c r="AG631" s="711"/>
      <c r="AH631" s="711"/>
      <c r="AI631" s="711"/>
      <c r="AJ631" s="711"/>
    </row>
    <row r="632" spans="1:36" ht="15.75" customHeight="1">
      <c r="A632" s="711"/>
      <c r="B632" s="711"/>
      <c r="C632" s="711"/>
      <c r="D632" s="711"/>
      <c r="E632" s="711"/>
      <c r="F632" s="711"/>
      <c r="G632" s="711"/>
      <c r="H632" s="711"/>
      <c r="I632" s="711"/>
      <c r="J632" s="711"/>
      <c r="K632" s="711"/>
      <c r="L632" s="711"/>
      <c r="M632" s="711"/>
      <c r="N632" s="711"/>
      <c r="O632" s="711"/>
      <c r="P632" s="711"/>
      <c r="Q632" s="711"/>
      <c r="R632" s="711"/>
      <c r="S632" s="711"/>
      <c r="T632" s="711"/>
      <c r="U632" s="711"/>
      <c r="V632" s="711"/>
      <c r="W632" s="711"/>
      <c r="X632" s="711"/>
      <c r="Y632" s="711"/>
      <c r="Z632" s="711"/>
      <c r="AA632" s="711"/>
      <c r="AB632" s="711"/>
      <c r="AC632" s="711"/>
      <c r="AD632" s="711"/>
      <c r="AE632" s="711"/>
      <c r="AF632" s="711"/>
      <c r="AG632" s="711"/>
      <c r="AH632" s="711"/>
      <c r="AI632" s="711"/>
      <c r="AJ632" s="711"/>
    </row>
    <row r="633" spans="1:36" ht="15.75" customHeight="1">
      <c r="A633" s="711"/>
      <c r="B633" s="711"/>
      <c r="C633" s="711"/>
      <c r="D633" s="711"/>
      <c r="E633" s="711"/>
      <c r="F633" s="711"/>
      <c r="G633" s="711"/>
      <c r="H633" s="711"/>
      <c r="I633" s="711"/>
      <c r="J633" s="711"/>
      <c r="K633" s="711"/>
      <c r="L633" s="711"/>
      <c r="M633" s="711"/>
      <c r="N633" s="711"/>
      <c r="O633" s="711"/>
      <c r="P633" s="711"/>
      <c r="Q633" s="711"/>
      <c r="R633" s="711"/>
      <c r="S633" s="711"/>
      <c r="T633" s="711"/>
      <c r="U633" s="711"/>
      <c r="V633" s="711"/>
      <c r="W633" s="711"/>
      <c r="X633" s="711"/>
      <c r="Y633" s="711"/>
      <c r="Z633" s="711"/>
      <c r="AA633" s="711"/>
      <c r="AB633" s="711"/>
      <c r="AC633" s="711"/>
      <c r="AD633" s="711"/>
      <c r="AE633" s="711"/>
      <c r="AF633" s="711"/>
      <c r="AG633" s="711"/>
      <c r="AH633" s="711"/>
      <c r="AI633" s="711"/>
      <c r="AJ633" s="711"/>
    </row>
    <row r="634" spans="1:36" ht="15.75" customHeight="1">
      <c r="A634" s="711"/>
      <c r="B634" s="711"/>
      <c r="C634" s="711"/>
      <c r="D634" s="711"/>
      <c r="E634" s="711"/>
      <c r="F634" s="711"/>
      <c r="G634" s="711"/>
      <c r="H634" s="711"/>
      <c r="I634" s="711"/>
      <c r="J634" s="711"/>
      <c r="K634" s="711"/>
      <c r="L634" s="711"/>
      <c r="M634" s="711"/>
      <c r="N634" s="711"/>
      <c r="O634" s="711"/>
      <c r="P634" s="711"/>
      <c r="Q634" s="711"/>
      <c r="R634" s="711"/>
      <c r="S634" s="711"/>
      <c r="T634" s="711"/>
      <c r="U634" s="711"/>
      <c r="V634" s="711"/>
      <c r="W634" s="711"/>
      <c r="X634" s="711"/>
      <c r="Y634" s="711"/>
      <c r="Z634" s="711"/>
      <c r="AA634" s="711"/>
      <c r="AB634" s="711"/>
      <c r="AC634" s="711"/>
      <c r="AD634" s="711"/>
      <c r="AE634" s="711"/>
      <c r="AF634" s="711"/>
      <c r="AG634" s="711"/>
      <c r="AH634" s="711"/>
      <c r="AI634" s="711"/>
      <c r="AJ634" s="711"/>
    </row>
    <row r="635" spans="1:36" ht="15.75" customHeight="1">
      <c r="A635" s="711"/>
      <c r="B635" s="711"/>
      <c r="C635" s="711"/>
      <c r="D635" s="711"/>
      <c r="E635" s="711"/>
      <c r="F635" s="711"/>
      <c r="G635" s="711"/>
      <c r="H635" s="711"/>
      <c r="I635" s="711"/>
      <c r="J635" s="711"/>
      <c r="K635" s="711"/>
      <c r="L635" s="711"/>
      <c r="M635" s="711"/>
      <c r="N635" s="711"/>
      <c r="O635" s="711"/>
      <c r="P635" s="711"/>
      <c r="Q635" s="711"/>
      <c r="R635" s="711"/>
      <c r="S635" s="711"/>
      <c r="T635" s="711"/>
      <c r="U635" s="711"/>
      <c r="V635" s="711"/>
      <c r="W635" s="711"/>
      <c r="X635" s="711"/>
      <c r="Y635" s="711"/>
      <c r="Z635" s="711"/>
      <c r="AA635" s="711"/>
      <c r="AB635" s="711"/>
      <c r="AC635" s="711"/>
      <c r="AD635" s="711"/>
      <c r="AE635" s="711"/>
      <c r="AF635" s="711"/>
      <c r="AG635" s="711"/>
      <c r="AH635" s="711"/>
      <c r="AI635" s="711"/>
      <c r="AJ635" s="711"/>
    </row>
    <row r="636" spans="1:36" ht="15.75" customHeight="1">
      <c r="A636" s="711"/>
      <c r="B636" s="711"/>
      <c r="C636" s="711"/>
      <c r="D636" s="711"/>
      <c r="E636" s="711"/>
      <c r="F636" s="711"/>
      <c r="G636" s="711"/>
      <c r="H636" s="711"/>
      <c r="I636" s="711"/>
      <c r="J636" s="711"/>
      <c r="K636" s="711"/>
      <c r="L636" s="711"/>
      <c r="M636" s="711"/>
      <c r="N636" s="711"/>
      <c r="O636" s="711"/>
      <c r="P636" s="711"/>
      <c r="Q636" s="711"/>
      <c r="R636" s="711"/>
      <c r="S636" s="711"/>
      <c r="T636" s="711"/>
      <c r="U636" s="711"/>
      <c r="V636" s="711"/>
      <c r="W636" s="711"/>
      <c r="X636" s="711"/>
      <c r="Y636" s="711"/>
      <c r="Z636" s="711"/>
      <c r="AA636" s="711"/>
      <c r="AB636" s="711"/>
      <c r="AC636" s="711"/>
      <c r="AD636" s="711"/>
      <c r="AE636" s="711"/>
      <c r="AF636" s="711"/>
      <c r="AG636" s="711"/>
      <c r="AH636" s="711"/>
      <c r="AI636" s="711"/>
      <c r="AJ636" s="711"/>
    </row>
    <row r="637" spans="1:36" ht="15.75" customHeight="1">
      <c r="A637" s="711"/>
      <c r="B637" s="711"/>
      <c r="C637" s="711"/>
      <c r="D637" s="711"/>
      <c r="E637" s="711"/>
      <c r="F637" s="711"/>
      <c r="G637" s="711"/>
      <c r="H637" s="711"/>
      <c r="I637" s="711"/>
      <c r="J637" s="711"/>
      <c r="K637" s="711"/>
      <c r="L637" s="711"/>
      <c r="M637" s="711"/>
      <c r="N637" s="711"/>
      <c r="O637" s="711"/>
      <c r="P637" s="711"/>
      <c r="Q637" s="711"/>
      <c r="R637" s="711"/>
      <c r="S637" s="711"/>
      <c r="T637" s="711"/>
      <c r="U637" s="711"/>
      <c r="V637" s="711"/>
      <c r="W637" s="711"/>
      <c r="X637" s="711"/>
      <c r="Y637" s="711"/>
      <c r="Z637" s="711"/>
      <c r="AA637" s="711"/>
      <c r="AB637" s="711"/>
      <c r="AC637" s="711"/>
      <c r="AD637" s="711"/>
      <c r="AE637" s="711"/>
      <c r="AF637" s="711"/>
      <c r="AG637" s="711"/>
      <c r="AH637" s="711"/>
      <c r="AI637" s="711"/>
      <c r="AJ637" s="711"/>
    </row>
    <row r="638" spans="1:36" ht="15.75" customHeight="1">
      <c r="A638" s="711"/>
      <c r="B638" s="711"/>
      <c r="C638" s="711"/>
      <c r="D638" s="711"/>
      <c r="E638" s="711"/>
      <c r="F638" s="711"/>
      <c r="G638" s="711"/>
      <c r="H638" s="711"/>
      <c r="I638" s="711"/>
      <c r="J638" s="711"/>
      <c r="K638" s="711"/>
      <c r="L638" s="711"/>
      <c r="M638" s="711"/>
      <c r="N638" s="711"/>
      <c r="O638" s="711"/>
      <c r="P638" s="711"/>
      <c r="Q638" s="711"/>
      <c r="R638" s="711"/>
      <c r="S638" s="711"/>
      <c r="T638" s="711"/>
      <c r="U638" s="711"/>
      <c r="V638" s="711"/>
      <c r="W638" s="711"/>
      <c r="X638" s="711"/>
      <c r="Y638" s="711"/>
      <c r="Z638" s="711"/>
      <c r="AA638" s="711"/>
      <c r="AB638" s="711"/>
      <c r="AC638" s="711"/>
      <c r="AD638" s="711"/>
      <c r="AE638" s="711"/>
      <c r="AF638" s="711"/>
      <c r="AG638" s="711"/>
      <c r="AH638" s="711"/>
      <c r="AI638" s="711"/>
      <c r="AJ638" s="711"/>
    </row>
    <row r="639" spans="1:36" ht="15.75" customHeight="1">
      <c r="A639" s="711"/>
      <c r="B639" s="711"/>
      <c r="C639" s="711"/>
      <c r="D639" s="711"/>
      <c r="E639" s="711"/>
      <c r="F639" s="711"/>
      <c r="G639" s="711"/>
      <c r="H639" s="711"/>
      <c r="I639" s="711"/>
      <c r="J639" s="711"/>
      <c r="K639" s="711"/>
      <c r="L639" s="711"/>
      <c r="M639" s="711"/>
      <c r="N639" s="711"/>
      <c r="O639" s="711"/>
      <c r="P639" s="711"/>
      <c r="Q639" s="711"/>
      <c r="R639" s="711"/>
      <c r="S639" s="711"/>
      <c r="T639" s="711"/>
      <c r="U639" s="711"/>
      <c r="V639" s="711"/>
      <c r="W639" s="711"/>
      <c r="X639" s="711"/>
      <c r="Y639" s="711"/>
      <c r="Z639" s="711"/>
      <c r="AA639" s="711"/>
      <c r="AB639" s="711"/>
      <c r="AC639" s="711"/>
      <c r="AD639" s="711"/>
      <c r="AE639" s="711"/>
      <c r="AF639" s="711"/>
      <c r="AG639" s="711"/>
      <c r="AH639" s="711"/>
      <c r="AI639" s="711"/>
      <c r="AJ639" s="711"/>
    </row>
    <row r="640" spans="1:36" ht="15.75" customHeight="1">
      <c r="A640" s="711"/>
      <c r="B640" s="711"/>
      <c r="C640" s="711"/>
      <c r="D640" s="711"/>
      <c r="E640" s="711"/>
      <c r="F640" s="711"/>
      <c r="G640" s="711"/>
      <c r="H640" s="711"/>
      <c r="I640" s="711"/>
      <c r="J640" s="711"/>
      <c r="K640" s="711"/>
      <c r="L640" s="711"/>
      <c r="M640" s="711"/>
      <c r="N640" s="711"/>
      <c r="O640" s="711"/>
      <c r="P640" s="711"/>
      <c r="Q640" s="711"/>
      <c r="R640" s="711"/>
      <c r="S640" s="711"/>
      <c r="T640" s="711"/>
      <c r="U640" s="711"/>
      <c r="V640" s="711"/>
      <c r="W640" s="711"/>
      <c r="X640" s="711"/>
      <c r="Y640" s="711"/>
      <c r="Z640" s="711"/>
      <c r="AA640" s="711"/>
      <c r="AB640" s="711"/>
      <c r="AC640" s="711"/>
      <c r="AD640" s="711"/>
      <c r="AE640" s="711"/>
      <c r="AF640" s="711"/>
      <c r="AG640" s="711"/>
      <c r="AH640" s="711"/>
      <c r="AI640" s="711"/>
      <c r="AJ640" s="711"/>
    </row>
    <row r="641" spans="1:36" ht="15.75" customHeight="1">
      <c r="A641" s="711"/>
      <c r="B641" s="711"/>
      <c r="C641" s="711"/>
      <c r="D641" s="711"/>
      <c r="E641" s="711"/>
      <c r="F641" s="711"/>
      <c r="G641" s="711"/>
      <c r="H641" s="711"/>
      <c r="I641" s="711"/>
      <c r="J641" s="711"/>
      <c r="K641" s="711"/>
      <c r="L641" s="711"/>
      <c r="M641" s="711"/>
      <c r="N641" s="711"/>
      <c r="O641" s="711"/>
      <c r="P641" s="711"/>
      <c r="Q641" s="711"/>
      <c r="R641" s="711"/>
      <c r="S641" s="711"/>
      <c r="T641" s="711"/>
      <c r="U641" s="711"/>
      <c r="V641" s="711"/>
      <c r="W641" s="711"/>
      <c r="X641" s="711"/>
      <c r="Y641" s="711"/>
      <c r="Z641" s="711"/>
      <c r="AA641" s="711"/>
      <c r="AB641" s="711"/>
      <c r="AC641" s="711"/>
      <c r="AD641" s="711"/>
      <c r="AE641" s="711"/>
      <c r="AF641" s="711"/>
      <c r="AG641" s="711"/>
      <c r="AH641" s="711"/>
      <c r="AI641" s="711"/>
      <c r="AJ641" s="711"/>
    </row>
    <row r="642" spans="1:36" ht="15.75" customHeight="1">
      <c r="A642" s="711"/>
      <c r="B642" s="711"/>
      <c r="C642" s="711"/>
      <c r="D642" s="711"/>
      <c r="E642" s="711"/>
      <c r="F642" s="711"/>
      <c r="G642" s="711"/>
      <c r="H642" s="711"/>
      <c r="I642" s="711"/>
      <c r="J642" s="711"/>
      <c r="K642" s="711"/>
      <c r="L642" s="711"/>
      <c r="M642" s="711"/>
      <c r="N642" s="711"/>
      <c r="O642" s="711"/>
      <c r="P642" s="711"/>
      <c r="Q642" s="711"/>
      <c r="R642" s="711"/>
      <c r="S642" s="711"/>
      <c r="T642" s="711"/>
      <c r="U642" s="711"/>
      <c r="V642" s="711"/>
      <c r="W642" s="711"/>
      <c r="X642" s="711"/>
      <c r="Y642" s="711"/>
      <c r="Z642" s="711"/>
      <c r="AA642" s="711"/>
      <c r="AB642" s="711"/>
      <c r="AC642" s="711"/>
      <c r="AD642" s="711"/>
      <c r="AE642" s="711"/>
      <c r="AF642" s="711"/>
      <c r="AG642" s="711"/>
      <c r="AH642" s="711"/>
      <c r="AI642" s="711"/>
      <c r="AJ642" s="711"/>
    </row>
    <row r="643" spans="1:36" ht="15.75" customHeight="1">
      <c r="A643" s="711"/>
      <c r="B643" s="711"/>
      <c r="C643" s="711"/>
      <c r="D643" s="711"/>
      <c r="E643" s="711"/>
      <c r="F643" s="711"/>
      <c r="G643" s="711"/>
      <c r="H643" s="711"/>
      <c r="I643" s="711"/>
      <c r="J643" s="711"/>
      <c r="K643" s="711"/>
      <c r="L643" s="711"/>
      <c r="M643" s="711"/>
      <c r="N643" s="711"/>
      <c r="O643" s="711"/>
      <c r="P643" s="711"/>
      <c r="Q643" s="711"/>
      <c r="R643" s="711"/>
      <c r="S643" s="711"/>
      <c r="T643" s="711"/>
      <c r="U643" s="711"/>
      <c r="V643" s="711"/>
      <c r="W643" s="711"/>
      <c r="X643" s="711"/>
      <c r="Y643" s="711"/>
      <c r="Z643" s="711"/>
      <c r="AA643" s="711"/>
      <c r="AB643" s="711"/>
      <c r="AC643" s="711"/>
      <c r="AD643" s="711"/>
      <c r="AE643" s="711"/>
      <c r="AF643" s="711"/>
      <c r="AG643" s="711"/>
      <c r="AH643" s="711"/>
      <c r="AI643" s="711"/>
      <c r="AJ643" s="711"/>
    </row>
    <row r="644" spans="1:36" ht="15.75" customHeight="1">
      <c r="A644" s="711"/>
      <c r="B644" s="711"/>
      <c r="C644" s="711"/>
      <c r="D644" s="711"/>
      <c r="E644" s="711"/>
      <c r="F644" s="711"/>
      <c r="G644" s="711"/>
      <c r="H644" s="711"/>
      <c r="I644" s="711"/>
      <c r="J644" s="711"/>
      <c r="K644" s="711"/>
      <c r="L644" s="711"/>
      <c r="M644" s="711"/>
      <c r="N644" s="711"/>
      <c r="O644" s="711"/>
      <c r="P644" s="711"/>
      <c r="Q644" s="711"/>
      <c r="R644" s="711"/>
      <c r="S644" s="711"/>
      <c r="T644" s="711"/>
      <c r="U644" s="711"/>
      <c r="V644" s="711"/>
      <c r="W644" s="711"/>
      <c r="X644" s="711"/>
      <c r="Y644" s="711"/>
      <c r="Z644" s="711"/>
      <c r="AA644" s="711"/>
      <c r="AB644" s="711"/>
      <c r="AC644" s="711"/>
      <c r="AD644" s="711"/>
      <c r="AE644" s="711"/>
      <c r="AF644" s="711"/>
      <c r="AG644" s="711"/>
      <c r="AH644" s="711"/>
      <c r="AI644" s="711"/>
      <c r="AJ644" s="711"/>
    </row>
    <row r="645" spans="1:36" ht="15.75" customHeight="1">
      <c r="A645" s="711"/>
      <c r="B645" s="711"/>
      <c r="C645" s="711"/>
      <c r="D645" s="711"/>
      <c r="E645" s="711"/>
      <c r="F645" s="711"/>
      <c r="G645" s="711"/>
      <c r="H645" s="711"/>
      <c r="I645" s="711"/>
      <c r="J645" s="711"/>
      <c r="K645" s="711"/>
      <c r="L645" s="711"/>
      <c r="M645" s="711"/>
      <c r="N645" s="711"/>
      <c r="O645" s="711"/>
      <c r="P645" s="711"/>
      <c r="Q645" s="711"/>
      <c r="R645" s="711"/>
      <c r="S645" s="711"/>
      <c r="T645" s="711"/>
      <c r="U645" s="711"/>
      <c r="V645" s="711"/>
      <c r="W645" s="711"/>
      <c r="X645" s="711"/>
      <c r="Y645" s="711"/>
      <c r="Z645" s="711"/>
      <c r="AA645" s="711"/>
      <c r="AB645" s="711"/>
      <c r="AC645" s="711"/>
      <c r="AD645" s="711"/>
      <c r="AE645" s="711"/>
      <c r="AF645" s="711"/>
      <c r="AG645" s="711"/>
      <c r="AH645" s="711"/>
      <c r="AI645" s="711"/>
      <c r="AJ645" s="711"/>
    </row>
    <row r="646" spans="1:36" ht="15.75" customHeight="1">
      <c r="A646" s="711"/>
      <c r="B646" s="711"/>
      <c r="C646" s="711"/>
      <c r="D646" s="711"/>
      <c r="E646" s="711"/>
      <c r="F646" s="711"/>
      <c r="G646" s="711"/>
      <c r="H646" s="711"/>
      <c r="I646" s="711"/>
      <c r="J646" s="711"/>
      <c r="K646" s="711"/>
      <c r="L646" s="711"/>
      <c r="M646" s="711"/>
      <c r="N646" s="711"/>
      <c r="O646" s="711"/>
      <c r="P646" s="711"/>
      <c r="Q646" s="711"/>
      <c r="R646" s="711"/>
      <c r="S646" s="711"/>
      <c r="T646" s="711"/>
      <c r="U646" s="711"/>
      <c r="V646" s="711"/>
      <c r="W646" s="711"/>
      <c r="X646" s="711"/>
      <c r="Y646" s="711"/>
      <c r="Z646" s="711"/>
      <c r="AA646" s="711"/>
      <c r="AB646" s="711"/>
      <c r="AC646" s="711"/>
      <c r="AD646" s="711"/>
      <c r="AE646" s="711"/>
      <c r="AF646" s="711"/>
      <c r="AG646" s="711"/>
      <c r="AH646" s="711"/>
      <c r="AI646" s="711"/>
      <c r="AJ646" s="711"/>
    </row>
    <row r="647" spans="1:36" ht="15.75" customHeight="1">
      <c r="A647" s="711"/>
      <c r="B647" s="711"/>
      <c r="C647" s="711"/>
      <c r="D647" s="711"/>
      <c r="E647" s="711"/>
      <c r="F647" s="711"/>
      <c r="G647" s="711"/>
      <c r="H647" s="711"/>
      <c r="I647" s="711"/>
      <c r="J647" s="711"/>
      <c r="K647" s="711"/>
      <c r="L647" s="711"/>
      <c r="M647" s="711"/>
      <c r="N647" s="711"/>
      <c r="O647" s="711"/>
      <c r="P647" s="711"/>
      <c r="Q647" s="711"/>
      <c r="R647" s="711"/>
      <c r="S647" s="711"/>
      <c r="T647" s="711"/>
      <c r="U647" s="711"/>
      <c r="V647" s="711"/>
      <c r="W647" s="711"/>
      <c r="X647" s="711"/>
      <c r="Y647" s="711"/>
      <c r="Z647" s="711"/>
      <c r="AA647" s="711"/>
      <c r="AB647" s="711"/>
      <c r="AC647" s="711"/>
      <c r="AD647" s="711"/>
      <c r="AE647" s="711"/>
      <c r="AF647" s="711"/>
      <c r="AG647" s="711"/>
      <c r="AH647" s="711"/>
      <c r="AI647" s="711"/>
      <c r="AJ647" s="711"/>
    </row>
    <row r="648" spans="1:36" ht="15.75" customHeight="1">
      <c r="A648" s="711"/>
      <c r="B648" s="711"/>
      <c r="C648" s="711"/>
      <c r="D648" s="711"/>
      <c r="E648" s="711"/>
      <c r="F648" s="711"/>
      <c r="G648" s="711"/>
      <c r="H648" s="711"/>
      <c r="I648" s="711"/>
      <c r="J648" s="711"/>
      <c r="K648" s="711"/>
      <c r="L648" s="711"/>
      <c r="M648" s="711"/>
      <c r="N648" s="711"/>
      <c r="O648" s="711"/>
      <c r="P648" s="711"/>
      <c r="Q648" s="711"/>
      <c r="R648" s="711"/>
      <c r="S648" s="711"/>
      <c r="T648" s="711"/>
      <c r="U648" s="711"/>
      <c r="V648" s="711"/>
      <c r="W648" s="711"/>
      <c r="X648" s="711"/>
      <c r="Y648" s="711"/>
      <c r="Z648" s="711"/>
      <c r="AA648" s="711"/>
      <c r="AB648" s="711"/>
      <c r="AC648" s="711"/>
      <c r="AD648" s="711"/>
      <c r="AE648" s="711"/>
      <c r="AF648" s="711"/>
      <c r="AG648" s="711"/>
      <c r="AH648" s="711"/>
      <c r="AI648" s="711"/>
      <c r="AJ648" s="711"/>
    </row>
    <row r="649" spans="1:36" ht="15.75" customHeight="1">
      <c r="A649" s="711"/>
      <c r="B649" s="711"/>
      <c r="C649" s="711"/>
      <c r="D649" s="711"/>
      <c r="E649" s="711"/>
      <c r="F649" s="711"/>
      <c r="G649" s="711"/>
      <c r="H649" s="711"/>
      <c r="I649" s="711"/>
      <c r="J649" s="711"/>
      <c r="K649" s="711"/>
      <c r="L649" s="711"/>
      <c r="M649" s="711"/>
      <c r="N649" s="711"/>
      <c r="O649" s="711"/>
      <c r="P649" s="711"/>
      <c r="Q649" s="711"/>
      <c r="R649" s="711"/>
      <c r="S649" s="711"/>
      <c r="T649" s="711"/>
      <c r="U649" s="711"/>
      <c r="V649" s="711"/>
      <c r="W649" s="711"/>
      <c r="X649" s="711"/>
      <c r="Y649" s="711"/>
      <c r="Z649" s="711"/>
      <c r="AA649" s="711"/>
      <c r="AB649" s="711"/>
      <c r="AC649" s="711"/>
      <c r="AD649" s="711"/>
      <c r="AE649" s="711"/>
      <c r="AF649" s="711"/>
      <c r="AG649" s="711"/>
      <c r="AH649" s="711"/>
      <c r="AI649" s="711"/>
      <c r="AJ649" s="711"/>
    </row>
    <row r="650" spans="1:36" ht="15.75" customHeight="1">
      <c r="A650" s="711"/>
      <c r="B650" s="711"/>
      <c r="C650" s="711"/>
      <c r="D650" s="711"/>
      <c r="E650" s="711"/>
      <c r="F650" s="711"/>
      <c r="G650" s="711"/>
      <c r="H650" s="711"/>
      <c r="I650" s="711"/>
      <c r="J650" s="711"/>
      <c r="K650" s="711"/>
      <c r="L650" s="711"/>
      <c r="M650" s="711"/>
      <c r="N650" s="711"/>
      <c r="O650" s="711"/>
      <c r="P650" s="711"/>
      <c r="Q650" s="711"/>
      <c r="R650" s="711"/>
      <c r="S650" s="711"/>
      <c r="T650" s="711"/>
      <c r="U650" s="711"/>
      <c r="V650" s="711"/>
      <c r="W650" s="711"/>
      <c r="X650" s="711"/>
      <c r="Y650" s="711"/>
      <c r="Z650" s="711"/>
      <c r="AA650" s="711"/>
      <c r="AB650" s="711"/>
      <c r="AC650" s="711"/>
      <c r="AD650" s="711"/>
      <c r="AE650" s="711"/>
      <c r="AF650" s="711"/>
      <c r="AG650" s="711"/>
      <c r="AH650" s="711"/>
      <c r="AI650" s="711"/>
      <c r="AJ650" s="711"/>
    </row>
    <row r="651" spans="1:36" ht="15.75" customHeight="1">
      <c r="A651" s="711"/>
      <c r="B651" s="711"/>
      <c r="C651" s="711"/>
      <c r="D651" s="711"/>
      <c r="E651" s="711"/>
      <c r="F651" s="711"/>
      <c r="G651" s="711"/>
      <c r="H651" s="711"/>
      <c r="I651" s="711"/>
      <c r="J651" s="711"/>
      <c r="K651" s="711"/>
      <c r="L651" s="711"/>
      <c r="M651" s="711"/>
      <c r="N651" s="711"/>
      <c r="O651" s="711"/>
      <c r="P651" s="711"/>
      <c r="Q651" s="711"/>
      <c r="R651" s="711"/>
      <c r="S651" s="711"/>
      <c r="T651" s="711"/>
      <c r="U651" s="711"/>
      <c r="V651" s="711"/>
      <c r="W651" s="711"/>
      <c r="X651" s="711"/>
      <c r="Y651" s="711"/>
      <c r="Z651" s="711"/>
      <c r="AA651" s="711"/>
      <c r="AB651" s="711"/>
      <c r="AC651" s="711"/>
      <c r="AD651" s="711"/>
      <c r="AE651" s="711"/>
      <c r="AF651" s="711"/>
      <c r="AG651" s="711"/>
      <c r="AH651" s="711"/>
      <c r="AI651" s="711"/>
      <c r="AJ651" s="711"/>
    </row>
    <row r="652" spans="1:36" ht="15.75" customHeight="1">
      <c r="A652" s="711"/>
      <c r="B652" s="711"/>
      <c r="C652" s="711"/>
      <c r="D652" s="711"/>
      <c r="E652" s="711"/>
      <c r="F652" s="711"/>
      <c r="G652" s="711"/>
      <c r="H652" s="711"/>
      <c r="I652" s="711"/>
      <c r="J652" s="711"/>
      <c r="K652" s="711"/>
      <c r="L652" s="711"/>
      <c r="M652" s="711"/>
      <c r="N652" s="711"/>
      <c r="O652" s="711"/>
      <c r="P652" s="711"/>
      <c r="Q652" s="711"/>
      <c r="R652" s="711"/>
      <c r="S652" s="711"/>
      <c r="T652" s="711"/>
      <c r="U652" s="711"/>
      <c r="V652" s="711"/>
      <c r="W652" s="711"/>
      <c r="X652" s="711"/>
      <c r="Y652" s="711"/>
      <c r="Z652" s="711"/>
      <c r="AA652" s="711"/>
      <c r="AB652" s="711"/>
      <c r="AC652" s="711"/>
      <c r="AD652" s="711"/>
      <c r="AE652" s="711"/>
      <c r="AF652" s="711"/>
      <c r="AG652" s="711"/>
      <c r="AH652" s="711"/>
      <c r="AI652" s="711"/>
      <c r="AJ652" s="711"/>
    </row>
    <row r="653" spans="1:36" ht="15.75" customHeight="1">
      <c r="A653" s="711"/>
      <c r="B653" s="711"/>
      <c r="C653" s="711"/>
      <c r="D653" s="711"/>
      <c r="E653" s="711"/>
      <c r="F653" s="711"/>
      <c r="G653" s="711"/>
      <c r="H653" s="711"/>
      <c r="I653" s="711"/>
      <c r="J653" s="711"/>
      <c r="K653" s="711"/>
      <c r="L653" s="711"/>
      <c r="M653" s="711"/>
      <c r="N653" s="711"/>
      <c r="O653" s="711"/>
      <c r="P653" s="711"/>
      <c r="Q653" s="711"/>
      <c r="R653" s="711"/>
      <c r="S653" s="711"/>
      <c r="T653" s="711"/>
      <c r="U653" s="711"/>
      <c r="V653" s="711"/>
      <c r="W653" s="711"/>
      <c r="X653" s="711"/>
      <c r="Y653" s="711"/>
      <c r="Z653" s="711"/>
      <c r="AA653" s="711"/>
      <c r="AB653" s="711"/>
      <c r="AC653" s="711"/>
      <c r="AD653" s="711"/>
      <c r="AE653" s="711"/>
      <c r="AF653" s="711"/>
      <c r="AG653" s="711"/>
      <c r="AH653" s="711"/>
      <c r="AI653" s="711"/>
      <c r="AJ653" s="711"/>
    </row>
    <row r="654" spans="1:36" ht="15.75" customHeight="1">
      <c r="A654" s="711"/>
      <c r="B654" s="711"/>
      <c r="C654" s="711"/>
      <c r="D654" s="711"/>
      <c r="E654" s="711"/>
      <c r="F654" s="711"/>
      <c r="G654" s="711"/>
      <c r="H654" s="711"/>
      <c r="I654" s="711"/>
      <c r="J654" s="711"/>
      <c r="K654" s="711"/>
      <c r="L654" s="711"/>
      <c r="M654" s="711"/>
      <c r="N654" s="711"/>
      <c r="O654" s="711"/>
      <c r="P654" s="711"/>
      <c r="Q654" s="711"/>
      <c r="R654" s="711"/>
      <c r="S654" s="711"/>
      <c r="T654" s="711"/>
      <c r="U654" s="711"/>
      <c r="V654" s="711"/>
      <c r="W654" s="711"/>
      <c r="X654" s="711"/>
      <c r="Y654" s="711"/>
      <c r="Z654" s="711"/>
      <c r="AA654" s="711"/>
      <c r="AB654" s="711"/>
      <c r="AC654" s="711"/>
      <c r="AD654" s="711"/>
      <c r="AE654" s="711"/>
      <c r="AF654" s="711"/>
      <c r="AG654" s="711"/>
      <c r="AH654" s="711"/>
      <c r="AI654" s="711"/>
      <c r="AJ654" s="711"/>
    </row>
    <row r="655" spans="1:36" ht="15.75" customHeight="1">
      <c r="A655" s="711"/>
      <c r="B655" s="711"/>
      <c r="C655" s="711"/>
      <c r="D655" s="711"/>
      <c r="E655" s="711"/>
      <c r="F655" s="711"/>
      <c r="G655" s="711"/>
      <c r="H655" s="711"/>
      <c r="I655" s="711"/>
      <c r="J655" s="711"/>
      <c r="K655" s="711"/>
      <c r="L655" s="711"/>
      <c r="M655" s="711"/>
      <c r="N655" s="711"/>
      <c r="O655" s="711"/>
      <c r="P655" s="711"/>
      <c r="Q655" s="711"/>
      <c r="R655" s="711"/>
      <c r="S655" s="711"/>
      <c r="T655" s="711"/>
      <c r="U655" s="711"/>
      <c r="V655" s="711"/>
      <c r="W655" s="711"/>
      <c r="X655" s="711"/>
      <c r="Y655" s="711"/>
      <c r="Z655" s="711"/>
      <c r="AA655" s="711"/>
      <c r="AB655" s="711"/>
      <c r="AC655" s="711"/>
      <c r="AD655" s="711"/>
      <c r="AE655" s="711"/>
      <c r="AF655" s="711"/>
      <c r="AG655" s="711"/>
      <c r="AH655" s="711"/>
      <c r="AI655" s="711"/>
      <c r="AJ655" s="711"/>
    </row>
    <row r="656" spans="1:36" ht="15.75" customHeight="1">
      <c r="A656" s="711"/>
      <c r="B656" s="711"/>
      <c r="C656" s="711"/>
      <c r="D656" s="711"/>
      <c r="E656" s="711"/>
      <c r="F656" s="711"/>
      <c r="G656" s="711"/>
      <c r="H656" s="711"/>
      <c r="I656" s="711"/>
      <c r="J656" s="711"/>
      <c r="K656" s="711"/>
      <c r="L656" s="711"/>
      <c r="M656" s="711"/>
      <c r="N656" s="711"/>
      <c r="O656" s="711"/>
      <c r="P656" s="711"/>
      <c r="Q656" s="711"/>
      <c r="R656" s="711"/>
      <c r="S656" s="711"/>
      <c r="T656" s="711"/>
      <c r="U656" s="711"/>
      <c r="V656" s="711"/>
      <c r="W656" s="711"/>
      <c r="X656" s="711"/>
      <c r="Y656" s="711"/>
      <c r="Z656" s="711"/>
      <c r="AA656" s="711"/>
      <c r="AB656" s="711"/>
      <c r="AC656" s="711"/>
      <c r="AD656" s="711"/>
      <c r="AE656" s="711"/>
      <c r="AF656" s="711"/>
      <c r="AG656" s="711"/>
      <c r="AH656" s="711"/>
      <c r="AI656" s="711"/>
      <c r="AJ656" s="711"/>
    </row>
    <row r="657" spans="1:36" ht="15.75" customHeight="1">
      <c r="A657" s="711"/>
      <c r="B657" s="711"/>
      <c r="C657" s="711"/>
      <c r="D657" s="711"/>
      <c r="E657" s="711"/>
      <c r="F657" s="711"/>
      <c r="G657" s="711"/>
      <c r="H657" s="711"/>
      <c r="I657" s="711"/>
      <c r="J657" s="711"/>
      <c r="K657" s="711"/>
      <c r="L657" s="711"/>
      <c r="M657" s="711"/>
      <c r="N657" s="711"/>
      <c r="O657" s="711"/>
      <c r="P657" s="711"/>
      <c r="Q657" s="711"/>
      <c r="R657" s="711"/>
      <c r="S657" s="711"/>
      <c r="T657" s="711"/>
      <c r="U657" s="711"/>
      <c r="V657" s="711"/>
      <c r="W657" s="711"/>
      <c r="X657" s="711"/>
      <c r="Y657" s="711"/>
      <c r="Z657" s="711"/>
      <c r="AA657" s="711"/>
      <c r="AB657" s="711"/>
      <c r="AC657" s="711"/>
      <c r="AD657" s="711"/>
      <c r="AE657" s="711"/>
      <c r="AF657" s="711"/>
      <c r="AG657" s="711"/>
      <c r="AH657" s="711"/>
      <c r="AI657" s="711"/>
      <c r="AJ657" s="711"/>
    </row>
    <row r="658" spans="1:36" ht="15.75" customHeight="1">
      <c r="A658" s="711"/>
      <c r="B658" s="711"/>
      <c r="C658" s="711"/>
      <c r="D658" s="711"/>
      <c r="E658" s="711"/>
      <c r="F658" s="711"/>
      <c r="G658" s="711"/>
      <c r="H658" s="711"/>
      <c r="I658" s="711"/>
      <c r="J658" s="711"/>
      <c r="K658" s="711"/>
      <c r="L658" s="711"/>
      <c r="M658" s="711"/>
      <c r="N658" s="711"/>
      <c r="O658" s="711"/>
      <c r="P658" s="711"/>
      <c r="Q658" s="711"/>
      <c r="R658" s="711"/>
      <c r="S658" s="711"/>
      <c r="T658" s="711"/>
      <c r="U658" s="711"/>
      <c r="V658" s="711"/>
      <c r="W658" s="711"/>
      <c r="X658" s="711"/>
      <c r="Y658" s="711"/>
      <c r="Z658" s="711"/>
      <c r="AA658" s="711"/>
      <c r="AB658" s="711"/>
      <c r="AC658" s="711"/>
      <c r="AD658" s="711"/>
      <c r="AE658" s="711"/>
      <c r="AF658" s="711"/>
      <c r="AG658" s="711"/>
      <c r="AH658" s="711"/>
      <c r="AI658" s="711"/>
      <c r="AJ658" s="711"/>
    </row>
    <row r="659" spans="1:36" ht="15.75" customHeight="1">
      <c r="A659" s="711"/>
      <c r="B659" s="711"/>
      <c r="C659" s="711"/>
      <c r="D659" s="711"/>
      <c r="E659" s="711"/>
      <c r="F659" s="711"/>
      <c r="G659" s="711"/>
      <c r="H659" s="711"/>
      <c r="I659" s="711"/>
      <c r="J659" s="711"/>
      <c r="K659" s="711"/>
      <c r="L659" s="711"/>
      <c r="M659" s="711"/>
      <c r="N659" s="711"/>
      <c r="O659" s="711"/>
      <c r="P659" s="711"/>
      <c r="Q659" s="711"/>
      <c r="R659" s="711"/>
      <c r="S659" s="711"/>
      <c r="T659" s="711"/>
      <c r="U659" s="711"/>
      <c r="V659" s="711"/>
      <c r="W659" s="711"/>
      <c r="X659" s="711"/>
      <c r="Y659" s="711"/>
      <c r="Z659" s="711"/>
      <c r="AA659" s="711"/>
      <c r="AB659" s="711"/>
      <c r="AC659" s="711"/>
      <c r="AD659" s="711"/>
      <c r="AE659" s="711"/>
      <c r="AF659" s="711"/>
      <c r="AG659" s="711"/>
      <c r="AH659" s="711"/>
      <c r="AI659" s="711"/>
      <c r="AJ659" s="711"/>
    </row>
    <row r="660" spans="1:36" ht="15.75" customHeight="1">
      <c r="A660" s="711"/>
      <c r="B660" s="711"/>
      <c r="C660" s="711"/>
      <c r="D660" s="711"/>
      <c r="E660" s="711"/>
      <c r="F660" s="711"/>
      <c r="G660" s="711"/>
      <c r="H660" s="711"/>
      <c r="I660" s="711"/>
      <c r="J660" s="711"/>
      <c r="K660" s="711"/>
      <c r="L660" s="711"/>
      <c r="M660" s="711"/>
      <c r="N660" s="711"/>
      <c r="O660" s="711"/>
      <c r="P660" s="711"/>
      <c r="Q660" s="711"/>
      <c r="R660" s="711"/>
      <c r="S660" s="711"/>
      <c r="T660" s="711"/>
      <c r="U660" s="711"/>
      <c r="V660" s="711"/>
      <c r="W660" s="711"/>
      <c r="X660" s="711"/>
      <c r="Y660" s="711"/>
      <c r="Z660" s="711"/>
      <c r="AA660" s="711"/>
      <c r="AB660" s="711"/>
      <c r="AC660" s="711"/>
      <c r="AD660" s="711"/>
      <c r="AE660" s="711"/>
      <c r="AF660" s="711"/>
      <c r="AG660" s="711"/>
      <c r="AH660" s="711"/>
      <c r="AI660" s="711"/>
      <c r="AJ660" s="711"/>
    </row>
    <row r="661" spans="1:36" ht="15.75" customHeight="1">
      <c r="A661" s="711"/>
      <c r="B661" s="711"/>
      <c r="C661" s="711"/>
      <c r="D661" s="711"/>
      <c r="E661" s="711"/>
      <c r="F661" s="711"/>
      <c r="G661" s="711"/>
      <c r="H661" s="711"/>
      <c r="I661" s="711"/>
      <c r="J661" s="711"/>
      <c r="K661" s="711"/>
      <c r="L661" s="711"/>
      <c r="M661" s="711"/>
      <c r="N661" s="711"/>
      <c r="O661" s="711"/>
      <c r="P661" s="711"/>
      <c r="Q661" s="711"/>
      <c r="R661" s="711"/>
      <c r="S661" s="711"/>
      <c r="T661" s="711"/>
      <c r="U661" s="711"/>
      <c r="V661" s="711"/>
      <c r="W661" s="711"/>
      <c r="X661" s="711"/>
      <c r="Y661" s="711"/>
      <c r="Z661" s="711"/>
      <c r="AA661" s="711"/>
      <c r="AB661" s="711"/>
      <c r="AC661" s="711"/>
      <c r="AD661" s="711"/>
      <c r="AE661" s="711"/>
      <c r="AF661" s="711"/>
      <c r="AG661" s="711"/>
      <c r="AH661" s="711"/>
      <c r="AI661" s="711"/>
      <c r="AJ661" s="711"/>
    </row>
    <row r="662" spans="1:36" ht="15.75" customHeight="1">
      <c r="A662" s="711"/>
      <c r="B662" s="711"/>
      <c r="C662" s="711"/>
      <c r="D662" s="711"/>
      <c r="E662" s="711"/>
      <c r="F662" s="711"/>
      <c r="G662" s="711"/>
      <c r="H662" s="711"/>
      <c r="I662" s="711"/>
      <c r="J662" s="711"/>
      <c r="K662" s="711"/>
      <c r="L662" s="711"/>
      <c r="M662" s="711"/>
      <c r="N662" s="711"/>
      <c r="O662" s="711"/>
      <c r="P662" s="711"/>
      <c r="Q662" s="711"/>
      <c r="R662" s="711"/>
      <c r="S662" s="711"/>
      <c r="T662" s="711"/>
      <c r="U662" s="711"/>
      <c r="V662" s="711"/>
      <c r="W662" s="711"/>
      <c r="X662" s="711"/>
      <c r="Y662" s="711"/>
      <c r="Z662" s="711"/>
      <c r="AA662" s="711"/>
      <c r="AB662" s="711"/>
      <c r="AC662" s="711"/>
      <c r="AD662" s="711"/>
      <c r="AE662" s="711"/>
      <c r="AF662" s="711"/>
      <c r="AG662" s="711"/>
      <c r="AH662" s="711"/>
      <c r="AI662" s="711"/>
      <c r="AJ662" s="711"/>
    </row>
    <row r="663" spans="1:36" ht="15.75" customHeight="1">
      <c r="A663" s="711"/>
      <c r="B663" s="711"/>
      <c r="C663" s="711"/>
      <c r="D663" s="711"/>
      <c r="E663" s="711"/>
      <c r="F663" s="711"/>
      <c r="G663" s="711"/>
      <c r="H663" s="711"/>
      <c r="I663" s="711"/>
      <c r="J663" s="711"/>
      <c r="K663" s="711"/>
      <c r="L663" s="711"/>
      <c r="M663" s="711"/>
      <c r="N663" s="711"/>
      <c r="O663" s="711"/>
      <c r="P663" s="711"/>
      <c r="Q663" s="711"/>
      <c r="R663" s="711"/>
      <c r="S663" s="711"/>
      <c r="T663" s="711"/>
      <c r="U663" s="711"/>
      <c r="V663" s="711"/>
      <c r="W663" s="711"/>
      <c r="X663" s="711"/>
      <c r="Y663" s="711"/>
      <c r="Z663" s="711"/>
      <c r="AA663" s="711"/>
      <c r="AB663" s="711"/>
      <c r="AC663" s="711"/>
      <c r="AD663" s="711"/>
      <c r="AE663" s="711"/>
      <c r="AF663" s="711"/>
      <c r="AG663" s="711"/>
      <c r="AH663" s="711"/>
      <c r="AI663" s="711"/>
      <c r="AJ663" s="711"/>
    </row>
    <row r="664" spans="1:36" ht="15.75" customHeight="1">
      <c r="A664" s="711"/>
      <c r="B664" s="711"/>
      <c r="C664" s="711"/>
      <c r="D664" s="711"/>
      <c r="E664" s="711"/>
      <c r="F664" s="711"/>
      <c r="G664" s="711"/>
      <c r="H664" s="711"/>
      <c r="I664" s="711"/>
      <c r="J664" s="711"/>
      <c r="K664" s="711"/>
      <c r="L664" s="711"/>
      <c r="M664" s="711"/>
      <c r="N664" s="711"/>
      <c r="O664" s="711"/>
      <c r="P664" s="711"/>
      <c r="Q664" s="711"/>
      <c r="R664" s="711"/>
      <c r="S664" s="711"/>
      <c r="T664" s="711"/>
      <c r="U664" s="711"/>
      <c r="V664" s="711"/>
      <c r="W664" s="711"/>
      <c r="X664" s="711"/>
      <c r="Y664" s="711"/>
      <c r="Z664" s="711"/>
      <c r="AA664" s="711"/>
      <c r="AB664" s="711"/>
      <c r="AC664" s="711"/>
      <c r="AD664" s="711"/>
      <c r="AE664" s="711"/>
      <c r="AF664" s="711"/>
      <c r="AG664" s="711"/>
      <c r="AH664" s="711"/>
      <c r="AI664" s="711"/>
      <c r="AJ664" s="711"/>
    </row>
    <row r="665" spans="1:36" ht="15.75" customHeight="1">
      <c r="A665" s="711"/>
      <c r="B665" s="711"/>
      <c r="C665" s="711"/>
      <c r="D665" s="711"/>
      <c r="E665" s="711"/>
      <c r="F665" s="711"/>
      <c r="G665" s="711"/>
      <c r="H665" s="711"/>
      <c r="I665" s="711"/>
      <c r="J665" s="711"/>
      <c r="K665" s="711"/>
      <c r="L665" s="711"/>
      <c r="M665" s="711"/>
      <c r="N665" s="711"/>
      <c r="O665" s="711"/>
      <c r="P665" s="711"/>
      <c r="Q665" s="711"/>
      <c r="R665" s="711"/>
      <c r="S665" s="711"/>
      <c r="T665" s="711"/>
      <c r="U665" s="711"/>
      <c r="V665" s="711"/>
      <c r="W665" s="711"/>
      <c r="X665" s="711"/>
      <c r="Y665" s="711"/>
      <c r="Z665" s="711"/>
      <c r="AA665" s="711"/>
      <c r="AB665" s="711"/>
      <c r="AC665" s="711"/>
      <c r="AD665" s="711"/>
      <c r="AE665" s="711"/>
      <c r="AF665" s="711"/>
      <c r="AG665" s="711"/>
      <c r="AH665" s="711"/>
      <c r="AI665" s="711"/>
      <c r="AJ665" s="711"/>
    </row>
    <row r="666" spans="1:36" ht="15.75" customHeight="1">
      <c r="A666" s="711"/>
      <c r="B666" s="711"/>
      <c r="C666" s="711"/>
      <c r="D666" s="711"/>
      <c r="E666" s="711"/>
      <c r="F666" s="711"/>
      <c r="G666" s="711"/>
      <c r="H666" s="711"/>
      <c r="I666" s="711"/>
      <c r="J666" s="711"/>
      <c r="K666" s="711"/>
      <c r="L666" s="711"/>
      <c r="M666" s="711"/>
      <c r="N666" s="711"/>
      <c r="O666" s="711"/>
      <c r="P666" s="711"/>
      <c r="Q666" s="711"/>
      <c r="R666" s="711"/>
      <c r="S666" s="711"/>
      <c r="T666" s="711"/>
      <c r="U666" s="711"/>
      <c r="V666" s="711"/>
      <c r="W666" s="711"/>
      <c r="X666" s="711"/>
      <c r="Y666" s="711"/>
      <c r="Z666" s="711"/>
      <c r="AA666" s="711"/>
      <c r="AB666" s="711"/>
      <c r="AC666" s="711"/>
      <c r="AD666" s="711"/>
      <c r="AE666" s="711"/>
      <c r="AF666" s="711"/>
      <c r="AG666" s="711"/>
      <c r="AH666" s="711"/>
      <c r="AI666" s="711"/>
      <c r="AJ666" s="711"/>
    </row>
    <row r="667" spans="1:36" ht="15.75" customHeight="1">
      <c r="A667" s="711"/>
      <c r="B667" s="711"/>
      <c r="C667" s="711"/>
      <c r="D667" s="711"/>
      <c r="E667" s="711"/>
      <c r="F667" s="711"/>
      <c r="G667" s="711"/>
      <c r="H667" s="711"/>
      <c r="I667" s="711"/>
      <c r="J667" s="711"/>
      <c r="K667" s="711"/>
      <c r="L667" s="711"/>
      <c r="M667" s="711"/>
      <c r="N667" s="711"/>
      <c r="O667" s="711"/>
      <c r="P667" s="711"/>
      <c r="Q667" s="711"/>
      <c r="R667" s="711"/>
      <c r="S667" s="711"/>
      <c r="T667" s="711"/>
      <c r="U667" s="711"/>
      <c r="V667" s="711"/>
      <c r="W667" s="711"/>
      <c r="X667" s="711"/>
      <c r="Y667" s="711"/>
      <c r="Z667" s="711"/>
      <c r="AA667" s="711"/>
      <c r="AB667" s="711"/>
      <c r="AC667" s="711"/>
      <c r="AD667" s="711"/>
      <c r="AE667" s="711"/>
      <c r="AF667" s="711"/>
      <c r="AG667" s="711"/>
      <c r="AH667" s="711"/>
      <c r="AI667" s="711"/>
      <c r="AJ667" s="711"/>
    </row>
    <row r="668" spans="1:36" ht="15.75" customHeight="1">
      <c r="A668" s="711"/>
      <c r="B668" s="711"/>
      <c r="C668" s="711"/>
      <c r="D668" s="711"/>
      <c r="E668" s="711"/>
      <c r="F668" s="711"/>
      <c r="G668" s="711"/>
      <c r="H668" s="711"/>
      <c r="I668" s="711"/>
      <c r="J668" s="711"/>
      <c r="K668" s="711"/>
      <c r="L668" s="711"/>
      <c r="M668" s="711"/>
      <c r="N668" s="711"/>
      <c r="O668" s="711"/>
      <c r="P668" s="711"/>
      <c r="Q668" s="711"/>
      <c r="R668" s="711"/>
      <c r="S668" s="711"/>
      <c r="T668" s="711"/>
      <c r="U668" s="711"/>
      <c r="V668" s="711"/>
      <c r="W668" s="711"/>
      <c r="X668" s="711"/>
      <c r="Y668" s="711"/>
      <c r="Z668" s="711"/>
      <c r="AA668" s="711"/>
      <c r="AB668" s="711"/>
      <c r="AC668" s="711"/>
      <c r="AD668" s="711"/>
      <c r="AE668" s="711"/>
      <c r="AF668" s="711"/>
      <c r="AG668" s="711"/>
      <c r="AH668" s="711"/>
      <c r="AI668" s="711"/>
      <c r="AJ668" s="711"/>
    </row>
    <row r="669" spans="1:36" ht="15.75" customHeight="1">
      <c r="A669" s="711"/>
      <c r="B669" s="711"/>
      <c r="C669" s="711"/>
      <c r="D669" s="711"/>
      <c r="E669" s="711"/>
      <c r="F669" s="711"/>
      <c r="G669" s="711"/>
      <c r="H669" s="711"/>
      <c r="I669" s="711"/>
      <c r="J669" s="711"/>
      <c r="K669" s="711"/>
      <c r="L669" s="711"/>
      <c r="M669" s="711"/>
      <c r="N669" s="711"/>
      <c r="O669" s="711"/>
      <c r="P669" s="711"/>
      <c r="Q669" s="711"/>
      <c r="R669" s="711"/>
      <c r="S669" s="711"/>
      <c r="T669" s="711"/>
      <c r="U669" s="711"/>
      <c r="V669" s="711"/>
      <c r="W669" s="711"/>
      <c r="X669" s="711"/>
      <c r="Y669" s="711"/>
      <c r="Z669" s="711"/>
      <c r="AA669" s="711"/>
      <c r="AB669" s="711"/>
      <c r="AC669" s="711"/>
      <c r="AD669" s="711"/>
      <c r="AE669" s="711"/>
      <c r="AF669" s="711"/>
      <c r="AG669" s="711"/>
      <c r="AH669" s="711"/>
      <c r="AI669" s="711"/>
      <c r="AJ669" s="711"/>
    </row>
    <row r="670" spans="1:36" ht="15.75" customHeight="1">
      <c r="A670" s="711"/>
      <c r="B670" s="711"/>
      <c r="C670" s="711"/>
      <c r="D670" s="711"/>
      <c r="E670" s="711"/>
      <c r="F670" s="711"/>
      <c r="G670" s="711"/>
      <c r="H670" s="711"/>
      <c r="I670" s="711"/>
      <c r="J670" s="711"/>
      <c r="K670" s="711"/>
      <c r="L670" s="711"/>
      <c r="M670" s="711"/>
      <c r="N670" s="711"/>
      <c r="O670" s="711"/>
      <c r="P670" s="711"/>
      <c r="Q670" s="711"/>
      <c r="R670" s="711"/>
      <c r="S670" s="711"/>
      <c r="T670" s="711"/>
      <c r="U670" s="711"/>
      <c r="V670" s="711"/>
      <c r="W670" s="711"/>
      <c r="X670" s="711"/>
      <c r="Y670" s="711"/>
      <c r="Z670" s="711"/>
      <c r="AA670" s="711"/>
      <c r="AB670" s="711"/>
      <c r="AC670" s="711"/>
      <c r="AD670" s="711"/>
      <c r="AE670" s="711"/>
      <c r="AF670" s="711"/>
      <c r="AG670" s="711"/>
      <c r="AH670" s="711"/>
      <c r="AI670" s="711"/>
      <c r="AJ670" s="711"/>
    </row>
    <row r="671" spans="1:36" ht="15.75" customHeight="1">
      <c r="A671" s="711"/>
      <c r="B671" s="711"/>
      <c r="C671" s="711"/>
      <c r="D671" s="711"/>
      <c r="E671" s="711"/>
      <c r="F671" s="711"/>
      <c r="G671" s="711"/>
      <c r="H671" s="711"/>
      <c r="I671" s="711"/>
      <c r="J671" s="711"/>
      <c r="K671" s="711"/>
      <c r="L671" s="711"/>
      <c r="M671" s="711"/>
      <c r="N671" s="711"/>
      <c r="O671" s="711"/>
      <c r="P671" s="711"/>
      <c r="Q671" s="711"/>
      <c r="R671" s="711"/>
      <c r="S671" s="711"/>
      <c r="T671" s="711"/>
      <c r="U671" s="711"/>
      <c r="V671" s="711"/>
      <c r="W671" s="711"/>
      <c r="X671" s="711"/>
      <c r="Y671" s="711"/>
      <c r="Z671" s="711"/>
      <c r="AA671" s="711"/>
      <c r="AB671" s="711"/>
      <c r="AC671" s="711"/>
      <c r="AD671" s="711"/>
      <c r="AE671" s="711"/>
      <c r="AF671" s="711"/>
      <c r="AG671" s="711"/>
      <c r="AH671" s="711"/>
      <c r="AI671" s="711"/>
      <c r="AJ671" s="711"/>
    </row>
    <row r="672" spans="1:36" ht="15.75" customHeight="1">
      <c r="A672" s="711"/>
      <c r="B672" s="711"/>
      <c r="C672" s="711"/>
      <c r="D672" s="711"/>
      <c r="E672" s="711"/>
      <c r="F672" s="711"/>
      <c r="G672" s="711"/>
      <c r="H672" s="711"/>
      <c r="I672" s="711"/>
      <c r="J672" s="711"/>
      <c r="K672" s="711"/>
      <c r="L672" s="711"/>
      <c r="M672" s="711"/>
      <c r="N672" s="711"/>
      <c r="O672" s="711"/>
      <c r="P672" s="711"/>
      <c r="Q672" s="711"/>
      <c r="R672" s="711"/>
      <c r="S672" s="711"/>
      <c r="T672" s="711"/>
      <c r="U672" s="711"/>
      <c r="V672" s="711"/>
      <c r="W672" s="711"/>
      <c r="X672" s="711"/>
      <c r="Y672" s="711"/>
      <c r="Z672" s="711"/>
      <c r="AA672" s="711"/>
      <c r="AB672" s="711"/>
      <c r="AC672" s="711"/>
      <c r="AD672" s="711"/>
      <c r="AE672" s="711"/>
      <c r="AF672" s="711"/>
      <c r="AG672" s="711"/>
      <c r="AH672" s="711"/>
      <c r="AI672" s="711"/>
      <c r="AJ672" s="711"/>
    </row>
    <row r="673" spans="1:36" ht="15.75" customHeight="1">
      <c r="A673" s="711"/>
      <c r="B673" s="711"/>
      <c r="C673" s="711"/>
      <c r="D673" s="711"/>
      <c r="E673" s="711"/>
      <c r="F673" s="711"/>
      <c r="G673" s="711"/>
      <c r="H673" s="711"/>
      <c r="I673" s="711"/>
      <c r="J673" s="711"/>
      <c r="K673" s="711"/>
      <c r="L673" s="711"/>
      <c r="M673" s="711"/>
      <c r="N673" s="711"/>
      <c r="O673" s="711"/>
      <c r="P673" s="711"/>
      <c r="Q673" s="711"/>
      <c r="R673" s="711"/>
      <c r="S673" s="711"/>
      <c r="T673" s="711"/>
      <c r="U673" s="711"/>
      <c r="V673" s="711"/>
      <c r="W673" s="711"/>
      <c r="X673" s="711"/>
      <c r="Y673" s="711"/>
      <c r="Z673" s="711"/>
      <c r="AA673" s="711"/>
      <c r="AB673" s="711"/>
      <c r="AC673" s="711"/>
      <c r="AD673" s="711"/>
      <c r="AE673" s="711"/>
      <c r="AF673" s="711"/>
      <c r="AG673" s="711"/>
      <c r="AH673" s="711"/>
      <c r="AI673" s="711"/>
      <c r="AJ673" s="711"/>
    </row>
    <row r="674" spans="1:36" ht="15.75" customHeight="1">
      <c r="A674" s="711"/>
      <c r="B674" s="711"/>
      <c r="C674" s="711"/>
      <c r="D674" s="711"/>
      <c r="E674" s="711"/>
      <c r="F674" s="711"/>
      <c r="G674" s="711"/>
      <c r="H674" s="711"/>
      <c r="I674" s="711"/>
      <c r="J674" s="711"/>
      <c r="K674" s="711"/>
      <c r="L674" s="711"/>
      <c r="M674" s="711"/>
      <c r="N674" s="711"/>
      <c r="O674" s="711"/>
      <c r="P674" s="711"/>
      <c r="Q674" s="711"/>
      <c r="R674" s="711"/>
      <c r="S674" s="711"/>
      <c r="T674" s="711"/>
      <c r="U674" s="711"/>
      <c r="V674" s="711"/>
      <c r="W674" s="711"/>
      <c r="X674" s="711"/>
      <c r="Y674" s="711"/>
      <c r="Z674" s="711"/>
      <c r="AA674" s="711"/>
      <c r="AB674" s="711"/>
      <c r="AC674" s="711"/>
      <c r="AD674" s="711"/>
      <c r="AE674" s="711"/>
      <c r="AF674" s="711"/>
      <c r="AG674" s="711"/>
      <c r="AH674" s="711"/>
      <c r="AI674" s="711"/>
      <c r="AJ674" s="711"/>
    </row>
    <row r="675" spans="1:36" ht="15.75" customHeight="1">
      <c r="A675" s="711"/>
      <c r="B675" s="711"/>
      <c r="C675" s="711"/>
      <c r="D675" s="711"/>
      <c r="E675" s="711"/>
      <c r="F675" s="711"/>
      <c r="G675" s="711"/>
      <c r="H675" s="711"/>
      <c r="I675" s="711"/>
      <c r="J675" s="711"/>
      <c r="K675" s="711"/>
      <c r="L675" s="711"/>
      <c r="M675" s="711"/>
      <c r="N675" s="711"/>
      <c r="O675" s="711"/>
      <c r="P675" s="711"/>
      <c r="Q675" s="711"/>
      <c r="R675" s="711"/>
      <c r="S675" s="711"/>
      <c r="T675" s="711"/>
      <c r="U675" s="711"/>
      <c r="V675" s="711"/>
      <c r="W675" s="711"/>
      <c r="X675" s="711"/>
      <c r="Y675" s="711"/>
      <c r="Z675" s="711"/>
      <c r="AA675" s="711"/>
      <c r="AB675" s="711"/>
      <c r="AC675" s="711"/>
      <c r="AD675" s="711"/>
      <c r="AE675" s="711"/>
      <c r="AF675" s="711"/>
      <c r="AG675" s="711"/>
      <c r="AH675" s="711"/>
      <c r="AI675" s="711"/>
      <c r="AJ675" s="711"/>
    </row>
    <row r="676" spans="1:36" ht="15.75" customHeight="1">
      <c r="A676" s="711"/>
      <c r="B676" s="711"/>
      <c r="C676" s="711"/>
      <c r="D676" s="711"/>
      <c r="E676" s="711"/>
      <c r="F676" s="711"/>
      <c r="G676" s="711"/>
      <c r="H676" s="711"/>
      <c r="I676" s="711"/>
      <c r="J676" s="711"/>
      <c r="K676" s="711"/>
      <c r="L676" s="711"/>
      <c r="M676" s="711"/>
      <c r="N676" s="711"/>
      <c r="O676" s="711"/>
      <c r="P676" s="711"/>
      <c r="Q676" s="711"/>
      <c r="R676" s="711"/>
      <c r="S676" s="711"/>
      <c r="T676" s="711"/>
      <c r="U676" s="711"/>
      <c r="V676" s="711"/>
      <c r="W676" s="711"/>
      <c r="X676" s="711"/>
      <c r="Y676" s="711"/>
      <c r="Z676" s="711"/>
      <c r="AA676" s="711"/>
      <c r="AB676" s="711"/>
      <c r="AC676" s="711"/>
      <c r="AD676" s="711"/>
      <c r="AE676" s="711"/>
      <c r="AF676" s="711"/>
      <c r="AG676" s="711"/>
      <c r="AH676" s="711"/>
      <c r="AI676" s="711"/>
      <c r="AJ676" s="711"/>
    </row>
    <row r="677" spans="1:36" ht="15.75" customHeight="1">
      <c r="A677" s="711"/>
      <c r="B677" s="711"/>
      <c r="C677" s="711"/>
      <c r="D677" s="711"/>
      <c r="E677" s="711"/>
      <c r="F677" s="711"/>
      <c r="G677" s="711"/>
      <c r="H677" s="711"/>
      <c r="I677" s="711"/>
      <c r="J677" s="711"/>
      <c r="K677" s="711"/>
      <c r="L677" s="711"/>
      <c r="M677" s="711"/>
      <c r="N677" s="711"/>
      <c r="O677" s="711"/>
      <c r="P677" s="711"/>
      <c r="Q677" s="711"/>
      <c r="R677" s="711"/>
      <c r="S677" s="711"/>
      <c r="T677" s="711"/>
      <c r="U677" s="711"/>
      <c r="V677" s="711"/>
      <c r="W677" s="711"/>
      <c r="X677" s="711"/>
      <c r="Y677" s="711"/>
      <c r="Z677" s="711"/>
      <c r="AA677" s="711"/>
      <c r="AB677" s="711"/>
      <c r="AC677" s="711"/>
      <c r="AD677" s="711"/>
      <c r="AE677" s="711"/>
      <c r="AF677" s="711"/>
      <c r="AG677" s="711"/>
      <c r="AH677" s="711"/>
      <c r="AI677" s="711"/>
      <c r="AJ677" s="711"/>
    </row>
    <row r="678" spans="1:36" ht="15.75" customHeight="1">
      <c r="A678" s="711"/>
      <c r="B678" s="711"/>
      <c r="C678" s="711"/>
      <c r="D678" s="711"/>
      <c r="E678" s="711"/>
      <c r="F678" s="711"/>
      <c r="G678" s="711"/>
      <c r="H678" s="711"/>
      <c r="I678" s="711"/>
      <c r="J678" s="711"/>
      <c r="K678" s="711"/>
      <c r="L678" s="711"/>
      <c r="M678" s="711"/>
      <c r="N678" s="711"/>
      <c r="O678" s="711"/>
      <c r="P678" s="711"/>
      <c r="Q678" s="711"/>
      <c r="R678" s="711"/>
      <c r="S678" s="711"/>
      <c r="T678" s="711"/>
      <c r="U678" s="711"/>
      <c r="V678" s="711"/>
      <c r="W678" s="711"/>
      <c r="X678" s="711"/>
      <c r="Y678" s="711"/>
      <c r="Z678" s="711"/>
      <c r="AA678" s="711"/>
      <c r="AB678" s="711"/>
      <c r="AC678" s="711"/>
      <c r="AD678" s="711"/>
      <c r="AE678" s="711"/>
      <c r="AF678" s="711"/>
      <c r="AG678" s="711"/>
      <c r="AH678" s="711"/>
      <c r="AI678" s="711"/>
      <c r="AJ678" s="711"/>
    </row>
    <row r="679" spans="1:36" ht="15.75" customHeight="1">
      <c r="A679" s="711"/>
      <c r="B679" s="711"/>
      <c r="C679" s="711"/>
      <c r="D679" s="711"/>
      <c r="E679" s="711"/>
      <c r="F679" s="711"/>
      <c r="G679" s="711"/>
      <c r="H679" s="711"/>
      <c r="I679" s="711"/>
      <c r="J679" s="711"/>
      <c r="K679" s="711"/>
      <c r="L679" s="711"/>
      <c r="M679" s="711"/>
      <c r="N679" s="711"/>
      <c r="O679" s="711"/>
      <c r="P679" s="711"/>
      <c r="Q679" s="711"/>
      <c r="R679" s="711"/>
      <c r="S679" s="711"/>
      <c r="T679" s="711"/>
      <c r="U679" s="711"/>
      <c r="V679" s="711"/>
      <c r="W679" s="711"/>
      <c r="X679" s="711"/>
      <c r="Y679" s="711"/>
      <c r="Z679" s="711"/>
      <c r="AA679" s="711"/>
      <c r="AB679" s="711"/>
      <c r="AC679" s="711"/>
      <c r="AD679" s="711"/>
      <c r="AE679" s="711"/>
      <c r="AF679" s="711"/>
      <c r="AG679" s="711"/>
      <c r="AH679" s="711"/>
      <c r="AI679" s="711"/>
      <c r="AJ679" s="711"/>
    </row>
    <row r="680" spans="1:36" ht="15.75" customHeight="1">
      <c r="A680" s="711"/>
      <c r="B680" s="711"/>
      <c r="C680" s="711"/>
      <c r="D680" s="711"/>
      <c r="E680" s="711"/>
      <c r="F680" s="711"/>
      <c r="G680" s="711"/>
      <c r="H680" s="711"/>
      <c r="I680" s="711"/>
      <c r="J680" s="711"/>
      <c r="K680" s="711"/>
      <c r="L680" s="711"/>
      <c r="M680" s="711"/>
      <c r="N680" s="711"/>
      <c r="O680" s="711"/>
      <c r="P680" s="711"/>
      <c r="Q680" s="711"/>
      <c r="R680" s="711"/>
      <c r="S680" s="711"/>
      <c r="T680" s="711"/>
      <c r="U680" s="711"/>
      <c r="V680" s="711"/>
      <c r="W680" s="711"/>
      <c r="X680" s="711"/>
      <c r="Y680" s="711"/>
      <c r="Z680" s="711"/>
      <c r="AA680" s="711"/>
      <c r="AB680" s="711"/>
      <c r="AC680" s="711"/>
      <c r="AD680" s="711"/>
      <c r="AE680" s="711"/>
      <c r="AF680" s="711"/>
      <c r="AG680" s="711"/>
      <c r="AH680" s="711"/>
      <c r="AI680" s="711"/>
      <c r="AJ680" s="711"/>
    </row>
    <row r="681" spans="1:36" ht="15.75" customHeight="1">
      <c r="A681" s="711"/>
      <c r="B681" s="711"/>
      <c r="C681" s="711"/>
      <c r="D681" s="711"/>
      <c r="E681" s="711"/>
      <c r="F681" s="711"/>
      <c r="G681" s="711"/>
      <c r="H681" s="711"/>
      <c r="I681" s="711"/>
      <c r="J681" s="711"/>
      <c r="K681" s="711"/>
      <c r="L681" s="711"/>
      <c r="M681" s="711"/>
      <c r="N681" s="711"/>
      <c r="O681" s="711"/>
      <c r="P681" s="711"/>
      <c r="Q681" s="711"/>
      <c r="R681" s="711"/>
      <c r="S681" s="711"/>
      <c r="T681" s="711"/>
      <c r="U681" s="711"/>
      <c r="V681" s="711"/>
      <c r="W681" s="711"/>
      <c r="X681" s="711"/>
      <c r="Y681" s="711"/>
      <c r="Z681" s="711"/>
      <c r="AA681" s="711"/>
      <c r="AB681" s="711"/>
      <c r="AC681" s="711"/>
      <c r="AD681" s="711"/>
      <c r="AE681" s="711"/>
      <c r="AF681" s="711"/>
      <c r="AG681" s="711"/>
      <c r="AH681" s="711"/>
      <c r="AI681" s="711"/>
      <c r="AJ681" s="711"/>
    </row>
    <row r="682" spans="1:36" ht="15.75" customHeight="1">
      <c r="A682" s="711"/>
      <c r="B682" s="711"/>
      <c r="C682" s="711"/>
      <c r="D682" s="711"/>
      <c r="E682" s="711"/>
      <c r="F682" s="711"/>
      <c r="G682" s="711"/>
      <c r="H682" s="711"/>
      <c r="I682" s="711"/>
      <c r="J682" s="711"/>
      <c r="K682" s="711"/>
      <c r="L682" s="711"/>
      <c r="M682" s="711"/>
      <c r="N682" s="711"/>
      <c r="O682" s="711"/>
      <c r="P682" s="711"/>
      <c r="Q682" s="711"/>
      <c r="R682" s="711"/>
      <c r="S682" s="711"/>
      <c r="T682" s="711"/>
      <c r="U682" s="711"/>
      <c r="V682" s="711"/>
      <c r="W682" s="711"/>
      <c r="X682" s="711"/>
      <c r="Y682" s="711"/>
      <c r="Z682" s="711"/>
      <c r="AA682" s="711"/>
      <c r="AB682" s="711"/>
      <c r="AC682" s="711"/>
      <c r="AD682" s="711"/>
      <c r="AE682" s="711"/>
      <c r="AF682" s="711"/>
      <c r="AG682" s="711"/>
      <c r="AH682" s="711"/>
      <c r="AI682" s="711"/>
      <c r="AJ682" s="711"/>
    </row>
    <row r="683" spans="1:36" ht="15.75" customHeight="1">
      <c r="A683" s="711"/>
      <c r="B683" s="711"/>
      <c r="C683" s="711"/>
      <c r="D683" s="711"/>
      <c r="E683" s="711"/>
      <c r="F683" s="711"/>
      <c r="G683" s="711"/>
      <c r="H683" s="711"/>
      <c r="I683" s="711"/>
      <c r="J683" s="711"/>
      <c r="K683" s="711"/>
      <c r="L683" s="711"/>
      <c r="M683" s="711"/>
      <c r="N683" s="711"/>
      <c r="O683" s="711"/>
      <c r="P683" s="711"/>
      <c r="Q683" s="711"/>
      <c r="R683" s="711"/>
      <c r="S683" s="711"/>
      <c r="T683" s="711"/>
      <c r="U683" s="711"/>
      <c r="V683" s="711"/>
      <c r="W683" s="711"/>
      <c r="X683" s="711"/>
      <c r="Y683" s="711"/>
      <c r="Z683" s="711"/>
      <c r="AA683" s="711"/>
      <c r="AB683" s="711"/>
      <c r="AC683" s="711"/>
      <c r="AD683" s="711"/>
      <c r="AE683" s="711"/>
      <c r="AF683" s="711"/>
      <c r="AG683" s="711"/>
      <c r="AH683" s="711"/>
      <c r="AI683" s="711"/>
      <c r="AJ683" s="711"/>
    </row>
    <row r="684" spans="1:36" ht="15.75" customHeight="1">
      <c r="A684" s="711"/>
      <c r="B684" s="711"/>
      <c r="C684" s="711"/>
      <c r="D684" s="711"/>
      <c r="E684" s="711"/>
      <c r="F684" s="711"/>
      <c r="G684" s="711"/>
      <c r="H684" s="711"/>
      <c r="I684" s="711"/>
      <c r="J684" s="711"/>
      <c r="K684" s="711"/>
      <c r="L684" s="711"/>
      <c r="M684" s="711"/>
      <c r="N684" s="711"/>
      <c r="O684" s="711"/>
      <c r="P684" s="711"/>
      <c r="Q684" s="711"/>
      <c r="R684" s="711"/>
      <c r="S684" s="711"/>
      <c r="T684" s="711"/>
      <c r="U684" s="711"/>
      <c r="V684" s="711"/>
      <c r="W684" s="711"/>
      <c r="X684" s="711"/>
      <c r="Y684" s="711"/>
      <c r="Z684" s="711"/>
      <c r="AA684" s="711"/>
      <c r="AB684" s="711"/>
      <c r="AC684" s="711"/>
      <c r="AD684" s="711"/>
      <c r="AE684" s="711"/>
      <c r="AF684" s="711"/>
      <c r="AG684" s="711"/>
      <c r="AH684" s="711"/>
      <c r="AI684" s="711"/>
      <c r="AJ684" s="711"/>
    </row>
    <row r="685" spans="1:36" ht="15.75" customHeight="1">
      <c r="A685" s="711"/>
      <c r="B685" s="711"/>
      <c r="C685" s="711"/>
      <c r="D685" s="711"/>
      <c r="E685" s="711"/>
      <c r="F685" s="711"/>
      <c r="G685" s="711"/>
      <c r="H685" s="711"/>
      <c r="I685" s="711"/>
      <c r="J685" s="711"/>
      <c r="K685" s="711"/>
      <c r="L685" s="711"/>
      <c r="M685" s="711"/>
      <c r="N685" s="711"/>
      <c r="O685" s="711"/>
      <c r="P685" s="711"/>
      <c r="Q685" s="711"/>
      <c r="R685" s="711"/>
      <c r="S685" s="711"/>
      <c r="T685" s="711"/>
      <c r="U685" s="711"/>
      <c r="V685" s="711"/>
      <c r="W685" s="711"/>
      <c r="X685" s="711"/>
      <c r="Y685" s="711"/>
      <c r="Z685" s="711"/>
      <c r="AA685" s="711"/>
      <c r="AB685" s="711"/>
      <c r="AC685" s="711"/>
      <c r="AD685" s="711"/>
      <c r="AE685" s="711"/>
      <c r="AF685" s="711"/>
      <c r="AG685" s="711"/>
      <c r="AH685" s="711"/>
      <c r="AI685" s="711"/>
      <c r="AJ685" s="711"/>
    </row>
    <row r="686" spans="1:36" ht="15.75" customHeight="1">
      <c r="A686" s="711"/>
      <c r="B686" s="711"/>
      <c r="C686" s="711"/>
      <c r="D686" s="711"/>
      <c r="E686" s="711"/>
      <c r="F686" s="711"/>
      <c r="G686" s="711"/>
      <c r="H686" s="711"/>
      <c r="I686" s="711"/>
      <c r="J686" s="711"/>
      <c r="K686" s="711"/>
      <c r="L686" s="711"/>
      <c r="M686" s="711"/>
      <c r="N686" s="711"/>
      <c r="O686" s="711"/>
      <c r="P686" s="711"/>
      <c r="Q686" s="711"/>
      <c r="R686" s="711"/>
      <c r="S686" s="711"/>
      <c r="T686" s="711"/>
      <c r="U686" s="711"/>
      <c r="V686" s="711"/>
      <c r="W686" s="711"/>
      <c r="X686" s="711"/>
      <c r="Y686" s="711"/>
      <c r="Z686" s="711"/>
      <c r="AA686" s="711"/>
      <c r="AB686" s="711"/>
      <c r="AC686" s="711"/>
      <c r="AD686" s="711"/>
      <c r="AE686" s="711"/>
      <c r="AF686" s="711"/>
      <c r="AG686" s="711"/>
      <c r="AH686" s="711"/>
      <c r="AI686" s="711"/>
      <c r="AJ686" s="711"/>
    </row>
    <row r="687" spans="1:36" ht="15.75" customHeight="1">
      <c r="A687" s="711"/>
      <c r="B687" s="711"/>
      <c r="C687" s="711"/>
      <c r="D687" s="711"/>
      <c r="E687" s="711"/>
      <c r="F687" s="711"/>
      <c r="G687" s="711"/>
      <c r="H687" s="711"/>
      <c r="I687" s="711"/>
      <c r="J687" s="711"/>
      <c r="K687" s="711"/>
      <c r="L687" s="711"/>
      <c r="M687" s="711"/>
      <c r="N687" s="711"/>
      <c r="O687" s="711"/>
      <c r="P687" s="711"/>
      <c r="Q687" s="711"/>
      <c r="R687" s="711"/>
      <c r="S687" s="711"/>
      <c r="T687" s="711"/>
      <c r="U687" s="711"/>
      <c r="V687" s="711"/>
      <c r="W687" s="711"/>
      <c r="X687" s="711"/>
      <c r="Y687" s="711"/>
      <c r="Z687" s="711"/>
      <c r="AA687" s="711"/>
      <c r="AB687" s="711"/>
      <c r="AC687" s="711"/>
      <c r="AD687" s="711"/>
      <c r="AE687" s="711"/>
      <c r="AF687" s="711"/>
      <c r="AG687" s="711"/>
      <c r="AH687" s="711"/>
      <c r="AI687" s="711"/>
      <c r="AJ687" s="711"/>
    </row>
    <row r="688" spans="1:36" ht="15.75" customHeight="1">
      <c r="A688" s="711"/>
      <c r="B688" s="711"/>
      <c r="C688" s="711"/>
      <c r="D688" s="711"/>
      <c r="E688" s="711"/>
      <c r="F688" s="711"/>
      <c r="G688" s="711"/>
      <c r="H688" s="711"/>
      <c r="I688" s="711"/>
      <c r="J688" s="711"/>
      <c r="K688" s="711"/>
      <c r="L688" s="711"/>
      <c r="M688" s="711"/>
      <c r="N688" s="711"/>
      <c r="O688" s="711"/>
      <c r="P688" s="711"/>
      <c r="Q688" s="711"/>
      <c r="R688" s="711"/>
      <c r="S688" s="711"/>
      <c r="T688" s="711"/>
      <c r="U688" s="711"/>
      <c r="V688" s="711"/>
      <c r="W688" s="711"/>
      <c r="X688" s="711"/>
      <c r="Y688" s="711"/>
      <c r="Z688" s="711"/>
      <c r="AA688" s="711"/>
      <c r="AB688" s="711"/>
      <c r="AC688" s="711"/>
      <c r="AD688" s="711"/>
      <c r="AE688" s="711"/>
      <c r="AF688" s="711"/>
      <c r="AG688" s="711"/>
      <c r="AH688" s="711"/>
      <c r="AI688" s="711"/>
      <c r="AJ688" s="711"/>
    </row>
    <row r="689" spans="1:36" ht="15.75" customHeight="1">
      <c r="A689" s="711"/>
      <c r="B689" s="711"/>
      <c r="C689" s="711"/>
      <c r="D689" s="711"/>
      <c r="E689" s="711"/>
      <c r="F689" s="711"/>
      <c r="G689" s="711"/>
      <c r="H689" s="711"/>
      <c r="I689" s="711"/>
      <c r="J689" s="711"/>
      <c r="K689" s="711"/>
      <c r="L689" s="711"/>
      <c r="M689" s="711"/>
      <c r="N689" s="711"/>
      <c r="O689" s="711"/>
      <c r="P689" s="711"/>
      <c r="Q689" s="711"/>
      <c r="R689" s="711"/>
      <c r="S689" s="711"/>
      <c r="T689" s="711"/>
      <c r="U689" s="711"/>
      <c r="V689" s="711"/>
      <c r="W689" s="711"/>
      <c r="X689" s="711"/>
      <c r="Y689" s="711"/>
      <c r="Z689" s="711"/>
      <c r="AA689" s="711"/>
      <c r="AB689" s="711"/>
      <c r="AC689" s="711"/>
      <c r="AD689" s="711"/>
      <c r="AE689" s="711"/>
      <c r="AF689" s="711"/>
      <c r="AG689" s="711"/>
      <c r="AH689" s="711"/>
      <c r="AI689" s="711"/>
      <c r="AJ689" s="711"/>
    </row>
    <row r="690" spans="1:36" ht="15.75" customHeight="1">
      <c r="A690" s="711"/>
      <c r="B690" s="711"/>
      <c r="C690" s="711"/>
      <c r="D690" s="711"/>
      <c r="E690" s="711"/>
      <c r="F690" s="711"/>
      <c r="G690" s="711"/>
      <c r="H690" s="711"/>
      <c r="I690" s="711"/>
      <c r="J690" s="711"/>
      <c r="K690" s="711"/>
      <c r="L690" s="711"/>
      <c r="M690" s="711"/>
      <c r="N690" s="711"/>
      <c r="O690" s="711"/>
      <c r="P690" s="711"/>
      <c r="Q690" s="711"/>
      <c r="R690" s="711"/>
      <c r="S690" s="711"/>
      <c r="T690" s="711"/>
      <c r="U690" s="711"/>
      <c r="V690" s="711"/>
      <c r="W690" s="711"/>
      <c r="X690" s="711"/>
      <c r="Y690" s="711"/>
      <c r="Z690" s="711"/>
      <c r="AA690" s="711"/>
      <c r="AB690" s="711"/>
      <c r="AC690" s="711"/>
      <c r="AD690" s="711"/>
      <c r="AE690" s="711"/>
      <c r="AF690" s="711"/>
      <c r="AG690" s="711"/>
      <c r="AH690" s="711"/>
      <c r="AI690" s="711"/>
      <c r="AJ690" s="711"/>
    </row>
    <row r="691" spans="1:36" ht="15.75" customHeight="1">
      <c r="A691" s="711"/>
      <c r="B691" s="711"/>
      <c r="C691" s="711"/>
      <c r="D691" s="711"/>
      <c r="E691" s="711"/>
      <c r="F691" s="711"/>
      <c r="G691" s="711"/>
      <c r="H691" s="711"/>
      <c r="I691" s="711"/>
      <c r="J691" s="711"/>
      <c r="K691" s="711"/>
      <c r="L691" s="711"/>
      <c r="M691" s="711"/>
      <c r="N691" s="711"/>
      <c r="O691" s="711"/>
      <c r="P691" s="711"/>
      <c r="Q691" s="711"/>
      <c r="R691" s="711"/>
      <c r="S691" s="711"/>
      <c r="T691" s="711"/>
      <c r="U691" s="711"/>
      <c r="V691" s="711"/>
      <c r="W691" s="711"/>
      <c r="X691" s="711"/>
      <c r="Y691" s="711"/>
      <c r="Z691" s="711"/>
      <c r="AA691" s="711"/>
      <c r="AB691" s="711"/>
      <c r="AC691" s="711"/>
      <c r="AD691" s="711"/>
      <c r="AE691" s="711"/>
      <c r="AF691" s="711"/>
      <c r="AG691" s="711"/>
      <c r="AH691" s="711"/>
      <c r="AI691" s="711"/>
      <c r="AJ691" s="711"/>
    </row>
    <row r="692" spans="1:36" ht="15.75" customHeight="1">
      <c r="A692" s="711"/>
      <c r="B692" s="711"/>
      <c r="C692" s="711"/>
      <c r="D692" s="711"/>
      <c r="E692" s="711"/>
      <c r="F692" s="711"/>
      <c r="G692" s="711"/>
      <c r="H692" s="711"/>
      <c r="I692" s="711"/>
      <c r="J692" s="711"/>
      <c r="K692" s="711"/>
      <c r="L692" s="711"/>
      <c r="M692" s="711"/>
      <c r="N692" s="711"/>
      <c r="O692" s="711"/>
      <c r="P692" s="711"/>
      <c r="Q692" s="711"/>
      <c r="R692" s="711"/>
      <c r="S692" s="711"/>
      <c r="T692" s="711"/>
      <c r="U692" s="711"/>
      <c r="V692" s="711"/>
      <c r="W692" s="711"/>
      <c r="X692" s="711"/>
      <c r="Y692" s="711"/>
      <c r="Z692" s="711"/>
      <c r="AA692" s="711"/>
      <c r="AB692" s="711"/>
      <c r="AC692" s="711"/>
      <c r="AD692" s="711"/>
      <c r="AE692" s="711"/>
      <c r="AF692" s="711"/>
      <c r="AG692" s="711"/>
      <c r="AH692" s="711"/>
      <c r="AI692" s="711"/>
      <c r="AJ692" s="711"/>
    </row>
    <row r="693" spans="1:36" ht="15.75" customHeight="1">
      <c r="A693" s="711"/>
      <c r="B693" s="711"/>
      <c r="C693" s="711"/>
      <c r="D693" s="711"/>
      <c r="E693" s="711"/>
      <c r="F693" s="711"/>
      <c r="G693" s="711"/>
      <c r="H693" s="711"/>
      <c r="I693" s="711"/>
      <c r="J693" s="711"/>
      <c r="K693" s="711"/>
      <c r="L693" s="711"/>
      <c r="M693" s="711"/>
      <c r="N693" s="711"/>
      <c r="O693" s="711"/>
      <c r="P693" s="711"/>
      <c r="Q693" s="711"/>
      <c r="R693" s="711"/>
      <c r="S693" s="711"/>
      <c r="T693" s="711"/>
      <c r="U693" s="711"/>
      <c r="V693" s="711"/>
      <c r="W693" s="711"/>
      <c r="X693" s="711"/>
      <c r="Y693" s="711"/>
      <c r="Z693" s="711"/>
      <c r="AA693" s="711"/>
      <c r="AB693" s="711"/>
      <c r="AC693" s="711"/>
      <c r="AD693" s="711"/>
      <c r="AE693" s="711"/>
      <c r="AF693" s="711"/>
      <c r="AG693" s="711"/>
      <c r="AH693" s="711"/>
      <c r="AI693" s="711"/>
      <c r="AJ693" s="711"/>
    </row>
    <row r="694" spans="1:36" ht="15.75" customHeight="1">
      <c r="A694" s="711"/>
      <c r="B694" s="711"/>
      <c r="C694" s="711"/>
      <c r="D694" s="711"/>
      <c r="E694" s="711"/>
      <c r="F694" s="711"/>
      <c r="G694" s="711"/>
      <c r="H694" s="711"/>
      <c r="I694" s="711"/>
      <c r="J694" s="711"/>
      <c r="K694" s="711"/>
      <c r="L694" s="711"/>
      <c r="M694" s="711"/>
      <c r="N694" s="711"/>
      <c r="O694" s="711"/>
      <c r="P694" s="711"/>
      <c r="Q694" s="711"/>
      <c r="R694" s="711"/>
      <c r="S694" s="711"/>
      <c r="T694" s="711"/>
      <c r="U694" s="711"/>
      <c r="V694" s="711"/>
      <c r="W694" s="711"/>
      <c r="X694" s="711"/>
      <c r="Y694" s="711"/>
      <c r="Z694" s="711"/>
      <c r="AA694" s="711"/>
      <c r="AB694" s="711"/>
      <c r="AC694" s="711"/>
      <c r="AD694" s="711"/>
      <c r="AE694" s="711"/>
      <c r="AF694" s="711"/>
      <c r="AG694" s="711"/>
      <c r="AH694" s="711"/>
      <c r="AI694" s="711"/>
      <c r="AJ694" s="711"/>
    </row>
    <row r="695" spans="1:36" ht="15.75" customHeight="1">
      <c r="A695" s="711"/>
      <c r="B695" s="711"/>
      <c r="C695" s="711"/>
      <c r="D695" s="711"/>
      <c r="E695" s="711"/>
      <c r="F695" s="711"/>
      <c r="G695" s="711"/>
      <c r="H695" s="711"/>
      <c r="I695" s="711"/>
      <c r="J695" s="711"/>
      <c r="K695" s="711"/>
      <c r="L695" s="711"/>
      <c r="M695" s="711"/>
      <c r="N695" s="711"/>
      <c r="O695" s="711"/>
      <c r="P695" s="711"/>
      <c r="Q695" s="711"/>
      <c r="R695" s="711"/>
      <c r="S695" s="711"/>
      <c r="T695" s="711"/>
      <c r="U695" s="711"/>
      <c r="V695" s="711"/>
      <c r="W695" s="711"/>
      <c r="X695" s="711"/>
      <c r="Y695" s="711"/>
      <c r="Z695" s="711"/>
      <c r="AA695" s="711"/>
      <c r="AB695" s="711"/>
      <c r="AC695" s="711"/>
      <c r="AD695" s="711"/>
      <c r="AE695" s="711"/>
      <c r="AF695" s="711"/>
      <c r="AG695" s="711"/>
      <c r="AH695" s="711"/>
      <c r="AI695" s="711"/>
      <c r="AJ695" s="711"/>
    </row>
    <row r="696" spans="1:36" ht="15.75" customHeight="1">
      <c r="A696" s="711"/>
      <c r="B696" s="711"/>
      <c r="C696" s="711"/>
      <c r="D696" s="711"/>
      <c r="E696" s="711"/>
      <c r="F696" s="711"/>
      <c r="G696" s="711"/>
      <c r="H696" s="711"/>
      <c r="I696" s="711"/>
      <c r="J696" s="711"/>
      <c r="K696" s="711"/>
      <c r="L696" s="711"/>
      <c r="M696" s="711"/>
      <c r="N696" s="711"/>
      <c r="O696" s="711"/>
      <c r="P696" s="711"/>
      <c r="Q696" s="711"/>
      <c r="R696" s="711"/>
      <c r="S696" s="711"/>
      <c r="T696" s="711"/>
      <c r="U696" s="711"/>
      <c r="V696" s="711"/>
      <c r="W696" s="711"/>
      <c r="X696" s="711"/>
      <c r="Y696" s="711"/>
      <c r="Z696" s="711"/>
      <c r="AA696" s="711"/>
      <c r="AB696" s="711"/>
      <c r="AC696" s="711"/>
      <c r="AD696" s="711"/>
      <c r="AE696" s="711"/>
      <c r="AF696" s="711"/>
      <c r="AG696" s="711"/>
      <c r="AH696" s="711"/>
      <c r="AI696" s="711"/>
      <c r="AJ696" s="711"/>
    </row>
    <row r="697" spans="1:36" ht="15.75" customHeight="1">
      <c r="A697" s="711"/>
      <c r="B697" s="711"/>
      <c r="C697" s="711"/>
      <c r="D697" s="711"/>
      <c r="E697" s="711"/>
      <c r="F697" s="711"/>
      <c r="G697" s="711"/>
      <c r="H697" s="711"/>
      <c r="I697" s="711"/>
      <c r="J697" s="711"/>
      <c r="K697" s="711"/>
      <c r="L697" s="711"/>
      <c r="M697" s="711"/>
      <c r="N697" s="711"/>
      <c r="O697" s="711"/>
      <c r="P697" s="711"/>
      <c r="Q697" s="711"/>
      <c r="R697" s="711"/>
      <c r="S697" s="711"/>
      <c r="T697" s="711"/>
      <c r="U697" s="711"/>
      <c r="V697" s="711"/>
      <c r="W697" s="711"/>
      <c r="X697" s="711"/>
      <c r="Y697" s="711"/>
      <c r="Z697" s="711"/>
      <c r="AA697" s="711"/>
      <c r="AB697" s="711"/>
      <c r="AC697" s="711"/>
      <c r="AD697" s="711"/>
      <c r="AE697" s="711"/>
      <c r="AF697" s="711"/>
      <c r="AG697" s="711"/>
      <c r="AH697" s="711"/>
      <c r="AI697" s="711"/>
      <c r="AJ697" s="711"/>
    </row>
    <row r="698" spans="1:36" ht="15.75" customHeight="1">
      <c r="A698" s="711"/>
      <c r="B698" s="711"/>
      <c r="C698" s="711"/>
      <c r="D698" s="711"/>
      <c r="E698" s="711"/>
      <c r="F698" s="711"/>
      <c r="G698" s="711"/>
      <c r="H698" s="711"/>
      <c r="I698" s="711"/>
      <c r="J698" s="711"/>
      <c r="K698" s="711"/>
      <c r="L698" s="711"/>
      <c r="M698" s="711"/>
      <c r="N698" s="711"/>
      <c r="O698" s="711"/>
      <c r="P698" s="711"/>
      <c r="Q698" s="711"/>
      <c r="R698" s="711"/>
      <c r="S698" s="711"/>
      <c r="T698" s="711"/>
      <c r="U698" s="711"/>
      <c r="V698" s="711"/>
      <c r="W698" s="711"/>
      <c r="X698" s="711"/>
      <c r="Y698" s="711"/>
      <c r="Z698" s="711"/>
      <c r="AA698" s="711"/>
      <c r="AB698" s="711"/>
      <c r="AC698" s="711"/>
      <c r="AD698" s="711"/>
      <c r="AE698" s="711"/>
      <c r="AF698" s="711"/>
      <c r="AG698" s="711"/>
      <c r="AH698" s="711"/>
      <c r="AI698" s="711"/>
      <c r="AJ698" s="711"/>
    </row>
    <row r="699" spans="1:36" ht="15.75" customHeight="1">
      <c r="A699" s="711"/>
      <c r="B699" s="711"/>
      <c r="C699" s="711"/>
      <c r="D699" s="711"/>
      <c r="E699" s="711"/>
      <c r="F699" s="711"/>
      <c r="G699" s="711"/>
      <c r="H699" s="711"/>
      <c r="I699" s="711"/>
      <c r="J699" s="711"/>
      <c r="K699" s="711"/>
      <c r="L699" s="711"/>
      <c r="M699" s="711"/>
      <c r="N699" s="711"/>
      <c r="O699" s="711"/>
      <c r="P699" s="711"/>
      <c r="Q699" s="711"/>
      <c r="R699" s="711"/>
      <c r="S699" s="711"/>
      <c r="T699" s="711"/>
      <c r="U699" s="711"/>
      <c r="V699" s="711"/>
      <c r="W699" s="711"/>
      <c r="X699" s="711"/>
      <c r="Y699" s="711"/>
      <c r="Z699" s="711"/>
      <c r="AA699" s="711"/>
      <c r="AB699" s="711"/>
      <c r="AC699" s="711"/>
      <c r="AD699" s="711"/>
      <c r="AE699" s="711"/>
      <c r="AF699" s="711"/>
      <c r="AG699" s="711"/>
      <c r="AH699" s="711"/>
      <c r="AI699" s="711"/>
      <c r="AJ699" s="711"/>
    </row>
    <row r="700" spans="1:36" ht="15.75" customHeight="1">
      <c r="A700" s="711"/>
      <c r="B700" s="711"/>
      <c r="C700" s="711"/>
      <c r="D700" s="711"/>
      <c r="E700" s="711"/>
      <c r="F700" s="711"/>
      <c r="G700" s="711"/>
      <c r="H700" s="711"/>
      <c r="I700" s="711"/>
      <c r="J700" s="711"/>
      <c r="K700" s="711"/>
      <c r="L700" s="711"/>
      <c r="M700" s="711"/>
      <c r="N700" s="711"/>
      <c r="O700" s="711"/>
      <c r="P700" s="711"/>
      <c r="Q700" s="711"/>
      <c r="R700" s="711"/>
      <c r="S700" s="711"/>
      <c r="T700" s="711"/>
      <c r="U700" s="711"/>
      <c r="V700" s="711"/>
      <c r="W700" s="711"/>
      <c r="X700" s="711"/>
      <c r="Y700" s="711"/>
      <c r="Z700" s="711"/>
      <c r="AA700" s="711"/>
      <c r="AB700" s="711"/>
      <c r="AC700" s="711"/>
      <c r="AD700" s="711"/>
      <c r="AE700" s="711"/>
      <c r="AF700" s="711"/>
      <c r="AG700" s="711"/>
      <c r="AH700" s="711"/>
      <c r="AI700" s="711"/>
      <c r="AJ700" s="711"/>
    </row>
    <row r="701" spans="1:36" ht="15.75" customHeight="1">
      <c r="A701" s="711"/>
      <c r="B701" s="711"/>
      <c r="C701" s="711"/>
      <c r="D701" s="711"/>
      <c r="E701" s="711"/>
      <c r="F701" s="711"/>
      <c r="G701" s="711"/>
      <c r="H701" s="711"/>
      <c r="I701" s="711"/>
      <c r="J701" s="711"/>
      <c r="K701" s="711"/>
      <c r="L701" s="711"/>
      <c r="M701" s="711"/>
      <c r="N701" s="711"/>
      <c r="O701" s="711"/>
      <c r="P701" s="711"/>
      <c r="Q701" s="711"/>
      <c r="R701" s="711"/>
      <c r="S701" s="711"/>
      <c r="T701" s="711"/>
      <c r="U701" s="711"/>
      <c r="V701" s="711"/>
      <c r="W701" s="711"/>
      <c r="X701" s="711"/>
      <c r="Y701" s="711"/>
      <c r="Z701" s="711"/>
      <c r="AA701" s="711"/>
      <c r="AB701" s="711"/>
      <c r="AC701" s="711"/>
      <c r="AD701" s="711"/>
      <c r="AE701" s="711"/>
      <c r="AF701" s="711"/>
      <c r="AG701" s="711"/>
      <c r="AH701" s="711"/>
      <c r="AI701" s="711"/>
      <c r="AJ701" s="711"/>
    </row>
    <row r="702" spans="1:36" ht="15.75" customHeight="1">
      <c r="A702" s="711"/>
      <c r="B702" s="711"/>
      <c r="C702" s="711"/>
      <c r="D702" s="711"/>
      <c r="E702" s="711"/>
      <c r="F702" s="711"/>
      <c r="G702" s="711"/>
      <c r="H702" s="711"/>
      <c r="I702" s="711"/>
      <c r="J702" s="711"/>
      <c r="K702" s="711"/>
      <c r="L702" s="711"/>
      <c r="M702" s="711"/>
      <c r="N702" s="711"/>
      <c r="O702" s="711"/>
      <c r="P702" s="711"/>
      <c r="Q702" s="711"/>
      <c r="R702" s="711"/>
      <c r="S702" s="711"/>
      <c r="T702" s="711"/>
      <c r="U702" s="711"/>
      <c r="V702" s="711"/>
      <c r="W702" s="711"/>
      <c r="X702" s="711"/>
      <c r="Y702" s="711"/>
      <c r="Z702" s="711"/>
      <c r="AA702" s="711"/>
      <c r="AB702" s="711"/>
      <c r="AC702" s="711"/>
      <c r="AD702" s="711"/>
      <c r="AE702" s="711"/>
      <c r="AF702" s="711"/>
      <c r="AG702" s="711"/>
      <c r="AH702" s="711"/>
      <c r="AI702" s="711"/>
      <c r="AJ702" s="711"/>
    </row>
    <row r="703" spans="1:36" ht="15.75" customHeight="1">
      <c r="A703" s="711"/>
      <c r="B703" s="711"/>
      <c r="C703" s="711"/>
      <c r="D703" s="711"/>
      <c r="E703" s="711"/>
      <c r="F703" s="711"/>
      <c r="G703" s="711"/>
      <c r="H703" s="711"/>
      <c r="I703" s="711"/>
      <c r="J703" s="711"/>
      <c r="K703" s="711"/>
      <c r="L703" s="711"/>
      <c r="M703" s="711"/>
      <c r="N703" s="711"/>
      <c r="O703" s="711"/>
      <c r="P703" s="711"/>
      <c r="Q703" s="711"/>
      <c r="R703" s="711"/>
      <c r="S703" s="711"/>
      <c r="T703" s="711"/>
      <c r="U703" s="711"/>
      <c r="V703" s="711"/>
      <c r="W703" s="711"/>
      <c r="X703" s="711"/>
      <c r="Y703" s="711"/>
      <c r="Z703" s="711"/>
      <c r="AA703" s="711"/>
      <c r="AB703" s="711"/>
      <c r="AC703" s="711"/>
      <c r="AD703" s="711"/>
      <c r="AE703" s="711"/>
      <c r="AF703" s="711"/>
      <c r="AG703" s="711"/>
      <c r="AH703" s="711"/>
      <c r="AI703" s="711"/>
      <c r="AJ703" s="711"/>
    </row>
    <row r="704" spans="1:36" ht="15.75" customHeight="1">
      <c r="A704" s="711"/>
      <c r="B704" s="711"/>
      <c r="C704" s="711"/>
      <c r="D704" s="711"/>
      <c r="E704" s="711"/>
      <c r="F704" s="711"/>
      <c r="G704" s="711"/>
      <c r="H704" s="711"/>
      <c r="I704" s="711"/>
      <c r="J704" s="711"/>
      <c r="K704" s="711"/>
      <c r="L704" s="711"/>
      <c r="M704" s="711"/>
      <c r="N704" s="711"/>
      <c r="O704" s="711"/>
      <c r="P704" s="711"/>
      <c r="Q704" s="711"/>
      <c r="R704" s="711"/>
      <c r="S704" s="711"/>
      <c r="T704" s="711"/>
      <c r="U704" s="711"/>
      <c r="V704" s="711"/>
      <c r="W704" s="711"/>
      <c r="X704" s="711"/>
      <c r="Y704" s="711"/>
      <c r="Z704" s="711"/>
      <c r="AA704" s="711"/>
      <c r="AB704" s="711"/>
      <c r="AC704" s="711"/>
      <c r="AD704" s="711"/>
      <c r="AE704" s="711"/>
      <c r="AF704" s="711"/>
      <c r="AG704" s="711"/>
      <c r="AH704" s="711"/>
      <c r="AI704" s="711"/>
      <c r="AJ704" s="711"/>
    </row>
    <row r="705" spans="1:36" ht="15.75" customHeight="1">
      <c r="A705" s="711"/>
      <c r="B705" s="711"/>
      <c r="C705" s="711"/>
      <c r="D705" s="711"/>
      <c r="E705" s="711"/>
      <c r="F705" s="711"/>
      <c r="G705" s="711"/>
      <c r="H705" s="711"/>
      <c r="I705" s="711"/>
      <c r="J705" s="711"/>
      <c r="K705" s="711"/>
      <c r="L705" s="711"/>
      <c r="M705" s="711"/>
      <c r="N705" s="711"/>
      <c r="O705" s="711"/>
      <c r="P705" s="711"/>
      <c r="Q705" s="711"/>
      <c r="R705" s="711"/>
      <c r="S705" s="711"/>
      <c r="T705" s="711"/>
      <c r="U705" s="711"/>
      <c r="V705" s="711"/>
      <c r="W705" s="711"/>
      <c r="X705" s="711"/>
      <c r="Y705" s="711"/>
      <c r="Z705" s="711"/>
      <c r="AA705" s="711"/>
      <c r="AB705" s="711"/>
      <c r="AC705" s="711"/>
      <c r="AD705" s="711"/>
      <c r="AE705" s="711"/>
      <c r="AF705" s="711"/>
      <c r="AG705" s="711"/>
      <c r="AH705" s="711"/>
      <c r="AI705" s="711"/>
      <c r="AJ705" s="711"/>
    </row>
    <row r="706" spans="1:36" ht="15.75" customHeight="1">
      <c r="A706" s="711"/>
      <c r="B706" s="711"/>
      <c r="C706" s="711"/>
      <c r="D706" s="711"/>
      <c r="E706" s="711"/>
      <c r="F706" s="711"/>
      <c r="G706" s="711"/>
      <c r="H706" s="711"/>
      <c r="I706" s="711"/>
      <c r="J706" s="711"/>
      <c r="K706" s="711"/>
      <c r="L706" s="711"/>
      <c r="M706" s="711"/>
      <c r="N706" s="711"/>
      <c r="O706" s="711"/>
      <c r="P706" s="711"/>
      <c r="Q706" s="711"/>
      <c r="R706" s="711"/>
      <c r="S706" s="711"/>
      <c r="T706" s="711"/>
      <c r="U706" s="711"/>
      <c r="V706" s="711"/>
      <c r="W706" s="711"/>
      <c r="X706" s="711"/>
      <c r="Y706" s="711"/>
      <c r="Z706" s="711"/>
      <c r="AA706" s="711"/>
      <c r="AB706" s="711"/>
      <c r="AC706" s="711"/>
      <c r="AD706" s="711"/>
      <c r="AE706" s="711"/>
      <c r="AF706" s="711"/>
      <c r="AG706" s="711"/>
      <c r="AH706" s="711"/>
      <c r="AI706" s="711"/>
      <c r="AJ706" s="711"/>
    </row>
    <row r="707" spans="1:36" ht="15.75" customHeight="1">
      <c r="A707" s="711"/>
      <c r="B707" s="711"/>
      <c r="C707" s="711"/>
      <c r="D707" s="711"/>
      <c r="E707" s="711"/>
      <c r="F707" s="711"/>
      <c r="G707" s="711"/>
      <c r="H707" s="711"/>
      <c r="I707" s="711"/>
      <c r="J707" s="711"/>
      <c r="K707" s="711"/>
      <c r="L707" s="711"/>
      <c r="M707" s="711"/>
      <c r="N707" s="711"/>
      <c r="O707" s="711"/>
      <c r="P707" s="711"/>
      <c r="Q707" s="711"/>
      <c r="R707" s="711"/>
      <c r="S707" s="711"/>
      <c r="T707" s="711"/>
      <c r="U707" s="711"/>
      <c r="V707" s="711"/>
      <c r="W707" s="711"/>
      <c r="X707" s="711"/>
      <c r="Y707" s="711"/>
      <c r="Z707" s="711"/>
      <c r="AA707" s="711"/>
      <c r="AB707" s="711"/>
      <c r="AC707" s="711"/>
      <c r="AD707" s="711"/>
      <c r="AE707" s="711"/>
      <c r="AF707" s="711"/>
      <c r="AG707" s="711"/>
      <c r="AH707" s="711"/>
      <c r="AI707" s="711"/>
      <c r="AJ707" s="711"/>
    </row>
    <row r="708" spans="1:36" ht="15.75" customHeight="1">
      <c r="A708" s="711"/>
      <c r="B708" s="711"/>
      <c r="C708" s="711"/>
      <c r="D708" s="711"/>
      <c r="E708" s="711"/>
      <c r="F708" s="711"/>
      <c r="G708" s="711"/>
      <c r="H708" s="711"/>
      <c r="I708" s="711"/>
      <c r="J708" s="711"/>
      <c r="K708" s="711"/>
      <c r="L708" s="711"/>
      <c r="M708" s="711"/>
      <c r="N708" s="711"/>
      <c r="O708" s="711"/>
      <c r="P708" s="711"/>
      <c r="Q708" s="711"/>
      <c r="R708" s="711"/>
      <c r="S708" s="711"/>
      <c r="T708" s="711"/>
      <c r="U708" s="711"/>
      <c r="V708" s="711"/>
      <c r="W708" s="711"/>
      <c r="X708" s="711"/>
      <c r="Y708" s="711"/>
      <c r="Z708" s="711"/>
      <c r="AA708" s="711"/>
      <c r="AB708" s="711"/>
      <c r="AC708" s="711"/>
      <c r="AD708" s="711"/>
      <c r="AE708" s="711"/>
      <c r="AF708" s="711"/>
      <c r="AG708" s="711"/>
      <c r="AH708" s="711"/>
      <c r="AI708" s="711"/>
      <c r="AJ708" s="711"/>
    </row>
    <row r="709" spans="1:36" ht="15.75" customHeight="1">
      <c r="A709" s="711"/>
      <c r="B709" s="711"/>
      <c r="C709" s="711"/>
      <c r="D709" s="711"/>
      <c r="E709" s="711"/>
      <c r="F709" s="711"/>
      <c r="G709" s="711"/>
      <c r="H709" s="711"/>
      <c r="I709" s="711"/>
      <c r="J709" s="711"/>
      <c r="K709" s="711"/>
      <c r="L709" s="711"/>
      <c r="M709" s="711"/>
      <c r="N709" s="711"/>
      <c r="O709" s="711"/>
      <c r="P709" s="711"/>
      <c r="Q709" s="711"/>
      <c r="R709" s="711"/>
      <c r="S709" s="711"/>
      <c r="T709" s="711"/>
      <c r="U709" s="711"/>
      <c r="V709" s="711"/>
      <c r="W709" s="711"/>
      <c r="X709" s="711"/>
      <c r="Y709" s="711"/>
      <c r="Z709" s="711"/>
      <c r="AA709" s="711"/>
      <c r="AB709" s="711"/>
      <c r="AC709" s="711"/>
      <c r="AD709" s="711"/>
      <c r="AE709" s="711"/>
      <c r="AF709" s="711"/>
      <c r="AG709" s="711"/>
      <c r="AH709" s="711"/>
      <c r="AI709" s="711"/>
      <c r="AJ709" s="711"/>
    </row>
    <row r="710" spans="1:36" ht="15.75" customHeight="1">
      <c r="A710" s="711"/>
      <c r="B710" s="711"/>
      <c r="C710" s="711"/>
      <c r="D710" s="711"/>
      <c r="E710" s="711"/>
      <c r="F710" s="711"/>
      <c r="G710" s="711"/>
      <c r="H710" s="711"/>
      <c r="I710" s="711"/>
      <c r="J710" s="711"/>
      <c r="K710" s="711"/>
      <c r="L710" s="711"/>
      <c r="M710" s="711"/>
      <c r="N710" s="711"/>
      <c r="O710" s="711"/>
      <c r="P710" s="711"/>
      <c r="Q710" s="711"/>
      <c r="R710" s="711"/>
      <c r="S710" s="711"/>
      <c r="T710" s="711"/>
      <c r="U710" s="711"/>
      <c r="V710" s="711"/>
      <c r="W710" s="711"/>
      <c r="X710" s="711"/>
      <c r="Y710" s="711"/>
      <c r="Z710" s="711"/>
      <c r="AA710" s="711"/>
      <c r="AB710" s="711"/>
      <c r="AC710" s="711"/>
      <c r="AD710" s="711"/>
      <c r="AE710" s="711"/>
      <c r="AF710" s="711"/>
      <c r="AG710" s="711"/>
      <c r="AH710" s="711"/>
      <c r="AI710" s="711"/>
      <c r="AJ710" s="711"/>
    </row>
    <row r="711" spans="1:36" ht="15.75" customHeight="1">
      <c r="A711" s="711"/>
      <c r="B711" s="711"/>
      <c r="C711" s="711"/>
      <c r="D711" s="711"/>
      <c r="E711" s="711"/>
      <c r="F711" s="711"/>
      <c r="G711" s="711"/>
      <c r="H711" s="711"/>
      <c r="I711" s="711"/>
      <c r="J711" s="711"/>
      <c r="K711" s="711"/>
      <c r="L711" s="711"/>
      <c r="M711" s="711"/>
      <c r="N711" s="711"/>
      <c r="O711" s="711"/>
      <c r="P711" s="711"/>
      <c r="Q711" s="711"/>
      <c r="R711" s="711"/>
      <c r="S711" s="711"/>
      <c r="T711" s="711"/>
      <c r="U711" s="711"/>
      <c r="V711" s="711"/>
      <c r="W711" s="711"/>
      <c r="X711" s="711"/>
      <c r="Y711" s="711"/>
      <c r="Z711" s="711"/>
      <c r="AA711" s="711"/>
      <c r="AB711" s="711"/>
      <c r="AC711" s="711"/>
      <c r="AD711" s="711"/>
      <c r="AE711" s="711"/>
      <c r="AF711" s="711"/>
      <c r="AG711" s="711"/>
      <c r="AH711" s="711"/>
      <c r="AI711" s="711"/>
      <c r="AJ711" s="711"/>
    </row>
    <row r="712" spans="1:36" ht="15.75" customHeight="1">
      <c r="A712" s="711"/>
      <c r="B712" s="711"/>
      <c r="C712" s="711"/>
      <c r="D712" s="711"/>
      <c r="E712" s="711"/>
      <c r="F712" s="711"/>
      <c r="G712" s="711"/>
      <c r="H712" s="711"/>
      <c r="I712" s="711"/>
      <c r="J712" s="711"/>
      <c r="K712" s="711"/>
      <c r="L712" s="711"/>
      <c r="M712" s="711"/>
      <c r="N712" s="711"/>
      <c r="O712" s="711"/>
      <c r="P712" s="711"/>
      <c r="Q712" s="711"/>
      <c r="R712" s="711"/>
      <c r="S712" s="711"/>
      <c r="T712" s="711"/>
      <c r="U712" s="711"/>
      <c r="V712" s="711"/>
      <c r="W712" s="711"/>
      <c r="X712" s="711"/>
      <c r="Y712" s="711"/>
      <c r="Z712" s="711"/>
      <c r="AA712" s="711"/>
      <c r="AB712" s="711"/>
      <c r="AC712" s="711"/>
      <c r="AD712" s="711"/>
      <c r="AE712" s="711"/>
      <c r="AF712" s="711"/>
      <c r="AG712" s="711"/>
      <c r="AH712" s="711"/>
      <c r="AI712" s="711"/>
      <c r="AJ712" s="711"/>
    </row>
    <row r="713" spans="1:36" ht="15.75" customHeight="1">
      <c r="A713" s="711"/>
      <c r="B713" s="711"/>
      <c r="C713" s="711"/>
      <c r="D713" s="711"/>
      <c r="E713" s="711"/>
      <c r="F713" s="711"/>
      <c r="G713" s="711"/>
      <c r="H713" s="711"/>
      <c r="I713" s="711"/>
      <c r="J713" s="711"/>
      <c r="K713" s="711"/>
      <c r="L713" s="711"/>
      <c r="M713" s="711"/>
      <c r="N713" s="711"/>
      <c r="O713" s="711"/>
      <c r="P713" s="711"/>
      <c r="Q713" s="711"/>
      <c r="R713" s="711"/>
      <c r="S713" s="711"/>
      <c r="T713" s="711"/>
      <c r="U713" s="711"/>
      <c r="V713" s="711"/>
      <c r="W713" s="711"/>
      <c r="X713" s="711"/>
      <c r="Y713" s="711"/>
      <c r="Z713" s="711"/>
      <c r="AA713" s="711"/>
      <c r="AB713" s="711"/>
      <c r="AC713" s="711"/>
      <c r="AD713" s="711"/>
      <c r="AE713" s="711"/>
      <c r="AF713" s="711"/>
      <c r="AG713" s="711"/>
      <c r="AH713" s="711"/>
      <c r="AI713" s="711"/>
      <c r="AJ713" s="711"/>
    </row>
    <row r="714" spans="1:36" ht="15.75" customHeight="1">
      <c r="A714" s="711"/>
      <c r="B714" s="711"/>
      <c r="C714" s="711"/>
      <c r="D714" s="711"/>
      <c r="E714" s="711"/>
      <c r="F714" s="711"/>
      <c r="G714" s="711"/>
      <c r="H714" s="711"/>
      <c r="I714" s="711"/>
      <c r="J714" s="711"/>
      <c r="K714" s="711"/>
      <c r="L714" s="711"/>
      <c r="M714" s="711"/>
      <c r="N714" s="711"/>
      <c r="O714" s="711"/>
      <c r="P714" s="711"/>
      <c r="Q714" s="711"/>
      <c r="R714" s="711"/>
      <c r="S714" s="711"/>
      <c r="T714" s="711"/>
      <c r="U714" s="711"/>
      <c r="V714" s="711"/>
      <c r="W714" s="711"/>
      <c r="X714" s="711"/>
      <c r="Y714" s="711"/>
      <c r="Z714" s="711"/>
      <c r="AA714" s="711"/>
      <c r="AB714" s="711"/>
      <c r="AC714" s="711"/>
      <c r="AD714" s="711"/>
      <c r="AE714" s="711"/>
      <c r="AF714" s="711"/>
      <c r="AG714" s="711"/>
      <c r="AH714" s="711"/>
      <c r="AI714" s="711"/>
      <c r="AJ714" s="711"/>
    </row>
    <row r="715" spans="1:36" ht="15.75" customHeight="1">
      <c r="A715" s="711"/>
      <c r="B715" s="711"/>
      <c r="C715" s="711"/>
      <c r="D715" s="711"/>
      <c r="E715" s="711"/>
      <c r="F715" s="711"/>
      <c r="G715" s="711"/>
      <c r="H715" s="711"/>
      <c r="I715" s="711"/>
      <c r="J715" s="711"/>
      <c r="K715" s="711"/>
      <c r="L715" s="711"/>
      <c r="M715" s="711"/>
      <c r="N715" s="711"/>
      <c r="O715" s="711"/>
      <c r="P715" s="711"/>
      <c r="Q715" s="711"/>
      <c r="R715" s="711"/>
      <c r="S715" s="711"/>
      <c r="T715" s="711"/>
      <c r="U715" s="711"/>
      <c r="V715" s="711"/>
      <c r="W715" s="711"/>
      <c r="X715" s="711"/>
      <c r="Y715" s="711"/>
      <c r="Z715" s="711"/>
      <c r="AA715" s="711"/>
      <c r="AB715" s="711"/>
      <c r="AC715" s="711"/>
      <c r="AD715" s="711"/>
      <c r="AE715" s="711"/>
      <c r="AF715" s="711"/>
      <c r="AG715" s="711"/>
      <c r="AH715" s="711"/>
      <c r="AI715" s="711"/>
      <c r="AJ715" s="711"/>
    </row>
    <row r="716" spans="1:36" ht="15.75" customHeight="1">
      <c r="A716" s="711"/>
      <c r="B716" s="711"/>
      <c r="C716" s="711"/>
      <c r="D716" s="711"/>
      <c r="E716" s="711"/>
      <c r="F716" s="711"/>
      <c r="G716" s="711"/>
      <c r="H716" s="711"/>
      <c r="I716" s="711"/>
      <c r="J716" s="711"/>
      <c r="K716" s="711"/>
      <c r="L716" s="711"/>
      <c r="M716" s="711"/>
      <c r="N716" s="711"/>
      <c r="O716" s="711"/>
      <c r="P716" s="711"/>
      <c r="Q716" s="711"/>
      <c r="R716" s="711"/>
      <c r="S716" s="711"/>
      <c r="T716" s="711"/>
      <c r="U716" s="711"/>
      <c r="V716" s="711"/>
      <c r="W716" s="711"/>
      <c r="X716" s="711"/>
      <c r="Y716" s="711"/>
      <c r="Z716" s="711"/>
      <c r="AA716" s="711"/>
      <c r="AB716" s="711"/>
      <c r="AC716" s="711"/>
      <c r="AD716" s="711"/>
      <c r="AE716" s="711"/>
      <c r="AF716" s="711"/>
      <c r="AG716" s="711"/>
      <c r="AH716" s="711"/>
      <c r="AI716" s="711"/>
      <c r="AJ716" s="711"/>
    </row>
    <row r="717" spans="1:36" ht="15.75" customHeight="1">
      <c r="A717" s="711"/>
      <c r="B717" s="711"/>
      <c r="C717" s="711"/>
      <c r="D717" s="711"/>
      <c r="E717" s="711"/>
      <c r="F717" s="711"/>
      <c r="G717" s="711"/>
      <c r="H717" s="711"/>
      <c r="I717" s="711"/>
      <c r="J717" s="711"/>
      <c r="K717" s="711"/>
      <c r="L717" s="711"/>
      <c r="M717" s="711"/>
      <c r="N717" s="711"/>
      <c r="O717" s="711"/>
      <c r="P717" s="711"/>
      <c r="Q717" s="711"/>
      <c r="R717" s="711"/>
      <c r="S717" s="711"/>
      <c r="T717" s="711"/>
      <c r="U717" s="711"/>
      <c r="V717" s="711"/>
      <c r="W717" s="711"/>
      <c r="X717" s="711"/>
      <c r="Y717" s="711"/>
      <c r="Z717" s="711"/>
      <c r="AA717" s="711"/>
      <c r="AB717" s="711"/>
      <c r="AC717" s="711"/>
      <c r="AD717" s="711"/>
      <c r="AE717" s="711"/>
      <c r="AF717" s="711"/>
      <c r="AG717" s="711"/>
      <c r="AH717" s="711"/>
      <c r="AI717" s="711"/>
      <c r="AJ717" s="711"/>
    </row>
    <row r="718" spans="1:36" ht="15.75" customHeight="1">
      <c r="A718" s="711"/>
      <c r="B718" s="711"/>
      <c r="C718" s="711"/>
      <c r="D718" s="711"/>
      <c r="E718" s="711"/>
      <c r="F718" s="711"/>
      <c r="G718" s="711"/>
      <c r="H718" s="711"/>
      <c r="I718" s="711"/>
      <c r="J718" s="711"/>
      <c r="K718" s="711"/>
      <c r="L718" s="711"/>
      <c r="M718" s="711"/>
      <c r="N718" s="711"/>
      <c r="O718" s="711"/>
      <c r="P718" s="711"/>
      <c r="Q718" s="711"/>
      <c r="R718" s="711"/>
      <c r="S718" s="711"/>
      <c r="T718" s="711"/>
      <c r="U718" s="711"/>
      <c r="V718" s="711"/>
      <c r="W718" s="711"/>
      <c r="X718" s="711"/>
      <c r="Y718" s="711"/>
      <c r="Z718" s="711"/>
      <c r="AA718" s="711"/>
      <c r="AB718" s="711"/>
      <c r="AC718" s="711"/>
      <c r="AD718" s="711"/>
      <c r="AE718" s="711"/>
      <c r="AF718" s="711"/>
      <c r="AG718" s="711"/>
      <c r="AH718" s="711"/>
      <c r="AI718" s="711"/>
      <c r="AJ718" s="711"/>
    </row>
    <row r="719" spans="1:36" ht="15.75" customHeight="1">
      <c r="A719" s="711"/>
      <c r="B719" s="711"/>
      <c r="C719" s="711"/>
      <c r="D719" s="711"/>
      <c r="E719" s="711"/>
      <c r="F719" s="711"/>
      <c r="G719" s="711"/>
      <c r="H719" s="711"/>
      <c r="I719" s="711"/>
      <c r="J719" s="711"/>
      <c r="K719" s="711"/>
      <c r="L719" s="711"/>
      <c r="M719" s="711"/>
      <c r="N719" s="711"/>
      <c r="O719" s="711"/>
      <c r="P719" s="711"/>
      <c r="Q719" s="711"/>
      <c r="R719" s="711"/>
      <c r="S719" s="711"/>
      <c r="T719" s="711"/>
      <c r="U719" s="711"/>
      <c r="V719" s="711"/>
      <c r="W719" s="711"/>
      <c r="X719" s="711"/>
      <c r="Y719" s="711"/>
      <c r="Z719" s="711"/>
      <c r="AA719" s="711"/>
      <c r="AB719" s="711"/>
      <c r="AC719" s="711"/>
      <c r="AD719" s="711"/>
      <c r="AE719" s="711"/>
      <c r="AF719" s="711"/>
      <c r="AG719" s="711"/>
      <c r="AH719" s="711"/>
      <c r="AI719" s="711"/>
      <c r="AJ719" s="711"/>
    </row>
    <row r="720" spans="1:36" ht="15.75" customHeight="1">
      <c r="A720" s="711"/>
      <c r="B720" s="711"/>
      <c r="C720" s="711"/>
      <c r="D720" s="711"/>
      <c r="E720" s="711"/>
      <c r="F720" s="711"/>
      <c r="G720" s="711"/>
      <c r="H720" s="711"/>
      <c r="I720" s="711"/>
      <c r="J720" s="711"/>
      <c r="K720" s="711"/>
      <c r="L720" s="711"/>
      <c r="M720" s="711"/>
      <c r="N720" s="711"/>
      <c r="O720" s="711"/>
      <c r="P720" s="711"/>
      <c r="Q720" s="711"/>
      <c r="R720" s="711"/>
      <c r="S720" s="711"/>
      <c r="T720" s="711"/>
      <c r="U720" s="711"/>
      <c r="V720" s="711"/>
      <c r="W720" s="711"/>
      <c r="X720" s="711"/>
      <c r="Y720" s="711"/>
      <c r="Z720" s="711"/>
      <c r="AA720" s="711"/>
      <c r="AB720" s="711"/>
      <c r="AC720" s="711"/>
      <c r="AD720" s="711"/>
      <c r="AE720" s="711"/>
      <c r="AF720" s="711"/>
      <c r="AG720" s="711"/>
      <c r="AH720" s="711"/>
      <c r="AI720" s="711"/>
      <c r="AJ720" s="711"/>
    </row>
    <row r="721" spans="1:36" ht="15.75" customHeight="1">
      <c r="A721" s="711"/>
      <c r="B721" s="711"/>
      <c r="C721" s="711"/>
      <c r="D721" s="711"/>
      <c r="E721" s="711"/>
      <c r="F721" s="711"/>
      <c r="G721" s="711"/>
      <c r="H721" s="711"/>
      <c r="I721" s="711"/>
      <c r="J721" s="711"/>
      <c r="K721" s="711"/>
      <c r="L721" s="711"/>
      <c r="M721" s="711"/>
      <c r="N721" s="711"/>
      <c r="O721" s="711"/>
      <c r="P721" s="711"/>
      <c r="Q721" s="711"/>
      <c r="R721" s="711"/>
      <c r="S721" s="711"/>
      <c r="T721" s="711"/>
      <c r="U721" s="711"/>
      <c r="V721" s="711"/>
      <c r="W721" s="711"/>
      <c r="X721" s="711"/>
      <c r="Y721" s="711"/>
      <c r="Z721" s="711"/>
      <c r="AA721" s="711"/>
      <c r="AB721" s="711"/>
      <c r="AC721" s="711"/>
      <c r="AD721" s="711"/>
      <c r="AE721" s="711"/>
      <c r="AF721" s="711"/>
      <c r="AG721" s="711"/>
      <c r="AH721" s="711"/>
      <c r="AI721" s="711"/>
      <c r="AJ721" s="711"/>
    </row>
    <row r="722" spans="1:36" ht="15.75" customHeight="1">
      <c r="A722" s="711"/>
      <c r="B722" s="711"/>
      <c r="C722" s="711"/>
      <c r="D722" s="711"/>
      <c r="E722" s="711"/>
      <c r="F722" s="711"/>
      <c r="G722" s="711"/>
      <c r="H722" s="711"/>
      <c r="I722" s="711"/>
      <c r="J722" s="711"/>
      <c r="K722" s="711"/>
      <c r="L722" s="711"/>
      <c r="M722" s="711"/>
      <c r="N722" s="711"/>
      <c r="O722" s="711"/>
      <c r="P722" s="711"/>
      <c r="Q722" s="711"/>
      <c r="R722" s="711"/>
      <c r="S722" s="711"/>
      <c r="T722" s="711"/>
      <c r="U722" s="711"/>
      <c r="V722" s="711"/>
      <c r="W722" s="711"/>
      <c r="X722" s="711"/>
      <c r="Y722" s="711"/>
      <c r="Z722" s="711"/>
      <c r="AA722" s="711"/>
      <c r="AB722" s="711"/>
      <c r="AC722" s="711"/>
      <c r="AD722" s="711"/>
      <c r="AE722" s="711"/>
      <c r="AF722" s="711"/>
      <c r="AG722" s="711"/>
      <c r="AH722" s="711"/>
      <c r="AI722" s="711"/>
      <c r="AJ722" s="711"/>
    </row>
    <row r="723" spans="1:36" ht="15.75" customHeight="1">
      <c r="A723" s="711"/>
      <c r="B723" s="711"/>
      <c r="C723" s="711"/>
      <c r="D723" s="711"/>
      <c r="E723" s="711"/>
      <c r="F723" s="711"/>
      <c r="G723" s="711"/>
      <c r="H723" s="711"/>
      <c r="I723" s="711"/>
      <c r="J723" s="711"/>
      <c r="K723" s="711"/>
      <c r="L723" s="711"/>
      <c r="M723" s="711"/>
      <c r="N723" s="711"/>
      <c r="O723" s="711"/>
      <c r="P723" s="711"/>
      <c r="Q723" s="711"/>
      <c r="R723" s="711"/>
      <c r="S723" s="711"/>
      <c r="T723" s="711"/>
      <c r="U723" s="711"/>
      <c r="V723" s="711"/>
      <c r="W723" s="711"/>
      <c r="X723" s="711"/>
      <c r="Y723" s="711"/>
      <c r="Z723" s="711"/>
      <c r="AA723" s="711"/>
      <c r="AB723" s="711"/>
      <c r="AC723" s="711"/>
      <c r="AD723" s="711"/>
      <c r="AE723" s="711"/>
      <c r="AF723" s="711"/>
      <c r="AG723" s="711"/>
      <c r="AH723" s="711"/>
      <c r="AI723" s="711"/>
      <c r="AJ723" s="711"/>
    </row>
    <row r="724" spans="1:36" ht="15.75" customHeight="1">
      <c r="A724" s="711"/>
      <c r="B724" s="711"/>
      <c r="C724" s="711"/>
      <c r="D724" s="711"/>
      <c r="E724" s="711"/>
      <c r="F724" s="711"/>
      <c r="G724" s="711"/>
      <c r="H724" s="711"/>
      <c r="I724" s="711"/>
      <c r="J724" s="711"/>
      <c r="K724" s="711"/>
      <c r="L724" s="711"/>
      <c r="M724" s="711"/>
      <c r="N724" s="711"/>
      <c r="O724" s="711"/>
      <c r="P724" s="711"/>
      <c r="Q724" s="711"/>
      <c r="R724" s="711"/>
      <c r="S724" s="711"/>
      <c r="T724" s="711"/>
      <c r="U724" s="711"/>
      <c r="V724" s="711"/>
      <c r="W724" s="711"/>
      <c r="X724" s="711"/>
      <c r="Y724" s="711"/>
      <c r="Z724" s="711"/>
      <c r="AA724" s="711"/>
      <c r="AB724" s="711"/>
      <c r="AC724" s="711"/>
      <c r="AD724" s="711"/>
      <c r="AE724" s="711"/>
      <c r="AF724" s="711"/>
      <c r="AG724" s="711"/>
      <c r="AH724" s="711"/>
      <c r="AI724" s="711"/>
      <c r="AJ724" s="711"/>
    </row>
    <row r="725" spans="1:36" ht="15.75" customHeight="1">
      <c r="A725" s="711"/>
      <c r="B725" s="711"/>
      <c r="C725" s="711"/>
      <c r="D725" s="711"/>
      <c r="E725" s="711"/>
      <c r="F725" s="711"/>
      <c r="G725" s="711"/>
      <c r="H725" s="711"/>
      <c r="I725" s="711"/>
      <c r="J725" s="711"/>
      <c r="K725" s="711"/>
      <c r="L725" s="711"/>
      <c r="M725" s="711"/>
      <c r="N725" s="711"/>
      <c r="O725" s="711"/>
      <c r="P725" s="711"/>
      <c r="Q725" s="711"/>
      <c r="R725" s="711"/>
      <c r="S725" s="711"/>
      <c r="T725" s="711"/>
      <c r="U725" s="711"/>
      <c r="V725" s="711"/>
      <c r="W725" s="711"/>
      <c r="X725" s="711"/>
      <c r="Y725" s="711"/>
      <c r="Z725" s="711"/>
      <c r="AA725" s="711"/>
      <c r="AB725" s="711"/>
      <c r="AC725" s="711"/>
      <c r="AD725" s="711"/>
      <c r="AE725" s="711"/>
      <c r="AF725" s="711"/>
      <c r="AG725" s="711"/>
      <c r="AH725" s="711"/>
      <c r="AI725" s="711"/>
      <c r="AJ725" s="711"/>
    </row>
    <row r="726" spans="1:36" ht="15.75" customHeight="1">
      <c r="A726" s="711"/>
      <c r="B726" s="711"/>
      <c r="C726" s="711"/>
      <c r="D726" s="711"/>
      <c r="E726" s="711"/>
      <c r="F726" s="711"/>
      <c r="G726" s="711"/>
      <c r="H726" s="711"/>
      <c r="I726" s="711"/>
      <c r="J726" s="711"/>
      <c r="K726" s="711"/>
      <c r="L726" s="711"/>
      <c r="M726" s="711"/>
      <c r="N726" s="711"/>
      <c r="O726" s="711"/>
      <c r="P726" s="711"/>
      <c r="Q726" s="711"/>
      <c r="R726" s="711"/>
      <c r="S726" s="711"/>
      <c r="T726" s="711"/>
      <c r="U726" s="711"/>
      <c r="V726" s="711"/>
      <c r="W726" s="711"/>
      <c r="X726" s="711"/>
      <c r="Y726" s="711"/>
      <c r="Z726" s="711"/>
      <c r="AA726" s="711"/>
      <c r="AB726" s="711"/>
      <c r="AC726" s="711"/>
      <c r="AD726" s="711"/>
      <c r="AE726" s="711"/>
      <c r="AF726" s="711"/>
      <c r="AG726" s="711"/>
      <c r="AH726" s="711"/>
      <c r="AI726" s="711"/>
      <c r="AJ726" s="711"/>
    </row>
    <row r="727" spans="1:36" ht="15.75" customHeight="1">
      <c r="A727" s="711"/>
      <c r="B727" s="711"/>
      <c r="C727" s="711"/>
      <c r="D727" s="711"/>
      <c r="E727" s="711"/>
      <c r="F727" s="711"/>
      <c r="G727" s="711"/>
      <c r="H727" s="711"/>
      <c r="I727" s="711"/>
      <c r="J727" s="711"/>
      <c r="K727" s="711"/>
      <c r="L727" s="711"/>
      <c r="M727" s="711"/>
      <c r="N727" s="711"/>
      <c r="O727" s="711"/>
      <c r="P727" s="711"/>
      <c r="Q727" s="711"/>
      <c r="R727" s="711"/>
      <c r="S727" s="711"/>
      <c r="T727" s="711"/>
      <c r="U727" s="711"/>
      <c r="V727" s="711"/>
      <c r="W727" s="711"/>
      <c r="X727" s="711"/>
      <c r="Y727" s="711"/>
      <c r="Z727" s="711"/>
      <c r="AA727" s="711"/>
      <c r="AB727" s="711"/>
      <c r="AC727" s="711"/>
      <c r="AD727" s="711"/>
      <c r="AE727" s="711"/>
      <c r="AF727" s="711"/>
      <c r="AG727" s="711"/>
      <c r="AH727" s="711"/>
      <c r="AI727" s="711"/>
      <c r="AJ727" s="711"/>
    </row>
    <row r="728" spans="1:36" ht="15.75" customHeight="1">
      <c r="A728" s="711"/>
      <c r="B728" s="711"/>
      <c r="C728" s="711"/>
      <c r="D728" s="711"/>
      <c r="E728" s="711"/>
      <c r="F728" s="711"/>
      <c r="G728" s="711"/>
      <c r="H728" s="711"/>
      <c r="I728" s="711"/>
      <c r="J728" s="711"/>
      <c r="K728" s="711"/>
      <c r="L728" s="711"/>
      <c r="M728" s="711"/>
      <c r="N728" s="711"/>
      <c r="O728" s="711"/>
      <c r="P728" s="711"/>
      <c r="Q728" s="711"/>
      <c r="R728" s="711"/>
      <c r="S728" s="711"/>
      <c r="T728" s="711"/>
      <c r="U728" s="711"/>
      <c r="V728" s="711"/>
      <c r="W728" s="711"/>
      <c r="X728" s="711"/>
      <c r="Y728" s="711"/>
      <c r="Z728" s="711"/>
      <c r="AA728" s="711"/>
      <c r="AB728" s="711"/>
      <c r="AC728" s="711"/>
      <c r="AD728" s="711"/>
      <c r="AE728" s="711"/>
      <c r="AF728" s="711"/>
      <c r="AG728" s="711"/>
      <c r="AH728" s="711"/>
      <c r="AI728" s="711"/>
      <c r="AJ728" s="711"/>
    </row>
    <row r="729" spans="1:36" ht="15.75" customHeight="1">
      <c r="A729" s="711"/>
      <c r="B729" s="711"/>
      <c r="C729" s="711"/>
      <c r="D729" s="711"/>
      <c r="E729" s="711"/>
      <c r="F729" s="711"/>
      <c r="G729" s="711"/>
      <c r="H729" s="711"/>
      <c r="I729" s="711"/>
      <c r="J729" s="711"/>
      <c r="K729" s="711"/>
      <c r="L729" s="711"/>
      <c r="M729" s="711"/>
      <c r="N729" s="711"/>
      <c r="O729" s="711"/>
      <c r="P729" s="711"/>
      <c r="Q729" s="711"/>
      <c r="R729" s="711"/>
      <c r="S729" s="711"/>
      <c r="T729" s="711"/>
      <c r="U729" s="711"/>
      <c r="V729" s="711"/>
      <c r="W729" s="711"/>
      <c r="X729" s="711"/>
      <c r="Y729" s="711"/>
      <c r="Z729" s="711"/>
      <c r="AA729" s="711"/>
      <c r="AB729" s="711"/>
      <c r="AC729" s="711"/>
      <c r="AD729" s="711"/>
      <c r="AE729" s="711"/>
      <c r="AF729" s="711"/>
      <c r="AG729" s="711"/>
      <c r="AH729" s="711"/>
      <c r="AI729" s="711"/>
      <c r="AJ729" s="711"/>
    </row>
    <row r="730" spans="1:36" ht="15.75" customHeight="1">
      <c r="A730" s="711"/>
      <c r="B730" s="711"/>
      <c r="C730" s="711"/>
      <c r="D730" s="711"/>
      <c r="E730" s="711"/>
      <c r="F730" s="711"/>
      <c r="G730" s="711"/>
      <c r="H730" s="711"/>
      <c r="I730" s="711"/>
      <c r="J730" s="711"/>
      <c r="K730" s="711"/>
      <c r="L730" s="711"/>
      <c r="M730" s="711"/>
      <c r="N730" s="711"/>
      <c r="O730" s="711"/>
      <c r="P730" s="711"/>
      <c r="Q730" s="711"/>
      <c r="R730" s="711"/>
      <c r="S730" s="711"/>
      <c r="T730" s="711"/>
      <c r="U730" s="711"/>
      <c r="V730" s="711"/>
      <c r="W730" s="711"/>
      <c r="X730" s="711"/>
      <c r="Y730" s="711"/>
      <c r="Z730" s="711"/>
      <c r="AA730" s="711"/>
      <c r="AB730" s="711"/>
      <c r="AC730" s="711"/>
      <c r="AD730" s="711"/>
      <c r="AE730" s="711"/>
      <c r="AF730" s="711"/>
      <c r="AG730" s="711"/>
      <c r="AH730" s="711"/>
      <c r="AI730" s="711"/>
      <c r="AJ730" s="711"/>
    </row>
    <row r="731" spans="1:36" ht="15.75" customHeight="1">
      <c r="A731" s="711"/>
      <c r="B731" s="711"/>
      <c r="C731" s="711"/>
      <c r="D731" s="711"/>
      <c r="E731" s="711"/>
      <c r="F731" s="711"/>
      <c r="G731" s="711"/>
      <c r="H731" s="711"/>
      <c r="I731" s="711"/>
      <c r="J731" s="711"/>
      <c r="K731" s="711"/>
      <c r="L731" s="711"/>
      <c r="M731" s="711"/>
      <c r="N731" s="711"/>
      <c r="O731" s="711"/>
      <c r="P731" s="711"/>
      <c r="Q731" s="711"/>
      <c r="R731" s="711"/>
      <c r="S731" s="711"/>
      <c r="T731" s="711"/>
      <c r="U731" s="711"/>
      <c r="V731" s="711"/>
      <c r="W731" s="711"/>
      <c r="X731" s="711"/>
      <c r="Y731" s="711"/>
      <c r="Z731" s="711"/>
      <c r="AA731" s="711"/>
      <c r="AB731" s="711"/>
      <c r="AC731" s="711"/>
      <c r="AD731" s="711"/>
      <c r="AE731" s="711"/>
      <c r="AF731" s="711"/>
      <c r="AG731" s="711"/>
      <c r="AH731" s="711"/>
      <c r="AI731" s="711"/>
      <c r="AJ731" s="711"/>
    </row>
    <row r="732" spans="1:36" ht="15.75" customHeight="1">
      <c r="A732" s="711"/>
      <c r="B732" s="711"/>
      <c r="C732" s="711"/>
      <c r="D732" s="711"/>
      <c r="E732" s="711"/>
      <c r="F732" s="711"/>
      <c r="G732" s="711"/>
      <c r="H732" s="711"/>
      <c r="I732" s="711"/>
      <c r="J732" s="711"/>
      <c r="K732" s="711"/>
      <c r="L732" s="711"/>
      <c r="M732" s="711"/>
      <c r="N732" s="711"/>
      <c r="O732" s="711"/>
      <c r="P732" s="711"/>
      <c r="Q732" s="711"/>
      <c r="R732" s="711"/>
      <c r="S732" s="711"/>
      <c r="T732" s="711"/>
      <c r="U732" s="711"/>
      <c r="V732" s="711"/>
      <c r="W732" s="711"/>
      <c r="X732" s="711"/>
      <c r="Y732" s="711"/>
      <c r="Z732" s="711"/>
      <c r="AA732" s="711"/>
      <c r="AB732" s="711"/>
      <c r="AC732" s="711"/>
      <c r="AD732" s="711"/>
      <c r="AE732" s="711"/>
      <c r="AF732" s="711"/>
      <c r="AG732" s="711"/>
      <c r="AH732" s="711"/>
      <c r="AI732" s="711"/>
      <c r="AJ732" s="711"/>
    </row>
    <row r="733" spans="1:36" ht="15.75" customHeight="1">
      <c r="A733" s="711"/>
      <c r="B733" s="711"/>
      <c r="C733" s="711"/>
      <c r="D733" s="711"/>
      <c r="E733" s="711"/>
      <c r="F733" s="711"/>
      <c r="G733" s="711"/>
      <c r="H733" s="711"/>
      <c r="I733" s="711"/>
      <c r="J733" s="711"/>
      <c r="K733" s="711"/>
      <c r="L733" s="711"/>
      <c r="M733" s="711"/>
      <c r="N733" s="711"/>
      <c r="O733" s="711"/>
      <c r="P733" s="711"/>
      <c r="Q733" s="711"/>
      <c r="R733" s="711"/>
      <c r="S733" s="711"/>
      <c r="T733" s="711"/>
      <c r="U733" s="711"/>
      <c r="V733" s="711"/>
      <c r="W733" s="711"/>
      <c r="X733" s="711"/>
      <c r="Y733" s="711"/>
      <c r="Z733" s="711"/>
      <c r="AA733" s="711"/>
      <c r="AB733" s="711"/>
      <c r="AC733" s="711"/>
      <c r="AD733" s="711"/>
      <c r="AE733" s="711"/>
      <c r="AF733" s="711"/>
      <c r="AG733" s="711"/>
      <c r="AH733" s="711"/>
      <c r="AI733" s="711"/>
      <c r="AJ733" s="711"/>
    </row>
    <row r="734" spans="1:36" ht="15.75" customHeight="1">
      <c r="A734" s="711"/>
      <c r="B734" s="711"/>
      <c r="C734" s="711"/>
      <c r="D734" s="711"/>
      <c r="E734" s="711"/>
      <c r="F734" s="711"/>
      <c r="G734" s="711"/>
      <c r="H734" s="711"/>
      <c r="I734" s="711"/>
      <c r="J734" s="711"/>
      <c r="K734" s="711"/>
      <c r="L734" s="711"/>
      <c r="M734" s="711"/>
      <c r="N734" s="711"/>
      <c r="O734" s="711"/>
      <c r="P734" s="711"/>
      <c r="Q734" s="711"/>
      <c r="R734" s="711"/>
      <c r="S734" s="711"/>
      <c r="T734" s="711"/>
      <c r="U734" s="711"/>
      <c r="V734" s="711"/>
      <c r="W734" s="711"/>
      <c r="X734" s="711"/>
      <c r="Y734" s="711"/>
      <c r="Z734" s="711"/>
      <c r="AA734" s="711"/>
      <c r="AB734" s="711"/>
      <c r="AC734" s="711"/>
      <c r="AD734" s="711"/>
      <c r="AE734" s="711"/>
      <c r="AF734" s="711"/>
      <c r="AG734" s="711"/>
      <c r="AH734" s="711"/>
      <c r="AI734" s="711"/>
      <c r="AJ734" s="711"/>
    </row>
    <row r="735" spans="1:36" ht="15.75" customHeight="1">
      <c r="A735" s="711"/>
      <c r="B735" s="711"/>
      <c r="C735" s="711"/>
      <c r="D735" s="711"/>
      <c r="E735" s="711"/>
      <c r="F735" s="711"/>
      <c r="G735" s="711"/>
      <c r="H735" s="711"/>
      <c r="I735" s="711"/>
      <c r="J735" s="711"/>
      <c r="K735" s="711"/>
      <c r="L735" s="711"/>
      <c r="M735" s="711"/>
      <c r="N735" s="711"/>
      <c r="O735" s="711"/>
      <c r="P735" s="711"/>
      <c r="Q735" s="711"/>
      <c r="R735" s="711"/>
      <c r="S735" s="711"/>
      <c r="T735" s="711"/>
      <c r="U735" s="711"/>
      <c r="V735" s="711"/>
      <c r="W735" s="711"/>
      <c r="X735" s="711"/>
      <c r="Y735" s="711"/>
      <c r="Z735" s="711"/>
      <c r="AA735" s="711"/>
      <c r="AB735" s="711"/>
      <c r="AC735" s="711"/>
      <c r="AD735" s="711"/>
      <c r="AE735" s="711"/>
      <c r="AF735" s="711"/>
      <c r="AG735" s="711"/>
      <c r="AH735" s="711"/>
      <c r="AI735" s="711"/>
      <c r="AJ735" s="711"/>
    </row>
    <row r="736" spans="1:36" ht="15.75" customHeight="1">
      <c r="A736" s="711"/>
      <c r="B736" s="711"/>
      <c r="C736" s="711"/>
      <c r="D736" s="711"/>
      <c r="E736" s="711"/>
      <c r="F736" s="711"/>
      <c r="G736" s="711"/>
      <c r="H736" s="711"/>
      <c r="I736" s="711"/>
      <c r="J736" s="711"/>
      <c r="K736" s="711"/>
      <c r="L736" s="711"/>
      <c r="M736" s="711"/>
      <c r="N736" s="711"/>
      <c r="O736" s="711"/>
      <c r="P736" s="711"/>
      <c r="Q736" s="711"/>
      <c r="R736" s="711"/>
      <c r="S736" s="711"/>
      <c r="T736" s="711"/>
      <c r="U736" s="711"/>
      <c r="V736" s="711"/>
      <c r="W736" s="711"/>
      <c r="X736" s="711"/>
      <c r="Y736" s="711"/>
      <c r="Z736" s="711"/>
      <c r="AA736" s="711"/>
      <c r="AB736" s="711"/>
      <c r="AC736" s="711"/>
      <c r="AD736" s="711"/>
      <c r="AE736" s="711"/>
      <c r="AF736" s="711"/>
      <c r="AG736" s="711"/>
      <c r="AH736" s="711"/>
      <c r="AI736" s="711"/>
      <c r="AJ736" s="711"/>
    </row>
    <row r="737" spans="1:36" ht="15.75" customHeight="1">
      <c r="A737" s="711"/>
      <c r="B737" s="711"/>
      <c r="C737" s="711"/>
      <c r="D737" s="711"/>
      <c r="E737" s="711"/>
      <c r="F737" s="711"/>
      <c r="G737" s="711"/>
      <c r="H737" s="711"/>
      <c r="I737" s="711"/>
      <c r="J737" s="711"/>
      <c r="K737" s="711"/>
      <c r="L737" s="711"/>
      <c r="M737" s="711"/>
      <c r="N737" s="711"/>
      <c r="O737" s="711"/>
      <c r="P737" s="711"/>
      <c r="Q737" s="711"/>
      <c r="R737" s="711"/>
      <c r="S737" s="711"/>
      <c r="T737" s="711"/>
      <c r="U737" s="711"/>
      <c r="V737" s="711"/>
      <c r="W737" s="711"/>
      <c r="X737" s="711"/>
      <c r="Y737" s="711"/>
      <c r="Z737" s="711"/>
      <c r="AA737" s="711"/>
      <c r="AB737" s="711"/>
      <c r="AC737" s="711"/>
      <c r="AD737" s="711"/>
      <c r="AE737" s="711"/>
      <c r="AF737" s="711"/>
      <c r="AG737" s="711"/>
      <c r="AH737" s="711"/>
      <c r="AI737" s="711"/>
      <c r="AJ737" s="711"/>
    </row>
    <row r="738" spans="1:36" ht="15.75" customHeight="1">
      <c r="A738" s="711"/>
      <c r="B738" s="711"/>
      <c r="C738" s="711"/>
      <c r="D738" s="711"/>
      <c r="E738" s="711"/>
      <c r="F738" s="711"/>
      <c r="G738" s="711"/>
      <c r="H738" s="711"/>
      <c r="I738" s="711"/>
      <c r="J738" s="711"/>
      <c r="K738" s="711"/>
      <c r="L738" s="711"/>
      <c r="M738" s="711"/>
      <c r="N738" s="711"/>
      <c r="O738" s="711"/>
      <c r="P738" s="711"/>
      <c r="Q738" s="711"/>
      <c r="R738" s="711"/>
      <c r="S738" s="711"/>
      <c r="T738" s="711"/>
      <c r="U738" s="711"/>
      <c r="V738" s="711"/>
      <c r="W738" s="711"/>
      <c r="X738" s="711"/>
      <c r="Y738" s="711"/>
      <c r="Z738" s="711"/>
      <c r="AA738" s="711"/>
      <c r="AB738" s="711"/>
      <c r="AC738" s="711"/>
      <c r="AD738" s="711"/>
      <c r="AE738" s="711"/>
      <c r="AF738" s="711"/>
      <c r="AG738" s="711"/>
      <c r="AH738" s="711"/>
      <c r="AI738" s="711"/>
      <c r="AJ738" s="711"/>
    </row>
    <row r="739" spans="1:36" ht="15.75" customHeight="1">
      <c r="A739" s="711"/>
      <c r="B739" s="711"/>
      <c r="C739" s="711"/>
      <c r="D739" s="711"/>
      <c r="E739" s="711"/>
      <c r="F739" s="711"/>
      <c r="G739" s="711"/>
      <c r="H739" s="711"/>
      <c r="I739" s="711"/>
      <c r="J739" s="711"/>
      <c r="K739" s="711"/>
      <c r="L739" s="711"/>
      <c r="M739" s="711"/>
      <c r="N739" s="711"/>
      <c r="O739" s="711"/>
      <c r="P739" s="711"/>
      <c r="Q739" s="711"/>
      <c r="R739" s="711"/>
      <c r="S739" s="711"/>
      <c r="T739" s="711"/>
      <c r="U739" s="711"/>
      <c r="V739" s="711"/>
      <c r="W739" s="711"/>
      <c r="X739" s="711"/>
      <c r="Y739" s="711"/>
      <c r="Z739" s="711"/>
      <c r="AA739" s="711"/>
      <c r="AB739" s="711"/>
      <c r="AC739" s="711"/>
      <c r="AD739" s="711"/>
      <c r="AE739" s="711"/>
      <c r="AF739" s="711"/>
      <c r="AG739" s="711"/>
      <c r="AH739" s="711"/>
      <c r="AI739" s="711"/>
      <c r="AJ739" s="711"/>
    </row>
    <row r="740" spans="1:36" ht="15.75" customHeight="1">
      <c r="A740" s="711"/>
      <c r="B740" s="711"/>
      <c r="C740" s="711"/>
      <c r="D740" s="711"/>
      <c r="E740" s="711"/>
      <c r="F740" s="711"/>
      <c r="G740" s="711"/>
      <c r="H740" s="711"/>
      <c r="I740" s="711"/>
      <c r="J740" s="711"/>
      <c r="K740" s="711"/>
      <c r="L740" s="711"/>
      <c r="M740" s="711"/>
      <c r="N740" s="711"/>
      <c r="O740" s="711"/>
      <c r="P740" s="711"/>
      <c r="Q740" s="711"/>
      <c r="R740" s="711"/>
      <c r="S740" s="711"/>
      <c r="T740" s="711"/>
      <c r="U740" s="711"/>
      <c r="V740" s="711"/>
      <c r="W740" s="711"/>
      <c r="X740" s="711"/>
      <c r="Y740" s="711"/>
      <c r="Z740" s="711"/>
      <c r="AA740" s="711"/>
      <c r="AB740" s="711"/>
      <c r="AC740" s="711"/>
      <c r="AD740" s="711"/>
      <c r="AE740" s="711"/>
      <c r="AF740" s="711"/>
      <c r="AG740" s="711"/>
      <c r="AH740" s="711"/>
      <c r="AI740" s="711"/>
      <c r="AJ740" s="711"/>
    </row>
    <row r="741" spans="1:36" ht="15.75" customHeight="1">
      <c r="A741" s="711"/>
      <c r="B741" s="711"/>
      <c r="C741" s="711"/>
      <c r="D741" s="711"/>
      <c r="E741" s="711"/>
      <c r="F741" s="711"/>
      <c r="G741" s="711"/>
      <c r="H741" s="711"/>
      <c r="I741" s="711"/>
      <c r="J741" s="711"/>
      <c r="K741" s="711"/>
      <c r="L741" s="711"/>
      <c r="M741" s="711"/>
      <c r="N741" s="711"/>
      <c r="O741" s="711"/>
      <c r="P741" s="711"/>
      <c r="Q741" s="711"/>
      <c r="R741" s="711"/>
      <c r="S741" s="711"/>
      <c r="T741" s="711"/>
      <c r="U741" s="711"/>
      <c r="V741" s="711"/>
      <c r="W741" s="711"/>
      <c r="X741" s="711"/>
      <c r="Y741" s="711"/>
      <c r="Z741" s="711"/>
      <c r="AA741" s="711"/>
      <c r="AB741" s="711"/>
      <c r="AC741" s="711"/>
      <c r="AD741" s="711"/>
      <c r="AE741" s="711"/>
      <c r="AF741" s="711"/>
      <c r="AG741" s="711"/>
      <c r="AH741" s="711"/>
      <c r="AI741" s="711"/>
      <c r="AJ741" s="711"/>
    </row>
    <row r="742" spans="1:36" ht="15.75" customHeight="1">
      <c r="A742" s="711"/>
      <c r="B742" s="711"/>
      <c r="C742" s="711"/>
      <c r="D742" s="711"/>
      <c r="E742" s="711"/>
      <c r="F742" s="711"/>
      <c r="G742" s="711"/>
      <c r="H742" s="711"/>
      <c r="I742" s="711"/>
      <c r="J742" s="711"/>
      <c r="K742" s="711"/>
      <c r="L742" s="711"/>
      <c r="M742" s="711"/>
      <c r="N742" s="711"/>
      <c r="O742" s="711"/>
      <c r="P742" s="711"/>
      <c r="Q742" s="711"/>
      <c r="R742" s="711"/>
      <c r="S742" s="711"/>
      <c r="T742" s="711"/>
      <c r="U742" s="711"/>
      <c r="V742" s="711"/>
      <c r="W742" s="711"/>
      <c r="X742" s="711"/>
      <c r="Y742" s="711"/>
      <c r="Z742" s="711"/>
      <c r="AA742" s="711"/>
      <c r="AB742" s="711"/>
      <c r="AC742" s="711"/>
      <c r="AD742" s="711"/>
      <c r="AE742" s="711"/>
      <c r="AF742" s="711"/>
      <c r="AG742" s="711"/>
      <c r="AH742" s="711"/>
      <c r="AI742" s="711"/>
      <c r="AJ742" s="711"/>
    </row>
    <row r="743" spans="1:36" ht="15.75" customHeight="1">
      <c r="A743" s="711"/>
      <c r="B743" s="711"/>
      <c r="C743" s="711"/>
      <c r="D743" s="711"/>
      <c r="E743" s="711"/>
      <c r="F743" s="711"/>
      <c r="G743" s="711"/>
      <c r="H743" s="711"/>
      <c r="I743" s="711"/>
      <c r="J743" s="711"/>
      <c r="K743" s="711"/>
      <c r="L743" s="711"/>
      <c r="M743" s="711"/>
      <c r="N743" s="711"/>
      <c r="O743" s="711"/>
      <c r="P743" s="711"/>
      <c r="Q743" s="711"/>
      <c r="R743" s="711"/>
      <c r="S743" s="711"/>
      <c r="T743" s="711"/>
      <c r="U743" s="711"/>
      <c r="V743" s="711"/>
      <c r="W743" s="711"/>
      <c r="X743" s="711"/>
      <c r="Y743" s="711"/>
      <c r="Z743" s="711"/>
      <c r="AA743" s="711"/>
      <c r="AB743" s="711"/>
      <c r="AC743" s="711"/>
      <c r="AD743" s="711"/>
      <c r="AE743" s="711"/>
      <c r="AF743" s="711"/>
      <c r="AG743" s="711"/>
      <c r="AH743" s="711"/>
      <c r="AI743" s="711"/>
      <c r="AJ743" s="711"/>
    </row>
    <row r="744" spans="1:36" ht="15.75" customHeight="1">
      <c r="A744" s="711"/>
      <c r="B744" s="711"/>
      <c r="C744" s="711"/>
      <c r="D744" s="711"/>
      <c r="E744" s="711"/>
      <c r="F744" s="711"/>
      <c r="G744" s="711"/>
      <c r="H744" s="711"/>
      <c r="I744" s="711"/>
      <c r="J744" s="711"/>
      <c r="K744" s="711"/>
      <c r="L744" s="711"/>
      <c r="M744" s="711"/>
      <c r="N744" s="711"/>
      <c r="O744" s="711"/>
      <c r="P744" s="711"/>
      <c r="Q744" s="711"/>
      <c r="R744" s="711"/>
      <c r="S744" s="711"/>
      <c r="T744" s="711"/>
      <c r="U744" s="711"/>
      <c r="V744" s="711"/>
      <c r="W744" s="711"/>
      <c r="X744" s="711"/>
      <c r="Y744" s="711"/>
      <c r="Z744" s="711"/>
      <c r="AA744" s="711"/>
      <c r="AB744" s="711"/>
      <c r="AC744" s="711"/>
      <c r="AD744" s="711"/>
      <c r="AE744" s="711"/>
      <c r="AF744" s="711"/>
      <c r="AG744" s="711"/>
      <c r="AH744" s="711"/>
      <c r="AI744" s="711"/>
      <c r="AJ744" s="711"/>
    </row>
    <row r="745" spans="1:36" ht="15.75" customHeight="1">
      <c r="A745" s="711"/>
      <c r="B745" s="711"/>
      <c r="C745" s="711"/>
      <c r="D745" s="711"/>
      <c r="E745" s="711"/>
      <c r="F745" s="711"/>
      <c r="G745" s="711"/>
      <c r="H745" s="711"/>
      <c r="I745" s="711"/>
      <c r="J745" s="711"/>
      <c r="K745" s="711"/>
      <c r="L745" s="711"/>
      <c r="M745" s="711"/>
      <c r="N745" s="711"/>
      <c r="O745" s="711"/>
      <c r="P745" s="711"/>
      <c r="Q745" s="711"/>
      <c r="R745" s="711"/>
      <c r="S745" s="711"/>
      <c r="T745" s="711"/>
      <c r="U745" s="711"/>
      <c r="V745" s="711"/>
      <c r="W745" s="711"/>
      <c r="X745" s="711"/>
      <c r="Y745" s="711"/>
      <c r="Z745" s="711"/>
      <c r="AA745" s="711"/>
      <c r="AB745" s="711"/>
      <c r="AC745" s="711"/>
      <c r="AD745" s="711"/>
      <c r="AE745" s="711"/>
      <c r="AF745" s="711"/>
      <c r="AG745" s="711"/>
      <c r="AH745" s="711"/>
      <c r="AI745" s="711"/>
      <c r="AJ745" s="711"/>
    </row>
    <row r="746" spans="1:36" ht="15.75" customHeight="1">
      <c r="A746" s="711"/>
      <c r="B746" s="711"/>
      <c r="C746" s="711"/>
      <c r="D746" s="711"/>
      <c r="E746" s="711"/>
      <c r="F746" s="711"/>
      <c r="G746" s="711"/>
      <c r="H746" s="711"/>
      <c r="I746" s="711"/>
      <c r="J746" s="711"/>
      <c r="K746" s="711"/>
      <c r="L746" s="711"/>
      <c r="M746" s="711"/>
      <c r="N746" s="711"/>
      <c r="O746" s="711"/>
      <c r="P746" s="711"/>
      <c r="Q746" s="711"/>
      <c r="R746" s="711"/>
      <c r="S746" s="711"/>
      <c r="T746" s="711"/>
      <c r="U746" s="711"/>
      <c r="V746" s="711"/>
      <c r="W746" s="711"/>
      <c r="X746" s="711"/>
      <c r="Y746" s="711"/>
      <c r="Z746" s="711"/>
      <c r="AA746" s="711"/>
      <c r="AB746" s="711"/>
      <c r="AC746" s="711"/>
      <c r="AD746" s="711"/>
      <c r="AE746" s="711"/>
      <c r="AF746" s="711"/>
      <c r="AG746" s="711"/>
      <c r="AH746" s="711"/>
      <c r="AI746" s="711"/>
      <c r="AJ746" s="711"/>
    </row>
    <row r="747" spans="1:36" ht="15.75" customHeight="1">
      <c r="A747" s="711"/>
      <c r="B747" s="711"/>
      <c r="C747" s="711"/>
      <c r="D747" s="711"/>
      <c r="E747" s="711"/>
      <c r="F747" s="711"/>
      <c r="G747" s="711"/>
      <c r="H747" s="711"/>
      <c r="I747" s="711"/>
      <c r="J747" s="711"/>
      <c r="K747" s="711"/>
      <c r="L747" s="711"/>
      <c r="M747" s="711"/>
      <c r="N747" s="711"/>
      <c r="O747" s="711"/>
      <c r="P747" s="711"/>
      <c r="Q747" s="711"/>
      <c r="R747" s="711"/>
      <c r="S747" s="711"/>
      <c r="T747" s="711"/>
      <c r="U747" s="711"/>
      <c r="V747" s="711"/>
      <c r="W747" s="711"/>
      <c r="X747" s="711"/>
      <c r="Y747" s="711"/>
      <c r="Z747" s="711"/>
      <c r="AA747" s="711"/>
      <c r="AB747" s="711"/>
      <c r="AC747" s="711"/>
      <c r="AD747" s="711"/>
      <c r="AE747" s="711"/>
      <c r="AF747" s="711"/>
      <c r="AG747" s="711"/>
      <c r="AH747" s="711"/>
      <c r="AI747" s="711"/>
      <c r="AJ747" s="711"/>
    </row>
    <row r="748" spans="1:36" ht="15.75" customHeight="1">
      <c r="A748" s="711"/>
      <c r="B748" s="711"/>
      <c r="C748" s="711"/>
      <c r="D748" s="711"/>
      <c r="E748" s="711"/>
      <c r="F748" s="711"/>
      <c r="G748" s="711"/>
      <c r="H748" s="711"/>
      <c r="I748" s="711"/>
      <c r="J748" s="711"/>
      <c r="K748" s="711"/>
      <c r="L748" s="711"/>
      <c r="M748" s="711"/>
      <c r="N748" s="711"/>
      <c r="O748" s="711"/>
      <c r="P748" s="711"/>
      <c r="Q748" s="711"/>
      <c r="R748" s="711"/>
      <c r="S748" s="711"/>
      <c r="T748" s="711"/>
      <c r="U748" s="711"/>
      <c r="V748" s="711"/>
      <c r="W748" s="711"/>
      <c r="X748" s="711"/>
      <c r="Y748" s="711"/>
      <c r="Z748" s="711"/>
      <c r="AA748" s="711"/>
      <c r="AB748" s="711"/>
      <c r="AC748" s="711"/>
      <c r="AD748" s="711"/>
      <c r="AE748" s="711"/>
      <c r="AF748" s="711"/>
      <c r="AG748" s="711"/>
      <c r="AH748" s="711"/>
      <c r="AI748" s="711"/>
      <c r="AJ748" s="711"/>
    </row>
    <row r="749" spans="1:36" ht="15.75" customHeight="1">
      <c r="A749" s="711"/>
      <c r="B749" s="711"/>
      <c r="C749" s="711"/>
      <c r="D749" s="711"/>
      <c r="E749" s="711"/>
      <c r="F749" s="711"/>
      <c r="G749" s="711"/>
      <c r="H749" s="711"/>
      <c r="I749" s="711"/>
      <c r="J749" s="711"/>
      <c r="K749" s="711"/>
      <c r="L749" s="711"/>
      <c r="M749" s="711"/>
      <c r="N749" s="711"/>
      <c r="O749" s="711"/>
      <c r="P749" s="711"/>
      <c r="Q749" s="711"/>
      <c r="R749" s="711"/>
      <c r="S749" s="711"/>
      <c r="T749" s="711"/>
      <c r="U749" s="711"/>
      <c r="V749" s="711"/>
      <c r="W749" s="711"/>
      <c r="X749" s="711"/>
      <c r="Y749" s="711"/>
      <c r="Z749" s="711"/>
      <c r="AA749" s="711"/>
      <c r="AB749" s="711"/>
      <c r="AC749" s="711"/>
      <c r="AD749" s="711"/>
      <c r="AE749" s="711"/>
      <c r="AF749" s="711"/>
      <c r="AG749" s="711"/>
      <c r="AH749" s="711"/>
      <c r="AI749" s="711"/>
      <c r="AJ749" s="711"/>
    </row>
    <row r="750" spans="1:36" ht="15.75" customHeight="1">
      <c r="A750" s="711"/>
      <c r="B750" s="711"/>
      <c r="C750" s="711"/>
      <c r="D750" s="711"/>
      <c r="E750" s="711"/>
      <c r="F750" s="711"/>
      <c r="G750" s="711"/>
      <c r="H750" s="711"/>
      <c r="I750" s="711"/>
      <c r="J750" s="711"/>
      <c r="K750" s="711"/>
      <c r="L750" s="711"/>
      <c r="M750" s="711"/>
      <c r="N750" s="711"/>
      <c r="O750" s="711"/>
      <c r="P750" s="711"/>
      <c r="Q750" s="711"/>
      <c r="R750" s="711"/>
      <c r="S750" s="711"/>
      <c r="T750" s="711"/>
      <c r="U750" s="711"/>
      <c r="V750" s="711"/>
      <c r="W750" s="711"/>
      <c r="X750" s="711"/>
      <c r="Y750" s="711"/>
      <c r="Z750" s="711"/>
      <c r="AA750" s="711"/>
      <c r="AB750" s="711"/>
      <c r="AC750" s="711"/>
      <c r="AD750" s="711"/>
      <c r="AE750" s="711"/>
      <c r="AF750" s="711"/>
      <c r="AG750" s="711"/>
      <c r="AH750" s="711"/>
      <c r="AI750" s="711"/>
      <c r="AJ750" s="711"/>
    </row>
    <row r="751" spans="1:36" ht="15.75" customHeight="1">
      <c r="A751" s="711"/>
      <c r="B751" s="711"/>
      <c r="C751" s="711"/>
      <c r="D751" s="711"/>
      <c r="E751" s="711"/>
      <c r="F751" s="711"/>
      <c r="G751" s="711"/>
      <c r="H751" s="711"/>
      <c r="I751" s="711"/>
      <c r="J751" s="711"/>
      <c r="K751" s="711"/>
      <c r="L751" s="711"/>
      <c r="M751" s="711"/>
      <c r="N751" s="711"/>
      <c r="O751" s="711"/>
      <c r="P751" s="711"/>
      <c r="Q751" s="711"/>
      <c r="R751" s="711"/>
      <c r="S751" s="711"/>
      <c r="T751" s="711"/>
      <c r="U751" s="711"/>
      <c r="V751" s="711"/>
      <c r="W751" s="711"/>
      <c r="X751" s="711"/>
      <c r="Y751" s="711"/>
      <c r="Z751" s="711"/>
      <c r="AA751" s="711"/>
      <c r="AB751" s="711"/>
      <c r="AC751" s="711"/>
      <c r="AD751" s="711"/>
      <c r="AE751" s="711"/>
      <c r="AF751" s="711"/>
      <c r="AG751" s="711"/>
      <c r="AH751" s="711"/>
      <c r="AI751" s="711"/>
      <c r="AJ751" s="711"/>
    </row>
    <row r="752" spans="1:36" ht="15.75" customHeight="1">
      <c r="A752" s="711"/>
      <c r="B752" s="711"/>
      <c r="C752" s="711"/>
      <c r="D752" s="711"/>
      <c r="E752" s="711"/>
      <c r="F752" s="711"/>
      <c r="G752" s="711"/>
      <c r="H752" s="711"/>
      <c r="I752" s="711"/>
      <c r="J752" s="711"/>
      <c r="K752" s="711"/>
      <c r="L752" s="711"/>
      <c r="M752" s="711"/>
      <c r="N752" s="711"/>
      <c r="O752" s="711"/>
      <c r="P752" s="711"/>
      <c r="Q752" s="711"/>
      <c r="R752" s="711"/>
      <c r="S752" s="711"/>
      <c r="T752" s="711"/>
      <c r="U752" s="711"/>
      <c r="V752" s="711"/>
      <c r="W752" s="711"/>
      <c r="X752" s="711"/>
      <c r="Y752" s="711"/>
      <c r="Z752" s="711"/>
      <c r="AA752" s="711"/>
      <c r="AB752" s="711"/>
      <c r="AC752" s="711"/>
      <c r="AD752" s="711"/>
      <c r="AE752" s="711"/>
      <c r="AF752" s="711"/>
      <c r="AG752" s="711"/>
      <c r="AH752" s="711"/>
      <c r="AI752" s="711"/>
      <c r="AJ752" s="711"/>
    </row>
    <row r="753" spans="1:36" ht="15.75" customHeight="1">
      <c r="A753" s="711"/>
      <c r="B753" s="711"/>
      <c r="C753" s="711"/>
      <c r="D753" s="711"/>
      <c r="E753" s="711"/>
      <c r="F753" s="711"/>
      <c r="G753" s="711"/>
      <c r="H753" s="711"/>
      <c r="I753" s="711"/>
      <c r="J753" s="711"/>
      <c r="K753" s="711"/>
      <c r="L753" s="711"/>
      <c r="M753" s="711"/>
      <c r="N753" s="711"/>
      <c r="O753" s="711"/>
      <c r="P753" s="711"/>
      <c r="Q753" s="711"/>
      <c r="R753" s="711"/>
      <c r="S753" s="711"/>
      <c r="T753" s="711"/>
      <c r="U753" s="711"/>
      <c r="V753" s="711"/>
      <c r="W753" s="711"/>
      <c r="X753" s="711"/>
      <c r="Y753" s="711"/>
      <c r="Z753" s="711"/>
      <c r="AA753" s="711"/>
      <c r="AB753" s="711"/>
      <c r="AC753" s="711"/>
      <c r="AD753" s="711"/>
      <c r="AE753" s="711"/>
      <c r="AF753" s="711"/>
      <c r="AG753" s="711"/>
      <c r="AH753" s="711"/>
      <c r="AI753" s="711"/>
      <c r="AJ753" s="711"/>
    </row>
    <row r="754" spans="1:36" ht="15.75" customHeight="1">
      <c r="A754" s="711"/>
      <c r="B754" s="711"/>
      <c r="C754" s="711"/>
      <c r="D754" s="711"/>
      <c r="E754" s="711"/>
      <c r="F754" s="711"/>
      <c r="G754" s="711"/>
      <c r="H754" s="711"/>
      <c r="I754" s="711"/>
      <c r="J754" s="711"/>
      <c r="K754" s="711"/>
      <c r="L754" s="711"/>
      <c r="M754" s="711"/>
      <c r="N754" s="711"/>
      <c r="O754" s="711"/>
      <c r="P754" s="711"/>
      <c r="Q754" s="711"/>
      <c r="R754" s="711"/>
      <c r="S754" s="711"/>
      <c r="T754" s="711"/>
      <c r="U754" s="711"/>
      <c r="V754" s="711"/>
      <c r="W754" s="711"/>
      <c r="X754" s="711"/>
      <c r="Y754" s="711"/>
      <c r="Z754" s="711"/>
      <c r="AA754" s="711"/>
      <c r="AB754" s="711"/>
      <c r="AC754" s="711"/>
      <c r="AD754" s="711"/>
      <c r="AE754" s="711"/>
      <c r="AF754" s="711"/>
      <c r="AG754" s="711"/>
      <c r="AH754" s="711"/>
      <c r="AI754" s="711"/>
      <c r="AJ754" s="711"/>
    </row>
    <row r="755" spans="1:36" ht="15.75" customHeight="1">
      <c r="A755" s="711"/>
      <c r="B755" s="711"/>
      <c r="C755" s="711"/>
      <c r="D755" s="711"/>
      <c r="E755" s="711"/>
      <c r="F755" s="711"/>
      <c r="G755" s="711"/>
      <c r="H755" s="711"/>
      <c r="I755" s="711"/>
      <c r="J755" s="711"/>
      <c r="K755" s="711"/>
      <c r="L755" s="711"/>
      <c r="M755" s="711"/>
      <c r="N755" s="711"/>
      <c r="O755" s="711"/>
      <c r="P755" s="711"/>
      <c r="Q755" s="711"/>
      <c r="R755" s="711"/>
      <c r="S755" s="711"/>
      <c r="T755" s="711"/>
      <c r="U755" s="711"/>
      <c r="V755" s="711"/>
      <c r="W755" s="711"/>
      <c r="X755" s="711"/>
      <c r="Y755" s="711"/>
      <c r="Z755" s="711"/>
      <c r="AA755" s="711"/>
      <c r="AB755" s="711"/>
      <c r="AC755" s="711"/>
      <c r="AD755" s="711"/>
      <c r="AE755" s="711"/>
      <c r="AF755" s="711"/>
      <c r="AG755" s="711"/>
      <c r="AH755" s="711"/>
      <c r="AI755" s="711"/>
      <c r="AJ755" s="711"/>
    </row>
    <row r="756" spans="1:36" ht="15.75" customHeight="1">
      <c r="A756" s="711"/>
      <c r="B756" s="711"/>
      <c r="C756" s="711"/>
      <c r="D756" s="711"/>
      <c r="E756" s="711"/>
      <c r="F756" s="711"/>
      <c r="G756" s="711"/>
      <c r="H756" s="711"/>
      <c r="I756" s="711"/>
      <c r="J756" s="711"/>
      <c r="K756" s="711"/>
      <c r="L756" s="711"/>
      <c r="M756" s="711"/>
      <c r="N756" s="711"/>
      <c r="O756" s="711"/>
      <c r="P756" s="711"/>
      <c r="Q756" s="711"/>
      <c r="R756" s="711"/>
      <c r="S756" s="711"/>
      <c r="T756" s="711"/>
      <c r="U756" s="711"/>
      <c r="V756" s="711"/>
      <c r="W756" s="711"/>
      <c r="X756" s="711"/>
      <c r="Y756" s="711"/>
      <c r="Z756" s="711"/>
      <c r="AA756" s="711"/>
      <c r="AB756" s="711"/>
      <c r="AC756" s="711"/>
      <c r="AD756" s="711"/>
      <c r="AE756" s="711"/>
      <c r="AF756" s="711"/>
      <c r="AG756" s="711"/>
      <c r="AH756" s="711"/>
      <c r="AI756" s="711"/>
      <c r="AJ756" s="711"/>
    </row>
    <row r="757" spans="1:36" ht="15.75" customHeight="1">
      <c r="A757" s="711"/>
      <c r="B757" s="711"/>
      <c r="C757" s="711"/>
      <c r="D757" s="711"/>
      <c r="E757" s="711"/>
      <c r="F757" s="711"/>
      <c r="G757" s="711"/>
      <c r="H757" s="711"/>
      <c r="I757" s="711"/>
      <c r="J757" s="711"/>
      <c r="K757" s="711"/>
      <c r="L757" s="711"/>
      <c r="M757" s="711"/>
      <c r="N757" s="711"/>
      <c r="O757" s="711"/>
      <c r="P757" s="711"/>
      <c r="Q757" s="711"/>
      <c r="R757" s="711"/>
      <c r="S757" s="711"/>
      <c r="T757" s="711"/>
      <c r="U757" s="711"/>
      <c r="V757" s="711"/>
      <c r="W757" s="711"/>
      <c r="X757" s="711"/>
      <c r="Y757" s="711"/>
      <c r="Z757" s="711"/>
      <c r="AA757" s="711"/>
      <c r="AB757" s="711"/>
      <c r="AC757" s="711"/>
      <c r="AD757" s="711"/>
      <c r="AE757" s="711"/>
      <c r="AF757" s="711"/>
      <c r="AG757" s="711"/>
      <c r="AH757" s="711"/>
      <c r="AI757" s="711"/>
      <c r="AJ757" s="711"/>
    </row>
    <row r="758" spans="1:36" ht="15.75" customHeight="1">
      <c r="A758" s="711"/>
      <c r="B758" s="711"/>
      <c r="C758" s="711"/>
      <c r="D758" s="711"/>
      <c r="E758" s="711"/>
      <c r="F758" s="711"/>
      <c r="G758" s="711"/>
      <c r="H758" s="711"/>
      <c r="I758" s="711"/>
      <c r="J758" s="711"/>
      <c r="K758" s="711"/>
      <c r="L758" s="711"/>
      <c r="M758" s="711"/>
      <c r="N758" s="711"/>
      <c r="O758" s="711"/>
      <c r="P758" s="711"/>
      <c r="Q758" s="711"/>
      <c r="R758" s="711"/>
      <c r="S758" s="711"/>
      <c r="T758" s="711"/>
      <c r="U758" s="711"/>
      <c r="V758" s="711"/>
      <c r="W758" s="711"/>
      <c r="X758" s="711"/>
      <c r="Y758" s="711"/>
      <c r="Z758" s="711"/>
      <c r="AA758" s="711"/>
      <c r="AB758" s="711"/>
      <c r="AC758" s="711"/>
      <c r="AD758" s="711"/>
      <c r="AE758" s="711"/>
      <c r="AF758" s="711"/>
      <c r="AG758" s="711"/>
      <c r="AH758" s="711"/>
      <c r="AI758" s="711"/>
      <c r="AJ758" s="711"/>
    </row>
    <row r="759" spans="1:36" ht="15.75" customHeight="1">
      <c r="A759" s="711"/>
      <c r="B759" s="711"/>
      <c r="C759" s="711"/>
      <c r="D759" s="711"/>
      <c r="E759" s="711"/>
      <c r="F759" s="711"/>
      <c r="G759" s="711"/>
      <c r="H759" s="711"/>
      <c r="I759" s="711"/>
      <c r="J759" s="711"/>
      <c r="K759" s="711"/>
      <c r="L759" s="711"/>
      <c r="M759" s="711"/>
      <c r="N759" s="711"/>
      <c r="O759" s="711"/>
      <c r="P759" s="711"/>
      <c r="Q759" s="711"/>
      <c r="R759" s="711"/>
      <c r="S759" s="711"/>
      <c r="T759" s="711"/>
      <c r="U759" s="711"/>
      <c r="V759" s="711"/>
      <c r="W759" s="711"/>
      <c r="X759" s="711"/>
      <c r="Y759" s="711"/>
      <c r="Z759" s="711"/>
      <c r="AA759" s="711"/>
      <c r="AB759" s="711"/>
      <c r="AC759" s="711"/>
      <c r="AD759" s="711"/>
      <c r="AE759" s="711"/>
      <c r="AF759" s="711"/>
      <c r="AG759" s="711"/>
      <c r="AH759" s="711"/>
      <c r="AI759" s="711"/>
      <c r="AJ759" s="711"/>
    </row>
    <row r="760" spans="1:36" ht="15.75" customHeight="1">
      <c r="A760" s="711"/>
      <c r="B760" s="711"/>
      <c r="C760" s="711"/>
      <c r="D760" s="711"/>
      <c r="E760" s="711"/>
      <c r="F760" s="711"/>
      <c r="G760" s="711"/>
      <c r="H760" s="711"/>
      <c r="I760" s="711"/>
      <c r="J760" s="711"/>
      <c r="K760" s="711"/>
      <c r="L760" s="711"/>
      <c r="M760" s="711"/>
      <c r="N760" s="711"/>
      <c r="O760" s="711"/>
      <c r="P760" s="711"/>
      <c r="Q760" s="711"/>
      <c r="R760" s="711"/>
      <c r="S760" s="711"/>
      <c r="T760" s="711"/>
      <c r="U760" s="711"/>
      <c r="V760" s="711"/>
      <c r="W760" s="711"/>
      <c r="X760" s="711"/>
      <c r="Y760" s="711"/>
      <c r="Z760" s="711"/>
      <c r="AA760" s="711"/>
      <c r="AB760" s="711"/>
      <c r="AC760" s="711"/>
      <c r="AD760" s="711"/>
      <c r="AE760" s="711"/>
      <c r="AF760" s="711"/>
      <c r="AG760" s="711"/>
      <c r="AH760" s="711"/>
      <c r="AI760" s="711"/>
      <c r="AJ760" s="711"/>
    </row>
    <row r="761" spans="1:36" ht="15.75" customHeight="1">
      <c r="A761" s="711"/>
      <c r="B761" s="711"/>
      <c r="C761" s="711"/>
      <c r="D761" s="711"/>
      <c r="E761" s="711"/>
      <c r="F761" s="711"/>
      <c r="G761" s="711"/>
      <c r="H761" s="711"/>
      <c r="I761" s="711"/>
      <c r="J761" s="711"/>
      <c r="K761" s="711"/>
      <c r="L761" s="711"/>
      <c r="M761" s="711"/>
      <c r="N761" s="711"/>
      <c r="O761" s="711"/>
      <c r="P761" s="711"/>
      <c r="Q761" s="711"/>
      <c r="R761" s="711"/>
      <c r="S761" s="711"/>
      <c r="T761" s="711"/>
      <c r="U761" s="711"/>
      <c r="V761" s="711"/>
      <c r="W761" s="711"/>
      <c r="X761" s="711"/>
      <c r="Y761" s="711"/>
      <c r="Z761" s="711"/>
      <c r="AA761" s="711"/>
      <c r="AB761" s="711"/>
      <c r="AC761" s="711"/>
      <c r="AD761" s="711"/>
      <c r="AE761" s="711"/>
      <c r="AF761" s="711"/>
      <c r="AG761" s="711"/>
      <c r="AH761" s="711"/>
      <c r="AI761" s="711"/>
      <c r="AJ761" s="711"/>
    </row>
    <row r="762" spans="1:36" ht="15.75" customHeight="1">
      <c r="A762" s="711"/>
      <c r="B762" s="711"/>
      <c r="C762" s="711"/>
      <c r="D762" s="711"/>
      <c r="E762" s="711"/>
      <c r="F762" s="711"/>
      <c r="G762" s="711"/>
      <c r="H762" s="711"/>
      <c r="I762" s="711"/>
      <c r="J762" s="711"/>
      <c r="K762" s="711"/>
      <c r="L762" s="711"/>
      <c r="M762" s="711"/>
      <c r="N762" s="711"/>
      <c r="O762" s="711"/>
      <c r="P762" s="711"/>
      <c r="Q762" s="711"/>
      <c r="R762" s="711"/>
      <c r="S762" s="711"/>
      <c r="T762" s="711"/>
      <c r="U762" s="711"/>
      <c r="V762" s="711"/>
      <c r="W762" s="711"/>
      <c r="X762" s="711"/>
      <c r="Y762" s="711"/>
      <c r="Z762" s="711"/>
      <c r="AA762" s="711"/>
      <c r="AB762" s="711"/>
      <c r="AC762" s="711"/>
      <c r="AD762" s="711"/>
      <c r="AE762" s="711"/>
      <c r="AF762" s="711"/>
      <c r="AG762" s="711"/>
      <c r="AH762" s="711"/>
      <c r="AI762" s="711"/>
      <c r="AJ762" s="711"/>
    </row>
    <row r="763" spans="1:36" ht="15.75" customHeight="1">
      <c r="A763" s="711"/>
      <c r="B763" s="711"/>
      <c r="C763" s="711"/>
      <c r="D763" s="711"/>
      <c r="E763" s="711"/>
      <c r="F763" s="711"/>
      <c r="G763" s="711"/>
      <c r="H763" s="711"/>
      <c r="I763" s="711"/>
      <c r="J763" s="711"/>
      <c r="K763" s="711"/>
      <c r="L763" s="711"/>
      <c r="M763" s="711"/>
      <c r="N763" s="711"/>
      <c r="O763" s="711"/>
      <c r="P763" s="711"/>
      <c r="Q763" s="711"/>
      <c r="R763" s="711"/>
      <c r="S763" s="711"/>
      <c r="T763" s="711"/>
      <c r="U763" s="711"/>
      <c r="V763" s="711"/>
      <c r="W763" s="711"/>
      <c r="X763" s="711"/>
      <c r="Y763" s="711"/>
      <c r="Z763" s="711"/>
      <c r="AA763" s="711"/>
      <c r="AB763" s="711"/>
      <c r="AC763" s="711"/>
      <c r="AD763" s="711"/>
      <c r="AE763" s="711"/>
      <c r="AF763" s="711"/>
      <c r="AG763" s="711"/>
      <c r="AH763" s="711"/>
      <c r="AI763" s="711"/>
      <c r="AJ763" s="711"/>
    </row>
    <row r="764" spans="1:36" ht="15.75" customHeight="1">
      <c r="A764" s="711"/>
      <c r="B764" s="711"/>
      <c r="C764" s="711"/>
      <c r="D764" s="711"/>
      <c r="E764" s="711"/>
      <c r="F764" s="711"/>
      <c r="G764" s="711"/>
      <c r="H764" s="711"/>
      <c r="I764" s="711"/>
      <c r="J764" s="711"/>
      <c r="K764" s="711"/>
      <c r="L764" s="711"/>
      <c r="M764" s="711"/>
      <c r="N764" s="711"/>
      <c r="O764" s="711"/>
      <c r="P764" s="711"/>
      <c r="Q764" s="711"/>
      <c r="R764" s="711"/>
      <c r="S764" s="711"/>
      <c r="T764" s="711"/>
      <c r="U764" s="711"/>
      <c r="V764" s="711"/>
      <c r="W764" s="711"/>
      <c r="X764" s="711"/>
      <c r="Y764" s="711"/>
      <c r="Z764" s="711"/>
      <c r="AA764" s="711"/>
      <c r="AB764" s="711"/>
      <c r="AC764" s="711"/>
      <c r="AD764" s="711"/>
      <c r="AE764" s="711"/>
      <c r="AF764" s="711"/>
      <c r="AG764" s="711"/>
      <c r="AH764" s="711"/>
      <c r="AI764" s="711"/>
      <c r="AJ764" s="711"/>
    </row>
    <row r="765" spans="1:36" ht="15.75" customHeight="1">
      <c r="A765" s="711"/>
      <c r="B765" s="711"/>
      <c r="C765" s="711"/>
      <c r="D765" s="711"/>
      <c r="E765" s="711"/>
      <c r="F765" s="711"/>
      <c r="G765" s="711"/>
      <c r="H765" s="711"/>
      <c r="I765" s="711"/>
      <c r="J765" s="711"/>
      <c r="K765" s="711"/>
      <c r="L765" s="711"/>
      <c r="M765" s="711"/>
      <c r="N765" s="711"/>
      <c r="O765" s="711"/>
      <c r="P765" s="711"/>
      <c r="Q765" s="711"/>
      <c r="R765" s="711"/>
      <c r="S765" s="711"/>
      <c r="T765" s="711"/>
      <c r="U765" s="711"/>
      <c r="V765" s="711"/>
      <c r="W765" s="711"/>
      <c r="X765" s="711"/>
      <c r="Y765" s="711"/>
      <c r="Z765" s="711"/>
      <c r="AA765" s="711"/>
      <c r="AB765" s="711"/>
      <c r="AC765" s="711"/>
      <c r="AD765" s="711"/>
      <c r="AE765" s="711"/>
      <c r="AF765" s="711"/>
      <c r="AG765" s="711"/>
      <c r="AH765" s="711"/>
      <c r="AI765" s="711"/>
      <c r="AJ765" s="711"/>
    </row>
    <row r="766" spans="1:36" ht="15.75" customHeight="1">
      <c r="A766" s="711"/>
      <c r="B766" s="711"/>
      <c r="C766" s="711"/>
      <c r="D766" s="711"/>
      <c r="E766" s="711"/>
      <c r="F766" s="711"/>
      <c r="G766" s="711"/>
      <c r="H766" s="711"/>
      <c r="I766" s="711"/>
      <c r="J766" s="711"/>
      <c r="K766" s="711"/>
      <c r="L766" s="711"/>
      <c r="M766" s="711"/>
      <c r="N766" s="711"/>
      <c r="O766" s="711"/>
      <c r="P766" s="711"/>
      <c r="Q766" s="711"/>
      <c r="R766" s="711"/>
      <c r="S766" s="711"/>
      <c r="T766" s="711"/>
      <c r="U766" s="711"/>
      <c r="V766" s="711"/>
      <c r="W766" s="711"/>
      <c r="X766" s="711"/>
      <c r="Y766" s="711"/>
      <c r="Z766" s="711"/>
      <c r="AA766" s="711"/>
      <c r="AB766" s="711"/>
      <c r="AC766" s="711"/>
      <c r="AD766" s="711"/>
      <c r="AE766" s="711"/>
      <c r="AF766" s="711"/>
      <c r="AG766" s="711"/>
      <c r="AH766" s="711"/>
      <c r="AI766" s="711"/>
      <c r="AJ766" s="711"/>
    </row>
    <row r="767" spans="1:36" ht="15.75" customHeight="1">
      <c r="A767" s="711"/>
      <c r="B767" s="711"/>
      <c r="C767" s="711"/>
      <c r="D767" s="711"/>
      <c r="E767" s="711"/>
      <c r="F767" s="711"/>
      <c r="G767" s="711"/>
      <c r="H767" s="711"/>
      <c r="I767" s="711"/>
      <c r="J767" s="711"/>
      <c r="K767" s="711"/>
      <c r="L767" s="711"/>
      <c r="M767" s="711"/>
      <c r="N767" s="711"/>
      <c r="O767" s="711"/>
      <c r="P767" s="711"/>
      <c r="Q767" s="711"/>
      <c r="R767" s="711"/>
      <c r="S767" s="711"/>
      <c r="T767" s="711"/>
      <c r="U767" s="711"/>
      <c r="V767" s="711"/>
      <c r="W767" s="711"/>
      <c r="X767" s="711"/>
      <c r="Y767" s="711"/>
      <c r="Z767" s="711"/>
      <c r="AA767" s="711"/>
      <c r="AB767" s="711"/>
      <c r="AC767" s="711"/>
      <c r="AD767" s="711"/>
      <c r="AE767" s="711"/>
      <c r="AF767" s="711"/>
      <c r="AG767" s="711"/>
      <c r="AH767" s="711"/>
      <c r="AI767" s="711"/>
      <c r="AJ767" s="711"/>
    </row>
    <row r="768" spans="1:36" ht="15.75" customHeight="1">
      <c r="A768" s="711"/>
      <c r="B768" s="711"/>
      <c r="C768" s="711"/>
      <c r="D768" s="711"/>
      <c r="E768" s="711"/>
      <c r="F768" s="711"/>
      <c r="G768" s="711"/>
      <c r="H768" s="711"/>
      <c r="I768" s="711"/>
      <c r="J768" s="711"/>
      <c r="K768" s="711"/>
      <c r="L768" s="711"/>
      <c r="M768" s="711"/>
      <c r="N768" s="711"/>
      <c r="O768" s="711"/>
      <c r="P768" s="711"/>
      <c r="Q768" s="711"/>
      <c r="R768" s="711"/>
      <c r="S768" s="711"/>
      <c r="T768" s="711"/>
      <c r="U768" s="711"/>
      <c r="V768" s="711"/>
      <c r="W768" s="711"/>
      <c r="X768" s="711"/>
      <c r="Y768" s="711"/>
      <c r="Z768" s="711"/>
      <c r="AA768" s="711"/>
      <c r="AB768" s="711"/>
      <c r="AC768" s="711"/>
      <c r="AD768" s="711"/>
      <c r="AE768" s="711"/>
      <c r="AF768" s="711"/>
      <c r="AG768" s="711"/>
      <c r="AH768" s="711"/>
      <c r="AI768" s="711"/>
      <c r="AJ768" s="711"/>
    </row>
    <row r="769" spans="1:36" ht="15.75" customHeight="1">
      <c r="A769" s="711"/>
      <c r="B769" s="711"/>
      <c r="C769" s="711"/>
      <c r="D769" s="711"/>
      <c r="E769" s="711"/>
      <c r="F769" s="711"/>
      <c r="G769" s="711"/>
      <c r="H769" s="711"/>
      <c r="I769" s="711"/>
      <c r="J769" s="711"/>
      <c r="K769" s="711"/>
      <c r="L769" s="711"/>
      <c r="M769" s="711"/>
      <c r="N769" s="711"/>
      <c r="O769" s="711"/>
      <c r="P769" s="711"/>
      <c r="Q769" s="711"/>
      <c r="R769" s="711"/>
      <c r="S769" s="711"/>
      <c r="T769" s="711"/>
      <c r="U769" s="711"/>
      <c r="V769" s="711"/>
      <c r="W769" s="711"/>
      <c r="X769" s="711"/>
      <c r="Y769" s="711"/>
      <c r="Z769" s="711"/>
      <c r="AA769" s="711"/>
      <c r="AB769" s="711"/>
      <c r="AC769" s="711"/>
      <c r="AD769" s="711"/>
      <c r="AE769" s="711"/>
      <c r="AF769" s="711"/>
      <c r="AG769" s="711"/>
      <c r="AH769" s="711"/>
      <c r="AI769" s="711"/>
      <c r="AJ769" s="711"/>
    </row>
    <row r="770" spans="1:36" ht="15.75" customHeight="1">
      <c r="A770" s="711"/>
      <c r="B770" s="711"/>
      <c r="C770" s="711"/>
      <c r="D770" s="711"/>
      <c r="E770" s="711"/>
      <c r="F770" s="711"/>
      <c r="G770" s="711"/>
      <c r="H770" s="711"/>
      <c r="I770" s="711"/>
      <c r="J770" s="711"/>
      <c r="K770" s="711"/>
      <c r="L770" s="711"/>
      <c r="M770" s="711"/>
      <c r="N770" s="711"/>
      <c r="O770" s="711"/>
      <c r="P770" s="711"/>
      <c r="Q770" s="711"/>
      <c r="R770" s="711"/>
      <c r="S770" s="711"/>
      <c r="T770" s="711"/>
      <c r="U770" s="711"/>
      <c r="V770" s="711"/>
      <c r="W770" s="711"/>
      <c r="X770" s="711"/>
      <c r="Y770" s="711"/>
      <c r="Z770" s="711"/>
      <c r="AA770" s="711"/>
      <c r="AB770" s="711"/>
      <c r="AC770" s="711"/>
      <c r="AD770" s="711"/>
      <c r="AE770" s="711"/>
      <c r="AF770" s="711"/>
      <c r="AG770" s="711"/>
      <c r="AH770" s="711"/>
      <c r="AI770" s="711"/>
      <c r="AJ770" s="711"/>
    </row>
    <row r="771" spans="1:36" ht="15.75" customHeight="1">
      <c r="A771" s="711"/>
      <c r="B771" s="711"/>
      <c r="C771" s="711"/>
      <c r="D771" s="711"/>
      <c r="E771" s="711"/>
      <c r="F771" s="711"/>
      <c r="G771" s="711"/>
      <c r="H771" s="711"/>
      <c r="I771" s="711"/>
      <c r="J771" s="711"/>
      <c r="K771" s="711"/>
      <c r="L771" s="711"/>
      <c r="M771" s="711"/>
      <c r="N771" s="711"/>
      <c r="O771" s="711"/>
      <c r="P771" s="711"/>
      <c r="Q771" s="711"/>
      <c r="R771" s="711"/>
      <c r="S771" s="711"/>
      <c r="T771" s="711"/>
      <c r="U771" s="711"/>
      <c r="V771" s="711"/>
      <c r="W771" s="711"/>
      <c r="X771" s="711"/>
      <c r="Y771" s="711"/>
      <c r="Z771" s="711"/>
      <c r="AA771" s="711"/>
      <c r="AB771" s="711"/>
      <c r="AC771" s="711"/>
      <c r="AD771" s="711"/>
      <c r="AE771" s="711"/>
      <c r="AF771" s="711"/>
      <c r="AG771" s="711"/>
      <c r="AH771" s="711"/>
      <c r="AI771" s="711"/>
      <c r="AJ771" s="711"/>
    </row>
    <row r="772" spans="1:36" ht="15.75" customHeight="1">
      <c r="A772" s="711"/>
      <c r="B772" s="711"/>
      <c r="C772" s="711"/>
      <c r="D772" s="711"/>
      <c r="E772" s="711"/>
      <c r="F772" s="711"/>
      <c r="G772" s="711"/>
      <c r="H772" s="711"/>
      <c r="I772" s="711"/>
      <c r="J772" s="711"/>
      <c r="K772" s="711"/>
      <c r="L772" s="711"/>
      <c r="M772" s="711"/>
      <c r="N772" s="711"/>
      <c r="O772" s="711"/>
      <c r="P772" s="711"/>
      <c r="Q772" s="711"/>
      <c r="R772" s="711"/>
      <c r="S772" s="711"/>
      <c r="T772" s="711"/>
      <c r="U772" s="711"/>
      <c r="V772" s="711"/>
      <c r="W772" s="711"/>
      <c r="X772" s="711"/>
      <c r="Y772" s="711"/>
      <c r="Z772" s="711"/>
      <c r="AA772" s="711"/>
      <c r="AB772" s="711"/>
      <c r="AC772" s="711"/>
      <c r="AD772" s="711"/>
      <c r="AE772" s="711"/>
      <c r="AF772" s="711"/>
      <c r="AG772" s="711"/>
      <c r="AH772" s="711"/>
      <c r="AI772" s="711"/>
      <c r="AJ772" s="711"/>
    </row>
    <row r="773" spans="1:36" ht="15.75" customHeight="1">
      <c r="A773" s="711"/>
      <c r="B773" s="711"/>
      <c r="C773" s="711"/>
      <c r="D773" s="711"/>
      <c r="E773" s="711"/>
      <c r="F773" s="711"/>
      <c r="G773" s="711"/>
      <c r="H773" s="711"/>
      <c r="I773" s="711"/>
      <c r="J773" s="711"/>
      <c r="K773" s="711"/>
      <c r="L773" s="711"/>
      <c r="M773" s="711"/>
      <c r="N773" s="711"/>
      <c r="O773" s="711"/>
      <c r="P773" s="711"/>
      <c r="Q773" s="711"/>
      <c r="R773" s="711"/>
      <c r="S773" s="711"/>
      <c r="T773" s="711"/>
      <c r="U773" s="711"/>
      <c r="V773" s="711"/>
      <c r="W773" s="711"/>
      <c r="X773" s="711"/>
      <c r="Y773" s="711"/>
      <c r="Z773" s="711"/>
      <c r="AA773" s="711"/>
      <c r="AB773" s="711"/>
      <c r="AC773" s="711"/>
      <c r="AD773" s="711"/>
      <c r="AE773" s="711"/>
      <c r="AF773" s="711"/>
      <c r="AG773" s="711"/>
      <c r="AH773" s="711"/>
      <c r="AI773" s="711"/>
      <c r="AJ773" s="711"/>
    </row>
    <row r="774" spans="1:36" ht="15.75" customHeight="1">
      <c r="A774" s="711"/>
      <c r="B774" s="711"/>
      <c r="C774" s="711"/>
      <c r="D774" s="711"/>
      <c r="E774" s="711"/>
      <c r="F774" s="711"/>
      <c r="G774" s="711"/>
      <c r="H774" s="711"/>
      <c r="I774" s="711"/>
      <c r="J774" s="711"/>
      <c r="K774" s="711"/>
      <c r="L774" s="711"/>
      <c r="M774" s="711"/>
      <c r="N774" s="711"/>
      <c r="O774" s="711"/>
      <c r="P774" s="711"/>
      <c r="Q774" s="711"/>
      <c r="R774" s="711"/>
      <c r="S774" s="711"/>
      <c r="T774" s="711"/>
      <c r="U774" s="711"/>
      <c r="V774" s="711"/>
      <c r="W774" s="711"/>
      <c r="X774" s="711"/>
      <c r="Y774" s="711"/>
      <c r="Z774" s="711"/>
      <c r="AA774" s="711"/>
      <c r="AB774" s="711"/>
      <c r="AC774" s="711"/>
      <c r="AD774" s="711"/>
      <c r="AE774" s="711"/>
      <c r="AF774" s="711"/>
      <c r="AG774" s="711"/>
      <c r="AH774" s="711"/>
      <c r="AI774" s="711"/>
      <c r="AJ774" s="711"/>
    </row>
    <row r="775" spans="1:36" ht="15.75" customHeight="1">
      <c r="A775" s="711"/>
      <c r="B775" s="711"/>
      <c r="C775" s="711"/>
      <c r="D775" s="711"/>
      <c r="E775" s="711"/>
      <c r="F775" s="711"/>
      <c r="G775" s="711"/>
      <c r="H775" s="711"/>
      <c r="I775" s="711"/>
      <c r="J775" s="711"/>
      <c r="K775" s="711"/>
      <c r="L775" s="711"/>
      <c r="M775" s="711"/>
      <c r="N775" s="711"/>
      <c r="O775" s="711"/>
      <c r="P775" s="711"/>
      <c r="Q775" s="711"/>
      <c r="R775" s="711"/>
      <c r="S775" s="711"/>
      <c r="T775" s="711"/>
      <c r="U775" s="711"/>
      <c r="V775" s="711"/>
      <c r="W775" s="711"/>
      <c r="X775" s="711"/>
      <c r="Y775" s="711"/>
      <c r="Z775" s="711"/>
      <c r="AA775" s="711"/>
      <c r="AB775" s="711"/>
      <c r="AC775" s="711"/>
      <c r="AD775" s="711"/>
      <c r="AE775" s="711"/>
      <c r="AF775" s="711"/>
      <c r="AG775" s="711"/>
      <c r="AH775" s="711"/>
      <c r="AI775" s="711"/>
      <c r="AJ775" s="711"/>
    </row>
    <row r="776" spans="1:36" ht="15.75" customHeight="1">
      <c r="A776" s="711"/>
      <c r="B776" s="711"/>
      <c r="C776" s="711"/>
      <c r="D776" s="711"/>
      <c r="E776" s="711"/>
      <c r="F776" s="711"/>
      <c r="G776" s="711"/>
      <c r="H776" s="711"/>
      <c r="I776" s="711"/>
      <c r="J776" s="711"/>
      <c r="K776" s="711"/>
      <c r="L776" s="711"/>
      <c r="M776" s="711"/>
      <c r="N776" s="711"/>
      <c r="O776" s="711"/>
      <c r="P776" s="711"/>
      <c r="Q776" s="711"/>
      <c r="R776" s="711"/>
      <c r="S776" s="711"/>
      <c r="T776" s="711"/>
      <c r="U776" s="711"/>
      <c r="V776" s="711"/>
      <c r="W776" s="711"/>
      <c r="X776" s="711"/>
      <c r="Y776" s="711"/>
      <c r="Z776" s="711"/>
      <c r="AA776" s="711"/>
      <c r="AB776" s="711"/>
      <c r="AC776" s="711"/>
      <c r="AD776" s="711"/>
      <c r="AE776" s="711"/>
      <c r="AF776" s="711"/>
      <c r="AG776" s="711"/>
      <c r="AH776" s="711"/>
      <c r="AI776" s="711"/>
      <c r="AJ776" s="711"/>
    </row>
    <row r="777" spans="1:36" ht="15.75" customHeight="1">
      <c r="A777" s="711"/>
      <c r="B777" s="711"/>
      <c r="C777" s="711"/>
      <c r="D777" s="711"/>
      <c r="E777" s="711"/>
      <c r="F777" s="711"/>
      <c r="G777" s="711"/>
      <c r="H777" s="711"/>
      <c r="I777" s="711"/>
      <c r="J777" s="711"/>
      <c r="K777" s="711"/>
      <c r="L777" s="711"/>
      <c r="M777" s="711"/>
      <c r="N777" s="711"/>
      <c r="O777" s="711"/>
      <c r="P777" s="711"/>
      <c r="Q777" s="711"/>
      <c r="R777" s="711"/>
      <c r="S777" s="711"/>
      <c r="T777" s="711"/>
      <c r="U777" s="711"/>
      <c r="V777" s="711"/>
      <c r="W777" s="711"/>
      <c r="X777" s="711"/>
      <c r="Y777" s="711"/>
      <c r="Z777" s="711"/>
      <c r="AA777" s="711"/>
      <c r="AB777" s="711"/>
      <c r="AC777" s="711"/>
      <c r="AD777" s="711"/>
      <c r="AE777" s="711"/>
      <c r="AF777" s="711"/>
      <c r="AG777" s="711"/>
      <c r="AH777" s="711"/>
      <c r="AI777" s="711"/>
      <c r="AJ777" s="711"/>
    </row>
    <row r="778" spans="1:36" ht="15.75" customHeight="1">
      <c r="A778" s="711"/>
      <c r="B778" s="711"/>
      <c r="C778" s="711"/>
      <c r="D778" s="711"/>
      <c r="E778" s="711"/>
      <c r="F778" s="711"/>
      <c r="G778" s="711"/>
      <c r="H778" s="711"/>
      <c r="I778" s="711"/>
      <c r="J778" s="711"/>
      <c r="K778" s="711"/>
      <c r="L778" s="711"/>
      <c r="M778" s="711"/>
      <c r="N778" s="711"/>
      <c r="O778" s="711"/>
      <c r="P778" s="711"/>
      <c r="Q778" s="711"/>
      <c r="R778" s="711"/>
      <c r="S778" s="711"/>
      <c r="T778" s="711"/>
      <c r="U778" s="711"/>
      <c r="V778" s="711"/>
      <c r="W778" s="711"/>
      <c r="X778" s="711"/>
      <c r="Y778" s="711"/>
      <c r="Z778" s="711"/>
      <c r="AA778" s="711"/>
      <c r="AB778" s="711"/>
      <c r="AC778" s="711"/>
      <c r="AD778" s="711"/>
      <c r="AE778" s="711"/>
      <c r="AF778" s="711"/>
      <c r="AG778" s="711"/>
      <c r="AH778" s="711"/>
      <c r="AI778" s="711"/>
      <c r="AJ778" s="711"/>
    </row>
    <row r="779" spans="1:36" ht="15.75" customHeight="1">
      <c r="A779" s="711"/>
      <c r="B779" s="711"/>
      <c r="C779" s="711"/>
      <c r="D779" s="711"/>
      <c r="E779" s="711"/>
      <c r="F779" s="711"/>
      <c r="G779" s="711"/>
      <c r="H779" s="711"/>
      <c r="I779" s="711"/>
      <c r="J779" s="711"/>
      <c r="K779" s="711"/>
      <c r="L779" s="711"/>
      <c r="M779" s="711"/>
      <c r="N779" s="711"/>
      <c r="O779" s="711"/>
      <c r="P779" s="711"/>
      <c r="Q779" s="711"/>
      <c r="R779" s="711"/>
      <c r="S779" s="711"/>
      <c r="T779" s="711"/>
      <c r="U779" s="711"/>
      <c r="V779" s="711"/>
      <c r="W779" s="711"/>
      <c r="X779" s="711"/>
      <c r="Y779" s="711"/>
      <c r="Z779" s="711"/>
      <c r="AA779" s="711"/>
      <c r="AB779" s="711"/>
      <c r="AC779" s="711"/>
      <c r="AD779" s="711"/>
      <c r="AE779" s="711"/>
      <c r="AF779" s="711"/>
      <c r="AG779" s="711"/>
      <c r="AH779" s="711"/>
      <c r="AI779" s="711"/>
      <c r="AJ779" s="711"/>
    </row>
    <row r="780" spans="1:36" ht="15.75" customHeight="1">
      <c r="A780" s="711"/>
      <c r="B780" s="711"/>
      <c r="C780" s="711"/>
      <c r="D780" s="711"/>
      <c r="E780" s="711"/>
      <c r="F780" s="711"/>
      <c r="G780" s="711"/>
      <c r="H780" s="711"/>
      <c r="I780" s="711"/>
      <c r="J780" s="711"/>
      <c r="K780" s="711"/>
      <c r="L780" s="711"/>
      <c r="M780" s="711"/>
      <c r="N780" s="711"/>
      <c r="O780" s="711"/>
      <c r="P780" s="711"/>
      <c r="Q780" s="711"/>
      <c r="R780" s="711"/>
      <c r="S780" s="711"/>
      <c r="T780" s="711"/>
      <c r="U780" s="711"/>
      <c r="V780" s="711"/>
      <c r="W780" s="711"/>
      <c r="X780" s="711"/>
      <c r="Y780" s="711"/>
      <c r="Z780" s="711"/>
      <c r="AA780" s="711"/>
      <c r="AB780" s="711"/>
      <c r="AC780" s="711"/>
      <c r="AD780" s="711"/>
      <c r="AE780" s="711"/>
      <c r="AF780" s="711"/>
      <c r="AG780" s="711"/>
      <c r="AH780" s="711"/>
      <c r="AI780" s="711"/>
      <c r="AJ780" s="711"/>
    </row>
    <row r="781" spans="1:36" ht="15.75" customHeight="1">
      <c r="A781" s="711"/>
      <c r="B781" s="711"/>
      <c r="C781" s="711"/>
      <c r="D781" s="711"/>
      <c r="E781" s="711"/>
      <c r="F781" s="711"/>
      <c r="G781" s="711"/>
      <c r="H781" s="711"/>
      <c r="I781" s="711"/>
      <c r="J781" s="711"/>
      <c r="K781" s="711"/>
      <c r="L781" s="711"/>
      <c r="M781" s="711"/>
      <c r="N781" s="711"/>
      <c r="O781" s="711"/>
      <c r="P781" s="711"/>
      <c r="Q781" s="711"/>
      <c r="R781" s="711"/>
      <c r="S781" s="711"/>
      <c r="T781" s="711"/>
      <c r="U781" s="711"/>
      <c r="V781" s="711"/>
      <c r="W781" s="711"/>
      <c r="X781" s="711"/>
      <c r="Y781" s="711"/>
      <c r="Z781" s="711"/>
      <c r="AA781" s="711"/>
      <c r="AB781" s="711"/>
      <c r="AC781" s="711"/>
      <c r="AD781" s="711"/>
      <c r="AE781" s="711"/>
      <c r="AF781" s="711"/>
      <c r="AG781" s="711"/>
      <c r="AH781" s="711"/>
      <c r="AI781" s="711"/>
      <c r="AJ781" s="711"/>
    </row>
    <row r="782" spans="1:36" ht="15.75" customHeight="1">
      <c r="A782" s="711"/>
      <c r="B782" s="711"/>
      <c r="C782" s="711"/>
      <c r="D782" s="711"/>
      <c r="E782" s="711"/>
      <c r="F782" s="711"/>
      <c r="G782" s="711"/>
      <c r="H782" s="711"/>
      <c r="I782" s="711"/>
      <c r="J782" s="711"/>
      <c r="K782" s="711"/>
      <c r="L782" s="711"/>
      <c r="M782" s="711"/>
      <c r="N782" s="711"/>
      <c r="O782" s="711"/>
      <c r="P782" s="711"/>
      <c r="Q782" s="711"/>
      <c r="R782" s="711"/>
      <c r="S782" s="711"/>
      <c r="T782" s="711"/>
      <c r="U782" s="711"/>
      <c r="V782" s="711"/>
      <c r="W782" s="711"/>
      <c r="X782" s="711"/>
      <c r="Y782" s="711"/>
      <c r="Z782" s="711"/>
      <c r="AA782" s="711"/>
      <c r="AB782" s="711"/>
      <c r="AC782" s="711"/>
      <c r="AD782" s="711"/>
      <c r="AE782" s="711"/>
      <c r="AF782" s="711"/>
      <c r="AG782" s="711"/>
      <c r="AH782" s="711"/>
      <c r="AI782" s="711"/>
      <c r="AJ782" s="711"/>
    </row>
    <row r="783" spans="1:36" ht="15.75" customHeight="1">
      <c r="A783" s="711"/>
      <c r="B783" s="711"/>
      <c r="C783" s="711"/>
      <c r="D783" s="711"/>
      <c r="E783" s="711"/>
      <c r="F783" s="711"/>
      <c r="G783" s="711"/>
      <c r="H783" s="711"/>
      <c r="I783" s="711"/>
      <c r="J783" s="711"/>
      <c r="K783" s="711"/>
      <c r="L783" s="711"/>
      <c r="M783" s="711"/>
      <c r="N783" s="711"/>
      <c r="O783" s="711"/>
      <c r="P783" s="711"/>
      <c r="Q783" s="711"/>
      <c r="R783" s="711"/>
      <c r="S783" s="711"/>
      <c r="T783" s="711"/>
      <c r="U783" s="711"/>
      <c r="V783" s="711"/>
      <c r="W783" s="711"/>
      <c r="X783" s="711"/>
      <c r="Y783" s="711"/>
      <c r="Z783" s="711"/>
      <c r="AA783" s="711"/>
      <c r="AB783" s="711"/>
      <c r="AC783" s="711"/>
      <c r="AD783" s="711"/>
      <c r="AE783" s="711"/>
      <c r="AF783" s="711"/>
      <c r="AG783" s="711"/>
      <c r="AH783" s="711"/>
      <c r="AI783" s="711"/>
      <c r="AJ783" s="711"/>
    </row>
    <row r="784" spans="1:36" ht="15.75" customHeight="1">
      <c r="A784" s="711"/>
      <c r="B784" s="711"/>
      <c r="C784" s="711"/>
      <c r="D784" s="711"/>
      <c r="E784" s="711"/>
      <c r="F784" s="711"/>
      <c r="G784" s="711"/>
      <c r="H784" s="711"/>
      <c r="I784" s="711"/>
      <c r="J784" s="711"/>
      <c r="K784" s="711"/>
      <c r="L784" s="711"/>
      <c r="M784" s="711"/>
      <c r="N784" s="711"/>
      <c r="O784" s="711"/>
      <c r="P784" s="711"/>
      <c r="Q784" s="711"/>
      <c r="R784" s="711"/>
      <c r="S784" s="711"/>
      <c r="T784" s="711"/>
      <c r="U784" s="711"/>
      <c r="V784" s="711"/>
      <c r="W784" s="711"/>
      <c r="X784" s="711"/>
      <c r="Y784" s="711"/>
      <c r="Z784" s="711"/>
      <c r="AA784" s="711"/>
      <c r="AB784" s="711"/>
      <c r="AC784" s="711"/>
      <c r="AD784" s="711"/>
      <c r="AE784" s="711"/>
      <c r="AF784" s="711"/>
      <c r="AG784" s="711"/>
      <c r="AH784" s="711"/>
      <c r="AI784" s="711"/>
      <c r="AJ784" s="711"/>
    </row>
    <row r="785" spans="1:36" ht="15.75" customHeight="1">
      <c r="A785" s="711"/>
      <c r="B785" s="711"/>
      <c r="C785" s="711"/>
      <c r="D785" s="711"/>
      <c r="E785" s="711"/>
      <c r="F785" s="711"/>
      <c r="G785" s="711"/>
      <c r="H785" s="711"/>
      <c r="I785" s="711"/>
      <c r="J785" s="711"/>
      <c r="K785" s="711"/>
      <c r="L785" s="711"/>
      <c r="M785" s="711"/>
      <c r="N785" s="711"/>
      <c r="O785" s="711"/>
      <c r="P785" s="711"/>
      <c r="Q785" s="711"/>
      <c r="R785" s="711"/>
      <c r="S785" s="711"/>
      <c r="T785" s="711"/>
      <c r="U785" s="711"/>
      <c r="V785" s="711"/>
      <c r="W785" s="711"/>
      <c r="X785" s="711"/>
      <c r="Y785" s="711"/>
      <c r="Z785" s="711"/>
      <c r="AA785" s="711"/>
      <c r="AB785" s="711"/>
      <c r="AC785" s="711"/>
      <c r="AD785" s="711"/>
      <c r="AE785" s="711"/>
      <c r="AF785" s="711"/>
      <c r="AG785" s="711"/>
      <c r="AH785" s="711"/>
      <c r="AI785" s="711"/>
      <c r="AJ785" s="711"/>
    </row>
    <row r="786" spans="1:36" ht="15.75" customHeight="1">
      <c r="A786" s="711"/>
      <c r="B786" s="711"/>
      <c r="C786" s="711"/>
      <c r="D786" s="711"/>
      <c r="E786" s="711"/>
      <c r="F786" s="711"/>
      <c r="G786" s="711"/>
      <c r="H786" s="711"/>
      <c r="I786" s="711"/>
      <c r="J786" s="711"/>
      <c r="K786" s="711"/>
      <c r="L786" s="711"/>
      <c r="M786" s="711"/>
      <c r="N786" s="711"/>
      <c r="O786" s="711"/>
      <c r="P786" s="711"/>
      <c r="Q786" s="711"/>
      <c r="R786" s="711"/>
      <c r="S786" s="711"/>
      <c r="T786" s="711"/>
      <c r="U786" s="711"/>
      <c r="V786" s="711"/>
      <c r="W786" s="711"/>
      <c r="X786" s="711"/>
      <c r="Y786" s="711"/>
      <c r="Z786" s="711"/>
      <c r="AA786" s="711"/>
      <c r="AB786" s="711"/>
      <c r="AC786" s="711"/>
      <c r="AD786" s="711"/>
      <c r="AE786" s="711"/>
      <c r="AF786" s="711"/>
      <c r="AG786" s="711"/>
      <c r="AH786" s="711"/>
      <c r="AI786" s="711"/>
      <c r="AJ786" s="711"/>
    </row>
    <row r="787" spans="1:36" ht="15.75" customHeight="1">
      <c r="A787" s="711"/>
      <c r="B787" s="711"/>
      <c r="C787" s="711"/>
      <c r="D787" s="711"/>
      <c r="E787" s="711"/>
      <c r="F787" s="711"/>
      <c r="G787" s="711"/>
      <c r="H787" s="711"/>
      <c r="I787" s="711"/>
      <c r="J787" s="711"/>
      <c r="K787" s="711"/>
      <c r="L787" s="711"/>
      <c r="M787" s="711"/>
      <c r="N787" s="711"/>
      <c r="O787" s="711"/>
      <c r="P787" s="711"/>
      <c r="Q787" s="711"/>
      <c r="R787" s="711"/>
      <c r="S787" s="711"/>
      <c r="T787" s="711"/>
      <c r="U787" s="711"/>
      <c r="V787" s="711"/>
      <c r="W787" s="711"/>
      <c r="X787" s="711"/>
      <c r="Y787" s="711"/>
      <c r="Z787" s="711"/>
      <c r="AA787" s="711"/>
      <c r="AB787" s="711"/>
      <c r="AC787" s="711"/>
      <c r="AD787" s="711"/>
      <c r="AE787" s="711"/>
      <c r="AF787" s="711"/>
      <c r="AG787" s="711"/>
      <c r="AH787" s="711"/>
      <c r="AI787" s="711"/>
      <c r="AJ787" s="711"/>
    </row>
    <row r="788" spans="1:36" ht="15.75" customHeight="1">
      <c r="A788" s="711"/>
      <c r="B788" s="711"/>
      <c r="C788" s="711"/>
      <c r="D788" s="711"/>
      <c r="E788" s="711"/>
      <c r="F788" s="711"/>
      <c r="G788" s="711"/>
      <c r="H788" s="711"/>
      <c r="I788" s="711"/>
      <c r="J788" s="711"/>
      <c r="K788" s="711"/>
      <c r="L788" s="711"/>
      <c r="M788" s="711"/>
      <c r="N788" s="711"/>
      <c r="O788" s="711"/>
      <c r="P788" s="711"/>
      <c r="Q788" s="711"/>
      <c r="R788" s="711"/>
      <c r="S788" s="711"/>
      <c r="T788" s="711"/>
      <c r="U788" s="711"/>
      <c r="V788" s="711"/>
      <c r="W788" s="711"/>
      <c r="X788" s="711"/>
      <c r="Y788" s="711"/>
      <c r="Z788" s="711"/>
      <c r="AA788" s="711"/>
      <c r="AB788" s="711"/>
      <c r="AC788" s="711"/>
      <c r="AD788" s="711"/>
      <c r="AE788" s="711"/>
      <c r="AF788" s="711"/>
      <c r="AG788" s="711"/>
      <c r="AH788" s="711"/>
      <c r="AI788" s="711"/>
      <c r="AJ788" s="711"/>
    </row>
    <row r="789" spans="1:36" ht="15.75" customHeight="1">
      <c r="A789" s="711"/>
      <c r="B789" s="711"/>
      <c r="C789" s="711"/>
      <c r="D789" s="711"/>
      <c r="E789" s="711"/>
      <c r="F789" s="711"/>
      <c r="G789" s="711"/>
      <c r="H789" s="711"/>
      <c r="I789" s="711"/>
      <c r="J789" s="711"/>
      <c r="K789" s="711"/>
      <c r="L789" s="711"/>
      <c r="M789" s="711"/>
      <c r="N789" s="711"/>
      <c r="O789" s="711"/>
      <c r="P789" s="711"/>
      <c r="Q789" s="711"/>
      <c r="R789" s="711"/>
      <c r="S789" s="711"/>
      <c r="T789" s="711"/>
      <c r="U789" s="711"/>
      <c r="V789" s="711"/>
      <c r="W789" s="711"/>
      <c r="X789" s="711"/>
      <c r="Y789" s="711"/>
      <c r="Z789" s="711"/>
      <c r="AA789" s="711"/>
      <c r="AB789" s="711"/>
      <c r="AC789" s="711"/>
      <c r="AD789" s="711"/>
      <c r="AE789" s="711"/>
      <c r="AF789" s="711"/>
      <c r="AG789" s="711"/>
      <c r="AH789" s="711"/>
      <c r="AI789" s="711"/>
      <c r="AJ789" s="711"/>
    </row>
    <row r="790" spans="1:36" ht="15.75" customHeight="1">
      <c r="A790" s="711"/>
      <c r="B790" s="711"/>
      <c r="C790" s="711"/>
      <c r="D790" s="711"/>
      <c r="E790" s="711"/>
      <c r="F790" s="711"/>
      <c r="G790" s="711"/>
      <c r="H790" s="711"/>
      <c r="I790" s="711"/>
      <c r="J790" s="711"/>
      <c r="K790" s="711"/>
      <c r="L790" s="711"/>
      <c r="M790" s="711"/>
      <c r="N790" s="711"/>
      <c r="O790" s="711"/>
      <c r="P790" s="711"/>
      <c r="Q790" s="711"/>
      <c r="R790" s="711"/>
      <c r="S790" s="711"/>
      <c r="T790" s="711"/>
      <c r="U790" s="711"/>
      <c r="V790" s="711"/>
      <c r="W790" s="711"/>
      <c r="X790" s="711"/>
      <c r="Y790" s="711"/>
      <c r="Z790" s="711"/>
      <c r="AA790" s="711"/>
      <c r="AB790" s="711"/>
      <c r="AC790" s="711"/>
      <c r="AD790" s="711"/>
      <c r="AE790" s="711"/>
      <c r="AF790" s="711"/>
      <c r="AG790" s="711"/>
      <c r="AH790" s="711"/>
      <c r="AI790" s="711"/>
      <c r="AJ790" s="711"/>
    </row>
    <row r="791" spans="1:36" ht="15.75" customHeight="1">
      <c r="A791" s="711"/>
      <c r="B791" s="711"/>
      <c r="C791" s="711"/>
      <c r="D791" s="711"/>
      <c r="E791" s="711"/>
      <c r="F791" s="711"/>
      <c r="G791" s="711"/>
      <c r="H791" s="711"/>
      <c r="I791" s="711"/>
      <c r="J791" s="711"/>
      <c r="K791" s="711"/>
      <c r="L791" s="711"/>
      <c r="M791" s="711"/>
      <c r="N791" s="711"/>
      <c r="O791" s="711"/>
      <c r="P791" s="711"/>
      <c r="Q791" s="711"/>
      <c r="R791" s="711"/>
      <c r="S791" s="711"/>
      <c r="T791" s="711"/>
      <c r="U791" s="711"/>
      <c r="V791" s="711"/>
      <c r="W791" s="711"/>
      <c r="X791" s="711"/>
      <c r="Y791" s="711"/>
      <c r="Z791" s="711"/>
      <c r="AA791" s="711"/>
      <c r="AB791" s="711"/>
      <c r="AC791" s="711"/>
      <c r="AD791" s="711"/>
      <c r="AE791" s="711"/>
      <c r="AF791" s="711"/>
      <c r="AG791" s="711"/>
      <c r="AH791" s="711"/>
      <c r="AI791" s="711"/>
      <c r="AJ791" s="711"/>
    </row>
    <row r="792" spans="1:36" ht="15.75" customHeight="1">
      <c r="A792" s="711"/>
      <c r="B792" s="711"/>
      <c r="C792" s="711"/>
      <c r="D792" s="711"/>
      <c r="E792" s="711"/>
      <c r="F792" s="711"/>
      <c r="G792" s="711"/>
      <c r="H792" s="711"/>
      <c r="I792" s="711"/>
      <c r="J792" s="711"/>
      <c r="K792" s="711"/>
      <c r="L792" s="711"/>
      <c r="M792" s="711"/>
      <c r="N792" s="711"/>
      <c r="O792" s="711"/>
      <c r="P792" s="711"/>
      <c r="Q792" s="711"/>
      <c r="R792" s="711"/>
      <c r="S792" s="711"/>
      <c r="T792" s="711"/>
      <c r="U792" s="711"/>
      <c r="V792" s="711"/>
      <c r="W792" s="711"/>
      <c r="X792" s="711"/>
      <c r="Y792" s="711"/>
      <c r="Z792" s="711"/>
      <c r="AA792" s="711"/>
      <c r="AB792" s="711"/>
      <c r="AC792" s="711"/>
      <c r="AD792" s="711"/>
      <c r="AE792" s="711"/>
      <c r="AF792" s="711"/>
      <c r="AG792" s="711"/>
      <c r="AH792" s="711"/>
      <c r="AI792" s="711"/>
      <c r="AJ792" s="711"/>
    </row>
    <row r="793" spans="1:36" ht="15.75" customHeight="1">
      <c r="A793" s="711"/>
      <c r="B793" s="711"/>
      <c r="C793" s="711"/>
      <c r="D793" s="711"/>
      <c r="E793" s="711"/>
      <c r="F793" s="711"/>
      <c r="G793" s="711"/>
      <c r="H793" s="711"/>
      <c r="I793" s="711"/>
      <c r="J793" s="711"/>
      <c r="K793" s="711"/>
      <c r="L793" s="711"/>
      <c r="M793" s="711"/>
      <c r="N793" s="711"/>
      <c r="O793" s="711"/>
      <c r="P793" s="711"/>
      <c r="Q793" s="711"/>
      <c r="R793" s="711"/>
      <c r="S793" s="711"/>
      <c r="T793" s="711"/>
      <c r="U793" s="711"/>
      <c r="V793" s="711"/>
      <c r="W793" s="711"/>
      <c r="X793" s="711"/>
      <c r="Y793" s="711"/>
      <c r="Z793" s="711"/>
      <c r="AA793" s="711"/>
      <c r="AB793" s="711"/>
      <c r="AC793" s="711"/>
      <c r="AD793" s="711"/>
      <c r="AE793" s="711"/>
      <c r="AF793" s="711"/>
      <c r="AG793" s="711"/>
      <c r="AH793" s="711"/>
      <c r="AI793" s="711"/>
      <c r="AJ793" s="711"/>
    </row>
    <row r="794" spans="1:36" ht="15.75" customHeight="1">
      <c r="A794" s="711"/>
      <c r="B794" s="711"/>
      <c r="C794" s="711"/>
      <c r="D794" s="711"/>
      <c r="E794" s="711"/>
      <c r="F794" s="711"/>
      <c r="G794" s="711"/>
      <c r="H794" s="711"/>
      <c r="I794" s="711"/>
      <c r="J794" s="711"/>
      <c r="K794" s="711"/>
      <c r="L794" s="711"/>
      <c r="M794" s="711"/>
      <c r="N794" s="711"/>
      <c r="O794" s="711"/>
      <c r="P794" s="711"/>
      <c r="Q794" s="711"/>
      <c r="R794" s="711"/>
      <c r="S794" s="711"/>
      <c r="T794" s="711"/>
      <c r="U794" s="711"/>
      <c r="V794" s="711"/>
      <c r="W794" s="711"/>
      <c r="X794" s="711"/>
      <c r="Y794" s="711"/>
      <c r="Z794" s="711"/>
      <c r="AA794" s="711"/>
      <c r="AB794" s="711"/>
      <c r="AC794" s="711"/>
      <c r="AD794" s="711"/>
      <c r="AE794" s="711"/>
      <c r="AF794" s="711"/>
      <c r="AG794" s="711"/>
      <c r="AH794" s="711"/>
      <c r="AI794" s="711"/>
      <c r="AJ794" s="711"/>
    </row>
    <row r="795" spans="1:36" ht="15.75" customHeight="1">
      <c r="A795" s="711"/>
      <c r="B795" s="711"/>
      <c r="C795" s="711"/>
      <c r="D795" s="711"/>
      <c r="E795" s="711"/>
      <c r="F795" s="711"/>
      <c r="G795" s="711"/>
      <c r="H795" s="711"/>
      <c r="I795" s="711"/>
      <c r="J795" s="711"/>
      <c r="K795" s="711"/>
      <c r="L795" s="711"/>
      <c r="M795" s="711"/>
      <c r="N795" s="711"/>
      <c r="O795" s="711"/>
      <c r="P795" s="711"/>
      <c r="Q795" s="711"/>
      <c r="R795" s="711"/>
      <c r="S795" s="711"/>
      <c r="T795" s="711"/>
      <c r="U795" s="711"/>
      <c r="V795" s="711"/>
      <c r="W795" s="711"/>
      <c r="X795" s="711"/>
      <c r="Y795" s="711"/>
      <c r="Z795" s="711"/>
      <c r="AA795" s="711"/>
      <c r="AB795" s="711"/>
      <c r="AC795" s="711"/>
      <c r="AD795" s="711"/>
      <c r="AE795" s="711"/>
      <c r="AF795" s="711"/>
      <c r="AG795" s="711"/>
      <c r="AH795" s="711"/>
      <c r="AI795" s="711"/>
      <c r="AJ795" s="711"/>
    </row>
    <row r="796" spans="1:36" ht="15.75" customHeight="1">
      <c r="A796" s="711"/>
      <c r="B796" s="711"/>
      <c r="C796" s="711"/>
      <c r="D796" s="711"/>
      <c r="E796" s="711"/>
      <c r="F796" s="711"/>
      <c r="G796" s="711"/>
      <c r="H796" s="711"/>
      <c r="I796" s="711"/>
      <c r="J796" s="711"/>
      <c r="K796" s="711"/>
      <c r="L796" s="711"/>
      <c r="M796" s="711"/>
      <c r="N796" s="711"/>
      <c r="O796" s="711"/>
      <c r="P796" s="711"/>
      <c r="Q796" s="711"/>
      <c r="R796" s="711"/>
      <c r="S796" s="711"/>
      <c r="T796" s="711"/>
      <c r="U796" s="711"/>
      <c r="V796" s="711"/>
      <c r="W796" s="711"/>
      <c r="X796" s="711"/>
      <c r="Y796" s="711"/>
      <c r="Z796" s="711"/>
      <c r="AA796" s="711"/>
      <c r="AB796" s="711"/>
      <c r="AC796" s="711"/>
      <c r="AD796" s="711"/>
      <c r="AE796" s="711"/>
      <c r="AF796" s="711"/>
      <c r="AG796" s="711"/>
      <c r="AH796" s="711"/>
      <c r="AI796" s="711"/>
      <c r="AJ796" s="711"/>
    </row>
    <row r="797" spans="1:36" ht="15.75" customHeight="1">
      <c r="A797" s="711"/>
      <c r="B797" s="711"/>
      <c r="C797" s="711"/>
      <c r="D797" s="711"/>
      <c r="E797" s="711"/>
      <c r="F797" s="711"/>
      <c r="G797" s="711"/>
      <c r="H797" s="711"/>
      <c r="I797" s="711"/>
      <c r="J797" s="711"/>
      <c r="K797" s="711"/>
      <c r="L797" s="711"/>
      <c r="M797" s="711"/>
      <c r="N797" s="711"/>
      <c r="O797" s="711"/>
      <c r="P797" s="711"/>
      <c r="Q797" s="711"/>
      <c r="R797" s="711"/>
      <c r="S797" s="711"/>
      <c r="T797" s="711"/>
      <c r="U797" s="711"/>
      <c r="V797" s="711"/>
      <c r="W797" s="711"/>
      <c r="X797" s="711"/>
      <c r="Y797" s="711"/>
      <c r="Z797" s="711"/>
      <c r="AA797" s="711"/>
      <c r="AB797" s="711"/>
      <c r="AC797" s="711"/>
      <c r="AD797" s="711"/>
      <c r="AE797" s="711"/>
      <c r="AF797" s="711"/>
      <c r="AG797" s="711"/>
      <c r="AH797" s="711"/>
      <c r="AI797" s="711"/>
      <c r="AJ797" s="711"/>
    </row>
    <row r="798" spans="1:36" ht="15.75" customHeight="1">
      <c r="A798" s="711"/>
      <c r="B798" s="711"/>
      <c r="C798" s="711"/>
      <c r="D798" s="711"/>
      <c r="E798" s="711"/>
      <c r="F798" s="711"/>
      <c r="G798" s="711"/>
      <c r="H798" s="711"/>
      <c r="I798" s="711"/>
      <c r="J798" s="711"/>
      <c r="K798" s="711"/>
      <c r="L798" s="711"/>
      <c r="M798" s="711"/>
      <c r="N798" s="711"/>
      <c r="O798" s="711"/>
      <c r="P798" s="711"/>
      <c r="Q798" s="711"/>
      <c r="R798" s="711"/>
      <c r="S798" s="711"/>
      <c r="T798" s="711"/>
      <c r="U798" s="711"/>
      <c r="V798" s="711"/>
      <c r="W798" s="711"/>
      <c r="X798" s="711"/>
      <c r="Y798" s="711"/>
      <c r="Z798" s="711"/>
      <c r="AA798" s="711"/>
      <c r="AB798" s="711"/>
      <c r="AC798" s="711"/>
      <c r="AD798" s="711"/>
      <c r="AE798" s="711"/>
      <c r="AF798" s="711"/>
      <c r="AG798" s="711"/>
      <c r="AH798" s="711"/>
      <c r="AI798" s="711"/>
      <c r="AJ798" s="711"/>
    </row>
    <row r="799" spans="1:36" ht="15.75" customHeight="1">
      <c r="A799" s="711"/>
      <c r="B799" s="711"/>
      <c r="C799" s="711"/>
      <c r="D799" s="711"/>
      <c r="E799" s="711"/>
      <c r="F799" s="711"/>
      <c r="G799" s="711"/>
      <c r="H799" s="711"/>
      <c r="I799" s="711"/>
      <c r="J799" s="711"/>
      <c r="K799" s="711"/>
      <c r="L799" s="711"/>
      <c r="M799" s="711"/>
      <c r="N799" s="711"/>
      <c r="O799" s="711"/>
      <c r="P799" s="711"/>
      <c r="Q799" s="711"/>
      <c r="R799" s="711"/>
      <c r="S799" s="711"/>
      <c r="T799" s="711"/>
      <c r="U799" s="711"/>
      <c r="V799" s="711"/>
      <c r="W799" s="711"/>
      <c r="X799" s="711"/>
      <c r="Y799" s="711"/>
      <c r="Z799" s="711"/>
      <c r="AA799" s="711"/>
      <c r="AB799" s="711"/>
      <c r="AC799" s="711"/>
      <c r="AD799" s="711"/>
      <c r="AE799" s="711"/>
      <c r="AF799" s="711"/>
      <c r="AG799" s="711"/>
      <c r="AH799" s="711"/>
      <c r="AI799" s="711"/>
      <c r="AJ799" s="711"/>
    </row>
    <row r="800" spans="1:36" ht="15.75" customHeight="1">
      <c r="A800" s="711"/>
      <c r="B800" s="711"/>
      <c r="C800" s="711"/>
      <c r="D800" s="711"/>
      <c r="E800" s="711"/>
      <c r="F800" s="711"/>
      <c r="G800" s="711"/>
      <c r="H800" s="711"/>
      <c r="I800" s="711"/>
      <c r="J800" s="711"/>
      <c r="K800" s="711"/>
      <c r="L800" s="711"/>
      <c r="M800" s="711"/>
      <c r="N800" s="711"/>
      <c r="O800" s="711"/>
      <c r="P800" s="711"/>
      <c r="Q800" s="711"/>
      <c r="R800" s="711"/>
      <c r="S800" s="711"/>
      <c r="T800" s="711"/>
      <c r="U800" s="711"/>
      <c r="V800" s="711"/>
      <c r="W800" s="711"/>
      <c r="X800" s="711"/>
      <c r="Y800" s="711"/>
      <c r="Z800" s="711"/>
      <c r="AA800" s="711"/>
      <c r="AB800" s="711"/>
      <c r="AC800" s="711"/>
      <c r="AD800" s="711"/>
      <c r="AE800" s="711"/>
      <c r="AF800" s="711"/>
      <c r="AG800" s="711"/>
      <c r="AH800" s="711"/>
      <c r="AI800" s="711"/>
      <c r="AJ800" s="711"/>
    </row>
    <row r="801" spans="1:36" ht="15.75" customHeight="1">
      <c r="A801" s="711"/>
      <c r="B801" s="711"/>
      <c r="C801" s="711"/>
      <c r="D801" s="711"/>
      <c r="E801" s="711"/>
      <c r="F801" s="711"/>
      <c r="G801" s="711"/>
      <c r="H801" s="711"/>
      <c r="I801" s="711"/>
      <c r="J801" s="711"/>
      <c r="K801" s="711"/>
      <c r="L801" s="711"/>
      <c r="M801" s="711"/>
      <c r="N801" s="711"/>
      <c r="O801" s="711"/>
      <c r="P801" s="711"/>
      <c r="Q801" s="711"/>
      <c r="R801" s="711"/>
      <c r="S801" s="711"/>
      <c r="T801" s="711"/>
      <c r="U801" s="711"/>
      <c r="V801" s="711"/>
      <c r="W801" s="711"/>
      <c r="X801" s="711"/>
      <c r="Y801" s="711"/>
      <c r="Z801" s="711"/>
      <c r="AA801" s="711"/>
      <c r="AB801" s="711"/>
      <c r="AC801" s="711"/>
      <c r="AD801" s="711"/>
      <c r="AE801" s="711"/>
      <c r="AF801" s="711"/>
      <c r="AG801" s="711"/>
      <c r="AH801" s="711"/>
      <c r="AI801" s="711"/>
      <c r="AJ801" s="711"/>
    </row>
    <row r="802" spans="1:36" ht="15.75" customHeight="1">
      <c r="A802" s="711"/>
      <c r="B802" s="711"/>
      <c r="C802" s="711"/>
      <c r="D802" s="711"/>
      <c r="E802" s="711"/>
      <c r="F802" s="711"/>
      <c r="G802" s="711"/>
      <c r="H802" s="711"/>
      <c r="I802" s="711"/>
      <c r="J802" s="711"/>
      <c r="K802" s="711"/>
      <c r="L802" s="711"/>
      <c r="M802" s="711"/>
      <c r="N802" s="711"/>
      <c r="O802" s="711"/>
      <c r="P802" s="711"/>
      <c r="Q802" s="711"/>
      <c r="R802" s="711"/>
      <c r="S802" s="711"/>
      <c r="T802" s="711"/>
      <c r="U802" s="711"/>
      <c r="V802" s="711"/>
      <c r="W802" s="711"/>
      <c r="X802" s="711"/>
      <c r="Y802" s="711"/>
      <c r="Z802" s="711"/>
      <c r="AA802" s="711"/>
      <c r="AB802" s="711"/>
      <c r="AC802" s="711"/>
      <c r="AD802" s="711"/>
      <c r="AE802" s="711"/>
      <c r="AF802" s="711"/>
      <c r="AG802" s="711"/>
      <c r="AH802" s="711"/>
      <c r="AI802" s="711"/>
      <c r="AJ802" s="711"/>
    </row>
    <row r="803" spans="1:36" ht="15.75" customHeight="1">
      <c r="A803" s="711"/>
      <c r="B803" s="711"/>
      <c r="C803" s="711"/>
      <c r="D803" s="711"/>
      <c r="E803" s="711"/>
      <c r="F803" s="711"/>
      <c r="G803" s="711"/>
      <c r="H803" s="711"/>
      <c r="I803" s="711"/>
      <c r="J803" s="711"/>
      <c r="K803" s="711"/>
      <c r="L803" s="711"/>
      <c r="M803" s="711"/>
      <c r="N803" s="711"/>
      <c r="O803" s="711"/>
      <c r="P803" s="711"/>
      <c r="Q803" s="711"/>
      <c r="R803" s="711"/>
      <c r="S803" s="711"/>
      <c r="T803" s="711"/>
      <c r="U803" s="711"/>
      <c r="V803" s="711"/>
      <c r="W803" s="711"/>
      <c r="X803" s="711"/>
      <c r="Y803" s="711"/>
      <c r="Z803" s="711"/>
      <c r="AA803" s="711"/>
      <c r="AB803" s="711"/>
      <c r="AC803" s="711"/>
      <c r="AD803" s="711"/>
      <c r="AE803" s="711"/>
      <c r="AF803" s="711"/>
      <c r="AG803" s="711"/>
      <c r="AH803" s="711"/>
      <c r="AI803" s="711"/>
      <c r="AJ803" s="711"/>
    </row>
    <row r="804" spans="1:36" ht="15.75" customHeight="1">
      <c r="A804" s="711"/>
      <c r="B804" s="711"/>
      <c r="C804" s="711"/>
      <c r="D804" s="711"/>
      <c r="E804" s="711"/>
      <c r="F804" s="711"/>
      <c r="G804" s="711"/>
      <c r="H804" s="711"/>
      <c r="I804" s="711"/>
      <c r="J804" s="711"/>
      <c r="K804" s="711"/>
      <c r="L804" s="711"/>
      <c r="M804" s="711"/>
      <c r="N804" s="711"/>
      <c r="O804" s="711"/>
      <c r="P804" s="711"/>
      <c r="Q804" s="711"/>
      <c r="R804" s="711"/>
      <c r="S804" s="711"/>
      <c r="T804" s="711"/>
      <c r="U804" s="711"/>
      <c r="V804" s="711"/>
      <c r="W804" s="711"/>
      <c r="X804" s="711"/>
      <c r="Y804" s="711"/>
      <c r="Z804" s="711"/>
      <c r="AA804" s="711"/>
      <c r="AB804" s="711"/>
      <c r="AC804" s="711"/>
      <c r="AD804" s="711"/>
      <c r="AE804" s="711"/>
      <c r="AF804" s="711"/>
      <c r="AG804" s="711"/>
      <c r="AH804" s="711"/>
      <c r="AI804" s="711"/>
      <c r="AJ804" s="711"/>
    </row>
    <row r="805" spans="1:36" ht="15.75" customHeight="1">
      <c r="A805" s="711"/>
      <c r="B805" s="711"/>
      <c r="C805" s="711"/>
      <c r="D805" s="711"/>
      <c r="E805" s="711"/>
      <c r="F805" s="711"/>
      <c r="G805" s="711"/>
      <c r="H805" s="711"/>
      <c r="I805" s="711"/>
      <c r="J805" s="711"/>
      <c r="K805" s="711"/>
      <c r="L805" s="711"/>
      <c r="M805" s="711"/>
      <c r="N805" s="711"/>
      <c r="O805" s="711"/>
      <c r="P805" s="711"/>
      <c r="Q805" s="711"/>
      <c r="R805" s="711"/>
      <c r="S805" s="711"/>
      <c r="T805" s="711"/>
      <c r="U805" s="711"/>
      <c r="V805" s="711"/>
      <c r="W805" s="711"/>
      <c r="X805" s="711"/>
      <c r="Y805" s="711"/>
      <c r="Z805" s="711"/>
      <c r="AA805" s="711"/>
      <c r="AB805" s="711"/>
      <c r="AC805" s="711"/>
      <c r="AD805" s="711"/>
      <c r="AE805" s="711"/>
      <c r="AF805" s="711"/>
      <c r="AG805" s="711"/>
      <c r="AH805" s="711"/>
      <c r="AI805" s="711"/>
      <c r="AJ805" s="711"/>
    </row>
    <row r="806" spans="1:36" ht="15.75" customHeight="1">
      <c r="A806" s="711"/>
      <c r="B806" s="711"/>
      <c r="C806" s="711"/>
      <c r="D806" s="711"/>
      <c r="E806" s="711"/>
      <c r="F806" s="711"/>
      <c r="G806" s="711"/>
      <c r="H806" s="711"/>
      <c r="I806" s="711"/>
      <c r="J806" s="711"/>
      <c r="K806" s="711"/>
      <c r="L806" s="711"/>
      <c r="M806" s="711"/>
      <c r="N806" s="711"/>
      <c r="O806" s="711"/>
      <c r="P806" s="711"/>
      <c r="Q806" s="711"/>
      <c r="R806" s="711"/>
      <c r="S806" s="711"/>
      <c r="T806" s="711"/>
      <c r="U806" s="711"/>
      <c r="V806" s="711"/>
      <c r="W806" s="711"/>
      <c r="X806" s="711"/>
      <c r="Y806" s="711"/>
      <c r="Z806" s="711"/>
      <c r="AA806" s="711"/>
      <c r="AB806" s="711"/>
      <c r="AC806" s="711"/>
      <c r="AD806" s="711"/>
      <c r="AE806" s="711"/>
      <c r="AF806" s="711"/>
      <c r="AG806" s="711"/>
      <c r="AH806" s="711"/>
      <c r="AI806" s="711"/>
      <c r="AJ806" s="711"/>
    </row>
    <row r="807" spans="1:36" ht="15.75" customHeight="1">
      <c r="A807" s="711"/>
      <c r="B807" s="711"/>
      <c r="C807" s="711"/>
      <c r="D807" s="711"/>
      <c r="E807" s="711"/>
      <c r="F807" s="711"/>
      <c r="G807" s="711"/>
      <c r="H807" s="711"/>
      <c r="I807" s="711"/>
      <c r="J807" s="711"/>
      <c r="K807" s="711"/>
      <c r="L807" s="711"/>
      <c r="M807" s="711"/>
      <c r="N807" s="711"/>
      <c r="O807" s="711"/>
      <c r="P807" s="711"/>
      <c r="Q807" s="711"/>
      <c r="R807" s="711"/>
      <c r="S807" s="711"/>
      <c r="T807" s="711"/>
      <c r="U807" s="711"/>
      <c r="V807" s="711"/>
      <c r="W807" s="711"/>
      <c r="X807" s="711"/>
      <c r="Y807" s="711"/>
      <c r="Z807" s="711"/>
      <c r="AA807" s="711"/>
      <c r="AB807" s="711"/>
      <c r="AC807" s="711"/>
      <c r="AD807" s="711"/>
      <c r="AE807" s="711"/>
      <c r="AF807" s="711"/>
      <c r="AG807" s="711"/>
      <c r="AH807" s="711"/>
      <c r="AI807" s="711"/>
      <c r="AJ807" s="711"/>
    </row>
    <row r="808" spans="1:36" ht="15.75" customHeight="1">
      <c r="A808" s="711"/>
      <c r="B808" s="711"/>
      <c r="C808" s="711"/>
      <c r="D808" s="711"/>
      <c r="E808" s="711"/>
      <c r="F808" s="711"/>
      <c r="G808" s="711"/>
      <c r="H808" s="711"/>
      <c r="I808" s="711"/>
      <c r="J808" s="711"/>
      <c r="K808" s="711"/>
      <c r="L808" s="711"/>
      <c r="M808" s="711"/>
      <c r="N808" s="711"/>
      <c r="O808" s="711"/>
      <c r="P808" s="711"/>
      <c r="Q808" s="711"/>
      <c r="R808" s="711"/>
      <c r="S808" s="711"/>
      <c r="T808" s="711"/>
      <c r="U808" s="711"/>
      <c r="V808" s="711"/>
      <c r="W808" s="711"/>
      <c r="X808" s="711"/>
      <c r="Y808" s="711"/>
      <c r="Z808" s="711"/>
      <c r="AA808" s="711"/>
      <c r="AB808" s="711"/>
      <c r="AC808" s="711"/>
      <c r="AD808" s="711"/>
      <c r="AE808" s="711"/>
      <c r="AF808" s="711"/>
      <c r="AG808" s="711"/>
      <c r="AH808" s="711"/>
      <c r="AI808" s="711"/>
      <c r="AJ808" s="711"/>
    </row>
    <row r="809" spans="1:36" ht="15.75" customHeight="1">
      <c r="A809" s="711"/>
      <c r="B809" s="711"/>
      <c r="C809" s="711"/>
      <c r="D809" s="711"/>
      <c r="E809" s="711"/>
      <c r="F809" s="711"/>
      <c r="G809" s="711"/>
      <c r="H809" s="711"/>
      <c r="I809" s="711"/>
      <c r="J809" s="711"/>
      <c r="K809" s="711"/>
      <c r="L809" s="711"/>
      <c r="M809" s="711"/>
      <c r="N809" s="711"/>
      <c r="O809" s="711"/>
      <c r="P809" s="711"/>
      <c r="Q809" s="711"/>
      <c r="R809" s="711"/>
      <c r="S809" s="711"/>
      <c r="T809" s="711"/>
      <c r="U809" s="711"/>
      <c r="V809" s="711"/>
      <c r="W809" s="711"/>
      <c r="X809" s="711"/>
      <c r="Y809" s="711"/>
      <c r="Z809" s="711"/>
      <c r="AA809" s="711"/>
      <c r="AB809" s="711"/>
      <c r="AC809" s="711"/>
      <c r="AD809" s="711"/>
      <c r="AE809" s="711"/>
      <c r="AF809" s="711"/>
      <c r="AG809" s="711"/>
      <c r="AH809" s="711"/>
      <c r="AI809" s="711"/>
      <c r="AJ809" s="711"/>
    </row>
    <row r="810" spans="1:36" ht="15.75" customHeight="1">
      <c r="A810" s="711"/>
      <c r="B810" s="711"/>
      <c r="C810" s="711"/>
      <c r="D810" s="711"/>
      <c r="E810" s="711"/>
      <c r="F810" s="711"/>
      <c r="G810" s="711"/>
      <c r="H810" s="711"/>
      <c r="I810" s="711"/>
      <c r="J810" s="711"/>
      <c r="K810" s="711"/>
      <c r="L810" s="711"/>
      <c r="M810" s="711"/>
      <c r="N810" s="711"/>
      <c r="O810" s="711"/>
      <c r="P810" s="711"/>
      <c r="Q810" s="711"/>
      <c r="R810" s="711"/>
      <c r="S810" s="711"/>
      <c r="T810" s="711"/>
      <c r="U810" s="711"/>
      <c r="V810" s="711"/>
      <c r="W810" s="711"/>
      <c r="X810" s="711"/>
      <c r="Y810" s="711"/>
      <c r="Z810" s="711"/>
      <c r="AA810" s="711"/>
      <c r="AB810" s="711"/>
      <c r="AC810" s="711"/>
      <c r="AD810" s="711"/>
      <c r="AE810" s="711"/>
      <c r="AF810" s="711"/>
      <c r="AG810" s="711"/>
      <c r="AH810" s="711"/>
      <c r="AI810" s="711"/>
      <c r="AJ810" s="711"/>
    </row>
    <row r="811" spans="1:36" ht="15.75" customHeight="1">
      <c r="A811" s="711"/>
      <c r="B811" s="711"/>
      <c r="C811" s="711"/>
      <c r="D811" s="711"/>
      <c r="E811" s="711"/>
      <c r="F811" s="711"/>
      <c r="G811" s="711"/>
      <c r="H811" s="711"/>
      <c r="I811" s="711"/>
      <c r="J811" s="711"/>
      <c r="K811" s="711"/>
      <c r="L811" s="711"/>
      <c r="M811" s="711"/>
      <c r="N811" s="711"/>
      <c r="O811" s="711"/>
      <c r="P811" s="711"/>
      <c r="Q811" s="711"/>
      <c r="R811" s="711"/>
      <c r="S811" s="711"/>
      <c r="T811" s="711"/>
      <c r="U811" s="711"/>
      <c r="V811" s="711"/>
      <c r="W811" s="711"/>
      <c r="X811" s="711"/>
      <c r="Y811" s="711"/>
      <c r="Z811" s="711"/>
      <c r="AA811" s="711"/>
      <c r="AB811" s="711"/>
      <c r="AC811" s="711"/>
      <c r="AD811" s="711"/>
      <c r="AE811" s="711"/>
      <c r="AF811" s="711"/>
      <c r="AG811" s="711"/>
      <c r="AH811" s="711"/>
      <c r="AI811" s="711"/>
      <c r="AJ811" s="711"/>
    </row>
    <row r="812" spans="1:36" ht="15.75" customHeight="1">
      <c r="A812" s="711"/>
      <c r="B812" s="711"/>
      <c r="C812" s="711"/>
      <c r="D812" s="711"/>
      <c r="E812" s="711"/>
      <c r="F812" s="711"/>
      <c r="G812" s="711"/>
      <c r="H812" s="711"/>
      <c r="I812" s="711"/>
      <c r="J812" s="711"/>
      <c r="K812" s="711"/>
      <c r="L812" s="711"/>
      <c r="M812" s="711"/>
      <c r="N812" s="711"/>
      <c r="O812" s="711"/>
      <c r="P812" s="711"/>
      <c r="Q812" s="711"/>
      <c r="R812" s="711"/>
      <c r="S812" s="711"/>
      <c r="T812" s="711"/>
      <c r="U812" s="711"/>
      <c r="V812" s="711"/>
      <c r="W812" s="711"/>
      <c r="X812" s="711"/>
      <c r="Y812" s="711"/>
      <c r="Z812" s="711"/>
      <c r="AA812" s="711"/>
      <c r="AB812" s="711"/>
      <c r="AC812" s="711"/>
      <c r="AD812" s="711"/>
      <c r="AE812" s="711"/>
      <c r="AF812" s="711"/>
      <c r="AG812" s="711"/>
      <c r="AH812" s="711"/>
      <c r="AI812" s="711"/>
      <c r="AJ812" s="711"/>
    </row>
    <row r="813" spans="1:36" ht="15.75" customHeight="1">
      <c r="A813" s="711"/>
      <c r="B813" s="711"/>
      <c r="C813" s="711"/>
      <c r="D813" s="711"/>
      <c r="E813" s="711"/>
      <c r="F813" s="711"/>
      <c r="G813" s="711"/>
      <c r="H813" s="711"/>
      <c r="I813" s="711"/>
      <c r="J813" s="711"/>
      <c r="K813" s="711"/>
      <c r="L813" s="711"/>
      <c r="M813" s="711"/>
      <c r="N813" s="711"/>
      <c r="O813" s="711"/>
      <c r="P813" s="711"/>
      <c r="Q813" s="711"/>
      <c r="R813" s="711"/>
      <c r="S813" s="711"/>
      <c r="T813" s="711"/>
      <c r="U813" s="711"/>
      <c r="V813" s="711"/>
      <c r="W813" s="711"/>
      <c r="X813" s="711"/>
      <c r="Y813" s="711"/>
      <c r="Z813" s="711"/>
      <c r="AA813" s="711"/>
      <c r="AB813" s="711"/>
      <c r="AC813" s="711"/>
      <c r="AD813" s="711"/>
      <c r="AE813" s="711"/>
      <c r="AF813" s="711"/>
      <c r="AG813" s="711"/>
      <c r="AH813" s="711"/>
      <c r="AI813" s="711"/>
      <c r="AJ813" s="711"/>
    </row>
    <row r="814" spans="1:36" ht="15.75" customHeight="1">
      <c r="A814" s="711"/>
      <c r="B814" s="711"/>
      <c r="C814" s="711"/>
      <c r="D814" s="711"/>
      <c r="E814" s="711"/>
      <c r="F814" s="711"/>
      <c r="G814" s="711"/>
      <c r="H814" s="711"/>
      <c r="I814" s="711"/>
      <c r="J814" s="711"/>
      <c r="K814" s="711"/>
      <c r="L814" s="711"/>
      <c r="M814" s="711"/>
      <c r="N814" s="711"/>
      <c r="O814" s="711"/>
      <c r="P814" s="711"/>
      <c r="Q814" s="711"/>
      <c r="R814" s="711"/>
      <c r="S814" s="711"/>
      <c r="T814" s="711"/>
      <c r="U814" s="711"/>
      <c r="V814" s="711"/>
      <c r="W814" s="711"/>
      <c r="X814" s="711"/>
      <c r="Y814" s="711"/>
      <c r="Z814" s="711"/>
      <c r="AA814" s="711"/>
      <c r="AB814" s="711"/>
      <c r="AC814" s="711"/>
      <c r="AD814" s="711"/>
      <c r="AE814" s="711"/>
      <c r="AF814" s="711"/>
      <c r="AG814" s="711"/>
      <c r="AH814" s="711"/>
      <c r="AI814" s="711"/>
      <c r="AJ814" s="711"/>
    </row>
    <row r="815" spans="1:36" ht="15.75" customHeight="1">
      <c r="A815" s="711"/>
      <c r="B815" s="711"/>
      <c r="C815" s="711"/>
      <c r="D815" s="711"/>
      <c r="E815" s="711"/>
      <c r="F815" s="711"/>
      <c r="G815" s="711"/>
      <c r="H815" s="711"/>
      <c r="I815" s="711"/>
      <c r="J815" s="711"/>
      <c r="K815" s="711"/>
      <c r="L815" s="711"/>
      <c r="M815" s="711"/>
      <c r="N815" s="711"/>
      <c r="O815" s="711"/>
      <c r="P815" s="711"/>
      <c r="Q815" s="711"/>
      <c r="R815" s="711"/>
      <c r="S815" s="711"/>
      <c r="T815" s="711"/>
      <c r="U815" s="711"/>
      <c r="V815" s="711"/>
      <c r="W815" s="711"/>
      <c r="X815" s="711"/>
      <c r="Y815" s="711"/>
      <c r="Z815" s="711"/>
      <c r="AA815" s="711"/>
      <c r="AB815" s="711"/>
      <c r="AC815" s="711"/>
      <c r="AD815" s="711"/>
      <c r="AE815" s="711"/>
      <c r="AF815" s="711"/>
      <c r="AG815" s="711"/>
      <c r="AH815" s="711"/>
      <c r="AI815" s="711"/>
      <c r="AJ815" s="711"/>
    </row>
    <row r="816" spans="1:36" ht="15.75" customHeight="1">
      <c r="A816" s="711"/>
      <c r="B816" s="711"/>
      <c r="C816" s="711"/>
      <c r="D816" s="711"/>
      <c r="E816" s="711"/>
      <c r="F816" s="711"/>
      <c r="G816" s="711"/>
      <c r="H816" s="711"/>
      <c r="I816" s="711"/>
      <c r="J816" s="711"/>
      <c r="K816" s="711"/>
      <c r="L816" s="711"/>
      <c r="M816" s="711"/>
      <c r="N816" s="711"/>
      <c r="O816" s="711"/>
      <c r="P816" s="711"/>
      <c r="Q816" s="711"/>
      <c r="R816" s="711"/>
      <c r="S816" s="711"/>
      <c r="T816" s="711"/>
      <c r="U816" s="711"/>
      <c r="V816" s="711"/>
      <c r="W816" s="711"/>
      <c r="X816" s="711"/>
      <c r="Y816" s="711"/>
      <c r="Z816" s="711"/>
      <c r="AA816" s="711"/>
      <c r="AB816" s="711"/>
      <c r="AC816" s="711"/>
      <c r="AD816" s="711"/>
      <c r="AE816" s="711"/>
      <c r="AF816" s="711"/>
      <c r="AG816" s="711"/>
      <c r="AH816" s="711"/>
      <c r="AI816" s="711"/>
      <c r="AJ816" s="711"/>
    </row>
    <row r="817" spans="1:36" ht="15.75" customHeight="1">
      <c r="A817" s="711"/>
      <c r="B817" s="711"/>
      <c r="C817" s="711"/>
      <c r="D817" s="711"/>
      <c r="E817" s="711"/>
      <c r="F817" s="711"/>
      <c r="G817" s="711"/>
      <c r="H817" s="711"/>
      <c r="I817" s="711"/>
      <c r="J817" s="711"/>
      <c r="K817" s="711"/>
      <c r="L817" s="711"/>
      <c r="M817" s="711"/>
      <c r="N817" s="711"/>
      <c r="O817" s="711"/>
      <c r="P817" s="711"/>
      <c r="Q817" s="711"/>
      <c r="R817" s="711"/>
      <c r="S817" s="711"/>
      <c r="T817" s="711"/>
      <c r="U817" s="711"/>
      <c r="V817" s="711"/>
      <c r="W817" s="711"/>
      <c r="X817" s="711"/>
      <c r="Y817" s="711"/>
      <c r="Z817" s="711"/>
      <c r="AA817" s="711"/>
      <c r="AB817" s="711"/>
      <c r="AC817" s="711"/>
      <c r="AD817" s="711"/>
      <c r="AE817" s="711"/>
      <c r="AF817" s="711"/>
      <c r="AG817" s="711"/>
      <c r="AH817" s="711"/>
      <c r="AI817" s="711"/>
      <c r="AJ817" s="711"/>
    </row>
    <row r="818" spans="1:36" ht="15.75" customHeight="1">
      <c r="A818" s="711"/>
      <c r="B818" s="711"/>
      <c r="C818" s="711"/>
      <c r="D818" s="711"/>
      <c r="E818" s="711"/>
      <c r="F818" s="711"/>
      <c r="G818" s="711"/>
      <c r="H818" s="711"/>
      <c r="I818" s="711"/>
      <c r="J818" s="711"/>
      <c r="K818" s="711"/>
      <c r="L818" s="711"/>
      <c r="M818" s="711"/>
      <c r="N818" s="711"/>
      <c r="O818" s="711"/>
      <c r="P818" s="711"/>
      <c r="Q818" s="711"/>
      <c r="R818" s="711"/>
      <c r="S818" s="711"/>
      <c r="T818" s="711"/>
      <c r="U818" s="711"/>
      <c r="V818" s="711"/>
      <c r="W818" s="711"/>
      <c r="X818" s="711"/>
      <c r="Y818" s="711"/>
      <c r="Z818" s="711"/>
      <c r="AA818" s="711"/>
      <c r="AB818" s="711"/>
      <c r="AC818" s="711"/>
      <c r="AD818" s="711"/>
      <c r="AE818" s="711"/>
      <c r="AF818" s="711"/>
      <c r="AG818" s="711"/>
      <c r="AH818" s="711"/>
      <c r="AI818" s="711"/>
      <c r="AJ818" s="711"/>
    </row>
    <row r="819" spans="1:36" ht="15.75" customHeight="1">
      <c r="A819" s="711"/>
      <c r="B819" s="711"/>
      <c r="C819" s="711"/>
      <c r="D819" s="711"/>
      <c r="E819" s="711"/>
      <c r="F819" s="711"/>
      <c r="G819" s="711"/>
      <c r="H819" s="711"/>
      <c r="I819" s="711"/>
      <c r="J819" s="711"/>
      <c r="K819" s="711"/>
      <c r="L819" s="711"/>
      <c r="M819" s="711"/>
      <c r="N819" s="711"/>
      <c r="O819" s="711"/>
      <c r="P819" s="711"/>
      <c r="Q819" s="711"/>
      <c r="R819" s="711"/>
      <c r="S819" s="711"/>
      <c r="T819" s="711"/>
      <c r="U819" s="711"/>
      <c r="V819" s="711"/>
      <c r="W819" s="711"/>
      <c r="X819" s="711"/>
      <c r="Y819" s="711"/>
      <c r="Z819" s="711"/>
      <c r="AA819" s="711"/>
      <c r="AB819" s="711"/>
      <c r="AC819" s="711"/>
      <c r="AD819" s="711"/>
      <c r="AE819" s="711"/>
      <c r="AF819" s="711"/>
      <c r="AG819" s="711"/>
      <c r="AH819" s="711"/>
      <c r="AI819" s="711"/>
      <c r="AJ819" s="711"/>
    </row>
    <row r="820" spans="1:36" ht="15.75" customHeight="1">
      <c r="A820" s="711"/>
      <c r="B820" s="711"/>
      <c r="C820" s="711"/>
      <c r="D820" s="711"/>
      <c r="E820" s="711"/>
      <c r="F820" s="711"/>
      <c r="G820" s="711"/>
      <c r="H820" s="711"/>
      <c r="I820" s="711"/>
      <c r="J820" s="711"/>
      <c r="K820" s="711"/>
      <c r="L820" s="711"/>
      <c r="M820" s="711"/>
      <c r="N820" s="711"/>
      <c r="O820" s="711"/>
      <c r="P820" s="711"/>
      <c r="Q820" s="711"/>
      <c r="R820" s="711"/>
      <c r="S820" s="711"/>
      <c r="T820" s="711"/>
      <c r="U820" s="711"/>
      <c r="V820" s="711"/>
      <c r="W820" s="711"/>
      <c r="X820" s="711"/>
      <c r="Y820" s="711"/>
      <c r="Z820" s="711"/>
      <c r="AA820" s="711"/>
      <c r="AB820" s="711"/>
      <c r="AC820" s="711"/>
      <c r="AD820" s="711"/>
      <c r="AE820" s="711"/>
      <c r="AF820" s="711"/>
      <c r="AG820" s="711"/>
      <c r="AH820" s="711"/>
      <c r="AI820" s="711"/>
      <c r="AJ820" s="711"/>
    </row>
    <row r="821" spans="1:36" ht="15.75" customHeight="1">
      <c r="A821" s="711"/>
      <c r="B821" s="711"/>
      <c r="C821" s="711"/>
      <c r="D821" s="711"/>
      <c r="E821" s="711"/>
      <c r="F821" s="711"/>
      <c r="G821" s="711"/>
      <c r="H821" s="711"/>
      <c r="I821" s="711"/>
      <c r="J821" s="711"/>
      <c r="K821" s="711"/>
      <c r="L821" s="711"/>
      <c r="M821" s="711"/>
      <c r="N821" s="711"/>
      <c r="O821" s="711"/>
      <c r="P821" s="711"/>
      <c r="Q821" s="711"/>
      <c r="R821" s="711"/>
      <c r="S821" s="711"/>
      <c r="T821" s="711"/>
      <c r="U821" s="711"/>
      <c r="V821" s="711"/>
      <c r="W821" s="711"/>
      <c r="X821" s="711"/>
      <c r="Y821" s="711"/>
      <c r="Z821" s="711"/>
      <c r="AA821" s="711"/>
      <c r="AB821" s="711"/>
      <c r="AC821" s="711"/>
      <c r="AD821" s="711"/>
      <c r="AE821" s="711"/>
      <c r="AF821" s="711"/>
      <c r="AG821" s="711"/>
      <c r="AH821" s="711"/>
      <c r="AI821" s="711"/>
      <c r="AJ821" s="711"/>
    </row>
    <row r="822" spans="1:36" ht="15.75" customHeight="1">
      <c r="A822" s="711"/>
      <c r="B822" s="711"/>
      <c r="C822" s="711"/>
      <c r="D822" s="711"/>
      <c r="E822" s="711"/>
      <c r="F822" s="711"/>
      <c r="G822" s="711"/>
      <c r="H822" s="711"/>
      <c r="I822" s="711"/>
      <c r="J822" s="711"/>
      <c r="K822" s="711"/>
      <c r="L822" s="711"/>
      <c r="M822" s="711"/>
      <c r="N822" s="711"/>
      <c r="O822" s="711"/>
      <c r="P822" s="711"/>
      <c r="Q822" s="711"/>
      <c r="R822" s="711"/>
      <c r="S822" s="711"/>
      <c r="T822" s="711"/>
      <c r="U822" s="711"/>
      <c r="V822" s="711"/>
      <c r="W822" s="711"/>
      <c r="X822" s="711"/>
      <c r="Y822" s="711"/>
      <c r="Z822" s="711"/>
      <c r="AA822" s="711"/>
      <c r="AB822" s="711"/>
      <c r="AC822" s="711"/>
      <c r="AD822" s="711"/>
      <c r="AE822" s="711"/>
      <c r="AF822" s="711"/>
      <c r="AG822" s="711"/>
      <c r="AH822" s="711"/>
      <c r="AI822" s="711"/>
      <c r="AJ822" s="711"/>
    </row>
    <row r="823" spans="1:36" ht="15.75" customHeight="1">
      <c r="A823" s="711"/>
      <c r="B823" s="711"/>
      <c r="C823" s="711"/>
      <c r="D823" s="711"/>
      <c r="E823" s="711"/>
      <c r="F823" s="711"/>
      <c r="G823" s="711"/>
      <c r="H823" s="711"/>
      <c r="I823" s="711"/>
      <c r="J823" s="711"/>
      <c r="K823" s="711"/>
      <c r="L823" s="711"/>
      <c r="M823" s="711"/>
      <c r="N823" s="711"/>
      <c r="O823" s="711"/>
      <c r="P823" s="711"/>
      <c r="Q823" s="711"/>
      <c r="R823" s="711"/>
      <c r="S823" s="711"/>
      <c r="T823" s="711"/>
      <c r="U823" s="711"/>
      <c r="V823" s="711"/>
      <c r="W823" s="711"/>
      <c r="X823" s="711"/>
      <c r="Y823" s="711"/>
      <c r="Z823" s="711"/>
      <c r="AA823" s="711"/>
      <c r="AB823" s="711"/>
      <c r="AC823" s="711"/>
      <c r="AD823" s="711"/>
      <c r="AE823" s="711"/>
      <c r="AF823" s="711"/>
      <c r="AG823" s="711"/>
      <c r="AH823" s="711"/>
      <c r="AI823" s="711"/>
      <c r="AJ823" s="711"/>
    </row>
    <row r="824" spans="1:36" ht="15.75" customHeight="1">
      <c r="A824" s="711"/>
      <c r="B824" s="711"/>
      <c r="C824" s="711"/>
      <c r="D824" s="711"/>
      <c r="E824" s="711"/>
      <c r="F824" s="711"/>
      <c r="G824" s="711"/>
      <c r="H824" s="711"/>
      <c r="I824" s="711"/>
      <c r="J824" s="711"/>
      <c r="K824" s="711"/>
      <c r="L824" s="711"/>
      <c r="M824" s="711"/>
      <c r="N824" s="711"/>
      <c r="O824" s="711"/>
      <c r="P824" s="711"/>
      <c r="Q824" s="711"/>
      <c r="R824" s="711"/>
      <c r="S824" s="711"/>
      <c r="T824" s="711"/>
      <c r="U824" s="711"/>
      <c r="V824" s="711"/>
      <c r="W824" s="711"/>
      <c r="X824" s="711"/>
      <c r="Y824" s="711"/>
      <c r="Z824" s="711"/>
      <c r="AA824" s="711"/>
      <c r="AB824" s="711"/>
      <c r="AC824" s="711"/>
      <c r="AD824" s="711"/>
      <c r="AE824" s="711"/>
      <c r="AF824" s="711"/>
      <c r="AG824" s="711"/>
      <c r="AH824" s="711"/>
      <c r="AI824" s="711"/>
      <c r="AJ824" s="711"/>
    </row>
    <row r="825" spans="1:36" ht="15.75" customHeight="1">
      <c r="A825" s="711"/>
      <c r="B825" s="711"/>
      <c r="C825" s="711"/>
      <c r="D825" s="711"/>
      <c r="E825" s="711"/>
      <c r="F825" s="711"/>
      <c r="G825" s="711"/>
      <c r="H825" s="711"/>
      <c r="I825" s="711"/>
      <c r="J825" s="711"/>
      <c r="K825" s="711"/>
      <c r="L825" s="711"/>
      <c r="M825" s="711"/>
      <c r="N825" s="711"/>
      <c r="O825" s="711"/>
      <c r="P825" s="711"/>
      <c r="Q825" s="711"/>
      <c r="R825" s="711"/>
      <c r="S825" s="711"/>
      <c r="T825" s="711"/>
      <c r="U825" s="711"/>
      <c r="V825" s="711"/>
      <c r="W825" s="711"/>
      <c r="X825" s="711"/>
      <c r="Y825" s="711"/>
      <c r="Z825" s="711"/>
      <c r="AA825" s="711"/>
      <c r="AB825" s="711"/>
      <c r="AC825" s="711"/>
      <c r="AD825" s="711"/>
      <c r="AE825" s="711"/>
      <c r="AF825" s="711"/>
      <c r="AG825" s="711"/>
      <c r="AH825" s="711"/>
      <c r="AI825" s="711"/>
      <c r="AJ825" s="711"/>
    </row>
    <row r="826" spans="1:36" ht="15.75" customHeight="1">
      <c r="A826" s="711"/>
      <c r="B826" s="711"/>
      <c r="C826" s="711"/>
      <c r="D826" s="711"/>
      <c r="E826" s="711"/>
      <c r="F826" s="711"/>
      <c r="G826" s="711"/>
      <c r="H826" s="711"/>
      <c r="I826" s="711"/>
      <c r="J826" s="711"/>
      <c r="K826" s="711"/>
      <c r="L826" s="711"/>
      <c r="M826" s="711"/>
      <c r="N826" s="711"/>
      <c r="O826" s="711"/>
      <c r="P826" s="711"/>
      <c r="Q826" s="711"/>
      <c r="R826" s="711"/>
      <c r="S826" s="711"/>
      <c r="T826" s="711"/>
      <c r="U826" s="711"/>
      <c r="V826" s="711"/>
      <c r="W826" s="711"/>
      <c r="X826" s="711"/>
      <c r="Y826" s="711"/>
      <c r="Z826" s="711"/>
      <c r="AA826" s="711"/>
      <c r="AB826" s="711"/>
      <c r="AC826" s="711"/>
      <c r="AD826" s="711"/>
      <c r="AE826" s="711"/>
      <c r="AF826" s="711"/>
      <c r="AG826" s="711"/>
      <c r="AH826" s="711"/>
      <c r="AI826" s="711"/>
      <c r="AJ826" s="711"/>
    </row>
    <row r="827" spans="1:36" ht="15.75" customHeight="1">
      <c r="A827" s="711"/>
      <c r="B827" s="711"/>
      <c r="C827" s="711"/>
      <c r="D827" s="711"/>
      <c r="E827" s="711"/>
      <c r="F827" s="711"/>
      <c r="G827" s="711"/>
      <c r="H827" s="711"/>
      <c r="I827" s="711"/>
      <c r="J827" s="711"/>
      <c r="K827" s="711"/>
      <c r="L827" s="711"/>
      <c r="M827" s="711"/>
      <c r="N827" s="711"/>
      <c r="O827" s="711"/>
      <c r="P827" s="711"/>
      <c r="Q827" s="711"/>
      <c r="R827" s="711"/>
      <c r="S827" s="711"/>
      <c r="T827" s="711"/>
      <c r="U827" s="711"/>
      <c r="V827" s="711"/>
      <c r="W827" s="711"/>
      <c r="X827" s="711"/>
      <c r="Y827" s="711"/>
      <c r="Z827" s="711"/>
      <c r="AA827" s="711"/>
      <c r="AB827" s="711"/>
      <c r="AC827" s="711"/>
      <c r="AD827" s="711"/>
      <c r="AE827" s="711"/>
      <c r="AF827" s="711"/>
      <c r="AG827" s="711"/>
      <c r="AH827" s="711"/>
      <c r="AI827" s="711"/>
      <c r="AJ827" s="711"/>
    </row>
    <row r="828" spans="1:36" ht="15.75" customHeight="1">
      <c r="A828" s="711"/>
      <c r="B828" s="711"/>
      <c r="C828" s="711"/>
      <c r="D828" s="711"/>
      <c r="E828" s="711"/>
      <c r="F828" s="711"/>
      <c r="G828" s="711"/>
      <c r="H828" s="711"/>
      <c r="I828" s="711"/>
      <c r="J828" s="711"/>
      <c r="K828" s="711"/>
      <c r="L828" s="711"/>
      <c r="M828" s="711"/>
      <c r="N828" s="711"/>
      <c r="O828" s="711"/>
      <c r="P828" s="711"/>
      <c r="Q828" s="711"/>
      <c r="R828" s="711"/>
      <c r="S828" s="711"/>
      <c r="T828" s="711"/>
      <c r="U828" s="711"/>
      <c r="V828" s="711"/>
      <c r="W828" s="711"/>
      <c r="X828" s="711"/>
      <c r="Y828" s="711"/>
      <c r="Z828" s="711"/>
      <c r="AA828" s="711"/>
      <c r="AB828" s="711"/>
      <c r="AC828" s="711"/>
      <c r="AD828" s="711"/>
      <c r="AE828" s="711"/>
      <c r="AF828" s="711"/>
      <c r="AG828" s="711"/>
      <c r="AH828" s="711"/>
      <c r="AI828" s="711"/>
      <c r="AJ828" s="711"/>
    </row>
    <row r="829" spans="1:36" ht="15.75" customHeight="1">
      <c r="A829" s="711"/>
      <c r="B829" s="711"/>
      <c r="C829" s="711"/>
      <c r="D829" s="711"/>
      <c r="E829" s="711"/>
      <c r="F829" s="711"/>
      <c r="G829" s="711"/>
      <c r="H829" s="711"/>
      <c r="I829" s="711"/>
      <c r="J829" s="711"/>
      <c r="K829" s="711"/>
      <c r="L829" s="711"/>
      <c r="M829" s="711"/>
      <c r="N829" s="711"/>
      <c r="O829" s="711"/>
      <c r="P829" s="711"/>
      <c r="Q829" s="711"/>
      <c r="R829" s="711"/>
      <c r="S829" s="711"/>
      <c r="T829" s="711"/>
      <c r="U829" s="711"/>
      <c r="V829" s="711"/>
      <c r="W829" s="711"/>
      <c r="X829" s="711"/>
      <c r="Y829" s="711"/>
      <c r="Z829" s="711"/>
      <c r="AA829" s="711"/>
      <c r="AB829" s="711"/>
      <c r="AC829" s="711"/>
      <c r="AD829" s="711"/>
      <c r="AE829" s="711"/>
      <c r="AF829" s="711"/>
      <c r="AG829" s="711"/>
      <c r="AH829" s="711"/>
      <c r="AI829" s="711"/>
      <c r="AJ829" s="711"/>
    </row>
    <row r="830" spans="1:36" ht="15.75" customHeight="1">
      <c r="A830" s="711"/>
      <c r="B830" s="711"/>
      <c r="C830" s="711"/>
      <c r="D830" s="711"/>
      <c r="E830" s="711"/>
      <c r="F830" s="711"/>
      <c r="G830" s="711"/>
      <c r="H830" s="711"/>
      <c r="I830" s="711"/>
      <c r="J830" s="711"/>
      <c r="K830" s="711"/>
      <c r="L830" s="711"/>
      <c r="M830" s="711"/>
      <c r="N830" s="711"/>
      <c r="O830" s="711"/>
      <c r="P830" s="711"/>
      <c r="Q830" s="711"/>
      <c r="R830" s="711"/>
      <c r="S830" s="711"/>
      <c r="T830" s="711"/>
      <c r="U830" s="711"/>
      <c r="V830" s="711"/>
      <c r="W830" s="711"/>
      <c r="X830" s="711"/>
      <c r="Y830" s="711"/>
      <c r="Z830" s="711"/>
      <c r="AA830" s="711"/>
      <c r="AB830" s="711"/>
      <c r="AC830" s="711"/>
      <c r="AD830" s="711"/>
      <c r="AE830" s="711"/>
      <c r="AF830" s="711"/>
      <c r="AG830" s="711"/>
      <c r="AH830" s="711"/>
      <c r="AI830" s="711"/>
      <c r="AJ830" s="711"/>
    </row>
    <row r="831" spans="1:36" ht="15.75" customHeight="1">
      <c r="A831" s="711"/>
      <c r="B831" s="711"/>
      <c r="C831" s="711"/>
      <c r="D831" s="711"/>
      <c r="E831" s="711"/>
      <c r="F831" s="711"/>
      <c r="G831" s="711"/>
      <c r="H831" s="711"/>
      <c r="I831" s="711"/>
      <c r="J831" s="711"/>
      <c r="K831" s="711"/>
      <c r="L831" s="711"/>
      <c r="M831" s="711"/>
      <c r="N831" s="711"/>
      <c r="O831" s="711"/>
      <c r="P831" s="711"/>
      <c r="Q831" s="711"/>
      <c r="R831" s="711"/>
      <c r="S831" s="711"/>
      <c r="T831" s="711"/>
      <c r="U831" s="711"/>
      <c r="V831" s="711"/>
      <c r="W831" s="711"/>
      <c r="X831" s="711"/>
      <c r="Y831" s="711"/>
      <c r="Z831" s="711"/>
      <c r="AA831" s="711"/>
      <c r="AB831" s="711"/>
      <c r="AC831" s="711"/>
      <c r="AD831" s="711"/>
      <c r="AE831" s="711"/>
      <c r="AF831" s="711"/>
      <c r="AG831" s="711"/>
      <c r="AH831" s="711"/>
      <c r="AI831" s="711"/>
      <c r="AJ831" s="711"/>
    </row>
    <row r="832" spans="1:36" ht="15.75" customHeight="1">
      <c r="A832" s="711"/>
      <c r="B832" s="711"/>
      <c r="C832" s="711"/>
      <c r="D832" s="711"/>
      <c r="E832" s="711"/>
      <c r="F832" s="711"/>
      <c r="G832" s="711"/>
      <c r="H832" s="711"/>
      <c r="I832" s="711"/>
      <c r="J832" s="711"/>
      <c r="K832" s="711"/>
      <c r="L832" s="711"/>
      <c r="M832" s="711"/>
      <c r="N832" s="711"/>
      <c r="O832" s="711"/>
      <c r="P832" s="711"/>
      <c r="Q832" s="711"/>
      <c r="R832" s="711"/>
      <c r="S832" s="711"/>
      <c r="T832" s="711"/>
      <c r="U832" s="711"/>
      <c r="V832" s="711"/>
      <c r="W832" s="711"/>
      <c r="X832" s="711"/>
      <c r="Y832" s="711"/>
      <c r="Z832" s="711"/>
      <c r="AA832" s="711"/>
      <c r="AB832" s="711"/>
      <c r="AC832" s="711"/>
      <c r="AD832" s="711"/>
      <c r="AE832" s="711"/>
      <c r="AF832" s="711"/>
      <c r="AG832" s="711"/>
      <c r="AH832" s="711"/>
      <c r="AI832" s="711"/>
      <c r="AJ832" s="711"/>
    </row>
    <row r="833" spans="1:36" ht="15.75" customHeight="1">
      <c r="A833" s="711"/>
      <c r="B833" s="711"/>
      <c r="C833" s="711"/>
      <c r="D833" s="711"/>
      <c r="E833" s="711"/>
      <c r="F833" s="711"/>
      <c r="G833" s="711"/>
      <c r="H833" s="711"/>
      <c r="I833" s="711"/>
      <c r="J833" s="711"/>
      <c r="K833" s="711"/>
      <c r="L833" s="711"/>
      <c r="M833" s="711"/>
      <c r="N833" s="711"/>
      <c r="O833" s="711"/>
      <c r="P833" s="711"/>
      <c r="Q833" s="711"/>
      <c r="R833" s="711"/>
      <c r="S833" s="711"/>
      <c r="T833" s="711"/>
      <c r="U833" s="711"/>
      <c r="V833" s="711"/>
      <c r="W833" s="711"/>
      <c r="X833" s="711"/>
      <c r="Y833" s="711"/>
      <c r="Z833" s="711"/>
      <c r="AA833" s="711"/>
      <c r="AB833" s="711"/>
      <c r="AC833" s="711"/>
      <c r="AD833" s="711"/>
      <c r="AE833" s="711"/>
      <c r="AF833" s="711"/>
      <c r="AG833" s="711"/>
      <c r="AH833" s="711"/>
      <c r="AI833" s="711"/>
      <c r="AJ833" s="711"/>
    </row>
    <row r="834" spans="1:36" ht="15.75" customHeight="1">
      <c r="A834" s="711"/>
      <c r="B834" s="711"/>
      <c r="C834" s="711"/>
      <c r="D834" s="711"/>
      <c r="E834" s="711"/>
      <c r="F834" s="711"/>
      <c r="G834" s="711"/>
      <c r="H834" s="711"/>
      <c r="I834" s="711"/>
      <c r="J834" s="711"/>
      <c r="K834" s="711"/>
      <c r="L834" s="711"/>
      <c r="M834" s="711"/>
      <c r="N834" s="711"/>
      <c r="O834" s="711"/>
      <c r="P834" s="711"/>
      <c r="Q834" s="711"/>
      <c r="R834" s="711"/>
      <c r="S834" s="711"/>
      <c r="T834" s="711"/>
      <c r="U834" s="711"/>
      <c r="V834" s="711"/>
      <c r="W834" s="711"/>
      <c r="X834" s="711"/>
      <c r="Y834" s="711"/>
      <c r="Z834" s="711"/>
      <c r="AA834" s="711"/>
      <c r="AB834" s="711"/>
      <c r="AC834" s="711"/>
      <c r="AD834" s="711"/>
      <c r="AE834" s="711"/>
      <c r="AF834" s="711"/>
      <c r="AG834" s="711"/>
      <c r="AH834" s="711"/>
      <c r="AI834" s="711"/>
      <c r="AJ834" s="711"/>
    </row>
    <row r="835" spans="1:36" ht="15.75" customHeight="1">
      <c r="A835" s="711"/>
      <c r="B835" s="711"/>
      <c r="C835" s="711"/>
      <c r="D835" s="711"/>
      <c r="E835" s="711"/>
      <c r="F835" s="711"/>
      <c r="G835" s="711"/>
      <c r="H835" s="711"/>
      <c r="I835" s="711"/>
      <c r="J835" s="711"/>
      <c r="K835" s="711"/>
      <c r="L835" s="711"/>
      <c r="M835" s="711"/>
      <c r="N835" s="711"/>
      <c r="O835" s="711"/>
      <c r="P835" s="711"/>
      <c r="Q835" s="711"/>
      <c r="R835" s="711"/>
      <c r="S835" s="711"/>
      <c r="T835" s="711"/>
      <c r="U835" s="711"/>
      <c r="V835" s="711"/>
      <c r="W835" s="711"/>
      <c r="X835" s="711"/>
      <c r="Y835" s="711"/>
      <c r="Z835" s="711"/>
      <c r="AA835" s="711"/>
      <c r="AB835" s="711"/>
      <c r="AC835" s="711"/>
      <c r="AD835" s="711"/>
      <c r="AE835" s="711"/>
      <c r="AF835" s="711"/>
      <c r="AG835" s="711"/>
      <c r="AH835" s="711"/>
      <c r="AI835" s="711"/>
      <c r="AJ835" s="711"/>
    </row>
    <row r="836" spans="1:36" ht="15.75" customHeight="1">
      <c r="A836" s="711"/>
      <c r="B836" s="711"/>
      <c r="C836" s="711"/>
      <c r="D836" s="711"/>
      <c r="E836" s="711"/>
      <c r="F836" s="711"/>
      <c r="G836" s="711"/>
      <c r="H836" s="711"/>
      <c r="I836" s="711"/>
      <c r="J836" s="711"/>
      <c r="K836" s="711"/>
      <c r="L836" s="711"/>
      <c r="M836" s="711"/>
      <c r="N836" s="711"/>
      <c r="O836" s="711"/>
      <c r="P836" s="711"/>
      <c r="Q836" s="711"/>
      <c r="R836" s="711"/>
      <c r="S836" s="711"/>
      <c r="T836" s="711"/>
      <c r="U836" s="711"/>
      <c r="V836" s="711"/>
      <c r="W836" s="711"/>
      <c r="X836" s="711"/>
      <c r="Y836" s="711"/>
      <c r="Z836" s="711"/>
      <c r="AA836" s="711"/>
      <c r="AB836" s="711"/>
      <c r="AC836" s="711"/>
      <c r="AD836" s="711"/>
      <c r="AE836" s="711"/>
      <c r="AF836" s="711"/>
      <c r="AG836" s="711"/>
      <c r="AH836" s="711"/>
      <c r="AI836" s="711"/>
      <c r="AJ836" s="711"/>
    </row>
    <row r="837" spans="1:36" ht="15.75" customHeight="1">
      <c r="A837" s="711"/>
      <c r="B837" s="711"/>
      <c r="C837" s="711"/>
      <c r="D837" s="711"/>
      <c r="E837" s="711"/>
      <c r="F837" s="711"/>
      <c r="G837" s="711"/>
      <c r="H837" s="711"/>
      <c r="I837" s="711"/>
      <c r="J837" s="711"/>
      <c r="K837" s="711"/>
      <c r="L837" s="711"/>
      <c r="M837" s="711"/>
      <c r="N837" s="711"/>
      <c r="O837" s="711"/>
      <c r="P837" s="711"/>
      <c r="Q837" s="711"/>
      <c r="R837" s="711"/>
      <c r="S837" s="711"/>
      <c r="T837" s="711"/>
      <c r="U837" s="711"/>
      <c r="V837" s="711"/>
      <c r="W837" s="711"/>
      <c r="X837" s="711"/>
      <c r="Y837" s="711"/>
      <c r="Z837" s="711"/>
      <c r="AA837" s="711"/>
      <c r="AB837" s="711"/>
      <c r="AC837" s="711"/>
      <c r="AD837" s="711"/>
      <c r="AE837" s="711"/>
      <c r="AF837" s="711"/>
      <c r="AG837" s="711"/>
      <c r="AH837" s="711"/>
      <c r="AI837" s="711"/>
      <c r="AJ837" s="711"/>
    </row>
    <row r="838" spans="1:36" ht="15.75" customHeight="1">
      <c r="A838" s="711"/>
      <c r="B838" s="711"/>
      <c r="C838" s="711"/>
      <c r="D838" s="711"/>
      <c r="E838" s="711"/>
      <c r="F838" s="711"/>
      <c r="G838" s="711"/>
      <c r="H838" s="711"/>
      <c r="I838" s="711"/>
      <c r="J838" s="711"/>
      <c r="K838" s="711"/>
      <c r="L838" s="711"/>
      <c r="M838" s="711"/>
      <c r="N838" s="711"/>
      <c r="O838" s="711"/>
      <c r="P838" s="711"/>
      <c r="Q838" s="711"/>
      <c r="R838" s="711"/>
      <c r="S838" s="711"/>
      <c r="T838" s="711"/>
      <c r="U838" s="711"/>
      <c r="V838" s="711"/>
      <c r="W838" s="711"/>
      <c r="X838" s="711"/>
      <c r="Y838" s="711"/>
      <c r="Z838" s="711"/>
      <c r="AA838" s="711"/>
      <c r="AB838" s="711"/>
      <c r="AC838" s="711"/>
      <c r="AD838" s="711"/>
      <c r="AE838" s="711"/>
      <c r="AF838" s="711"/>
      <c r="AG838" s="711"/>
      <c r="AH838" s="711"/>
      <c r="AI838" s="711"/>
      <c r="AJ838" s="711"/>
    </row>
    <row r="839" spans="1:36" ht="15.75" customHeight="1">
      <c r="A839" s="711"/>
      <c r="B839" s="711"/>
      <c r="C839" s="711"/>
      <c r="D839" s="711"/>
      <c r="E839" s="711"/>
      <c r="F839" s="711"/>
      <c r="G839" s="711"/>
      <c r="H839" s="711"/>
      <c r="I839" s="711"/>
      <c r="J839" s="711"/>
      <c r="K839" s="711"/>
      <c r="L839" s="711"/>
      <c r="M839" s="711"/>
      <c r="N839" s="711"/>
      <c r="O839" s="711"/>
      <c r="P839" s="711"/>
      <c r="Q839" s="711"/>
      <c r="R839" s="711"/>
      <c r="S839" s="711"/>
      <c r="T839" s="711"/>
      <c r="U839" s="711"/>
      <c r="V839" s="711"/>
      <c r="W839" s="711"/>
      <c r="X839" s="711"/>
      <c r="Y839" s="711"/>
      <c r="Z839" s="711"/>
      <c r="AA839" s="711"/>
      <c r="AB839" s="711"/>
      <c r="AC839" s="711"/>
      <c r="AD839" s="711"/>
      <c r="AE839" s="711"/>
      <c r="AF839" s="711"/>
      <c r="AG839" s="711"/>
      <c r="AH839" s="711"/>
      <c r="AI839" s="711"/>
      <c r="AJ839" s="711"/>
    </row>
    <row r="840" spans="1:36" ht="15.75" customHeight="1">
      <c r="A840" s="711"/>
      <c r="B840" s="711"/>
      <c r="C840" s="711"/>
      <c r="D840" s="711"/>
      <c r="E840" s="711"/>
      <c r="F840" s="711"/>
      <c r="G840" s="711"/>
      <c r="H840" s="711"/>
      <c r="I840" s="711"/>
      <c r="J840" s="711"/>
      <c r="K840" s="711"/>
      <c r="L840" s="711"/>
      <c r="M840" s="711"/>
      <c r="N840" s="711"/>
      <c r="O840" s="711"/>
      <c r="P840" s="711"/>
      <c r="Q840" s="711"/>
      <c r="R840" s="711"/>
      <c r="S840" s="711"/>
      <c r="T840" s="711"/>
      <c r="U840" s="711"/>
      <c r="V840" s="711"/>
      <c r="W840" s="711"/>
      <c r="X840" s="711"/>
      <c r="Y840" s="711"/>
      <c r="Z840" s="711"/>
      <c r="AA840" s="711"/>
      <c r="AB840" s="711"/>
      <c r="AC840" s="711"/>
      <c r="AD840" s="711"/>
      <c r="AE840" s="711"/>
      <c r="AF840" s="711"/>
      <c r="AG840" s="711"/>
      <c r="AH840" s="711"/>
      <c r="AI840" s="711"/>
      <c r="AJ840" s="711"/>
    </row>
    <row r="841" spans="1:36" ht="15.75" customHeight="1">
      <c r="A841" s="711"/>
      <c r="B841" s="711"/>
      <c r="C841" s="711"/>
      <c r="D841" s="711"/>
      <c r="E841" s="711"/>
      <c r="F841" s="711"/>
      <c r="G841" s="711"/>
      <c r="H841" s="711"/>
      <c r="I841" s="711"/>
      <c r="J841" s="711"/>
      <c r="K841" s="711"/>
      <c r="L841" s="711"/>
      <c r="M841" s="711"/>
      <c r="N841" s="711"/>
      <c r="O841" s="711"/>
      <c r="P841" s="711"/>
      <c r="Q841" s="711"/>
      <c r="R841" s="711"/>
      <c r="S841" s="711"/>
      <c r="T841" s="711"/>
      <c r="U841" s="711"/>
      <c r="V841" s="711"/>
      <c r="W841" s="711"/>
      <c r="X841" s="711"/>
      <c r="Y841" s="711"/>
      <c r="Z841" s="711"/>
      <c r="AA841" s="711"/>
      <c r="AB841" s="711"/>
      <c r="AC841" s="711"/>
      <c r="AD841" s="711"/>
      <c r="AE841" s="711"/>
      <c r="AF841" s="711"/>
      <c r="AG841" s="711"/>
      <c r="AH841" s="711"/>
      <c r="AI841" s="711"/>
      <c r="AJ841" s="711"/>
    </row>
    <row r="842" spans="1:36" ht="15.75" customHeight="1">
      <c r="A842" s="711"/>
      <c r="B842" s="711"/>
      <c r="C842" s="711"/>
      <c r="D842" s="711"/>
      <c r="E842" s="711"/>
      <c r="F842" s="711"/>
      <c r="G842" s="711"/>
      <c r="H842" s="711"/>
      <c r="I842" s="711"/>
      <c r="J842" s="711"/>
      <c r="K842" s="711"/>
      <c r="L842" s="711"/>
      <c r="M842" s="711"/>
      <c r="N842" s="711"/>
      <c r="O842" s="711"/>
      <c r="P842" s="711"/>
      <c r="Q842" s="711"/>
      <c r="R842" s="711"/>
      <c r="S842" s="711"/>
      <c r="T842" s="711"/>
      <c r="U842" s="711"/>
      <c r="V842" s="711"/>
      <c r="W842" s="711"/>
      <c r="X842" s="711"/>
      <c r="Y842" s="711"/>
      <c r="Z842" s="711"/>
      <c r="AA842" s="711"/>
      <c r="AB842" s="711"/>
      <c r="AC842" s="711"/>
      <c r="AD842" s="711"/>
      <c r="AE842" s="711"/>
      <c r="AF842" s="711"/>
      <c r="AG842" s="711"/>
      <c r="AH842" s="711"/>
      <c r="AI842" s="711"/>
      <c r="AJ842" s="711"/>
    </row>
    <row r="843" spans="1:36" ht="15.75" customHeight="1">
      <c r="A843" s="711"/>
      <c r="B843" s="711"/>
      <c r="C843" s="711"/>
      <c r="D843" s="711"/>
      <c r="E843" s="711"/>
      <c r="F843" s="711"/>
      <c r="G843" s="711"/>
      <c r="H843" s="711"/>
      <c r="I843" s="711"/>
      <c r="J843" s="711"/>
      <c r="K843" s="711"/>
      <c r="L843" s="711"/>
      <c r="M843" s="711"/>
      <c r="N843" s="711"/>
      <c r="O843" s="711"/>
      <c r="P843" s="711"/>
      <c r="Q843" s="711"/>
      <c r="R843" s="711"/>
      <c r="S843" s="711"/>
      <c r="T843" s="711"/>
      <c r="U843" s="711"/>
      <c r="V843" s="711"/>
      <c r="W843" s="711"/>
      <c r="X843" s="711"/>
      <c r="Y843" s="711"/>
      <c r="Z843" s="711"/>
      <c r="AA843" s="711"/>
      <c r="AB843" s="711"/>
      <c r="AC843" s="711"/>
      <c r="AD843" s="711"/>
      <c r="AE843" s="711"/>
      <c r="AF843" s="711"/>
      <c r="AG843" s="711"/>
      <c r="AH843" s="711"/>
      <c r="AI843" s="711"/>
      <c r="AJ843" s="711"/>
    </row>
    <row r="844" spans="1:36" ht="15.75" customHeight="1">
      <c r="A844" s="711"/>
      <c r="B844" s="711"/>
      <c r="C844" s="711"/>
      <c r="D844" s="711"/>
      <c r="E844" s="711"/>
      <c r="F844" s="711"/>
      <c r="G844" s="711"/>
      <c r="H844" s="711"/>
      <c r="I844" s="711"/>
      <c r="J844" s="711"/>
      <c r="K844" s="711"/>
      <c r="L844" s="711"/>
      <c r="M844" s="711"/>
      <c r="N844" s="711"/>
      <c r="O844" s="711"/>
      <c r="P844" s="711"/>
      <c r="Q844" s="711"/>
      <c r="R844" s="711"/>
      <c r="S844" s="711"/>
      <c r="T844" s="711"/>
      <c r="U844" s="711"/>
      <c r="V844" s="711"/>
      <c r="W844" s="711"/>
      <c r="X844" s="711"/>
      <c r="Y844" s="711"/>
      <c r="Z844" s="711"/>
      <c r="AA844" s="711"/>
      <c r="AB844" s="711"/>
      <c r="AC844" s="711"/>
      <c r="AD844" s="711"/>
      <c r="AE844" s="711"/>
      <c r="AF844" s="711"/>
      <c r="AG844" s="711"/>
      <c r="AH844" s="711"/>
      <c r="AI844" s="711"/>
      <c r="AJ844" s="711"/>
    </row>
    <row r="845" spans="1:36" ht="15.75" customHeight="1">
      <c r="A845" s="711"/>
      <c r="B845" s="711"/>
      <c r="C845" s="711"/>
      <c r="D845" s="711"/>
      <c r="E845" s="711"/>
      <c r="F845" s="711"/>
      <c r="G845" s="711"/>
      <c r="H845" s="711"/>
      <c r="I845" s="711"/>
      <c r="J845" s="711"/>
      <c r="K845" s="711"/>
      <c r="L845" s="711"/>
      <c r="M845" s="711"/>
      <c r="N845" s="711"/>
      <c r="O845" s="711"/>
      <c r="P845" s="711"/>
      <c r="Q845" s="711"/>
      <c r="R845" s="711"/>
      <c r="S845" s="711"/>
      <c r="T845" s="711"/>
      <c r="U845" s="711"/>
      <c r="V845" s="711"/>
      <c r="W845" s="711"/>
      <c r="X845" s="711"/>
      <c r="Y845" s="711"/>
      <c r="Z845" s="711"/>
      <c r="AA845" s="711"/>
      <c r="AB845" s="711"/>
      <c r="AC845" s="711"/>
      <c r="AD845" s="711"/>
      <c r="AE845" s="711"/>
      <c r="AF845" s="711"/>
      <c r="AG845" s="711"/>
      <c r="AH845" s="711"/>
      <c r="AI845" s="711"/>
      <c r="AJ845" s="711"/>
    </row>
    <row r="846" spans="1:36" ht="15.75" customHeight="1">
      <c r="A846" s="711"/>
      <c r="B846" s="711"/>
      <c r="C846" s="711"/>
      <c r="D846" s="711"/>
      <c r="E846" s="711"/>
      <c r="F846" s="711"/>
      <c r="G846" s="711"/>
      <c r="H846" s="711"/>
      <c r="I846" s="711"/>
      <c r="J846" s="711"/>
      <c r="K846" s="711"/>
      <c r="L846" s="711"/>
      <c r="M846" s="711"/>
      <c r="N846" s="711"/>
      <c r="O846" s="711"/>
      <c r="P846" s="711"/>
      <c r="Q846" s="711"/>
      <c r="R846" s="711"/>
      <c r="S846" s="711"/>
      <c r="T846" s="711"/>
      <c r="U846" s="711"/>
      <c r="V846" s="711"/>
      <c r="W846" s="711"/>
      <c r="X846" s="711"/>
      <c r="Y846" s="711"/>
      <c r="Z846" s="711"/>
      <c r="AA846" s="711"/>
      <c r="AB846" s="711"/>
      <c r="AC846" s="711"/>
      <c r="AD846" s="711"/>
      <c r="AE846" s="711"/>
      <c r="AF846" s="711"/>
      <c r="AG846" s="711"/>
      <c r="AH846" s="711"/>
      <c r="AI846" s="711"/>
      <c r="AJ846" s="711"/>
    </row>
    <row r="847" spans="1:36" ht="15.75" customHeight="1">
      <c r="A847" s="711"/>
      <c r="B847" s="711"/>
      <c r="C847" s="711"/>
      <c r="D847" s="711"/>
      <c r="E847" s="711"/>
      <c r="F847" s="711"/>
      <c r="G847" s="711"/>
      <c r="H847" s="711"/>
      <c r="I847" s="711"/>
      <c r="J847" s="711"/>
      <c r="K847" s="711"/>
      <c r="L847" s="711"/>
      <c r="M847" s="711"/>
      <c r="N847" s="711"/>
      <c r="O847" s="711"/>
      <c r="P847" s="711"/>
      <c r="Q847" s="711"/>
      <c r="R847" s="711"/>
      <c r="S847" s="711"/>
      <c r="T847" s="711"/>
      <c r="U847" s="711"/>
      <c r="V847" s="711"/>
      <c r="W847" s="711"/>
      <c r="X847" s="711"/>
      <c r="Y847" s="711"/>
      <c r="Z847" s="711"/>
      <c r="AA847" s="711"/>
      <c r="AB847" s="711"/>
      <c r="AC847" s="711"/>
      <c r="AD847" s="711"/>
      <c r="AE847" s="711"/>
      <c r="AF847" s="711"/>
      <c r="AG847" s="711"/>
      <c r="AH847" s="711"/>
      <c r="AI847" s="711"/>
      <c r="AJ847" s="711"/>
    </row>
    <row r="848" spans="1:36" ht="15.75" customHeight="1">
      <c r="A848" s="711"/>
      <c r="B848" s="711"/>
      <c r="C848" s="711"/>
      <c r="D848" s="711"/>
      <c r="E848" s="711"/>
      <c r="F848" s="711"/>
      <c r="G848" s="711"/>
      <c r="H848" s="711"/>
      <c r="I848" s="711"/>
      <c r="J848" s="711"/>
      <c r="K848" s="711"/>
      <c r="L848" s="711"/>
      <c r="M848" s="711"/>
      <c r="N848" s="711"/>
      <c r="O848" s="711"/>
      <c r="P848" s="711"/>
      <c r="Q848" s="711"/>
      <c r="R848" s="711"/>
      <c r="S848" s="711"/>
      <c r="T848" s="711"/>
      <c r="U848" s="711"/>
      <c r="V848" s="711"/>
      <c r="W848" s="711"/>
      <c r="X848" s="711"/>
      <c r="Y848" s="711"/>
      <c r="Z848" s="711"/>
      <c r="AA848" s="711"/>
      <c r="AB848" s="711"/>
      <c r="AC848" s="711"/>
      <c r="AD848" s="711"/>
      <c r="AE848" s="711"/>
      <c r="AF848" s="711"/>
      <c r="AG848" s="711"/>
      <c r="AH848" s="711"/>
      <c r="AI848" s="711"/>
      <c r="AJ848" s="711"/>
    </row>
    <row r="849" spans="1:36" ht="15.75" customHeight="1">
      <c r="A849" s="711"/>
      <c r="B849" s="711"/>
      <c r="C849" s="711"/>
      <c r="D849" s="711"/>
      <c r="E849" s="711"/>
      <c r="F849" s="711"/>
      <c r="G849" s="711"/>
      <c r="H849" s="711"/>
      <c r="I849" s="711"/>
      <c r="J849" s="711"/>
      <c r="K849" s="711"/>
      <c r="L849" s="711"/>
      <c r="M849" s="711"/>
      <c r="N849" s="711"/>
      <c r="O849" s="711"/>
      <c r="P849" s="711"/>
      <c r="Q849" s="711"/>
      <c r="R849" s="711"/>
      <c r="S849" s="711"/>
      <c r="T849" s="711"/>
      <c r="U849" s="711"/>
      <c r="V849" s="711"/>
      <c r="W849" s="711"/>
      <c r="X849" s="711"/>
      <c r="Y849" s="711"/>
      <c r="Z849" s="711"/>
      <c r="AA849" s="711"/>
      <c r="AB849" s="711"/>
      <c r="AC849" s="711"/>
      <c r="AD849" s="711"/>
      <c r="AE849" s="711"/>
      <c r="AF849" s="711"/>
      <c r="AG849" s="711"/>
      <c r="AH849" s="711"/>
      <c r="AI849" s="711"/>
      <c r="AJ849" s="711"/>
    </row>
    <row r="850" spans="1:36" ht="15.75" customHeight="1">
      <c r="A850" s="711"/>
      <c r="B850" s="711"/>
      <c r="C850" s="711"/>
      <c r="D850" s="711"/>
      <c r="E850" s="711"/>
      <c r="F850" s="711"/>
      <c r="G850" s="711"/>
      <c r="H850" s="711"/>
      <c r="I850" s="711"/>
      <c r="J850" s="711"/>
      <c r="K850" s="711"/>
      <c r="L850" s="711"/>
      <c r="M850" s="711"/>
      <c r="N850" s="711"/>
      <c r="O850" s="711"/>
      <c r="P850" s="711"/>
      <c r="Q850" s="711"/>
      <c r="R850" s="711"/>
      <c r="S850" s="711"/>
      <c r="T850" s="711"/>
      <c r="U850" s="711"/>
      <c r="V850" s="711"/>
      <c r="W850" s="711"/>
      <c r="X850" s="711"/>
      <c r="Y850" s="711"/>
      <c r="Z850" s="711"/>
      <c r="AA850" s="711"/>
      <c r="AB850" s="711"/>
      <c r="AC850" s="711"/>
      <c r="AD850" s="711"/>
      <c r="AE850" s="711"/>
      <c r="AF850" s="711"/>
      <c r="AG850" s="711"/>
      <c r="AH850" s="711"/>
      <c r="AI850" s="711"/>
      <c r="AJ850" s="711"/>
    </row>
    <row r="851" spans="1:36" ht="15.75" customHeight="1">
      <c r="A851" s="711"/>
      <c r="B851" s="711"/>
      <c r="C851" s="711"/>
      <c r="D851" s="711"/>
      <c r="E851" s="711"/>
      <c r="F851" s="711"/>
      <c r="G851" s="711"/>
      <c r="H851" s="711"/>
      <c r="I851" s="711"/>
      <c r="J851" s="711"/>
      <c r="K851" s="711"/>
      <c r="L851" s="711"/>
      <c r="M851" s="711"/>
      <c r="N851" s="711"/>
      <c r="O851" s="711"/>
      <c r="P851" s="711"/>
      <c r="Q851" s="711"/>
      <c r="R851" s="711"/>
      <c r="S851" s="711"/>
      <c r="T851" s="711"/>
      <c r="U851" s="711"/>
      <c r="V851" s="711"/>
      <c r="W851" s="711"/>
      <c r="X851" s="711"/>
      <c r="Y851" s="711"/>
      <c r="Z851" s="711"/>
      <c r="AA851" s="711"/>
      <c r="AB851" s="711"/>
      <c r="AC851" s="711"/>
      <c r="AD851" s="711"/>
      <c r="AE851" s="711"/>
      <c r="AF851" s="711"/>
      <c r="AG851" s="711"/>
      <c r="AH851" s="711"/>
      <c r="AI851" s="711"/>
      <c r="AJ851" s="711"/>
    </row>
    <row r="852" spans="1:36" ht="15.75" customHeight="1">
      <c r="A852" s="711"/>
      <c r="B852" s="711"/>
      <c r="C852" s="711"/>
      <c r="D852" s="711"/>
      <c r="E852" s="711"/>
      <c r="F852" s="711"/>
      <c r="G852" s="711"/>
      <c r="H852" s="711"/>
      <c r="I852" s="711"/>
      <c r="J852" s="711"/>
      <c r="K852" s="711"/>
      <c r="L852" s="711"/>
      <c r="M852" s="711"/>
      <c r="N852" s="711"/>
      <c r="O852" s="711"/>
      <c r="P852" s="711"/>
      <c r="Q852" s="711"/>
      <c r="R852" s="711"/>
      <c r="S852" s="711"/>
      <c r="T852" s="711"/>
      <c r="U852" s="711"/>
      <c r="V852" s="711"/>
      <c r="W852" s="711"/>
      <c r="X852" s="711"/>
      <c r="Y852" s="711"/>
      <c r="Z852" s="711"/>
      <c r="AA852" s="711"/>
      <c r="AB852" s="711"/>
      <c r="AC852" s="711"/>
      <c r="AD852" s="711"/>
      <c r="AE852" s="711"/>
      <c r="AF852" s="711"/>
      <c r="AG852" s="711"/>
      <c r="AH852" s="711"/>
      <c r="AI852" s="711"/>
      <c r="AJ852" s="711"/>
    </row>
    <row r="853" spans="1:36" ht="15.75" customHeight="1">
      <c r="A853" s="711"/>
      <c r="B853" s="711"/>
      <c r="C853" s="711"/>
      <c r="D853" s="711"/>
      <c r="E853" s="711"/>
      <c r="F853" s="711"/>
      <c r="G853" s="711"/>
      <c r="H853" s="711"/>
      <c r="I853" s="711"/>
      <c r="J853" s="711"/>
      <c r="K853" s="711"/>
      <c r="L853" s="711"/>
      <c r="M853" s="711"/>
      <c r="N853" s="711"/>
      <c r="O853" s="711"/>
      <c r="P853" s="711"/>
      <c r="Q853" s="711"/>
      <c r="R853" s="711"/>
      <c r="S853" s="711"/>
      <c r="T853" s="711"/>
      <c r="U853" s="711"/>
      <c r="V853" s="711"/>
      <c r="W853" s="711"/>
      <c r="X853" s="711"/>
      <c r="Y853" s="711"/>
      <c r="Z853" s="711"/>
      <c r="AA853" s="711"/>
      <c r="AB853" s="711"/>
      <c r="AC853" s="711"/>
      <c r="AD853" s="711"/>
      <c r="AE853" s="711"/>
      <c r="AF853" s="711"/>
      <c r="AG853" s="711"/>
      <c r="AH853" s="711"/>
      <c r="AI853" s="711"/>
      <c r="AJ853" s="711"/>
    </row>
    <row r="854" spans="1:36" ht="15.75" customHeight="1">
      <c r="A854" s="711"/>
      <c r="B854" s="711"/>
      <c r="C854" s="711"/>
      <c r="D854" s="711"/>
      <c r="E854" s="711"/>
      <c r="F854" s="711"/>
      <c r="G854" s="711"/>
      <c r="H854" s="711"/>
      <c r="I854" s="711"/>
      <c r="J854" s="711"/>
      <c r="K854" s="711"/>
      <c r="L854" s="711"/>
      <c r="M854" s="711"/>
      <c r="N854" s="711"/>
      <c r="O854" s="711"/>
      <c r="P854" s="711"/>
      <c r="Q854" s="711"/>
      <c r="R854" s="711"/>
      <c r="S854" s="711"/>
      <c r="T854" s="711"/>
      <c r="U854" s="711"/>
      <c r="V854" s="711"/>
      <c r="W854" s="711"/>
      <c r="X854" s="711"/>
      <c r="Y854" s="711"/>
      <c r="Z854" s="711"/>
      <c r="AA854" s="711"/>
      <c r="AB854" s="711"/>
      <c r="AC854" s="711"/>
      <c r="AD854" s="711"/>
      <c r="AE854" s="711"/>
      <c r="AF854" s="711"/>
      <c r="AG854" s="711"/>
      <c r="AH854" s="711"/>
      <c r="AI854" s="711"/>
      <c r="AJ854" s="711"/>
    </row>
    <row r="855" spans="1:36" ht="15.75" customHeight="1">
      <c r="A855" s="711"/>
      <c r="B855" s="711"/>
      <c r="C855" s="711"/>
      <c r="D855" s="711"/>
      <c r="E855" s="711"/>
      <c r="F855" s="711"/>
      <c r="G855" s="711"/>
      <c r="H855" s="711"/>
      <c r="I855" s="711"/>
      <c r="J855" s="711"/>
      <c r="K855" s="711"/>
      <c r="L855" s="711"/>
      <c r="M855" s="711"/>
      <c r="N855" s="711"/>
      <c r="O855" s="711"/>
      <c r="P855" s="711"/>
      <c r="Q855" s="711"/>
      <c r="R855" s="711"/>
      <c r="S855" s="711"/>
      <c r="T855" s="711"/>
      <c r="U855" s="711"/>
      <c r="V855" s="711"/>
      <c r="W855" s="711"/>
      <c r="X855" s="711"/>
      <c r="Y855" s="711"/>
      <c r="Z855" s="711"/>
      <c r="AA855" s="711"/>
      <c r="AB855" s="711"/>
      <c r="AC855" s="711"/>
      <c r="AD855" s="711"/>
      <c r="AE855" s="711"/>
      <c r="AF855" s="711"/>
      <c r="AG855" s="711"/>
      <c r="AH855" s="711"/>
      <c r="AI855" s="711"/>
      <c r="AJ855" s="711"/>
    </row>
    <row r="856" spans="1:36" ht="15.75" customHeight="1">
      <c r="A856" s="711"/>
      <c r="B856" s="711"/>
      <c r="C856" s="711"/>
      <c r="D856" s="711"/>
      <c r="E856" s="711"/>
      <c r="F856" s="711"/>
      <c r="G856" s="711"/>
      <c r="H856" s="711"/>
      <c r="I856" s="711"/>
      <c r="J856" s="711"/>
      <c r="K856" s="711"/>
      <c r="L856" s="711"/>
      <c r="M856" s="711"/>
      <c r="N856" s="711"/>
      <c r="O856" s="711"/>
      <c r="P856" s="711"/>
      <c r="Q856" s="711"/>
      <c r="R856" s="711"/>
      <c r="S856" s="711"/>
      <c r="T856" s="711"/>
      <c r="U856" s="711"/>
      <c r="V856" s="711"/>
      <c r="W856" s="711"/>
      <c r="X856" s="711"/>
      <c r="Y856" s="711"/>
      <c r="Z856" s="711"/>
      <c r="AA856" s="711"/>
      <c r="AB856" s="711"/>
      <c r="AC856" s="711"/>
      <c r="AD856" s="711"/>
      <c r="AE856" s="711"/>
      <c r="AF856" s="711"/>
      <c r="AG856" s="711"/>
      <c r="AH856" s="711"/>
      <c r="AI856" s="711"/>
      <c r="AJ856" s="711"/>
    </row>
    <row r="857" spans="1:36" ht="15.75" customHeight="1">
      <c r="A857" s="711"/>
      <c r="B857" s="711"/>
      <c r="C857" s="711"/>
      <c r="D857" s="711"/>
      <c r="E857" s="711"/>
      <c r="F857" s="711"/>
      <c r="G857" s="711"/>
      <c r="H857" s="711"/>
      <c r="I857" s="711"/>
      <c r="J857" s="711"/>
      <c r="K857" s="711"/>
      <c r="L857" s="711"/>
      <c r="M857" s="711"/>
      <c r="N857" s="711"/>
      <c r="O857" s="711"/>
      <c r="P857" s="711"/>
      <c r="Q857" s="711"/>
      <c r="R857" s="711"/>
      <c r="S857" s="711"/>
      <c r="T857" s="711"/>
      <c r="U857" s="711"/>
      <c r="V857" s="711"/>
      <c r="W857" s="711"/>
      <c r="X857" s="711"/>
      <c r="Y857" s="711"/>
      <c r="Z857" s="711"/>
      <c r="AA857" s="711"/>
      <c r="AB857" s="711"/>
      <c r="AC857" s="711"/>
      <c r="AD857" s="711"/>
      <c r="AE857" s="711"/>
      <c r="AF857" s="711"/>
      <c r="AG857" s="711"/>
      <c r="AH857" s="711"/>
      <c r="AI857" s="711"/>
      <c r="AJ857" s="711"/>
    </row>
    <row r="858" spans="1:36" ht="15.75" customHeight="1">
      <c r="A858" s="711"/>
      <c r="B858" s="711"/>
      <c r="C858" s="711"/>
      <c r="D858" s="711"/>
      <c r="E858" s="711"/>
      <c r="F858" s="711"/>
      <c r="G858" s="711"/>
      <c r="H858" s="711"/>
      <c r="I858" s="711"/>
      <c r="J858" s="711"/>
      <c r="K858" s="711"/>
      <c r="L858" s="711"/>
      <c r="M858" s="711"/>
      <c r="N858" s="711"/>
      <c r="O858" s="711"/>
      <c r="P858" s="711"/>
      <c r="Q858" s="711"/>
      <c r="R858" s="711"/>
      <c r="S858" s="711"/>
      <c r="T858" s="711"/>
      <c r="U858" s="711"/>
      <c r="V858" s="711"/>
      <c r="W858" s="711"/>
      <c r="X858" s="711"/>
      <c r="Y858" s="711"/>
      <c r="Z858" s="711"/>
      <c r="AA858" s="711"/>
      <c r="AB858" s="711"/>
      <c r="AC858" s="711"/>
      <c r="AD858" s="711"/>
      <c r="AE858" s="711"/>
      <c r="AF858" s="711"/>
      <c r="AG858" s="711"/>
      <c r="AH858" s="711"/>
      <c r="AI858" s="711"/>
      <c r="AJ858" s="711"/>
    </row>
    <row r="859" spans="1:36" ht="15.75" customHeight="1">
      <c r="A859" s="711"/>
      <c r="B859" s="711"/>
      <c r="C859" s="711"/>
      <c r="D859" s="711"/>
      <c r="E859" s="711"/>
      <c r="F859" s="711"/>
      <c r="G859" s="711"/>
      <c r="H859" s="711"/>
      <c r="I859" s="711"/>
      <c r="J859" s="711"/>
      <c r="K859" s="711"/>
      <c r="L859" s="711"/>
      <c r="M859" s="711"/>
      <c r="N859" s="711"/>
      <c r="O859" s="711"/>
      <c r="P859" s="711"/>
      <c r="Q859" s="711"/>
      <c r="R859" s="711"/>
      <c r="S859" s="711"/>
      <c r="T859" s="711"/>
      <c r="U859" s="711"/>
      <c r="V859" s="711"/>
      <c r="W859" s="711"/>
      <c r="X859" s="711"/>
      <c r="Y859" s="711"/>
      <c r="Z859" s="711"/>
      <c r="AA859" s="711"/>
      <c r="AB859" s="711"/>
      <c r="AC859" s="711"/>
      <c r="AD859" s="711"/>
      <c r="AE859" s="711"/>
      <c r="AF859" s="711"/>
      <c r="AG859" s="711"/>
      <c r="AH859" s="711"/>
      <c r="AI859" s="711"/>
      <c r="AJ859" s="711"/>
    </row>
    <row r="860" spans="1:36" ht="15.75" customHeight="1">
      <c r="A860" s="711"/>
      <c r="B860" s="711"/>
      <c r="C860" s="711"/>
      <c r="D860" s="711"/>
      <c r="E860" s="711"/>
      <c r="F860" s="711"/>
      <c r="G860" s="711"/>
      <c r="H860" s="711"/>
      <c r="I860" s="711"/>
      <c r="J860" s="711"/>
      <c r="K860" s="711"/>
      <c r="L860" s="711"/>
      <c r="M860" s="711"/>
      <c r="N860" s="711"/>
      <c r="O860" s="711"/>
      <c r="P860" s="711"/>
      <c r="Q860" s="711"/>
      <c r="R860" s="711"/>
      <c r="S860" s="711"/>
      <c r="T860" s="711"/>
      <c r="U860" s="711"/>
      <c r="V860" s="711"/>
      <c r="W860" s="711"/>
      <c r="X860" s="711"/>
      <c r="Y860" s="711"/>
      <c r="Z860" s="711"/>
      <c r="AA860" s="711"/>
      <c r="AB860" s="711"/>
      <c r="AC860" s="711"/>
      <c r="AD860" s="711"/>
      <c r="AE860" s="711"/>
      <c r="AF860" s="711"/>
      <c r="AG860" s="711"/>
      <c r="AH860" s="711"/>
      <c r="AI860" s="711"/>
      <c r="AJ860" s="711"/>
    </row>
    <row r="861" spans="1:36" ht="15.75" customHeight="1">
      <c r="A861" s="711"/>
      <c r="B861" s="711"/>
      <c r="C861" s="711"/>
      <c r="D861" s="711"/>
      <c r="E861" s="711"/>
      <c r="F861" s="711"/>
      <c r="G861" s="711"/>
      <c r="H861" s="711"/>
      <c r="I861" s="711"/>
      <c r="J861" s="711"/>
      <c r="K861" s="711"/>
      <c r="L861" s="711"/>
      <c r="M861" s="711"/>
      <c r="N861" s="711"/>
      <c r="O861" s="711"/>
      <c r="P861" s="711"/>
      <c r="Q861" s="711"/>
      <c r="R861" s="711"/>
      <c r="S861" s="711"/>
      <c r="T861" s="711"/>
      <c r="U861" s="711"/>
      <c r="V861" s="711"/>
      <c r="W861" s="711"/>
      <c r="X861" s="711"/>
      <c r="Y861" s="711"/>
      <c r="Z861" s="711"/>
      <c r="AA861" s="711"/>
      <c r="AB861" s="711"/>
      <c r="AC861" s="711"/>
      <c r="AD861" s="711"/>
      <c r="AE861" s="711"/>
      <c r="AF861" s="711"/>
      <c r="AG861" s="711"/>
      <c r="AH861" s="711"/>
      <c r="AI861" s="711"/>
      <c r="AJ861" s="711"/>
    </row>
    <row r="862" spans="1:36" ht="15.75" customHeight="1">
      <c r="A862" s="711"/>
      <c r="B862" s="711"/>
      <c r="C862" s="711"/>
      <c r="D862" s="711"/>
      <c r="E862" s="711"/>
      <c r="F862" s="711"/>
      <c r="G862" s="711"/>
      <c r="H862" s="711"/>
      <c r="I862" s="711"/>
      <c r="J862" s="711"/>
      <c r="K862" s="711"/>
      <c r="L862" s="711"/>
      <c r="M862" s="711"/>
      <c r="N862" s="711"/>
      <c r="O862" s="711"/>
      <c r="P862" s="711"/>
      <c r="Q862" s="711"/>
      <c r="R862" s="711"/>
      <c r="S862" s="711"/>
      <c r="T862" s="711"/>
      <c r="U862" s="711"/>
      <c r="V862" s="711"/>
      <c r="W862" s="711"/>
      <c r="X862" s="711"/>
      <c r="Y862" s="711"/>
      <c r="Z862" s="711"/>
      <c r="AA862" s="711"/>
      <c r="AB862" s="711"/>
      <c r="AC862" s="711"/>
      <c r="AD862" s="711"/>
      <c r="AE862" s="711"/>
      <c r="AF862" s="711"/>
      <c r="AG862" s="711"/>
      <c r="AH862" s="711"/>
      <c r="AI862" s="711"/>
      <c r="AJ862" s="711"/>
    </row>
    <row r="863" spans="1:36" ht="15.75" customHeight="1">
      <c r="A863" s="711"/>
      <c r="B863" s="711"/>
      <c r="C863" s="711"/>
      <c r="D863" s="711"/>
      <c r="E863" s="711"/>
      <c r="F863" s="711"/>
      <c r="G863" s="711"/>
      <c r="H863" s="711"/>
      <c r="I863" s="711"/>
      <c r="J863" s="711"/>
      <c r="K863" s="711"/>
      <c r="L863" s="711"/>
      <c r="M863" s="711"/>
      <c r="N863" s="711"/>
      <c r="O863" s="711"/>
      <c r="P863" s="711"/>
      <c r="Q863" s="711"/>
      <c r="R863" s="711"/>
      <c r="S863" s="711"/>
      <c r="T863" s="711"/>
      <c r="U863" s="711"/>
      <c r="V863" s="711"/>
      <c r="W863" s="711"/>
      <c r="X863" s="711"/>
      <c r="Y863" s="711"/>
      <c r="Z863" s="711"/>
      <c r="AA863" s="711"/>
      <c r="AB863" s="711"/>
      <c r="AC863" s="711"/>
      <c r="AD863" s="711"/>
      <c r="AE863" s="711"/>
      <c r="AF863" s="711"/>
      <c r="AG863" s="711"/>
      <c r="AH863" s="711"/>
      <c r="AI863" s="711"/>
      <c r="AJ863" s="711"/>
    </row>
    <row r="864" spans="1:36" ht="15.75" customHeight="1">
      <c r="A864" s="711"/>
      <c r="B864" s="711"/>
      <c r="C864" s="711"/>
      <c r="D864" s="711"/>
      <c r="E864" s="711"/>
      <c r="F864" s="711"/>
      <c r="G864" s="711"/>
      <c r="H864" s="711"/>
      <c r="I864" s="711"/>
      <c r="J864" s="711"/>
      <c r="K864" s="711"/>
      <c r="L864" s="711"/>
      <c r="M864" s="711"/>
      <c r="N864" s="711"/>
      <c r="O864" s="711"/>
      <c r="P864" s="711"/>
      <c r="Q864" s="711"/>
      <c r="R864" s="711"/>
      <c r="S864" s="711"/>
      <c r="T864" s="711"/>
      <c r="U864" s="711"/>
      <c r="V864" s="711"/>
      <c r="W864" s="711"/>
      <c r="X864" s="711"/>
      <c r="Y864" s="711"/>
      <c r="Z864" s="711"/>
      <c r="AA864" s="711"/>
      <c r="AB864" s="711"/>
      <c r="AC864" s="711"/>
      <c r="AD864" s="711"/>
      <c r="AE864" s="711"/>
      <c r="AF864" s="711"/>
      <c r="AG864" s="711"/>
      <c r="AH864" s="711"/>
      <c r="AI864" s="711"/>
      <c r="AJ864" s="711"/>
    </row>
    <row r="865" spans="1:36" ht="15.75" customHeight="1">
      <c r="A865" s="711"/>
      <c r="B865" s="711"/>
      <c r="C865" s="711"/>
      <c r="D865" s="711"/>
      <c r="E865" s="711"/>
      <c r="F865" s="711"/>
      <c r="G865" s="711"/>
      <c r="H865" s="711"/>
      <c r="I865" s="711"/>
      <c r="J865" s="711"/>
      <c r="K865" s="711"/>
      <c r="L865" s="711"/>
      <c r="M865" s="711"/>
      <c r="N865" s="711"/>
      <c r="O865" s="711"/>
      <c r="P865" s="711"/>
      <c r="Q865" s="711"/>
      <c r="R865" s="711"/>
      <c r="S865" s="711"/>
      <c r="T865" s="711"/>
      <c r="U865" s="711"/>
      <c r="V865" s="711"/>
      <c r="W865" s="711"/>
      <c r="X865" s="711"/>
      <c r="Y865" s="711"/>
      <c r="Z865" s="711"/>
      <c r="AA865" s="711"/>
      <c r="AB865" s="711"/>
      <c r="AC865" s="711"/>
      <c r="AD865" s="711"/>
      <c r="AE865" s="711"/>
      <c r="AF865" s="711"/>
      <c r="AG865" s="711"/>
      <c r="AH865" s="711"/>
      <c r="AI865" s="711"/>
      <c r="AJ865" s="711"/>
    </row>
    <row r="866" spans="1:36" ht="15.75" customHeight="1">
      <c r="A866" s="711"/>
      <c r="B866" s="711"/>
      <c r="C866" s="711"/>
      <c r="D866" s="711"/>
      <c r="E866" s="711"/>
      <c r="F866" s="711"/>
      <c r="G866" s="711"/>
      <c r="H866" s="711"/>
      <c r="I866" s="711"/>
      <c r="J866" s="711"/>
      <c r="K866" s="711"/>
      <c r="L866" s="711"/>
      <c r="M866" s="711"/>
      <c r="N866" s="711"/>
      <c r="O866" s="711"/>
      <c r="P866" s="711"/>
      <c r="Q866" s="711"/>
      <c r="R866" s="711"/>
      <c r="S866" s="711"/>
      <c r="T866" s="711"/>
      <c r="U866" s="711"/>
      <c r="V866" s="711"/>
      <c r="W866" s="711"/>
      <c r="X866" s="711"/>
      <c r="Y866" s="711"/>
      <c r="Z866" s="711"/>
      <c r="AA866" s="711"/>
      <c r="AB866" s="711"/>
      <c r="AC866" s="711"/>
      <c r="AD866" s="711"/>
      <c r="AE866" s="711"/>
      <c r="AF866" s="711"/>
      <c r="AG866" s="711"/>
      <c r="AH866" s="711"/>
      <c r="AI866" s="711"/>
      <c r="AJ866" s="711"/>
    </row>
    <row r="867" spans="1:36" ht="15.75" customHeight="1">
      <c r="A867" s="711"/>
      <c r="B867" s="711"/>
      <c r="C867" s="711"/>
      <c r="D867" s="711"/>
      <c r="E867" s="711"/>
      <c r="F867" s="711"/>
      <c r="G867" s="711"/>
      <c r="H867" s="711"/>
      <c r="I867" s="711"/>
      <c r="J867" s="711"/>
      <c r="K867" s="711"/>
      <c r="L867" s="711"/>
      <c r="M867" s="711"/>
      <c r="N867" s="711"/>
      <c r="O867" s="711"/>
      <c r="P867" s="711"/>
      <c r="Q867" s="711"/>
      <c r="R867" s="711"/>
      <c r="S867" s="711"/>
      <c r="T867" s="711"/>
      <c r="U867" s="711"/>
      <c r="V867" s="711"/>
      <c r="W867" s="711"/>
      <c r="X867" s="711"/>
      <c r="Y867" s="711"/>
      <c r="Z867" s="711"/>
      <c r="AA867" s="711"/>
      <c r="AB867" s="711"/>
      <c r="AC867" s="711"/>
      <c r="AD867" s="711"/>
      <c r="AE867" s="711"/>
      <c r="AF867" s="711"/>
      <c r="AG867" s="711"/>
      <c r="AH867" s="711"/>
      <c r="AI867" s="711"/>
      <c r="AJ867" s="711"/>
    </row>
    <row r="868" spans="1:36" ht="15.75" customHeight="1">
      <c r="A868" s="711"/>
      <c r="B868" s="711"/>
      <c r="C868" s="711"/>
      <c r="D868" s="711"/>
      <c r="E868" s="711"/>
      <c r="F868" s="711"/>
      <c r="G868" s="711"/>
      <c r="H868" s="711"/>
      <c r="I868" s="711"/>
      <c r="J868" s="711"/>
      <c r="K868" s="711"/>
      <c r="L868" s="711"/>
      <c r="M868" s="711"/>
      <c r="N868" s="711"/>
      <c r="O868" s="711"/>
      <c r="P868" s="711"/>
      <c r="Q868" s="711"/>
      <c r="R868" s="711"/>
      <c r="S868" s="711"/>
      <c r="T868" s="711"/>
      <c r="U868" s="711"/>
      <c r="V868" s="711"/>
      <c r="W868" s="711"/>
      <c r="X868" s="711"/>
      <c r="Y868" s="711"/>
      <c r="Z868" s="711"/>
      <c r="AA868" s="711"/>
      <c r="AB868" s="711"/>
      <c r="AC868" s="711"/>
      <c r="AD868" s="711"/>
      <c r="AE868" s="711"/>
      <c r="AF868" s="711"/>
      <c r="AG868" s="711"/>
      <c r="AH868" s="711"/>
      <c r="AI868" s="711"/>
      <c r="AJ868" s="711"/>
    </row>
    <row r="869" spans="1:36" ht="15.75" customHeight="1">
      <c r="A869" s="711"/>
      <c r="B869" s="711"/>
      <c r="C869" s="711"/>
      <c r="D869" s="711"/>
      <c r="E869" s="711"/>
      <c r="F869" s="711"/>
      <c r="G869" s="711"/>
      <c r="H869" s="711"/>
      <c r="I869" s="711"/>
      <c r="J869" s="711"/>
      <c r="K869" s="711"/>
      <c r="L869" s="711"/>
      <c r="M869" s="711"/>
      <c r="N869" s="711"/>
      <c r="O869" s="711"/>
      <c r="P869" s="711"/>
      <c r="Q869" s="711"/>
      <c r="R869" s="711"/>
      <c r="S869" s="711"/>
      <c r="T869" s="711"/>
      <c r="U869" s="711"/>
      <c r="V869" s="711"/>
      <c r="W869" s="711"/>
      <c r="X869" s="711"/>
      <c r="Y869" s="711"/>
      <c r="Z869" s="711"/>
      <c r="AA869" s="711"/>
      <c r="AB869" s="711"/>
      <c r="AC869" s="711"/>
      <c r="AD869" s="711"/>
      <c r="AE869" s="711"/>
      <c r="AF869" s="711"/>
      <c r="AG869" s="711"/>
      <c r="AH869" s="711"/>
      <c r="AI869" s="711"/>
      <c r="AJ869" s="711"/>
    </row>
    <row r="870" spans="1:36" ht="15.75" customHeight="1">
      <c r="A870" s="711"/>
      <c r="B870" s="711"/>
      <c r="C870" s="711"/>
      <c r="D870" s="711"/>
      <c r="E870" s="711"/>
      <c r="F870" s="711"/>
      <c r="G870" s="711"/>
      <c r="H870" s="711"/>
      <c r="I870" s="711"/>
      <c r="J870" s="711"/>
      <c r="K870" s="711"/>
      <c r="L870" s="711"/>
      <c r="M870" s="711"/>
      <c r="N870" s="711"/>
      <c r="O870" s="711"/>
      <c r="P870" s="711"/>
      <c r="Q870" s="711"/>
      <c r="R870" s="711"/>
      <c r="S870" s="711"/>
      <c r="T870" s="711"/>
      <c r="U870" s="711"/>
      <c r="V870" s="711"/>
      <c r="W870" s="711"/>
      <c r="X870" s="711"/>
      <c r="Y870" s="711"/>
      <c r="Z870" s="711"/>
      <c r="AA870" s="711"/>
      <c r="AB870" s="711"/>
      <c r="AC870" s="711"/>
      <c r="AD870" s="711"/>
      <c r="AE870" s="711"/>
      <c r="AF870" s="711"/>
      <c r="AG870" s="711"/>
      <c r="AH870" s="711"/>
      <c r="AI870" s="711"/>
      <c r="AJ870" s="711"/>
    </row>
    <row r="871" spans="1:36" ht="15.75" customHeight="1">
      <c r="A871" s="711"/>
      <c r="B871" s="711"/>
      <c r="C871" s="711"/>
      <c r="D871" s="711"/>
      <c r="E871" s="711"/>
      <c r="F871" s="711"/>
      <c r="G871" s="711"/>
      <c r="H871" s="711"/>
      <c r="I871" s="711"/>
      <c r="J871" s="711"/>
      <c r="K871" s="711"/>
      <c r="L871" s="711"/>
      <c r="M871" s="711"/>
      <c r="N871" s="711"/>
      <c r="O871" s="711"/>
      <c r="P871" s="711"/>
      <c r="Q871" s="711"/>
      <c r="R871" s="711"/>
      <c r="S871" s="711"/>
      <c r="T871" s="711"/>
      <c r="U871" s="711"/>
      <c r="V871" s="711"/>
      <c r="W871" s="711"/>
      <c r="X871" s="711"/>
      <c r="Y871" s="711"/>
      <c r="Z871" s="711"/>
      <c r="AA871" s="711"/>
      <c r="AB871" s="711"/>
      <c r="AC871" s="711"/>
      <c r="AD871" s="711"/>
      <c r="AE871" s="711"/>
      <c r="AF871" s="711"/>
      <c r="AG871" s="711"/>
      <c r="AH871" s="711"/>
      <c r="AI871" s="711"/>
      <c r="AJ871" s="711"/>
    </row>
    <row r="872" spans="1:36" ht="15.75" customHeight="1">
      <c r="A872" s="711"/>
      <c r="B872" s="711"/>
      <c r="C872" s="711"/>
      <c r="D872" s="711"/>
      <c r="E872" s="711"/>
      <c r="F872" s="711"/>
      <c r="G872" s="711"/>
      <c r="H872" s="711"/>
      <c r="I872" s="711"/>
      <c r="J872" s="711"/>
      <c r="K872" s="711"/>
      <c r="L872" s="711"/>
      <c r="M872" s="711"/>
      <c r="N872" s="711"/>
      <c r="O872" s="711"/>
      <c r="P872" s="711"/>
      <c r="Q872" s="711"/>
      <c r="R872" s="711"/>
      <c r="S872" s="711"/>
      <c r="T872" s="711"/>
      <c r="U872" s="711"/>
      <c r="V872" s="711"/>
      <c r="W872" s="711"/>
      <c r="X872" s="711"/>
      <c r="Y872" s="711"/>
      <c r="Z872" s="711"/>
      <c r="AA872" s="711"/>
      <c r="AB872" s="711"/>
      <c r="AC872" s="711"/>
      <c r="AD872" s="711"/>
      <c r="AE872" s="711"/>
      <c r="AF872" s="711"/>
      <c r="AG872" s="711"/>
      <c r="AH872" s="711"/>
      <c r="AI872" s="711"/>
      <c r="AJ872" s="711"/>
    </row>
    <row r="873" spans="1:36" ht="15.75" customHeight="1">
      <c r="A873" s="711"/>
      <c r="B873" s="711"/>
      <c r="C873" s="711"/>
      <c r="D873" s="711"/>
      <c r="E873" s="711"/>
      <c r="F873" s="711"/>
      <c r="G873" s="711"/>
      <c r="H873" s="711"/>
      <c r="I873" s="711"/>
      <c r="J873" s="711"/>
      <c r="K873" s="711"/>
      <c r="L873" s="711"/>
      <c r="M873" s="711"/>
      <c r="N873" s="711"/>
      <c r="O873" s="711"/>
      <c r="P873" s="711"/>
      <c r="Q873" s="711"/>
      <c r="R873" s="711"/>
      <c r="S873" s="711"/>
      <c r="T873" s="711"/>
      <c r="U873" s="711"/>
      <c r="V873" s="711"/>
      <c r="W873" s="711"/>
      <c r="X873" s="711"/>
      <c r="Y873" s="711"/>
      <c r="Z873" s="711"/>
      <c r="AA873" s="711"/>
      <c r="AB873" s="711"/>
      <c r="AC873" s="711"/>
      <c r="AD873" s="711"/>
      <c r="AE873" s="711"/>
      <c r="AF873" s="711"/>
      <c r="AG873" s="711"/>
      <c r="AH873" s="711"/>
      <c r="AI873" s="711"/>
      <c r="AJ873" s="711"/>
    </row>
    <row r="874" spans="1:36" ht="15.75" customHeight="1">
      <c r="A874" s="711"/>
      <c r="B874" s="711"/>
      <c r="C874" s="711"/>
      <c r="D874" s="711"/>
      <c r="E874" s="711"/>
      <c r="F874" s="711"/>
      <c r="G874" s="711"/>
      <c r="H874" s="711"/>
      <c r="I874" s="711"/>
      <c r="J874" s="711"/>
      <c r="K874" s="711"/>
      <c r="L874" s="711"/>
      <c r="M874" s="711"/>
      <c r="N874" s="711"/>
      <c r="O874" s="711"/>
      <c r="P874" s="711"/>
      <c r="Q874" s="711"/>
      <c r="R874" s="711"/>
      <c r="S874" s="711"/>
      <c r="T874" s="711"/>
      <c r="U874" s="711"/>
      <c r="V874" s="711"/>
      <c r="W874" s="711"/>
      <c r="X874" s="711"/>
      <c r="Y874" s="711"/>
      <c r="Z874" s="711"/>
      <c r="AA874" s="711"/>
      <c r="AB874" s="711"/>
      <c r="AC874" s="711"/>
      <c r="AD874" s="711"/>
      <c r="AE874" s="711"/>
      <c r="AF874" s="711"/>
      <c r="AG874" s="711"/>
      <c r="AH874" s="711"/>
      <c r="AI874" s="711"/>
      <c r="AJ874" s="711"/>
    </row>
    <row r="875" spans="1:36" ht="15.75" customHeight="1">
      <c r="A875" s="711"/>
      <c r="B875" s="711"/>
      <c r="C875" s="711"/>
      <c r="D875" s="711"/>
      <c r="E875" s="711"/>
      <c r="F875" s="711"/>
      <c r="G875" s="711"/>
      <c r="H875" s="711"/>
      <c r="I875" s="711"/>
      <c r="J875" s="711"/>
      <c r="K875" s="711"/>
      <c r="L875" s="711"/>
      <c r="M875" s="711"/>
      <c r="N875" s="711"/>
      <c r="O875" s="711"/>
      <c r="P875" s="711"/>
      <c r="Q875" s="711"/>
      <c r="R875" s="711"/>
      <c r="S875" s="711"/>
      <c r="T875" s="711"/>
      <c r="U875" s="711"/>
      <c r="V875" s="711"/>
      <c r="W875" s="711"/>
      <c r="X875" s="711"/>
      <c r="Y875" s="711"/>
      <c r="Z875" s="711"/>
      <c r="AA875" s="711"/>
      <c r="AB875" s="711"/>
      <c r="AC875" s="711"/>
      <c r="AD875" s="711"/>
      <c r="AE875" s="711"/>
      <c r="AF875" s="711"/>
      <c r="AG875" s="711"/>
      <c r="AH875" s="711"/>
      <c r="AI875" s="711"/>
      <c r="AJ875" s="711"/>
    </row>
    <row r="876" spans="1:36" ht="15.75" customHeight="1">
      <c r="A876" s="711"/>
      <c r="B876" s="711"/>
      <c r="C876" s="711"/>
      <c r="D876" s="711"/>
      <c r="E876" s="711"/>
      <c r="F876" s="711"/>
      <c r="G876" s="711"/>
      <c r="H876" s="711"/>
      <c r="I876" s="711"/>
      <c r="J876" s="711"/>
      <c r="K876" s="711"/>
      <c r="L876" s="711"/>
      <c r="M876" s="711"/>
      <c r="N876" s="711"/>
      <c r="O876" s="711"/>
      <c r="P876" s="711"/>
      <c r="Q876" s="711"/>
      <c r="R876" s="711"/>
      <c r="S876" s="711"/>
      <c r="T876" s="711"/>
      <c r="U876" s="711"/>
      <c r="V876" s="711"/>
      <c r="W876" s="711"/>
      <c r="X876" s="711"/>
      <c r="Y876" s="711"/>
      <c r="Z876" s="711"/>
      <c r="AA876" s="711"/>
      <c r="AB876" s="711"/>
      <c r="AC876" s="711"/>
      <c r="AD876" s="711"/>
      <c r="AE876" s="711"/>
      <c r="AF876" s="711"/>
      <c r="AG876" s="711"/>
      <c r="AH876" s="711"/>
      <c r="AI876" s="711"/>
      <c r="AJ876" s="711"/>
    </row>
    <row r="877" spans="1:36" ht="15.75" customHeight="1">
      <c r="A877" s="711"/>
      <c r="B877" s="711"/>
      <c r="C877" s="711"/>
      <c r="D877" s="711"/>
      <c r="E877" s="711"/>
      <c r="F877" s="711"/>
      <c r="G877" s="711"/>
      <c r="H877" s="711"/>
      <c r="I877" s="711"/>
      <c r="J877" s="711"/>
      <c r="K877" s="711"/>
      <c r="L877" s="711"/>
      <c r="M877" s="711"/>
      <c r="N877" s="711"/>
      <c r="O877" s="711"/>
      <c r="P877" s="711"/>
      <c r="Q877" s="711"/>
      <c r="R877" s="711"/>
      <c r="S877" s="711"/>
      <c r="T877" s="711"/>
      <c r="U877" s="711"/>
      <c r="V877" s="711"/>
      <c r="W877" s="711"/>
      <c r="X877" s="711"/>
      <c r="Y877" s="711"/>
      <c r="Z877" s="711"/>
      <c r="AA877" s="711"/>
      <c r="AB877" s="711"/>
      <c r="AC877" s="711"/>
      <c r="AD877" s="711"/>
      <c r="AE877" s="711"/>
      <c r="AF877" s="711"/>
      <c r="AG877" s="711"/>
      <c r="AH877" s="711"/>
      <c r="AI877" s="711"/>
      <c r="AJ877" s="711"/>
    </row>
    <row r="878" spans="1:36" ht="15.75" customHeight="1">
      <c r="A878" s="711"/>
      <c r="B878" s="711"/>
      <c r="C878" s="711"/>
      <c r="D878" s="711"/>
      <c r="E878" s="711"/>
      <c r="F878" s="711"/>
      <c r="G878" s="711"/>
      <c r="H878" s="711"/>
      <c r="I878" s="711"/>
      <c r="J878" s="711"/>
      <c r="K878" s="711"/>
      <c r="L878" s="711"/>
      <c r="M878" s="711"/>
      <c r="N878" s="711"/>
      <c r="O878" s="711"/>
      <c r="P878" s="711"/>
      <c r="Q878" s="711"/>
      <c r="R878" s="711"/>
      <c r="S878" s="711"/>
      <c r="T878" s="711"/>
      <c r="U878" s="711"/>
      <c r="V878" s="711"/>
      <c r="W878" s="711"/>
      <c r="X878" s="711"/>
      <c r="Y878" s="711"/>
      <c r="Z878" s="711"/>
      <c r="AA878" s="711"/>
      <c r="AB878" s="711"/>
      <c r="AC878" s="711"/>
      <c r="AD878" s="711"/>
      <c r="AE878" s="711"/>
      <c r="AF878" s="711"/>
      <c r="AG878" s="711"/>
      <c r="AH878" s="711"/>
      <c r="AI878" s="711"/>
      <c r="AJ878" s="711"/>
    </row>
    <row r="879" spans="1:36" ht="15.75" customHeight="1">
      <c r="A879" s="711"/>
      <c r="B879" s="711"/>
      <c r="C879" s="711"/>
      <c r="D879" s="711"/>
      <c r="E879" s="711"/>
      <c r="F879" s="711"/>
      <c r="G879" s="711"/>
      <c r="H879" s="711"/>
      <c r="I879" s="711"/>
      <c r="J879" s="711"/>
      <c r="K879" s="711"/>
      <c r="L879" s="711"/>
      <c r="M879" s="711"/>
      <c r="N879" s="711"/>
      <c r="O879" s="711"/>
      <c r="P879" s="711"/>
      <c r="Q879" s="711"/>
      <c r="R879" s="711"/>
      <c r="S879" s="711"/>
      <c r="T879" s="711"/>
      <c r="U879" s="711"/>
      <c r="V879" s="711"/>
      <c r="W879" s="711"/>
      <c r="X879" s="711"/>
      <c r="Y879" s="711"/>
      <c r="Z879" s="711"/>
      <c r="AA879" s="711"/>
      <c r="AB879" s="711"/>
      <c r="AC879" s="711"/>
      <c r="AD879" s="711"/>
      <c r="AE879" s="711"/>
      <c r="AF879" s="711"/>
      <c r="AG879" s="711"/>
      <c r="AH879" s="711"/>
      <c r="AI879" s="711"/>
      <c r="AJ879" s="711"/>
    </row>
    <row r="880" spans="1:36" ht="15.75" customHeight="1">
      <c r="A880" s="711"/>
      <c r="B880" s="711"/>
      <c r="C880" s="711"/>
      <c r="D880" s="711"/>
      <c r="E880" s="711"/>
      <c r="F880" s="711"/>
      <c r="G880" s="711"/>
      <c r="H880" s="711"/>
      <c r="I880" s="711"/>
      <c r="J880" s="711"/>
      <c r="K880" s="711"/>
      <c r="L880" s="711"/>
      <c r="M880" s="711"/>
      <c r="N880" s="711"/>
      <c r="O880" s="711"/>
      <c r="P880" s="711"/>
      <c r="Q880" s="711"/>
      <c r="R880" s="711"/>
      <c r="S880" s="711"/>
      <c r="T880" s="711"/>
      <c r="U880" s="711"/>
      <c r="V880" s="711"/>
      <c r="W880" s="711"/>
      <c r="X880" s="711"/>
      <c r="Y880" s="711"/>
      <c r="Z880" s="711"/>
      <c r="AA880" s="711"/>
      <c r="AB880" s="711"/>
      <c r="AC880" s="711"/>
      <c r="AD880" s="711"/>
      <c r="AE880" s="711"/>
      <c r="AF880" s="711"/>
      <c r="AG880" s="711"/>
      <c r="AH880" s="711"/>
      <c r="AI880" s="711"/>
      <c r="AJ880" s="711"/>
    </row>
    <row r="881" spans="1:36" ht="15.75" customHeight="1">
      <c r="A881" s="711"/>
      <c r="B881" s="711"/>
      <c r="C881" s="711"/>
      <c r="D881" s="711"/>
      <c r="E881" s="711"/>
      <c r="F881" s="711"/>
      <c r="G881" s="711"/>
      <c r="H881" s="711"/>
      <c r="I881" s="711"/>
      <c r="J881" s="711"/>
      <c r="K881" s="711"/>
      <c r="L881" s="711"/>
      <c r="M881" s="711"/>
      <c r="N881" s="711"/>
      <c r="O881" s="711"/>
      <c r="P881" s="711"/>
      <c r="Q881" s="711"/>
      <c r="R881" s="711"/>
      <c r="S881" s="711"/>
      <c r="T881" s="711"/>
      <c r="U881" s="711"/>
      <c r="V881" s="711"/>
      <c r="W881" s="711"/>
      <c r="X881" s="711"/>
      <c r="Y881" s="711"/>
      <c r="Z881" s="711"/>
      <c r="AA881" s="711"/>
      <c r="AB881" s="711"/>
      <c r="AC881" s="711"/>
      <c r="AD881" s="711"/>
      <c r="AE881" s="711"/>
      <c r="AF881" s="711"/>
      <c r="AG881" s="711"/>
      <c r="AH881" s="711"/>
      <c r="AI881" s="711"/>
      <c r="AJ881" s="711"/>
    </row>
    <row r="882" spans="1:36" ht="15.75" customHeight="1">
      <c r="A882" s="711"/>
      <c r="B882" s="711"/>
      <c r="C882" s="711"/>
      <c r="D882" s="711"/>
      <c r="E882" s="711"/>
      <c r="F882" s="711"/>
      <c r="G882" s="711"/>
      <c r="H882" s="711"/>
      <c r="I882" s="711"/>
      <c r="J882" s="711"/>
      <c r="K882" s="711"/>
      <c r="L882" s="711"/>
      <c r="M882" s="711"/>
      <c r="N882" s="711"/>
      <c r="O882" s="711"/>
      <c r="P882" s="711"/>
      <c r="Q882" s="711"/>
      <c r="R882" s="711"/>
      <c r="S882" s="711"/>
      <c r="T882" s="711"/>
      <c r="U882" s="711"/>
      <c r="V882" s="711"/>
      <c r="W882" s="711"/>
      <c r="X882" s="711"/>
      <c r="Y882" s="711"/>
      <c r="Z882" s="711"/>
      <c r="AA882" s="711"/>
      <c r="AB882" s="711"/>
      <c r="AC882" s="711"/>
      <c r="AD882" s="711"/>
      <c r="AE882" s="711"/>
      <c r="AF882" s="711"/>
      <c r="AG882" s="711"/>
      <c r="AH882" s="711"/>
      <c r="AI882" s="711"/>
      <c r="AJ882" s="711"/>
    </row>
    <row r="883" spans="1:36" ht="15.75" customHeight="1">
      <c r="A883" s="711"/>
      <c r="B883" s="711"/>
      <c r="C883" s="711"/>
      <c r="D883" s="711"/>
      <c r="E883" s="711"/>
      <c r="F883" s="711"/>
      <c r="G883" s="711"/>
      <c r="H883" s="711"/>
      <c r="I883" s="711"/>
      <c r="J883" s="711"/>
      <c r="K883" s="711"/>
      <c r="L883" s="711"/>
      <c r="M883" s="711"/>
      <c r="N883" s="711"/>
      <c r="O883" s="711"/>
      <c r="P883" s="711"/>
      <c r="Q883" s="711"/>
      <c r="R883" s="711"/>
      <c r="S883" s="711"/>
      <c r="T883" s="711"/>
      <c r="U883" s="711"/>
      <c r="V883" s="711"/>
      <c r="W883" s="711"/>
      <c r="X883" s="711"/>
      <c r="Y883" s="711"/>
      <c r="Z883" s="711"/>
      <c r="AA883" s="711"/>
      <c r="AB883" s="711"/>
      <c r="AC883" s="711"/>
      <c r="AD883" s="711"/>
      <c r="AE883" s="711"/>
      <c r="AF883" s="711"/>
      <c r="AG883" s="711"/>
      <c r="AH883" s="711"/>
      <c r="AI883" s="711"/>
      <c r="AJ883" s="711"/>
    </row>
    <row r="884" spans="1:36" ht="15.75" customHeight="1">
      <c r="A884" s="711"/>
      <c r="B884" s="711"/>
      <c r="C884" s="711"/>
      <c r="D884" s="711"/>
      <c r="E884" s="711"/>
      <c r="F884" s="711"/>
      <c r="G884" s="711"/>
      <c r="H884" s="711"/>
      <c r="I884" s="711"/>
      <c r="J884" s="711"/>
      <c r="K884" s="711"/>
      <c r="L884" s="711"/>
      <c r="M884" s="711"/>
      <c r="N884" s="711"/>
      <c r="O884" s="711"/>
      <c r="P884" s="711"/>
      <c r="Q884" s="711"/>
      <c r="R884" s="711"/>
      <c r="S884" s="711"/>
      <c r="T884" s="711"/>
      <c r="U884" s="711"/>
      <c r="V884" s="711"/>
      <c r="W884" s="711"/>
      <c r="X884" s="711"/>
      <c r="Y884" s="711"/>
      <c r="Z884" s="711"/>
      <c r="AA884" s="711"/>
      <c r="AB884" s="711"/>
      <c r="AC884" s="711"/>
      <c r="AD884" s="711"/>
      <c r="AE884" s="711"/>
      <c r="AF884" s="711"/>
      <c r="AG884" s="711"/>
      <c r="AH884" s="711"/>
      <c r="AI884" s="711"/>
      <c r="AJ884" s="711"/>
    </row>
    <row r="885" spans="1:36" ht="15.75" customHeight="1">
      <c r="A885" s="711"/>
      <c r="B885" s="711"/>
      <c r="C885" s="711"/>
      <c r="D885" s="711"/>
      <c r="E885" s="711"/>
      <c r="F885" s="711"/>
      <c r="G885" s="711"/>
      <c r="H885" s="711"/>
      <c r="I885" s="711"/>
      <c r="J885" s="711"/>
      <c r="K885" s="711"/>
      <c r="L885" s="711"/>
      <c r="M885" s="711"/>
      <c r="N885" s="711"/>
      <c r="O885" s="711"/>
      <c r="P885" s="711"/>
      <c r="Q885" s="711"/>
      <c r="R885" s="711"/>
      <c r="S885" s="711"/>
      <c r="T885" s="711"/>
      <c r="U885" s="711"/>
      <c r="V885" s="711"/>
      <c r="W885" s="711"/>
      <c r="X885" s="711"/>
      <c r="Y885" s="711"/>
      <c r="Z885" s="711"/>
      <c r="AA885" s="711"/>
      <c r="AB885" s="711"/>
      <c r="AC885" s="711"/>
      <c r="AD885" s="711"/>
      <c r="AE885" s="711"/>
      <c r="AF885" s="711"/>
      <c r="AG885" s="711"/>
      <c r="AH885" s="711"/>
      <c r="AI885" s="711"/>
      <c r="AJ885" s="711"/>
    </row>
    <row r="886" spans="1:36" ht="15.75" customHeight="1">
      <c r="A886" s="711"/>
      <c r="B886" s="711"/>
      <c r="C886" s="711"/>
      <c r="D886" s="711"/>
      <c r="E886" s="711"/>
      <c r="F886" s="711"/>
      <c r="G886" s="711"/>
      <c r="H886" s="711"/>
      <c r="I886" s="711"/>
      <c r="J886" s="711"/>
      <c r="K886" s="711"/>
      <c r="L886" s="711"/>
      <c r="M886" s="711"/>
      <c r="N886" s="711"/>
      <c r="O886" s="711"/>
      <c r="P886" s="711"/>
      <c r="Q886" s="711"/>
      <c r="R886" s="711"/>
      <c r="S886" s="711"/>
      <c r="T886" s="711"/>
      <c r="U886" s="711"/>
      <c r="V886" s="711"/>
      <c r="W886" s="711"/>
      <c r="X886" s="711"/>
      <c r="Y886" s="711"/>
      <c r="Z886" s="711"/>
      <c r="AA886" s="711"/>
      <c r="AB886" s="711"/>
      <c r="AC886" s="711"/>
      <c r="AD886" s="711"/>
      <c r="AE886" s="711"/>
      <c r="AF886" s="711"/>
      <c r="AG886" s="711"/>
      <c r="AH886" s="711"/>
      <c r="AI886" s="711"/>
      <c r="AJ886" s="711"/>
    </row>
    <row r="887" spans="1:36" ht="15.75" customHeight="1">
      <c r="A887" s="711"/>
      <c r="B887" s="711"/>
      <c r="C887" s="711"/>
      <c r="D887" s="711"/>
      <c r="E887" s="711"/>
      <c r="F887" s="711"/>
      <c r="G887" s="711"/>
      <c r="H887" s="711"/>
      <c r="I887" s="711"/>
      <c r="J887" s="711"/>
      <c r="K887" s="711"/>
      <c r="L887" s="711"/>
      <c r="M887" s="711"/>
      <c r="N887" s="711"/>
      <c r="O887" s="711"/>
      <c r="P887" s="711"/>
      <c r="Q887" s="711"/>
      <c r="R887" s="711"/>
      <c r="S887" s="711"/>
      <c r="T887" s="711"/>
      <c r="U887" s="711"/>
      <c r="V887" s="711"/>
      <c r="W887" s="711"/>
      <c r="X887" s="711"/>
      <c r="Y887" s="711"/>
      <c r="Z887" s="711"/>
      <c r="AA887" s="711"/>
      <c r="AB887" s="711"/>
      <c r="AC887" s="711"/>
      <c r="AD887" s="711"/>
      <c r="AE887" s="711"/>
      <c r="AF887" s="711"/>
      <c r="AG887" s="711"/>
      <c r="AH887" s="711"/>
      <c r="AI887" s="711"/>
      <c r="AJ887" s="711"/>
    </row>
    <row r="888" spans="1:36" ht="15.75" customHeight="1">
      <c r="A888" s="711"/>
      <c r="B888" s="711"/>
      <c r="C888" s="711"/>
      <c r="D888" s="711"/>
      <c r="E888" s="711"/>
      <c r="F888" s="711"/>
      <c r="G888" s="711"/>
      <c r="H888" s="711"/>
      <c r="I888" s="711"/>
      <c r="J888" s="711"/>
      <c r="K888" s="711"/>
      <c r="L888" s="711"/>
      <c r="M888" s="711"/>
      <c r="N888" s="711"/>
      <c r="O888" s="711"/>
      <c r="P888" s="711"/>
      <c r="Q888" s="711"/>
      <c r="R888" s="711"/>
      <c r="S888" s="711"/>
      <c r="T888" s="711"/>
      <c r="U888" s="711"/>
      <c r="V888" s="711"/>
      <c r="W888" s="711"/>
      <c r="X888" s="711"/>
      <c r="Y888" s="711"/>
      <c r="Z888" s="711"/>
      <c r="AA888" s="711"/>
      <c r="AB888" s="711"/>
      <c r="AC888" s="711"/>
      <c r="AD888" s="711"/>
      <c r="AE888" s="711"/>
      <c r="AF888" s="711"/>
      <c r="AG888" s="711"/>
      <c r="AH888" s="711"/>
      <c r="AI888" s="711"/>
      <c r="AJ888" s="711"/>
    </row>
    <row r="889" spans="1:36" ht="15.75" customHeight="1">
      <c r="A889" s="711"/>
      <c r="B889" s="711"/>
      <c r="C889" s="711"/>
      <c r="D889" s="711"/>
      <c r="E889" s="711"/>
      <c r="F889" s="711"/>
      <c r="G889" s="711"/>
      <c r="H889" s="711"/>
      <c r="I889" s="711"/>
      <c r="J889" s="711"/>
      <c r="K889" s="711"/>
      <c r="L889" s="711"/>
      <c r="M889" s="711"/>
      <c r="N889" s="711"/>
      <c r="O889" s="711"/>
      <c r="P889" s="711"/>
      <c r="Q889" s="711"/>
      <c r="R889" s="711"/>
      <c r="S889" s="711"/>
      <c r="T889" s="711"/>
      <c r="U889" s="711"/>
      <c r="V889" s="711"/>
      <c r="W889" s="711"/>
      <c r="X889" s="711"/>
      <c r="Y889" s="711"/>
      <c r="Z889" s="711"/>
      <c r="AA889" s="711"/>
      <c r="AB889" s="711"/>
      <c r="AC889" s="711"/>
      <c r="AD889" s="711"/>
      <c r="AE889" s="711"/>
      <c r="AF889" s="711"/>
      <c r="AG889" s="711"/>
      <c r="AH889" s="711"/>
      <c r="AI889" s="711"/>
      <c r="AJ889" s="711"/>
    </row>
    <row r="890" spans="1:36" ht="15.75" customHeight="1">
      <c r="A890" s="711"/>
      <c r="B890" s="711"/>
      <c r="C890" s="711"/>
      <c r="D890" s="711"/>
      <c r="E890" s="711"/>
      <c r="F890" s="711"/>
      <c r="G890" s="711"/>
      <c r="H890" s="711"/>
      <c r="I890" s="711"/>
      <c r="J890" s="711"/>
      <c r="K890" s="711"/>
      <c r="L890" s="711"/>
      <c r="M890" s="711"/>
      <c r="N890" s="711"/>
      <c r="O890" s="711"/>
      <c r="P890" s="711"/>
      <c r="Q890" s="711"/>
      <c r="R890" s="711"/>
      <c r="S890" s="711"/>
      <c r="T890" s="711"/>
      <c r="U890" s="711"/>
      <c r="V890" s="711"/>
      <c r="W890" s="711"/>
      <c r="X890" s="711"/>
      <c r="Y890" s="711"/>
      <c r="Z890" s="711"/>
      <c r="AA890" s="711"/>
      <c r="AB890" s="711"/>
      <c r="AC890" s="711"/>
      <c r="AD890" s="711"/>
      <c r="AE890" s="711"/>
      <c r="AF890" s="711"/>
      <c r="AG890" s="711"/>
      <c r="AH890" s="711"/>
      <c r="AI890" s="711"/>
      <c r="AJ890" s="711"/>
    </row>
    <row r="891" spans="1:36" ht="15.75" customHeight="1">
      <c r="A891" s="711"/>
      <c r="B891" s="711"/>
      <c r="C891" s="711"/>
      <c r="D891" s="711"/>
      <c r="E891" s="711"/>
      <c r="F891" s="711"/>
      <c r="G891" s="711"/>
      <c r="H891" s="711"/>
      <c r="I891" s="711"/>
      <c r="J891" s="711"/>
      <c r="K891" s="711"/>
      <c r="L891" s="711"/>
      <c r="M891" s="711"/>
      <c r="N891" s="711"/>
      <c r="O891" s="711"/>
      <c r="P891" s="711"/>
      <c r="Q891" s="711"/>
      <c r="R891" s="711"/>
      <c r="S891" s="711"/>
      <c r="T891" s="711"/>
      <c r="U891" s="711"/>
      <c r="V891" s="711"/>
      <c r="W891" s="711"/>
      <c r="X891" s="711"/>
      <c r="Y891" s="711"/>
      <c r="Z891" s="711"/>
      <c r="AA891" s="711"/>
      <c r="AB891" s="711"/>
      <c r="AC891" s="711"/>
      <c r="AD891" s="711"/>
      <c r="AE891" s="711"/>
      <c r="AF891" s="711"/>
      <c r="AG891" s="711"/>
      <c r="AH891" s="711"/>
      <c r="AI891" s="711"/>
      <c r="AJ891" s="711"/>
    </row>
    <row r="892" spans="1:36" ht="15.75" customHeight="1">
      <c r="A892" s="711"/>
      <c r="B892" s="711"/>
      <c r="C892" s="711"/>
      <c r="D892" s="711"/>
      <c r="E892" s="711"/>
      <c r="F892" s="711"/>
      <c r="G892" s="711"/>
      <c r="H892" s="711"/>
      <c r="I892" s="711"/>
      <c r="J892" s="711"/>
      <c r="K892" s="711"/>
      <c r="L892" s="711"/>
      <c r="M892" s="711"/>
      <c r="N892" s="711"/>
      <c r="O892" s="711"/>
      <c r="P892" s="711"/>
      <c r="Q892" s="711"/>
      <c r="R892" s="711"/>
      <c r="S892" s="711"/>
      <c r="T892" s="711"/>
      <c r="U892" s="711"/>
      <c r="V892" s="711"/>
      <c r="W892" s="711"/>
      <c r="X892" s="711"/>
      <c r="Y892" s="711"/>
      <c r="Z892" s="711"/>
      <c r="AA892" s="711"/>
      <c r="AB892" s="711"/>
      <c r="AC892" s="711"/>
      <c r="AD892" s="711"/>
      <c r="AE892" s="711"/>
      <c r="AF892" s="711"/>
      <c r="AG892" s="711"/>
      <c r="AH892" s="711"/>
      <c r="AI892" s="711"/>
      <c r="AJ892" s="711"/>
    </row>
    <row r="893" spans="1:36" ht="15.75" customHeight="1">
      <c r="A893" s="711"/>
      <c r="B893" s="711"/>
      <c r="C893" s="711"/>
      <c r="D893" s="711"/>
      <c r="E893" s="711"/>
      <c r="F893" s="711"/>
      <c r="G893" s="711"/>
      <c r="H893" s="711"/>
      <c r="I893" s="711"/>
      <c r="J893" s="711"/>
      <c r="K893" s="711"/>
      <c r="L893" s="711"/>
      <c r="M893" s="711"/>
      <c r="N893" s="711"/>
      <c r="O893" s="711"/>
      <c r="P893" s="711"/>
      <c r="Q893" s="711"/>
      <c r="R893" s="711"/>
      <c r="S893" s="711"/>
      <c r="T893" s="711"/>
      <c r="U893" s="711"/>
      <c r="V893" s="711"/>
      <c r="W893" s="711"/>
      <c r="X893" s="711"/>
      <c r="Y893" s="711"/>
      <c r="Z893" s="711"/>
      <c r="AA893" s="711"/>
      <c r="AB893" s="711"/>
      <c r="AC893" s="711"/>
      <c r="AD893" s="711"/>
      <c r="AE893" s="711"/>
      <c r="AF893" s="711"/>
      <c r="AG893" s="711"/>
      <c r="AH893" s="711"/>
      <c r="AI893" s="711"/>
      <c r="AJ893" s="711"/>
    </row>
    <row r="894" spans="1:36" ht="15.75" customHeight="1">
      <c r="A894" s="711"/>
      <c r="B894" s="711"/>
      <c r="C894" s="711"/>
      <c r="D894" s="711"/>
      <c r="E894" s="711"/>
      <c r="F894" s="711"/>
      <c r="G894" s="711"/>
      <c r="H894" s="711"/>
      <c r="I894" s="711"/>
      <c r="J894" s="711"/>
      <c r="K894" s="711"/>
      <c r="L894" s="711"/>
      <c r="M894" s="711"/>
      <c r="N894" s="711"/>
      <c r="O894" s="711"/>
      <c r="P894" s="711"/>
      <c r="Q894" s="711"/>
      <c r="R894" s="711"/>
      <c r="S894" s="711"/>
      <c r="T894" s="711"/>
      <c r="U894" s="711"/>
      <c r="V894" s="711"/>
      <c r="W894" s="711"/>
      <c r="X894" s="711"/>
      <c r="Y894" s="711"/>
      <c r="Z894" s="711"/>
      <c r="AA894" s="711"/>
      <c r="AB894" s="711"/>
      <c r="AC894" s="711"/>
      <c r="AD894" s="711"/>
      <c r="AE894" s="711"/>
      <c r="AF894" s="711"/>
      <c r="AG894" s="711"/>
      <c r="AH894" s="711"/>
      <c r="AI894" s="711"/>
      <c r="AJ894" s="711"/>
    </row>
    <row r="895" spans="1:36" ht="15.75" customHeight="1">
      <c r="A895" s="711"/>
      <c r="B895" s="711"/>
      <c r="C895" s="711"/>
      <c r="D895" s="711"/>
      <c r="E895" s="711"/>
      <c r="F895" s="711"/>
      <c r="G895" s="711"/>
      <c r="H895" s="711"/>
      <c r="I895" s="711"/>
      <c r="J895" s="711"/>
      <c r="K895" s="711"/>
      <c r="L895" s="711"/>
      <c r="M895" s="711"/>
      <c r="N895" s="711"/>
      <c r="O895" s="711"/>
      <c r="P895" s="711"/>
      <c r="Q895" s="711"/>
      <c r="R895" s="711"/>
      <c r="S895" s="711"/>
      <c r="T895" s="711"/>
      <c r="U895" s="711"/>
      <c r="V895" s="711"/>
      <c r="W895" s="711"/>
      <c r="X895" s="711"/>
      <c r="Y895" s="711"/>
      <c r="Z895" s="711"/>
      <c r="AA895" s="711"/>
      <c r="AB895" s="711"/>
      <c r="AC895" s="711"/>
      <c r="AD895" s="711"/>
      <c r="AE895" s="711"/>
      <c r="AF895" s="711"/>
      <c r="AG895" s="711"/>
      <c r="AH895" s="711"/>
      <c r="AI895" s="711"/>
      <c r="AJ895" s="711"/>
    </row>
    <row r="896" spans="1:36" ht="15.75" customHeight="1">
      <c r="A896" s="711"/>
      <c r="B896" s="711"/>
      <c r="C896" s="711"/>
      <c r="D896" s="711"/>
      <c r="E896" s="711"/>
      <c r="F896" s="711"/>
      <c r="G896" s="711"/>
      <c r="H896" s="711"/>
      <c r="I896" s="711"/>
      <c r="J896" s="711"/>
      <c r="K896" s="711"/>
      <c r="L896" s="711"/>
      <c r="M896" s="711"/>
      <c r="N896" s="711"/>
      <c r="O896" s="711"/>
      <c r="P896" s="711"/>
      <c r="Q896" s="711"/>
      <c r="R896" s="711"/>
      <c r="S896" s="711"/>
      <c r="T896" s="711"/>
      <c r="U896" s="711"/>
      <c r="V896" s="711"/>
      <c r="W896" s="711"/>
      <c r="X896" s="711"/>
      <c r="Y896" s="711"/>
      <c r="Z896" s="711"/>
      <c r="AA896" s="711"/>
      <c r="AB896" s="711"/>
      <c r="AC896" s="711"/>
      <c r="AD896" s="711"/>
      <c r="AE896" s="711"/>
      <c r="AF896" s="711"/>
      <c r="AG896" s="711"/>
      <c r="AH896" s="711"/>
      <c r="AI896" s="711"/>
      <c r="AJ896" s="711"/>
    </row>
    <row r="897" spans="1:36" ht="15.75" customHeight="1">
      <c r="A897" s="711"/>
      <c r="B897" s="711"/>
      <c r="C897" s="711"/>
      <c r="D897" s="711"/>
      <c r="E897" s="711"/>
      <c r="F897" s="711"/>
      <c r="G897" s="711"/>
      <c r="H897" s="711"/>
      <c r="I897" s="711"/>
      <c r="J897" s="711"/>
      <c r="K897" s="711"/>
      <c r="L897" s="711"/>
      <c r="M897" s="711"/>
      <c r="N897" s="711"/>
      <c r="O897" s="711"/>
      <c r="P897" s="711"/>
      <c r="Q897" s="711"/>
      <c r="R897" s="711"/>
      <c r="S897" s="711"/>
      <c r="T897" s="711"/>
      <c r="U897" s="711"/>
      <c r="V897" s="711"/>
      <c r="W897" s="711"/>
      <c r="X897" s="711"/>
      <c r="Y897" s="711"/>
      <c r="Z897" s="711"/>
      <c r="AA897" s="711"/>
      <c r="AB897" s="711"/>
      <c r="AC897" s="711"/>
      <c r="AD897" s="711"/>
      <c r="AE897" s="711"/>
      <c r="AF897" s="711"/>
      <c r="AG897" s="711"/>
      <c r="AH897" s="711"/>
      <c r="AI897" s="711"/>
      <c r="AJ897" s="711"/>
    </row>
    <row r="898" spans="1:36" ht="15.75" customHeight="1">
      <c r="A898" s="711"/>
      <c r="B898" s="711"/>
      <c r="C898" s="711"/>
      <c r="D898" s="711"/>
      <c r="E898" s="711"/>
      <c r="F898" s="711"/>
      <c r="G898" s="711"/>
      <c r="H898" s="711"/>
      <c r="I898" s="711"/>
      <c r="J898" s="711"/>
      <c r="K898" s="711"/>
      <c r="L898" s="711"/>
      <c r="M898" s="711"/>
      <c r="N898" s="711"/>
      <c r="O898" s="711"/>
      <c r="P898" s="711"/>
      <c r="Q898" s="711"/>
      <c r="R898" s="711"/>
      <c r="S898" s="711"/>
      <c r="T898" s="711"/>
      <c r="U898" s="711"/>
      <c r="V898" s="711"/>
      <c r="W898" s="711"/>
      <c r="X898" s="711"/>
      <c r="Y898" s="711"/>
      <c r="Z898" s="711"/>
      <c r="AA898" s="711"/>
      <c r="AB898" s="711"/>
      <c r="AC898" s="711"/>
      <c r="AD898" s="711"/>
      <c r="AE898" s="711"/>
      <c r="AF898" s="711"/>
      <c r="AG898" s="711"/>
      <c r="AH898" s="711"/>
      <c r="AI898" s="711"/>
      <c r="AJ898" s="711"/>
    </row>
    <row r="899" spans="1:36" ht="15.75" customHeight="1">
      <c r="A899" s="711"/>
      <c r="B899" s="711"/>
      <c r="C899" s="711"/>
      <c r="D899" s="711"/>
      <c r="E899" s="711"/>
      <c r="F899" s="711"/>
      <c r="G899" s="711"/>
      <c r="H899" s="711"/>
      <c r="I899" s="711"/>
      <c r="J899" s="711"/>
      <c r="K899" s="711"/>
      <c r="L899" s="711"/>
      <c r="M899" s="711"/>
      <c r="N899" s="711"/>
      <c r="O899" s="711"/>
      <c r="P899" s="711"/>
      <c r="Q899" s="711"/>
      <c r="R899" s="711"/>
      <c r="S899" s="711"/>
      <c r="T899" s="711"/>
      <c r="U899" s="711"/>
      <c r="V899" s="711"/>
      <c r="W899" s="711"/>
      <c r="X899" s="711"/>
      <c r="Y899" s="711"/>
      <c r="Z899" s="711"/>
      <c r="AA899" s="711"/>
      <c r="AB899" s="711"/>
      <c r="AC899" s="711"/>
      <c r="AD899" s="711"/>
      <c r="AE899" s="711"/>
      <c r="AF899" s="711"/>
      <c r="AG899" s="711"/>
      <c r="AH899" s="711"/>
      <c r="AI899" s="711"/>
      <c r="AJ899" s="711"/>
    </row>
    <row r="900" spans="1:36" ht="15.75" customHeight="1">
      <c r="A900" s="711"/>
      <c r="B900" s="711"/>
      <c r="C900" s="711"/>
      <c r="D900" s="711"/>
      <c r="E900" s="711"/>
      <c r="F900" s="711"/>
      <c r="G900" s="711"/>
      <c r="H900" s="711"/>
      <c r="I900" s="711"/>
      <c r="J900" s="711"/>
      <c r="K900" s="711"/>
      <c r="L900" s="711"/>
      <c r="M900" s="711"/>
      <c r="N900" s="711"/>
      <c r="O900" s="711"/>
      <c r="P900" s="711"/>
      <c r="Q900" s="711"/>
      <c r="R900" s="711"/>
      <c r="S900" s="711"/>
      <c r="T900" s="711"/>
      <c r="U900" s="711"/>
      <c r="V900" s="711"/>
      <c r="W900" s="711"/>
      <c r="X900" s="711"/>
      <c r="Y900" s="711"/>
      <c r="Z900" s="711"/>
      <c r="AA900" s="711"/>
      <c r="AB900" s="711"/>
      <c r="AC900" s="711"/>
      <c r="AD900" s="711"/>
      <c r="AE900" s="711"/>
      <c r="AF900" s="711"/>
      <c r="AG900" s="711"/>
      <c r="AH900" s="711"/>
      <c r="AI900" s="711"/>
      <c r="AJ900" s="711"/>
    </row>
    <row r="901" spans="1:36" ht="15.75" customHeight="1">
      <c r="A901" s="711"/>
      <c r="B901" s="711"/>
      <c r="C901" s="711"/>
      <c r="D901" s="711"/>
      <c r="E901" s="711"/>
      <c r="F901" s="711"/>
      <c r="G901" s="711"/>
      <c r="H901" s="711"/>
      <c r="I901" s="711"/>
      <c r="J901" s="711"/>
      <c r="K901" s="711"/>
      <c r="L901" s="711"/>
      <c r="M901" s="711"/>
      <c r="N901" s="711"/>
      <c r="O901" s="711"/>
      <c r="P901" s="711"/>
      <c r="Q901" s="711"/>
      <c r="R901" s="711"/>
      <c r="S901" s="711"/>
      <c r="T901" s="711"/>
      <c r="U901" s="711"/>
      <c r="V901" s="711"/>
      <c r="W901" s="711"/>
      <c r="X901" s="711"/>
      <c r="Y901" s="711"/>
      <c r="Z901" s="711"/>
      <c r="AA901" s="711"/>
      <c r="AB901" s="711"/>
      <c r="AC901" s="711"/>
      <c r="AD901" s="711"/>
      <c r="AE901" s="711"/>
      <c r="AF901" s="711"/>
      <c r="AG901" s="711"/>
      <c r="AH901" s="711"/>
      <c r="AI901" s="711"/>
      <c r="AJ901" s="711"/>
    </row>
    <row r="902" spans="1:36" ht="15.75" customHeight="1">
      <c r="A902" s="711"/>
      <c r="B902" s="711"/>
      <c r="C902" s="711"/>
      <c r="D902" s="711"/>
      <c r="E902" s="711"/>
      <c r="F902" s="711"/>
      <c r="G902" s="711"/>
      <c r="H902" s="711"/>
      <c r="I902" s="711"/>
      <c r="J902" s="711"/>
      <c r="K902" s="711"/>
      <c r="L902" s="711"/>
      <c r="M902" s="711"/>
      <c r="N902" s="711"/>
      <c r="O902" s="711"/>
      <c r="P902" s="711"/>
      <c r="Q902" s="711"/>
      <c r="R902" s="711"/>
      <c r="S902" s="711"/>
      <c r="T902" s="711"/>
      <c r="U902" s="711"/>
      <c r="V902" s="711"/>
      <c r="W902" s="711"/>
      <c r="X902" s="711"/>
      <c r="Y902" s="711"/>
      <c r="Z902" s="711"/>
      <c r="AA902" s="711"/>
      <c r="AB902" s="711"/>
      <c r="AC902" s="711"/>
      <c r="AD902" s="711"/>
      <c r="AE902" s="711"/>
      <c r="AF902" s="711"/>
      <c r="AG902" s="711"/>
      <c r="AH902" s="711"/>
      <c r="AI902" s="711"/>
      <c r="AJ902" s="711"/>
    </row>
    <row r="903" spans="1:36" ht="15.75" customHeight="1">
      <c r="A903" s="711"/>
      <c r="B903" s="711"/>
      <c r="C903" s="711"/>
      <c r="D903" s="711"/>
      <c r="E903" s="711"/>
      <c r="F903" s="711"/>
      <c r="G903" s="711"/>
      <c r="H903" s="711"/>
      <c r="I903" s="711"/>
      <c r="J903" s="711"/>
      <c r="K903" s="711"/>
      <c r="L903" s="711"/>
      <c r="M903" s="711"/>
      <c r="N903" s="711"/>
      <c r="O903" s="711"/>
      <c r="P903" s="711"/>
      <c r="Q903" s="711"/>
      <c r="R903" s="711"/>
      <c r="S903" s="711"/>
      <c r="T903" s="711"/>
      <c r="U903" s="711"/>
      <c r="V903" s="711"/>
      <c r="W903" s="711"/>
      <c r="X903" s="711"/>
      <c r="Y903" s="711"/>
      <c r="Z903" s="711"/>
      <c r="AA903" s="711"/>
      <c r="AB903" s="711"/>
      <c r="AC903" s="711"/>
      <c r="AD903" s="711"/>
      <c r="AE903" s="711"/>
      <c r="AF903" s="711"/>
      <c r="AG903" s="711"/>
      <c r="AH903" s="711"/>
      <c r="AI903" s="711"/>
      <c r="AJ903" s="711"/>
    </row>
    <row r="904" spans="1:36" ht="15.75" customHeight="1">
      <c r="A904" s="711"/>
      <c r="B904" s="711"/>
      <c r="C904" s="711"/>
      <c r="D904" s="711"/>
      <c r="E904" s="711"/>
      <c r="F904" s="711"/>
      <c r="G904" s="711"/>
      <c r="H904" s="711"/>
      <c r="I904" s="711"/>
      <c r="J904" s="711"/>
      <c r="K904" s="711"/>
      <c r="L904" s="711"/>
      <c r="M904" s="711"/>
      <c r="N904" s="711"/>
      <c r="O904" s="711"/>
      <c r="P904" s="711"/>
      <c r="Q904" s="711"/>
      <c r="R904" s="711"/>
      <c r="S904" s="711"/>
      <c r="T904" s="711"/>
      <c r="U904" s="711"/>
      <c r="V904" s="711"/>
      <c r="W904" s="711"/>
      <c r="X904" s="711"/>
      <c r="Y904" s="711"/>
      <c r="Z904" s="711"/>
      <c r="AA904" s="711"/>
      <c r="AB904" s="711"/>
      <c r="AC904" s="711"/>
      <c r="AD904" s="711"/>
      <c r="AE904" s="711"/>
      <c r="AF904" s="711"/>
      <c r="AG904" s="711"/>
      <c r="AH904" s="711"/>
      <c r="AI904" s="711"/>
      <c r="AJ904" s="711"/>
    </row>
    <row r="905" spans="1:36" ht="15.75" customHeight="1">
      <c r="A905" s="711"/>
      <c r="B905" s="711"/>
      <c r="C905" s="711"/>
      <c r="D905" s="711"/>
      <c r="E905" s="711"/>
      <c r="F905" s="711"/>
      <c r="G905" s="711"/>
      <c r="H905" s="711"/>
      <c r="I905" s="711"/>
      <c r="J905" s="711"/>
      <c r="K905" s="711"/>
      <c r="L905" s="711"/>
      <c r="M905" s="711"/>
      <c r="N905" s="711"/>
      <c r="O905" s="711"/>
      <c r="P905" s="711"/>
      <c r="Q905" s="711"/>
      <c r="R905" s="711"/>
      <c r="S905" s="711"/>
      <c r="T905" s="711"/>
      <c r="U905" s="711"/>
      <c r="V905" s="711"/>
      <c r="W905" s="711"/>
      <c r="X905" s="711"/>
      <c r="Y905" s="711"/>
      <c r="Z905" s="711"/>
      <c r="AA905" s="711"/>
      <c r="AB905" s="711"/>
      <c r="AC905" s="711"/>
      <c r="AD905" s="711"/>
      <c r="AE905" s="711"/>
      <c r="AF905" s="711"/>
      <c r="AG905" s="711"/>
      <c r="AH905" s="711"/>
      <c r="AI905" s="711"/>
      <c r="AJ905" s="711"/>
    </row>
    <row r="906" spans="1:36" ht="15.75" customHeight="1">
      <c r="A906" s="711"/>
      <c r="B906" s="711"/>
      <c r="C906" s="711"/>
      <c r="D906" s="711"/>
      <c r="E906" s="711"/>
      <c r="F906" s="711"/>
      <c r="G906" s="711"/>
      <c r="H906" s="711"/>
      <c r="I906" s="711"/>
      <c r="J906" s="711"/>
      <c r="K906" s="711"/>
      <c r="L906" s="711"/>
      <c r="M906" s="711"/>
      <c r="N906" s="711"/>
      <c r="O906" s="711"/>
      <c r="P906" s="711"/>
      <c r="Q906" s="711"/>
      <c r="R906" s="711"/>
      <c r="S906" s="711"/>
      <c r="T906" s="711"/>
      <c r="U906" s="711"/>
      <c r="V906" s="711"/>
      <c r="W906" s="711"/>
      <c r="X906" s="711"/>
      <c r="Y906" s="711"/>
      <c r="Z906" s="711"/>
      <c r="AA906" s="711"/>
      <c r="AB906" s="711"/>
      <c r="AC906" s="711"/>
      <c r="AD906" s="711"/>
      <c r="AE906" s="711"/>
      <c r="AF906" s="711"/>
      <c r="AG906" s="711"/>
      <c r="AH906" s="711"/>
      <c r="AI906" s="711"/>
      <c r="AJ906" s="711"/>
    </row>
    <row r="907" spans="1:36" ht="15.75" customHeight="1">
      <c r="A907" s="711"/>
      <c r="B907" s="711"/>
      <c r="C907" s="711"/>
      <c r="D907" s="711"/>
      <c r="E907" s="711"/>
      <c r="F907" s="711"/>
      <c r="G907" s="711"/>
      <c r="H907" s="711"/>
      <c r="I907" s="711"/>
      <c r="J907" s="711"/>
      <c r="K907" s="711"/>
      <c r="L907" s="711"/>
      <c r="M907" s="711"/>
      <c r="N907" s="711"/>
      <c r="O907" s="711"/>
      <c r="P907" s="711"/>
      <c r="Q907" s="711"/>
      <c r="R907" s="711"/>
      <c r="S907" s="711"/>
      <c r="T907" s="711"/>
      <c r="U907" s="711"/>
      <c r="V907" s="711"/>
      <c r="W907" s="711"/>
      <c r="X907" s="711"/>
      <c r="Y907" s="711"/>
      <c r="Z907" s="711"/>
      <c r="AA907" s="711"/>
      <c r="AB907" s="711"/>
      <c r="AC907" s="711"/>
      <c r="AD907" s="711"/>
      <c r="AE907" s="711"/>
      <c r="AF907" s="711"/>
      <c r="AG907" s="711"/>
      <c r="AH907" s="711"/>
      <c r="AI907" s="711"/>
      <c r="AJ907" s="711"/>
    </row>
    <row r="908" spans="1:36" ht="15.75" customHeight="1">
      <c r="A908" s="711"/>
      <c r="B908" s="711"/>
      <c r="C908" s="711"/>
      <c r="D908" s="711"/>
      <c r="E908" s="711"/>
      <c r="F908" s="711"/>
      <c r="G908" s="711"/>
      <c r="H908" s="711"/>
      <c r="I908" s="711"/>
      <c r="J908" s="711"/>
      <c r="K908" s="711"/>
      <c r="L908" s="711"/>
      <c r="M908" s="711"/>
      <c r="N908" s="711"/>
      <c r="O908" s="711"/>
      <c r="P908" s="711"/>
      <c r="Q908" s="711"/>
      <c r="R908" s="711"/>
      <c r="S908" s="711"/>
      <c r="T908" s="711"/>
      <c r="U908" s="711"/>
      <c r="V908" s="711"/>
      <c r="W908" s="711"/>
      <c r="X908" s="711"/>
      <c r="Y908" s="711"/>
      <c r="Z908" s="711"/>
      <c r="AA908" s="711"/>
      <c r="AB908" s="711"/>
      <c r="AC908" s="711"/>
      <c r="AD908" s="711"/>
      <c r="AE908" s="711"/>
      <c r="AF908" s="711"/>
      <c r="AG908" s="711"/>
      <c r="AH908" s="711"/>
      <c r="AI908" s="711"/>
      <c r="AJ908" s="711"/>
    </row>
    <row r="909" spans="1:36" ht="15.75" customHeight="1">
      <c r="A909" s="711"/>
      <c r="B909" s="711"/>
      <c r="C909" s="711"/>
      <c r="D909" s="711"/>
      <c r="E909" s="711"/>
      <c r="F909" s="711"/>
      <c r="G909" s="711"/>
      <c r="H909" s="711"/>
      <c r="I909" s="711"/>
      <c r="J909" s="711"/>
      <c r="K909" s="711"/>
      <c r="L909" s="711"/>
      <c r="M909" s="711"/>
      <c r="N909" s="711"/>
      <c r="O909" s="711"/>
      <c r="P909" s="711"/>
      <c r="Q909" s="711"/>
      <c r="R909" s="711"/>
      <c r="S909" s="711"/>
      <c r="T909" s="711"/>
      <c r="U909" s="711"/>
      <c r="V909" s="711"/>
      <c r="W909" s="711"/>
      <c r="X909" s="711"/>
      <c r="Y909" s="711"/>
      <c r="Z909" s="711"/>
      <c r="AA909" s="711"/>
      <c r="AB909" s="711"/>
      <c r="AC909" s="711"/>
      <c r="AD909" s="711"/>
      <c r="AE909" s="711"/>
      <c r="AF909" s="711"/>
      <c r="AG909" s="711"/>
      <c r="AH909" s="711"/>
      <c r="AI909" s="711"/>
      <c r="AJ909" s="711"/>
    </row>
    <row r="910" spans="1:36" ht="15.75" customHeight="1">
      <c r="A910" s="711"/>
      <c r="B910" s="711"/>
      <c r="C910" s="711"/>
      <c r="D910" s="711"/>
      <c r="E910" s="711"/>
      <c r="F910" s="711"/>
      <c r="G910" s="711"/>
      <c r="H910" s="711"/>
      <c r="I910" s="711"/>
      <c r="J910" s="711"/>
      <c r="K910" s="711"/>
      <c r="L910" s="711"/>
      <c r="M910" s="711"/>
      <c r="N910" s="711"/>
      <c r="O910" s="711"/>
      <c r="P910" s="711"/>
      <c r="Q910" s="711"/>
      <c r="R910" s="711"/>
      <c r="S910" s="711"/>
      <c r="T910" s="711"/>
      <c r="U910" s="711"/>
      <c r="V910" s="711"/>
      <c r="W910" s="711"/>
      <c r="X910" s="711"/>
      <c r="Y910" s="711"/>
      <c r="Z910" s="711"/>
      <c r="AA910" s="711"/>
      <c r="AB910" s="711"/>
      <c r="AC910" s="711"/>
      <c r="AD910" s="711"/>
      <c r="AE910" s="711"/>
      <c r="AF910" s="711"/>
      <c r="AG910" s="711"/>
      <c r="AH910" s="711"/>
      <c r="AI910" s="711"/>
      <c r="AJ910" s="711"/>
    </row>
    <row r="911" spans="1:36" ht="15.75" customHeight="1">
      <c r="A911" s="711"/>
      <c r="B911" s="711"/>
      <c r="C911" s="711"/>
      <c r="D911" s="711"/>
      <c r="E911" s="711"/>
      <c r="F911" s="711"/>
      <c r="G911" s="711"/>
      <c r="H911" s="711"/>
      <c r="I911" s="711"/>
      <c r="J911" s="711"/>
      <c r="K911" s="711"/>
      <c r="L911" s="711"/>
      <c r="M911" s="711"/>
      <c r="N911" s="711"/>
      <c r="O911" s="711"/>
      <c r="P911" s="711"/>
      <c r="Q911" s="711"/>
      <c r="R911" s="711"/>
      <c r="S911" s="711"/>
      <c r="T911" s="711"/>
      <c r="U911" s="711"/>
      <c r="V911" s="711"/>
      <c r="W911" s="711"/>
      <c r="X911" s="711"/>
      <c r="Y911" s="711"/>
      <c r="Z911" s="711"/>
      <c r="AA911" s="711"/>
      <c r="AB911" s="711"/>
      <c r="AC911" s="711"/>
      <c r="AD911" s="711"/>
      <c r="AE911" s="711"/>
      <c r="AF911" s="711"/>
      <c r="AG911" s="711"/>
      <c r="AH911" s="711"/>
      <c r="AI911" s="711"/>
      <c r="AJ911" s="711"/>
    </row>
    <row r="912" spans="1:36" ht="15.75" customHeight="1">
      <c r="A912" s="711"/>
      <c r="B912" s="711"/>
      <c r="C912" s="711"/>
      <c r="D912" s="711"/>
      <c r="E912" s="711"/>
      <c r="F912" s="711"/>
      <c r="G912" s="711"/>
      <c r="H912" s="711"/>
      <c r="I912" s="711"/>
      <c r="J912" s="711"/>
      <c r="K912" s="711"/>
      <c r="L912" s="711"/>
      <c r="M912" s="711"/>
      <c r="N912" s="711"/>
      <c r="O912" s="711"/>
      <c r="P912" s="711"/>
      <c r="Q912" s="711"/>
      <c r="R912" s="711"/>
      <c r="S912" s="711"/>
      <c r="T912" s="711"/>
      <c r="U912" s="711"/>
      <c r="V912" s="711"/>
      <c r="W912" s="711"/>
      <c r="X912" s="711"/>
      <c r="Y912" s="711"/>
      <c r="Z912" s="711"/>
      <c r="AA912" s="711"/>
      <c r="AB912" s="711"/>
      <c r="AC912" s="711"/>
      <c r="AD912" s="711"/>
      <c r="AE912" s="711"/>
      <c r="AF912" s="711"/>
      <c r="AG912" s="711"/>
      <c r="AH912" s="711"/>
      <c r="AI912" s="711"/>
      <c r="AJ912" s="711"/>
    </row>
    <row r="913" spans="1:36" ht="15.75" customHeight="1">
      <c r="A913" s="711"/>
      <c r="B913" s="711"/>
      <c r="C913" s="711"/>
      <c r="D913" s="711"/>
      <c r="E913" s="711"/>
      <c r="F913" s="711"/>
      <c r="G913" s="711"/>
      <c r="H913" s="711"/>
      <c r="I913" s="711"/>
      <c r="J913" s="711"/>
      <c r="K913" s="711"/>
      <c r="L913" s="711"/>
      <c r="M913" s="711"/>
      <c r="N913" s="711"/>
      <c r="O913" s="711"/>
      <c r="P913" s="711"/>
      <c r="Q913" s="711"/>
      <c r="R913" s="711"/>
      <c r="S913" s="711"/>
      <c r="T913" s="711"/>
      <c r="U913" s="711"/>
      <c r="V913" s="711"/>
      <c r="W913" s="711"/>
      <c r="X913" s="711"/>
      <c r="Y913" s="711"/>
      <c r="Z913" s="711"/>
      <c r="AA913" s="711"/>
      <c r="AB913" s="711"/>
      <c r="AC913" s="711"/>
      <c r="AD913" s="711"/>
      <c r="AE913" s="711"/>
      <c r="AF913" s="711"/>
      <c r="AG913" s="711"/>
      <c r="AH913" s="711"/>
      <c r="AI913" s="711"/>
      <c r="AJ913" s="711"/>
    </row>
    <row r="914" spans="1:36" ht="15.75" customHeight="1">
      <c r="A914" s="711"/>
      <c r="B914" s="711"/>
      <c r="C914" s="711"/>
      <c r="D914" s="711"/>
      <c r="E914" s="711"/>
      <c r="F914" s="711"/>
      <c r="G914" s="711"/>
      <c r="H914" s="711"/>
      <c r="I914" s="711"/>
      <c r="J914" s="711"/>
      <c r="K914" s="711"/>
      <c r="L914" s="711"/>
      <c r="M914" s="711"/>
      <c r="N914" s="711"/>
      <c r="O914" s="711"/>
      <c r="P914" s="711"/>
      <c r="Q914" s="711"/>
      <c r="R914" s="711"/>
      <c r="S914" s="711"/>
      <c r="T914" s="711"/>
      <c r="U914" s="711"/>
      <c r="V914" s="711"/>
      <c r="W914" s="711"/>
      <c r="X914" s="711"/>
      <c r="Y914" s="711"/>
      <c r="Z914" s="711"/>
      <c r="AA914" s="711"/>
      <c r="AB914" s="711"/>
      <c r="AC914" s="711"/>
      <c r="AD914" s="711"/>
      <c r="AE914" s="711"/>
      <c r="AF914" s="711"/>
      <c r="AG914" s="711"/>
      <c r="AH914" s="711"/>
      <c r="AI914" s="711"/>
      <c r="AJ914" s="711"/>
    </row>
    <row r="915" spans="1:36" ht="15.75" customHeight="1">
      <c r="A915" s="711"/>
      <c r="B915" s="711"/>
      <c r="C915" s="711"/>
      <c r="D915" s="711"/>
      <c r="E915" s="711"/>
      <c r="F915" s="711"/>
      <c r="G915" s="711"/>
      <c r="H915" s="711"/>
      <c r="I915" s="711"/>
      <c r="J915" s="711"/>
      <c r="K915" s="711"/>
      <c r="L915" s="711"/>
      <c r="M915" s="711"/>
      <c r="N915" s="711"/>
      <c r="O915" s="711"/>
      <c r="P915" s="711"/>
      <c r="Q915" s="711"/>
      <c r="R915" s="711"/>
      <c r="S915" s="711"/>
      <c r="T915" s="711"/>
      <c r="U915" s="711"/>
      <c r="V915" s="711"/>
      <c r="W915" s="711"/>
      <c r="X915" s="711"/>
      <c r="Y915" s="711"/>
      <c r="Z915" s="711"/>
      <c r="AA915" s="711"/>
      <c r="AB915" s="711"/>
      <c r="AC915" s="711"/>
      <c r="AD915" s="711"/>
      <c r="AE915" s="711"/>
      <c r="AF915" s="711"/>
      <c r="AG915" s="711"/>
      <c r="AH915" s="711"/>
      <c r="AI915" s="711"/>
      <c r="AJ915" s="711"/>
    </row>
    <row r="916" spans="1:36" ht="15.75" customHeight="1">
      <c r="A916" s="711"/>
      <c r="B916" s="711"/>
      <c r="C916" s="711"/>
      <c r="D916" s="711"/>
      <c r="E916" s="711"/>
      <c r="F916" s="711"/>
      <c r="G916" s="711"/>
      <c r="H916" s="711"/>
      <c r="I916" s="711"/>
      <c r="J916" s="711"/>
      <c r="K916" s="711"/>
      <c r="L916" s="711"/>
      <c r="M916" s="711"/>
      <c r="N916" s="711"/>
      <c r="O916" s="711"/>
      <c r="P916" s="711"/>
      <c r="Q916" s="711"/>
      <c r="R916" s="711"/>
      <c r="S916" s="711"/>
      <c r="T916" s="711"/>
      <c r="U916" s="711"/>
      <c r="V916" s="711"/>
      <c r="W916" s="711"/>
      <c r="X916" s="711"/>
      <c r="Y916" s="711"/>
      <c r="Z916" s="711"/>
      <c r="AA916" s="711"/>
      <c r="AB916" s="711"/>
      <c r="AC916" s="711"/>
      <c r="AD916" s="711"/>
      <c r="AE916" s="711"/>
      <c r="AF916" s="711"/>
      <c r="AG916" s="711"/>
      <c r="AH916" s="711"/>
      <c r="AI916" s="711"/>
      <c r="AJ916" s="711"/>
    </row>
    <row r="917" spans="1:36" ht="15.75" customHeight="1">
      <c r="A917" s="711"/>
      <c r="B917" s="711"/>
      <c r="C917" s="711"/>
      <c r="D917" s="711"/>
      <c r="E917" s="711"/>
      <c r="F917" s="711"/>
      <c r="G917" s="711"/>
      <c r="H917" s="711"/>
      <c r="I917" s="711"/>
      <c r="J917" s="711"/>
      <c r="K917" s="711"/>
      <c r="L917" s="711"/>
      <c r="M917" s="711"/>
      <c r="N917" s="711"/>
      <c r="O917" s="711"/>
      <c r="P917" s="711"/>
      <c r="Q917" s="711"/>
      <c r="R917" s="711"/>
      <c r="S917" s="711"/>
      <c r="T917" s="711"/>
      <c r="U917" s="711"/>
      <c r="V917" s="711"/>
      <c r="W917" s="711"/>
      <c r="X917" s="711"/>
      <c r="Y917" s="711"/>
      <c r="Z917" s="711"/>
      <c r="AA917" s="711"/>
      <c r="AB917" s="711"/>
      <c r="AC917" s="711"/>
      <c r="AD917" s="711"/>
      <c r="AE917" s="711"/>
      <c r="AF917" s="711"/>
      <c r="AG917" s="711"/>
      <c r="AH917" s="711"/>
      <c r="AI917" s="711"/>
      <c r="AJ917" s="711"/>
    </row>
    <row r="918" spans="1:36" ht="15.75" customHeight="1">
      <c r="A918" s="711"/>
      <c r="B918" s="711"/>
      <c r="C918" s="711"/>
      <c r="D918" s="711"/>
      <c r="E918" s="711"/>
      <c r="F918" s="711"/>
      <c r="G918" s="711"/>
      <c r="H918" s="711"/>
      <c r="I918" s="711"/>
      <c r="J918" s="711"/>
      <c r="K918" s="711"/>
      <c r="L918" s="711"/>
      <c r="M918" s="711"/>
      <c r="N918" s="711"/>
      <c r="O918" s="711"/>
      <c r="P918" s="711"/>
      <c r="Q918" s="711"/>
      <c r="R918" s="711"/>
      <c r="S918" s="711"/>
      <c r="T918" s="711"/>
      <c r="U918" s="711"/>
      <c r="V918" s="711"/>
      <c r="W918" s="711"/>
      <c r="X918" s="711"/>
      <c r="Y918" s="711"/>
      <c r="Z918" s="711"/>
      <c r="AA918" s="711"/>
      <c r="AB918" s="711"/>
      <c r="AC918" s="711"/>
      <c r="AD918" s="711"/>
      <c r="AE918" s="711"/>
      <c r="AF918" s="711"/>
      <c r="AG918" s="711"/>
      <c r="AH918" s="711"/>
      <c r="AI918" s="711"/>
      <c r="AJ918" s="711"/>
    </row>
    <row r="919" spans="1:36" ht="15.75" customHeight="1">
      <c r="A919" s="711"/>
      <c r="B919" s="711"/>
      <c r="C919" s="711"/>
      <c r="D919" s="711"/>
      <c r="E919" s="711"/>
      <c r="F919" s="711"/>
      <c r="G919" s="711"/>
      <c r="H919" s="711"/>
      <c r="I919" s="711"/>
      <c r="J919" s="711"/>
      <c r="K919" s="711"/>
      <c r="L919" s="711"/>
      <c r="M919" s="711"/>
      <c r="N919" s="711"/>
      <c r="O919" s="711"/>
      <c r="P919" s="711"/>
      <c r="Q919" s="711"/>
      <c r="R919" s="711"/>
      <c r="S919" s="711"/>
      <c r="T919" s="711"/>
      <c r="U919" s="711"/>
      <c r="V919" s="711"/>
      <c r="W919" s="711"/>
      <c r="X919" s="711"/>
      <c r="Y919" s="711"/>
      <c r="Z919" s="711"/>
      <c r="AA919" s="711"/>
      <c r="AB919" s="711"/>
      <c r="AC919" s="711"/>
      <c r="AD919" s="711"/>
      <c r="AE919" s="711"/>
      <c r="AF919" s="711"/>
      <c r="AG919" s="711"/>
      <c r="AH919" s="711"/>
      <c r="AI919" s="711"/>
      <c r="AJ919" s="711"/>
    </row>
    <row r="920" spans="1:36" ht="15.75" customHeight="1">
      <c r="A920" s="711"/>
      <c r="B920" s="711"/>
      <c r="C920" s="711"/>
      <c r="D920" s="711"/>
      <c r="E920" s="711"/>
      <c r="F920" s="711"/>
      <c r="G920" s="711"/>
      <c r="H920" s="711"/>
      <c r="I920" s="711"/>
      <c r="J920" s="711"/>
      <c r="K920" s="711"/>
      <c r="L920" s="711"/>
      <c r="M920" s="711"/>
      <c r="N920" s="711"/>
      <c r="O920" s="711"/>
      <c r="P920" s="711"/>
      <c r="Q920" s="711"/>
      <c r="R920" s="711"/>
      <c r="S920" s="711"/>
      <c r="T920" s="711"/>
      <c r="U920" s="711"/>
      <c r="V920" s="711"/>
      <c r="W920" s="711"/>
      <c r="X920" s="711"/>
      <c r="Y920" s="711"/>
      <c r="Z920" s="711"/>
      <c r="AA920" s="711"/>
      <c r="AB920" s="711"/>
      <c r="AC920" s="711"/>
      <c r="AD920" s="711"/>
      <c r="AE920" s="711"/>
      <c r="AF920" s="711"/>
      <c r="AG920" s="711"/>
      <c r="AH920" s="711"/>
      <c r="AI920" s="711"/>
      <c r="AJ920" s="711"/>
    </row>
    <row r="921" spans="1:36" ht="15.75" customHeight="1">
      <c r="A921" s="711"/>
      <c r="B921" s="711"/>
      <c r="C921" s="711"/>
      <c r="D921" s="711"/>
      <c r="E921" s="711"/>
      <c r="F921" s="711"/>
      <c r="G921" s="711"/>
      <c r="H921" s="711"/>
      <c r="I921" s="711"/>
      <c r="J921" s="711"/>
      <c r="K921" s="711"/>
      <c r="L921" s="711"/>
      <c r="M921" s="711"/>
      <c r="N921" s="711"/>
      <c r="O921" s="711"/>
      <c r="P921" s="711"/>
      <c r="Q921" s="711"/>
      <c r="R921" s="711"/>
      <c r="S921" s="711"/>
      <c r="T921" s="711"/>
      <c r="U921" s="711"/>
      <c r="V921" s="711"/>
      <c r="W921" s="711"/>
      <c r="X921" s="711"/>
      <c r="Y921" s="711"/>
      <c r="Z921" s="711"/>
      <c r="AA921" s="711"/>
      <c r="AB921" s="711"/>
      <c r="AC921" s="711"/>
      <c r="AD921" s="711"/>
      <c r="AE921" s="711"/>
      <c r="AF921" s="711"/>
      <c r="AG921" s="711"/>
      <c r="AH921" s="711"/>
      <c r="AI921" s="711"/>
      <c r="AJ921" s="711"/>
    </row>
    <row r="922" spans="1:36" ht="15.75" customHeight="1">
      <c r="A922" s="711"/>
      <c r="B922" s="711"/>
      <c r="C922" s="711"/>
      <c r="D922" s="711"/>
      <c r="E922" s="711"/>
      <c r="F922" s="711"/>
      <c r="G922" s="711"/>
      <c r="H922" s="711"/>
      <c r="I922" s="711"/>
      <c r="J922" s="711"/>
      <c r="K922" s="711"/>
      <c r="L922" s="711"/>
      <c r="M922" s="711"/>
      <c r="N922" s="711"/>
      <c r="O922" s="711"/>
      <c r="P922" s="711"/>
      <c r="Q922" s="711"/>
      <c r="R922" s="711"/>
      <c r="S922" s="711"/>
      <c r="T922" s="711"/>
      <c r="U922" s="711"/>
      <c r="V922" s="711"/>
      <c r="W922" s="711"/>
      <c r="X922" s="711"/>
      <c r="Y922" s="711"/>
      <c r="Z922" s="711"/>
      <c r="AA922" s="711"/>
      <c r="AB922" s="711"/>
      <c r="AC922" s="711"/>
      <c r="AD922" s="711"/>
      <c r="AE922" s="711"/>
      <c r="AF922" s="711"/>
      <c r="AG922" s="711"/>
      <c r="AH922" s="711"/>
      <c r="AI922" s="711"/>
      <c r="AJ922" s="711"/>
    </row>
    <row r="923" spans="1:36" ht="15.75" customHeight="1">
      <c r="A923" s="711"/>
      <c r="B923" s="711"/>
      <c r="C923" s="711"/>
      <c r="D923" s="711"/>
      <c r="E923" s="711"/>
      <c r="F923" s="711"/>
      <c r="G923" s="711"/>
      <c r="H923" s="711"/>
      <c r="I923" s="711"/>
      <c r="J923" s="711"/>
      <c r="K923" s="711"/>
      <c r="L923" s="711"/>
      <c r="M923" s="711"/>
      <c r="N923" s="711"/>
      <c r="O923" s="711"/>
      <c r="P923" s="711"/>
      <c r="Q923" s="711"/>
      <c r="R923" s="711"/>
      <c r="S923" s="711"/>
      <c r="T923" s="711"/>
      <c r="U923" s="711"/>
      <c r="V923" s="711"/>
      <c r="W923" s="711"/>
      <c r="X923" s="711"/>
      <c r="Y923" s="711"/>
      <c r="Z923" s="711"/>
      <c r="AA923" s="711"/>
      <c r="AB923" s="711"/>
      <c r="AC923" s="711"/>
      <c r="AD923" s="711"/>
      <c r="AE923" s="711"/>
      <c r="AF923" s="711"/>
      <c r="AG923" s="711"/>
      <c r="AH923" s="711"/>
      <c r="AI923" s="711"/>
      <c r="AJ923" s="711"/>
    </row>
    <row r="924" spans="1:36" ht="15.75" customHeight="1">
      <c r="A924" s="711"/>
      <c r="B924" s="711"/>
      <c r="C924" s="711"/>
      <c r="D924" s="711"/>
      <c r="E924" s="711"/>
      <c r="F924" s="711"/>
      <c r="G924" s="711"/>
      <c r="H924" s="711"/>
      <c r="I924" s="711"/>
      <c r="J924" s="711"/>
      <c r="K924" s="711"/>
      <c r="L924" s="711"/>
      <c r="M924" s="711"/>
      <c r="N924" s="711"/>
      <c r="O924" s="711"/>
      <c r="P924" s="711"/>
      <c r="Q924" s="711"/>
      <c r="R924" s="711"/>
      <c r="S924" s="711"/>
      <c r="T924" s="711"/>
      <c r="U924" s="711"/>
      <c r="V924" s="711"/>
      <c r="W924" s="711"/>
      <c r="X924" s="711"/>
      <c r="Y924" s="711"/>
      <c r="Z924" s="711"/>
      <c r="AA924" s="711"/>
      <c r="AB924" s="711"/>
      <c r="AC924" s="711"/>
      <c r="AD924" s="711"/>
      <c r="AE924" s="711"/>
      <c r="AF924" s="711"/>
      <c r="AG924" s="711"/>
      <c r="AH924" s="711"/>
      <c r="AI924" s="711"/>
      <c r="AJ924" s="711"/>
    </row>
    <row r="925" spans="1:36" ht="15.75" customHeight="1">
      <c r="A925" s="711"/>
      <c r="B925" s="711"/>
      <c r="C925" s="711"/>
      <c r="D925" s="711"/>
      <c r="E925" s="711"/>
      <c r="F925" s="711"/>
      <c r="G925" s="711"/>
      <c r="H925" s="711"/>
      <c r="I925" s="711"/>
      <c r="J925" s="711"/>
      <c r="K925" s="711"/>
      <c r="L925" s="711"/>
      <c r="M925" s="711"/>
      <c r="N925" s="711"/>
      <c r="O925" s="711"/>
      <c r="P925" s="711"/>
      <c r="Q925" s="711"/>
      <c r="R925" s="711"/>
      <c r="S925" s="711"/>
      <c r="T925" s="711"/>
      <c r="U925" s="711"/>
      <c r="V925" s="711"/>
      <c r="W925" s="711"/>
      <c r="X925" s="711"/>
      <c r="Y925" s="711"/>
      <c r="Z925" s="711"/>
      <c r="AA925" s="711"/>
      <c r="AB925" s="711"/>
      <c r="AC925" s="711"/>
      <c r="AD925" s="711"/>
      <c r="AE925" s="711"/>
      <c r="AF925" s="711"/>
      <c r="AG925" s="711"/>
      <c r="AH925" s="711"/>
      <c r="AI925" s="711"/>
      <c r="AJ925" s="711"/>
    </row>
    <row r="926" spans="1:36" ht="15.75" customHeight="1">
      <c r="A926" s="711"/>
      <c r="B926" s="711"/>
      <c r="C926" s="711"/>
      <c r="D926" s="711"/>
      <c r="E926" s="711"/>
      <c r="F926" s="711"/>
      <c r="G926" s="711"/>
      <c r="H926" s="711"/>
      <c r="I926" s="711"/>
      <c r="J926" s="711"/>
      <c r="K926" s="711"/>
      <c r="L926" s="711"/>
      <c r="M926" s="711"/>
      <c r="N926" s="711"/>
      <c r="O926" s="711"/>
      <c r="P926" s="711"/>
      <c r="Q926" s="711"/>
      <c r="R926" s="711"/>
      <c r="S926" s="711"/>
      <c r="T926" s="711"/>
      <c r="U926" s="711"/>
      <c r="V926" s="711"/>
      <c r="W926" s="711"/>
      <c r="X926" s="711"/>
      <c r="Y926" s="711"/>
      <c r="Z926" s="711"/>
      <c r="AA926" s="711"/>
      <c r="AB926" s="711"/>
      <c r="AC926" s="711"/>
      <c r="AD926" s="711"/>
      <c r="AE926" s="711"/>
      <c r="AF926" s="711"/>
      <c r="AG926" s="711"/>
      <c r="AH926" s="711"/>
      <c r="AI926" s="711"/>
      <c r="AJ926" s="711"/>
    </row>
    <row r="927" spans="1:36" ht="15.75" customHeight="1">
      <c r="A927" s="711"/>
      <c r="B927" s="711"/>
      <c r="C927" s="711"/>
      <c r="D927" s="711"/>
      <c r="E927" s="711"/>
      <c r="F927" s="711"/>
      <c r="G927" s="711"/>
      <c r="H927" s="711"/>
      <c r="I927" s="711"/>
      <c r="J927" s="711"/>
      <c r="K927" s="711"/>
      <c r="L927" s="711"/>
      <c r="M927" s="711"/>
      <c r="N927" s="711"/>
      <c r="O927" s="711"/>
      <c r="P927" s="711"/>
      <c r="Q927" s="711"/>
      <c r="R927" s="711"/>
      <c r="S927" s="711"/>
      <c r="T927" s="711"/>
      <c r="U927" s="711"/>
      <c r="V927" s="711"/>
      <c r="W927" s="711"/>
      <c r="X927" s="711"/>
      <c r="Y927" s="711"/>
      <c r="Z927" s="711"/>
      <c r="AA927" s="711"/>
      <c r="AB927" s="711"/>
      <c r="AC927" s="711"/>
      <c r="AD927" s="711"/>
      <c r="AE927" s="711"/>
      <c r="AF927" s="711"/>
      <c r="AG927" s="711"/>
      <c r="AH927" s="711"/>
      <c r="AI927" s="711"/>
      <c r="AJ927" s="711"/>
    </row>
    <row r="928" spans="1:36" ht="15.75" customHeight="1">
      <c r="A928" s="711"/>
      <c r="B928" s="711"/>
      <c r="C928" s="711"/>
      <c r="D928" s="711"/>
      <c r="E928" s="711"/>
      <c r="F928" s="711"/>
      <c r="G928" s="711"/>
      <c r="H928" s="711"/>
      <c r="I928" s="711"/>
      <c r="J928" s="711"/>
      <c r="K928" s="711"/>
      <c r="L928" s="711"/>
      <c r="M928" s="711"/>
      <c r="N928" s="711"/>
      <c r="O928" s="711"/>
      <c r="P928" s="711"/>
      <c r="Q928" s="711"/>
      <c r="R928" s="711"/>
      <c r="S928" s="711"/>
      <c r="T928" s="711"/>
      <c r="U928" s="711"/>
      <c r="V928" s="711"/>
      <c r="W928" s="711"/>
      <c r="X928" s="711"/>
      <c r="Y928" s="711"/>
      <c r="Z928" s="711"/>
      <c r="AA928" s="711"/>
      <c r="AB928" s="711"/>
      <c r="AC928" s="711"/>
      <c r="AD928" s="711"/>
      <c r="AE928" s="711"/>
      <c r="AF928" s="711"/>
      <c r="AG928" s="711"/>
      <c r="AH928" s="711"/>
      <c r="AI928" s="711"/>
      <c r="AJ928" s="711"/>
    </row>
    <row r="929" spans="1:36" ht="15.75" customHeight="1">
      <c r="A929" s="711"/>
      <c r="B929" s="711"/>
      <c r="C929" s="711"/>
      <c r="D929" s="711"/>
      <c r="E929" s="711"/>
      <c r="F929" s="711"/>
      <c r="G929" s="711"/>
      <c r="H929" s="711"/>
      <c r="I929" s="711"/>
      <c r="J929" s="711"/>
      <c r="K929" s="711"/>
      <c r="L929" s="711"/>
      <c r="M929" s="711"/>
      <c r="N929" s="711"/>
      <c r="O929" s="711"/>
      <c r="P929" s="711"/>
      <c r="Q929" s="711"/>
      <c r="R929" s="711"/>
      <c r="S929" s="711"/>
      <c r="T929" s="711"/>
      <c r="U929" s="711"/>
      <c r="V929" s="711"/>
      <c r="W929" s="711"/>
      <c r="X929" s="711"/>
      <c r="Y929" s="711"/>
      <c r="Z929" s="711"/>
      <c r="AA929" s="711"/>
      <c r="AB929" s="711"/>
      <c r="AC929" s="711"/>
      <c r="AD929" s="711"/>
      <c r="AE929" s="711"/>
      <c r="AF929" s="711"/>
      <c r="AG929" s="711"/>
      <c r="AH929" s="711"/>
      <c r="AI929" s="711"/>
      <c r="AJ929" s="711"/>
    </row>
    <row r="930" spans="1:36" ht="15.75" customHeight="1">
      <c r="A930" s="711"/>
      <c r="B930" s="711"/>
      <c r="C930" s="711"/>
      <c r="D930" s="711"/>
      <c r="E930" s="711"/>
      <c r="F930" s="711"/>
      <c r="G930" s="711"/>
      <c r="H930" s="711"/>
      <c r="I930" s="711"/>
      <c r="J930" s="711"/>
      <c r="K930" s="711"/>
      <c r="L930" s="711"/>
      <c r="M930" s="711"/>
      <c r="N930" s="711"/>
      <c r="O930" s="711"/>
      <c r="P930" s="711"/>
      <c r="Q930" s="711"/>
      <c r="R930" s="711"/>
      <c r="S930" s="711"/>
      <c r="T930" s="711"/>
      <c r="U930" s="711"/>
      <c r="V930" s="711"/>
      <c r="W930" s="711"/>
      <c r="X930" s="711"/>
      <c r="Y930" s="711"/>
      <c r="Z930" s="711"/>
      <c r="AA930" s="711"/>
      <c r="AB930" s="711"/>
      <c r="AC930" s="711"/>
      <c r="AD930" s="711"/>
      <c r="AE930" s="711"/>
      <c r="AF930" s="711"/>
      <c r="AG930" s="711"/>
      <c r="AH930" s="711"/>
      <c r="AI930" s="711"/>
      <c r="AJ930" s="711"/>
    </row>
    <row r="931" spans="1:36" ht="15.75" customHeight="1">
      <c r="A931" s="711"/>
      <c r="B931" s="711"/>
      <c r="C931" s="711"/>
      <c r="D931" s="711"/>
      <c r="E931" s="711"/>
      <c r="F931" s="711"/>
      <c r="G931" s="711"/>
      <c r="H931" s="711"/>
      <c r="I931" s="711"/>
      <c r="J931" s="711"/>
      <c r="K931" s="711"/>
      <c r="L931" s="711"/>
      <c r="M931" s="711"/>
      <c r="N931" s="711"/>
      <c r="O931" s="711"/>
      <c r="P931" s="711"/>
      <c r="Q931" s="711"/>
      <c r="R931" s="711"/>
      <c r="S931" s="711"/>
      <c r="T931" s="711"/>
      <c r="U931" s="711"/>
      <c r="V931" s="711"/>
      <c r="W931" s="711"/>
      <c r="X931" s="711"/>
      <c r="Y931" s="711"/>
      <c r="Z931" s="711"/>
      <c r="AA931" s="711"/>
      <c r="AB931" s="711"/>
      <c r="AC931" s="711"/>
      <c r="AD931" s="711"/>
      <c r="AE931" s="711"/>
      <c r="AF931" s="711"/>
      <c r="AG931" s="711"/>
      <c r="AH931" s="711"/>
      <c r="AI931" s="711"/>
      <c r="AJ931" s="711"/>
    </row>
    <row r="932" spans="1:36" ht="15.75" customHeight="1">
      <c r="A932" s="711"/>
      <c r="B932" s="711"/>
      <c r="C932" s="711"/>
      <c r="D932" s="711"/>
      <c r="E932" s="711"/>
      <c r="F932" s="711"/>
      <c r="G932" s="711"/>
      <c r="H932" s="711"/>
      <c r="I932" s="711"/>
      <c r="J932" s="711"/>
      <c r="K932" s="711"/>
      <c r="L932" s="711"/>
      <c r="M932" s="711"/>
      <c r="N932" s="711"/>
      <c r="O932" s="711"/>
      <c r="P932" s="711"/>
      <c r="Q932" s="711"/>
      <c r="R932" s="711"/>
      <c r="S932" s="711"/>
      <c r="T932" s="711"/>
      <c r="U932" s="711"/>
      <c r="V932" s="711"/>
      <c r="W932" s="711"/>
      <c r="X932" s="711"/>
      <c r="Y932" s="711"/>
      <c r="Z932" s="711"/>
      <c r="AA932" s="711"/>
      <c r="AB932" s="711"/>
      <c r="AC932" s="711"/>
      <c r="AD932" s="711"/>
      <c r="AE932" s="711"/>
      <c r="AF932" s="711"/>
      <c r="AG932" s="711"/>
      <c r="AH932" s="711"/>
      <c r="AI932" s="711"/>
      <c r="AJ932" s="711"/>
    </row>
    <row r="933" spans="1:36" ht="15.75" customHeight="1">
      <c r="A933" s="711"/>
      <c r="B933" s="711"/>
      <c r="C933" s="711"/>
      <c r="D933" s="711"/>
      <c r="E933" s="711"/>
      <c r="F933" s="711"/>
      <c r="G933" s="711"/>
      <c r="H933" s="711"/>
      <c r="I933" s="711"/>
      <c r="J933" s="711"/>
      <c r="K933" s="711"/>
      <c r="L933" s="711"/>
      <c r="M933" s="711"/>
      <c r="N933" s="711"/>
      <c r="O933" s="711"/>
      <c r="P933" s="711"/>
      <c r="Q933" s="711"/>
      <c r="R933" s="711"/>
      <c r="S933" s="711"/>
      <c r="T933" s="711"/>
      <c r="U933" s="711"/>
      <c r="V933" s="711"/>
      <c r="W933" s="711"/>
      <c r="X933" s="711"/>
      <c r="Y933" s="711"/>
      <c r="Z933" s="711"/>
      <c r="AA933" s="711"/>
      <c r="AB933" s="711"/>
      <c r="AC933" s="711"/>
      <c r="AD933" s="711"/>
      <c r="AE933" s="711"/>
      <c r="AF933" s="711"/>
      <c r="AG933" s="711"/>
      <c r="AH933" s="711"/>
      <c r="AI933" s="711"/>
      <c r="AJ933" s="711"/>
    </row>
    <row r="934" spans="1:36" ht="15.75" customHeight="1">
      <c r="A934" s="711"/>
      <c r="B934" s="711"/>
      <c r="C934" s="711"/>
      <c r="D934" s="711"/>
      <c r="E934" s="711"/>
      <c r="F934" s="711"/>
      <c r="G934" s="711"/>
      <c r="H934" s="711"/>
      <c r="I934" s="711"/>
      <c r="J934" s="711"/>
      <c r="K934" s="711"/>
      <c r="L934" s="711"/>
      <c r="M934" s="711"/>
      <c r="N934" s="711"/>
      <c r="O934" s="711"/>
      <c r="P934" s="711"/>
      <c r="Q934" s="711"/>
      <c r="R934" s="711"/>
      <c r="S934" s="711"/>
      <c r="T934" s="711"/>
      <c r="U934" s="711"/>
      <c r="V934" s="711"/>
      <c r="W934" s="711"/>
      <c r="X934" s="711"/>
      <c r="Y934" s="711"/>
      <c r="Z934" s="711"/>
      <c r="AA934" s="711"/>
      <c r="AB934" s="711"/>
      <c r="AC934" s="711"/>
      <c r="AD934" s="711"/>
      <c r="AE934" s="711"/>
      <c r="AF934" s="711"/>
      <c r="AG934" s="711"/>
      <c r="AH934" s="711"/>
      <c r="AI934" s="711"/>
      <c r="AJ934" s="711"/>
    </row>
    <row r="935" spans="1:36" ht="15.75" customHeight="1">
      <c r="A935" s="711"/>
      <c r="B935" s="711"/>
      <c r="C935" s="711"/>
      <c r="D935" s="711"/>
      <c r="E935" s="711"/>
      <c r="F935" s="711"/>
      <c r="G935" s="711"/>
      <c r="H935" s="711"/>
      <c r="I935" s="711"/>
      <c r="J935" s="711"/>
      <c r="K935" s="711"/>
      <c r="L935" s="711"/>
      <c r="M935" s="711"/>
      <c r="N935" s="711"/>
      <c r="O935" s="711"/>
      <c r="P935" s="711"/>
      <c r="Q935" s="711"/>
      <c r="R935" s="711"/>
      <c r="S935" s="711"/>
      <c r="T935" s="711"/>
      <c r="U935" s="711"/>
      <c r="V935" s="711"/>
      <c r="W935" s="711"/>
      <c r="X935" s="711"/>
      <c r="Y935" s="711"/>
      <c r="Z935" s="711"/>
      <c r="AA935" s="711"/>
      <c r="AB935" s="711"/>
      <c r="AC935" s="711"/>
      <c r="AD935" s="711"/>
      <c r="AE935" s="711"/>
      <c r="AF935" s="711"/>
      <c r="AG935" s="711"/>
      <c r="AH935" s="711"/>
      <c r="AI935" s="711"/>
      <c r="AJ935" s="711"/>
    </row>
    <row r="936" spans="1:36" ht="15.75" customHeight="1">
      <c r="A936" s="711"/>
      <c r="B936" s="711"/>
      <c r="C936" s="711"/>
      <c r="D936" s="711"/>
      <c r="E936" s="711"/>
      <c r="F936" s="711"/>
      <c r="G936" s="711"/>
      <c r="H936" s="711"/>
      <c r="I936" s="711"/>
      <c r="J936" s="711"/>
      <c r="K936" s="711"/>
      <c r="L936" s="711"/>
      <c r="M936" s="711"/>
      <c r="N936" s="711"/>
      <c r="O936" s="711"/>
      <c r="P936" s="711"/>
      <c r="Q936" s="711"/>
      <c r="R936" s="711"/>
      <c r="S936" s="711"/>
      <c r="T936" s="711"/>
      <c r="U936" s="711"/>
      <c r="V936" s="711"/>
      <c r="W936" s="711"/>
      <c r="X936" s="711"/>
      <c r="Y936" s="711"/>
      <c r="Z936" s="711"/>
      <c r="AA936" s="711"/>
      <c r="AB936" s="711"/>
      <c r="AC936" s="711"/>
      <c r="AD936" s="711"/>
      <c r="AE936" s="711"/>
      <c r="AF936" s="711"/>
      <c r="AG936" s="711"/>
      <c r="AH936" s="711"/>
      <c r="AI936" s="711"/>
      <c r="AJ936" s="711"/>
    </row>
    <row r="937" spans="1:36" ht="15.75" customHeight="1">
      <c r="A937" s="711"/>
      <c r="B937" s="711"/>
      <c r="C937" s="711"/>
      <c r="D937" s="711"/>
      <c r="E937" s="711"/>
      <c r="F937" s="711"/>
      <c r="G937" s="711"/>
      <c r="H937" s="711"/>
      <c r="I937" s="711"/>
      <c r="J937" s="711"/>
      <c r="K937" s="711"/>
      <c r="L937" s="711"/>
      <c r="M937" s="711"/>
      <c r="N937" s="711"/>
      <c r="O937" s="711"/>
      <c r="P937" s="711"/>
      <c r="Q937" s="711"/>
      <c r="R937" s="711"/>
      <c r="S937" s="711"/>
      <c r="T937" s="711"/>
      <c r="U937" s="711"/>
      <c r="V937" s="711"/>
      <c r="W937" s="711"/>
      <c r="X937" s="711"/>
      <c r="Y937" s="711"/>
      <c r="Z937" s="711"/>
      <c r="AA937" s="711"/>
      <c r="AB937" s="711"/>
      <c r="AC937" s="711"/>
      <c r="AD937" s="711"/>
      <c r="AE937" s="711"/>
      <c r="AF937" s="711"/>
      <c r="AG937" s="711"/>
      <c r="AH937" s="711"/>
      <c r="AI937" s="711"/>
      <c r="AJ937" s="711"/>
    </row>
    <row r="938" spans="1:36" ht="15.75" customHeight="1">
      <c r="A938" s="711"/>
      <c r="B938" s="711"/>
      <c r="C938" s="711"/>
      <c r="D938" s="711"/>
      <c r="E938" s="711"/>
      <c r="F938" s="711"/>
      <c r="G938" s="711"/>
      <c r="H938" s="711"/>
      <c r="I938" s="711"/>
      <c r="J938" s="711"/>
      <c r="K938" s="711"/>
      <c r="L938" s="711"/>
      <c r="M938" s="711"/>
      <c r="N938" s="711"/>
      <c r="O938" s="711"/>
      <c r="P938" s="711"/>
      <c r="Q938" s="711"/>
      <c r="R938" s="711"/>
      <c r="S938" s="711"/>
      <c r="T938" s="711"/>
      <c r="U938" s="711"/>
      <c r="V938" s="711"/>
      <c r="W938" s="711"/>
      <c r="X938" s="711"/>
      <c r="Y938" s="711"/>
      <c r="Z938" s="711"/>
      <c r="AA938" s="711"/>
      <c r="AB938" s="711"/>
      <c r="AC938" s="711"/>
      <c r="AD938" s="711"/>
      <c r="AE938" s="711"/>
      <c r="AF938" s="711"/>
      <c r="AG938" s="711"/>
      <c r="AH938" s="711"/>
      <c r="AI938" s="711"/>
      <c r="AJ938" s="711"/>
    </row>
    <row r="939" spans="1:36" ht="15.75" customHeight="1">
      <c r="A939" s="711"/>
      <c r="B939" s="711"/>
      <c r="C939" s="711"/>
      <c r="D939" s="711"/>
      <c r="E939" s="711"/>
      <c r="F939" s="711"/>
      <c r="G939" s="711"/>
      <c r="H939" s="711"/>
      <c r="I939" s="711"/>
      <c r="J939" s="711"/>
      <c r="K939" s="711"/>
      <c r="L939" s="711"/>
      <c r="M939" s="711"/>
      <c r="N939" s="711"/>
      <c r="O939" s="711"/>
      <c r="P939" s="711"/>
      <c r="Q939" s="711"/>
      <c r="R939" s="711"/>
      <c r="S939" s="711"/>
      <c r="T939" s="711"/>
      <c r="U939" s="711"/>
      <c r="V939" s="711"/>
      <c r="W939" s="711"/>
      <c r="X939" s="711"/>
      <c r="Y939" s="711"/>
      <c r="Z939" s="711"/>
      <c r="AA939" s="711"/>
      <c r="AB939" s="711"/>
      <c r="AC939" s="711"/>
      <c r="AD939" s="711"/>
      <c r="AE939" s="711"/>
      <c r="AF939" s="711"/>
      <c r="AG939" s="711"/>
      <c r="AH939" s="711"/>
      <c r="AI939" s="711"/>
      <c r="AJ939" s="711"/>
    </row>
    <row r="940" spans="1:36" ht="15.75" customHeight="1">
      <c r="A940" s="711"/>
      <c r="B940" s="711"/>
      <c r="C940" s="711"/>
      <c r="D940" s="711"/>
      <c r="E940" s="711"/>
      <c r="F940" s="711"/>
      <c r="G940" s="711"/>
      <c r="H940" s="711"/>
      <c r="I940" s="711"/>
      <c r="J940" s="711"/>
      <c r="K940" s="711"/>
      <c r="L940" s="711"/>
      <c r="M940" s="711"/>
      <c r="N940" s="711"/>
      <c r="O940" s="711"/>
      <c r="P940" s="711"/>
      <c r="Q940" s="711"/>
      <c r="R940" s="711"/>
      <c r="S940" s="711"/>
      <c r="T940" s="711"/>
      <c r="U940" s="711"/>
      <c r="V940" s="711"/>
      <c r="W940" s="711"/>
      <c r="X940" s="711"/>
      <c r="Y940" s="711"/>
      <c r="Z940" s="711"/>
      <c r="AA940" s="711"/>
      <c r="AB940" s="711"/>
      <c r="AC940" s="711"/>
      <c r="AD940" s="711"/>
      <c r="AE940" s="711"/>
      <c r="AF940" s="711"/>
      <c r="AG940" s="711"/>
      <c r="AH940" s="711"/>
      <c r="AI940" s="711"/>
      <c r="AJ940" s="711"/>
    </row>
    <row r="941" spans="1:36" ht="15.75" customHeight="1">
      <c r="A941" s="711"/>
      <c r="B941" s="711"/>
      <c r="C941" s="711"/>
      <c r="D941" s="711"/>
      <c r="E941" s="711"/>
      <c r="F941" s="711"/>
      <c r="G941" s="711"/>
      <c r="H941" s="711"/>
      <c r="I941" s="711"/>
      <c r="J941" s="711"/>
      <c r="K941" s="711"/>
      <c r="L941" s="711"/>
      <c r="M941" s="711"/>
      <c r="N941" s="711"/>
      <c r="O941" s="711"/>
      <c r="P941" s="711"/>
      <c r="Q941" s="711"/>
      <c r="R941" s="711"/>
      <c r="S941" s="711"/>
      <c r="T941" s="711"/>
      <c r="U941" s="711"/>
      <c r="V941" s="711"/>
      <c r="W941" s="711"/>
      <c r="X941" s="711"/>
      <c r="Y941" s="711"/>
      <c r="Z941" s="711"/>
      <c r="AA941" s="711"/>
      <c r="AB941" s="711"/>
      <c r="AC941" s="711"/>
      <c r="AD941" s="711"/>
      <c r="AE941" s="711"/>
      <c r="AF941" s="711"/>
      <c r="AG941" s="711"/>
      <c r="AH941" s="711"/>
      <c r="AI941" s="711"/>
      <c r="AJ941" s="711"/>
    </row>
    <row r="942" spans="1:36" ht="15.75" customHeight="1">
      <c r="A942" s="711"/>
      <c r="B942" s="711"/>
      <c r="C942" s="711"/>
      <c r="D942" s="711"/>
      <c r="E942" s="711"/>
      <c r="F942" s="711"/>
      <c r="G942" s="711"/>
      <c r="H942" s="711"/>
      <c r="I942" s="711"/>
      <c r="J942" s="711"/>
      <c r="K942" s="711"/>
      <c r="L942" s="711"/>
      <c r="M942" s="711"/>
      <c r="N942" s="711"/>
      <c r="O942" s="711"/>
      <c r="P942" s="711"/>
      <c r="Q942" s="711"/>
      <c r="R942" s="711"/>
      <c r="S942" s="711"/>
      <c r="T942" s="711"/>
      <c r="U942" s="711"/>
      <c r="V942" s="711"/>
      <c r="W942" s="711"/>
      <c r="X942" s="711"/>
      <c r="Y942" s="711"/>
      <c r="Z942" s="711"/>
      <c r="AA942" s="711"/>
      <c r="AB942" s="711"/>
      <c r="AC942" s="711"/>
      <c r="AD942" s="711"/>
      <c r="AE942" s="711"/>
      <c r="AF942" s="711"/>
      <c r="AG942" s="711"/>
      <c r="AH942" s="711"/>
      <c r="AI942" s="711"/>
      <c r="AJ942" s="711"/>
    </row>
    <row r="943" spans="1:36" ht="15.75" customHeight="1">
      <c r="A943" s="711"/>
      <c r="B943" s="711"/>
      <c r="C943" s="711"/>
      <c r="D943" s="711"/>
      <c r="E943" s="711"/>
      <c r="F943" s="711"/>
      <c r="G943" s="711"/>
      <c r="H943" s="711"/>
      <c r="I943" s="711"/>
      <c r="J943" s="711"/>
      <c r="K943" s="711"/>
      <c r="L943" s="711"/>
      <c r="M943" s="711"/>
      <c r="N943" s="711"/>
      <c r="O943" s="711"/>
      <c r="P943" s="711"/>
      <c r="Q943" s="711"/>
      <c r="R943" s="711"/>
      <c r="S943" s="711"/>
      <c r="T943" s="711"/>
      <c r="U943" s="711"/>
      <c r="V943" s="711"/>
      <c r="W943" s="711"/>
      <c r="X943" s="711"/>
      <c r="Y943" s="711"/>
      <c r="Z943" s="711"/>
      <c r="AA943" s="711"/>
      <c r="AB943" s="711"/>
      <c r="AC943" s="711"/>
      <c r="AD943" s="711"/>
      <c r="AE943" s="711"/>
      <c r="AF943" s="711"/>
      <c r="AG943" s="711"/>
      <c r="AH943" s="711"/>
      <c r="AI943" s="711"/>
      <c r="AJ943" s="711"/>
    </row>
    <row r="944" spans="1:36" ht="15.75" customHeight="1">
      <c r="A944" s="711"/>
      <c r="B944" s="711"/>
      <c r="C944" s="711"/>
      <c r="D944" s="711"/>
      <c r="E944" s="711"/>
      <c r="F944" s="711"/>
      <c r="G944" s="711"/>
      <c r="H944" s="711"/>
      <c r="I944" s="711"/>
      <c r="J944" s="711"/>
      <c r="K944" s="711"/>
      <c r="L944" s="711"/>
      <c r="M944" s="711"/>
      <c r="N944" s="711"/>
      <c r="O944" s="711"/>
      <c r="P944" s="711"/>
      <c r="Q944" s="711"/>
      <c r="R944" s="711"/>
      <c r="S944" s="711"/>
      <c r="T944" s="711"/>
      <c r="U944" s="711"/>
      <c r="V944" s="711"/>
      <c r="W944" s="711"/>
      <c r="X944" s="711"/>
      <c r="Y944" s="711"/>
      <c r="Z944" s="711"/>
      <c r="AA944" s="711"/>
      <c r="AB944" s="711"/>
      <c r="AC944" s="711"/>
      <c r="AD944" s="711"/>
      <c r="AE944" s="711"/>
      <c r="AF944" s="711"/>
      <c r="AG944" s="711"/>
      <c r="AH944" s="711"/>
      <c r="AI944" s="711"/>
      <c r="AJ944" s="711"/>
    </row>
    <row r="945" spans="1:36" ht="15.75" customHeight="1">
      <c r="A945" s="711"/>
      <c r="B945" s="711"/>
      <c r="C945" s="711"/>
      <c r="D945" s="711"/>
      <c r="E945" s="711"/>
      <c r="F945" s="711"/>
      <c r="G945" s="711"/>
      <c r="H945" s="711"/>
      <c r="I945" s="711"/>
      <c r="J945" s="711"/>
      <c r="K945" s="711"/>
      <c r="L945" s="711"/>
      <c r="M945" s="711"/>
      <c r="N945" s="711"/>
      <c r="O945" s="711"/>
      <c r="P945" s="711"/>
      <c r="Q945" s="711"/>
      <c r="R945" s="711"/>
      <c r="S945" s="711"/>
      <c r="T945" s="711"/>
      <c r="U945" s="711"/>
      <c r="V945" s="711"/>
      <c r="W945" s="711"/>
      <c r="X945" s="711"/>
      <c r="Y945" s="711"/>
      <c r="Z945" s="711"/>
      <c r="AA945" s="711"/>
      <c r="AB945" s="711"/>
      <c r="AC945" s="711"/>
      <c r="AD945" s="711"/>
      <c r="AE945" s="711"/>
      <c r="AF945" s="711"/>
      <c r="AG945" s="711"/>
      <c r="AH945" s="711"/>
      <c r="AI945" s="711"/>
      <c r="AJ945" s="711"/>
    </row>
    <row r="946" spans="1:36" ht="15.75" customHeight="1">
      <c r="A946" s="711"/>
      <c r="B946" s="711"/>
      <c r="C946" s="711"/>
      <c r="D946" s="711"/>
      <c r="E946" s="711"/>
      <c r="F946" s="711"/>
      <c r="G946" s="711"/>
      <c r="H946" s="711"/>
      <c r="I946" s="711"/>
      <c r="J946" s="711"/>
      <c r="K946" s="711"/>
      <c r="L946" s="711"/>
      <c r="M946" s="711"/>
      <c r="N946" s="711"/>
      <c r="O946" s="711"/>
      <c r="P946" s="711"/>
      <c r="Q946" s="711"/>
      <c r="R946" s="711"/>
      <c r="S946" s="711"/>
      <c r="T946" s="711"/>
      <c r="U946" s="711"/>
      <c r="V946" s="711"/>
      <c r="W946" s="711"/>
      <c r="X946" s="711"/>
      <c r="Y946" s="711"/>
      <c r="Z946" s="711"/>
      <c r="AA946" s="711"/>
      <c r="AB946" s="711"/>
      <c r="AC946" s="711"/>
      <c r="AD946" s="711"/>
      <c r="AE946" s="711"/>
      <c r="AF946" s="711"/>
      <c r="AG946" s="711"/>
      <c r="AH946" s="711"/>
      <c r="AI946" s="711"/>
      <c r="AJ946" s="711"/>
    </row>
    <row r="947" spans="1:36" ht="15.75" customHeight="1">
      <c r="A947" s="711"/>
      <c r="B947" s="711"/>
      <c r="C947" s="711"/>
      <c r="D947" s="711"/>
      <c r="E947" s="711"/>
      <c r="F947" s="711"/>
      <c r="G947" s="711"/>
      <c r="H947" s="711"/>
      <c r="I947" s="711"/>
      <c r="J947" s="711"/>
      <c r="K947" s="711"/>
      <c r="L947" s="711"/>
      <c r="M947" s="711"/>
      <c r="N947" s="711"/>
      <c r="O947" s="711"/>
      <c r="P947" s="711"/>
      <c r="Q947" s="711"/>
      <c r="R947" s="711"/>
      <c r="S947" s="711"/>
      <c r="T947" s="711"/>
      <c r="U947" s="711"/>
      <c r="V947" s="711"/>
      <c r="W947" s="711"/>
      <c r="X947" s="711"/>
      <c r="Y947" s="711"/>
      <c r="Z947" s="711"/>
      <c r="AA947" s="711"/>
      <c r="AB947" s="711"/>
      <c r="AC947" s="711"/>
      <c r="AD947" s="711"/>
      <c r="AE947" s="711"/>
      <c r="AF947" s="711"/>
      <c r="AG947" s="711"/>
      <c r="AH947" s="711"/>
      <c r="AI947" s="711"/>
      <c r="AJ947" s="711"/>
    </row>
    <row r="948" spans="1:36" ht="15.75" customHeight="1">
      <c r="A948" s="711"/>
      <c r="B948" s="711"/>
      <c r="C948" s="711"/>
      <c r="D948" s="711"/>
      <c r="E948" s="711"/>
      <c r="F948" s="711"/>
      <c r="G948" s="711"/>
      <c r="H948" s="711"/>
      <c r="I948" s="711"/>
      <c r="J948" s="711"/>
      <c r="K948" s="711"/>
      <c r="L948" s="711"/>
      <c r="M948" s="711"/>
      <c r="N948" s="711"/>
      <c r="O948" s="711"/>
      <c r="P948" s="711"/>
      <c r="Q948" s="711"/>
      <c r="R948" s="711"/>
      <c r="S948" s="711"/>
      <c r="T948" s="711"/>
      <c r="U948" s="711"/>
      <c r="V948" s="711"/>
      <c r="W948" s="711"/>
      <c r="X948" s="711"/>
      <c r="Y948" s="711"/>
      <c r="Z948" s="711"/>
      <c r="AA948" s="711"/>
      <c r="AB948" s="711"/>
      <c r="AC948" s="711"/>
      <c r="AD948" s="711"/>
      <c r="AE948" s="711"/>
      <c r="AF948" s="711"/>
      <c r="AG948" s="711"/>
      <c r="AH948" s="711"/>
      <c r="AI948" s="711"/>
      <c r="AJ948" s="711"/>
    </row>
    <row r="949" spans="1:36" ht="15.75" customHeight="1">
      <c r="A949" s="711"/>
      <c r="B949" s="711"/>
      <c r="C949" s="711"/>
      <c r="D949" s="711"/>
      <c r="E949" s="711"/>
      <c r="F949" s="711"/>
      <c r="G949" s="711"/>
      <c r="H949" s="711"/>
      <c r="I949" s="711"/>
      <c r="J949" s="711"/>
      <c r="K949" s="711"/>
      <c r="L949" s="711"/>
      <c r="M949" s="711"/>
      <c r="N949" s="711"/>
      <c r="O949" s="711"/>
      <c r="P949" s="711"/>
      <c r="Q949" s="711"/>
      <c r="R949" s="711"/>
      <c r="S949" s="711"/>
      <c r="T949" s="711"/>
      <c r="U949" s="711"/>
      <c r="V949" s="711"/>
      <c r="W949" s="711"/>
      <c r="X949" s="711"/>
      <c r="Y949" s="711"/>
      <c r="Z949" s="711"/>
      <c r="AA949" s="711"/>
      <c r="AB949" s="711"/>
      <c r="AC949" s="711"/>
      <c r="AD949" s="711"/>
      <c r="AE949" s="711"/>
      <c r="AF949" s="711"/>
      <c r="AG949" s="711"/>
      <c r="AH949" s="711"/>
      <c r="AI949" s="711"/>
      <c r="AJ949" s="711"/>
    </row>
    <row r="950" spans="1:36" ht="15.75" customHeight="1">
      <c r="A950" s="711"/>
      <c r="B950" s="711"/>
      <c r="C950" s="711"/>
      <c r="D950" s="711"/>
      <c r="E950" s="711"/>
      <c r="F950" s="711"/>
      <c r="G950" s="711"/>
      <c r="H950" s="711"/>
      <c r="I950" s="711"/>
      <c r="J950" s="711"/>
      <c r="K950" s="711"/>
      <c r="L950" s="711"/>
      <c r="M950" s="711"/>
      <c r="N950" s="711"/>
      <c r="O950" s="711"/>
      <c r="P950" s="711"/>
      <c r="Q950" s="711"/>
      <c r="R950" s="711"/>
      <c r="S950" s="711"/>
      <c r="T950" s="711"/>
      <c r="U950" s="711"/>
      <c r="V950" s="711"/>
      <c r="W950" s="711"/>
      <c r="X950" s="711"/>
      <c r="Y950" s="711"/>
      <c r="Z950" s="711"/>
      <c r="AA950" s="711"/>
      <c r="AB950" s="711"/>
      <c r="AC950" s="711"/>
      <c r="AD950" s="711"/>
      <c r="AE950" s="711"/>
      <c r="AF950" s="711"/>
      <c r="AG950" s="711"/>
      <c r="AH950" s="711"/>
      <c r="AI950" s="711"/>
      <c r="AJ950" s="711"/>
    </row>
    <row r="951" spans="1:36" ht="15.75" customHeight="1">
      <c r="A951" s="711"/>
      <c r="B951" s="711"/>
      <c r="C951" s="711"/>
      <c r="D951" s="711"/>
      <c r="E951" s="711"/>
      <c r="F951" s="711"/>
      <c r="G951" s="711"/>
      <c r="H951" s="711"/>
      <c r="I951" s="711"/>
      <c r="J951" s="711"/>
      <c r="K951" s="711"/>
      <c r="L951" s="711"/>
      <c r="M951" s="711"/>
      <c r="N951" s="711"/>
      <c r="O951" s="711"/>
      <c r="P951" s="711"/>
      <c r="Q951" s="711"/>
      <c r="R951" s="711"/>
      <c r="S951" s="711"/>
      <c r="T951" s="711"/>
      <c r="U951" s="711"/>
      <c r="V951" s="711"/>
      <c r="W951" s="711"/>
      <c r="X951" s="711"/>
      <c r="Y951" s="711"/>
      <c r="Z951" s="711"/>
      <c r="AA951" s="711"/>
      <c r="AB951" s="711"/>
      <c r="AC951" s="711"/>
      <c r="AD951" s="711"/>
      <c r="AE951" s="711"/>
      <c r="AF951" s="711"/>
      <c r="AG951" s="711"/>
      <c r="AH951" s="711"/>
      <c r="AI951" s="711"/>
      <c r="AJ951" s="711"/>
    </row>
    <row r="952" spans="1:36" ht="15.75" customHeight="1">
      <c r="A952" s="711"/>
      <c r="B952" s="711"/>
      <c r="C952" s="711"/>
      <c r="D952" s="711"/>
      <c r="E952" s="711"/>
      <c r="F952" s="711"/>
      <c r="G952" s="711"/>
      <c r="H952" s="711"/>
      <c r="I952" s="711"/>
      <c r="J952" s="711"/>
      <c r="K952" s="711"/>
      <c r="L952" s="711"/>
      <c r="M952" s="711"/>
      <c r="N952" s="711"/>
      <c r="O952" s="711"/>
      <c r="P952" s="711"/>
      <c r="Q952" s="711"/>
      <c r="R952" s="711"/>
      <c r="S952" s="711"/>
      <c r="T952" s="711"/>
      <c r="U952" s="711"/>
      <c r="V952" s="711"/>
      <c r="W952" s="711"/>
      <c r="X952" s="711"/>
      <c r="Y952" s="711"/>
      <c r="Z952" s="711"/>
      <c r="AA952" s="711"/>
      <c r="AB952" s="711"/>
      <c r="AC952" s="711"/>
      <c r="AD952" s="711"/>
      <c r="AE952" s="711"/>
      <c r="AF952" s="711"/>
      <c r="AG952" s="711"/>
      <c r="AH952" s="711"/>
      <c r="AI952" s="711"/>
      <c r="AJ952" s="711"/>
    </row>
    <row r="953" spans="1:36" ht="15.75" customHeight="1">
      <c r="A953" s="711"/>
      <c r="B953" s="711"/>
      <c r="C953" s="711"/>
      <c r="D953" s="711"/>
      <c r="E953" s="711"/>
      <c r="F953" s="711"/>
      <c r="G953" s="711"/>
      <c r="H953" s="711"/>
      <c r="I953" s="711"/>
      <c r="J953" s="711"/>
      <c r="K953" s="711"/>
      <c r="L953" s="711"/>
      <c r="M953" s="711"/>
      <c r="N953" s="711"/>
      <c r="O953" s="711"/>
      <c r="P953" s="711"/>
      <c r="Q953" s="711"/>
      <c r="R953" s="711"/>
      <c r="S953" s="711"/>
      <c r="T953" s="711"/>
      <c r="U953" s="711"/>
      <c r="V953" s="711"/>
      <c r="W953" s="711"/>
      <c r="X953" s="711"/>
      <c r="Y953" s="711"/>
      <c r="Z953" s="711"/>
      <c r="AA953" s="711"/>
      <c r="AB953" s="711"/>
      <c r="AC953" s="711"/>
      <c r="AD953" s="711"/>
      <c r="AE953" s="711"/>
      <c r="AF953" s="711"/>
      <c r="AG953" s="711"/>
      <c r="AH953" s="711"/>
      <c r="AI953" s="711"/>
      <c r="AJ953" s="711"/>
    </row>
    <row r="954" spans="1:36" ht="15.75" customHeight="1">
      <c r="A954" s="711"/>
      <c r="B954" s="711"/>
      <c r="C954" s="711"/>
      <c r="D954" s="711"/>
      <c r="E954" s="711"/>
      <c r="F954" s="711"/>
      <c r="G954" s="711"/>
      <c r="H954" s="711"/>
      <c r="I954" s="711"/>
      <c r="J954" s="711"/>
      <c r="K954" s="711"/>
      <c r="L954" s="711"/>
      <c r="M954" s="711"/>
      <c r="N954" s="711"/>
      <c r="O954" s="711"/>
      <c r="P954" s="711"/>
      <c r="Q954" s="711"/>
      <c r="R954" s="711"/>
      <c r="S954" s="711"/>
      <c r="T954" s="711"/>
      <c r="U954" s="711"/>
      <c r="V954" s="711"/>
      <c r="W954" s="711"/>
      <c r="X954" s="711"/>
      <c r="Y954" s="711"/>
      <c r="Z954" s="711"/>
      <c r="AA954" s="711"/>
      <c r="AB954" s="711"/>
      <c r="AC954" s="711"/>
      <c r="AD954" s="711"/>
      <c r="AE954" s="711"/>
      <c r="AF954" s="711"/>
      <c r="AG954" s="711"/>
      <c r="AH954" s="711"/>
      <c r="AI954" s="711"/>
      <c r="AJ954" s="711"/>
    </row>
    <row r="955" spans="1:36" ht="15.75" customHeight="1">
      <c r="A955" s="711"/>
      <c r="B955" s="711"/>
      <c r="C955" s="711"/>
      <c r="D955" s="711"/>
      <c r="E955" s="711"/>
      <c r="F955" s="711"/>
      <c r="G955" s="711"/>
      <c r="H955" s="711"/>
      <c r="I955" s="711"/>
      <c r="J955" s="711"/>
      <c r="K955" s="711"/>
      <c r="L955" s="711"/>
      <c r="M955" s="711"/>
      <c r="N955" s="711"/>
      <c r="O955" s="711"/>
      <c r="P955" s="711"/>
      <c r="Q955" s="711"/>
      <c r="R955" s="711"/>
      <c r="S955" s="711"/>
      <c r="T955" s="711"/>
      <c r="U955" s="711"/>
      <c r="V955" s="711"/>
      <c r="W955" s="711"/>
      <c r="X955" s="711"/>
      <c r="Y955" s="711"/>
      <c r="Z955" s="711"/>
      <c r="AA955" s="711"/>
      <c r="AB955" s="711"/>
      <c r="AC955" s="711"/>
      <c r="AD955" s="711"/>
      <c r="AE955" s="711"/>
      <c r="AF955" s="711"/>
      <c r="AG955" s="711"/>
      <c r="AH955" s="711"/>
      <c r="AI955" s="711"/>
      <c r="AJ955" s="711"/>
    </row>
    <row r="956" spans="1:36" ht="15.75" customHeight="1">
      <c r="A956" s="711"/>
      <c r="B956" s="711"/>
      <c r="C956" s="711"/>
      <c r="D956" s="711"/>
      <c r="E956" s="711"/>
      <c r="F956" s="711"/>
      <c r="G956" s="711"/>
      <c r="H956" s="711"/>
      <c r="I956" s="711"/>
      <c r="J956" s="711"/>
      <c r="K956" s="711"/>
      <c r="L956" s="711"/>
      <c r="M956" s="711"/>
      <c r="N956" s="711"/>
      <c r="O956" s="711"/>
      <c r="P956" s="711"/>
      <c r="Q956" s="711"/>
      <c r="R956" s="711"/>
      <c r="S956" s="711"/>
      <c r="T956" s="711"/>
      <c r="U956" s="711"/>
      <c r="V956" s="711"/>
      <c r="W956" s="711"/>
      <c r="X956" s="711"/>
      <c r="Y956" s="711"/>
      <c r="Z956" s="711"/>
      <c r="AA956" s="711"/>
      <c r="AB956" s="711"/>
      <c r="AC956" s="711"/>
      <c r="AD956" s="711"/>
      <c r="AE956" s="711"/>
      <c r="AF956" s="711"/>
      <c r="AG956" s="711"/>
      <c r="AH956" s="711"/>
      <c r="AI956" s="711"/>
      <c r="AJ956" s="711"/>
    </row>
    <row r="957" spans="1:36" ht="15.75" customHeight="1">
      <c r="A957" s="711"/>
      <c r="B957" s="711"/>
      <c r="C957" s="711"/>
      <c r="D957" s="711"/>
      <c r="E957" s="711"/>
      <c r="F957" s="711"/>
      <c r="G957" s="711"/>
      <c r="H957" s="711"/>
      <c r="I957" s="711"/>
      <c r="J957" s="711"/>
      <c r="K957" s="711"/>
      <c r="L957" s="711"/>
      <c r="M957" s="711"/>
      <c r="N957" s="711"/>
      <c r="O957" s="711"/>
      <c r="P957" s="711"/>
      <c r="Q957" s="711"/>
      <c r="R957" s="711"/>
      <c r="S957" s="711"/>
      <c r="T957" s="711"/>
      <c r="U957" s="711"/>
      <c r="V957" s="711"/>
      <c r="W957" s="711"/>
      <c r="X957" s="711"/>
      <c r="Y957" s="711"/>
      <c r="Z957" s="711"/>
      <c r="AA957" s="711"/>
      <c r="AB957" s="711"/>
      <c r="AC957" s="711"/>
      <c r="AD957" s="711"/>
      <c r="AE957" s="711"/>
      <c r="AF957" s="711"/>
      <c r="AG957" s="711"/>
      <c r="AH957" s="711"/>
      <c r="AI957" s="711"/>
      <c r="AJ957" s="711"/>
    </row>
    <row r="958" spans="1:36" ht="15.75" customHeight="1">
      <c r="A958" s="711"/>
      <c r="B958" s="711"/>
      <c r="C958" s="711"/>
      <c r="D958" s="711"/>
      <c r="E958" s="711"/>
      <c r="F958" s="711"/>
      <c r="G958" s="711"/>
      <c r="H958" s="711"/>
      <c r="I958" s="711"/>
      <c r="J958" s="711"/>
      <c r="K958" s="711"/>
      <c r="L958" s="711"/>
      <c r="M958" s="711"/>
      <c r="N958" s="711"/>
      <c r="O958" s="711"/>
      <c r="P958" s="711"/>
      <c r="Q958" s="711"/>
      <c r="R958" s="711"/>
      <c r="S958" s="711"/>
      <c r="T958" s="711"/>
      <c r="U958" s="711"/>
      <c r="V958" s="711"/>
      <c r="W958" s="711"/>
      <c r="X958" s="711"/>
      <c r="Y958" s="711"/>
      <c r="Z958" s="711"/>
      <c r="AA958" s="711"/>
      <c r="AB958" s="711"/>
      <c r="AC958" s="711"/>
      <c r="AD958" s="711"/>
      <c r="AE958" s="711"/>
      <c r="AF958" s="711"/>
      <c r="AG958" s="711"/>
      <c r="AH958" s="711"/>
      <c r="AI958" s="711"/>
      <c r="AJ958" s="711"/>
    </row>
    <row r="959" spans="1:36" ht="15.75" customHeight="1">
      <c r="A959" s="711"/>
      <c r="B959" s="711"/>
      <c r="C959" s="711"/>
      <c r="D959" s="711"/>
      <c r="E959" s="711"/>
      <c r="F959" s="711"/>
      <c r="G959" s="711"/>
      <c r="H959" s="711"/>
      <c r="I959" s="711"/>
      <c r="J959" s="711"/>
      <c r="K959" s="711"/>
      <c r="L959" s="711"/>
      <c r="M959" s="711"/>
      <c r="N959" s="711"/>
      <c r="O959" s="711"/>
      <c r="P959" s="711"/>
      <c r="Q959" s="711"/>
      <c r="R959" s="711"/>
      <c r="S959" s="711"/>
      <c r="T959" s="711"/>
      <c r="U959" s="711"/>
      <c r="V959" s="711"/>
      <c r="W959" s="711"/>
      <c r="X959" s="711"/>
      <c r="Y959" s="711"/>
      <c r="Z959" s="711"/>
      <c r="AA959" s="711"/>
      <c r="AB959" s="711"/>
      <c r="AC959" s="711"/>
      <c r="AD959" s="711"/>
      <c r="AE959" s="711"/>
      <c r="AF959" s="711"/>
      <c r="AG959" s="711"/>
      <c r="AH959" s="711"/>
      <c r="AI959" s="711"/>
      <c r="AJ959" s="711"/>
    </row>
    <row r="960" spans="1:36" ht="15.75" customHeight="1">
      <c r="A960" s="711"/>
      <c r="B960" s="711"/>
      <c r="C960" s="711"/>
      <c r="D960" s="711"/>
      <c r="E960" s="711"/>
      <c r="F960" s="711"/>
      <c r="G960" s="711"/>
      <c r="H960" s="711"/>
      <c r="I960" s="711"/>
      <c r="J960" s="711"/>
      <c r="K960" s="711"/>
      <c r="L960" s="711"/>
      <c r="M960" s="711"/>
      <c r="N960" s="711"/>
      <c r="O960" s="711"/>
      <c r="P960" s="711"/>
      <c r="Q960" s="711"/>
      <c r="R960" s="711"/>
      <c r="S960" s="711"/>
      <c r="T960" s="711"/>
      <c r="U960" s="711"/>
      <c r="V960" s="711"/>
      <c r="W960" s="711"/>
      <c r="X960" s="711"/>
      <c r="Y960" s="711"/>
      <c r="Z960" s="711"/>
      <c r="AA960" s="711"/>
      <c r="AB960" s="711"/>
      <c r="AC960" s="711"/>
      <c r="AD960" s="711"/>
      <c r="AE960" s="711"/>
      <c r="AF960" s="711"/>
      <c r="AG960" s="711"/>
      <c r="AH960" s="711"/>
      <c r="AI960" s="711"/>
      <c r="AJ960" s="711"/>
    </row>
    <row r="961" spans="1:36" ht="15.75" customHeight="1">
      <c r="A961" s="711"/>
      <c r="B961" s="711"/>
      <c r="C961" s="711"/>
      <c r="D961" s="711"/>
      <c r="E961" s="711"/>
      <c r="F961" s="711"/>
      <c r="G961" s="711"/>
      <c r="H961" s="711"/>
      <c r="I961" s="711"/>
      <c r="J961" s="711"/>
      <c r="K961" s="711"/>
      <c r="L961" s="711"/>
      <c r="M961" s="711"/>
      <c r="N961" s="711"/>
      <c r="O961" s="711"/>
      <c r="P961" s="711"/>
      <c r="Q961" s="711"/>
      <c r="R961" s="711"/>
      <c r="S961" s="711"/>
      <c r="T961" s="711"/>
      <c r="U961" s="711"/>
      <c r="V961" s="711"/>
      <c r="W961" s="711"/>
      <c r="X961" s="711"/>
      <c r="Y961" s="711"/>
      <c r="Z961" s="711"/>
      <c r="AA961" s="711"/>
      <c r="AB961" s="711"/>
      <c r="AC961" s="711"/>
      <c r="AD961" s="711"/>
      <c r="AE961" s="711"/>
      <c r="AF961" s="711"/>
      <c r="AG961" s="711"/>
      <c r="AH961" s="711"/>
      <c r="AI961" s="711"/>
      <c r="AJ961" s="711"/>
    </row>
    <row r="962" spans="1:36" ht="15.75" customHeight="1">
      <c r="A962" s="711"/>
      <c r="B962" s="711"/>
      <c r="C962" s="711"/>
      <c r="D962" s="711"/>
      <c r="E962" s="711"/>
      <c r="F962" s="711"/>
      <c r="G962" s="711"/>
      <c r="H962" s="711"/>
      <c r="I962" s="711"/>
      <c r="J962" s="711"/>
      <c r="K962" s="711"/>
      <c r="L962" s="711"/>
      <c r="M962" s="711"/>
      <c r="N962" s="711"/>
      <c r="O962" s="711"/>
      <c r="P962" s="711"/>
      <c r="Q962" s="711"/>
      <c r="R962" s="711"/>
      <c r="S962" s="711"/>
      <c r="T962" s="711"/>
      <c r="U962" s="711"/>
      <c r="V962" s="711"/>
      <c r="W962" s="711"/>
      <c r="X962" s="711"/>
      <c r="Y962" s="711"/>
      <c r="Z962" s="711"/>
      <c r="AA962" s="711"/>
      <c r="AB962" s="711"/>
      <c r="AC962" s="711"/>
      <c r="AD962" s="711"/>
      <c r="AE962" s="711"/>
      <c r="AF962" s="711"/>
      <c r="AG962" s="711"/>
      <c r="AH962" s="711"/>
      <c r="AI962" s="711"/>
      <c r="AJ962" s="711"/>
    </row>
    <row r="963" spans="1:36" ht="15.75" customHeight="1">
      <c r="A963" s="711"/>
      <c r="B963" s="711"/>
      <c r="C963" s="711"/>
      <c r="D963" s="711"/>
      <c r="E963" s="711"/>
      <c r="F963" s="711"/>
      <c r="G963" s="711"/>
      <c r="H963" s="711"/>
      <c r="I963" s="711"/>
      <c r="J963" s="711"/>
      <c r="K963" s="711"/>
      <c r="L963" s="711"/>
      <c r="M963" s="711"/>
      <c r="N963" s="711"/>
      <c r="O963" s="711"/>
      <c r="P963" s="711"/>
      <c r="Q963" s="711"/>
      <c r="R963" s="711"/>
      <c r="S963" s="711"/>
      <c r="T963" s="711"/>
      <c r="U963" s="711"/>
      <c r="V963" s="711"/>
      <c r="W963" s="711"/>
      <c r="X963" s="711"/>
      <c r="Y963" s="711"/>
      <c r="Z963" s="711"/>
      <c r="AA963" s="711"/>
      <c r="AB963" s="711"/>
      <c r="AC963" s="711"/>
      <c r="AD963" s="711"/>
      <c r="AE963" s="711"/>
      <c r="AF963" s="711"/>
      <c r="AG963" s="711"/>
      <c r="AH963" s="711"/>
      <c r="AI963" s="711"/>
      <c r="AJ963" s="711"/>
    </row>
    <row r="964" spans="1:36" ht="15.75" customHeight="1">
      <c r="A964" s="711"/>
      <c r="B964" s="711"/>
      <c r="C964" s="711"/>
      <c r="D964" s="711"/>
      <c r="E964" s="711"/>
      <c r="F964" s="711"/>
      <c r="G964" s="711"/>
      <c r="H964" s="711"/>
      <c r="I964" s="711"/>
      <c r="J964" s="711"/>
      <c r="K964" s="711"/>
      <c r="L964" s="711"/>
      <c r="M964" s="711"/>
      <c r="N964" s="711"/>
      <c r="O964" s="711"/>
      <c r="P964" s="711"/>
      <c r="Q964" s="711"/>
      <c r="R964" s="711"/>
      <c r="S964" s="711"/>
      <c r="T964" s="711"/>
      <c r="U964" s="711"/>
      <c r="V964" s="711"/>
      <c r="W964" s="711"/>
      <c r="X964" s="711"/>
      <c r="Y964" s="711"/>
      <c r="Z964" s="711"/>
      <c r="AA964" s="711"/>
      <c r="AB964" s="711"/>
      <c r="AC964" s="711"/>
      <c r="AD964" s="711"/>
      <c r="AE964" s="711"/>
      <c r="AF964" s="711"/>
      <c r="AG964" s="711"/>
      <c r="AH964" s="711"/>
      <c r="AI964" s="711"/>
      <c r="AJ964" s="711"/>
    </row>
    <row r="965" spans="1:36" ht="15.75" customHeight="1">
      <c r="A965" s="711"/>
      <c r="B965" s="711"/>
      <c r="C965" s="711"/>
      <c r="D965" s="711"/>
      <c r="E965" s="711"/>
      <c r="F965" s="711"/>
      <c r="G965" s="711"/>
      <c r="H965" s="711"/>
      <c r="I965" s="711"/>
      <c r="J965" s="711"/>
      <c r="K965" s="711"/>
      <c r="L965" s="711"/>
      <c r="M965" s="711"/>
      <c r="N965" s="711"/>
      <c r="O965" s="711"/>
      <c r="P965" s="711"/>
      <c r="Q965" s="711"/>
      <c r="R965" s="711"/>
      <c r="S965" s="711"/>
      <c r="T965" s="711"/>
      <c r="U965" s="711"/>
      <c r="V965" s="711"/>
      <c r="W965" s="711"/>
      <c r="X965" s="711"/>
      <c r="Y965" s="711"/>
      <c r="Z965" s="711"/>
      <c r="AA965" s="711"/>
      <c r="AB965" s="711"/>
      <c r="AC965" s="711"/>
      <c r="AD965" s="711"/>
      <c r="AE965" s="711"/>
      <c r="AF965" s="711"/>
      <c r="AG965" s="711"/>
      <c r="AH965" s="711"/>
      <c r="AI965" s="711"/>
      <c r="AJ965" s="711"/>
    </row>
    <row r="966" spans="1:36" ht="15.75" customHeight="1">
      <c r="A966" s="711"/>
      <c r="B966" s="711"/>
      <c r="C966" s="711"/>
      <c r="D966" s="711"/>
      <c r="E966" s="711"/>
      <c r="F966" s="711"/>
      <c r="G966" s="711"/>
      <c r="H966" s="711"/>
      <c r="I966" s="711"/>
      <c r="J966" s="711"/>
      <c r="K966" s="711"/>
      <c r="L966" s="711"/>
      <c r="M966" s="711"/>
      <c r="N966" s="711"/>
      <c r="O966" s="711"/>
      <c r="P966" s="711"/>
      <c r="Q966" s="711"/>
      <c r="R966" s="711"/>
      <c r="S966" s="711"/>
      <c r="T966" s="711"/>
      <c r="U966" s="711"/>
      <c r="V966" s="711"/>
      <c r="W966" s="711"/>
      <c r="X966" s="711"/>
      <c r="Y966" s="711"/>
      <c r="Z966" s="711"/>
      <c r="AA966" s="711"/>
      <c r="AB966" s="711"/>
      <c r="AC966" s="711"/>
      <c r="AD966" s="711"/>
      <c r="AE966" s="711"/>
      <c r="AF966" s="711"/>
      <c r="AG966" s="711"/>
      <c r="AH966" s="711"/>
      <c r="AI966" s="711"/>
      <c r="AJ966" s="711"/>
    </row>
    <row r="967" spans="1:36" ht="15.75" customHeight="1">
      <c r="A967" s="711"/>
      <c r="B967" s="711"/>
      <c r="C967" s="711"/>
      <c r="D967" s="711"/>
      <c r="E967" s="711"/>
      <c r="F967" s="711"/>
      <c r="G967" s="711"/>
      <c r="H967" s="711"/>
      <c r="I967" s="711"/>
      <c r="J967" s="711"/>
      <c r="K967" s="711"/>
      <c r="L967" s="711"/>
      <c r="M967" s="711"/>
      <c r="N967" s="711"/>
      <c r="O967" s="711"/>
      <c r="P967" s="711"/>
      <c r="Q967" s="711"/>
      <c r="R967" s="711"/>
      <c r="S967" s="711"/>
      <c r="T967" s="711"/>
      <c r="U967" s="711"/>
      <c r="V967" s="711"/>
      <c r="W967" s="711"/>
      <c r="X967" s="711"/>
      <c r="Y967" s="711"/>
      <c r="Z967" s="711"/>
      <c r="AA967" s="711"/>
      <c r="AB967" s="711"/>
      <c r="AC967" s="711"/>
      <c r="AD967" s="711"/>
      <c r="AE967" s="711"/>
      <c r="AF967" s="711"/>
      <c r="AG967" s="711"/>
      <c r="AH967" s="711"/>
      <c r="AI967" s="711"/>
      <c r="AJ967" s="711"/>
    </row>
    <row r="968" spans="1:36" ht="15.75" customHeight="1">
      <c r="A968" s="711"/>
      <c r="B968" s="711"/>
      <c r="C968" s="711"/>
      <c r="D968" s="711"/>
      <c r="E968" s="711"/>
      <c r="F968" s="711"/>
      <c r="G968" s="711"/>
      <c r="H968" s="711"/>
      <c r="I968" s="711"/>
      <c r="J968" s="711"/>
      <c r="K968" s="711"/>
      <c r="L968" s="711"/>
      <c r="M968" s="711"/>
      <c r="N968" s="711"/>
      <c r="O968" s="711"/>
      <c r="P968" s="711"/>
      <c r="Q968" s="711"/>
      <c r="R968" s="711"/>
      <c r="S968" s="711"/>
      <c r="T968" s="711"/>
      <c r="U968" s="711"/>
      <c r="V968" s="711"/>
      <c r="W968" s="711"/>
      <c r="X968" s="711"/>
      <c r="Y968" s="711"/>
      <c r="Z968" s="711"/>
      <c r="AA968" s="711"/>
      <c r="AB968" s="711"/>
      <c r="AC968" s="711"/>
      <c r="AD968" s="711"/>
      <c r="AE968" s="711"/>
      <c r="AF968" s="711"/>
      <c r="AG968" s="711"/>
      <c r="AH968" s="711"/>
      <c r="AI968" s="711"/>
      <c r="AJ968" s="711"/>
    </row>
    <row r="969" spans="1:36" ht="15.75" customHeight="1">
      <c r="A969" s="711"/>
      <c r="B969" s="711"/>
      <c r="C969" s="711"/>
      <c r="D969" s="711"/>
      <c r="E969" s="711"/>
      <c r="F969" s="711"/>
      <c r="G969" s="711"/>
      <c r="H969" s="711"/>
      <c r="I969" s="711"/>
      <c r="J969" s="711"/>
      <c r="K969" s="711"/>
      <c r="L969" s="711"/>
      <c r="M969" s="711"/>
      <c r="N969" s="711"/>
      <c r="O969" s="711"/>
      <c r="P969" s="711"/>
      <c r="Q969" s="711"/>
      <c r="R969" s="711"/>
      <c r="S969" s="711"/>
      <c r="T969" s="711"/>
      <c r="U969" s="711"/>
      <c r="V969" s="711"/>
      <c r="W969" s="711"/>
      <c r="X969" s="711"/>
      <c r="Y969" s="711"/>
      <c r="Z969" s="711"/>
      <c r="AA969" s="711"/>
      <c r="AB969" s="711"/>
      <c r="AC969" s="711"/>
      <c r="AD969" s="711"/>
      <c r="AE969" s="711"/>
      <c r="AF969" s="711"/>
      <c r="AG969" s="711"/>
      <c r="AH969" s="711"/>
      <c r="AI969" s="711"/>
      <c r="AJ969" s="711"/>
    </row>
    <row r="970" spans="1:36" ht="15.75" customHeight="1">
      <c r="A970" s="711"/>
      <c r="B970" s="711"/>
      <c r="C970" s="711"/>
      <c r="D970" s="711"/>
      <c r="E970" s="711"/>
      <c r="F970" s="711"/>
      <c r="G970" s="711"/>
      <c r="H970" s="711"/>
      <c r="I970" s="711"/>
      <c r="J970" s="711"/>
      <c r="K970" s="711"/>
      <c r="L970" s="711"/>
      <c r="M970" s="711"/>
      <c r="N970" s="711"/>
      <c r="O970" s="711"/>
      <c r="P970" s="711"/>
      <c r="Q970" s="711"/>
      <c r="R970" s="711"/>
      <c r="S970" s="711"/>
      <c r="T970" s="711"/>
      <c r="U970" s="711"/>
      <c r="V970" s="711"/>
      <c r="W970" s="711"/>
      <c r="X970" s="711"/>
      <c r="Y970" s="711"/>
      <c r="Z970" s="711"/>
      <c r="AA970" s="711"/>
      <c r="AB970" s="711"/>
      <c r="AC970" s="711"/>
      <c r="AD970" s="711"/>
      <c r="AE970" s="711"/>
      <c r="AF970" s="711"/>
      <c r="AG970" s="711"/>
      <c r="AH970" s="711"/>
      <c r="AI970" s="711"/>
      <c r="AJ970" s="711"/>
    </row>
    <row r="971" spans="1:36" ht="15.75" customHeight="1">
      <c r="A971" s="711"/>
      <c r="B971" s="711"/>
      <c r="C971" s="711"/>
      <c r="D971" s="711"/>
      <c r="E971" s="711"/>
      <c r="F971" s="711"/>
      <c r="G971" s="711"/>
      <c r="H971" s="711"/>
      <c r="I971" s="711"/>
      <c r="J971" s="711"/>
      <c r="K971" s="711"/>
      <c r="L971" s="711"/>
      <c r="M971" s="711"/>
      <c r="N971" s="711"/>
      <c r="O971" s="711"/>
      <c r="P971" s="711"/>
      <c r="Q971" s="711"/>
      <c r="R971" s="711"/>
      <c r="S971" s="711"/>
      <c r="T971" s="711"/>
      <c r="U971" s="711"/>
      <c r="V971" s="711"/>
      <c r="W971" s="711"/>
      <c r="X971" s="711"/>
      <c r="Y971" s="711"/>
      <c r="Z971" s="711"/>
      <c r="AA971" s="711"/>
      <c r="AB971" s="711"/>
      <c r="AC971" s="711"/>
      <c r="AD971" s="711"/>
      <c r="AE971" s="711"/>
      <c r="AF971" s="711"/>
      <c r="AG971" s="711"/>
      <c r="AH971" s="711"/>
      <c r="AI971" s="711"/>
      <c r="AJ971" s="711"/>
    </row>
    <row r="972" spans="1:36" ht="15.75" customHeight="1">
      <c r="A972" s="711"/>
      <c r="B972" s="711"/>
      <c r="C972" s="711"/>
      <c r="D972" s="711"/>
      <c r="E972" s="711"/>
      <c r="F972" s="711"/>
      <c r="G972" s="711"/>
      <c r="H972" s="711"/>
      <c r="I972" s="711"/>
      <c r="J972" s="711"/>
      <c r="K972" s="711"/>
      <c r="L972" s="711"/>
      <c r="M972" s="711"/>
      <c r="N972" s="711"/>
      <c r="O972" s="711"/>
      <c r="P972" s="711"/>
      <c r="Q972" s="711"/>
      <c r="R972" s="711"/>
      <c r="S972" s="711"/>
      <c r="T972" s="711"/>
      <c r="U972" s="711"/>
      <c r="V972" s="711"/>
      <c r="W972" s="711"/>
      <c r="X972" s="711"/>
      <c r="Y972" s="711"/>
      <c r="Z972" s="711"/>
      <c r="AA972" s="711"/>
      <c r="AB972" s="711"/>
      <c r="AC972" s="711"/>
      <c r="AD972" s="711"/>
      <c r="AE972" s="711"/>
      <c r="AF972" s="711"/>
      <c r="AG972" s="711"/>
      <c r="AH972" s="711"/>
      <c r="AI972" s="711"/>
      <c r="AJ972" s="711"/>
    </row>
    <row r="973" spans="1:36" ht="15.75" customHeight="1">
      <c r="A973" s="711"/>
      <c r="B973" s="711"/>
      <c r="C973" s="711"/>
      <c r="D973" s="711"/>
      <c r="E973" s="711"/>
      <c r="F973" s="711"/>
      <c r="G973" s="711"/>
      <c r="H973" s="711"/>
      <c r="I973" s="711"/>
      <c r="J973" s="711"/>
      <c r="K973" s="711"/>
      <c r="L973" s="711"/>
      <c r="M973" s="711"/>
      <c r="N973" s="711"/>
      <c r="O973" s="711"/>
      <c r="P973" s="711"/>
      <c r="Q973" s="711"/>
      <c r="R973" s="711"/>
      <c r="S973" s="711"/>
      <c r="T973" s="711"/>
      <c r="U973" s="711"/>
      <c r="V973" s="711"/>
      <c r="W973" s="711"/>
      <c r="X973" s="711"/>
      <c r="Y973" s="711"/>
      <c r="Z973" s="711"/>
      <c r="AA973" s="711"/>
      <c r="AB973" s="711"/>
      <c r="AC973" s="711"/>
      <c r="AD973" s="711"/>
      <c r="AE973" s="711"/>
      <c r="AF973" s="711"/>
      <c r="AG973" s="711"/>
      <c r="AH973" s="711"/>
      <c r="AI973" s="711"/>
      <c r="AJ973" s="711"/>
    </row>
    <row r="974" spans="1:36" ht="15.75" customHeight="1">
      <c r="A974" s="711"/>
      <c r="B974" s="711"/>
      <c r="C974" s="711"/>
      <c r="D974" s="711"/>
      <c r="E974" s="711"/>
      <c r="F974" s="711"/>
      <c r="G974" s="711"/>
      <c r="H974" s="711"/>
      <c r="I974" s="711"/>
      <c r="J974" s="711"/>
      <c r="K974" s="711"/>
      <c r="L974" s="711"/>
      <c r="M974" s="711"/>
      <c r="N974" s="711"/>
      <c r="O974" s="711"/>
      <c r="P974" s="711"/>
      <c r="Q974" s="711"/>
      <c r="R974" s="711"/>
      <c r="S974" s="711"/>
      <c r="T974" s="711"/>
      <c r="U974" s="711"/>
      <c r="V974" s="711"/>
      <c r="W974" s="711"/>
      <c r="X974" s="711"/>
      <c r="Y974" s="711"/>
      <c r="Z974" s="711"/>
      <c r="AA974" s="711"/>
      <c r="AB974" s="711"/>
      <c r="AC974" s="711"/>
      <c r="AD974" s="711"/>
      <c r="AE974" s="711"/>
      <c r="AF974" s="711"/>
      <c r="AG974" s="711"/>
      <c r="AH974" s="711"/>
      <c r="AI974" s="711"/>
      <c r="AJ974" s="711"/>
    </row>
    <row r="975" spans="1:36" ht="15.75" customHeight="1">
      <c r="A975" s="711"/>
      <c r="B975" s="711"/>
      <c r="C975" s="711"/>
      <c r="D975" s="711"/>
      <c r="E975" s="711"/>
      <c r="F975" s="711"/>
      <c r="G975" s="711"/>
      <c r="H975" s="711"/>
      <c r="I975" s="711"/>
      <c r="J975" s="711"/>
      <c r="K975" s="711"/>
      <c r="L975" s="711"/>
      <c r="M975" s="711"/>
      <c r="N975" s="711"/>
      <c r="O975" s="711"/>
      <c r="P975" s="711"/>
      <c r="Q975" s="711"/>
      <c r="R975" s="711"/>
      <c r="S975" s="711"/>
      <c r="T975" s="711"/>
      <c r="U975" s="711"/>
      <c r="V975" s="711"/>
      <c r="W975" s="711"/>
      <c r="X975" s="711"/>
      <c r="Y975" s="711"/>
      <c r="Z975" s="711"/>
      <c r="AA975" s="711"/>
      <c r="AB975" s="711"/>
      <c r="AC975" s="711"/>
      <c r="AD975" s="711"/>
      <c r="AE975" s="711"/>
      <c r="AF975" s="711"/>
      <c r="AG975" s="711"/>
      <c r="AH975" s="711"/>
      <c r="AI975" s="711"/>
      <c r="AJ975" s="711"/>
    </row>
    <row r="976" spans="1:36" ht="15.75" customHeight="1">
      <c r="A976" s="711"/>
      <c r="B976" s="711"/>
      <c r="C976" s="711"/>
      <c r="D976" s="711"/>
      <c r="E976" s="711"/>
      <c r="F976" s="711"/>
      <c r="G976" s="711"/>
      <c r="H976" s="711"/>
      <c r="I976" s="711"/>
      <c r="J976" s="711"/>
      <c r="K976" s="711"/>
      <c r="L976" s="711"/>
      <c r="M976" s="711"/>
      <c r="N976" s="711"/>
      <c r="O976" s="711"/>
      <c r="P976" s="711"/>
      <c r="Q976" s="711"/>
      <c r="R976" s="711"/>
      <c r="S976" s="711"/>
      <c r="T976" s="711"/>
      <c r="U976" s="711"/>
      <c r="V976" s="711"/>
      <c r="W976" s="711"/>
      <c r="X976" s="711"/>
      <c r="Y976" s="711"/>
      <c r="Z976" s="711"/>
      <c r="AA976" s="711"/>
      <c r="AB976" s="711"/>
      <c r="AC976" s="711"/>
      <c r="AD976" s="711"/>
      <c r="AE976" s="711"/>
      <c r="AF976" s="711"/>
      <c r="AG976" s="711"/>
      <c r="AH976" s="711"/>
      <c r="AI976" s="711"/>
      <c r="AJ976" s="711"/>
    </row>
    <row r="977" spans="1:36" ht="15.75" customHeight="1">
      <c r="A977" s="711"/>
      <c r="B977" s="711"/>
      <c r="C977" s="711"/>
      <c r="D977" s="711"/>
      <c r="E977" s="711"/>
      <c r="F977" s="711"/>
      <c r="G977" s="711"/>
      <c r="H977" s="711"/>
      <c r="I977" s="711"/>
      <c r="J977" s="711"/>
      <c r="K977" s="711"/>
      <c r="L977" s="711"/>
      <c r="M977" s="711"/>
      <c r="N977" s="711"/>
      <c r="O977" s="711"/>
      <c r="P977" s="711"/>
      <c r="Q977" s="711"/>
      <c r="R977" s="711"/>
      <c r="S977" s="711"/>
      <c r="T977" s="711"/>
      <c r="U977" s="711"/>
      <c r="V977" s="711"/>
      <c r="W977" s="711"/>
      <c r="X977" s="711"/>
      <c r="Y977" s="711"/>
      <c r="Z977" s="711"/>
      <c r="AA977" s="711"/>
      <c r="AB977" s="711"/>
      <c r="AC977" s="711"/>
      <c r="AD977" s="711"/>
      <c r="AE977" s="711"/>
      <c r="AF977" s="711"/>
      <c r="AG977" s="711"/>
      <c r="AH977" s="711"/>
      <c r="AI977" s="711"/>
      <c r="AJ977" s="711"/>
    </row>
    <row r="978" spans="1:36" ht="15.75" customHeight="1">
      <c r="A978" s="711"/>
      <c r="B978" s="711"/>
      <c r="C978" s="711"/>
      <c r="D978" s="711"/>
      <c r="E978" s="711"/>
      <c r="F978" s="711"/>
      <c r="G978" s="711"/>
      <c r="H978" s="711"/>
      <c r="I978" s="711"/>
      <c r="J978" s="711"/>
      <c r="K978" s="711"/>
      <c r="L978" s="711"/>
      <c r="M978" s="711"/>
      <c r="N978" s="711"/>
      <c r="O978" s="711"/>
      <c r="P978" s="711"/>
      <c r="Q978" s="711"/>
      <c r="R978" s="711"/>
      <c r="S978" s="711"/>
      <c r="T978" s="711"/>
      <c r="U978" s="711"/>
      <c r="V978" s="711"/>
      <c r="W978" s="711"/>
      <c r="X978" s="711"/>
      <c r="Y978" s="711"/>
      <c r="Z978" s="711"/>
      <c r="AA978" s="711"/>
      <c r="AB978" s="711"/>
      <c r="AC978" s="711"/>
      <c r="AD978" s="711"/>
      <c r="AE978" s="711"/>
      <c r="AF978" s="711"/>
      <c r="AG978" s="711"/>
      <c r="AH978" s="711"/>
      <c r="AI978" s="711"/>
      <c r="AJ978" s="711"/>
    </row>
    <row r="979" spans="1:36" ht="15.75" customHeight="1">
      <c r="A979" s="711"/>
      <c r="B979" s="711"/>
      <c r="C979" s="711"/>
      <c r="D979" s="711"/>
      <c r="E979" s="711"/>
      <c r="F979" s="711"/>
      <c r="G979" s="711"/>
      <c r="H979" s="711"/>
      <c r="I979" s="711"/>
      <c r="J979" s="711"/>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1"/>
      <c r="AG979" s="711"/>
      <c r="AH979" s="711"/>
      <c r="AI979" s="711"/>
      <c r="AJ979" s="711"/>
    </row>
    <row r="980" spans="1:36" ht="15.75" customHeight="1">
      <c r="A980" s="711"/>
      <c r="B980" s="711"/>
      <c r="C980" s="711"/>
      <c r="D980" s="711"/>
      <c r="E980" s="711"/>
      <c r="F980" s="711"/>
      <c r="G980" s="711"/>
      <c r="H980" s="711"/>
      <c r="I980" s="711"/>
      <c r="J980" s="711"/>
      <c r="K980" s="711"/>
      <c r="L980" s="711"/>
      <c r="M980" s="711"/>
      <c r="N980" s="711"/>
      <c r="O980" s="711"/>
      <c r="P980" s="711"/>
      <c r="Q980" s="711"/>
      <c r="R980" s="711"/>
      <c r="S980" s="711"/>
      <c r="T980" s="711"/>
      <c r="U980" s="711"/>
      <c r="V980" s="711"/>
      <c r="W980" s="711"/>
      <c r="X980" s="711"/>
      <c r="Y980" s="711"/>
      <c r="Z980" s="711"/>
      <c r="AA980" s="711"/>
      <c r="AB980" s="711"/>
      <c r="AC980" s="711"/>
      <c r="AD980" s="711"/>
      <c r="AE980" s="711"/>
      <c r="AF980" s="711"/>
      <c r="AG980" s="711"/>
      <c r="AH980" s="711"/>
      <c r="AI980" s="711"/>
      <c r="AJ980" s="711"/>
    </row>
    <row r="981" spans="1:36" ht="15.75" customHeight="1">
      <c r="A981" s="711"/>
      <c r="B981" s="711"/>
      <c r="C981" s="711"/>
      <c r="D981" s="711"/>
      <c r="E981" s="711"/>
      <c r="F981" s="711"/>
      <c r="G981" s="711"/>
      <c r="H981" s="711"/>
      <c r="I981" s="711"/>
      <c r="J981" s="711"/>
      <c r="K981" s="711"/>
      <c r="L981" s="711"/>
      <c r="M981" s="711"/>
      <c r="N981" s="711"/>
      <c r="O981" s="711"/>
      <c r="P981" s="711"/>
      <c r="Q981" s="711"/>
      <c r="R981" s="711"/>
      <c r="S981" s="711"/>
      <c r="T981" s="711"/>
      <c r="U981" s="711"/>
      <c r="V981" s="711"/>
      <c r="W981" s="711"/>
      <c r="X981" s="711"/>
      <c r="Y981" s="711"/>
      <c r="Z981" s="711"/>
      <c r="AA981" s="711"/>
      <c r="AB981" s="711"/>
      <c r="AC981" s="711"/>
      <c r="AD981" s="711"/>
      <c r="AE981" s="711"/>
      <c r="AF981" s="711"/>
      <c r="AG981" s="711"/>
      <c r="AH981" s="711"/>
      <c r="AI981" s="711"/>
      <c r="AJ981" s="711"/>
    </row>
    <row r="982" spans="1:36" ht="15.75" customHeight="1">
      <c r="A982" s="711"/>
      <c r="B982" s="711"/>
      <c r="C982" s="711"/>
      <c r="D982" s="711"/>
      <c r="E982" s="711"/>
      <c r="F982" s="711"/>
      <c r="G982" s="711"/>
      <c r="H982" s="711"/>
      <c r="I982" s="711"/>
      <c r="J982" s="711"/>
      <c r="K982" s="711"/>
      <c r="L982" s="711"/>
      <c r="M982" s="711"/>
      <c r="N982" s="711"/>
      <c r="O982" s="711"/>
      <c r="P982" s="711"/>
      <c r="Q982" s="711"/>
      <c r="R982" s="711"/>
      <c r="S982" s="711"/>
      <c r="T982" s="711"/>
      <c r="U982" s="711"/>
      <c r="V982" s="711"/>
      <c r="W982" s="711"/>
      <c r="X982" s="711"/>
      <c r="Y982" s="711"/>
      <c r="Z982" s="711"/>
      <c r="AA982" s="711"/>
      <c r="AB982" s="711"/>
      <c r="AC982" s="711"/>
      <c r="AD982" s="711"/>
      <c r="AE982" s="711"/>
      <c r="AF982" s="711"/>
      <c r="AG982" s="711"/>
      <c r="AH982" s="711"/>
      <c r="AI982" s="711"/>
      <c r="AJ982" s="711"/>
    </row>
    <row r="983" spans="1:36" ht="15.75" customHeight="1">
      <c r="A983" s="711"/>
      <c r="B983" s="711"/>
      <c r="C983" s="711"/>
      <c r="D983" s="711"/>
      <c r="E983" s="711"/>
      <c r="F983" s="711"/>
      <c r="G983" s="711"/>
      <c r="H983" s="711"/>
      <c r="I983" s="711"/>
      <c r="J983" s="711"/>
      <c r="K983" s="711"/>
      <c r="L983" s="711"/>
      <c r="M983" s="711"/>
      <c r="N983" s="711"/>
      <c r="O983" s="711"/>
      <c r="P983" s="711"/>
      <c r="Q983" s="711"/>
      <c r="R983" s="711"/>
      <c r="S983" s="711"/>
      <c r="T983" s="711"/>
      <c r="U983" s="711"/>
      <c r="V983" s="711"/>
      <c r="W983" s="711"/>
      <c r="X983" s="711"/>
      <c r="Y983" s="711"/>
      <c r="Z983" s="711"/>
      <c r="AA983" s="711"/>
      <c r="AB983" s="711"/>
      <c r="AC983" s="711"/>
      <c r="AD983" s="711"/>
      <c r="AE983" s="711"/>
      <c r="AF983" s="711"/>
      <c r="AG983" s="711"/>
      <c r="AH983" s="711"/>
      <c r="AI983" s="711"/>
      <c r="AJ983" s="711"/>
    </row>
    <row r="984" spans="1:36" ht="15.75" customHeight="1">
      <c r="A984" s="711"/>
      <c r="B984" s="711"/>
      <c r="C984" s="711"/>
      <c r="D984" s="711"/>
      <c r="E984" s="711"/>
      <c r="F984" s="711"/>
      <c r="G984" s="711"/>
      <c r="H984" s="711"/>
      <c r="I984" s="711"/>
      <c r="J984" s="711"/>
      <c r="K984" s="711"/>
      <c r="L984" s="711"/>
      <c r="M984" s="711"/>
      <c r="N984" s="711"/>
      <c r="O984" s="711"/>
      <c r="P984" s="711"/>
      <c r="Q984" s="711"/>
      <c r="R984" s="711"/>
      <c r="S984" s="711"/>
      <c r="T984" s="711"/>
      <c r="U984" s="711"/>
      <c r="V984" s="711"/>
      <c r="W984" s="711"/>
      <c r="X984" s="711"/>
      <c r="Y984" s="711"/>
      <c r="Z984" s="711"/>
      <c r="AA984" s="711"/>
      <c r="AB984" s="711"/>
      <c r="AC984" s="711"/>
      <c r="AD984" s="711"/>
      <c r="AE984" s="711"/>
      <c r="AF984" s="711"/>
      <c r="AG984" s="711"/>
      <c r="AH984" s="711"/>
      <c r="AI984" s="711"/>
      <c r="AJ984" s="711"/>
    </row>
    <row r="985" spans="1:36" ht="15.75" customHeight="1">
      <c r="A985" s="711"/>
      <c r="B985" s="711"/>
      <c r="C985" s="711"/>
      <c r="D985" s="711"/>
      <c r="E985" s="711"/>
      <c r="F985" s="711"/>
      <c r="G985" s="711"/>
      <c r="H985" s="711"/>
      <c r="I985" s="711"/>
      <c r="J985" s="711"/>
      <c r="K985" s="711"/>
      <c r="L985" s="711"/>
      <c r="M985" s="711"/>
      <c r="N985" s="711"/>
      <c r="O985" s="711"/>
      <c r="P985" s="711"/>
      <c r="Q985" s="711"/>
      <c r="R985" s="711"/>
      <c r="S985" s="711"/>
      <c r="T985" s="711"/>
      <c r="U985" s="711"/>
      <c r="V985" s="711"/>
      <c r="W985" s="711"/>
      <c r="X985" s="711"/>
      <c r="Y985" s="711"/>
      <c r="Z985" s="711"/>
      <c r="AA985" s="711"/>
      <c r="AB985" s="711"/>
      <c r="AC985" s="711"/>
      <c r="AD985" s="711"/>
      <c r="AE985" s="711"/>
      <c r="AF985" s="711"/>
      <c r="AG985" s="711"/>
      <c r="AH985" s="711"/>
      <c r="AI985" s="711"/>
      <c r="AJ985" s="711"/>
    </row>
    <row r="986" spans="1:36" ht="15.75" customHeight="1">
      <c r="A986" s="711"/>
      <c r="B986" s="711"/>
      <c r="C986" s="711"/>
      <c r="D986" s="711"/>
      <c r="E986" s="711"/>
      <c r="F986" s="711"/>
      <c r="G986" s="711"/>
      <c r="H986" s="711"/>
      <c r="I986" s="711"/>
      <c r="J986" s="711"/>
      <c r="K986" s="711"/>
      <c r="L986" s="711"/>
      <c r="M986" s="711"/>
      <c r="N986" s="711"/>
      <c r="O986" s="711"/>
      <c r="P986" s="711"/>
      <c r="Q986" s="711"/>
      <c r="R986" s="711"/>
      <c r="S986" s="711"/>
      <c r="T986" s="711"/>
      <c r="U986" s="711"/>
      <c r="V986" s="711"/>
      <c r="W986" s="711"/>
      <c r="X986" s="711"/>
      <c r="Y986" s="711"/>
      <c r="Z986" s="711"/>
      <c r="AA986" s="711"/>
      <c r="AB986" s="711"/>
      <c r="AC986" s="711"/>
      <c r="AD986" s="711"/>
      <c r="AE986" s="711"/>
      <c r="AF986" s="711"/>
      <c r="AG986" s="711"/>
      <c r="AH986" s="711"/>
      <c r="AI986" s="711"/>
      <c r="AJ986" s="711"/>
    </row>
    <row r="987" spans="1:36" ht="15.75" customHeight="1">
      <c r="A987" s="711"/>
      <c r="B987" s="711"/>
      <c r="C987" s="711"/>
      <c r="D987" s="711"/>
      <c r="E987" s="711"/>
      <c r="F987" s="711"/>
      <c r="G987" s="711"/>
      <c r="H987" s="711"/>
      <c r="I987" s="711"/>
      <c r="J987" s="711"/>
      <c r="K987" s="711"/>
      <c r="L987" s="711"/>
      <c r="M987" s="711"/>
      <c r="N987" s="711"/>
      <c r="O987" s="711"/>
      <c r="P987" s="711"/>
      <c r="Q987" s="711"/>
      <c r="R987" s="711"/>
      <c r="S987" s="711"/>
      <c r="T987" s="711"/>
      <c r="U987" s="711"/>
      <c r="V987" s="711"/>
      <c r="W987" s="711"/>
      <c r="X987" s="711"/>
      <c r="Y987" s="711"/>
      <c r="Z987" s="711"/>
      <c r="AA987" s="711"/>
      <c r="AB987" s="711"/>
      <c r="AC987" s="711"/>
      <c r="AD987" s="711"/>
      <c r="AE987" s="711"/>
      <c r="AF987" s="711"/>
      <c r="AG987" s="711"/>
      <c r="AH987" s="711"/>
      <c r="AI987" s="711"/>
      <c r="AJ987" s="711"/>
    </row>
    <row r="988" spans="1:36" ht="15.75" customHeight="1">
      <c r="A988" s="711"/>
      <c r="B988" s="711"/>
      <c r="C988" s="711"/>
      <c r="D988" s="711"/>
      <c r="E988" s="711"/>
      <c r="F988" s="711"/>
      <c r="G988" s="711"/>
      <c r="H988" s="711"/>
      <c r="I988" s="711"/>
      <c r="J988" s="711"/>
      <c r="K988" s="711"/>
      <c r="L988" s="711"/>
      <c r="M988" s="711"/>
      <c r="N988" s="711"/>
      <c r="O988" s="711"/>
      <c r="P988" s="711"/>
      <c r="Q988" s="711"/>
      <c r="R988" s="711"/>
      <c r="S988" s="711"/>
      <c r="T988" s="711"/>
      <c r="U988" s="711"/>
      <c r="V988" s="711"/>
      <c r="W988" s="711"/>
      <c r="X988" s="711"/>
      <c r="Y988" s="711"/>
      <c r="Z988" s="711"/>
      <c r="AA988" s="711"/>
      <c r="AB988" s="711"/>
      <c r="AC988" s="711"/>
      <c r="AD988" s="711"/>
      <c r="AE988" s="711"/>
      <c r="AF988" s="711"/>
      <c r="AG988" s="711"/>
      <c r="AH988" s="711"/>
      <c r="AI988" s="711"/>
      <c r="AJ988" s="711"/>
    </row>
    <row r="989" spans="1:36" ht="15.75" customHeight="1">
      <c r="A989" s="711"/>
      <c r="B989" s="711"/>
      <c r="C989" s="711"/>
      <c r="D989" s="711"/>
      <c r="E989" s="711"/>
      <c r="F989" s="711"/>
      <c r="G989" s="711"/>
      <c r="H989" s="711"/>
      <c r="I989" s="711"/>
      <c r="J989" s="711"/>
      <c r="K989" s="711"/>
      <c r="L989" s="711"/>
      <c r="M989" s="711"/>
      <c r="N989" s="711"/>
      <c r="O989" s="711"/>
      <c r="P989" s="711"/>
      <c r="Q989" s="711"/>
      <c r="R989" s="711"/>
      <c r="S989" s="711"/>
      <c r="T989" s="711"/>
      <c r="U989" s="711"/>
      <c r="V989" s="711"/>
      <c r="W989" s="711"/>
      <c r="X989" s="711"/>
      <c r="Y989" s="711"/>
      <c r="Z989" s="711"/>
      <c r="AA989" s="711"/>
      <c r="AB989" s="711"/>
      <c r="AC989" s="711"/>
      <c r="AD989" s="711"/>
      <c r="AE989" s="711"/>
      <c r="AF989" s="711"/>
      <c r="AG989" s="711"/>
      <c r="AH989" s="711"/>
      <c r="AI989" s="711"/>
      <c r="AJ989" s="711"/>
    </row>
    <row r="990" spans="1:36" ht="15.75" customHeight="1">
      <c r="A990" s="711"/>
      <c r="B990" s="711"/>
      <c r="C990" s="711"/>
      <c r="D990" s="711"/>
      <c r="E990" s="711"/>
      <c r="F990" s="711"/>
      <c r="G990" s="711"/>
      <c r="H990" s="711"/>
      <c r="I990" s="711"/>
      <c r="J990" s="711"/>
      <c r="K990" s="711"/>
      <c r="L990" s="711"/>
      <c r="M990" s="711"/>
      <c r="N990" s="711"/>
      <c r="O990" s="711"/>
      <c r="P990" s="711"/>
      <c r="Q990" s="711"/>
      <c r="R990" s="711"/>
      <c r="S990" s="711"/>
      <c r="T990" s="711"/>
      <c r="U990" s="711"/>
      <c r="V990" s="711"/>
      <c r="W990" s="711"/>
      <c r="X990" s="711"/>
      <c r="Y990" s="711"/>
      <c r="Z990" s="711"/>
      <c r="AA990" s="711"/>
      <c r="AB990" s="711"/>
      <c r="AC990" s="711"/>
      <c r="AD990" s="711"/>
      <c r="AE990" s="711"/>
      <c r="AF990" s="711"/>
      <c r="AG990" s="711"/>
      <c r="AH990" s="711"/>
      <c r="AI990" s="711"/>
      <c r="AJ990" s="711"/>
    </row>
    <row r="991" spans="1:36" ht="15.75" customHeight="1">
      <c r="A991" s="711"/>
      <c r="B991" s="711"/>
      <c r="C991" s="711"/>
      <c r="D991" s="711"/>
      <c r="E991" s="711"/>
      <c r="F991" s="711"/>
      <c r="G991" s="711"/>
      <c r="H991" s="711"/>
      <c r="I991" s="711"/>
      <c r="J991" s="711"/>
      <c r="K991" s="711"/>
      <c r="L991" s="711"/>
      <c r="M991" s="711"/>
      <c r="N991" s="711"/>
      <c r="O991" s="711"/>
      <c r="P991" s="711"/>
      <c r="Q991" s="711"/>
      <c r="R991" s="711"/>
      <c r="S991" s="711"/>
      <c r="T991" s="711"/>
      <c r="U991" s="711"/>
      <c r="V991" s="711"/>
      <c r="W991" s="711"/>
      <c r="X991" s="711"/>
      <c r="Y991" s="711"/>
      <c r="Z991" s="711"/>
      <c r="AA991" s="711"/>
      <c r="AB991" s="711"/>
      <c r="AC991" s="711"/>
      <c r="AD991" s="711"/>
      <c r="AE991" s="711"/>
      <c r="AF991" s="711"/>
      <c r="AG991" s="711"/>
      <c r="AH991" s="711"/>
      <c r="AI991" s="711"/>
      <c r="AJ991" s="711"/>
    </row>
    <row r="992" spans="1:36" ht="15.75" customHeight="1">
      <c r="A992" s="711"/>
      <c r="B992" s="711"/>
      <c r="C992" s="711"/>
      <c r="D992" s="711"/>
      <c r="E992" s="711"/>
      <c r="F992" s="711"/>
      <c r="G992" s="711"/>
      <c r="H992" s="711"/>
      <c r="I992" s="711"/>
      <c r="J992" s="711"/>
      <c r="K992" s="711"/>
      <c r="L992" s="711"/>
      <c r="M992" s="711"/>
      <c r="N992" s="711"/>
      <c r="O992" s="711"/>
      <c r="P992" s="711"/>
      <c r="Q992" s="711"/>
      <c r="R992" s="711"/>
      <c r="S992" s="711"/>
      <c r="T992" s="711"/>
      <c r="U992" s="711"/>
      <c r="V992" s="711"/>
      <c r="W992" s="711"/>
      <c r="X992" s="711"/>
      <c r="Y992" s="711"/>
      <c r="Z992" s="711"/>
      <c r="AA992" s="711"/>
      <c r="AB992" s="711"/>
      <c r="AC992" s="711"/>
      <c r="AD992" s="711"/>
      <c r="AE992" s="711"/>
      <c r="AF992" s="711"/>
      <c r="AG992" s="711"/>
      <c r="AH992" s="711"/>
      <c r="AI992" s="711"/>
      <c r="AJ992" s="711"/>
    </row>
    <row r="993" spans="1:36" ht="15.75" customHeight="1">
      <c r="A993" s="711"/>
      <c r="B993" s="711"/>
      <c r="C993" s="711"/>
      <c r="D993" s="711"/>
      <c r="E993" s="711"/>
      <c r="F993" s="711"/>
      <c r="G993" s="711"/>
      <c r="H993" s="711"/>
      <c r="I993" s="711"/>
      <c r="J993" s="711"/>
      <c r="K993" s="711"/>
      <c r="L993" s="711"/>
      <c r="M993" s="711"/>
      <c r="N993" s="711"/>
      <c r="O993" s="711"/>
      <c r="P993" s="711"/>
      <c r="Q993" s="711"/>
      <c r="R993" s="711"/>
      <c r="S993" s="711"/>
      <c r="T993" s="711"/>
      <c r="U993" s="711"/>
      <c r="V993" s="711"/>
      <c r="W993" s="711"/>
      <c r="X993" s="711"/>
      <c r="Y993" s="711"/>
      <c r="Z993" s="711"/>
      <c r="AA993" s="711"/>
      <c r="AB993" s="711"/>
      <c r="AC993" s="711"/>
      <c r="AD993" s="711"/>
      <c r="AE993" s="711"/>
      <c r="AF993" s="711"/>
      <c r="AG993" s="711"/>
      <c r="AH993" s="711"/>
      <c r="AI993" s="711"/>
      <c r="AJ993" s="711"/>
    </row>
    <row r="994" spans="1:36" ht="15.75" customHeight="1">
      <c r="A994" s="711"/>
      <c r="B994" s="711"/>
      <c r="C994" s="711"/>
      <c r="D994" s="711"/>
      <c r="E994" s="711"/>
      <c r="F994" s="711"/>
      <c r="G994" s="711"/>
      <c r="H994" s="711"/>
      <c r="I994" s="711"/>
      <c r="J994" s="711"/>
      <c r="K994" s="711"/>
      <c r="L994" s="711"/>
      <c r="M994" s="711"/>
      <c r="N994" s="711"/>
      <c r="O994" s="711"/>
      <c r="P994" s="711"/>
      <c r="Q994" s="711"/>
      <c r="R994" s="711"/>
      <c r="S994" s="711"/>
      <c r="T994" s="711"/>
      <c r="U994" s="711"/>
      <c r="V994" s="711"/>
      <c r="W994" s="711"/>
      <c r="X994" s="711"/>
      <c r="Y994" s="711"/>
      <c r="Z994" s="711"/>
      <c r="AA994" s="711"/>
      <c r="AB994" s="711"/>
      <c r="AC994" s="711"/>
      <c r="AD994" s="711"/>
      <c r="AE994" s="711"/>
      <c r="AF994" s="711"/>
      <c r="AG994" s="711"/>
      <c r="AH994" s="711"/>
      <c r="AI994" s="711"/>
      <c r="AJ994" s="711"/>
    </row>
    <row r="995" spans="1:36" ht="15.75" customHeight="1">
      <c r="A995" s="711"/>
      <c r="B995" s="711"/>
      <c r="C995" s="711"/>
      <c r="D995" s="711"/>
      <c r="E995" s="711"/>
      <c r="F995" s="711"/>
      <c r="G995" s="711"/>
      <c r="H995" s="711"/>
      <c r="I995" s="711"/>
      <c r="J995" s="711"/>
      <c r="K995" s="711"/>
      <c r="L995" s="711"/>
      <c r="M995" s="711"/>
      <c r="N995" s="711"/>
      <c r="O995" s="711"/>
      <c r="P995" s="711"/>
      <c r="Q995" s="711"/>
      <c r="R995" s="711"/>
      <c r="S995" s="711"/>
      <c r="T995" s="711"/>
      <c r="U995" s="711"/>
      <c r="V995" s="711"/>
      <c r="W995" s="711"/>
      <c r="X995" s="711"/>
      <c r="Y995" s="711"/>
      <c r="Z995" s="711"/>
      <c r="AA995" s="711"/>
      <c r="AB995" s="711"/>
      <c r="AC995" s="711"/>
      <c r="AD995" s="711"/>
      <c r="AE995" s="711"/>
      <c r="AF995" s="711"/>
      <c r="AG995" s="711"/>
      <c r="AH995" s="711"/>
      <c r="AI995" s="711"/>
      <c r="AJ995" s="711"/>
    </row>
    <row r="996" spans="1:36" ht="15.75" customHeight="1">
      <c r="A996" s="711"/>
      <c r="B996" s="711"/>
      <c r="C996" s="711"/>
      <c r="D996" s="711"/>
      <c r="E996" s="711"/>
      <c r="F996" s="711"/>
      <c r="G996" s="711"/>
      <c r="H996" s="711"/>
      <c r="I996" s="711"/>
      <c r="J996" s="711"/>
      <c r="K996" s="711"/>
      <c r="L996" s="711"/>
      <c r="M996" s="711"/>
      <c r="N996" s="711"/>
      <c r="O996" s="711"/>
      <c r="P996" s="711"/>
      <c r="Q996" s="711"/>
      <c r="R996" s="711"/>
      <c r="S996" s="711"/>
      <c r="T996" s="711"/>
      <c r="U996" s="711"/>
      <c r="V996" s="711"/>
      <c r="W996" s="711"/>
      <c r="X996" s="711"/>
      <c r="Y996" s="711"/>
      <c r="Z996" s="711"/>
      <c r="AA996" s="711"/>
      <c r="AB996" s="711"/>
      <c r="AC996" s="711"/>
      <c r="AD996" s="711"/>
      <c r="AE996" s="711"/>
      <c r="AF996" s="711"/>
      <c r="AG996" s="711"/>
      <c r="AH996" s="711"/>
      <c r="AI996" s="711"/>
      <c r="AJ996" s="711"/>
    </row>
    <row r="997" spans="1:36" ht="15.75" customHeight="1">
      <c r="A997" s="711"/>
      <c r="B997" s="711"/>
      <c r="C997" s="711"/>
      <c r="D997" s="711"/>
      <c r="E997" s="711"/>
      <c r="F997" s="711"/>
      <c r="G997" s="711"/>
      <c r="H997" s="711"/>
      <c r="I997" s="711"/>
      <c r="J997" s="711"/>
      <c r="K997" s="711"/>
      <c r="L997" s="711"/>
      <c r="M997" s="711"/>
      <c r="N997" s="711"/>
      <c r="O997" s="711"/>
      <c r="P997" s="711"/>
      <c r="Q997" s="711"/>
      <c r="R997" s="711"/>
      <c r="S997" s="711"/>
      <c r="T997" s="711"/>
      <c r="U997" s="711"/>
      <c r="V997" s="711"/>
      <c r="W997" s="711"/>
      <c r="X997" s="711"/>
      <c r="Y997" s="711"/>
      <c r="Z997" s="711"/>
      <c r="AA997" s="711"/>
      <c r="AB997" s="711"/>
      <c r="AC997" s="711"/>
      <c r="AD997" s="711"/>
      <c r="AE997" s="711"/>
      <c r="AF997" s="711"/>
      <c r="AG997" s="711"/>
      <c r="AH997" s="711"/>
      <c r="AI997" s="711"/>
      <c r="AJ997" s="711"/>
    </row>
    <row r="998" spans="1:36" ht="15.75" customHeight="1">
      <c r="A998" s="711"/>
      <c r="B998" s="711"/>
      <c r="C998" s="711"/>
      <c r="D998" s="711"/>
      <c r="E998" s="711"/>
      <c r="F998" s="711"/>
      <c r="G998" s="711"/>
      <c r="H998" s="711"/>
      <c r="I998" s="711"/>
      <c r="J998" s="711"/>
      <c r="K998" s="711"/>
      <c r="L998" s="711"/>
      <c r="M998" s="711"/>
      <c r="N998" s="711"/>
      <c r="O998" s="711"/>
      <c r="P998" s="711"/>
      <c r="Q998" s="711"/>
      <c r="R998" s="711"/>
      <c r="S998" s="711"/>
      <c r="T998" s="711"/>
      <c r="U998" s="711"/>
      <c r="V998" s="711"/>
      <c r="W998" s="711"/>
      <c r="X998" s="711"/>
      <c r="Y998" s="711"/>
      <c r="Z998" s="711"/>
      <c r="AA998" s="711"/>
      <c r="AB998" s="711"/>
      <c r="AC998" s="711"/>
      <c r="AD998" s="711"/>
      <c r="AE998" s="711"/>
      <c r="AF998" s="711"/>
      <c r="AG998" s="711"/>
      <c r="AH998" s="711"/>
      <c r="AI998" s="711"/>
      <c r="AJ998" s="711"/>
    </row>
    <row r="999" spans="1:36" ht="15.75" customHeight="1">
      <c r="A999" s="711"/>
      <c r="B999" s="711"/>
      <c r="C999" s="711"/>
      <c r="D999" s="711"/>
      <c r="E999" s="711"/>
      <c r="F999" s="711"/>
      <c r="G999" s="711"/>
      <c r="H999" s="711"/>
      <c r="I999" s="711"/>
      <c r="J999" s="711"/>
      <c r="K999" s="711"/>
      <c r="L999" s="711"/>
      <c r="M999" s="711"/>
      <c r="N999" s="711"/>
      <c r="O999" s="711"/>
      <c r="P999" s="711"/>
      <c r="Q999" s="711"/>
      <c r="R999" s="711"/>
      <c r="S999" s="711"/>
      <c r="T999" s="711"/>
      <c r="U999" s="711"/>
      <c r="V999" s="711"/>
      <c r="W999" s="711"/>
      <c r="X999" s="711"/>
      <c r="Y999" s="711"/>
      <c r="Z999" s="711"/>
      <c r="AA999" s="711"/>
      <c r="AB999" s="711"/>
      <c r="AC999" s="711"/>
      <c r="AD999" s="711"/>
      <c r="AE999" s="711"/>
      <c r="AF999" s="711"/>
      <c r="AG999" s="711"/>
      <c r="AH999" s="711"/>
      <c r="AI999" s="711"/>
      <c r="AJ999" s="711"/>
    </row>
    <row r="1000" spans="1:36" ht="15.75" customHeight="1">
      <c r="A1000" s="711"/>
      <c r="B1000" s="711"/>
      <c r="C1000" s="711"/>
      <c r="D1000" s="711"/>
      <c r="E1000" s="711"/>
      <c r="F1000" s="711"/>
      <c r="G1000" s="711"/>
      <c r="H1000" s="711"/>
      <c r="I1000" s="711"/>
      <c r="J1000" s="711"/>
      <c r="K1000" s="711"/>
      <c r="L1000" s="711"/>
      <c r="M1000" s="711"/>
      <c r="N1000" s="711"/>
      <c r="O1000" s="711"/>
      <c r="P1000" s="711"/>
      <c r="Q1000" s="711"/>
      <c r="R1000" s="711"/>
      <c r="S1000" s="711"/>
      <c r="T1000" s="711"/>
      <c r="U1000" s="711"/>
      <c r="V1000" s="711"/>
      <c r="W1000" s="711"/>
      <c r="X1000" s="711"/>
      <c r="Y1000" s="711"/>
      <c r="Z1000" s="711"/>
      <c r="AA1000" s="711"/>
      <c r="AB1000" s="711"/>
      <c r="AC1000" s="711"/>
      <c r="AD1000" s="711"/>
      <c r="AE1000" s="711"/>
      <c r="AF1000" s="711"/>
      <c r="AG1000" s="711"/>
      <c r="AH1000" s="711"/>
      <c r="AI1000" s="711"/>
      <c r="AJ1000" s="711"/>
    </row>
  </sheetData>
  <mergeCells count="1099">
    <mergeCell ref="AD141:AD142"/>
    <mergeCell ref="AE141:AE142"/>
    <mergeCell ref="AF141:AF142"/>
    <mergeCell ref="AG141:AG142"/>
    <mergeCell ref="AH141:AH142"/>
    <mergeCell ref="AI141:AI142"/>
    <mergeCell ref="AJ141:AJ142"/>
    <mergeCell ref="V141:V142"/>
    <mergeCell ref="W141:W142"/>
    <mergeCell ref="Y141:Y142"/>
    <mergeCell ref="Z141:Z142"/>
    <mergeCell ref="AA141:AA142"/>
    <mergeCell ref="AB141:AB142"/>
    <mergeCell ref="AC141:AC142"/>
    <mergeCell ref="AF110:AF111"/>
    <mergeCell ref="AG110:AG111"/>
    <mergeCell ref="AH110:AH111"/>
    <mergeCell ref="AF113:AF114"/>
    <mergeCell ref="AG113:AG114"/>
    <mergeCell ref="AH113:AH114"/>
    <mergeCell ref="AI113:AI114"/>
    <mergeCell ref="AJ113:AJ114"/>
    <mergeCell ref="Y113:Y114"/>
    <mergeCell ref="Z113:Z114"/>
    <mergeCell ref="AA113:AA114"/>
    <mergeCell ref="AB113:AB114"/>
    <mergeCell ref="AC113:AC114"/>
    <mergeCell ref="AD113:AD114"/>
    <mergeCell ref="AE113:AE114"/>
    <mergeCell ref="AF115:AF116"/>
    <mergeCell ref="AG115:AG116"/>
    <mergeCell ref="AH115:AH116"/>
    <mergeCell ref="AI115:AI116"/>
    <mergeCell ref="AJ115:AJ116"/>
    <mergeCell ref="Y115:Y116"/>
    <mergeCell ref="Z115:Z116"/>
    <mergeCell ref="AA115:AA116"/>
    <mergeCell ref="AB115:AB116"/>
    <mergeCell ref="AC115:AC116"/>
    <mergeCell ref="AD115:AD116"/>
    <mergeCell ref="AE115:AE116"/>
    <mergeCell ref="AD137:AD138"/>
    <mergeCell ref="AE137:AE138"/>
    <mergeCell ref="AF137:AF138"/>
    <mergeCell ref="AG137:AG138"/>
    <mergeCell ref="AH137:AH138"/>
    <mergeCell ref="AI137:AI138"/>
    <mergeCell ref="AJ137:AJ138"/>
    <mergeCell ref="V137:V138"/>
    <mergeCell ref="W137:W138"/>
    <mergeCell ref="Y137:Y138"/>
    <mergeCell ref="Z137:Z138"/>
    <mergeCell ref="AA137:AA138"/>
    <mergeCell ref="AB137:AB138"/>
    <mergeCell ref="AC137:AC138"/>
    <mergeCell ref="AD139:AD140"/>
    <mergeCell ref="AE139:AE140"/>
    <mergeCell ref="AF139:AF140"/>
    <mergeCell ref="AG139:AG140"/>
    <mergeCell ref="AH139:AH140"/>
    <mergeCell ref="AI139:AI140"/>
    <mergeCell ref="AJ139:AJ140"/>
    <mergeCell ref="V139:V140"/>
    <mergeCell ref="W139:W140"/>
    <mergeCell ref="Y139:Y140"/>
    <mergeCell ref="Z139:Z140"/>
    <mergeCell ref="AA139:AA140"/>
    <mergeCell ref="AB139:AB140"/>
    <mergeCell ref="AC139:AC140"/>
    <mergeCell ref="AE120:AE121"/>
    <mergeCell ref="AD133:AD134"/>
    <mergeCell ref="AE133:AE134"/>
    <mergeCell ref="AF133:AF134"/>
    <mergeCell ref="AG133:AG134"/>
    <mergeCell ref="AH133:AH134"/>
    <mergeCell ref="AI133:AI134"/>
    <mergeCell ref="AJ133:AJ134"/>
    <mergeCell ref="V133:V134"/>
    <mergeCell ref="W133:W134"/>
    <mergeCell ref="Y133:Y134"/>
    <mergeCell ref="Z133:Z134"/>
    <mergeCell ref="AA133:AA134"/>
    <mergeCell ref="AB133:AB134"/>
    <mergeCell ref="AC133:AC134"/>
    <mergeCell ref="AD135:AD136"/>
    <mergeCell ref="AE135:AE136"/>
    <mergeCell ref="AF135:AF136"/>
    <mergeCell ref="AG135:AG136"/>
    <mergeCell ref="AH135:AH136"/>
    <mergeCell ref="AI135:AI136"/>
    <mergeCell ref="AJ135:AJ136"/>
    <mergeCell ref="V135:V136"/>
    <mergeCell ref="W135:W136"/>
    <mergeCell ref="Y135:Y136"/>
    <mergeCell ref="Z135:Z136"/>
    <mergeCell ref="AA135:AA136"/>
    <mergeCell ref="AB135:AB136"/>
    <mergeCell ref="AC135:AC136"/>
    <mergeCell ref="AD83:AD84"/>
    <mergeCell ref="AE83:AE84"/>
    <mergeCell ref="AF83:AF84"/>
    <mergeCell ref="AG83:AG84"/>
    <mergeCell ref="AH83:AH84"/>
    <mergeCell ref="AI83:AI84"/>
    <mergeCell ref="AJ83:AJ84"/>
    <mergeCell ref="V83:V84"/>
    <mergeCell ref="W83:W84"/>
    <mergeCell ref="Y83:Y84"/>
    <mergeCell ref="Z83:Z84"/>
    <mergeCell ref="AA83:AA84"/>
    <mergeCell ref="AB83:AB84"/>
    <mergeCell ref="AC83:AC84"/>
    <mergeCell ref="AF117:AF118"/>
    <mergeCell ref="AG117:AG118"/>
    <mergeCell ref="AH117:AH118"/>
    <mergeCell ref="AI117:AI118"/>
    <mergeCell ref="AJ117:AJ118"/>
    <mergeCell ref="Y117:Y118"/>
    <mergeCell ref="Z117:Z118"/>
    <mergeCell ref="AA117:AA118"/>
    <mergeCell ref="AB117:AB118"/>
    <mergeCell ref="AC117:AC118"/>
    <mergeCell ref="AD117:AD118"/>
    <mergeCell ref="AE117:AE118"/>
    <mergeCell ref="AI110:AI111"/>
    <mergeCell ref="AJ110:AJ111"/>
    <mergeCell ref="AB110:AB111"/>
    <mergeCell ref="AC110:AC111"/>
    <mergeCell ref="AD110:AD111"/>
    <mergeCell ref="AE110:AE111"/>
    <mergeCell ref="AD75:AD76"/>
    <mergeCell ref="AE75:AE76"/>
    <mergeCell ref="AF75:AF76"/>
    <mergeCell ref="AG75:AG76"/>
    <mergeCell ref="AH75:AH76"/>
    <mergeCell ref="AI75:AI76"/>
    <mergeCell ref="AJ75:AJ76"/>
    <mergeCell ref="V75:V76"/>
    <mergeCell ref="W75:W76"/>
    <mergeCell ref="Y75:Y76"/>
    <mergeCell ref="Z75:Z76"/>
    <mergeCell ref="AA75:AA76"/>
    <mergeCell ref="AB75:AB76"/>
    <mergeCell ref="AC75:AC76"/>
    <mergeCell ref="AD77:AD78"/>
    <mergeCell ref="AE77:AE78"/>
    <mergeCell ref="AF77:AF78"/>
    <mergeCell ref="AG77:AG78"/>
    <mergeCell ref="AH77:AH78"/>
    <mergeCell ref="AI77:AI78"/>
    <mergeCell ref="AJ77:AJ78"/>
    <mergeCell ref="V77:V78"/>
    <mergeCell ref="W77:W78"/>
    <mergeCell ref="Y77:Y78"/>
    <mergeCell ref="Z77:Z78"/>
    <mergeCell ref="AA77:AA78"/>
    <mergeCell ref="AB77:AB78"/>
    <mergeCell ref="AC77:AC78"/>
    <mergeCell ref="AA81:AA82"/>
    <mergeCell ref="AB81:AB82"/>
    <mergeCell ref="AC81:AC82"/>
    <mergeCell ref="W57:W58"/>
    <mergeCell ref="V59:V60"/>
    <mergeCell ref="W59:W60"/>
    <mergeCell ref="V61:V62"/>
    <mergeCell ref="W61:W62"/>
    <mergeCell ref="Y61:Y62"/>
    <mergeCell ref="Z61:Z62"/>
    <mergeCell ref="V63:V64"/>
    <mergeCell ref="V65:V66"/>
    <mergeCell ref="V67:V68"/>
    <mergeCell ref="W67:W68"/>
    <mergeCell ref="Y67:Y68"/>
    <mergeCell ref="Z67:Z68"/>
    <mergeCell ref="AA67:AA68"/>
    <mergeCell ref="D31:G32"/>
    <mergeCell ref="AC33:AC34"/>
    <mergeCell ref="AD33:AD34"/>
    <mergeCell ref="AE33:AE34"/>
    <mergeCell ref="AF33:AF34"/>
    <mergeCell ref="AG33:AG34"/>
    <mergeCell ref="AH33:AH34"/>
    <mergeCell ref="AI33:AI34"/>
    <mergeCell ref="AJ33:AJ34"/>
    <mergeCell ref="AG57:AG58"/>
    <mergeCell ref="AH57:AH58"/>
    <mergeCell ref="Z57:Z58"/>
    <mergeCell ref="AA57:AA58"/>
    <mergeCell ref="AB57:AB58"/>
    <mergeCell ref="AC57:AC58"/>
    <mergeCell ref="AD57:AD58"/>
    <mergeCell ref="AE57:AE58"/>
    <mergeCell ref="AF57:AF58"/>
    <mergeCell ref="W31:W32"/>
    <mergeCell ref="Y31:Y32"/>
    <mergeCell ref="Z31:Z32"/>
    <mergeCell ref="AA31:AA32"/>
    <mergeCell ref="AB31:AB32"/>
    <mergeCell ref="AC31:AC32"/>
    <mergeCell ref="AD31:AD32"/>
    <mergeCell ref="AE31:AE32"/>
    <mergeCell ref="AF31:AF32"/>
    <mergeCell ref="AG31:AG32"/>
    <mergeCell ref="AH31:AH32"/>
    <mergeCell ref="AI31:AI32"/>
    <mergeCell ref="AJ31:AJ32"/>
    <mergeCell ref="AC29:AC30"/>
    <mergeCell ref="AD29:AD30"/>
    <mergeCell ref="AE29:AE30"/>
    <mergeCell ref="AF29:AF30"/>
    <mergeCell ref="AG29:AG30"/>
    <mergeCell ref="AH29:AH30"/>
    <mergeCell ref="AF12:AF13"/>
    <mergeCell ref="AG12:AG13"/>
    <mergeCell ref="AH12:AH13"/>
    <mergeCell ref="AI12:AI13"/>
    <mergeCell ref="AJ12:AJ13"/>
    <mergeCell ref="AF23:AF24"/>
    <mergeCell ref="AG23:AG24"/>
    <mergeCell ref="Y23:Y24"/>
    <mergeCell ref="Z23:Z24"/>
    <mergeCell ref="AA23:AA24"/>
    <mergeCell ref="AB23:AB24"/>
    <mergeCell ref="AC23:AC24"/>
    <mergeCell ref="AD23:AD24"/>
    <mergeCell ref="AE23:AE24"/>
    <mergeCell ref="AI29:AI30"/>
    <mergeCell ref="AJ29:AJ30"/>
    <mergeCell ref="AB29:AB30"/>
    <mergeCell ref="U3:W3"/>
    <mergeCell ref="C1:T2"/>
    <mergeCell ref="U1:W1"/>
    <mergeCell ref="Y1:AH6"/>
    <mergeCell ref="AI1:AJ1"/>
    <mergeCell ref="U2:W2"/>
    <mergeCell ref="AI2:AJ2"/>
    <mergeCell ref="AI3:AJ6"/>
    <mergeCell ref="D4:T6"/>
    <mergeCell ref="U4:V4"/>
    <mergeCell ref="U5:V5"/>
    <mergeCell ref="U6:V6"/>
    <mergeCell ref="A7:M7"/>
    <mergeCell ref="N7:W7"/>
    <mergeCell ref="N8:W8"/>
    <mergeCell ref="A8:M8"/>
    <mergeCell ref="A9:M9"/>
    <mergeCell ref="N9:W9"/>
    <mergeCell ref="Y7:AJ7"/>
    <mergeCell ref="Y8:AJ10"/>
    <mergeCell ref="AA15:AA16"/>
    <mergeCell ref="AB15:AB16"/>
    <mergeCell ref="AC15:AC16"/>
    <mergeCell ref="V17:V18"/>
    <mergeCell ref="W17:W18"/>
    <mergeCell ref="Y17:Y18"/>
    <mergeCell ref="Z17:Z18"/>
    <mergeCell ref="AA17:AA18"/>
    <mergeCell ref="AB17:AB18"/>
    <mergeCell ref="AC17:AC18"/>
    <mergeCell ref="AE17:AE18"/>
    <mergeCell ref="AF17:AF18"/>
    <mergeCell ref="AG17:AG18"/>
    <mergeCell ref="AH17:AH18"/>
    <mergeCell ref="AI17:AI18"/>
    <mergeCell ref="AJ17:AJ18"/>
    <mergeCell ref="AD15:AD18"/>
    <mergeCell ref="AE15:AE16"/>
    <mergeCell ref="AF15:AF16"/>
    <mergeCell ref="AG15:AG16"/>
    <mergeCell ref="AH15:AH16"/>
    <mergeCell ref="AI15:AI16"/>
    <mergeCell ref="AJ15:AJ16"/>
    <mergeCell ref="D41:G42"/>
    <mergeCell ref="Z41:Z42"/>
    <mergeCell ref="AA41:AA42"/>
    <mergeCell ref="AB41:AB42"/>
    <mergeCell ref="D43:G44"/>
    <mergeCell ref="D45:G46"/>
    <mergeCell ref="D47:G48"/>
    <mergeCell ref="AC49:AC50"/>
    <mergeCell ref="AD49:AD50"/>
    <mergeCell ref="AE49:AE50"/>
    <mergeCell ref="AF49:AF50"/>
    <mergeCell ref="AG49:AG50"/>
    <mergeCell ref="AH49:AH50"/>
    <mergeCell ref="AI49:AI50"/>
    <mergeCell ref="AJ49:AJ50"/>
    <mergeCell ref="AD12:AD13"/>
    <mergeCell ref="AE12:AE13"/>
    <mergeCell ref="V12:V13"/>
    <mergeCell ref="W12:W13"/>
    <mergeCell ref="Y12:Y13"/>
    <mergeCell ref="Z12:Z13"/>
    <mergeCell ref="AA12:AA13"/>
    <mergeCell ref="AB12:AB13"/>
    <mergeCell ref="AC12:AC13"/>
    <mergeCell ref="F12:F13"/>
    <mergeCell ref="G12:G13"/>
    <mergeCell ref="D15:G16"/>
    <mergeCell ref="D14:W14"/>
    <mergeCell ref="V15:V16"/>
    <mergeCell ref="W15:W16"/>
    <mergeCell ref="Y15:Y16"/>
    <mergeCell ref="Z15:Z16"/>
    <mergeCell ref="Y45:Y46"/>
    <mergeCell ref="Z45:Z46"/>
    <mergeCell ref="AH45:AH46"/>
    <mergeCell ref="AI45:AI46"/>
    <mergeCell ref="AJ45:AJ46"/>
    <mergeCell ref="AA45:AA46"/>
    <mergeCell ref="AB45:AB46"/>
    <mergeCell ref="AC45:AC46"/>
    <mergeCell ref="AD45:AD46"/>
    <mergeCell ref="AE45:AE46"/>
    <mergeCell ref="AF45:AF46"/>
    <mergeCell ref="AG45:AG46"/>
    <mergeCell ref="W43:W44"/>
    <mergeCell ref="V45:V46"/>
    <mergeCell ref="W45:W46"/>
    <mergeCell ref="W41:W42"/>
    <mergeCell ref="V47:V48"/>
    <mergeCell ref="W47:W48"/>
    <mergeCell ref="Y47:Y48"/>
    <mergeCell ref="Z47:Z48"/>
    <mergeCell ref="AH47:AH48"/>
    <mergeCell ref="AI47:AI48"/>
    <mergeCell ref="AJ47:AJ48"/>
    <mergeCell ref="AA47:AA48"/>
    <mergeCell ref="AB47:AB48"/>
    <mergeCell ref="AC47:AC48"/>
    <mergeCell ref="AD47:AD48"/>
    <mergeCell ref="AE47:AE48"/>
    <mergeCell ref="AF47:AF48"/>
    <mergeCell ref="AG47:AG48"/>
    <mergeCell ref="AC41:AC42"/>
    <mergeCell ref="AD41:AD42"/>
    <mergeCell ref="AE41:AE42"/>
    <mergeCell ref="AF41:AF42"/>
    <mergeCell ref="AG41:AG42"/>
    <mergeCell ref="AH41:AH42"/>
    <mergeCell ref="AI41:AI42"/>
    <mergeCell ref="AJ41:AJ42"/>
    <mergeCell ref="V41:V42"/>
    <mergeCell ref="V43:V44"/>
    <mergeCell ref="Y41:Y42"/>
    <mergeCell ref="Y43:Y44"/>
    <mergeCell ref="Z43:Z44"/>
    <mergeCell ref="AA43:AA44"/>
    <mergeCell ref="AI43:AI44"/>
    <mergeCell ref="AJ43:AJ44"/>
    <mergeCell ref="AB43:AB44"/>
    <mergeCell ref="AC43:AC44"/>
    <mergeCell ref="AD43:AD44"/>
    <mergeCell ref="AE43:AE44"/>
    <mergeCell ref="AF43:AF44"/>
    <mergeCell ref="AG43:AG44"/>
    <mergeCell ref="AH43:AH44"/>
    <mergeCell ref="V39:V40"/>
    <mergeCell ref="W39:W40"/>
    <mergeCell ref="Y39:Y40"/>
    <mergeCell ref="Z39:Z40"/>
    <mergeCell ref="AH39:AH40"/>
    <mergeCell ref="AI39:AI40"/>
    <mergeCell ref="AJ39:AJ40"/>
    <mergeCell ref="AA39:AA40"/>
    <mergeCell ref="AB39:AB40"/>
    <mergeCell ref="AC39:AC40"/>
    <mergeCell ref="AD39:AD40"/>
    <mergeCell ref="AE39:AE40"/>
    <mergeCell ref="AF39:AF40"/>
    <mergeCell ref="AG39:AG40"/>
    <mergeCell ref="D33:G34"/>
    <mergeCell ref="Z33:Z34"/>
    <mergeCell ref="AA33:AA34"/>
    <mergeCell ref="AB33:AB34"/>
    <mergeCell ref="D35:G36"/>
    <mergeCell ref="D37:G38"/>
    <mergeCell ref="D39:G40"/>
    <mergeCell ref="V33:V34"/>
    <mergeCell ref="V35:V36"/>
    <mergeCell ref="Y33:Y34"/>
    <mergeCell ref="Y35:Y36"/>
    <mergeCell ref="Z35:Z36"/>
    <mergeCell ref="AA35:AA36"/>
    <mergeCell ref="AI35:AI36"/>
    <mergeCell ref="AJ35:AJ36"/>
    <mergeCell ref="AB35:AB36"/>
    <mergeCell ref="AC35:AC36"/>
    <mergeCell ref="AD35:AD36"/>
    <mergeCell ref="AE35:AE36"/>
    <mergeCell ref="AF35:AF36"/>
    <mergeCell ref="AG35:AG36"/>
    <mergeCell ref="AH35:AH36"/>
    <mergeCell ref="Y37:Y38"/>
    <mergeCell ref="Z37:Z38"/>
    <mergeCell ref="AH37:AH38"/>
    <mergeCell ref="AI37:AI38"/>
    <mergeCell ref="AJ37:AJ38"/>
    <mergeCell ref="AA37:AA38"/>
    <mergeCell ref="AB37:AB38"/>
    <mergeCell ref="AC37:AC38"/>
    <mergeCell ref="AD37:AD38"/>
    <mergeCell ref="AE37:AE38"/>
    <mergeCell ref="AF37:AF38"/>
    <mergeCell ref="AG37:AG38"/>
    <mergeCell ref="W35:W36"/>
    <mergeCell ref="V37:V38"/>
    <mergeCell ref="W37:W38"/>
    <mergeCell ref="W33:W34"/>
    <mergeCell ref="A1:B6"/>
    <mergeCell ref="C4:C6"/>
    <mergeCell ref="A12:A98"/>
    <mergeCell ref="B12:B13"/>
    <mergeCell ref="C12:C13"/>
    <mergeCell ref="B15:B16"/>
    <mergeCell ref="C15:C16"/>
    <mergeCell ref="B97:B98"/>
    <mergeCell ref="C97:C98"/>
    <mergeCell ref="C100:C101"/>
    <mergeCell ref="C103:C104"/>
    <mergeCell ref="C105:C106"/>
    <mergeCell ref="C107:C108"/>
    <mergeCell ref="B110:B111"/>
    <mergeCell ref="B115:B116"/>
    <mergeCell ref="B117:B118"/>
    <mergeCell ref="B123:B124"/>
    <mergeCell ref="C109:C111"/>
    <mergeCell ref="C113:C114"/>
    <mergeCell ref="C115:C116"/>
    <mergeCell ref="C117:C118"/>
    <mergeCell ref="C120:C121"/>
    <mergeCell ref="C123:C124"/>
    <mergeCell ref="C3:T3"/>
    <mergeCell ref="A10:M10"/>
    <mergeCell ref="N10:W10"/>
    <mergeCell ref="D12:D13"/>
    <mergeCell ref="E12:E13"/>
    <mergeCell ref="B17:B18"/>
    <mergeCell ref="C17:C18"/>
    <mergeCell ref="D17:G18"/>
    <mergeCell ref="V31:V32"/>
    <mergeCell ref="B133:B134"/>
    <mergeCell ref="D133:G134"/>
    <mergeCell ref="C135:C136"/>
    <mergeCell ref="D135:G136"/>
    <mergeCell ref="D137:G138"/>
    <mergeCell ref="D139:G140"/>
    <mergeCell ref="D141:G142"/>
    <mergeCell ref="B135:B136"/>
    <mergeCell ref="B137:B138"/>
    <mergeCell ref="C137:C138"/>
    <mergeCell ref="C139:C140"/>
    <mergeCell ref="B139:B140"/>
    <mergeCell ref="B141:B142"/>
    <mergeCell ref="C141:C142"/>
    <mergeCell ref="A100:A108"/>
    <mergeCell ref="B100:B101"/>
    <mergeCell ref="B103:B104"/>
    <mergeCell ref="B105:B106"/>
    <mergeCell ref="B107:B108"/>
    <mergeCell ref="A110:A118"/>
    <mergeCell ref="A120:A142"/>
    <mergeCell ref="B125:B126"/>
    <mergeCell ref="C127:C128"/>
    <mergeCell ref="C129:C130"/>
    <mergeCell ref="C131:C132"/>
    <mergeCell ref="C133:C134"/>
    <mergeCell ref="C125:C126"/>
    <mergeCell ref="B83:B84"/>
    <mergeCell ref="C83:C84"/>
    <mergeCell ref="B85:B86"/>
    <mergeCell ref="C85:C86"/>
    <mergeCell ref="B87:B88"/>
    <mergeCell ref="C87:C88"/>
    <mergeCell ref="B89:B90"/>
    <mergeCell ref="C89:C90"/>
    <mergeCell ref="B91:B92"/>
    <mergeCell ref="C91:C92"/>
    <mergeCell ref="B93:B94"/>
    <mergeCell ref="C93:C94"/>
    <mergeCell ref="B113:B114"/>
    <mergeCell ref="B120:B121"/>
    <mergeCell ref="B127:B128"/>
    <mergeCell ref="B129:B130"/>
    <mergeCell ref="B131:B132"/>
    <mergeCell ref="B95:B96"/>
    <mergeCell ref="C95:C96"/>
    <mergeCell ref="B65:B66"/>
    <mergeCell ref="C65:C66"/>
    <mergeCell ref="B67:B68"/>
    <mergeCell ref="C67:C68"/>
    <mergeCell ref="B69:B70"/>
    <mergeCell ref="C69:C70"/>
    <mergeCell ref="B71:B72"/>
    <mergeCell ref="C71:C72"/>
    <mergeCell ref="B73:B74"/>
    <mergeCell ref="C73:C74"/>
    <mergeCell ref="B75:B76"/>
    <mergeCell ref="C75:C76"/>
    <mergeCell ref="B77:B78"/>
    <mergeCell ref="C77:C78"/>
    <mergeCell ref="B79:B80"/>
    <mergeCell ref="C79:C80"/>
    <mergeCell ref="B81:B82"/>
    <mergeCell ref="C81:C82"/>
    <mergeCell ref="B47:B48"/>
    <mergeCell ref="C47:C48"/>
    <mergeCell ref="B49:B50"/>
    <mergeCell ref="C49:C50"/>
    <mergeCell ref="B51:B52"/>
    <mergeCell ref="C51:C52"/>
    <mergeCell ref="B53:B54"/>
    <mergeCell ref="C53:C54"/>
    <mergeCell ref="B55:B56"/>
    <mergeCell ref="C55:C56"/>
    <mergeCell ref="B57:B58"/>
    <mergeCell ref="C57:C58"/>
    <mergeCell ref="B59:B60"/>
    <mergeCell ref="C59:C60"/>
    <mergeCell ref="B61:B62"/>
    <mergeCell ref="C61:C62"/>
    <mergeCell ref="B63:B64"/>
    <mergeCell ref="C63:C64"/>
    <mergeCell ref="B25:B26"/>
    <mergeCell ref="C25:C26"/>
    <mergeCell ref="B27:B28"/>
    <mergeCell ref="B29:B30"/>
    <mergeCell ref="B33:B34"/>
    <mergeCell ref="C33:C34"/>
    <mergeCell ref="B35:B36"/>
    <mergeCell ref="C35:C36"/>
    <mergeCell ref="B37:B38"/>
    <mergeCell ref="C37:C38"/>
    <mergeCell ref="B39:B40"/>
    <mergeCell ref="C39:C40"/>
    <mergeCell ref="B41:B42"/>
    <mergeCell ref="C41:C42"/>
    <mergeCell ref="B43:B44"/>
    <mergeCell ref="C43:C44"/>
    <mergeCell ref="B45:B46"/>
    <mergeCell ref="C45:C46"/>
    <mergeCell ref="C29:C30"/>
    <mergeCell ref="B31:B32"/>
    <mergeCell ref="C31:C32"/>
    <mergeCell ref="B19:B20"/>
    <mergeCell ref="C19:C20"/>
    <mergeCell ref="D19:G20"/>
    <mergeCell ref="Z19:Z20"/>
    <mergeCell ref="D21:G22"/>
    <mergeCell ref="D23:G24"/>
    <mergeCell ref="D25:G26"/>
    <mergeCell ref="AC27:AC28"/>
    <mergeCell ref="AD27:AD28"/>
    <mergeCell ref="AE27:AE28"/>
    <mergeCell ref="AF27:AF28"/>
    <mergeCell ref="AG27:AG28"/>
    <mergeCell ref="AH27:AH28"/>
    <mergeCell ref="AI27:AI28"/>
    <mergeCell ref="AJ27:AJ28"/>
    <mergeCell ref="V27:V28"/>
    <mergeCell ref="V29:V30"/>
    <mergeCell ref="Y27:Y28"/>
    <mergeCell ref="Y29:Y30"/>
    <mergeCell ref="Z29:Z30"/>
    <mergeCell ref="AA29:AA30"/>
    <mergeCell ref="D27:G28"/>
    <mergeCell ref="W27:W28"/>
    <mergeCell ref="Z27:Z28"/>
    <mergeCell ref="AA27:AA28"/>
    <mergeCell ref="AB27:AB28"/>
    <mergeCell ref="D29:G30"/>
    <mergeCell ref="W29:W30"/>
    <mergeCell ref="B21:B22"/>
    <mergeCell ref="C21:C22"/>
    <mergeCell ref="B23:B24"/>
    <mergeCell ref="C23:C24"/>
    <mergeCell ref="W21:W22"/>
    <mergeCell ref="V23:V24"/>
    <mergeCell ref="W23:W24"/>
    <mergeCell ref="AF25:AF26"/>
    <mergeCell ref="AG25:AG26"/>
    <mergeCell ref="AH25:AH26"/>
    <mergeCell ref="AI25:AI26"/>
    <mergeCell ref="AJ25:AJ26"/>
    <mergeCell ref="Y25:Y26"/>
    <mergeCell ref="Z25:Z26"/>
    <mergeCell ref="AA25:AA26"/>
    <mergeCell ref="AB25:AB26"/>
    <mergeCell ref="AC25:AC26"/>
    <mergeCell ref="AD25:AD26"/>
    <mergeCell ref="AE25:AE26"/>
    <mergeCell ref="W19:W20"/>
    <mergeCell ref="V25:V26"/>
    <mergeCell ref="W25:W26"/>
    <mergeCell ref="AC19:AC20"/>
    <mergeCell ref="AD19:AD20"/>
    <mergeCell ref="AE19:AE20"/>
    <mergeCell ref="AF19:AF20"/>
    <mergeCell ref="AG19:AG20"/>
    <mergeCell ref="AH19:AH20"/>
    <mergeCell ref="AI19:AI20"/>
    <mergeCell ref="AJ19:AJ20"/>
    <mergeCell ref="AF129:AF130"/>
    <mergeCell ref="AG129:AG130"/>
    <mergeCell ref="AH129:AH130"/>
    <mergeCell ref="AI129:AI130"/>
    <mergeCell ref="AJ129:AJ130"/>
    <mergeCell ref="Y129:Y130"/>
    <mergeCell ref="Z129:Z130"/>
    <mergeCell ref="AA129:AA130"/>
    <mergeCell ref="AB129:AB130"/>
    <mergeCell ref="AC129:AC130"/>
    <mergeCell ref="AD129:AD130"/>
    <mergeCell ref="AE129:AE130"/>
    <mergeCell ref="AA19:AA20"/>
    <mergeCell ref="AB19:AB20"/>
    <mergeCell ref="V19:V20"/>
    <mergeCell ref="V21:V22"/>
    <mergeCell ref="Y19:Y20"/>
    <mergeCell ref="Y21:Y22"/>
    <mergeCell ref="AG21:AG22"/>
    <mergeCell ref="AH21:AH22"/>
    <mergeCell ref="AI21:AI22"/>
    <mergeCell ref="AJ21:AJ22"/>
    <mergeCell ref="AH23:AH24"/>
    <mergeCell ref="AI23:AI24"/>
    <mergeCell ref="AJ23:AJ24"/>
    <mergeCell ref="Z21:Z22"/>
    <mergeCell ref="AA21:AA22"/>
    <mergeCell ref="AB21:AB22"/>
    <mergeCell ref="AC21:AC22"/>
    <mergeCell ref="AD21:AD22"/>
    <mergeCell ref="AE21:AE22"/>
    <mergeCell ref="AF21:AF22"/>
    <mergeCell ref="D100:D101"/>
    <mergeCell ref="D110:D111"/>
    <mergeCell ref="D120:D121"/>
    <mergeCell ref="D97:G98"/>
    <mergeCell ref="E100:E101"/>
    <mergeCell ref="F100:F101"/>
    <mergeCell ref="G100:G101"/>
    <mergeCell ref="D103:G104"/>
    <mergeCell ref="D105:G106"/>
    <mergeCell ref="D107:G108"/>
    <mergeCell ref="D123:G124"/>
    <mergeCell ref="D125:G126"/>
    <mergeCell ref="D127:G128"/>
    <mergeCell ref="D129:G130"/>
    <mergeCell ref="D131:G132"/>
    <mergeCell ref="G110:G111"/>
    <mergeCell ref="D113:G114"/>
    <mergeCell ref="D115:G116"/>
    <mergeCell ref="D117:G118"/>
    <mergeCell ref="E120:E121"/>
    <mergeCell ref="F120:F121"/>
    <mergeCell ref="G120:G121"/>
    <mergeCell ref="V107:V108"/>
    <mergeCell ref="W107:W108"/>
    <mergeCell ref="V113:V114"/>
    <mergeCell ref="W113:W114"/>
    <mergeCell ref="V115:V116"/>
    <mergeCell ref="W115:W116"/>
    <mergeCell ref="W117:W118"/>
    <mergeCell ref="V127:V128"/>
    <mergeCell ref="W127:W128"/>
    <mergeCell ref="V129:V130"/>
    <mergeCell ref="W129:W130"/>
    <mergeCell ref="V131:V132"/>
    <mergeCell ref="W131:W132"/>
    <mergeCell ref="V117:V118"/>
    <mergeCell ref="V120:V121"/>
    <mergeCell ref="W120:W121"/>
    <mergeCell ref="V123:V124"/>
    <mergeCell ref="W123:W124"/>
    <mergeCell ref="V125:V126"/>
    <mergeCell ref="W125:W126"/>
    <mergeCell ref="AG97:AG98"/>
    <mergeCell ref="AH97:AH98"/>
    <mergeCell ref="AD105:AD106"/>
    <mergeCell ref="AE105:AE106"/>
    <mergeCell ref="V105:V106"/>
    <mergeCell ref="W105:W106"/>
    <mergeCell ref="Y105:Y106"/>
    <mergeCell ref="Z105:Z106"/>
    <mergeCell ref="AA105:AA106"/>
    <mergeCell ref="AB105:AB106"/>
    <mergeCell ref="AC105:AC106"/>
    <mergeCell ref="W91:W92"/>
    <mergeCell ref="V97:V98"/>
    <mergeCell ref="W97:W98"/>
    <mergeCell ref="V100:V101"/>
    <mergeCell ref="W100:W101"/>
    <mergeCell ref="V103:V104"/>
    <mergeCell ref="W103:W104"/>
    <mergeCell ref="V87:V88"/>
    <mergeCell ref="W87:W88"/>
    <mergeCell ref="Y87:Y88"/>
    <mergeCell ref="Z87:Z88"/>
    <mergeCell ref="AA87:AA88"/>
    <mergeCell ref="AB87:AB88"/>
    <mergeCell ref="AC87:AC88"/>
    <mergeCell ref="V93:V94"/>
    <mergeCell ref="W93:W94"/>
    <mergeCell ref="AD91:AD92"/>
    <mergeCell ref="AE91:AE92"/>
    <mergeCell ref="AF91:AF92"/>
    <mergeCell ref="AG91:AG92"/>
    <mergeCell ref="AH91:AH92"/>
    <mergeCell ref="AI91:AI92"/>
    <mergeCell ref="AJ91:AJ92"/>
    <mergeCell ref="V91:V92"/>
    <mergeCell ref="V79:V80"/>
    <mergeCell ref="W79:W80"/>
    <mergeCell ref="Y79:Y80"/>
    <mergeCell ref="Z79:Z80"/>
    <mergeCell ref="AA79:AA80"/>
    <mergeCell ref="AB79:AB80"/>
    <mergeCell ref="AC79:AC80"/>
    <mergeCell ref="AD85:AD86"/>
    <mergeCell ref="AE85:AE86"/>
    <mergeCell ref="AF85:AF86"/>
    <mergeCell ref="AG85:AG86"/>
    <mergeCell ref="AH85:AH86"/>
    <mergeCell ref="AI85:AI86"/>
    <mergeCell ref="AJ85:AJ86"/>
    <mergeCell ref="V85:V86"/>
    <mergeCell ref="W85:W86"/>
    <mergeCell ref="Y85:Y86"/>
    <mergeCell ref="Z85:Z86"/>
    <mergeCell ref="AA85:AA86"/>
    <mergeCell ref="AB85:AB86"/>
    <mergeCell ref="AC85:AC86"/>
    <mergeCell ref="AD81:AD82"/>
    <mergeCell ref="AE81:AE82"/>
    <mergeCell ref="AF81:AF82"/>
    <mergeCell ref="AG81:AG82"/>
    <mergeCell ref="AH81:AH82"/>
    <mergeCell ref="AI81:AI82"/>
    <mergeCell ref="AJ81:AJ82"/>
    <mergeCell ref="V81:V82"/>
    <mergeCell ref="W81:W82"/>
    <mergeCell ref="Y81:Y82"/>
    <mergeCell ref="Z81:Z82"/>
    <mergeCell ref="AF131:AF132"/>
    <mergeCell ref="AG131:AG132"/>
    <mergeCell ref="AH131:AH132"/>
    <mergeCell ref="AI131:AI132"/>
    <mergeCell ref="AJ131:AJ132"/>
    <mergeCell ref="Y131:Y132"/>
    <mergeCell ref="Z131:Z132"/>
    <mergeCell ref="AA131:AA132"/>
    <mergeCell ref="AB131:AB132"/>
    <mergeCell ref="AC131:AC132"/>
    <mergeCell ref="AD131:AD132"/>
    <mergeCell ref="AE131:AE132"/>
    <mergeCell ref="AD79:AD80"/>
    <mergeCell ref="AE79:AE80"/>
    <mergeCell ref="AF79:AF80"/>
    <mergeCell ref="AG79:AG80"/>
    <mergeCell ref="AH79:AH80"/>
    <mergeCell ref="AI79:AI80"/>
    <mergeCell ref="AJ79:AJ80"/>
    <mergeCell ref="AD87:AD88"/>
    <mergeCell ref="AE87:AE88"/>
    <mergeCell ref="AF87:AF88"/>
    <mergeCell ref="AG87:AG88"/>
    <mergeCell ref="AH87:AH88"/>
    <mergeCell ref="AI87:AI88"/>
    <mergeCell ref="AJ87:AJ88"/>
    <mergeCell ref="Y95:Y96"/>
    <mergeCell ref="Z95:Z96"/>
    <mergeCell ref="AA95:AA96"/>
    <mergeCell ref="AI95:AI96"/>
    <mergeCell ref="AJ95:AJ96"/>
    <mergeCell ref="AB95:AB96"/>
    <mergeCell ref="AF125:AF126"/>
    <mergeCell ref="AG125:AG126"/>
    <mergeCell ref="AH125:AH126"/>
    <mergeCell ref="AI125:AI126"/>
    <mergeCell ref="AJ125:AJ126"/>
    <mergeCell ref="Y125:Y126"/>
    <mergeCell ref="Z125:Z126"/>
    <mergeCell ref="AA125:AA126"/>
    <mergeCell ref="AB125:AB126"/>
    <mergeCell ref="AC125:AC126"/>
    <mergeCell ref="AD125:AD126"/>
    <mergeCell ref="AE125:AE126"/>
    <mergeCell ref="AF127:AF128"/>
    <mergeCell ref="AG127:AG128"/>
    <mergeCell ref="AH127:AH128"/>
    <mergeCell ref="AI127:AI128"/>
    <mergeCell ref="AJ127:AJ128"/>
    <mergeCell ref="Y127:Y128"/>
    <mergeCell ref="Z127:Z128"/>
    <mergeCell ref="AA127:AA128"/>
    <mergeCell ref="AB127:AB128"/>
    <mergeCell ref="AC127:AC128"/>
    <mergeCell ref="AD127:AD128"/>
    <mergeCell ref="AE127:AE128"/>
    <mergeCell ref="AD123:AD124"/>
    <mergeCell ref="AE123:AE124"/>
    <mergeCell ref="AF123:AF124"/>
    <mergeCell ref="AG123:AG124"/>
    <mergeCell ref="AH123:AH124"/>
    <mergeCell ref="AI123:AI124"/>
    <mergeCell ref="AJ123:AJ124"/>
    <mergeCell ref="E110:E111"/>
    <mergeCell ref="F110:F111"/>
    <mergeCell ref="V110:V111"/>
    <mergeCell ref="W110:W111"/>
    <mergeCell ref="Y110:Y111"/>
    <mergeCell ref="Z110:Z111"/>
    <mergeCell ref="AA110:AA111"/>
    <mergeCell ref="D112:W112"/>
    <mergeCell ref="D122:W122"/>
    <mergeCell ref="Y123:Y124"/>
    <mergeCell ref="Z123:Z124"/>
    <mergeCell ref="AA123:AA124"/>
    <mergeCell ref="AB123:AB124"/>
    <mergeCell ref="AC123:AC124"/>
    <mergeCell ref="AF120:AF121"/>
    <mergeCell ref="AG120:AG121"/>
    <mergeCell ref="AH120:AH121"/>
    <mergeCell ref="AI120:AI121"/>
    <mergeCell ref="AJ120:AJ121"/>
    <mergeCell ref="Y120:Y121"/>
    <mergeCell ref="Z120:Z121"/>
    <mergeCell ref="AA120:AA121"/>
    <mergeCell ref="AB120:AB121"/>
    <mergeCell ref="AC120:AC121"/>
    <mergeCell ref="AD120:AD121"/>
    <mergeCell ref="AH105:AH106"/>
    <mergeCell ref="AI105:AI106"/>
    <mergeCell ref="AH107:AH108"/>
    <mergeCell ref="AI107:AI108"/>
    <mergeCell ref="AJ107:AJ108"/>
    <mergeCell ref="AF103:AF104"/>
    <mergeCell ref="AG103:AG104"/>
    <mergeCell ref="AH103:AH104"/>
    <mergeCell ref="AI103:AI104"/>
    <mergeCell ref="AJ103:AJ104"/>
    <mergeCell ref="AF105:AF106"/>
    <mergeCell ref="AG105:AG106"/>
    <mergeCell ref="AJ105:AJ106"/>
    <mergeCell ref="Y103:Y104"/>
    <mergeCell ref="Z103:Z104"/>
    <mergeCell ref="AA103:AA104"/>
    <mergeCell ref="AB103:AB104"/>
    <mergeCell ref="AC103:AC104"/>
    <mergeCell ref="AD103:AD104"/>
    <mergeCell ref="AE103:AE104"/>
    <mergeCell ref="AF107:AF108"/>
    <mergeCell ref="AG107:AG108"/>
    <mergeCell ref="Y107:Y108"/>
    <mergeCell ref="Z107:Z108"/>
    <mergeCell ref="AA107:AA108"/>
    <mergeCell ref="AB107:AB108"/>
    <mergeCell ref="AC107:AC108"/>
    <mergeCell ref="AD107:AD108"/>
    <mergeCell ref="AE107:AE108"/>
    <mergeCell ref="D95:G96"/>
    <mergeCell ref="AC97:AC98"/>
    <mergeCell ref="AD100:AD101"/>
    <mergeCell ref="AE100:AE101"/>
    <mergeCell ref="AF100:AF101"/>
    <mergeCell ref="AG100:AG101"/>
    <mergeCell ref="AH100:AH101"/>
    <mergeCell ref="AI100:AI101"/>
    <mergeCell ref="AJ100:AJ101"/>
    <mergeCell ref="D102:W102"/>
    <mergeCell ref="AA97:AA98"/>
    <mergeCell ref="AB97:AB98"/>
    <mergeCell ref="Y100:Y101"/>
    <mergeCell ref="Z100:Z101"/>
    <mergeCell ref="AA100:AA101"/>
    <mergeCell ref="AB100:AB101"/>
    <mergeCell ref="AC100:AC101"/>
    <mergeCell ref="V95:V96"/>
    <mergeCell ref="W95:W96"/>
    <mergeCell ref="AC95:AC96"/>
    <mergeCell ref="AD95:AD96"/>
    <mergeCell ref="AE95:AE96"/>
    <mergeCell ref="AF95:AF96"/>
    <mergeCell ref="AG95:AG96"/>
    <mergeCell ref="AH95:AH96"/>
    <mergeCell ref="AI97:AI98"/>
    <mergeCell ref="AJ97:AJ98"/>
    <mergeCell ref="Y97:Y98"/>
    <mergeCell ref="Z97:Z98"/>
    <mergeCell ref="AD97:AD98"/>
    <mergeCell ref="AE97:AE98"/>
    <mergeCell ref="AF97:AF98"/>
    <mergeCell ref="AD89:AD90"/>
    <mergeCell ref="AE89:AE90"/>
    <mergeCell ref="AF89:AF90"/>
    <mergeCell ref="AG89:AG90"/>
    <mergeCell ref="AH89:AH90"/>
    <mergeCell ref="AI89:AI90"/>
    <mergeCell ref="AJ89:AJ90"/>
    <mergeCell ref="V89:V90"/>
    <mergeCell ref="W89:W90"/>
    <mergeCell ref="Y89:Y90"/>
    <mergeCell ref="Z89:Z90"/>
    <mergeCell ref="AA89:AA90"/>
    <mergeCell ref="AB89:AB90"/>
    <mergeCell ref="AC89:AC90"/>
    <mergeCell ref="AF93:AF94"/>
    <mergeCell ref="AG93:AG94"/>
    <mergeCell ref="AH93:AH94"/>
    <mergeCell ref="AI93:AI94"/>
    <mergeCell ref="AJ93:AJ94"/>
    <mergeCell ref="Y93:Y94"/>
    <mergeCell ref="Z93:Z94"/>
    <mergeCell ref="AA93:AA94"/>
    <mergeCell ref="AB93:AB94"/>
    <mergeCell ref="AC93:AC94"/>
    <mergeCell ref="AD93:AD94"/>
    <mergeCell ref="AE93:AE94"/>
    <mergeCell ref="Y91:Y92"/>
    <mergeCell ref="Z91:Z92"/>
    <mergeCell ref="AA91:AA92"/>
    <mergeCell ref="AB91:AB92"/>
    <mergeCell ref="AC91:AC92"/>
    <mergeCell ref="D61:G62"/>
    <mergeCell ref="D63:G64"/>
    <mergeCell ref="D65:G66"/>
    <mergeCell ref="D67:G68"/>
    <mergeCell ref="D69:G70"/>
    <mergeCell ref="D71:G72"/>
    <mergeCell ref="D87:G88"/>
    <mergeCell ref="D89:G90"/>
    <mergeCell ref="D91:G92"/>
    <mergeCell ref="D93:G94"/>
    <mergeCell ref="D73:G74"/>
    <mergeCell ref="D75:G76"/>
    <mergeCell ref="D77:G78"/>
    <mergeCell ref="D79:G80"/>
    <mergeCell ref="D81:G82"/>
    <mergeCell ref="D83:G84"/>
    <mergeCell ref="D85:G86"/>
    <mergeCell ref="AD69:AD70"/>
    <mergeCell ref="AE69:AE70"/>
    <mergeCell ref="AF69:AF70"/>
    <mergeCell ref="AG69:AG70"/>
    <mergeCell ref="AH69:AH70"/>
    <mergeCell ref="AI69:AI70"/>
    <mergeCell ref="AJ69:AJ70"/>
    <mergeCell ref="V69:V70"/>
    <mergeCell ref="W69:W70"/>
    <mergeCell ref="Y69:Y70"/>
    <mergeCell ref="Z69:Z70"/>
    <mergeCell ref="AA69:AA70"/>
    <mergeCell ref="AB69:AB70"/>
    <mergeCell ref="AC69:AC70"/>
    <mergeCell ref="AD71:AD72"/>
    <mergeCell ref="AE71:AE72"/>
    <mergeCell ref="AF71:AF72"/>
    <mergeCell ref="AG71:AG72"/>
    <mergeCell ref="AH71:AH72"/>
    <mergeCell ref="AI71:AI72"/>
    <mergeCell ref="AJ71:AJ72"/>
    <mergeCell ref="V71:V72"/>
    <mergeCell ref="W71:W72"/>
    <mergeCell ref="Y71:Y72"/>
    <mergeCell ref="Z71:Z72"/>
    <mergeCell ref="AA71:AA72"/>
    <mergeCell ref="AB71:AB72"/>
    <mergeCell ref="AC71:AC72"/>
    <mergeCell ref="AF53:AF54"/>
    <mergeCell ref="AG53:AG54"/>
    <mergeCell ref="Y63:Y64"/>
    <mergeCell ref="Y65:Y66"/>
    <mergeCell ref="Z65:Z66"/>
    <mergeCell ref="AA65:AA66"/>
    <mergeCell ref="AB65:AB66"/>
    <mergeCell ref="AC65:AC66"/>
    <mergeCell ref="W63:W64"/>
    <mergeCell ref="Z63:Z64"/>
    <mergeCell ref="AA63:AA64"/>
    <mergeCell ref="AB63:AB64"/>
    <mergeCell ref="AC63:AC64"/>
    <mergeCell ref="O65:T66"/>
    <mergeCell ref="W65:W66"/>
    <mergeCell ref="AI67:AI68"/>
    <mergeCell ref="AJ67:AJ68"/>
    <mergeCell ref="AB67:AB68"/>
    <mergeCell ref="AC67:AC68"/>
    <mergeCell ref="AD67:AD68"/>
    <mergeCell ref="AE67:AE68"/>
    <mergeCell ref="AF67:AF68"/>
    <mergeCell ref="AG67:AG68"/>
    <mergeCell ref="AH67:AH68"/>
    <mergeCell ref="AD73:AD74"/>
    <mergeCell ref="AE73:AE74"/>
    <mergeCell ref="AF73:AF74"/>
    <mergeCell ref="AG73:AG74"/>
    <mergeCell ref="AH73:AH74"/>
    <mergeCell ref="AI73:AI74"/>
    <mergeCell ref="AJ73:AJ74"/>
    <mergeCell ref="V73:V74"/>
    <mergeCell ref="W73:W74"/>
    <mergeCell ref="Y73:Y74"/>
    <mergeCell ref="Z73:Z74"/>
    <mergeCell ref="AA73:AA74"/>
    <mergeCell ref="AB73:AB74"/>
    <mergeCell ref="AC73:AC74"/>
    <mergeCell ref="V49:V50"/>
    <mergeCell ref="V51:V52"/>
    <mergeCell ref="Y49:Y50"/>
    <mergeCell ref="Y51:Y52"/>
    <mergeCell ref="Z51:Z52"/>
    <mergeCell ref="AA51:AA52"/>
    <mergeCell ref="AI51:AI52"/>
    <mergeCell ref="AJ51:AJ52"/>
    <mergeCell ref="AB51:AB52"/>
    <mergeCell ref="AC51:AC52"/>
    <mergeCell ref="AD51:AD52"/>
    <mergeCell ref="AE51:AE52"/>
    <mergeCell ref="AF51:AF52"/>
    <mergeCell ref="AG51:AG52"/>
    <mergeCell ref="AH51:AH52"/>
    <mergeCell ref="Y53:Y54"/>
    <mergeCell ref="Z53:Z54"/>
    <mergeCell ref="AH53:AH54"/>
    <mergeCell ref="AH61:AH62"/>
    <mergeCell ref="AI61:AI62"/>
    <mergeCell ref="AJ61:AJ62"/>
    <mergeCell ref="AA61:AA62"/>
    <mergeCell ref="AB61:AB62"/>
    <mergeCell ref="AC61:AC62"/>
    <mergeCell ref="AD61:AD62"/>
    <mergeCell ref="AE61:AE62"/>
    <mergeCell ref="AF61:AF62"/>
    <mergeCell ref="AG61:AG62"/>
    <mergeCell ref="AD65:AD66"/>
    <mergeCell ref="AE65:AE66"/>
    <mergeCell ref="AF65:AF66"/>
    <mergeCell ref="AG65:AG66"/>
    <mergeCell ref="AH65:AH66"/>
    <mergeCell ref="AI65:AI66"/>
    <mergeCell ref="AJ65:AJ66"/>
    <mergeCell ref="AD63:AD64"/>
    <mergeCell ref="AE63:AE64"/>
    <mergeCell ref="AF63:AF64"/>
    <mergeCell ref="AG63:AG64"/>
    <mergeCell ref="AH63:AH64"/>
    <mergeCell ref="AI63:AI64"/>
    <mergeCell ref="AJ63:AJ64"/>
    <mergeCell ref="AG59:AG60"/>
    <mergeCell ref="AH59:AH60"/>
    <mergeCell ref="AI59:AI60"/>
    <mergeCell ref="AJ59:AJ60"/>
    <mergeCell ref="Y59:Y60"/>
    <mergeCell ref="Z59:Z60"/>
    <mergeCell ref="AB59:AB60"/>
    <mergeCell ref="AC59:AC60"/>
    <mergeCell ref="AD59:AD60"/>
    <mergeCell ref="AE59:AE60"/>
    <mergeCell ref="AF59:AF60"/>
    <mergeCell ref="D55:G56"/>
    <mergeCell ref="O55:T56"/>
    <mergeCell ref="W55:W56"/>
    <mergeCell ref="Z55:Z56"/>
    <mergeCell ref="AA55:AA56"/>
    <mergeCell ref="D57:G58"/>
    <mergeCell ref="AA59:AA60"/>
    <mergeCell ref="D59:G60"/>
    <mergeCell ref="W51:W52"/>
    <mergeCell ref="V53:V54"/>
    <mergeCell ref="W53:W54"/>
    <mergeCell ref="D49:G50"/>
    <mergeCell ref="W49:W50"/>
    <mergeCell ref="Z49:Z50"/>
    <mergeCell ref="AA49:AA50"/>
    <mergeCell ref="AB49:AB50"/>
    <mergeCell ref="D51:G52"/>
    <mergeCell ref="D53:G54"/>
    <mergeCell ref="AI55:AI56"/>
    <mergeCell ref="AJ55:AJ56"/>
    <mergeCell ref="AI57:AI58"/>
    <mergeCell ref="AJ57:AJ58"/>
    <mergeCell ref="AB55:AB56"/>
    <mergeCell ref="AC55:AC56"/>
    <mergeCell ref="AD55:AD56"/>
    <mergeCell ref="AE55:AE56"/>
    <mergeCell ref="AF55:AF56"/>
    <mergeCell ref="AG55:AG56"/>
    <mergeCell ref="AH55:AH56"/>
    <mergeCell ref="V55:V56"/>
    <mergeCell ref="V57:V58"/>
    <mergeCell ref="Y55:Y56"/>
    <mergeCell ref="Y57:Y58"/>
    <mergeCell ref="AI53:AI54"/>
    <mergeCell ref="AJ53:AJ54"/>
    <mergeCell ref="AA53:AA54"/>
    <mergeCell ref="AB53:AB54"/>
    <mergeCell ref="AC53:AC54"/>
    <mergeCell ref="AD53:AD54"/>
    <mergeCell ref="AE53:AE54"/>
  </mergeCells>
  <pageMargins left="0.7" right="0.7" top="0.75" bottom="0.75" header="0" footer="0"/>
  <pageSetup orientation="landscape"/>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S1"/>
    </sheetView>
  </sheetViews>
  <sheetFormatPr baseColWidth="10" defaultColWidth="14.42578125" defaultRowHeight="15" customHeight="1"/>
  <cols>
    <col min="1" max="1" width="18.5703125" customWidth="1"/>
    <col min="2" max="2" width="29.42578125" customWidth="1"/>
    <col min="3" max="3" width="22.7109375" customWidth="1"/>
    <col min="4" max="4" width="14" customWidth="1"/>
    <col min="5" max="5" width="11.42578125" customWidth="1"/>
    <col min="6" max="6" width="17.28515625" customWidth="1"/>
    <col min="7" max="7" width="12.28515625" customWidth="1"/>
    <col min="8" max="8" width="6.85546875" customWidth="1"/>
    <col min="9" max="23" width="11.42578125" customWidth="1"/>
    <col min="24" max="24" width="48.140625" customWidth="1"/>
    <col min="25" max="26" width="22.85546875" customWidth="1"/>
    <col min="27" max="27" width="30.5703125" customWidth="1"/>
    <col min="28" max="28" width="24.5703125" customWidth="1"/>
    <col min="29" max="29" width="27.85546875" customWidth="1"/>
    <col min="30" max="30" width="31.85546875" customWidth="1"/>
    <col min="31" max="31" width="29.5703125" customWidth="1"/>
    <col min="32" max="32" width="30.7109375" customWidth="1"/>
    <col min="33" max="33" width="25.28515625" customWidth="1"/>
    <col min="34" max="34" width="36.28515625" customWidth="1"/>
    <col min="35" max="35" width="43.85546875" customWidth="1"/>
    <col min="36" max="36" width="11.42578125" customWidth="1"/>
  </cols>
  <sheetData>
    <row r="1" spans="1:36" ht="21.75" customHeight="1">
      <c r="A1" s="1098"/>
      <c r="B1" s="1014"/>
      <c r="C1" s="1085" t="s">
        <v>146</v>
      </c>
      <c r="D1" s="1013"/>
      <c r="E1" s="1013"/>
      <c r="F1" s="1013"/>
      <c r="G1" s="1013"/>
      <c r="H1" s="1013"/>
      <c r="I1" s="1013"/>
      <c r="J1" s="1013"/>
      <c r="K1" s="1013"/>
      <c r="L1" s="1013"/>
      <c r="M1" s="1013"/>
      <c r="N1" s="1013"/>
      <c r="O1" s="1013"/>
      <c r="P1" s="1013"/>
      <c r="Q1" s="1013"/>
      <c r="R1" s="1013"/>
      <c r="S1" s="1013"/>
      <c r="T1" s="1014"/>
      <c r="U1" s="1086" t="s">
        <v>147</v>
      </c>
      <c r="V1" s="1010"/>
      <c r="W1" s="1011"/>
      <c r="X1" s="74"/>
      <c r="Y1" s="1087" t="s">
        <v>818</v>
      </c>
      <c r="Z1" s="1013"/>
      <c r="AA1" s="1013"/>
      <c r="AB1" s="1013"/>
      <c r="AC1" s="1013"/>
      <c r="AD1" s="1013"/>
      <c r="AE1" s="1013"/>
      <c r="AF1" s="1013"/>
      <c r="AG1" s="1013"/>
      <c r="AH1" s="1014"/>
      <c r="AI1" s="1086" t="s">
        <v>147</v>
      </c>
      <c r="AJ1" s="1011"/>
    </row>
    <row r="2" spans="1:36" ht="21.75" customHeight="1">
      <c r="A2" s="1019"/>
      <c r="B2" s="1021"/>
      <c r="C2" s="1019"/>
      <c r="D2" s="1020"/>
      <c r="E2" s="1020"/>
      <c r="F2" s="1020"/>
      <c r="G2" s="1020"/>
      <c r="H2" s="1020"/>
      <c r="I2" s="1020"/>
      <c r="J2" s="1020"/>
      <c r="K2" s="1020"/>
      <c r="L2" s="1020"/>
      <c r="M2" s="1020"/>
      <c r="N2" s="1020"/>
      <c r="O2" s="1020"/>
      <c r="P2" s="1020"/>
      <c r="Q2" s="1020"/>
      <c r="R2" s="1020"/>
      <c r="S2" s="1020"/>
      <c r="T2" s="1021"/>
      <c r="U2" s="1088" t="s">
        <v>149</v>
      </c>
      <c r="V2" s="1010"/>
      <c r="W2" s="1011"/>
      <c r="X2" s="74"/>
      <c r="Y2" s="1019"/>
      <c r="Z2" s="1020"/>
      <c r="AA2" s="1020"/>
      <c r="AB2" s="1020"/>
      <c r="AC2" s="1020"/>
      <c r="AD2" s="1020"/>
      <c r="AE2" s="1020"/>
      <c r="AF2" s="1020"/>
      <c r="AG2" s="1020"/>
      <c r="AH2" s="1021"/>
      <c r="AI2" s="1089" t="s">
        <v>149</v>
      </c>
      <c r="AJ2" s="1011"/>
    </row>
    <row r="3" spans="1:36" ht="21.75" customHeight="1">
      <c r="A3" s="1019"/>
      <c r="B3" s="1021"/>
      <c r="C3" s="1424" t="s">
        <v>150</v>
      </c>
      <c r="D3" s="1016"/>
      <c r="E3" s="1016"/>
      <c r="F3" s="1016"/>
      <c r="G3" s="1016"/>
      <c r="H3" s="1016"/>
      <c r="I3" s="1016"/>
      <c r="J3" s="1016"/>
      <c r="K3" s="1016"/>
      <c r="L3" s="1016"/>
      <c r="M3" s="1016"/>
      <c r="N3" s="1016"/>
      <c r="O3" s="1016"/>
      <c r="P3" s="1016"/>
      <c r="Q3" s="1016"/>
      <c r="R3" s="1016"/>
      <c r="S3" s="1016"/>
      <c r="T3" s="1017"/>
      <c r="U3" s="1425">
        <v>43654</v>
      </c>
      <c r="V3" s="1010"/>
      <c r="W3" s="1011"/>
      <c r="X3" s="74"/>
      <c r="Y3" s="1019"/>
      <c r="Z3" s="1020"/>
      <c r="AA3" s="1020"/>
      <c r="AB3" s="1020"/>
      <c r="AC3" s="1020"/>
      <c r="AD3" s="1020"/>
      <c r="AE3" s="1020"/>
      <c r="AF3" s="1020"/>
      <c r="AG3" s="1020"/>
      <c r="AH3" s="1021"/>
      <c r="AI3" s="1426">
        <f>+U3</f>
        <v>43654</v>
      </c>
      <c r="AJ3" s="1014"/>
    </row>
    <row r="4" spans="1:36" ht="21.75" customHeight="1">
      <c r="A4" s="1019"/>
      <c r="B4" s="1021"/>
      <c r="C4" s="1099" t="s">
        <v>151</v>
      </c>
      <c r="D4" s="1094" t="s">
        <v>122</v>
      </c>
      <c r="E4" s="1013"/>
      <c r="F4" s="1013"/>
      <c r="G4" s="1013"/>
      <c r="H4" s="1013"/>
      <c r="I4" s="1013"/>
      <c r="J4" s="1013"/>
      <c r="K4" s="1013"/>
      <c r="L4" s="1013"/>
      <c r="M4" s="1013"/>
      <c r="N4" s="1013"/>
      <c r="O4" s="1013"/>
      <c r="P4" s="1013"/>
      <c r="Q4" s="1013"/>
      <c r="R4" s="1013"/>
      <c r="S4" s="1013"/>
      <c r="T4" s="1014"/>
      <c r="U4" s="1138" t="s">
        <v>70</v>
      </c>
      <c r="V4" s="1011"/>
      <c r="W4" s="699">
        <v>4.4900000000000002E-2</v>
      </c>
      <c r="X4" s="74"/>
      <c r="Y4" s="1019"/>
      <c r="Z4" s="1020"/>
      <c r="AA4" s="1020"/>
      <c r="AB4" s="1020"/>
      <c r="AC4" s="1020"/>
      <c r="AD4" s="1020"/>
      <c r="AE4" s="1020"/>
      <c r="AF4" s="1020"/>
      <c r="AG4" s="1020"/>
      <c r="AH4" s="1021"/>
      <c r="AI4" s="1019"/>
      <c r="AJ4" s="1021"/>
    </row>
    <row r="5" spans="1:36" ht="21.75" customHeight="1">
      <c r="A5" s="1019"/>
      <c r="B5" s="1021"/>
      <c r="C5" s="1018"/>
      <c r="D5" s="1019"/>
      <c r="E5" s="1020"/>
      <c r="F5" s="1020"/>
      <c r="G5" s="1020"/>
      <c r="H5" s="1020"/>
      <c r="I5" s="1020"/>
      <c r="J5" s="1020"/>
      <c r="K5" s="1020"/>
      <c r="L5" s="1020"/>
      <c r="M5" s="1020"/>
      <c r="N5" s="1020"/>
      <c r="O5" s="1020"/>
      <c r="P5" s="1020"/>
      <c r="Q5" s="1020"/>
      <c r="R5" s="1020"/>
      <c r="S5" s="1020"/>
      <c r="T5" s="1021"/>
      <c r="U5" s="1427" t="s">
        <v>152</v>
      </c>
      <c r="V5" s="1011"/>
      <c r="W5" s="534">
        <f>+W12+W36</f>
        <v>0.85129476264339621</v>
      </c>
      <c r="X5" s="74"/>
      <c r="Y5" s="1019"/>
      <c r="Z5" s="1020"/>
      <c r="AA5" s="1020"/>
      <c r="AB5" s="1020"/>
      <c r="AC5" s="1020"/>
      <c r="AD5" s="1020"/>
      <c r="AE5" s="1020"/>
      <c r="AF5" s="1020"/>
      <c r="AG5" s="1020"/>
      <c r="AH5" s="1021"/>
      <c r="AI5" s="1019"/>
      <c r="AJ5" s="1021"/>
    </row>
    <row r="6" spans="1:36" ht="21.75" customHeight="1">
      <c r="A6" s="1015"/>
      <c r="B6" s="1017"/>
      <c r="C6" s="1008"/>
      <c r="D6" s="1015"/>
      <c r="E6" s="1016"/>
      <c r="F6" s="1016"/>
      <c r="G6" s="1016"/>
      <c r="H6" s="1016"/>
      <c r="I6" s="1016"/>
      <c r="J6" s="1016"/>
      <c r="K6" s="1016"/>
      <c r="L6" s="1016"/>
      <c r="M6" s="1016"/>
      <c r="N6" s="1016"/>
      <c r="O6" s="1016"/>
      <c r="P6" s="1016"/>
      <c r="Q6" s="1016"/>
      <c r="R6" s="1016"/>
      <c r="S6" s="1016"/>
      <c r="T6" s="1017"/>
      <c r="U6" s="1138" t="s">
        <v>153</v>
      </c>
      <c r="V6" s="1011"/>
      <c r="W6" s="700">
        <f>+W5*W4</f>
        <v>3.8223134842688494E-2</v>
      </c>
      <c r="X6" s="74"/>
      <c r="Y6" s="1015"/>
      <c r="Z6" s="1016"/>
      <c r="AA6" s="1016"/>
      <c r="AB6" s="1016"/>
      <c r="AC6" s="1016"/>
      <c r="AD6" s="1016"/>
      <c r="AE6" s="1016"/>
      <c r="AF6" s="1016"/>
      <c r="AG6" s="1016"/>
      <c r="AH6" s="1017"/>
      <c r="AI6" s="1015"/>
      <c r="AJ6" s="1017"/>
    </row>
    <row r="7" spans="1:36" ht="18.75">
      <c r="A7" s="1311" t="s">
        <v>154</v>
      </c>
      <c r="B7" s="1010"/>
      <c r="C7" s="1010"/>
      <c r="D7" s="1010"/>
      <c r="E7" s="1010"/>
      <c r="F7" s="1010"/>
      <c r="G7" s="1010"/>
      <c r="H7" s="1010"/>
      <c r="I7" s="1010"/>
      <c r="J7" s="1010"/>
      <c r="K7" s="1010"/>
      <c r="L7" s="1010"/>
      <c r="M7" s="1011"/>
      <c r="N7" s="1311" t="s">
        <v>155</v>
      </c>
      <c r="O7" s="1010"/>
      <c r="P7" s="1010"/>
      <c r="Q7" s="1010"/>
      <c r="R7" s="1010"/>
      <c r="S7" s="1010"/>
      <c r="T7" s="1010"/>
      <c r="U7" s="1010"/>
      <c r="V7" s="1010"/>
      <c r="W7" s="1011"/>
      <c r="X7" s="712"/>
      <c r="Y7" s="1100" t="s">
        <v>1</v>
      </c>
      <c r="Z7" s="1010"/>
      <c r="AA7" s="1010"/>
      <c r="AB7" s="1010"/>
      <c r="AC7" s="1010"/>
      <c r="AD7" s="1010"/>
      <c r="AE7" s="1010"/>
      <c r="AF7" s="1010"/>
      <c r="AG7" s="1010"/>
      <c r="AH7" s="1010"/>
      <c r="AI7" s="1010"/>
      <c r="AJ7" s="1011"/>
    </row>
    <row r="8" spans="1:36" ht="38.25" customHeight="1">
      <c r="A8" s="1100" t="s">
        <v>2851</v>
      </c>
      <c r="B8" s="1010"/>
      <c r="C8" s="1010"/>
      <c r="D8" s="1010"/>
      <c r="E8" s="1010"/>
      <c r="F8" s="1010"/>
      <c r="G8" s="1010"/>
      <c r="H8" s="1010"/>
      <c r="I8" s="1010"/>
      <c r="J8" s="1010"/>
      <c r="K8" s="1010"/>
      <c r="L8" s="1010"/>
      <c r="M8" s="1011"/>
      <c r="N8" s="1100" t="s">
        <v>2852</v>
      </c>
      <c r="O8" s="1010"/>
      <c r="P8" s="1010"/>
      <c r="Q8" s="1010"/>
      <c r="R8" s="1010"/>
      <c r="S8" s="1010"/>
      <c r="T8" s="1010"/>
      <c r="U8" s="1010"/>
      <c r="V8" s="1010"/>
      <c r="W8" s="1011"/>
      <c r="X8" s="115"/>
      <c r="Y8" s="1101" t="str">
        <f>+D4</f>
        <v>GESTIÓN DOCUMENTAL</v>
      </c>
      <c r="Z8" s="1020"/>
      <c r="AA8" s="1020"/>
      <c r="AB8" s="1020"/>
      <c r="AC8" s="1020"/>
      <c r="AD8" s="1020"/>
      <c r="AE8" s="1020"/>
      <c r="AF8" s="1020"/>
      <c r="AG8" s="1020"/>
      <c r="AH8" s="1020"/>
      <c r="AI8" s="1020"/>
      <c r="AJ8" s="1021"/>
    </row>
    <row r="9" spans="1:36" ht="18.75">
      <c r="A9" s="1399" t="s">
        <v>71</v>
      </c>
      <c r="B9" s="1010"/>
      <c r="C9" s="1010"/>
      <c r="D9" s="1010"/>
      <c r="E9" s="1010"/>
      <c r="F9" s="1010"/>
      <c r="G9" s="1010"/>
      <c r="H9" s="1010"/>
      <c r="I9" s="1010"/>
      <c r="J9" s="1010"/>
      <c r="K9" s="1010"/>
      <c r="L9" s="1010"/>
      <c r="M9" s="1011"/>
      <c r="N9" s="1399" t="s">
        <v>821</v>
      </c>
      <c r="O9" s="1010"/>
      <c r="P9" s="1010"/>
      <c r="Q9" s="1010"/>
      <c r="R9" s="1010"/>
      <c r="S9" s="1010"/>
      <c r="T9" s="1010"/>
      <c r="U9" s="1010"/>
      <c r="V9" s="1010"/>
      <c r="W9" s="1011"/>
      <c r="X9" s="712"/>
      <c r="Y9" s="1019"/>
      <c r="Z9" s="1020"/>
      <c r="AA9" s="1020"/>
      <c r="AB9" s="1020"/>
      <c r="AC9" s="1020"/>
      <c r="AD9" s="1020"/>
      <c r="AE9" s="1020"/>
      <c r="AF9" s="1020"/>
      <c r="AG9" s="1020"/>
      <c r="AH9" s="1020"/>
      <c r="AI9" s="1020"/>
      <c r="AJ9" s="1021"/>
    </row>
    <row r="10" spans="1:36" ht="36.75" customHeight="1">
      <c r="A10" s="1100" t="s">
        <v>2853</v>
      </c>
      <c r="B10" s="1010"/>
      <c r="C10" s="1010"/>
      <c r="D10" s="1010"/>
      <c r="E10" s="1010"/>
      <c r="F10" s="1010"/>
      <c r="G10" s="1010"/>
      <c r="H10" s="1010"/>
      <c r="I10" s="1010"/>
      <c r="J10" s="1010"/>
      <c r="K10" s="1010"/>
      <c r="L10" s="1010"/>
      <c r="M10" s="1011"/>
      <c r="N10" s="1100" t="s">
        <v>2854</v>
      </c>
      <c r="O10" s="1010"/>
      <c r="P10" s="1010"/>
      <c r="Q10" s="1010"/>
      <c r="R10" s="1010"/>
      <c r="S10" s="1010"/>
      <c r="T10" s="1010"/>
      <c r="U10" s="1010"/>
      <c r="V10" s="1010"/>
      <c r="W10" s="1011"/>
      <c r="X10" s="115"/>
      <c r="Y10" s="1015"/>
      <c r="Z10" s="1016"/>
      <c r="AA10" s="1016"/>
      <c r="AB10" s="1016"/>
      <c r="AC10" s="1016"/>
      <c r="AD10" s="1016"/>
      <c r="AE10" s="1016"/>
      <c r="AF10" s="1016"/>
      <c r="AG10" s="1016"/>
      <c r="AH10" s="1016"/>
      <c r="AI10" s="1016"/>
      <c r="AJ10" s="1017"/>
    </row>
    <row r="11" spans="1:36" ht="29.25" customHeight="1">
      <c r="A11" s="35" t="s">
        <v>2</v>
      </c>
      <c r="B11" s="714" t="s">
        <v>1373</v>
      </c>
      <c r="C11" s="715" t="s">
        <v>7</v>
      </c>
      <c r="D11" s="35" t="s">
        <v>3</v>
      </c>
      <c r="E11" s="35" t="s">
        <v>4</v>
      </c>
      <c r="F11" s="35" t="s">
        <v>5</v>
      </c>
      <c r="G11" s="37" t="s">
        <v>6</v>
      </c>
      <c r="H11" s="35" t="s">
        <v>53</v>
      </c>
      <c r="I11" s="35" t="s">
        <v>54</v>
      </c>
      <c r="J11" s="35" t="s">
        <v>55</v>
      </c>
      <c r="K11" s="35" t="s">
        <v>56</v>
      </c>
      <c r="L11" s="35" t="s">
        <v>57</v>
      </c>
      <c r="M11" s="35" t="s">
        <v>58</v>
      </c>
      <c r="N11" s="35" t="s">
        <v>59</v>
      </c>
      <c r="O11" s="35" t="s">
        <v>60</v>
      </c>
      <c r="P11" s="35" t="s">
        <v>61</v>
      </c>
      <c r="Q11" s="35" t="s">
        <v>62</v>
      </c>
      <c r="R11" s="35" t="s">
        <v>63</v>
      </c>
      <c r="S11" s="35" t="s">
        <v>64</v>
      </c>
      <c r="T11" s="35" t="s">
        <v>65</v>
      </c>
      <c r="U11" s="35" t="s">
        <v>66</v>
      </c>
      <c r="V11" s="38" t="s">
        <v>52</v>
      </c>
      <c r="W11" s="40" t="s">
        <v>162</v>
      </c>
      <c r="X11" s="36" t="s">
        <v>1422</v>
      </c>
      <c r="Y11" s="117" t="s">
        <v>826</v>
      </c>
      <c r="Z11" s="117" t="s">
        <v>827</v>
      </c>
      <c r="AA11" s="117" t="s">
        <v>828</v>
      </c>
      <c r="AB11" s="117" t="s">
        <v>829</v>
      </c>
      <c r="AC11" s="117" t="s">
        <v>830</v>
      </c>
      <c r="AD11" s="117" t="s">
        <v>831</v>
      </c>
      <c r="AE11" s="117" t="s">
        <v>832</v>
      </c>
      <c r="AF11" s="117" t="s">
        <v>833</v>
      </c>
      <c r="AG11" s="117" t="s">
        <v>834</v>
      </c>
      <c r="AH11" s="117" t="s">
        <v>835</v>
      </c>
      <c r="AI11" s="117" t="s">
        <v>836</v>
      </c>
      <c r="AJ11" s="117" t="s">
        <v>837</v>
      </c>
    </row>
    <row r="12" spans="1:36" ht="33" customHeight="1">
      <c r="A12" s="1505" t="s">
        <v>2856</v>
      </c>
      <c r="B12" s="1051"/>
      <c r="C12" s="1051"/>
      <c r="D12" s="1498" t="s">
        <v>137</v>
      </c>
      <c r="E12" s="1506">
        <v>1</v>
      </c>
      <c r="F12" s="1498" t="s">
        <v>2857</v>
      </c>
      <c r="G12" s="1498" t="s">
        <v>179</v>
      </c>
      <c r="H12" s="718" t="s">
        <v>68</v>
      </c>
      <c r="I12" s="602">
        <v>0</v>
      </c>
      <c r="J12" s="602">
        <v>0</v>
      </c>
      <c r="K12" s="602">
        <v>0.13500000000000001</v>
      </c>
      <c r="L12" s="602">
        <v>0.16000000000000003</v>
      </c>
      <c r="M12" s="602">
        <v>0.16000000000000003</v>
      </c>
      <c r="N12" s="602">
        <v>0.08</v>
      </c>
      <c r="O12" s="602">
        <v>0.08</v>
      </c>
      <c r="P12" s="602">
        <v>7.2499999999999995E-2</v>
      </c>
      <c r="Q12" s="602">
        <v>0.08</v>
      </c>
      <c r="R12" s="602">
        <v>8.2500000000000004E-2</v>
      </c>
      <c r="S12" s="602">
        <v>0.09</v>
      </c>
      <c r="T12" s="602">
        <v>0.06</v>
      </c>
      <c r="U12" s="57">
        <f t="shared" ref="U12:U13" si="0">SUM(I12:T12)</f>
        <v>1</v>
      </c>
      <c r="V12" s="1051">
        <v>0.6</v>
      </c>
      <c r="W12" s="1052">
        <f>IF(OR(U13=0,V12=0),0,(U13/U12*V12))</f>
        <v>0.52797906070322864</v>
      </c>
      <c r="X12" s="1494"/>
      <c r="Y12" s="1499">
        <v>0</v>
      </c>
      <c r="Z12" s="1499">
        <v>0</v>
      </c>
      <c r="AA12" s="1504" t="s">
        <v>2861</v>
      </c>
      <c r="AB12" s="1504" t="s">
        <v>2863</v>
      </c>
      <c r="AC12" s="1504">
        <v>0</v>
      </c>
      <c r="AD12" s="1504" t="s">
        <v>2864</v>
      </c>
      <c r="AE12" s="1502" t="s">
        <v>2866</v>
      </c>
      <c r="AF12" s="1502" t="s">
        <v>2868</v>
      </c>
      <c r="AG12" s="1502" t="s">
        <v>2869</v>
      </c>
      <c r="AH12" s="1502" t="s">
        <v>2870</v>
      </c>
      <c r="AI12" s="1503" t="s">
        <v>2871</v>
      </c>
      <c r="AJ12" s="1499">
        <v>0</v>
      </c>
    </row>
    <row r="13" spans="1:36" ht="33" customHeight="1">
      <c r="A13" s="1019"/>
      <c r="B13" s="1008"/>
      <c r="C13" s="1008"/>
      <c r="D13" s="1008"/>
      <c r="E13" s="1008"/>
      <c r="F13" s="1008"/>
      <c r="G13" s="1008"/>
      <c r="H13" s="718" t="s">
        <v>69</v>
      </c>
      <c r="I13" s="602">
        <v>0</v>
      </c>
      <c r="J13" s="602">
        <v>0</v>
      </c>
      <c r="K13" s="602">
        <v>0.13500000000000001</v>
      </c>
      <c r="L13" s="602">
        <v>0.16000000000000003</v>
      </c>
      <c r="M13" s="602">
        <v>0.16000000000000003</v>
      </c>
      <c r="N13" s="603">
        <f t="shared" ref="N13:T13" si="1">((N20+N22+N26+N30+N34)*N12)/(N19+N21+N25+N29+N33)</f>
        <v>7.4285714285714288E-2</v>
      </c>
      <c r="O13" s="603">
        <f t="shared" si="1"/>
        <v>7.4285714285714288E-2</v>
      </c>
      <c r="P13" s="603">
        <f t="shared" si="1"/>
        <v>7.2499999999999995E-2</v>
      </c>
      <c r="Q13" s="603">
        <f t="shared" si="1"/>
        <v>0.10526315789473684</v>
      </c>
      <c r="R13" s="603">
        <f t="shared" si="1"/>
        <v>7.3218749999999999E-2</v>
      </c>
      <c r="S13" s="603">
        <f t="shared" si="1"/>
        <v>2.5411764705882349E-2</v>
      </c>
      <c r="T13" s="603">
        <f t="shared" si="1"/>
        <v>0</v>
      </c>
      <c r="U13" s="144">
        <f t="shared" si="0"/>
        <v>0.87996510117204785</v>
      </c>
      <c r="V13" s="1008"/>
      <c r="W13" s="1008"/>
      <c r="X13" s="1008"/>
      <c r="Y13" s="1008"/>
      <c r="Z13" s="1008"/>
      <c r="AA13" s="1008"/>
      <c r="AB13" s="1008"/>
      <c r="AC13" s="1008"/>
      <c r="AD13" s="1008"/>
      <c r="AE13" s="1008"/>
      <c r="AF13" s="1008"/>
      <c r="AG13" s="1008"/>
      <c r="AH13" s="1008"/>
      <c r="AI13" s="1008"/>
      <c r="AJ13" s="1008"/>
    </row>
    <row r="14" spans="1:36">
      <c r="A14" s="1019"/>
      <c r="B14" s="721"/>
      <c r="C14" s="721"/>
      <c r="D14" s="1097" t="s">
        <v>30</v>
      </c>
      <c r="E14" s="1010"/>
      <c r="F14" s="1010"/>
      <c r="G14" s="1010"/>
      <c r="H14" s="1010"/>
      <c r="I14" s="1010"/>
      <c r="J14" s="1010"/>
      <c r="K14" s="1010"/>
      <c r="L14" s="1010"/>
      <c r="M14" s="1010"/>
      <c r="N14" s="1010"/>
      <c r="O14" s="1010"/>
      <c r="P14" s="1010"/>
      <c r="Q14" s="1010"/>
      <c r="R14" s="1010"/>
      <c r="S14" s="1010"/>
      <c r="T14" s="1010"/>
      <c r="U14" s="1010"/>
      <c r="V14" s="1010"/>
      <c r="W14" s="1313"/>
      <c r="X14" s="51"/>
      <c r="Y14" s="125"/>
      <c r="Z14" s="125"/>
      <c r="AA14" s="125"/>
      <c r="AB14" s="125"/>
      <c r="AC14" s="125"/>
      <c r="AD14" s="125"/>
      <c r="AE14" s="125"/>
      <c r="AF14" s="125"/>
      <c r="AG14" s="125"/>
      <c r="AH14" s="125"/>
      <c r="AI14" s="125"/>
      <c r="AJ14" s="605"/>
    </row>
    <row r="15" spans="1:36" ht="21" customHeight="1">
      <c r="A15" s="1019"/>
      <c r="B15" s="1488" t="s">
        <v>839</v>
      </c>
      <c r="C15" s="1489"/>
      <c r="D15" s="1454" t="s">
        <v>2875</v>
      </c>
      <c r="E15" s="1013"/>
      <c r="F15" s="1013"/>
      <c r="G15" s="1014"/>
      <c r="H15" s="42" t="s">
        <v>68</v>
      </c>
      <c r="I15" s="303"/>
      <c r="J15" s="723"/>
      <c r="K15" s="724">
        <v>0.2</v>
      </c>
      <c r="L15" s="724">
        <v>0.3</v>
      </c>
      <c r="M15" s="724">
        <v>0.3</v>
      </c>
      <c r="N15" s="724">
        <v>0.2</v>
      </c>
      <c r="O15" s="723"/>
      <c r="P15" s="723"/>
      <c r="Q15" s="723"/>
      <c r="R15" s="723"/>
      <c r="S15" s="723"/>
      <c r="T15" s="725"/>
      <c r="U15" s="726">
        <f t="shared" ref="U15:U34" si="2">SUM(I15:T15)</f>
        <v>1</v>
      </c>
      <c r="V15" s="1113">
        <v>0</v>
      </c>
      <c r="W15" s="1486">
        <f>IF(OR(U16=0,V15=0),0,(U16/U15*V15))</f>
        <v>0</v>
      </c>
      <c r="X15" s="1491" t="s">
        <v>2877</v>
      </c>
      <c r="Y15" s="1046">
        <v>0</v>
      </c>
      <c r="Z15" s="1046">
        <v>0</v>
      </c>
      <c r="AA15" s="1487" t="s">
        <v>2878</v>
      </c>
      <c r="AB15" s="1487">
        <v>0</v>
      </c>
      <c r="AC15" s="1487">
        <v>0</v>
      </c>
      <c r="AD15" s="1487">
        <v>0</v>
      </c>
      <c r="AE15" s="1046">
        <v>0</v>
      </c>
      <c r="AF15" s="1046">
        <v>0</v>
      </c>
      <c r="AG15" s="1046">
        <v>0</v>
      </c>
      <c r="AH15" s="1046">
        <v>0</v>
      </c>
      <c r="AI15" s="1046">
        <v>0</v>
      </c>
      <c r="AJ15" s="1046">
        <v>0</v>
      </c>
    </row>
    <row r="16" spans="1:36" ht="21" customHeight="1">
      <c r="A16" s="1019"/>
      <c r="B16" s="1008"/>
      <c r="C16" s="1008"/>
      <c r="D16" s="1015"/>
      <c r="E16" s="1016"/>
      <c r="F16" s="1016"/>
      <c r="G16" s="1017"/>
      <c r="H16" s="120" t="s">
        <v>69</v>
      </c>
      <c r="I16" s="727"/>
      <c r="J16" s="728"/>
      <c r="K16" s="728">
        <v>0.2</v>
      </c>
      <c r="L16" s="728">
        <v>0.3</v>
      </c>
      <c r="M16" s="728">
        <v>0.3</v>
      </c>
      <c r="N16" s="728"/>
      <c r="O16" s="728"/>
      <c r="P16" s="728"/>
      <c r="Q16" s="728"/>
      <c r="R16" s="728"/>
      <c r="S16" s="728"/>
      <c r="T16" s="728"/>
      <c r="U16" s="726">
        <f t="shared" si="2"/>
        <v>0.8</v>
      </c>
      <c r="V16" s="1008"/>
      <c r="W16" s="1008"/>
      <c r="X16" s="1018"/>
      <c r="Y16" s="1008"/>
      <c r="Z16" s="1008"/>
      <c r="AA16" s="1008"/>
      <c r="AB16" s="1008"/>
      <c r="AC16" s="1008"/>
      <c r="AD16" s="1008"/>
      <c r="AE16" s="1008"/>
      <c r="AF16" s="1008"/>
      <c r="AG16" s="1008"/>
      <c r="AH16" s="1008"/>
      <c r="AI16" s="1008"/>
      <c r="AJ16" s="1008"/>
    </row>
    <row r="17" spans="1:36" ht="21" customHeight="1">
      <c r="A17" s="1019"/>
      <c r="B17" s="1488" t="s">
        <v>839</v>
      </c>
      <c r="C17" s="1489"/>
      <c r="D17" s="1454" t="s">
        <v>2881</v>
      </c>
      <c r="E17" s="1013"/>
      <c r="F17" s="1013"/>
      <c r="G17" s="1014"/>
      <c r="H17" s="42" t="s">
        <v>68</v>
      </c>
      <c r="I17" s="729"/>
      <c r="J17" s="730"/>
      <c r="K17" s="731">
        <v>0.2</v>
      </c>
      <c r="L17" s="731">
        <v>0.2</v>
      </c>
      <c r="M17" s="731">
        <v>0.2</v>
      </c>
      <c r="N17" s="731">
        <v>0.2</v>
      </c>
      <c r="O17" s="731">
        <v>0.1</v>
      </c>
      <c r="P17" s="731">
        <v>0.1</v>
      </c>
      <c r="Q17" s="730"/>
      <c r="R17" s="730"/>
      <c r="S17" s="730"/>
      <c r="T17" s="732"/>
      <c r="U17" s="734">
        <f t="shared" si="2"/>
        <v>1</v>
      </c>
      <c r="V17" s="1113">
        <v>0</v>
      </c>
      <c r="W17" s="1486">
        <f>IF(OR(U18=0,V17=0),0,(U18/U17*V17))</f>
        <v>0</v>
      </c>
      <c r="X17" s="1018"/>
      <c r="Y17" s="1046"/>
      <c r="Z17" s="1046"/>
      <c r="AA17" s="1487"/>
      <c r="AB17" s="1487"/>
      <c r="AC17" s="1487"/>
      <c r="AD17" s="1487"/>
      <c r="AE17" s="1487"/>
      <c r="AF17" s="1046"/>
      <c r="AG17" s="1046"/>
      <c r="AH17" s="1046"/>
      <c r="AI17" s="1046"/>
      <c r="AJ17" s="1046"/>
    </row>
    <row r="18" spans="1:36" ht="21" customHeight="1">
      <c r="A18" s="1019"/>
      <c r="B18" s="1008"/>
      <c r="C18" s="1008"/>
      <c r="D18" s="1015"/>
      <c r="E18" s="1016"/>
      <c r="F18" s="1016"/>
      <c r="G18" s="1017"/>
      <c r="H18" s="120" t="s">
        <v>69</v>
      </c>
      <c r="I18" s="727"/>
      <c r="J18" s="728"/>
      <c r="K18" s="728">
        <v>0.2</v>
      </c>
      <c r="L18" s="728">
        <v>0.2</v>
      </c>
      <c r="M18" s="728">
        <v>0.2</v>
      </c>
      <c r="N18" s="728"/>
      <c r="O18" s="728"/>
      <c r="P18" s="728"/>
      <c r="Q18" s="728"/>
      <c r="R18" s="728"/>
      <c r="S18" s="728"/>
      <c r="T18" s="728"/>
      <c r="U18" s="734">
        <f t="shared" si="2"/>
        <v>0.60000000000000009</v>
      </c>
      <c r="V18" s="1008"/>
      <c r="W18" s="1008"/>
      <c r="X18" s="1018"/>
      <c r="Y18" s="1008"/>
      <c r="Z18" s="1008"/>
      <c r="AA18" s="1008"/>
      <c r="AB18" s="1008"/>
      <c r="AC18" s="1008"/>
      <c r="AD18" s="1008"/>
      <c r="AE18" s="1008"/>
      <c r="AF18" s="1008"/>
      <c r="AG18" s="1008"/>
      <c r="AH18" s="1008"/>
      <c r="AI18" s="1008"/>
      <c r="AJ18" s="1008"/>
    </row>
    <row r="19" spans="1:36" ht="21" customHeight="1">
      <c r="A19" s="1019"/>
      <c r="B19" s="1488" t="s">
        <v>2882</v>
      </c>
      <c r="C19" s="1489" t="s">
        <v>2883</v>
      </c>
      <c r="D19" s="1484" t="s">
        <v>2884</v>
      </c>
      <c r="E19" s="1013"/>
      <c r="F19" s="1013"/>
      <c r="G19" s="1014"/>
      <c r="H19" s="42" t="s">
        <v>68</v>
      </c>
      <c r="I19" s="43"/>
      <c r="J19" s="43"/>
      <c r="K19" s="43"/>
      <c r="L19" s="224"/>
      <c r="M19" s="43"/>
      <c r="N19" s="111">
        <v>0.25</v>
      </c>
      <c r="O19" s="111">
        <v>0.25</v>
      </c>
      <c r="P19" s="111">
        <v>0.25</v>
      </c>
      <c r="Q19" s="111">
        <v>0.25</v>
      </c>
      <c r="R19" s="43"/>
      <c r="S19" s="43"/>
      <c r="T19" s="43"/>
      <c r="U19" s="737">
        <f t="shared" si="2"/>
        <v>1</v>
      </c>
      <c r="V19" s="1051">
        <v>0.25</v>
      </c>
      <c r="W19" s="1072">
        <f>IF(OR(U20=0,V19=0),0,(U20/U19*V19))</f>
        <v>0.23749999999999999</v>
      </c>
      <c r="X19" s="1018"/>
      <c r="Y19" s="1496"/>
      <c r="Z19" s="1496"/>
      <c r="AA19" s="1492"/>
      <c r="AB19" s="1492"/>
      <c r="AC19" s="1492"/>
      <c r="AD19" s="1487" t="s">
        <v>2887</v>
      </c>
      <c r="AE19" s="1487" t="s">
        <v>2888</v>
      </c>
      <c r="AF19" s="1487" t="s">
        <v>2889</v>
      </c>
      <c r="AG19" s="1500" t="s">
        <v>2890</v>
      </c>
      <c r="AH19" s="1501" t="s">
        <v>2891</v>
      </c>
      <c r="AI19" s="1500" t="s">
        <v>2891</v>
      </c>
      <c r="AJ19" s="1496"/>
    </row>
    <row r="20" spans="1:36" ht="21" customHeight="1">
      <c r="A20" s="1019"/>
      <c r="B20" s="1008"/>
      <c r="C20" s="1008"/>
      <c r="D20" s="1015"/>
      <c r="E20" s="1016"/>
      <c r="F20" s="1016"/>
      <c r="G20" s="1017"/>
      <c r="H20" s="120" t="s">
        <v>69</v>
      </c>
      <c r="I20" s="171"/>
      <c r="J20" s="171"/>
      <c r="K20" s="171"/>
      <c r="L20" s="204"/>
      <c r="M20" s="171"/>
      <c r="N20" s="173">
        <v>0.25</v>
      </c>
      <c r="O20" s="173">
        <v>0.25</v>
      </c>
      <c r="P20" s="173">
        <v>0.25</v>
      </c>
      <c r="Q20" s="173">
        <v>0.1</v>
      </c>
      <c r="R20" s="173">
        <v>0.1</v>
      </c>
      <c r="S20" s="171"/>
      <c r="T20" s="171"/>
      <c r="U20" s="741">
        <f t="shared" si="2"/>
        <v>0.95</v>
      </c>
      <c r="V20" s="1008"/>
      <c r="W20" s="1008"/>
      <c r="X20" s="1018"/>
      <c r="Y20" s="1008"/>
      <c r="Z20" s="1008"/>
      <c r="AA20" s="1008"/>
      <c r="AB20" s="1008"/>
      <c r="AC20" s="1008"/>
      <c r="AD20" s="1008"/>
      <c r="AE20" s="1008"/>
      <c r="AF20" s="1008"/>
      <c r="AG20" s="1008"/>
      <c r="AH20" s="1008"/>
      <c r="AI20" s="1008"/>
      <c r="AJ20" s="1008"/>
    </row>
    <row r="21" spans="1:36" ht="21" customHeight="1">
      <c r="A21" s="1019"/>
      <c r="B21" s="1488" t="s">
        <v>2882</v>
      </c>
      <c r="C21" s="1489" t="s">
        <v>2883</v>
      </c>
      <c r="D21" s="1485" t="s">
        <v>2892</v>
      </c>
      <c r="E21" s="1013"/>
      <c r="F21" s="1013"/>
      <c r="G21" s="1014"/>
      <c r="H21" s="42" t="s">
        <v>68</v>
      </c>
      <c r="I21" s="43"/>
      <c r="J21" s="43"/>
      <c r="K21" s="43"/>
      <c r="L21" s="224"/>
      <c r="M21" s="43"/>
      <c r="N21" s="43"/>
      <c r="O21" s="43"/>
      <c r="P21" s="43"/>
      <c r="Q21" s="111">
        <v>0.25</v>
      </c>
      <c r="R21" s="111">
        <v>0.35</v>
      </c>
      <c r="S21" s="111">
        <v>0.4</v>
      </c>
      <c r="T21" s="43"/>
      <c r="U21" s="737">
        <f t="shared" si="2"/>
        <v>1</v>
      </c>
      <c r="V21" s="1051">
        <v>0.15</v>
      </c>
      <c r="W21" s="1072">
        <f>IF(OR(U22=0,V21=0),0,(U22/U21*V21))</f>
        <v>5.6999999999999995E-2</v>
      </c>
      <c r="X21" s="1018"/>
      <c r="Y21" s="1046"/>
      <c r="Z21" s="1046"/>
      <c r="AA21" s="1487"/>
      <c r="AB21" s="1487"/>
      <c r="AC21" s="1487"/>
      <c r="AD21" s="1487"/>
      <c r="AE21" s="1487"/>
      <c r="AF21" s="1046"/>
      <c r="AG21" s="1487" t="s">
        <v>2893</v>
      </c>
      <c r="AH21" s="1487" t="s">
        <v>2894</v>
      </c>
      <c r="AI21" s="1493" t="s">
        <v>2895</v>
      </c>
      <c r="AJ21" s="1046"/>
    </row>
    <row r="22" spans="1:36" ht="21" customHeight="1">
      <c r="A22" s="1019"/>
      <c r="B22" s="1008"/>
      <c r="C22" s="1008"/>
      <c r="D22" s="1015"/>
      <c r="E22" s="1016"/>
      <c r="F22" s="1016"/>
      <c r="G22" s="1017"/>
      <c r="H22" s="120" t="s">
        <v>69</v>
      </c>
      <c r="I22" s="171"/>
      <c r="J22" s="171"/>
      <c r="K22" s="171"/>
      <c r="L22" s="171"/>
      <c r="M22" s="171"/>
      <c r="N22" s="171"/>
      <c r="O22" s="171"/>
      <c r="P22" s="171"/>
      <c r="Q22" s="173">
        <v>0.15</v>
      </c>
      <c r="R22" s="173">
        <v>0.15</v>
      </c>
      <c r="S22" s="173">
        <v>0.08</v>
      </c>
      <c r="T22" s="171"/>
      <c r="U22" s="741">
        <f t="shared" si="2"/>
        <v>0.38</v>
      </c>
      <c r="V22" s="1008"/>
      <c r="W22" s="1008"/>
      <c r="X22" s="1008"/>
      <c r="Y22" s="1008"/>
      <c r="Z22" s="1008"/>
      <c r="AA22" s="1008"/>
      <c r="AB22" s="1008"/>
      <c r="AC22" s="1008"/>
      <c r="AD22" s="1008"/>
      <c r="AE22" s="1008"/>
      <c r="AF22" s="1008"/>
      <c r="AG22" s="1008"/>
      <c r="AH22" s="1008"/>
      <c r="AI22" s="1008"/>
      <c r="AJ22" s="1008"/>
    </row>
    <row r="23" spans="1:36" ht="21" customHeight="1">
      <c r="A23" s="1019"/>
      <c r="B23" s="1488" t="s">
        <v>839</v>
      </c>
      <c r="C23" s="1489"/>
      <c r="D23" s="1454" t="s">
        <v>2898</v>
      </c>
      <c r="E23" s="1013"/>
      <c r="F23" s="1013"/>
      <c r="G23" s="1014"/>
      <c r="H23" s="42" t="s">
        <v>68</v>
      </c>
      <c r="I23" s="729"/>
      <c r="J23" s="730"/>
      <c r="K23" s="731">
        <v>0.1</v>
      </c>
      <c r="L23" s="731">
        <v>0.1</v>
      </c>
      <c r="M23" s="731">
        <v>0.1</v>
      </c>
      <c r="N23" s="731">
        <v>0.15</v>
      </c>
      <c r="O23" s="731">
        <v>0.15</v>
      </c>
      <c r="P23" s="731">
        <v>0.1</v>
      </c>
      <c r="Q23" s="731">
        <v>0.1</v>
      </c>
      <c r="R23" s="731">
        <v>0.1</v>
      </c>
      <c r="S23" s="731">
        <v>0.1</v>
      </c>
      <c r="T23" s="730"/>
      <c r="U23" s="734">
        <f t="shared" si="2"/>
        <v>1</v>
      </c>
      <c r="V23" s="1113">
        <v>0</v>
      </c>
      <c r="W23" s="1486">
        <f>IF(OR(U24=0,V23=0),0,(U24/U23*V23))</f>
        <v>0</v>
      </c>
      <c r="X23" s="1491" t="s">
        <v>2900</v>
      </c>
      <c r="Y23" s="1046"/>
      <c r="Z23" s="1046"/>
      <c r="AA23" s="1487"/>
      <c r="AB23" s="1487"/>
      <c r="AC23" s="1487"/>
      <c r="AD23" s="1487"/>
      <c r="AE23" s="1487"/>
      <c r="AF23" s="1046"/>
      <c r="AG23" s="1046"/>
      <c r="AH23" s="1046"/>
      <c r="AI23" s="1350"/>
      <c r="AJ23" s="1046"/>
    </row>
    <row r="24" spans="1:36" ht="21" customHeight="1">
      <c r="A24" s="1019"/>
      <c r="B24" s="1008"/>
      <c r="C24" s="1008"/>
      <c r="D24" s="1015"/>
      <c r="E24" s="1016"/>
      <c r="F24" s="1016"/>
      <c r="G24" s="1017"/>
      <c r="H24" s="120" t="s">
        <v>69</v>
      </c>
      <c r="I24" s="727"/>
      <c r="J24" s="728"/>
      <c r="K24" s="728">
        <v>0.1</v>
      </c>
      <c r="L24" s="728">
        <v>0.1</v>
      </c>
      <c r="M24" s="728">
        <v>0.1</v>
      </c>
      <c r="N24" s="728"/>
      <c r="O24" s="728"/>
      <c r="P24" s="728"/>
      <c r="Q24" s="728"/>
      <c r="R24" s="728"/>
      <c r="S24" s="728"/>
      <c r="T24" s="728"/>
      <c r="U24" s="734">
        <f t="shared" si="2"/>
        <v>0.30000000000000004</v>
      </c>
      <c r="V24" s="1008"/>
      <c r="W24" s="1008"/>
      <c r="X24" s="1018"/>
      <c r="Y24" s="1008"/>
      <c r="Z24" s="1008"/>
      <c r="AA24" s="1008"/>
      <c r="AB24" s="1008"/>
      <c r="AC24" s="1008"/>
      <c r="AD24" s="1008"/>
      <c r="AE24" s="1008"/>
      <c r="AF24" s="1008"/>
      <c r="AG24" s="1008"/>
      <c r="AH24" s="1008"/>
      <c r="AI24" s="1008"/>
      <c r="AJ24" s="1008"/>
    </row>
    <row r="25" spans="1:36" ht="21" customHeight="1">
      <c r="A25" s="1019"/>
      <c r="B25" s="1490" t="s">
        <v>2901</v>
      </c>
      <c r="C25" s="1489" t="s">
        <v>2883</v>
      </c>
      <c r="D25" s="1485" t="s">
        <v>2902</v>
      </c>
      <c r="E25" s="1013"/>
      <c r="F25" s="1013"/>
      <c r="G25" s="1014"/>
      <c r="H25" s="42" t="s">
        <v>68</v>
      </c>
      <c r="I25" s="43"/>
      <c r="J25" s="43"/>
      <c r="K25" s="43"/>
      <c r="L25" s="43"/>
      <c r="M25" s="43"/>
      <c r="N25" s="111">
        <v>0.15</v>
      </c>
      <c r="O25" s="111">
        <v>0.15</v>
      </c>
      <c r="P25" s="111">
        <v>0.15</v>
      </c>
      <c r="Q25" s="111">
        <v>0.15</v>
      </c>
      <c r="R25" s="111">
        <v>0.15</v>
      </c>
      <c r="S25" s="111">
        <v>0.15</v>
      </c>
      <c r="T25" s="43">
        <v>0.1</v>
      </c>
      <c r="U25" s="737">
        <f t="shared" si="2"/>
        <v>1</v>
      </c>
      <c r="V25" s="1051">
        <v>0.3</v>
      </c>
      <c r="W25" s="1072">
        <f>IF(OR(U26=0,V25=0),0,(U26/U25*V25))</f>
        <v>0.26700000000000002</v>
      </c>
      <c r="X25" s="1018"/>
      <c r="Y25" s="1046"/>
      <c r="Z25" s="1046"/>
      <c r="AA25" s="1487"/>
      <c r="AB25" s="1487"/>
      <c r="AC25" s="1487"/>
      <c r="AD25" s="1487" t="s">
        <v>2907</v>
      </c>
      <c r="AE25" s="1487" t="s">
        <v>2908</v>
      </c>
      <c r="AF25" s="1487" t="s">
        <v>2909</v>
      </c>
      <c r="AG25" s="1487" t="s">
        <v>2910</v>
      </c>
      <c r="AH25" s="1487" t="s">
        <v>2911</v>
      </c>
      <c r="AI25" s="1493" t="s">
        <v>2912</v>
      </c>
      <c r="AJ25" s="1046"/>
    </row>
    <row r="26" spans="1:36" ht="21" customHeight="1">
      <c r="A26" s="1019"/>
      <c r="B26" s="1008"/>
      <c r="C26" s="1008"/>
      <c r="D26" s="1015"/>
      <c r="E26" s="1016"/>
      <c r="F26" s="1016"/>
      <c r="G26" s="1017"/>
      <c r="H26" s="120" t="s">
        <v>69</v>
      </c>
      <c r="I26" s="171"/>
      <c r="J26" s="171"/>
      <c r="K26" s="171"/>
      <c r="L26" s="171"/>
      <c r="M26" s="171"/>
      <c r="N26" s="173">
        <v>0.15</v>
      </c>
      <c r="O26" s="173">
        <v>0.15</v>
      </c>
      <c r="P26" s="173">
        <v>0.15</v>
      </c>
      <c r="Q26" s="173">
        <v>0.15</v>
      </c>
      <c r="R26" s="173">
        <v>0.18</v>
      </c>
      <c r="S26" s="173">
        <v>0.11</v>
      </c>
      <c r="T26" s="171"/>
      <c r="U26" s="741">
        <f t="shared" si="2"/>
        <v>0.89</v>
      </c>
      <c r="V26" s="1008"/>
      <c r="W26" s="1008"/>
      <c r="X26" s="1008"/>
      <c r="Y26" s="1008"/>
      <c r="Z26" s="1008"/>
      <c r="AA26" s="1008"/>
      <c r="AB26" s="1008"/>
      <c r="AC26" s="1008"/>
      <c r="AD26" s="1008"/>
      <c r="AE26" s="1008"/>
      <c r="AF26" s="1008"/>
      <c r="AG26" s="1008"/>
      <c r="AH26" s="1008"/>
      <c r="AI26" s="1008"/>
      <c r="AJ26" s="1008"/>
    </row>
    <row r="27" spans="1:36" ht="21" customHeight="1">
      <c r="A27" s="1019"/>
      <c r="B27" s="1488" t="s">
        <v>839</v>
      </c>
      <c r="C27" s="1489"/>
      <c r="D27" s="1454" t="s">
        <v>2913</v>
      </c>
      <c r="E27" s="1013"/>
      <c r="F27" s="1013"/>
      <c r="G27" s="1014"/>
      <c r="H27" s="42" t="s">
        <v>68</v>
      </c>
      <c r="I27" s="729"/>
      <c r="J27" s="730"/>
      <c r="K27" s="731">
        <v>0.05</v>
      </c>
      <c r="L27" s="731">
        <v>0.1</v>
      </c>
      <c r="M27" s="731">
        <v>0.1</v>
      </c>
      <c r="N27" s="731">
        <v>0.1</v>
      </c>
      <c r="O27" s="731">
        <v>0.1</v>
      </c>
      <c r="P27" s="731">
        <v>0.15</v>
      </c>
      <c r="Q27" s="731">
        <v>0.15</v>
      </c>
      <c r="R27" s="731">
        <v>0.15</v>
      </c>
      <c r="S27" s="731">
        <v>0.1</v>
      </c>
      <c r="T27" s="732"/>
      <c r="U27" s="734">
        <f t="shared" si="2"/>
        <v>1</v>
      </c>
      <c r="V27" s="1113">
        <v>0</v>
      </c>
      <c r="W27" s="1486">
        <f>IF(OR(U28=0,V27=0),0,(U28/U27*V27))</f>
        <v>0</v>
      </c>
      <c r="X27" s="1491" t="s">
        <v>2914</v>
      </c>
      <c r="Y27" s="1046"/>
      <c r="Z27" s="1046"/>
      <c r="AA27" s="1487"/>
      <c r="AB27" s="1487"/>
      <c r="AC27" s="1487"/>
      <c r="AD27" s="1487"/>
      <c r="AE27" s="1487"/>
      <c r="AF27" s="1046"/>
      <c r="AG27" s="1046"/>
      <c r="AH27" s="1046"/>
      <c r="AI27" s="1350"/>
      <c r="AJ27" s="1046"/>
    </row>
    <row r="28" spans="1:36" ht="21" customHeight="1">
      <c r="A28" s="1019"/>
      <c r="B28" s="1008"/>
      <c r="C28" s="1008"/>
      <c r="D28" s="1015"/>
      <c r="E28" s="1016"/>
      <c r="F28" s="1016"/>
      <c r="G28" s="1017"/>
      <c r="H28" s="120" t="s">
        <v>69</v>
      </c>
      <c r="I28" s="727"/>
      <c r="J28" s="728"/>
      <c r="K28" s="728">
        <v>0.05</v>
      </c>
      <c r="L28" s="728">
        <v>0.1</v>
      </c>
      <c r="M28" s="728">
        <v>0.1</v>
      </c>
      <c r="N28" s="728"/>
      <c r="O28" s="728"/>
      <c r="P28" s="728"/>
      <c r="Q28" s="728"/>
      <c r="R28" s="728"/>
      <c r="S28" s="728"/>
      <c r="T28" s="728"/>
      <c r="U28" s="734">
        <f t="shared" si="2"/>
        <v>0.25</v>
      </c>
      <c r="V28" s="1008"/>
      <c r="W28" s="1008"/>
      <c r="X28" s="1018"/>
      <c r="Y28" s="1008"/>
      <c r="Z28" s="1008"/>
      <c r="AA28" s="1008"/>
      <c r="AB28" s="1008"/>
      <c r="AC28" s="1008"/>
      <c r="AD28" s="1008"/>
      <c r="AE28" s="1008"/>
      <c r="AF28" s="1008"/>
      <c r="AG28" s="1008"/>
      <c r="AH28" s="1008"/>
      <c r="AI28" s="1008"/>
      <c r="AJ28" s="1008"/>
    </row>
    <row r="29" spans="1:36" ht="21" customHeight="1">
      <c r="A29" s="1019"/>
      <c r="B29" s="1490" t="s">
        <v>2917</v>
      </c>
      <c r="C29" s="1489" t="s">
        <v>2883</v>
      </c>
      <c r="D29" s="1485" t="s">
        <v>2918</v>
      </c>
      <c r="E29" s="1013"/>
      <c r="F29" s="1013"/>
      <c r="G29" s="1014"/>
      <c r="H29" s="42" t="s">
        <v>68</v>
      </c>
      <c r="I29" s="43"/>
      <c r="J29" s="43"/>
      <c r="K29" s="43"/>
      <c r="L29" s="43"/>
      <c r="M29" s="43"/>
      <c r="N29" s="43">
        <v>0.15</v>
      </c>
      <c r="O29" s="43">
        <v>0.15</v>
      </c>
      <c r="P29" s="111">
        <v>0.15</v>
      </c>
      <c r="Q29" s="111">
        <v>0.15</v>
      </c>
      <c r="R29" s="111">
        <v>0.15</v>
      </c>
      <c r="S29" s="111">
        <v>0.15</v>
      </c>
      <c r="T29" s="43">
        <v>0.1</v>
      </c>
      <c r="U29" s="737">
        <f t="shared" si="2"/>
        <v>1</v>
      </c>
      <c r="V29" s="1051">
        <v>0.15</v>
      </c>
      <c r="W29" s="1072">
        <f>IF(OR(U30=0,V29=0),0,(U30/U29*V29))</f>
        <v>0.15</v>
      </c>
      <c r="X29" s="1018"/>
      <c r="Y29" s="1046"/>
      <c r="Z29" s="1046"/>
      <c r="AA29" s="1487"/>
      <c r="AB29" s="1487"/>
      <c r="AC29" s="1487"/>
      <c r="AD29" s="1487" t="s">
        <v>2919</v>
      </c>
      <c r="AE29" s="1487" t="s">
        <v>2920</v>
      </c>
      <c r="AF29" s="1487" t="s">
        <v>2921</v>
      </c>
      <c r="AG29" s="1487" t="s">
        <v>2922</v>
      </c>
      <c r="AH29" s="1487" t="s">
        <v>2923</v>
      </c>
      <c r="AI29" s="1493" t="s">
        <v>2924</v>
      </c>
      <c r="AJ29" s="1046"/>
    </row>
    <row r="30" spans="1:36" ht="21" customHeight="1">
      <c r="A30" s="1019"/>
      <c r="B30" s="1008"/>
      <c r="C30" s="1008"/>
      <c r="D30" s="1015"/>
      <c r="E30" s="1016"/>
      <c r="F30" s="1016"/>
      <c r="G30" s="1017"/>
      <c r="H30" s="120" t="s">
        <v>69</v>
      </c>
      <c r="I30" s="171"/>
      <c r="J30" s="171"/>
      <c r="K30" s="171"/>
      <c r="L30" s="171"/>
      <c r="M30" s="171"/>
      <c r="N30" s="173">
        <v>0.15</v>
      </c>
      <c r="O30" s="173">
        <v>0.15</v>
      </c>
      <c r="P30" s="173">
        <v>0.15</v>
      </c>
      <c r="Q30" s="173">
        <v>0.53</v>
      </c>
      <c r="R30" s="173">
        <v>0.02</v>
      </c>
      <c r="S30" s="171"/>
      <c r="T30" s="171"/>
      <c r="U30" s="741">
        <f t="shared" si="2"/>
        <v>1</v>
      </c>
      <c r="V30" s="1008"/>
      <c r="W30" s="1008"/>
      <c r="X30" s="1008"/>
      <c r="Y30" s="1008"/>
      <c r="Z30" s="1008"/>
      <c r="AA30" s="1008"/>
      <c r="AB30" s="1008"/>
      <c r="AC30" s="1008"/>
      <c r="AD30" s="1008"/>
      <c r="AE30" s="1008"/>
      <c r="AF30" s="1008"/>
      <c r="AG30" s="1008"/>
      <c r="AH30" s="1008"/>
      <c r="AI30" s="1008"/>
      <c r="AJ30" s="1008"/>
    </row>
    <row r="31" spans="1:36" ht="21" customHeight="1">
      <c r="A31" s="1019"/>
      <c r="B31" s="1488" t="s">
        <v>839</v>
      </c>
      <c r="C31" s="1489"/>
      <c r="D31" s="1454" t="s">
        <v>2926</v>
      </c>
      <c r="E31" s="1013"/>
      <c r="F31" s="1013"/>
      <c r="G31" s="1014"/>
      <c r="H31" s="42" t="s">
        <v>68</v>
      </c>
      <c r="I31" s="750"/>
      <c r="J31" s="730"/>
      <c r="K31" s="731">
        <v>0.1</v>
      </c>
      <c r="L31" s="731">
        <v>0.1</v>
      </c>
      <c r="M31" s="731">
        <v>0.1</v>
      </c>
      <c r="N31" s="731">
        <v>0.1</v>
      </c>
      <c r="O31" s="731">
        <v>0.1</v>
      </c>
      <c r="P31" s="731">
        <v>0.1</v>
      </c>
      <c r="Q31" s="731">
        <v>0.1</v>
      </c>
      <c r="R31" s="731">
        <v>0.15</v>
      </c>
      <c r="S31" s="731">
        <v>0.15</v>
      </c>
      <c r="T31" s="730"/>
      <c r="U31" s="734">
        <f t="shared" si="2"/>
        <v>1</v>
      </c>
      <c r="V31" s="1113">
        <v>0</v>
      </c>
      <c r="W31" s="1486">
        <f>IF(OR(U32=0,V31=0),0,(U32/U31*V31))</f>
        <v>0</v>
      </c>
      <c r="X31" s="1491" t="s">
        <v>2927</v>
      </c>
      <c r="Y31" s="1046"/>
      <c r="Z31" s="1046"/>
      <c r="AA31" s="1487"/>
      <c r="AB31" s="1487"/>
      <c r="AC31" s="1487"/>
      <c r="AD31" s="1487"/>
      <c r="AE31" s="1487"/>
      <c r="AF31" s="1046"/>
      <c r="AG31" s="1046"/>
      <c r="AH31" s="1046"/>
      <c r="AI31" s="1350"/>
      <c r="AJ31" s="1046"/>
    </row>
    <row r="32" spans="1:36" ht="21" customHeight="1">
      <c r="A32" s="1019"/>
      <c r="B32" s="1008"/>
      <c r="C32" s="1008"/>
      <c r="D32" s="1015"/>
      <c r="E32" s="1016"/>
      <c r="F32" s="1016"/>
      <c r="G32" s="1017"/>
      <c r="H32" s="120" t="s">
        <v>69</v>
      </c>
      <c r="I32" s="727"/>
      <c r="J32" s="728"/>
      <c r="K32" s="728">
        <v>0.1</v>
      </c>
      <c r="L32" s="728">
        <v>0.1</v>
      </c>
      <c r="M32" s="728">
        <v>0.1</v>
      </c>
      <c r="N32" s="728"/>
      <c r="O32" s="728"/>
      <c r="P32" s="728"/>
      <c r="Q32" s="728"/>
      <c r="R32" s="728"/>
      <c r="S32" s="728"/>
      <c r="T32" s="728"/>
      <c r="U32" s="734">
        <f t="shared" si="2"/>
        <v>0.30000000000000004</v>
      </c>
      <c r="V32" s="1008"/>
      <c r="W32" s="1008"/>
      <c r="X32" s="1018"/>
      <c r="Y32" s="1008"/>
      <c r="Z32" s="1008"/>
      <c r="AA32" s="1008"/>
      <c r="AB32" s="1008"/>
      <c r="AC32" s="1008"/>
      <c r="AD32" s="1008"/>
      <c r="AE32" s="1008"/>
      <c r="AF32" s="1008"/>
      <c r="AG32" s="1008"/>
      <c r="AH32" s="1008"/>
      <c r="AI32" s="1008"/>
      <c r="AJ32" s="1008"/>
    </row>
    <row r="33" spans="1:36" ht="21" customHeight="1">
      <c r="A33" s="1019"/>
      <c r="B33" s="1488" t="s">
        <v>2928</v>
      </c>
      <c r="C33" s="1489" t="s">
        <v>2883</v>
      </c>
      <c r="D33" s="1485" t="s">
        <v>2929</v>
      </c>
      <c r="E33" s="1013"/>
      <c r="F33" s="1013"/>
      <c r="G33" s="1014"/>
      <c r="H33" s="42" t="s">
        <v>68</v>
      </c>
      <c r="I33" s="43"/>
      <c r="J33" s="43"/>
      <c r="K33" s="43"/>
      <c r="L33" s="43"/>
      <c r="M33" s="43"/>
      <c r="N33" s="111">
        <v>0.15</v>
      </c>
      <c r="O33" s="111">
        <v>0.15</v>
      </c>
      <c r="P33" s="111">
        <v>0.15</v>
      </c>
      <c r="Q33" s="111">
        <v>0.15</v>
      </c>
      <c r="R33" s="111">
        <v>0.15</v>
      </c>
      <c r="S33" s="111">
        <v>0.15</v>
      </c>
      <c r="T33" s="43">
        <v>0.1</v>
      </c>
      <c r="U33" s="737">
        <f t="shared" si="2"/>
        <v>1</v>
      </c>
      <c r="V33" s="1051">
        <v>0.15</v>
      </c>
      <c r="W33" s="1072">
        <f>IF(OR(U34=0,V33=0),0,(U34/U33*V33))</f>
        <v>0.14699999999999999</v>
      </c>
      <c r="X33" s="1018"/>
      <c r="Y33" s="1046"/>
      <c r="Z33" s="1046"/>
      <c r="AA33" s="1487"/>
      <c r="AB33" s="1487"/>
      <c r="AC33" s="1487"/>
      <c r="AD33" s="1487" t="s">
        <v>2931</v>
      </c>
      <c r="AE33" s="1487" t="s">
        <v>2932</v>
      </c>
      <c r="AF33" s="1487" t="s">
        <v>2933</v>
      </c>
      <c r="AG33" s="1487" t="s">
        <v>2934</v>
      </c>
      <c r="AH33" s="1487" t="s">
        <v>2935</v>
      </c>
      <c r="AI33" s="1493" t="s">
        <v>2936</v>
      </c>
      <c r="AJ33" s="1046"/>
    </row>
    <row r="34" spans="1:36" ht="21" customHeight="1">
      <c r="A34" s="1019"/>
      <c r="B34" s="1008"/>
      <c r="C34" s="1008"/>
      <c r="D34" s="1103"/>
      <c r="E34" s="1104"/>
      <c r="F34" s="1104"/>
      <c r="G34" s="1105"/>
      <c r="H34" s="131" t="s">
        <v>69</v>
      </c>
      <c r="I34" s="174"/>
      <c r="J34" s="174"/>
      <c r="K34" s="174"/>
      <c r="L34" s="174"/>
      <c r="M34" s="174"/>
      <c r="N34" s="176">
        <v>0.1</v>
      </c>
      <c r="O34" s="176">
        <v>0.1</v>
      </c>
      <c r="P34" s="176">
        <v>0.15</v>
      </c>
      <c r="Q34" s="176">
        <v>0.32</v>
      </c>
      <c r="R34" s="176">
        <v>0.26</v>
      </c>
      <c r="S34" s="176">
        <v>0.05</v>
      </c>
      <c r="T34" s="174">
        <v>0</v>
      </c>
      <c r="U34" s="177">
        <f t="shared" si="2"/>
        <v>0.98</v>
      </c>
      <c r="V34" s="1079"/>
      <c r="W34" s="1079"/>
      <c r="X34" s="1008"/>
      <c r="Y34" s="1008"/>
      <c r="Z34" s="1008"/>
      <c r="AA34" s="1008"/>
      <c r="AB34" s="1008"/>
      <c r="AC34" s="1008"/>
      <c r="AD34" s="1008"/>
      <c r="AE34" s="1008"/>
      <c r="AF34" s="1008"/>
      <c r="AG34" s="1008"/>
      <c r="AH34" s="1008"/>
      <c r="AI34" s="1008"/>
      <c r="AJ34" s="1008"/>
    </row>
    <row r="35" spans="1:36" ht="19.5" customHeight="1">
      <c r="A35" s="1019"/>
      <c r="B35" s="40"/>
      <c r="C35" s="40" t="s">
        <v>7</v>
      </c>
      <c r="D35" s="35" t="s">
        <v>3</v>
      </c>
      <c r="E35" s="35" t="s">
        <v>4</v>
      </c>
      <c r="F35" s="35" t="s">
        <v>5</v>
      </c>
      <c r="G35" s="37" t="s">
        <v>6</v>
      </c>
      <c r="H35" s="35" t="s">
        <v>53</v>
      </c>
      <c r="I35" s="35" t="s">
        <v>54</v>
      </c>
      <c r="J35" s="35" t="s">
        <v>55</v>
      </c>
      <c r="K35" s="35" t="s">
        <v>56</v>
      </c>
      <c r="L35" s="35" t="s">
        <v>57</v>
      </c>
      <c r="M35" s="35" t="s">
        <v>58</v>
      </c>
      <c r="N35" s="35" t="s">
        <v>59</v>
      </c>
      <c r="O35" s="35" t="s">
        <v>60</v>
      </c>
      <c r="P35" s="35" t="s">
        <v>61</v>
      </c>
      <c r="Q35" s="35" t="s">
        <v>62</v>
      </c>
      <c r="R35" s="754" t="s">
        <v>63</v>
      </c>
      <c r="S35" s="35" t="s">
        <v>64</v>
      </c>
      <c r="T35" s="35" t="s">
        <v>65</v>
      </c>
      <c r="U35" s="35" t="s">
        <v>66</v>
      </c>
      <c r="V35" s="38" t="s">
        <v>52</v>
      </c>
      <c r="W35" s="40" t="s">
        <v>162</v>
      </c>
      <c r="X35" s="1494"/>
      <c r="Y35" s="117" t="s">
        <v>826</v>
      </c>
      <c r="Z35" s="117" t="s">
        <v>827</v>
      </c>
      <c r="AA35" s="117" t="s">
        <v>828</v>
      </c>
      <c r="AB35" s="117" t="s">
        <v>829</v>
      </c>
      <c r="AC35" s="117" t="s">
        <v>830</v>
      </c>
      <c r="AD35" s="117" t="s">
        <v>831</v>
      </c>
      <c r="AE35" s="117" t="s">
        <v>832</v>
      </c>
      <c r="AF35" s="117" t="s">
        <v>833</v>
      </c>
      <c r="AG35" s="117" t="s">
        <v>834</v>
      </c>
      <c r="AH35" s="117" t="s">
        <v>835</v>
      </c>
      <c r="AI35" s="755" t="s">
        <v>836</v>
      </c>
      <c r="AJ35" s="117" t="s">
        <v>837</v>
      </c>
    </row>
    <row r="36" spans="1:36" ht="36" customHeight="1">
      <c r="A36" s="1019"/>
      <c r="B36" s="1051"/>
      <c r="C36" s="1051"/>
      <c r="D36" s="1498" t="s">
        <v>2937</v>
      </c>
      <c r="E36" s="1506">
        <v>1</v>
      </c>
      <c r="F36" s="1498" t="s">
        <v>2938</v>
      </c>
      <c r="G36" s="1498" t="s">
        <v>179</v>
      </c>
      <c r="H36" s="718" t="s">
        <v>68</v>
      </c>
      <c r="I36" s="602">
        <v>0</v>
      </c>
      <c r="J36" s="602">
        <v>0.08</v>
      </c>
      <c r="K36" s="602">
        <v>0.11</v>
      </c>
      <c r="L36" s="602">
        <v>0.1575</v>
      </c>
      <c r="M36" s="602">
        <v>0.1575</v>
      </c>
      <c r="N36" s="602">
        <v>0.03</v>
      </c>
      <c r="O36" s="602">
        <v>6.5000000000000002E-2</v>
      </c>
      <c r="P36" s="602">
        <v>8.2500000000000004E-2</v>
      </c>
      <c r="Q36" s="602">
        <v>0.121225</v>
      </c>
      <c r="R36" s="602">
        <v>8.4999999999999992E-2</v>
      </c>
      <c r="S36" s="602">
        <v>7.4499999999999997E-2</v>
      </c>
      <c r="T36" s="602">
        <v>3.6749999999999998E-2</v>
      </c>
      <c r="U36" s="57">
        <f t="shared" ref="U36:U37" si="3">SUM(I36:T36)</f>
        <v>0.99997500000000006</v>
      </c>
      <c r="V36" s="1051">
        <v>0.4</v>
      </c>
      <c r="W36" s="1052">
        <f>IF(OR(U37=0,V36=0),0,(U37/U36*V36))</f>
        <v>0.32331570194016757</v>
      </c>
      <c r="X36" s="1008"/>
      <c r="Y36" s="1046">
        <v>0</v>
      </c>
      <c r="Z36" s="1495" t="s">
        <v>2939</v>
      </c>
      <c r="AA36" s="1495" t="s">
        <v>2940</v>
      </c>
      <c r="AB36" s="1495">
        <v>0</v>
      </c>
      <c r="AC36" s="1495">
        <v>0</v>
      </c>
      <c r="AD36" s="1487" t="s">
        <v>2941</v>
      </c>
      <c r="AE36" s="1487" t="s">
        <v>2942</v>
      </c>
      <c r="AF36" s="1487" t="s">
        <v>2943</v>
      </c>
      <c r="AG36" s="1487" t="s">
        <v>2944</v>
      </c>
      <c r="AH36" s="1487" t="s">
        <v>2945</v>
      </c>
      <c r="AI36" s="1493" t="s">
        <v>2946</v>
      </c>
      <c r="AJ36" s="1046"/>
    </row>
    <row r="37" spans="1:36" ht="37.5" customHeight="1">
      <c r="A37" s="1019"/>
      <c r="B37" s="1008"/>
      <c r="C37" s="1008"/>
      <c r="D37" s="1008"/>
      <c r="E37" s="1008"/>
      <c r="F37" s="1008"/>
      <c r="G37" s="1008"/>
      <c r="H37" s="718" t="s">
        <v>69</v>
      </c>
      <c r="I37" s="602">
        <v>0</v>
      </c>
      <c r="J37" s="602">
        <v>0.05</v>
      </c>
      <c r="K37" s="602">
        <v>0.08</v>
      </c>
      <c r="L37" s="603">
        <v>0.12</v>
      </c>
      <c r="M37" s="603">
        <v>0.12</v>
      </c>
      <c r="N37" s="603">
        <v>0.09</v>
      </c>
      <c r="O37" s="603">
        <v>6.5000000000000002E-2</v>
      </c>
      <c r="P37" s="603">
        <f t="shared" ref="P37:T37" si="4">((P46+P50+P54)*P36)/(P45+P49+P53)</f>
        <v>0.11249999999999999</v>
      </c>
      <c r="Q37" s="603">
        <f t="shared" si="4"/>
        <v>3.4635714285714291E-2</v>
      </c>
      <c r="R37" s="603">
        <f t="shared" si="4"/>
        <v>5.6666666666666671E-2</v>
      </c>
      <c r="S37" s="603">
        <f t="shared" si="4"/>
        <v>7.9466666666666672E-2</v>
      </c>
      <c r="T37" s="603">
        <f t="shared" si="4"/>
        <v>0</v>
      </c>
      <c r="U37" s="144">
        <f t="shared" si="3"/>
        <v>0.80826904761904761</v>
      </c>
      <c r="V37" s="1008"/>
      <c r="W37" s="1008"/>
      <c r="X37" s="1494"/>
      <c r="Y37" s="1008"/>
      <c r="Z37" s="1008"/>
      <c r="AA37" s="1008"/>
      <c r="AB37" s="1008"/>
      <c r="AC37" s="1008"/>
      <c r="AD37" s="1008"/>
      <c r="AE37" s="1008"/>
      <c r="AF37" s="1008"/>
      <c r="AG37" s="1008"/>
      <c r="AH37" s="1008"/>
      <c r="AI37" s="1008"/>
      <c r="AJ37" s="1008"/>
    </row>
    <row r="38" spans="1:36" ht="15.75" customHeight="1">
      <c r="A38" s="1019"/>
      <c r="B38" s="721"/>
      <c r="C38" s="721"/>
      <c r="D38" s="1097" t="s">
        <v>30</v>
      </c>
      <c r="E38" s="1010"/>
      <c r="F38" s="1010"/>
      <c r="G38" s="1010"/>
      <c r="H38" s="1010"/>
      <c r="I38" s="1010"/>
      <c r="J38" s="1010"/>
      <c r="K38" s="1010"/>
      <c r="L38" s="1010"/>
      <c r="M38" s="1010"/>
      <c r="N38" s="1010"/>
      <c r="O38" s="1010"/>
      <c r="P38" s="1010"/>
      <c r="Q38" s="1010"/>
      <c r="R38" s="1010"/>
      <c r="S38" s="1010"/>
      <c r="T38" s="1010"/>
      <c r="U38" s="1010"/>
      <c r="V38" s="1010"/>
      <c r="W38" s="1313"/>
      <c r="X38" s="1008"/>
      <c r="Y38" s="125"/>
      <c r="Z38" s="125"/>
      <c r="AA38" s="125"/>
      <c r="AB38" s="125"/>
      <c r="AC38" s="125"/>
      <c r="AD38" s="757"/>
      <c r="AE38" s="757"/>
      <c r="AF38" s="125"/>
      <c r="AH38" s="125"/>
      <c r="AI38" s="125"/>
      <c r="AJ38" s="605"/>
    </row>
    <row r="39" spans="1:36" ht="21.75" customHeight="1">
      <c r="A39" s="1019"/>
      <c r="B39" s="1488" t="s">
        <v>839</v>
      </c>
      <c r="C39" s="1489"/>
      <c r="D39" s="1507" t="s">
        <v>2948</v>
      </c>
      <c r="E39" s="1013"/>
      <c r="F39" s="1013"/>
      <c r="G39" s="1014"/>
      <c r="H39" s="42" t="s">
        <v>68</v>
      </c>
      <c r="I39" s="303"/>
      <c r="J39" s="724">
        <v>0.5</v>
      </c>
      <c r="K39" s="724">
        <v>0.5</v>
      </c>
      <c r="L39" s="723"/>
      <c r="M39" s="723"/>
      <c r="N39" s="723"/>
      <c r="O39" s="723"/>
      <c r="P39" s="723"/>
      <c r="Q39" s="725"/>
      <c r="R39" s="725"/>
      <c r="S39" s="725"/>
      <c r="T39" s="725"/>
      <c r="U39" s="726">
        <f t="shared" ref="U39:U54" si="5">SUM(I39:T39)</f>
        <v>1</v>
      </c>
      <c r="V39" s="1113">
        <v>0</v>
      </c>
      <c r="W39" s="1486">
        <f>IF(OR(U40=0,V39=0),0,(U40/U39*V39))</f>
        <v>0</v>
      </c>
      <c r="X39" s="1048" t="s">
        <v>2949</v>
      </c>
      <c r="Y39" s="1046">
        <v>0</v>
      </c>
      <c r="Z39" s="1046">
        <v>0</v>
      </c>
      <c r="AA39" s="1487" t="s">
        <v>2951</v>
      </c>
      <c r="AB39" s="1046">
        <v>0</v>
      </c>
      <c r="AC39" s="1046">
        <v>0</v>
      </c>
      <c r="AD39" s="1487">
        <v>0</v>
      </c>
      <c r="AE39" s="1487">
        <v>0</v>
      </c>
      <c r="AF39" s="1046">
        <v>0</v>
      </c>
      <c r="AG39" s="1046">
        <v>0</v>
      </c>
      <c r="AH39" s="1046">
        <v>0</v>
      </c>
      <c r="AI39" s="1046">
        <v>0</v>
      </c>
      <c r="AJ39" s="1046">
        <v>0</v>
      </c>
    </row>
    <row r="40" spans="1:36" ht="21.75" customHeight="1">
      <c r="A40" s="1019"/>
      <c r="B40" s="1008"/>
      <c r="C40" s="1008"/>
      <c r="D40" s="1015"/>
      <c r="E40" s="1016"/>
      <c r="F40" s="1016"/>
      <c r="G40" s="1017"/>
      <c r="H40" s="120" t="s">
        <v>69</v>
      </c>
      <c r="I40" s="727"/>
      <c r="J40" s="728">
        <v>0.5</v>
      </c>
      <c r="K40" s="728">
        <v>0.5</v>
      </c>
      <c r="L40" s="728"/>
      <c r="M40" s="728"/>
      <c r="N40" s="728"/>
      <c r="O40" s="728"/>
      <c r="P40" s="728"/>
      <c r="Q40" s="728"/>
      <c r="R40" s="728"/>
      <c r="S40" s="728"/>
      <c r="T40" s="728"/>
      <c r="U40" s="726">
        <f t="shared" si="5"/>
        <v>1</v>
      </c>
      <c r="V40" s="1008"/>
      <c r="W40" s="1008"/>
      <c r="X40" s="1018"/>
      <c r="Y40" s="1008"/>
      <c r="Z40" s="1008"/>
      <c r="AA40" s="1008"/>
      <c r="AB40" s="1008"/>
      <c r="AC40" s="1008"/>
      <c r="AD40" s="1008"/>
      <c r="AE40" s="1008"/>
      <c r="AF40" s="1008"/>
      <c r="AG40" s="1008"/>
      <c r="AH40" s="1008"/>
      <c r="AI40" s="1008"/>
      <c r="AJ40" s="1008"/>
    </row>
    <row r="41" spans="1:36" ht="27.75" customHeight="1">
      <c r="A41" s="1019"/>
      <c r="B41" s="1488" t="s">
        <v>839</v>
      </c>
      <c r="C41" s="1489"/>
      <c r="D41" s="1507" t="s">
        <v>2954</v>
      </c>
      <c r="E41" s="1013"/>
      <c r="F41" s="1013"/>
      <c r="G41" s="1014"/>
      <c r="H41" s="42" t="s">
        <v>68</v>
      </c>
      <c r="I41" s="729"/>
      <c r="J41" s="759">
        <v>0.1</v>
      </c>
      <c r="K41" s="759">
        <v>0.2</v>
      </c>
      <c r="L41" s="759">
        <v>0.25</v>
      </c>
      <c r="M41" s="731">
        <v>0.25</v>
      </c>
      <c r="N41" s="731">
        <v>0.2</v>
      </c>
      <c r="O41" s="732"/>
      <c r="P41" s="730"/>
      <c r="Q41" s="730"/>
      <c r="R41" s="730"/>
      <c r="S41" s="730"/>
      <c r="T41" s="730"/>
      <c r="U41" s="726">
        <f t="shared" si="5"/>
        <v>1</v>
      </c>
      <c r="V41" s="1113">
        <v>0</v>
      </c>
      <c r="W41" s="1486">
        <f>IF(OR(U42=0,V41=0),0,(U42/U41*V41))</f>
        <v>0</v>
      </c>
      <c r="X41" s="1018"/>
      <c r="Y41" s="1046"/>
      <c r="Z41" s="1046"/>
      <c r="AA41" s="1046"/>
      <c r="AB41" s="1487" t="s">
        <v>2955</v>
      </c>
      <c r="AC41" s="1487" t="s">
        <v>2956</v>
      </c>
      <c r="AD41" s="1487"/>
      <c r="AE41" s="1487"/>
      <c r="AF41" s="1046"/>
      <c r="AG41" s="1046"/>
      <c r="AH41" s="1046"/>
      <c r="AI41" s="1046"/>
      <c r="AJ41" s="1046"/>
    </row>
    <row r="42" spans="1:36" ht="28.5" customHeight="1">
      <c r="A42" s="1019"/>
      <c r="B42" s="1008"/>
      <c r="C42" s="1008"/>
      <c r="D42" s="1015"/>
      <c r="E42" s="1016"/>
      <c r="F42" s="1016"/>
      <c r="G42" s="1017"/>
      <c r="H42" s="120" t="s">
        <v>69</v>
      </c>
      <c r="I42" s="727"/>
      <c r="J42" s="728">
        <v>0</v>
      </c>
      <c r="K42" s="728">
        <v>0.1</v>
      </c>
      <c r="L42" s="762">
        <v>0.2</v>
      </c>
      <c r="M42" s="762">
        <v>0.2</v>
      </c>
      <c r="N42" s="728"/>
      <c r="O42" s="728"/>
      <c r="P42" s="728"/>
      <c r="Q42" s="728"/>
      <c r="R42" s="728"/>
      <c r="S42" s="728"/>
      <c r="T42" s="728"/>
      <c r="U42" s="726">
        <f t="shared" si="5"/>
        <v>0.5</v>
      </c>
      <c r="V42" s="1008"/>
      <c r="W42" s="1008"/>
      <c r="X42" s="1018"/>
      <c r="Y42" s="1008"/>
      <c r="Z42" s="1008"/>
      <c r="AA42" s="1008"/>
      <c r="AB42" s="1008"/>
      <c r="AC42" s="1008"/>
      <c r="AD42" s="1008"/>
      <c r="AE42" s="1008"/>
      <c r="AF42" s="1008"/>
      <c r="AG42" s="1008"/>
      <c r="AH42" s="1008"/>
      <c r="AI42" s="1008"/>
      <c r="AJ42" s="1008"/>
    </row>
    <row r="43" spans="1:36" ht="21.75" customHeight="1">
      <c r="A43" s="1019"/>
      <c r="B43" s="1488" t="s">
        <v>839</v>
      </c>
      <c r="C43" s="1489"/>
      <c r="D43" s="1507" t="s">
        <v>2957</v>
      </c>
      <c r="E43" s="1013"/>
      <c r="F43" s="1013"/>
      <c r="G43" s="1359"/>
      <c r="H43" s="42" t="s">
        <v>68</v>
      </c>
      <c r="I43" s="750"/>
      <c r="J43" s="730"/>
      <c r="K43" s="730"/>
      <c r="L43" s="730"/>
      <c r="M43" s="730"/>
      <c r="N43" s="730"/>
      <c r="O43" s="731">
        <v>0.4</v>
      </c>
      <c r="P43" s="731">
        <v>0.4</v>
      </c>
      <c r="Q43" s="731">
        <v>0.2</v>
      </c>
      <c r="R43" s="730"/>
      <c r="S43" s="730"/>
      <c r="T43" s="730"/>
      <c r="U43" s="726">
        <f t="shared" si="5"/>
        <v>1</v>
      </c>
      <c r="V43" s="1113">
        <v>0</v>
      </c>
      <c r="W43" s="1486">
        <f>IF(OR(U44=0,V43=0),0,(U44/U43*V43))</f>
        <v>0</v>
      </c>
      <c r="X43" s="1018"/>
      <c r="Y43" s="1046"/>
      <c r="Z43" s="1046"/>
      <c r="AA43" s="1046"/>
      <c r="AB43" s="1496"/>
      <c r="AC43" s="1046"/>
      <c r="AD43" s="1487"/>
      <c r="AE43" s="1487"/>
      <c r="AF43" s="1046"/>
      <c r="AG43" s="1046"/>
      <c r="AH43" s="1046"/>
      <c r="AI43" s="1046"/>
      <c r="AJ43" s="1046"/>
    </row>
    <row r="44" spans="1:36" ht="21.75" customHeight="1">
      <c r="A44" s="1019"/>
      <c r="B44" s="1008"/>
      <c r="C44" s="1008"/>
      <c r="D44" s="1015"/>
      <c r="E44" s="1016"/>
      <c r="F44" s="1016"/>
      <c r="G44" s="1372"/>
      <c r="H44" s="120" t="s">
        <v>69</v>
      </c>
      <c r="I44" s="727"/>
      <c r="J44" s="728"/>
      <c r="K44" s="728"/>
      <c r="L44" s="728"/>
      <c r="M44" s="728"/>
      <c r="N44" s="728"/>
      <c r="O44" s="728"/>
      <c r="P44" s="728"/>
      <c r="Q44" s="728"/>
      <c r="R44" s="728"/>
      <c r="S44" s="728"/>
      <c r="T44" s="728"/>
      <c r="U44" s="726">
        <f t="shared" si="5"/>
        <v>0</v>
      </c>
      <c r="V44" s="1008"/>
      <c r="W44" s="1008"/>
      <c r="X44" s="1018"/>
      <c r="Y44" s="1008"/>
      <c r="Z44" s="1008"/>
      <c r="AA44" s="1008"/>
      <c r="AB44" s="1008"/>
      <c r="AC44" s="1008"/>
      <c r="AD44" s="1008"/>
      <c r="AE44" s="1008"/>
      <c r="AF44" s="1008"/>
      <c r="AG44" s="1008"/>
      <c r="AH44" s="1008"/>
      <c r="AI44" s="1008"/>
      <c r="AJ44" s="1008"/>
    </row>
    <row r="45" spans="1:36" ht="21.75" customHeight="1">
      <c r="A45" s="1019"/>
      <c r="B45" s="1490" t="s">
        <v>2959</v>
      </c>
      <c r="C45" s="1489" t="s">
        <v>2960</v>
      </c>
      <c r="D45" s="1485" t="s">
        <v>2961</v>
      </c>
      <c r="E45" s="1013"/>
      <c r="F45" s="1013"/>
      <c r="G45" s="1014"/>
      <c r="H45" s="42" t="s">
        <v>68</v>
      </c>
      <c r="I45" s="43"/>
      <c r="J45" s="43"/>
      <c r="K45" s="43"/>
      <c r="L45" s="43"/>
      <c r="M45" s="43"/>
      <c r="N45" s="111">
        <v>0.2</v>
      </c>
      <c r="O45" s="111">
        <v>0.2</v>
      </c>
      <c r="P45" s="111">
        <v>0.2</v>
      </c>
      <c r="Q45" s="111">
        <v>0.2</v>
      </c>
      <c r="R45" s="111">
        <v>0.1</v>
      </c>
      <c r="S45" s="111">
        <v>0.1</v>
      </c>
      <c r="T45" s="43"/>
      <c r="U45" s="737">
        <f t="shared" si="5"/>
        <v>1</v>
      </c>
      <c r="V45" s="1051">
        <v>0.3</v>
      </c>
      <c r="W45" s="1072">
        <f>IF(OR(U46=0,V45=0),0,(U46/U45*V45))</f>
        <v>0.29999999999999993</v>
      </c>
      <c r="X45" s="1018"/>
      <c r="Y45" s="1046"/>
      <c r="Z45" s="1046"/>
      <c r="AA45" s="1046"/>
      <c r="AB45" s="1487"/>
      <c r="AC45" s="1046"/>
      <c r="AD45" s="1487" t="s">
        <v>2965</v>
      </c>
      <c r="AE45" s="1487" t="s">
        <v>2966</v>
      </c>
      <c r="AF45" s="1487" t="s">
        <v>2967</v>
      </c>
      <c r="AG45" s="1487" t="s">
        <v>2968</v>
      </c>
      <c r="AH45" s="1487" t="s">
        <v>2969</v>
      </c>
      <c r="AI45" s="1487" t="s">
        <v>2970</v>
      </c>
      <c r="AJ45" s="1046"/>
    </row>
    <row r="46" spans="1:36" ht="21.75" customHeight="1">
      <c r="A46" s="1019"/>
      <c r="B46" s="1008"/>
      <c r="C46" s="1008"/>
      <c r="D46" s="1015"/>
      <c r="E46" s="1016"/>
      <c r="F46" s="1016"/>
      <c r="G46" s="1017"/>
      <c r="H46" s="120" t="s">
        <v>69</v>
      </c>
      <c r="I46" s="171"/>
      <c r="J46" s="171"/>
      <c r="K46" s="171"/>
      <c r="L46" s="171"/>
      <c r="M46" s="171"/>
      <c r="N46" s="173">
        <v>0.3</v>
      </c>
      <c r="O46" s="173">
        <v>0.2</v>
      </c>
      <c r="P46" s="173">
        <v>0.2</v>
      </c>
      <c r="Q46" s="173">
        <v>0.2</v>
      </c>
      <c r="R46" s="173">
        <v>0.1</v>
      </c>
      <c r="S46" s="171"/>
      <c r="T46" s="171"/>
      <c r="U46" s="741">
        <f t="shared" si="5"/>
        <v>0.99999999999999989</v>
      </c>
      <c r="V46" s="1008"/>
      <c r="W46" s="1008"/>
      <c r="X46" s="1018"/>
      <c r="Y46" s="1008"/>
      <c r="Z46" s="1008"/>
      <c r="AA46" s="1008"/>
      <c r="AB46" s="1008"/>
      <c r="AC46" s="1008"/>
      <c r="AD46" s="1008"/>
      <c r="AE46" s="1008"/>
      <c r="AF46" s="1008"/>
      <c r="AG46" s="1008"/>
      <c r="AH46" s="1008"/>
      <c r="AI46" s="1008"/>
      <c r="AJ46" s="1008"/>
    </row>
    <row r="47" spans="1:36" ht="21.75" customHeight="1">
      <c r="A47" s="1019"/>
      <c r="B47" s="1488" t="s">
        <v>839</v>
      </c>
      <c r="C47" s="1489"/>
      <c r="D47" s="1454" t="s">
        <v>2973</v>
      </c>
      <c r="E47" s="1013"/>
      <c r="F47" s="1013"/>
      <c r="G47" s="1014"/>
      <c r="H47" s="42" t="s">
        <v>68</v>
      </c>
      <c r="I47" s="765"/>
      <c r="J47" s="767"/>
      <c r="K47" s="767"/>
      <c r="L47" s="769">
        <v>0.15</v>
      </c>
      <c r="M47" s="769">
        <v>0.15</v>
      </c>
      <c r="N47" s="769">
        <v>0.15</v>
      </c>
      <c r="O47" s="769">
        <v>0.15</v>
      </c>
      <c r="P47" s="769">
        <v>0.15</v>
      </c>
      <c r="Q47" s="769">
        <v>0.1</v>
      </c>
      <c r="R47" s="769">
        <v>0.1</v>
      </c>
      <c r="S47" s="769">
        <v>0.05</v>
      </c>
      <c r="T47" s="767"/>
      <c r="U47" s="734">
        <f t="shared" si="5"/>
        <v>1</v>
      </c>
      <c r="V47" s="1113">
        <v>0</v>
      </c>
      <c r="W47" s="1486">
        <f>IF(OR(U48=0,V47=0),0,(U48/U47*V47))</f>
        <v>0</v>
      </c>
      <c r="X47" s="1018"/>
      <c r="Y47" s="1046"/>
      <c r="Z47" s="1046"/>
      <c r="AA47" s="1046"/>
      <c r="AB47" s="1487" t="s">
        <v>2975</v>
      </c>
      <c r="AC47" s="1487" t="s">
        <v>2976</v>
      </c>
      <c r="AD47" s="1487"/>
      <c r="AE47" s="1487"/>
      <c r="AF47" s="1046"/>
      <c r="AG47" s="1487"/>
      <c r="AH47" s="1046"/>
      <c r="AI47" s="1046"/>
      <c r="AJ47" s="1046"/>
    </row>
    <row r="48" spans="1:36" ht="21.75" customHeight="1">
      <c r="A48" s="1019"/>
      <c r="B48" s="1008"/>
      <c r="C48" s="1008"/>
      <c r="D48" s="1015"/>
      <c r="E48" s="1016"/>
      <c r="F48" s="1016"/>
      <c r="G48" s="1017"/>
      <c r="H48" s="120" t="s">
        <v>69</v>
      </c>
      <c r="I48" s="771"/>
      <c r="J48" s="771"/>
      <c r="K48" s="771"/>
      <c r="L48" s="772">
        <v>0</v>
      </c>
      <c r="M48" s="772">
        <v>0</v>
      </c>
      <c r="N48" s="771"/>
      <c r="O48" s="771"/>
      <c r="P48" s="771"/>
      <c r="Q48" s="771"/>
      <c r="R48" s="771"/>
      <c r="S48" s="771"/>
      <c r="T48" s="771"/>
      <c r="U48" s="734">
        <f t="shared" si="5"/>
        <v>0</v>
      </c>
      <c r="V48" s="1008"/>
      <c r="W48" s="1008"/>
      <c r="X48" s="1018"/>
      <c r="Y48" s="1008"/>
      <c r="Z48" s="1008"/>
      <c r="AA48" s="1008"/>
      <c r="AB48" s="1008"/>
      <c r="AC48" s="1008"/>
      <c r="AD48" s="1008"/>
      <c r="AE48" s="1008"/>
      <c r="AF48" s="1008"/>
      <c r="AG48" s="1008"/>
      <c r="AH48" s="1008"/>
      <c r="AI48" s="1008"/>
      <c r="AJ48" s="1008"/>
    </row>
    <row r="49" spans="1:36" ht="21.75" customHeight="1">
      <c r="A49" s="1019"/>
      <c r="B49" s="1490" t="s">
        <v>2901</v>
      </c>
      <c r="C49" s="1489" t="s">
        <v>2960</v>
      </c>
      <c r="D49" s="1485" t="s">
        <v>2980</v>
      </c>
      <c r="E49" s="1013"/>
      <c r="F49" s="1013"/>
      <c r="G49" s="1014"/>
      <c r="H49" s="42" t="s">
        <v>68</v>
      </c>
      <c r="I49" s="43"/>
      <c r="J49" s="43"/>
      <c r="K49" s="43"/>
      <c r="L49" s="43"/>
      <c r="M49" s="43"/>
      <c r="N49" s="43"/>
      <c r="O49" s="111">
        <v>0.2</v>
      </c>
      <c r="P49" s="111">
        <v>0.2</v>
      </c>
      <c r="Q49" s="111">
        <v>0.2</v>
      </c>
      <c r="R49" s="111">
        <v>0.15</v>
      </c>
      <c r="S49" s="111">
        <v>0.15</v>
      </c>
      <c r="T49" s="111">
        <v>0.1</v>
      </c>
      <c r="U49" s="737">
        <f t="shared" si="5"/>
        <v>1.0000000000000002</v>
      </c>
      <c r="V49" s="1051">
        <v>0.35</v>
      </c>
      <c r="W49" s="1072">
        <f>IF(OR(U50=0,V49=0),0,(U50/U49*V49))</f>
        <v>0.23799999999999996</v>
      </c>
      <c r="X49" s="1018"/>
      <c r="Y49" s="1046"/>
      <c r="Z49" s="1046"/>
      <c r="AA49" s="1046"/>
      <c r="AB49" s="1487"/>
      <c r="AC49" s="1046"/>
      <c r="AD49" s="1487"/>
      <c r="AE49" s="1487" t="s">
        <v>2984</v>
      </c>
      <c r="AF49" s="1487" t="s">
        <v>2985</v>
      </c>
      <c r="AG49" s="1487" t="s">
        <v>2987</v>
      </c>
      <c r="AH49" s="1487" t="s">
        <v>2988</v>
      </c>
      <c r="AI49" s="1487" t="s">
        <v>2989</v>
      </c>
      <c r="AJ49" s="1046"/>
    </row>
    <row r="50" spans="1:36" ht="36" customHeight="1">
      <c r="A50" s="1019"/>
      <c r="B50" s="1008"/>
      <c r="C50" s="1008"/>
      <c r="D50" s="1015"/>
      <c r="E50" s="1016"/>
      <c r="F50" s="1016"/>
      <c r="G50" s="1017"/>
      <c r="H50" s="120" t="s">
        <v>69</v>
      </c>
      <c r="I50" s="171"/>
      <c r="J50" s="171"/>
      <c r="K50" s="171"/>
      <c r="L50" s="171"/>
      <c r="M50" s="171"/>
      <c r="N50" s="171"/>
      <c r="O50" s="173">
        <v>0.2</v>
      </c>
      <c r="P50" s="173">
        <v>0.2</v>
      </c>
      <c r="Q50" s="173">
        <v>0</v>
      </c>
      <c r="R50" s="173">
        <v>0</v>
      </c>
      <c r="S50" s="173">
        <v>0.28000000000000003</v>
      </c>
      <c r="T50" s="171"/>
      <c r="U50" s="57">
        <f t="shared" si="5"/>
        <v>0.68</v>
      </c>
      <c r="V50" s="1008"/>
      <c r="W50" s="1008"/>
      <c r="X50" s="1018"/>
      <c r="Y50" s="1008"/>
      <c r="Z50" s="1008"/>
      <c r="AA50" s="1008"/>
      <c r="AB50" s="1008"/>
      <c r="AC50" s="1008"/>
      <c r="AD50" s="1008"/>
      <c r="AE50" s="1008"/>
      <c r="AF50" s="1008"/>
      <c r="AG50" s="1008"/>
      <c r="AH50" s="1008"/>
      <c r="AI50" s="1008"/>
      <c r="AJ50" s="1008"/>
    </row>
    <row r="51" spans="1:36" ht="21.75" customHeight="1">
      <c r="A51" s="1019"/>
      <c r="B51" s="1488" t="s">
        <v>839</v>
      </c>
      <c r="C51" s="1489"/>
      <c r="D51" s="1454" t="s">
        <v>2990</v>
      </c>
      <c r="E51" s="1013"/>
      <c r="F51" s="1013"/>
      <c r="G51" s="1014"/>
      <c r="H51" s="42" t="s">
        <v>68</v>
      </c>
      <c r="I51" s="303"/>
      <c r="J51" s="303"/>
      <c r="K51" s="303"/>
      <c r="L51" s="200">
        <v>0.2</v>
      </c>
      <c r="M51" s="200">
        <v>0.2</v>
      </c>
      <c r="N51" s="200">
        <v>0.2</v>
      </c>
      <c r="O51" s="200">
        <v>0.2</v>
      </c>
      <c r="P51" s="200">
        <v>0.2</v>
      </c>
      <c r="Q51" s="303"/>
      <c r="R51" s="303"/>
      <c r="S51" s="732"/>
      <c r="T51" s="303"/>
      <c r="U51" s="726">
        <f t="shared" si="5"/>
        <v>1</v>
      </c>
      <c r="V51" s="1113">
        <v>0</v>
      </c>
      <c r="W51" s="1486">
        <f>IF(OR(U52=0,V51=0),0,(U52/U51*V51))</f>
        <v>0</v>
      </c>
      <c r="X51" s="1018"/>
      <c r="Y51" s="1046"/>
      <c r="Z51" s="1046"/>
      <c r="AA51" s="1046"/>
      <c r="AB51" s="1487" t="s">
        <v>2993</v>
      </c>
      <c r="AC51" s="1487" t="s">
        <v>2994</v>
      </c>
      <c r="AD51" s="1487"/>
      <c r="AE51" s="1487"/>
      <c r="AF51" s="1046"/>
      <c r="AG51" s="1487"/>
      <c r="AH51" s="1046"/>
      <c r="AI51" s="1046"/>
      <c r="AJ51" s="1046"/>
    </row>
    <row r="52" spans="1:36" ht="21.75" customHeight="1">
      <c r="A52" s="1019"/>
      <c r="B52" s="1008"/>
      <c r="C52" s="1008"/>
      <c r="D52" s="1015"/>
      <c r="E52" s="1016"/>
      <c r="F52" s="1016"/>
      <c r="G52" s="1017"/>
      <c r="H52" s="120" t="s">
        <v>69</v>
      </c>
      <c r="I52" s="727"/>
      <c r="J52" s="728"/>
      <c r="K52" s="728"/>
      <c r="L52" s="762">
        <v>0.2</v>
      </c>
      <c r="M52" s="762">
        <v>0.2</v>
      </c>
      <c r="N52" s="728"/>
      <c r="O52" s="728"/>
      <c r="P52" s="728"/>
      <c r="Q52" s="728"/>
      <c r="R52" s="728"/>
      <c r="S52" s="728"/>
      <c r="T52" s="728"/>
      <c r="U52" s="726">
        <f t="shared" si="5"/>
        <v>0.4</v>
      </c>
      <c r="V52" s="1008"/>
      <c r="W52" s="1008"/>
      <c r="X52" s="1018"/>
      <c r="Y52" s="1008"/>
      <c r="Z52" s="1008"/>
      <c r="AA52" s="1008"/>
      <c r="AB52" s="1008"/>
      <c r="AC52" s="1008"/>
      <c r="AD52" s="1008"/>
      <c r="AE52" s="1008"/>
      <c r="AF52" s="1008"/>
      <c r="AG52" s="1008"/>
      <c r="AH52" s="1008"/>
      <c r="AI52" s="1008"/>
      <c r="AJ52" s="1008"/>
    </row>
    <row r="53" spans="1:36" ht="21" customHeight="1">
      <c r="A53" s="1019"/>
      <c r="B53" s="1490" t="s">
        <v>2959</v>
      </c>
      <c r="C53" s="1489" t="s">
        <v>2960</v>
      </c>
      <c r="D53" s="1485" t="s">
        <v>2999</v>
      </c>
      <c r="E53" s="1013"/>
      <c r="F53" s="1013"/>
      <c r="G53" s="1014"/>
      <c r="H53" s="42" t="s">
        <v>68</v>
      </c>
      <c r="I53" s="43"/>
      <c r="J53" s="43"/>
      <c r="K53" s="43"/>
      <c r="L53" s="43"/>
      <c r="M53" s="43"/>
      <c r="N53" s="43"/>
      <c r="O53" s="43"/>
      <c r="P53" s="111">
        <v>0.15</v>
      </c>
      <c r="Q53" s="111">
        <v>0.3</v>
      </c>
      <c r="R53" s="111">
        <v>0.2</v>
      </c>
      <c r="S53" s="111">
        <v>0.2</v>
      </c>
      <c r="T53" s="111">
        <v>0.15</v>
      </c>
      <c r="U53" s="774">
        <f t="shared" si="5"/>
        <v>0.99999999999999989</v>
      </c>
      <c r="V53" s="1051">
        <v>0.35</v>
      </c>
      <c r="W53" s="1072">
        <f>IF(OR(U54=0,V53=0),0,(U54/U53*V53))</f>
        <v>0.26250000000000001</v>
      </c>
      <c r="X53" s="1018"/>
      <c r="Y53" s="1046">
        <v>0</v>
      </c>
      <c r="Z53" s="1046">
        <v>0</v>
      </c>
      <c r="AA53" s="1046">
        <v>0</v>
      </c>
      <c r="AB53" s="1046">
        <v>0</v>
      </c>
      <c r="AC53" s="1046">
        <v>0</v>
      </c>
      <c r="AD53" s="1487">
        <v>0</v>
      </c>
      <c r="AE53" s="1487">
        <v>0</v>
      </c>
      <c r="AF53" s="1487" t="s">
        <v>3003</v>
      </c>
      <c r="AG53" s="1487" t="s">
        <v>3005</v>
      </c>
      <c r="AH53" s="1487" t="s">
        <v>3006</v>
      </c>
      <c r="AI53" s="1487" t="s">
        <v>3008</v>
      </c>
      <c r="AJ53" s="1046">
        <v>0</v>
      </c>
    </row>
    <row r="54" spans="1:36" ht="21" customHeight="1">
      <c r="A54" s="1103"/>
      <c r="B54" s="1008"/>
      <c r="C54" s="1008"/>
      <c r="D54" s="1015"/>
      <c r="E54" s="1016"/>
      <c r="F54" s="1016"/>
      <c r="G54" s="1017"/>
      <c r="H54" s="120" t="s">
        <v>69</v>
      </c>
      <c r="I54" s="171"/>
      <c r="J54" s="171"/>
      <c r="K54" s="171"/>
      <c r="L54" s="171"/>
      <c r="M54" s="171"/>
      <c r="N54" s="171"/>
      <c r="O54" s="171"/>
      <c r="P54" s="173">
        <v>0.35</v>
      </c>
      <c r="Q54" s="173">
        <v>0</v>
      </c>
      <c r="R54" s="173">
        <v>0.2</v>
      </c>
      <c r="S54" s="173">
        <v>0.2</v>
      </c>
      <c r="T54" s="171"/>
      <c r="U54" s="144">
        <f t="shared" si="5"/>
        <v>0.75</v>
      </c>
      <c r="V54" s="1008"/>
      <c r="W54" s="1008"/>
      <c r="X54" s="1008"/>
      <c r="Y54" s="1008"/>
      <c r="Z54" s="1008"/>
      <c r="AA54" s="1008"/>
      <c r="AB54" s="1008"/>
      <c r="AC54" s="1008"/>
      <c r="AD54" s="1008"/>
      <c r="AE54" s="1008"/>
      <c r="AF54" s="1008"/>
      <c r="AG54" s="1008"/>
      <c r="AH54" s="1008"/>
      <c r="AI54" s="1008"/>
      <c r="AJ54" s="1008"/>
    </row>
    <row r="55" spans="1:36" ht="15.75" customHeight="1">
      <c r="A55" s="74"/>
      <c r="B55" s="775"/>
      <c r="C55" s="74"/>
      <c r="D55" s="74"/>
      <c r="E55" s="74"/>
      <c r="F55" s="74"/>
      <c r="G55" s="74"/>
      <c r="H55" s="74"/>
      <c r="I55" s="74"/>
      <c r="J55" s="74"/>
      <c r="K55" s="74"/>
      <c r="L55" s="74"/>
      <c r="M55" s="74"/>
      <c r="N55" s="74"/>
      <c r="O55" s="74"/>
      <c r="P55" s="74"/>
      <c r="Q55" s="74"/>
      <c r="R55" s="74"/>
      <c r="S55" s="74"/>
      <c r="T55" s="74"/>
      <c r="U55" s="74"/>
      <c r="V55" s="74"/>
      <c r="W55" s="74"/>
      <c r="X55" s="1497"/>
      <c r="Y55" s="74"/>
      <c r="Z55" s="74"/>
      <c r="AA55" s="74"/>
      <c r="AB55" s="74"/>
      <c r="AC55" s="74"/>
      <c r="AD55" s="74"/>
      <c r="AE55" s="74"/>
      <c r="AF55" s="74"/>
      <c r="AG55" s="74"/>
      <c r="AH55" s="74"/>
      <c r="AI55" s="74"/>
      <c r="AJ55" s="74"/>
    </row>
    <row r="56" spans="1:3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1020"/>
      <c r="Y56" s="74"/>
      <c r="Z56" s="74"/>
      <c r="AA56" s="74"/>
      <c r="AB56" s="74"/>
      <c r="AC56" s="74"/>
      <c r="AD56" s="74"/>
      <c r="AE56" s="74"/>
      <c r="AF56" s="74"/>
      <c r="AG56" s="74"/>
      <c r="AH56" s="74"/>
      <c r="AI56" s="74"/>
      <c r="AJ56" s="74"/>
    </row>
    <row r="57" spans="1:36" ht="21" customHeight="1">
      <c r="A57" s="721"/>
      <c r="B57" s="74"/>
      <c r="C57" s="74"/>
      <c r="D57" s="74"/>
      <c r="E57" s="74"/>
      <c r="F57" s="74"/>
      <c r="G57" s="74"/>
      <c r="H57" s="74"/>
      <c r="I57" s="74"/>
      <c r="J57" s="74"/>
      <c r="K57" s="74"/>
      <c r="L57" s="74"/>
      <c r="M57" s="74"/>
      <c r="N57" s="74"/>
      <c r="O57" s="74"/>
      <c r="P57" s="74"/>
      <c r="Q57" s="776"/>
      <c r="R57" s="776"/>
      <c r="S57" s="74"/>
      <c r="T57" s="74"/>
      <c r="U57" s="74"/>
      <c r="V57" s="74"/>
      <c r="W57" s="74"/>
      <c r="X57" s="74"/>
      <c r="Y57" s="74"/>
      <c r="Z57" s="74"/>
      <c r="AA57" s="74"/>
      <c r="AB57" s="74"/>
      <c r="AC57" s="74"/>
      <c r="AD57" s="74"/>
      <c r="AE57" s="74"/>
      <c r="AF57" s="74"/>
      <c r="AG57" s="74"/>
      <c r="AH57" s="74"/>
      <c r="AI57" s="74"/>
      <c r="AJ57" s="74"/>
    </row>
    <row r="58" spans="1:36" ht="15.75" customHeight="1">
      <c r="A58" s="74"/>
      <c r="B58" s="74"/>
      <c r="C58" s="74"/>
      <c r="D58" s="74"/>
      <c r="E58" s="74"/>
      <c r="F58" s="74"/>
      <c r="G58" s="74"/>
      <c r="H58" s="74"/>
      <c r="I58" s="74"/>
      <c r="J58" s="74"/>
      <c r="K58" s="74"/>
      <c r="L58" s="74"/>
      <c r="M58" s="74"/>
      <c r="N58" s="74"/>
      <c r="O58" s="74"/>
      <c r="P58" s="74"/>
      <c r="Q58" s="776"/>
      <c r="R58" s="74"/>
      <c r="S58" s="74"/>
      <c r="T58" s="74"/>
      <c r="U58" s="74"/>
      <c r="V58" s="74"/>
      <c r="W58" s="74"/>
      <c r="X58" s="74"/>
      <c r="Y58" s="74"/>
      <c r="Z58" s="74"/>
      <c r="AA58" s="74"/>
      <c r="AB58" s="74"/>
      <c r="AC58" s="74"/>
      <c r="AD58" s="74"/>
      <c r="AE58" s="74"/>
      <c r="AF58" s="74"/>
      <c r="AG58" s="74"/>
      <c r="AH58" s="74"/>
      <c r="AI58" s="74"/>
      <c r="AJ58" s="74"/>
    </row>
    <row r="59" spans="1:36"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row>
    <row r="60" spans="1:36"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row>
    <row r="61" spans="1:36"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row>
    <row r="62" spans="1:36"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row>
    <row r="63" spans="1:36"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row>
    <row r="64" spans="1:36"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row>
    <row r="65" spans="1:36"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row>
    <row r="66" spans="1:3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row>
    <row r="67" spans="1:36"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row>
    <row r="68" spans="1:36"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row>
    <row r="69" spans="1:36"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row>
    <row r="70" spans="1:36"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row>
    <row r="71" spans="1:36"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row>
    <row r="72" spans="1:36"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row>
    <row r="73" spans="1:36"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row>
    <row r="74" spans="1:36"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row>
    <row r="75" spans="1:36"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row>
    <row r="76" spans="1:3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row>
    <row r="77" spans="1:36"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row>
    <row r="78" spans="1:36"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row>
    <row r="79" spans="1:36"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row>
    <row r="80" spans="1:36"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row>
    <row r="81" spans="1:36"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row>
    <row r="82" spans="1:36"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row>
    <row r="83" spans="1:36"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row>
    <row r="84" spans="1:36"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row>
    <row r="85" spans="1:36"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row>
    <row r="86" spans="1:3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row>
    <row r="87" spans="1:36"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row>
    <row r="88" spans="1:36"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row>
    <row r="89" spans="1:36"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row>
    <row r="90" spans="1:36"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row>
    <row r="91" spans="1:36"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row>
    <row r="92" spans="1:36"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row>
    <row r="93" spans="1:36"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row>
    <row r="94" spans="1:36"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row>
    <row r="95" spans="1:36"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row>
    <row r="96" spans="1:3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row>
    <row r="97" spans="1:36"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row>
    <row r="98" spans="1:36"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row>
    <row r="99" spans="1:36"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row>
    <row r="100" spans="1:36"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row>
    <row r="101" spans="1:36"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row>
    <row r="102" spans="1:36"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row>
    <row r="103" spans="1:36"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row>
    <row r="104" spans="1:36"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row>
    <row r="105" spans="1:36"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row>
    <row r="106" spans="1:3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row>
    <row r="107" spans="1:36"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row>
    <row r="108" spans="1:36"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row>
    <row r="109" spans="1:36"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row>
    <row r="110" spans="1:36"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row>
    <row r="111" spans="1:36"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row>
    <row r="112" spans="1:36"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row>
    <row r="113" spans="1:36"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row>
    <row r="114" spans="1:36"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row>
    <row r="115" spans="1:36"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row>
    <row r="116" spans="1:3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row>
    <row r="117" spans="1:36"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row>
    <row r="118" spans="1:36"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row>
    <row r="119" spans="1:36"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row>
    <row r="120" spans="1:36"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row>
    <row r="121" spans="1:36"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row>
    <row r="122" spans="1:36"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row>
    <row r="123" spans="1:36"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row>
    <row r="124" spans="1:36"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row>
    <row r="125" spans="1:36"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row>
    <row r="126" spans="1:3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row>
    <row r="127" spans="1:36"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row>
    <row r="128" spans="1:36"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row>
    <row r="129" spans="1:36"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row>
    <row r="130" spans="1:36"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row>
    <row r="131" spans="1:36"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row>
    <row r="132" spans="1:36"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row>
    <row r="133" spans="1:36"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row>
    <row r="134" spans="1:36"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row>
    <row r="135" spans="1:36"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row>
    <row r="136" spans="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row>
    <row r="137" spans="1:36"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row>
    <row r="138" spans="1:36"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row>
    <row r="139" spans="1:36"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row>
    <row r="140" spans="1:36"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row>
    <row r="141" spans="1:36"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row>
    <row r="142" spans="1:36"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row>
    <row r="143" spans="1:36"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row>
    <row r="144" spans="1:36"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row>
    <row r="145" spans="1:36"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row>
    <row r="146" spans="1:3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row>
    <row r="147" spans="1:36"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row>
    <row r="148" spans="1:36"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row>
    <row r="149" spans="1:36"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row>
    <row r="150" spans="1:36"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row>
    <row r="151" spans="1:36"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row>
    <row r="152" spans="1:36"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row>
    <row r="153" spans="1:36"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row>
    <row r="154" spans="1:36"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row>
    <row r="155" spans="1:36"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row>
    <row r="156" spans="1:3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row>
    <row r="157" spans="1:36"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row>
    <row r="158" spans="1:36"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row>
    <row r="159" spans="1:36"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row>
    <row r="160" spans="1:36"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row>
    <row r="161" spans="1:36"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row>
    <row r="162" spans="1:36"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row>
    <row r="163" spans="1:36"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row>
    <row r="164" spans="1:36"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row>
    <row r="165" spans="1:36"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row>
    <row r="166" spans="1:3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row>
    <row r="167" spans="1:36"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row>
    <row r="168" spans="1:36"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row>
    <row r="169" spans="1:36"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row>
    <row r="170" spans="1:36"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row>
    <row r="171" spans="1:36"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row>
    <row r="172" spans="1:36"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row>
    <row r="173" spans="1:36"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row>
    <row r="174" spans="1:36"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row>
    <row r="175" spans="1:36"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row>
    <row r="176" spans="1:3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row>
    <row r="177" spans="1:36"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row>
    <row r="178" spans="1:36"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row>
    <row r="179" spans="1:36"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row>
    <row r="180" spans="1:36"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row>
    <row r="181" spans="1:36"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row>
    <row r="182" spans="1:36"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row>
    <row r="183" spans="1:36"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row>
    <row r="184" spans="1:36"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row>
    <row r="185" spans="1:36"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row>
    <row r="186" spans="1:3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row>
    <row r="187" spans="1:36"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row>
    <row r="188" spans="1:36"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row>
    <row r="189" spans="1:36"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row>
    <row r="190" spans="1:36"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row>
    <row r="191" spans="1:36"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row>
    <row r="192" spans="1:36"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row>
    <row r="193" spans="1:36"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row>
    <row r="194" spans="1:36"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row>
    <row r="195" spans="1:36"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row>
    <row r="196" spans="1:3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row>
    <row r="197" spans="1:36"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row>
    <row r="198" spans="1:36"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row>
    <row r="199" spans="1:36"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row>
    <row r="200" spans="1:36"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row>
    <row r="201" spans="1:36"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row>
    <row r="202" spans="1:36"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row>
    <row r="203" spans="1:36"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row>
    <row r="204" spans="1:36"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row>
    <row r="205" spans="1:36"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row>
    <row r="206" spans="1:3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row>
    <row r="207" spans="1:36"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row>
    <row r="208" spans="1:36"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row>
    <row r="209" spans="1:36"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row>
    <row r="210" spans="1:36"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row>
    <row r="211" spans="1:36"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row>
    <row r="212" spans="1:36"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row>
    <row r="213" spans="1:36"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row>
    <row r="214" spans="1:36"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row>
    <row r="215" spans="1:36"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row>
    <row r="216" spans="1:3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row>
    <row r="217" spans="1:36"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row>
    <row r="218" spans="1:36"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row>
    <row r="219" spans="1:36"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row>
    <row r="220" spans="1:36"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row>
    <row r="221" spans="1:36"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row>
    <row r="222" spans="1:36"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row>
    <row r="223" spans="1:36"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row>
    <row r="224" spans="1:36"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row>
    <row r="225" spans="1:36"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row>
    <row r="226" spans="1:3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row>
    <row r="227" spans="1:36"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row>
    <row r="228" spans="1:36"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row>
    <row r="229" spans="1:36"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row>
    <row r="230" spans="1:36"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row>
    <row r="231" spans="1:36"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row>
    <row r="232" spans="1:36"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row>
    <row r="233" spans="1:36"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row>
    <row r="234" spans="1:36"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row>
    <row r="235" spans="1:36"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row>
    <row r="236" spans="1: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row>
    <row r="237" spans="1:36"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row>
    <row r="238" spans="1:36"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row>
    <row r="239" spans="1:36"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row>
    <row r="240" spans="1:36"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row>
    <row r="241" spans="1:36"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row>
    <row r="242" spans="1:36"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row>
    <row r="243" spans="1:36"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row>
    <row r="244" spans="1:36"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row>
    <row r="245" spans="1:36"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row>
    <row r="246" spans="1:3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row>
    <row r="247" spans="1:36"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row>
    <row r="248" spans="1:36"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row>
    <row r="249" spans="1:36"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row>
    <row r="250" spans="1:36"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row>
    <row r="251" spans="1:36"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row>
    <row r="252" spans="1:36"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row>
    <row r="253" spans="1:36"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row>
    <row r="254" spans="1:36"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row>
    <row r="255" spans="1:36"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row>
    <row r="256" spans="1:3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row>
    <row r="257" spans="1:36"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row>
    <row r="258" spans="1:36"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row>
    <row r="259" spans="1:36"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row>
    <row r="260" spans="1:36"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row>
    <row r="261" spans="1:36"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row>
    <row r="262" spans="1:36"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row>
    <row r="263" spans="1:36"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row>
    <row r="264" spans="1:36"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row>
    <row r="265" spans="1:36"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row>
    <row r="266" spans="1:3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row>
    <row r="267" spans="1:36"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row>
    <row r="268" spans="1:36"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row>
    <row r="269" spans="1:36"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row>
    <row r="270" spans="1:36"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row>
    <row r="271" spans="1:36"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row>
    <row r="272" spans="1:36"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row>
    <row r="273" spans="1:36"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row>
    <row r="274" spans="1:36"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row>
    <row r="275" spans="1:36"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row>
    <row r="276" spans="1:3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row>
    <row r="277" spans="1:36"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row>
    <row r="278" spans="1:36"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row>
    <row r="279" spans="1:36"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row>
    <row r="280" spans="1:36"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row>
    <row r="281" spans="1:36"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row>
    <row r="282" spans="1:36"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row>
    <row r="283" spans="1:36"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row>
    <row r="284" spans="1:36"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row>
    <row r="285" spans="1:36"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row>
    <row r="286" spans="1:3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row>
    <row r="287" spans="1:36"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row>
    <row r="288" spans="1:36"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row>
    <row r="289" spans="1:36"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row>
    <row r="290" spans="1:36"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row>
    <row r="291" spans="1:36"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row>
    <row r="292" spans="1:36"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row>
    <row r="293" spans="1:36"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row>
    <row r="294" spans="1:36"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row>
    <row r="295" spans="1:36"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row>
    <row r="296" spans="1:3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row>
    <row r="297" spans="1:36"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row>
    <row r="298" spans="1:36"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row>
    <row r="299" spans="1:36"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row>
    <row r="300" spans="1:36"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row>
    <row r="301" spans="1:36"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row>
    <row r="302" spans="1:36"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row>
    <row r="303" spans="1:36"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row>
    <row r="304" spans="1:36"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row>
    <row r="305" spans="1:36"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row>
    <row r="306" spans="1:3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row>
    <row r="307" spans="1:36"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row>
    <row r="308" spans="1:36"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row>
    <row r="309" spans="1:36"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row>
    <row r="310" spans="1:36"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row>
    <row r="311" spans="1:36"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row>
    <row r="312" spans="1:36"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row>
    <row r="313" spans="1:36"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row>
    <row r="314" spans="1:36"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row>
    <row r="315" spans="1:36"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row>
    <row r="316" spans="1:3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row>
    <row r="317" spans="1:36"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row>
    <row r="318" spans="1:36"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row>
    <row r="319" spans="1:36"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row>
    <row r="320" spans="1:36"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row>
    <row r="321" spans="1:36"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row>
    <row r="322" spans="1:36"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row>
    <row r="323" spans="1:36"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row>
    <row r="324" spans="1:36"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row>
    <row r="325" spans="1:36"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row>
    <row r="326" spans="1:3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row>
    <row r="327" spans="1:36"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row>
    <row r="328" spans="1:36"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row>
    <row r="329" spans="1:36"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row>
    <row r="330" spans="1:36"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row>
    <row r="331" spans="1:36"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row>
    <row r="332" spans="1:36"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row>
    <row r="333" spans="1:36"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row>
    <row r="334" spans="1:36"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row>
    <row r="335" spans="1:36"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row>
    <row r="336" spans="1: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row>
    <row r="337" spans="1:36"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row>
    <row r="338" spans="1:36"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row>
    <row r="339" spans="1:36"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row>
    <row r="340" spans="1:36"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row>
    <row r="341" spans="1:36"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row>
    <row r="342" spans="1:36"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row>
    <row r="343" spans="1:36"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row>
    <row r="344" spans="1:36"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row>
    <row r="345" spans="1:36"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row>
    <row r="346" spans="1:3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row>
    <row r="347" spans="1:36"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row>
    <row r="348" spans="1:36"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row>
    <row r="349" spans="1:36"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row>
    <row r="350" spans="1:36"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row>
    <row r="351" spans="1:36"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row>
    <row r="352" spans="1:36"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row>
    <row r="353" spans="1:36"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row>
    <row r="354" spans="1:36"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row>
    <row r="355" spans="1:36"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row>
    <row r="356" spans="1:3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row>
    <row r="357" spans="1:36"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row>
    <row r="358" spans="1:36"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row>
    <row r="359" spans="1:36"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row>
    <row r="360" spans="1:36"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row>
    <row r="361" spans="1:36"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row>
    <row r="362" spans="1:36"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row>
    <row r="363" spans="1:36"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row>
    <row r="364" spans="1:36"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row>
    <row r="365" spans="1:36"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row>
    <row r="366" spans="1:3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row>
    <row r="367" spans="1:36"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row>
    <row r="368" spans="1:36"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row>
    <row r="369" spans="1:36"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row>
    <row r="370" spans="1:36"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row>
    <row r="371" spans="1:36"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row>
    <row r="372" spans="1:36"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row>
    <row r="373" spans="1:36"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row>
    <row r="374" spans="1:36"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row>
    <row r="375" spans="1:36"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row>
    <row r="376" spans="1:3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row>
    <row r="377" spans="1:36"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row>
    <row r="378" spans="1:36"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row>
    <row r="379" spans="1:36"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row>
    <row r="380" spans="1:36"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row>
    <row r="381" spans="1:36"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row>
    <row r="382" spans="1:36"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row>
    <row r="383" spans="1:36"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row>
    <row r="384" spans="1:36"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row>
    <row r="385" spans="1:36"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row>
    <row r="386" spans="1:3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row>
    <row r="387" spans="1:36"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row>
    <row r="388" spans="1:36"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row>
    <row r="389" spans="1:36"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row>
    <row r="390" spans="1:36"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row>
    <row r="391" spans="1:36"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row>
    <row r="392" spans="1:36"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row>
    <row r="393" spans="1:36"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row>
    <row r="394" spans="1:36"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row>
    <row r="395" spans="1:36"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row>
    <row r="396" spans="1:3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row>
    <row r="397" spans="1:36"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row>
    <row r="398" spans="1:36"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row>
    <row r="399" spans="1:36"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row>
    <row r="400" spans="1:36"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row>
    <row r="401" spans="1:36"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row>
    <row r="402" spans="1:36"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row>
    <row r="403" spans="1:36"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row>
    <row r="404" spans="1:36"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row>
    <row r="405" spans="1:36"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row>
    <row r="406" spans="1:3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row>
    <row r="407" spans="1:36"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row>
    <row r="408" spans="1:36"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row>
    <row r="409" spans="1:36"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row>
    <row r="410" spans="1:36"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row>
    <row r="411" spans="1:36"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row>
    <row r="412" spans="1:36"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row>
    <row r="413" spans="1:36"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row>
    <row r="414" spans="1:36"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row>
    <row r="415" spans="1:36"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row>
    <row r="416" spans="1:3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row>
    <row r="417" spans="1:36"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row>
    <row r="418" spans="1:36"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row>
    <row r="419" spans="1:36"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row>
    <row r="420" spans="1:36"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row>
    <row r="421" spans="1:36"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row>
    <row r="422" spans="1:36"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row>
    <row r="423" spans="1:36"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row>
    <row r="424" spans="1:36"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row>
    <row r="425" spans="1:36"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row>
    <row r="426" spans="1:3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row>
    <row r="427" spans="1:36"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row>
    <row r="428" spans="1:36"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row>
    <row r="429" spans="1:36"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row>
    <row r="430" spans="1:36"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row>
    <row r="431" spans="1:36"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row>
    <row r="432" spans="1:36"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row>
    <row r="433" spans="1:36"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row>
    <row r="434" spans="1:36"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row>
    <row r="435" spans="1:36"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row>
    <row r="436" spans="1: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row>
    <row r="437" spans="1:36"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row>
    <row r="438" spans="1:36"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row>
    <row r="439" spans="1:36"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row>
    <row r="440" spans="1:36"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row>
    <row r="441" spans="1:36"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row>
    <row r="442" spans="1:36"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row>
    <row r="443" spans="1:36"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row>
    <row r="444" spans="1:36"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row>
    <row r="445" spans="1:36"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row>
    <row r="446" spans="1:3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row>
    <row r="447" spans="1:36"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row>
    <row r="448" spans="1:36"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row>
    <row r="449" spans="1:36"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row>
    <row r="450" spans="1:36"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row>
    <row r="451" spans="1:36"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row>
    <row r="452" spans="1:36"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row>
    <row r="453" spans="1:36"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row>
    <row r="454" spans="1:36"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row>
    <row r="455" spans="1:36"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row>
    <row r="456" spans="1:3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row>
    <row r="457" spans="1:36"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row>
    <row r="458" spans="1:36"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row>
    <row r="459" spans="1:36"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row>
    <row r="460" spans="1:36"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row>
    <row r="461" spans="1:36"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row>
    <row r="462" spans="1:36"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row>
    <row r="463" spans="1:36"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row>
    <row r="464" spans="1:36"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row>
    <row r="465" spans="1:36"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row>
    <row r="466" spans="1:3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row>
    <row r="467" spans="1:36"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row>
    <row r="468" spans="1:36"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row>
    <row r="469" spans="1:36"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row>
    <row r="470" spans="1:36"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row>
    <row r="471" spans="1:36"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row>
    <row r="472" spans="1:36"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row>
    <row r="473" spans="1:36"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row>
    <row r="474" spans="1:36"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row>
    <row r="475" spans="1:36"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row>
    <row r="476" spans="1:3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row>
    <row r="477" spans="1:36"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row>
    <row r="478" spans="1:36"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row>
    <row r="479" spans="1:36"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row>
    <row r="480" spans="1:36"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row>
    <row r="481" spans="1:36"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row>
    <row r="482" spans="1:36"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row>
    <row r="483" spans="1:36"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row>
    <row r="484" spans="1:36"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row>
    <row r="485" spans="1:36"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row>
    <row r="486" spans="1:3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row>
    <row r="487" spans="1:36"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row>
    <row r="488" spans="1:36"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row>
    <row r="489" spans="1:36"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row>
    <row r="490" spans="1:36"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row>
    <row r="491" spans="1:36"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row>
    <row r="492" spans="1:36"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row>
    <row r="493" spans="1:36"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row>
    <row r="494" spans="1:36"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row>
    <row r="495" spans="1:36"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row>
    <row r="496" spans="1:3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row>
    <row r="497" spans="1:36"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row>
    <row r="498" spans="1:36"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row>
    <row r="499" spans="1:36"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row>
    <row r="500" spans="1:36"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row>
    <row r="501" spans="1:36"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row>
    <row r="502" spans="1:36"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row>
    <row r="503" spans="1:36"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row>
    <row r="504" spans="1:36"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row>
    <row r="505" spans="1:36"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row>
    <row r="506" spans="1:3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row>
    <row r="507" spans="1:36"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row>
    <row r="508" spans="1:36"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row>
    <row r="509" spans="1:36"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row>
    <row r="510" spans="1:36"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row>
    <row r="511" spans="1:36"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row>
    <row r="512" spans="1:36"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row>
    <row r="513" spans="1:36"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row>
    <row r="514" spans="1:36"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row>
    <row r="515" spans="1:36"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row>
    <row r="516" spans="1:3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row>
    <row r="517" spans="1:36"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row>
    <row r="518" spans="1:36"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row>
    <row r="519" spans="1:36"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row>
    <row r="520" spans="1:36"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row>
    <row r="521" spans="1:36"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row>
    <row r="522" spans="1:36"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row>
    <row r="523" spans="1:36"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row>
    <row r="524" spans="1:36"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row>
    <row r="525" spans="1:36"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row>
    <row r="526" spans="1:3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row>
    <row r="527" spans="1:36"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row>
    <row r="528" spans="1:36"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row>
    <row r="529" spans="1:36"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row>
    <row r="530" spans="1:36"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row>
    <row r="531" spans="1:36"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row>
    <row r="532" spans="1:36"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row>
    <row r="533" spans="1:36"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row>
    <row r="534" spans="1:36"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row>
    <row r="535" spans="1:36"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row>
    <row r="536" spans="1: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row>
    <row r="537" spans="1:36"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row>
    <row r="538" spans="1:36"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row>
    <row r="539" spans="1:36"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row>
    <row r="540" spans="1:36"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row>
    <row r="541" spans="1:36"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row>
    <row r="542" spans="1:36"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row>
    <row r="543" spans="1:36"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row>
    <row r="544" spans="1:36"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row>
    <row r="545" spans="1:36"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row>
    <row r="546" spans="1:3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row>
    <row r="547" spans="1:36"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row>
    <row r="548" spans="1:36"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row>
    <row r="549" spans="1:36"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row>
    <row r="550" spans="1:36"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row>
    <row r="551" spans="1:36"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row>
    <row r="552" spans="1:36"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row>
    <row r="553" spans="1:36"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row>
    <row r="554" spans="1:36"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row>
    <row r="555" spans="1:36"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row>
    <row r="556" spans="1:3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row>
    <row r="557" spans="1:36"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row>
    <row r="558" spans="1:36"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row>
    <row r="559" spans="1:36"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row>
    <row r="560" spans="1:36"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row>
    <row r="561" spans="1:36"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row>
    <row r="562" spans="1:36"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row>
    <row r="563" spans="1:36"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row>
    <row r="564" spans="1:36"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row>
    <row r="565" spans="1:36"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row>
    <row r="566" spans="1:3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row>
    <row r="567" spans="1:36"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row>
    <row r="568" spans="1:36"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row>
    <row r="569" spans="1:36"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row>
    <row r="570" spans="1:36"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row>
    <row r="571" spans="1:36"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row>
    <row r="572" spans="1:36"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row>
    <row r="573" spans="1:36"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row>
    <row r="574" spans="1:36"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row>
    <row r="575" spans="1:36"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row>
    <row r="576" spans="1:3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row>
    <row r="577" spans="1:36"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row>
    <row r="578" spans="1:36"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row>
    <row r="579" spans="1:36"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row>
    <row r="580" spans="1:36"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row>
    <row r="581" spans="1:36"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row>
    <row r="582" spans="1:36"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row>
    <row r="583" spans="1:36"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row>
    <row r="584" spans="1:36"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row>
    <row r="585" spans="1:36"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row>
    <row r="586" spans="1:3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row>
    <row r="587" spans="1:36"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row>
    <row r="588" spans="1:36"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row>
    <row r="589" spans="1:36"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row>
    <row r="590" spans="1:36"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row>
    <row r="591" spans="1:36"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row>
    <row r="592" spans="1:36"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row>
    <row r="593" spans="1:36"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row>
    <row r="594" spans="1:36"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row>
    <row r="595" spans="1:36"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row>
    <row r="596" spans="1:3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row>
    <row r="597" spans="1:36"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row>
    <row r="598" spans="1:36"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row>
    <row r="599" spans="1:36"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row>
    <row r="600" spans="1:36"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row>
    <row r="601" spans="1:36"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row>
    <row r="602" spans="1:36"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row>
    <row r="603" spans="1:36"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row>
    <row r="604" spans="1:36"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row>
    <row r="605" spans="1:36"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row>
    <row r="606" spans="1:3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row>
    <row r="607" spans="1:36"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row>
    <row r="608" spans="1:36"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row>
    <row r="609" spans="1:36"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row>
    <row r="610" spans="1:36"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row>
    <row r="611" spans="1:36"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row>
    <row r="612" spans="1:36"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row>
    <row r="613" spans="1:36"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row>
    <row r="614" spans="1:36"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row>
    <row r="615" spans="1:36"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row>
    <row r="616" spans="1:3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row>
    <row r="617" spans="1:36"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row>
    <row r="618" spans="1:36"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row>
    <row r="619" spans="1:36"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row>
    <row r="620" spans="1:36"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row>
    <row r="621" spans="1:36"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row>
    <row r="622" spans="1:36"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row>
    <row r="623" spans="1:36"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row>
    <row r="624" spans="1:36"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row>
    <row r="625" spans="1:36"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row>
    <row r="626" spans="1:3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row>
    <row r="627" spans="1:36"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row>
    <row r="628" spans="1:36"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row>
    <row r="629" spans="1:36"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row>
    <row r="630" spans="1:36"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row>
    <row r="631" spans="1:36"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row>
    <row r="632" spans="1:36"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row>
    <row r="633" spans="1:36"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row>
    <row r="634" spans="1:36"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row>
    <row r="635" spans="1:36"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row>
    <row r="636" spans="1: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row>
    <row r="637" spans="1:36"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row>
    <row r="638" spans="1:36"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row>
    <row r="639" spans="1:36"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row>
    <row r="640" spans="1:36"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row>
    <row r="641" spans="1:36"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row>
    <row r="642" spans="1:36"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row>
    <row r="643" spans="1:36"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row>
    <row r="644" spans="1:36"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row>
    <row r="645" spans="1:36"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row>
    <row r="646" spans="1:3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row>
    <row r="647" spans="1:36"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row>
    <row r="648" spans="1:36"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row>
    <row r="649" spans="1:36"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row>
    <row r="650" spans="1:36"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row>
    <row r="651" spans="1:36"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row>
    <row r="652" spans="1:36"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row>
    <row r="653" spans="1:36"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row>
    <row r="654" spans="1:36"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row>
    <row r="655" spans="1:36"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row>
    <row r="656" spans="1:3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row>
    <row r="657" spans="1:36"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row>
    <row r="658" spans="1:36"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row>
    <row r="659" spans="1:36"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row>
    <row r="660" spans="1:36"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row>
    <row r="661" spans="1:36"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row>
    <row r="662" spans="1:36"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row>
    <row r="663" spans="1:36"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row>
    <row r="664" spans="1:36"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row>
    <row r="665" spans="1:36"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row>
    <row r="666" spans="1:3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row>
    <row r="667" spans="1:36"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row>
    <row r="668" spans="1:36"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row>
    <row r="669" spans="1:36"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row>
    <row r="670" spans="1:36"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row>
    <row r="671" spans="1:36"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row>
    <row r="672" spans="1:36"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row>
    <row r="673" spans="1:36"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row>
    <row r="674" spans="1:36"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row>
    <row r="675" spans="1:36"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row>
    <row r="676" spans="1:3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row>
    <row r="677" spans="1:36"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row>
    <row r="678" spans="1:36"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row>
    <row r="679" spans="1:36"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row>
    <row r="680" spans="1:36"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row>
    <row r="681" spans="1:36"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row>
    <row r="682" spans="1:36"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row>
    <row r="683" spans="1:36"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row>
    <row r="684" spans="1:36"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row>
    <row r="685" spans="1:36"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row>
    <row r="686" spans="1:3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row>
    <row r="687" spans="1:36"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row>
    <row r="688" spans="1:36"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row>
    <row r="689" spans="1:36"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row>
    <row r="690" spans="1:36"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row>
    <row r="691" spans="1:36"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row>
    <row r="692" spans="1:36"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row>
    <row r="693" spans="1:36"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row>
    <row r="694" spans="1:36"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row>
    <row r="695" spans="1:36"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row>
    <row r="696" spans="1:3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row>
    <row r="697" spans="1:36"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row>
    <row r="698" spans="1:36"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row>
    <row r="699" spans="1:36"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row>
    <row r="700" spans="1:36"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row>
    <row r="701" spans="1:36"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row>
    <row r="702" spans="1:36"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row>
    <row r="703" spans="1:36"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row>
    <row r="704" spans="1:36"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row>
    <row r="705" spans="1:36"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row>
    <row r="706" spans="1:3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row>
    <row r="707" spans="1:36"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row>
    <row r="708" spans="1:36"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row>
    <row r="709" spans="1:36"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row>
    <row r="710" spans="1:36"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row>
    <row r="711" spans="1:36"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row>
    <row r="712" spans="1:36"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row>
    <row r="713" spans="1:36"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row>
    <row r="714" spans="1:36"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row>
    <row r="715" spans="1:36"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row>
    <row r="716" spans="1:3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row>
    <row r="717" spans="1:36"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row>
    <row r="718" spans="1:36"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row>
    <row r="719" spans="1:36"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row>
    <row r="720" spans="1:36"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row>
    <row r="721" spans="1:36"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row>
    <row r="722" spans="1:36"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row>
    <row r="723" spans="1:36"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row>
    <row r="724" spans="1:36"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row>
    <row r="725" spans="1:36"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row>
    <row r="726" spans="1:3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row>
    <row r="727" spans="1:36"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row>
    <row r="728" spans="1:36"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row>
    <row r="729" spans="1:36"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row>
    <row r="730" spans="1:36"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row>
    <row r="731" spans="1:36"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row>
    <row r="732" spans="1:36"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row>
    <row r="733" spans="1:36"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row>
    <row r="734" spans="1:36"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row>
    <row r="735" spans="1:36"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row>
    <row r="736" spans="1: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row>
    <row r="737" spans="1:36"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row>
    <row r="738" spans="1:36"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row>
    <row r="739" spans="1:36"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row>
    <row r="740" spans="1:36"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row>
    <row r="741" spans="1:36"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row>
    <row r="742" spans="1:36"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row>
    <row r="743" spans="1:36"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row>
    <row r="744" spans="1:36"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row>
    <row r="745" spans="1:36"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row>
    <row r="746" spans="1:3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row>
    <row r="747" spans="1:36"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row>
    <row r="748" spans="1:36"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row>
    <row r="749" spans="1:36"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row>
    <row r="750" spans="1:36"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row>
    <row r="751" spans="1:36"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row>
    <row r="752" spans="1:36"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row>
    <row r="753" spans="1:36"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row>
    <row r="754" spans="1:36"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row>
    <row r="755" spans="1:36"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row>
    <row r="756" spans="1:3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row>
    <row r="757" spans="1:36"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row>
    <row r="758" spans="1:36"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row>
    <row r="759" spans="1:36"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row>
    <row r="760" spans="1:36"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row>
    <row r="761" spans="1:36"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row>
    <row r="762" spans="1:36"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row>
    <row r="763" spans="1:36"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row>
    <row r="764" spans="1:36"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row>
    <row r="765" spans="1:36"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row>
    <row r="766" spans="1:3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row>
    <row r="767" spans="1:36"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row>
    <row r="768" spans="1:36"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row>
    <row r="769" spans="1:36"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row>
    <row r="770" spans="1:36"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row>
    <row r="771" spans="1:36"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row>
    <row r="772" spans="1:36"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row>
    <row r="773" spans="1:36"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row>
    <row r="774" spans="1:36"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row>
    <row r="775" spans="1:36"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row>
    <row r="776" spans="1:3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row>
    <row r="777" spans="1:36"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row>
    <row r="778" spans="1:36"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row>
    <row r="779" spans="1:36"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row>
    <row r="780" spans="1:36"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row>
    <row r="781" spans="1:36"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row>
    <row r="782" spans="1:36"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row>
    <row r="783" spans="1:36"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row>
    <row r="784" spans="1:36"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row>
    <row r="785" spans="1:36"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row>
    <row r="786" spans="1:3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row>
    <row r="787" spans="1:36"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row>
    <row r="788" spans="1:36"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row>
    <row r="789" spans="1:36"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row>
    <row r="790" spans="1:36"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row>
    <row r="791" spans="1:36"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row>
    <row r="792" spans="1:36"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row>
    <row r="793" spans="1:36"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row>
    <row r="794" spans="1:36"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row>
    <row r="795" spans="1:36"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row>
    <row r="796" spans="1:3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row>
    <row r="797" spans="1:36"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row>
    <row r="798" spans="1:36"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row>
    <row r="799" spans="1:36"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row>
    <row r="800" spans="1:36"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row>
    <row r="801" spans="1:36"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row>
    <row r="802" spans="1:36"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row>
    <row r="803" spans="1:36"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row>
    <row r="804" spans="1:36"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row>
    <row r="805" spans="1:36"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row>
    <row r="806" spans="1:3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row>
    <row r="807" spans="1:36"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row>
    <row r="808" spans="1:36"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row>
    <row r="809" spans="1:36"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row>
    <row r="810" spans="1:36"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row>
    <row r="811" spans="1:36"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row>
    <row r="812" spans="1:36"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row>
    <row r="813" spans="1:36"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row>
    <row r="814" spans="1:36"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row>
    <row r="815" spans="1:36"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row>
    <row r="816" spans="1:3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row>
    <row r="817" spans="1:36"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row>
    <row r="818" spans="1:36"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row>
    <row r="819" spans="1:36"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row>
    <row r="820" spans="1:36"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row>
    <row r="821" spans="1:36"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row>
    <row r="822" spans="1:36"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row>
    <row r="823" spans="1:36"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row>
    <row r="824" spans="1:36"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row>
    <row r="825" spans="1:36"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row>
    <row r="826" spans="1:3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row>
    <row r="827" spans="1:36"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row>
    <row r="828" spans="1:36"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row>
    <row r="829" spans="1:36"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row>
    <row r="830" spans="1:36"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row>
    <row r="831" spans="1:36"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row>
    <row r="832" spans="1:36"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row>
    <row r="833" spans="1:36"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row>
    <row r="834" spans="1:36"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row>
    <row r="835" spans="1:36"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row>
    <row r="836" spans="1: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row>
    <row r="837" spans="1:36"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row>
    <row r="838" spans="1:36"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row>
    <row r="839" spans="1:36"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row>
    <row r="840" spans="1:36"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row>
    <row r="841" spans="1:36"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row>
    <row r="842" spans="1:36"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row>
    <row r="843" spans="1:36"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row>
    <row r="844" spans="1:36"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row>
    <row r="845" spans="1:36"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row>
    <row r="846" spans="1:3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row>
    <row r="847" spans="1:36"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row>
    <row r="848" spans="1:36"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row>
    <row r="849" spans="1:36"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row>
    <row r="850" spans="1:36"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row>
    <row r="851" spans="1:36"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row>
    <row r="852" spans="1:36"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row>
    <row r="853" spans="1:36"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row>
    <row r="854" spans="1:36"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row>
    <row r="855" spans="1:36"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row>
    <row r="856" spans="1:3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row>
    <row r="857" spans="1:36"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row>
    <row r="858" spans="1:36"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row>
    <row r="859" spans="1:36"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row>
    <row r="860" spans="1:36"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row>
    <row r="861" spans="1:36"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row>
    <row r="862" spans="1:36"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row>
    <row r="863" spans="1:36"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row>
    <row r="864" spans="1:36"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row>
    <row r="865" spans="1:36"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row>
    <row r="866" spans="1:3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row>
    <row r="867" spans="1:36"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row>
    <row r="868" spans="1:36"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row>
    <row r="869" spans="1:36"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row>
    <row r="870" spans="1:36"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row>
    <row r="871" spans="1:36"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row>
    <row r="872" spans="1:36"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row>
    <row r="873" spans="1:36"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row>
    <row r="874" spans="1:36"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row>
    <row r="875" spans="1:36"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row>
    <row r="876" spans="1:3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row>
    <row r="877" spans="1:36"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row>
    <row r="878" spans="1:36"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row>
    <row r="879" spans="1:36"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row>
    <row r="880" spans="1:36"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row>
    <row r="881" spans="1:36"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row>
    <row r="882" spans="1:36"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row>
    <row r="883" spans="1:36"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row>
    <row r="884" spans="1:36"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row>
    <row r="885" spans="1:36"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row>
    <row r="886" spans="1:3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row>
    <row r="887" spans="1:36"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row>
    <row r="888" spans="1:36"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row>
    <row r="889" spans="1:36"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row>
    <row r="890" spans="1:36"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row>
    <row r="891" spans="1:36"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row>
    <row r="892" spans="1:36"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row>
    <row r="893" spans="1:36"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row>
    <row r="894" spans="1:36"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row>
    <row r="895" spans="1:36"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row>
    <row r="896" spans="1:3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row>
    <row r="897" spans="1:36"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row>
    <row r="898" spans="1:36"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row>
    <row r="899" spans="1:36"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row>
    <row r="900" spans="1:36"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row>
    <row r="901" spans="1:36"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row>
    <row r="902" spans="1:36"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row>
    <row r="903" spans="1:36"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row>
    <row r="904" spans="1:36"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row>
    <row r="905" spans="1:36"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row>
    <row r="906" spans="1:3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row>
    <row r="907" spans="1:36"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row>
    <row r="908" spans="1:36"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row>
    <row r="909" spans="1:36"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row>
    <row r="910" spans="1:36"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row>
    <row r="911" spans="1:36"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row>
    <row r="912" spans="1:36"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row>
    <row r="913" spans="1:36"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row>
    <row r="914" spans="1:36"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row>
    <row r="915" spans="1:36"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row>
    <row r="916" spans="1:3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row>
    <row r="917" spans="1:36"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row>
    <row r="918" spans="1:36"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row>
    <row r="919" spans="1:36"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row>
    <row r="920" spans="1:36"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row>
    <row r="921" spans="1:36"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row>
    <row r="922" spans="1:36"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row>
    <row r="923" spans="1:36"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row>
    <row r="924" spans="1:36"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row>
    <row r="925" spans="1:36"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row>
    <row r="926" spans="1:3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row>
    <row r="927" spans="1:36"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row>
    <row r="928" spans="1:36"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row>
    <row r="929" spans="1:36"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row>
    <row r="930" spans="1:36"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row>
    <row r="931" spans="1:36"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row>
    <row r="932" spans="1:36"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row>
    <row r="933" spans="1:36"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row>
    <row r="934" spans="1:36"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row>
    <row r="935" spans="1:36"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row>
    <row r="936" spans="1: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row>
    <row r="937" spans="1:36"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row>
    <row r="938" spans="1:36"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row>
    <row r="939" spans="1:36"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row>
    <row r="940" spans="1:36"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row>
    <row r="941" spans="1:36"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row>
    <row r="942" spans="1:36"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row>
    <row r="943" spans="1:36"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row>
    <row r="944" spans="1:36"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row>
    <row r="945" spans="1:36"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row>
    <row r="946" spans="1:3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row>
    <row r="947" spans="1:36"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row>
    <row r="948" spans="1:36"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row>
    <row r="949" spans="1:36"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row>
    <row r="950" spans="1:36"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row>
    <row r="951" spans="1:36"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row>
    <row r="952" spans="1:36"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row>
    <row r="953" spans="1:36"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row>
    <row r="954" spans="1:36"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row>
    <row r="955" spans="1:36"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row>
    <row r="956" spans="1:3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row>
    <row r="957" spans="1:36"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row>
    <row r="958" spans="1:36"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row>
    <row r="959" spans="1:36"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row>
    <row r="960" spans="1:36"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row>
    <row r="961" spans="1:36"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row>
    <row r="962" spans="1:36"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row>
    <row r="963" spans="1:36"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row>
    <row r="964" spans="1:36"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row>
    <row r="965" spans="1:36"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row>
    <row r="966" spans="1:3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row>
    <row r="967" spans="1:36"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row>
    <row r="968" spans="1:36"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row>
    <row r="969" spans="1:36"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row>
    <row r="970" spans="1:36"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row>
    <row r="971" spans="1:36"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row>
    <row r="972" spans="1:36"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row>
    <row r="973" spans="1:36"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row>
    <row r="974" spans="1:36"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row>
    <row r="975" spans="1:36"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row>
    <row r="976" spans="1:3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row>
    <row r="977" spans="1:36"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row>
    <row r="978" spans="1:36"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row>
    <row r="979" spans="1:36"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row>
    <row r="980" spans="1:36"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row>
    <row r="981" spans="1:36"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row>
    <row r="982" spans="1:36"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row>
    <row r="983" spans="1:36"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row>
    <row r="984" spans="1:36"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row>
    <row r="985" spans="1:36"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row>
    <row r="986" spans="1:3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row>
    <row r="987" spans="1:36"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row>
    <row r="988" spans="1:36"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row>
    <row r="989" spans="1:36"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row>
    <row r="990" spans="1:36"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row>
    <row r="991" spans="1:36"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row>
    <row r="992" spans="1:36"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row>
    <row r="993" spans="1:36"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row>
    <row r="994" spans="1:36"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row>
    <row r="995" spans="1:36"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row>
    <row r="996" spans="1:3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row>
    <row r="997" spans="1:36"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row>
    <row r="998" spans="1:36"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row>
    <row r="999" spans="1:36"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c r="AA999" s="74"/>
      <c r="AB999" s="74"/>
      <c r="AC999" s="74"/>
      <c r="AD999" s="74"/>
      <c r="AE999" s="74"/>
      <c r="AF999" s="74"/>
      <c r="AG999" s="74"/>
      <c r="AH999" s="74"/>
      <c r="AI999" s="74"/>
      <c r="AJ999" s="74"/>
    </row>
    <row r="1000" spans="1:36"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c r="AA1000" s="74"/>
      <c r="AB1000" s="74"/>
      <c r="AC1000" s="74"/>
      <c r="AD1000" s="74"/>
      <c r="AE1000" s="74"/>
      <c r="AF1000" s="74"/>
      <c r="AG1000" s="74"/>
      <c r="AH1000" s="74"/>
      <c r="AI1000" s="74"/>
      <c r="AJ1000" s="74"/>
    </row>
  </sheetData>
  <mergeCells count="383">
    <mergeCell ref="B39:B40"/>
    <mergeCell ref="C39:C40"/>
    <mergeCell ref="D39:G40"/>
    <mergeCell ref="D51:G52"/>
    <mergeCell ref="D53:G54"/>
    <mergeCell ref="B41:B42"/>
    <mergeCell ref="C41:C42"/>
    <mergeCell ref="D41:G42"/>
    <mergeCell ref="D43:G44"/>
    <mergeCell ref="D45:G46"/>
    <mergeCell ref="D47:G48"/>
    <mergeCell ref="D49:G50"/>
    <mergeCell ref="B53:B54"/>
    <mergeCell ref="C53:C54"/>
    <mergeCell ref="A1:B6"/>
    <mergeCell ref="C4:C6"/>
    <mergeCell ref="A12:A54"/>
    <mergeCell ref="B12:B13"/>
    <mergeCell ref="C12:C13"/>
    <mergeCell ref="D12:D13"/>
    <mergeCell ref="E12:E13"/>
    <mergeCell ref="B29:B30"/>
    <mergeCell ref="C29:C30"/>
    <mergeCell ref="D29:G30"/>
    <mergeCell ref="B31:B32"/>
    <mergeCell ref="C31:C32"/>
    <mergeCell ref="D31:G32"/>
    <mergeCell ref="B33:B34"/>
    <mergeCell ref="C33:C34"/>
    <mergeCell ref="D33:G34"/>
    <mergeCell ref="B36:B37"/>
    <mergeCell ref="C36:C37"/>
    <mergeCell ref="D36:D37"/>
    <mergeCell ref="E36:E37"/>
    <mergeCell ref="F36:F37"/>
    <mergeCell ref="G36:G37"/>
    <mergeCell ref="B43:B44"/>
    <mergeCell ref="C43:C44"/>
    <mergeCell ref="B45:B46"/>
    <mergeCell ref="C45:C46"/>
    <mergeCell ref="B47:B48"/>
    <mergeCell ref="C47:C48"/>
    <mergeCell ref="B49:B50"/>
    <mergeCell ref="C49:C50"/>
    <mergeCell ref="B51:B52"/>
    <mergeCell ref="C51:C52"/>
    <mergeCell ref="AI15:AI16"/>
    <mergeCell ref="Y17:Y18"/>
    <mergeCell ref="Z17:Z18"/>
    <mergeCell ref="AA17:AA18"/>
    <mergeCell ref="AB17:AB18"/>
    <mergeCell ref="AC17:AC18"/>
    <mergeCell ref="AD17:AD18"/>
    <mergeCell ref="AE17:AE18"/>
    <mergeCell ref="AF17:AF18"/>
    <mergeCell ref="AG17:AG18"/>
    <mergeCell ref="AH17:AH18"/>
    <mergeCell ref="AI17:AI18"/>
    <mergeCell ref="AC12:AC13"/>
    <mergeCell ref="AD12:AD13"/>
    <mergeCell ref="AE12:AE13"/>
    <mergeCell ref="AF12:AF13"/>
    <mergeCell ref="AG12:AG13"/>
    <mergeCell ref="AE15:AE16"/>
    <mergeCell ref="AF15:AF16"/>
    <mergeCell ref="AG15:AG16"/>
    <mergeCell ref="AH15:AH16"/>
    <mergeCell ref="AJ12:AJ13"/>
    <mergeCell ref="W12:W13"/>
    <mergeCell ref="D14:W14"/>
    <mergeCell ref="D15:G16"/>
    <mergeCell ref="V15:V16"/>
    <mergeCell ref="W15:W16"/>
    <mergeCell ref="AJ15:AJ16"/>
    <mergeCell ref="AJ17:AJ18"/>
    <mergeCell ref="AF19:AF20"/>
    <mergeCell ref="AG19:AG20"/>
    <mergeCell ref="AH19:AH20"/>
    <mergeCell ref="AI19:AI20"/>
    <mergeCell ref="AJ19:AJ20"/>
    <mergeCell ref="V17:V18"/>
    <mergeCell ref="W17:W18"/>
    <mergeCell ref="V19:V20"/>
    <mergeCell ref="W19:W20"/>
    <mergeCell ref="AC19:AC20"/>
    <mergeCell ref="AD19:AD20"/>
    <mergeCell ref="AE19:AE20"/>
    <mergeCell ref="AH12:AH13"/>
    <mergeCell ref="AI12:AI13"/>
    <mergeCell ref="AA12:AA13"/>
    <mergeCell ref="AB12:AB13"/>
    <mergeCell ref="V51:V52"/>
    <mergeCell ref="W51:W52"/>
    <mergeCell ref="Y51:Y52"/>
    <mergeCell ref="Z51:Z52"/>
    <mergeCell ref="V53:V54"/>
    <mergeCell ref="F12:F13"/>
    <mergeCell ref="G12:G13"/>
    <mergeCell ref="V12:V13"/>
    <mergeCell ref="X12:X13"/>
    <mergeCell ref="Y12:Y13"/>
    <mergeCell ref="Z12:Z13"/>
    <mergeCell ref="W21:W22"/>
    <mergeCell ref="Y53:Y54"/>
    <mergeCell ref="Z53:Z54"/>
    <mergeCell ref="Y19:Y20"/>
    <mergeCell ref="Z19:Z20"/>
    <mergeCell ref="X39:X54"/>
    <mergeCell ref="Y39:Y40"/>
    <mergeCell ref="Z39:Z40"/>
    <mergeCell ref="AH51:AH52"/>
    <mergeCell ref="AI51:AI52"/>
    <mergeCell ref="AJ51:AJ52"/>
    <mergeCell ref="AH53:AH54"/>
    <mergeCell ref="AI53:AI54"/>
    <mergeCell ref="AJ53:AJ54"/>
    <mergeCell ref="W53:W54"/>
    <mergeCell ref="X55:X56"/>
    <mergeCell ref="Y47:Y48"/>
    <mergeCell ref="Z47:Z48"/>
    <mergeCell ref="AA51:AA52"/>
    <mergeCell ref="AB51:AB52"/>
    <mergeCell ref="AA53:AA54"/>
    <mergeCell ref="AB53:AB54"/>
    <mergeCell ref="AC53:AC54"/>
    <mergeCell ref="AD53:AD54"/>
    <mergeCell ref="AE53:AE54"/>
    <mergeCell ref="AF53:AF54"/>
    <mergeCell ref="AG53:AG54"/>
    <mergeCell ref="AA47:AA48"/>
    <mergeCell ref="AB47:AB48"/>
    <mergeCell ref="AC51:AC52"/>
    <mergeCell ref="AD51:AD52"/>
    <mergeCell ref="AE51:AE52"/>
    <mergeCell ref="AF51:AF52"/>
    <mergeCell ref="AG51:AG52"/>
    <mergeCell ref="AD49:AD50"/>
    <mergeCell ref="AE49:AE50"/>
    <mergeCell ref="AF49:AF50"/>
    <mergeCell ref="AG49:AG50"/>
    <mergeCell ref="AH49:AH50"/>
    <mergeCell ref="AI49:AI50"/>
    <mergeCell ref="AJ49:AJ50"/>
    <mergeCell ref="V49:V50"/>
    <mergeCell ref="W49:W50"/>
    <mergeCell ref="Y49:Y50"/>
    <mergeCell ref="Z49:Z50"/>
    <mergeCell ref="AA49:AA50"/>
    <mergeCell ref="AB49:AB50"/>
    <mergeCell ref="AC49:AC50"/>
    <mergeCell ref="AI45:AI46"/>
    <mergeCell ref="AJ45:AJ46"/>
    <mergeCell ref="V45:V46"/>
    <mergeCell ref="W45:W46"/>
    <mergeCell ref="AC45:AC46"/>
    <mergeCell ref="AD45:AD46"/>
    <mergeCell ref="AE45:AE46"/>
    <mergeCell ref="AF45:AF46"/>
    <mergeCell ref="AG45:AG46"/>
    <mergeCell ref="Y45:Y46"/>
    <mergeCell ref="Z45:Z46"/>
    <mergeCell ref="AA45:AA46"/>
    <mergeCell ref="AB45:AB46"/>
    <mergeCell ref="AI43:AI44"/>
    <mergeCell ref="AJ43:AJ44"/>
    <mergeCell ref="V43:V44"/>
    <mergeCell ref="W43:W44"/>
    <mergeCell ref="AC43:AC44"/>
    <mergeCell ref="AD43:AD44"/>
    <mergeCell ref="AE43:AE44"/>
    <mergeCell ref="AF43:AF44"/>
    <mergeCell ref="AG43:AG44"/>
    <mergeCell ref="Y43:Y44"/>
    <mergeCell ref="Z43:Z44"/>
    <mergeCell ref="AA43:AA44"/>
    <mergeCell ref="AB43:AB44"/>
    <mergeCell ref="AI41:AI42"/>
    <mergeCell ref="AJ41:AJ42"/>
    <mergeCell ref="V39:V40"/>
    <mergeCell ref="W39:W40"/>
    <mergeCell ref="V41:V42"/>
    <mergeCell ref="W41:W42"/>
    <mergeCell ref="AA41:AA42"/>
    <mergeCell ref="AB41:AB42"/>
    <mergeCell ref="AC41:AC42"/>
    <mergeCell ref="Y41:Y42"/>
    <mergeCell ref="Z41:Z42"/>
    <mergeCell ref="AC39:AC40"/>
    <mergeCell ref="AD39:AD40"/>
    <mergeCell ref="AE39:AE40"/>
    <mergeCell ref="AF39:AF40"/>
    <mergeCell ref="AG39:AG40"/>
    <mergeCell ref="AH39:AH40"/>
    <mergeCell ref="AI39:AI40"/>
    <mergeCell ref="AA39:AA40"/>
    <mergeCell ref="AB39:AB40"/>
    <mergeCell ref="AI47:AI48"/>
    <mergeCell ref="AJ47:AJ48"/>
    <mergeCell ref="V47:V48"/>
    <mergeCell ref="W47:W48"/>
    <mergeCell ref="AC47:AC48"/>
    <mergeCell ref="AD47:AD48"/>
    <mergeCell ref="AE47:AE48"/>
    <mergeCell ref="AF47:AF48"/>
    <mergeCell ref="AG47:AG48"/>
    <mergeCell ref="D38:W38"/>
    <mergeCell ref="V36:V37"/>
    <mergeCell ref="W36:W37"/>
    <mergeCell ref="Y36:Y37"/>
    <mergeCell ref="Z36:Z37"/>
    <mergeCell ref="AA36:AA37"/>
    <mergeCell ref="AB36:AB37"/>
    <mergeCell ref="AC36:AC37"/>
    <mergeCell ref="AH47:AH48"/>
    <mergeCell ref="AD41:AD42"/>
    <mergeCell ref="AE41:AE42"/>
    <mergeCell ref="AF41:AF42"/>
    <mergeCell ref="AG41:AG42"/>
    <mergeCell ref="AH41:AH42"/>
    <mergeCell ref="AH43:AH44"/>
    <mergeCell ref="AH45:AH46"/>
    <mergeCell ref="X35:X36"/>
    <mergeCell ref="AD36:AD37"/>
    <mergeCell ref="AE36:AE37"/>
    <mergeCell ref="AF36:AF37"/>
    <mergeCell ref="AG36:AG37"/>
    <mergeCell ref="AH36:AH37"/>
    <mergeCell ref="AI36:AI37"/>
    <mergeCell ref="AJ36:AJ37"/>
    <mergeCell ref="AJ39:AJ40"/>
    <mergeCell ref="X37:X38"/>
    <mergeCell ref="AE31:AE32"/>
    <mergeCell ref="AF31:AF32"/>
    <mergeCell ref="AG31:AG32"/>
    <mergeCell ref="AH31:AH32"/>
    <mergeCell ref="AI31:AI32"/>
    <mergeCell ref="AJ31:AJ32"/>
    <mergeCell ref="AE33:AE34"/>
    <mergeCell ref="AF33:AF34"/>
    <mergeCell ref="AG33:AG34"/>
    <mergeCell ref="AH33:AH34"/>
    <mergeCell ref="AI33:AI34"/>
    <mergeCell ref="AJ33:AJ34"/>
    <mergeCell ref="AE29:AE30"/>
    <mergeCell ref="AF29:AF30"/>
    <mergeCell ref="AG29:AG30"/>
    <mergeCell ref="AH29:AH30"/>
    <mergeCell ref="AI29:AI30"/>
    <mergeCell ref="AJ29:AJ30"/>
    <mergeCell ref="AC21:AC22"/>
    <mergeCell ref="AD21:AD22"/>
    <mergeCell ref="AC23:AC24"/>
    <mergeCell ref="AD23:AD24"/>
    <mergeCell ref="AC25:AC26"/>
    <mergeCell ref="AD25:AD26"/>
    <mergeCell ref="AD27:AD28"/>
    <mergeCell ref="AD29:AD30"/>
    <mergeCell ref="AE23:AE24"/>
    <mergeCell ref="AF23:AF24"/>
    <mergeCell ref="AG23:AG24"/>
    <mergeCell ref="AH23:AH24"/>
    <mergeCell ref="AI23:AI24"/>
    <mergeCell ref="AJ23:AJ24"/>
    <mergeCell ref="AE21:AE22"/>
    <mergeCell ref="AF21:AF22"/>
    <mergeCell ref="AG21:AG22"/>
    <mergeCell ref="AH21:AH22"/>
    <mergeCell ref="AG25:AG26"/>
    <mergeCell ref="AH25:AH26"/>
    <mergeCell ref="AI25:AI26"/>
    <mergeCell ref="AJ25:AJ26"/>
    <mergeCell ref="V21:V22"/>
    <mergeCell ref="V23:V24"/>
    <mergeCell ref="W23:W24"/>
    <mergeCell ref="V25:V26"/>
    <mergeCell ref="W25:W26"/>
    <mergeCell ref="AE25:AE26"/>
    <mergeCell ref="AF25:AF26"/>
    <mergeCell ref="AI21:AI22"/>
    <mergeCell ref="AJ21:AJ22"/>
    <mergeCell ref="V29:V30"/>
    <mergeCell ref="W29:W30"/>
    <mergeCell ref="V31:V32"/>
    <mergeCell ref="W31:W32"/>
    <mergeCell ref="X31:X34"/>
    <mergeCell ref="V33:V34"/>
    <mergeCell ref="W33:W34"/>
    <mergeCell ref="AA27:AA28"/>
    <mergeCell ref="AA29:AA30"/>
    <mergeCell ref="AA31:AA32"/>
    <mergeCell ref="AA33:AA34"/>
    <mergeCell ref="Z29:Z30"/>
    <mergeCell ref="Z31:Z32"/>
    <mergeCell ref="Z33:Z34"/>
    <mergeCell ref="AB15:AB16"/>
    <mergeCell ref="AC15:AC16"/>
    <mergeCell ref="AD15:AD16"/>
    <mergeCell ref="Y25:Y26"/>
    <mergeCell ref="Y27:Y28"/>
    <mergeCell ref="Y29:Y30"/>
    <mergeCell ref="Y31:Y32"/>
    <mergeCell ref="Y33:Y34"/>
    <mergeCell ref="X27:X30"/>
    <mergeCell ref="AB29:AB30"/>
    <mergeCell ref="AB31:AB32"/>
    <mergeCell ref="AC31:AC32"/>
    <mergeCell ref="AD31:AD32"/>
    <mergeCell ref="AB33:AB34"/>
    <mergeCell ref="AC33:AC34"/>
    <mergeCell ref="AD33:AD34"/>
    <mergeCell ref="AC27:AC28"/>
    <mergeCell ref="AC29:AC30"/>
    <mergeCell ref="AF27:AF28"/>
    <mergeCell ref="AG27:AG28"/>
    <mergeCell ref="AH27:AH28"/>
    <mergeCell ref="AI27:AI28"/>
    <mergeCell ref="AJ27:AJ28"/>
    <mergeCell ref="B15:B16"/>
    <mergeCell ref="C15:C16"/>
    <mergeCell ref="B17:B18"/>
    <mergeCell ref="C17:C18"/>
    <mergeCell ref="B19:B20"/>
    <mergeCell ref="C19:C20"/>
    <mergeCell ref="B21:B22"/>
    <mergeCell ref="C21:C22"/>
    <mergeCell ref="B23:B24"/>
    <mergeCell ref="C23:C24"/>
    <mergeCell ref="B25:B26"/>
    <mergeCell ref="C25:C26"/>
    <mergeCell ref="B27:B28"/>
    <mergeCell ref="C27:C28"/>
    <mergeCell ref="Y21:Y22"/>
    <mergeCell ref="Z21:Z22"/>
    <mergeCell ref="X23:X26"/>
    <mergeCell ref="Y23:Y24"/>
    <mergeCell ref="Z23:Z24"/>
    <mergeCell ref="D17:G18"/>
    <mergeCell ref="D19:G20"/>
    <mergeCell ref="D21:G22"/>
    <mergeCell ref="D23:G24"/>
    <mergeCell ref="D25:G26"/>
    <mergeCell ref="D27:G28"/>
    <mergeCell ref="V27:V28"/>
    <mergeCell ref="W27:W28"/>
    <mergeCell ref="AE27:AE28"/>
    <mergeCell ref="Z25:Z26"/>
    <mergeCell ref="Z27:Z28"/>
    <mergeCell ref="AA21:AA22"/>
    <mergeCell ref="AB21:AB22"/>
    <mergeCell ref="AA23:AA24"/>
    <mergeCell ref="AB23:AB24"/>
    <mergeCell ref="AA25:AA26"/>
    <mergeCell ref="AB25:AB26"/>
    <mergeCell ref="AB27:AB28"/>
    <mergeCell ref="AA19:AA20"/>
    <mergeCell ref="AB19:AB20"/>
    <mergeCell ref="X15:X22"/>
    <mergeCell ref="Y15:Y16"/>
    <mergeCell ref="Z15:Z16"/>
    <mergeCell ref="AA15:AA16"/>
    <mergeCell ref="C3:T3"/>
    <mergeCell ref="U3:W3"/>
    <mergeCell ref="Y7:AJ7"/>
    <mergeCell ref="Y8:AJ10"/>
    <mergeCell ref="C1:T2"/>
    <mergeCell ref="U1:W1"/>
    <mergeCell ref="Y1:AH6"/>
    <mergeCell ref="AI1:AJ1"/>
    <mergeCell ref="U2:W2"/>
    <mergeCell ref="AI2:AJ2"/>
    <mergeCell ref="AI3:AJ6"/>
    <mergeCell ref="A8:M8"/>
    <mergeCell ref="A9:M9"/>
    <mergeCell ref="N9:W9"/>
    <mergeCell ref="A10:M10"/>
    <mergeCell ref="N10:W10"/>
    <mergeCell ref="D4:T6"/>
    <mergeCell ref="U4:V4"/>
    <mergeCell ref="U5:V5"/>
    <mergeCell ref="U6:V6"/>
    <mergeCell ref="A7:M7"/>
    <mergeCell ref="N7:W7"/>
    <mergeCell ref="N8:W8"/>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J1000"/>
  <sheetViews>
    <sheetView workbookViewId="0">
      <selection sqref="A1:S1"/>
    </sheetView>
  </sheetViews>
  <sheetFormatPr baseColWidth="10" defaultColWidth="14.42578125" defaultRowHeight="15" customHeight="1"/>
  <cols>
    <col min="1" max="1" width="25" customWidth="1"/>
    <col min="2" max="2" width="23.5703125" customWidth="1"/>
    <col min="3" max="3" width="22.7109375" customWidth="1"/>
    <col min="4" max="5" width="11.42578125" customWidth="1"/>
    <col min="6" max="6" width="19.7109375" customWidth="1"/>
    <col min="7" max="7" width="9.28515625" customWidth="1"/>
    <col min="8" max="8" width="6.85546875" customWidth="1"/>
    <col min="9" max="16" width="8" customWidth="1"/>
    <col min="17" max="17" width="9.28515625" customWidth="1"/>
    <col min="18" max="19" width="8" customWidth="1"/>
    <col min="20" max="20" width="8.85546875" customWidth="1"/>
    <col min="21" max="22" width="12" customWidth="1"/>
    <col min="23" max="23" width="11.140625" customWidth="1"/>
    <col min="24" max="24" width="3.42578125" customWidth="1"/>
    <col min="25" max="25" width="66.140625" customWidth="1"/>
    <col min="26" max="26" width="46.42578125" customWidth="1"/>
    <col min="27" max="27" width="57.28515625" customWidth="1"/>
    <col min="28" max="28" width="46.28515625" customWidth="1"/>
    <col min="29" max="29" width="51.5703125" customWidth="1"/>
    <col min="30" max="30" width="50" customWidth="1"/>
    <col min="31" max="31" width="57.42578125" customWidth="1"/>
    <col min="32" max="32" width="55.28515625" customWidth="1"/>
    <col min="33" max="33" width="73.85546875" customWidth="1"/>
    <col min="34" max="34" width="93.85546875" customWidth="1"/>
    <col min="35" max="35" width="75.7109375" customWidth="1"/>
    <col min="36" max="36" width="96.140625" customWidth="1"/>
  </cols>
  <sheetData>
    <row r="1" spans="1:36" ht="22.5" customHeight="1">
      <c r="A1" s="1512"/>
      <c r="B1" s="1014"/>
      <c r="C1" s="1085" t="s">
        <v>146</v>
      </c>
      <c r="D1" s="1013"/>
      <c r="E1" s="1013"/>
      <c r="F1" s="1013"/>
      <c r="G1" s="1013"/>
      <c r="H1" s="1013"/>
      <c r="I1" s="1013"/>
      <c r="J1" s="1013"/>
      <c r="K1" s="1013"/>
      <c r="L1" s="1013"/>
      <c r="M1" s="1013"/>
      <c r="N1" s="1013"/>
      <c r="O1" s="1013"/>
      <c r="P1" s="1013"/>
      <c r="Q1" s="1013"/>
      <c r="R1" s="1013"/>
      <c r="S1" s="1013"/>
      <c r="T1" s="1014"/>
      <c r="U1" s="1086" t="s">
        <v>147</v>
      </c>
      <c r="V1" s="1010"/>
      <c r="W1" s="1011"/>
      <c r="X1" s="810"/>
      <c r="Y1" s="1087" t="s">
        <v>818</v>
      </c>
      <c r="Z1" s="1013"/>
      <c r="AA1" s="1013"/>
      <c r="AB1" s="1013"/>
      <c r="AC1" s="1013"/>
      <c r="AD1" s="1013"/>
      <c r="AE1" s="1013"/>
      <c r="AF1" s="1013"/>
      <c r="AG1" s="1013"/>
      <c r="AH1" s="1014"/>
      <c r="AI1" s="1086" t="s">
        <v>147</v>
      </c>
      <c r="AJ1" s="1011"/>
    </row>
    <row r="2" spans="1:36" ht="22.5" customHeight="1">
      <c r="A2" s="1019"/>
      <c r="B2" s="1021"/>
      <c r="C2" s="1019"/>
      <c r="D2" s="1020"/>
      <c r="E2" s="1020"/>
      <c r="F2" s="1020"/>
      <c r="G2" s="1020"/>
      <c r="H2" s="1020"/>
      <c r="I2" s="1020"/>
      <c r="J2" s="1020"/>
      <c r="K2" s="1020"/>
      <c r="L2" s="1020"/>
      <c r="M2" s="1020"/>
      <c r="N2" s="1020"/>
      <c r="O2" s="1020"/>
      <c r="P2" s="1020"/>
      <c r="Q2" s="1020"/>
      <c r="R2" s="1020"/>
      <c r="S2" s="1020"/>
      <c r="T2" s="1021"/>
      <c r="U2" s="1088" t="s">
        <v>149</v>
      </c>
      <c r="V2" s="1010"/>
      <c r="W2" s="1011"/>
      <c r="X2" s="810"/>
      <c r="Y2" s="1019"/>
      <c r="Z2" s="1020"/>
      <c r="AA2" s="1020"/>
      <c r="AB2" s="1020"/>
      <c r="AC2" s="1020"/>
      <c r="AD2" s="1020"/>
      <c r="AE2" s="1020"/>
      <c r="AF2" s="1020"/>
      <c r="AG2" s="1020"/>
      <c r="AH2" s="1021"/>
      <c r="AI2" s="1089" t="s">
        <v>149</v>
      </c>
      <c r="AJ2" s="1011"/>
    </row>
    <row r="3" spans="1:36" ht="22.5" customHeight="1">
      <c r="A3" s="1019"/>
      <c r="B3" s="1021"/>
      <c r="C3" s="1424" t="s">
        <v>150</v>
      </c>
      <c r="D3" s="1016"/>
      <c r="E3" s="1016"/>
      <c r="F3" s="1016"/>
      <c r="G3" s="1016"/>
      <c r="H3" s="1016"/>
      <c r="I3" s="1016"/>
      <c r="J3" s="1016"/>
      <c r="K3" s="1016"/>
      <c r="L3" s="1016"/>
      <c r="M3" s="1016"/>
      <c r="N3" s="1016"/>
      <c r="O3" s="1016"/>
      <c r="P3" s="1016"/>
      <c r="Q3" s="1016"/>
      <c r="R3" s="1016"/>
      <c r="S3" s="1016"/>
      <c r="T3" s="1017"/>
      <c r="U3" s="1425">
        <v>43654</v>
      </c>
      <c r="V3" s="1010"/>
      <c r="W3" s="1011"/>
      <c r="X3" s="810"/>
      <c r="Y3" s="1019"/>
      <c r="Z3" s="1020"/>
      <c r="AA3" s="1020"/>
      <c r="AB3" s="1020"/>
      <c r="AC3" s="1020"/>
      <c r="AD3" s="1020"/>
      <c r="AE3" s="1020"/>
      <c r="AF3" s="1020"/>
      <c r="AG3" s="1020"/>
      <c r="AH3" s="1021"/>
      <c r="AI3" s="1426">
        <f>+U3</f>
        <v>43654</v>
      </c>
      <c r="AJ3" s="1014"/>
    </row>
    <row r="4" spans="1:36" ht="22.5" customHeight="1">
      <c r="A4" s="1019"/>
      <c r="B4" s="1021"/>
      <c r="C4" s="1099" t="s">
        <v>151</v>
      </c>
      <c r="D4" s="1094" t="s">
        <v>120</v>
      </c>
      <c r="E4" s="1013"/>
      <c r="F4" s="1013"/>
      <c r="G4" s="1013"/>
      <c r="H4" s="1013"/>
      <c r="I4" s="1013"/>
      <c r="J4" s="1013"/>
      <c r="K4" s="1013"/>
      <c r="L4" s="1013"/>
      <c r="M4" s="1013"/>
      <c r="N4" s="1013"/>
      <c r="O4" s="1013"/>
      <c r="P4" s="1013"/>
      <c r="Q4" s="1013"/>
      <c r="R4" s="1013"/>
      <c r="S4" s="1013"/>
      <c r="T4" s="1014"/>
      <c r="U4" s="1138" t="s">
        <v>70</v>
      </c>
      <c r="V4" s="1011"/>
      <c r="W4" s="699">
        <v>4.0300000000000002E-2</v>
      </c>
      <c r="X4" s="107"/>
      <c r="Y4" s="1019"/>
      <c r="Z4" s="1020"/>
      <c r="AA4" s="1020"/>
      <c r="AB4" s="1020"/>
      <c r="AC4" s="1020"/>
      <c r="AD4" s="1020"/>
      <c r="AE4" s="1020"/>
      <c r="AF4" s="1020"/>
      <c r="AG4" s="1020"/>
      <c r="AH4" s="1021"/>
      <c r="AI4" s="1019"/>
      <c r="AJ4" s="1021"/>
    </row>
    <row r="5" spans="1:36" ht="22.5" customHeight="1">
      <c r="A5" s="1019"/>
      <c r="B5" s="1021"/>
      <c r="C5" s="1018"/>
      <c r="D5" s="1019"/>
      <c r="E5" s="1020"/>
      <c r="F5" s="1020"/>
      <c r="G5" s="1020"/>
      <c r="H5" s="1020"/>
      <c r="I5" s="1020"/>
      <c r="J5" s="1020"/>
      <c r="K5" s="1020"/>
      <c r="L5" s="1020"/>
      <c r="M5" s="1020"/>
      <c r="N5" s="1020"/>
      <c r="O5" s="1020"/>
      <c r="P5" s="1020"/>
      <c r="Q5" s="1020"/>
      <c r="R5" s="1020"/>
      <c r="S5" s="1020"/>
      <c r="T5" s="1021"/>
      <c r="U5" s="1427" t="s">
        <v>152</v>
      </c>
      <c r="V5" s="1011"/>
      <c r="W5" s="534">
        <f>+W12+W14+W28+W38+W52+W60</f>
        <v>0.93208832975295375</v>
      </c>
      <c r="X5" s="107"/>
      <c r="Y5" s="1019"/>
      <c r="Z5" s="1020"/>
      <c r="AA5" s="1020"/>
      <c r="AB5" s="1020"/>
      <c r="AC5" s="1020"/>
      <c r="AD5" s="1020"/>
      <c r="AE5" s="1020"/>
      <c r="AF5" s="1020"/>
      <c r="AG5" s="1020"/>
      <c r="AH5" s="1021"/>
      <c r="AI5" s="1019"/>
      <c r="AJ5" s="1021"/>
    </row>
    <row r="6" spans="1:36" ht="22.5" customHeight="1">
      <c r="A6" s="1015"/>
      <c r="B6" s="1017"/>
      <c r="C6" s="1008"/>
      <c r="D6" s="1015"/>
      <c r="E6" s="1016"/>
      <c r="F6" s="1016"/>
      <c r="G6" s="1016"/>
      <c r="H6" s="1016"/>
      <c r="I6" s="1016"/>
      <c r="J6" s="1016"/>
      <c r="K6" s="1016"/>
      <c r="L6" s="1016"/>
      <c r="M6" s="1016"/>
      <c r="N6" s="1016"/>
      <c r="O6" s="1016"/>
      <c r="P6" s="1016"/>
      <c r="Q6" s="1016"/>
      <c r="R6" s="1016"/>
      <c r="S6" s="1016"/>
      <c r="T6" s="1017"/>
      <c r="U6" s="1138" t="s">
        <v>153</v>
      </c>
      <c r="V6" s="1011"/>
      <c r="W6" s="700">
        <f>+W5*W4</f>
        <v>3.7563159689044036E-2</v>
      </c>
      <c r="X6" s="107"/>
      <c r="Y6" s="1015"/>
      <c r="Z6" s="1016"/>
      <c r="AA6" s="1016"/>
      <c r="AB6" s="1016"/>
      <c r="AC6" s="1016"/>
      <c r="AD6" s="1016"/>
      <c r="AE6" s="1016"/>
      <c r="AF6" s="1016"/>
      <c r="AG6" s="1016"/>
      <c r="AH6" s="1017"/>
      <c r="AI6" s="1015"/>
      <c r="AJ6" s="1017"/>
    </row>
    <row r="7" spans="1:36" ht="18.75">
      <c r="A7" s="1399" t="s">
        <v>154</v>
      </c>
      <c r="B7" s="1010"/>
      <c r="C7" s="1010"/>
      <c r="D7" s="1010"/>
      <c r="E7" s="1010"/>
      <c r="F7" s="1010"/>
      <c r="G7" s="1010"/>
      <c r="H7" s="1010"/>
      <c r="I7" s="1010"/>
      <c r="J7" s="1010"/>
      <c r="K7" s="1010"/>
      <c r="L7" s="1010"/>
      <c r="M7" s="1011"/>
      <c r="N7" s="1399" t="s">
        <v>155</v>
      </c>
      <c r="O7" s="1010"/>
      <c r="P7" s="1010"/>
      <c r="Q7" s="1010"/>
      <c r="R7" s="1010"/>
      <c r="S7" s="1010"/>
      <c r="T7" s="1010"/>
      <c r="U7" s="1010"/>
      <c r="V7" s="1010"/>
      <c r="W7" s="1011"/>
      <c r="X7" s="810"/>
      <c r="Y7" s="1100" t="s">
        <v>1</v>
      </c>
      <c r="Z7" s="1010"/>
      <c r="AA7" s="1010"/>
      <c r="AB7" s="1010"/>
      <c r="AC7" s="1010"/>
      <c r="AD7" s="1010"/>
      <c r="AE7" s="1010"/>
      <c r="AF7" s="1010"/>
      <c r="AG7" s="1010"/>
      <c r="AH7" s="1010"/>
      <c r="AI7" s="1010"/>
      <c r="AJ7" s="1011"/>
    </row>
    <row r="8" spans="1:36" ht="38.25" customHeight="1">
      <c r="A8" s="1100" t="s">
        <v>3153</v>
      </c>
      <c r="B8" s="1010"/>
      <c r="C8" s="1010"/>
      <c r="D8" s="1010"/>
      <c r="E8" s="1010"/>
      <c r="F8" s="1010"/>
      <c r="G8" s="1010"/>
      <c r="H8" s="1010"/>
      <c r="I8" s="1010"/>
      <c r="J8" s="1010"/>
      <c r="K8" s="1010"/>
      <c r="L8" s="1010"/>
      <c r="M8" s="1011"/>
      <c r="N8" s="1100" t="s">
        <v>1409</v>
      </c>
      <c r="O8" s="1010"/>
      <c r="P8" s="1010"/>
      <c r="Q8" s="1010"/>
      <c r="R8" s="1010"/>
      <c r="S8" s="1010"/>
      <c r="T8" s="1010"/>
      <c r="U8" s="1010"/>
      <c r="V8" s="1010"/>
      <c r="W8" s="1011"/>
      <c r="X8" s="810"/>
      <c r="Y8" s="1101" t="str">
        <f>+D4</f>
        <v>GESTIÓN FINANCIERA</v>
      </c>
      <c r="Z8" s="1020"/>
      <c r="AA8" s="1020"/>
      <c r="AB8" s="1020"/>
      <c r="AC8" s="1020"/>
      <c r="AD8" s="1020"/>
      <c r="AE8" s="1020"/>
      <c r="AF8" s="1020"/>
      <c r="AG8" s="1020"/>
      <c r="AH8" s="1020"/>
      <c r="AI8" s="1020"/>
      <c r="AJ8" s="1021"/>
    </row>
    <row r="9" spans="1:36" ht="18.75">
      <c r="A9" s="1399" t="s">
        <v>71</v>
      </c>
      <c r="B9" s="1010"/>
      <c r="C9" s="1010"/>
      <c r="D9" s="1010"/>
      <c r="E9" s="1010"/>
      <c r="F9" s="1010"/>
      <c r="G9" s="1010"/>
      <c r="H9" s="1010"/>
      <c r="I9" s="1010"/>
      <c r="J9" s="1010"/>
      <c r="K9" s="1010"/>
      <c r="L9" s="1010"/>
      <c r="M9" s="1011"/>
      <c r="N9" s="1399" t="s">
        <v>821</v>
      </c>
      <c r="O9" s="1010"/>
      <c r="P9" s="1010"/>
      <c r="Q9" s="1010"/>
      <c r="R9" s="1010"/>
      <c r="S9" s="1010"/>
      <c r="T9" s="1010"/>
      <c r="U9" s="1010"/>
      <c r="V9" s="1010"/>
      <c r="W9" s="1011"/>
      <c r="X9" s="810"/>
      <c r="Y9" s="1019"/>
      <c r="Z9" s="1020"/>
      <c r="AA9" s="1020"/>
      <c r="AB9" s="1020"/>
      <c r="AC9" s="1020"/>
      <c r="AD9" s="1020"/>
      <c r="AE9" s="1020"/>
      <c r="AF9" s="1020"/>
      <c r="AG9" s="1020"/>
      <c r="AH9" s="1020"/>
      <c r="AI9" s="1020"/>
      <c r="AJ9" s="1021"/>
    </row>
    <row r="10" spans="1:36" ht="36.75" customHeight="1">
      <c r="A10" s="1100" t="s">
        <v>3156</v>
      </c>
      <c r="B10" s="1010"/>
      <c r="C10" s="1010"/>
      <c r="D10" s="1010"/>
      <c r="E10" s="1010"/>
      <c r="F10" s="1010"/>
      <c r="G10" s="1010"/>
      <c r="H10" s="1010"/>
      <c r="I10" s="1010"/>
      <c r="J10" s="1010"/>
      <c r="K10" s="1010"/>
      <c r="L10" s="1010"/>
      <c r="M10" s="1011"/>
      <c r="N10" s="1100" t="s">
        <v>3157</v>
      </c>
      <c r="O10" s="1010"/>
      <c r="P10" s="1010"/>
      <c r="Q10" s="1010"/>
      <c r="R10" s="1010"/>
      <c r="S10" s="1010"/>
      <c r="T10" s="1010"/>
      <c r="U10" s="1010"/>
      <c r="V10" s="1010"/>
      <c r="W10" s="1011"/>
      <c r="X10" s="810"/>
      <c r="Y10" s="1015"/>
      <c r="Z10" s="1016"/>
      <c r="AA10" s="1016"/>
      <c r="AB10" s="1016"/>
      <c r="AC10" s="1016"/>
      <c r="AD10" s="1016"/>
      <c r="AE10" s="1016"/>
      <c r="AF10" s="1016"/>
      <c r="AG10" s="1016"/>
      <c r="AH10" s="1016"/>
      <c r="AI10" s="1016"/>
      <c r="AJ10" s="1017"/>
    </row>
    <row r="11" spans="1:36" ht="33" customHeight="1">
      <c r="A11" s="35" t="s">
        <v>2</v>
      </c>
      <c r="B11" s="817" t="s">
        <v>161</v>
      </c>
      <c r="C11" s="40" t="s">
        <v>7</v>
      </c>
      <c r="D11" s="35" t="s">
        <v>3</v>
      </c>
      <c r="E11" s="35" t="s">
        <v>4</v>
      </c>
      <c r="F11" s="35" t="s">
        <v>5</v>
      </c>
      <c r="G11" s="37" t="s">
        <v>6</v>
      </c>
      <c r="H11" s="35" t="s">
        <v>53</v>
      </c>
      <c r="I11" s="35" t="s">
        <v>54</v>
      </c>
      <c r="J11" s="35" t="s">
        <v>55</v>
      </c>
      <c r="K11" s="35" t="s">
        <v>56</v>
      </c>
      <c r="L11" s="35" t="s">
        <v>57</v>
      </c>
      <c r="M11" s="35" t="s">
        <v>58</v>
      </c>
      <c r="N11" s="35" t="s">
        <v>59</v>
      </c>
      <c r="O11" s="35" t="s">
        <v>60</v>
      </c>
      <c r="P11" s="35" t="s">
        <v>61</v>
      </c>
      <c r="Q11" s="35" t="s">
        <v>62</v>
      </c>
      <c r="R11" s="35" t="s">
        <v>63</v>
      </c>
      <c r="S11" s="35" t="s">
        <v>64</v>
      </c>
      <c r="T11" s="35" t="s">
        <v>65</v>
      </c>
      <c r="U11" s="35" t="s">
        <v>66</v>
      </c>
      <c r="V11" s="38" t="s">
        <v>52</v>
      </c>
      <c r="W11" s="817" t="s">
        <v>162</v>
      </c>
      <c r="X11" s="810"/>
      <c r="Y11" s="117" t="s">
        <v>826</v>
      </c>
      <c r="Z11" s="117" t="s">
        <v>827</v>
      </c>
      <c r="AA11" s="117" t="s">
        <v>828</v>
      </c>
      <c r="AB11" s="117" t="s">
        <v>829</v>
      </c>
      <c r="AC11" s="117" t="s">
        <v>830</v>
      </c>
      <c r="AD11" s="117" t="s">
        <v>831</v>
      </c>
      <c r="AE11" s="117" t="s">
        <v>832</v>
      </c>
      <c r="AF11" s="117" t="s">
        <v>833</v>
      </c>
      <c r="AG11" s="117" t="s">
        <v>834</v>
      </c>
      <c r="AH11" s="117" t="s">
        <v>835</v>
      </c>
      <c r="AI11" s="117" t="s">
        <v>836</v>
      </c>
      <c r="AJ11" s="117" t="s">
        <v>837</v>
      </c>
    </row>
    <row r="12" spans="1:36" ht="69" customHeight="1">
      <c r="A12" s="1046" t="s">
        <v>3158</v>
      </c>
      <c r="B12" s="1051"/>
      <c r="C12" s="1064" t="s">
        <v>3159</v>
      </c>
      <c r="D12" s="1511" t="s">
        <v>137</v>
      </c>
      <c r="E12" s="1051">
        <v>0.98</v>
      </c>
      <c r="F12" s="1046" t="s">
        <v>3160</v>
      </c>
      <c r="G12" s="1064" t="s">
        <v>179</v>
      </c>
      <c r="H12" s="42" t="s">
        <v>68</v>
      </c>
      <c r="I12" s="43">
        <v>7.5300000000000006E-2</v>
      </c>
      <c r="J12" s="43">
        <v>0.1153</v>
      </c>
      <c r="K12" s="43">
        <v>0.1653</v>
      </c>
      <c r="L12" s="43">
        <v>0.23530000000000001</v>
      </c>
      <c r="M12" s="43">
        <v>0.31109999999999999</v>
      </c>
      <c r="N12" s="43">
        <v>0.379</v>
      </c>
      <c r="O12" s="43">
        <v>0.47110000000000002</v>
      </c>
      <c r="P12" s="43">
        <v>0.55930000000000002</v>
      </c>
      <c r="Q12" s="43">
        <v>0.6895</v>
      </c>
      <c r="R12" s="43">
        <v>0.78159999999999996</v>
      </c>
      <c r="S12" s="43">
        <v>0.87400000000000011</v>
      </c>
      <c r="T12" s="43">
        <v>0.98</v>
      </c>
      <c r="U12" s="819">
        <f t="shared" ref="U12:U15" si="0">LOOKUP(200%,I12:T12)</f>
        <v>0.98</v>
      </c>
      <c r="V12" s="1051">
        <v>0.2</v>
      </c>
      <c r="W12" s="1508">
        <f>IF(OR(U13=0,V12=0),0,(U13/U12*V12))</f>
        <v>0.1930612244897959</v>
      </c>
      <c r="X12" s="810"/>
      <c r="Y12" s="1046" t="s">
        <v>3165</v>
      </c>
      <c r="Z12" s="1046" t="s">
        <v>3166</v>
      </c>
      <c r="AA12" s="1046" t="s">
        <v>3167</v>
      </c>
      <c r="AB12" s="1046" t="s">
        <v>3168</v>
      </c>
      <c r="AC12" s="1046" t="s">
        <v>3169</v>
      </c>
      <c r="AD12" s="1046" t="s">
        <v>3170</v>
      </c>
      <c r="AE12" s="1046" t="s">
        <v>3171</v>
      </c>
      <c r="AF12" s="1046" t="s">
        <v>3172</v>
      </c>
      <c r="AG12" s="1046" t="s">
        <v>3173</v>
      </c>
      <c r="AH12" s="1046" t="s">
        <v>3174</v>
      </c>
      <c r="AI12" s="1046" t="s">
        <v>3175</v>
      </c>
      <c r="AJ12" s="1046" t="s">
        <v>3176</v>
      </c>
    </row>
    <row r="13" spans="1:36" ht="55.5" customHeight="1">
      <c r="A13" s="1018"/>
      <c r="B13" s="1008"/>
      <c r="C13" s="1008"/>
      <c r="D13" s="1017"/>
      <c r="E13" s="1008"/>
      <c r="F13" s="1008"/>
      <c r="G13" s="1008"/>
      <c r="H13" s="120" t="s">
        <v>69</v>
      </c>
      <c r="I13" s="171">
        <v>8.2699999999999996E-2</v>
      </c>
      <c r="J13" s="171">
        <v>0.17579999999999998</v>
      </c>
      <c r="K13" s="171">
        <v>0.33229999999999998</v>
      </c>
      <c r="L13" s="171">
        <v>0.38219999999999998</v>
      </c>
      <c r="M13" s="171">
        <v>0.43530000000000002</v>
      </c>
      <c r="N13" s="173">
        <v>0.4909</v>
      </c>
      <c r="O13" s="173">
        <v>0.52580000000000005</v>
      </c>
      <c r="P13" s="173">
        <v>0.59279999999999999</v>
      </c>
      <c r="Q13" s="173">
        <v>0.63759999999999994</v>
      </c>
      <c r="R13" s="173">
        <v>0.72450000000000003</v>
      </c>
      <c r="S13" s="173">
        <v>0.8236</v>
      </c>
      <c r="T13" s="173">
        <v>0.94599999999999995</v>
      </c>
      <c r="U13" s="821">
        <f t="shared" si="0"/>
        <v>0.94599999999999995</v>
      </c>
      <c r="V13" s="1008"/>
      <c r="W13" s="1442"/>
      <c r="X13" s="810"/>
      <c r="Y13" s="1008"/>
      <c r="Z13" s="1008"/>
      <c r="AA13" s="1008"/>
      <c r="AB13" s="1008"/>
      <c r="AC13" s="1008"/>
      <c r="AD13" s="1008"/>
      <c r="AE13" s="1008"/>
      <c r="AF13" s="1008"/>
      <c r="AG13" s="1008"/>
      <c r="AH13" s="1008"/>
      <c r="AI13" s="1008"/>
      <c r="AJ13" s="1008"/>
    </row>
    <row r="14" spans="1:36" ht="62.25" customHeight="1">
      <c r="A14" s="1018"/>
      <c r="B14" s="1051"/>
      <c r="C14" s="1064" t="s">
        <v>3159</v>
      </c>
      <c r="D14" s="1511" t="s">
        <v>137</v>
      </c>
      <c r="E14" s="1051">
        <v>0.95</v>
      </c>
      <c r="F14" s="1046" t="s">
        <v>3178</v>
      </c>
      <c r="G14" s="1064" t="s">
        <v>179</v>
      </c>
      <c r="H14" s="42" t="s">
        <v>68</v>
      </c>
      <c r="I14" s="43">
        <v>1.8799999999999997E-2</v>
      </c>
      <c r="J14" s="43">
        <v>3.5799999999999998E-2</v>
      </c>
      <c r="K14" s="43">
        <v>7.9500000000000001E-2</v>
      </c>
      <c r="L14" s="43">
        <v>0.1595</v>
      </c>
      <c r="M14" s="43">
        <v>0.25769999999999998</v>
      </c>
      <c r="N14" s="43">
        <v>0.33929999999999999</v>
      </c>
      <c r="O14" s="43">
        <v>0.41689999999999999</v>
      </c>
      <c r="P14" s="43">
        <v>0.47479999999999994</v>
      </c>
      <c r="Q14" s="43">
        <v>0.55669999999999997</v>
      </c>
      <c r="R14" s="43">
        <v>0.67900000000000005</v>
      </c>
      <c r="S14" s="43">
        <v>0.81370000000000009</v>
      </c>
      <c r="T14" s="43">
        <v>0.95</v>
      </c>
      <c r="U14" s="819">
        <f t="shared" si="0"/>
        <v>0.95</v>
      </c>
      <c r="V14" s="1051">
        <v>0.2</v>
      </c>
      <c r="W14" s="1508">
        <f>IF(OR(U15=0,V14=0),0,(U15/U14*V14))</f>
        <v>0.16404210526315791</v>
      </c>
      <c r="X14" s="810"/>
      <c r="Y14" s="1046" t="s">
        <v>3179</v>
      </c>
      <c r="Z14" s="1046" t="s">
        <v>3180</v>
      </c>
      <c r="AA14" s="1046" t="s">
        <v>3180</v>
      </c>
      <c r="AB14" s="1046" t="s">
        <v>3181</v>
      </c>
      <c r="AC14" s="1046" t="s">
        <v>3182</v>
      </c>
      <c r="AD14" s="1046" t="s">
        <v>3183</v>
      </c>
      <c r="AE14" s="1046" t="s">
        <v>3184</v>
      </c>
      <c r="AF14" s="1046" t="s">
        <v>3185</v>
      </c>
      <c r="AG14" s="1046" t="s">
        <v>3186</v>
      </c>
      <c r="AH14" s="1046" t="s">
        <v>3187</v>
      </c>
      <c r="AI14" s="1046" t="s">
        <v>3188</v>
      </c>
      <c r="AJ14" s="1046" t="s">
        <v>3189</v>
      </c>
    </row>
    <row r="15" spans="1:36" ht="62.25" customHeight="1">
      <c r="A15" s="1018"/>
      <c r="B15" s="1008"/>
      <c r="C15" s="1008"/>
      <c r="D15" s="1017"/>
      <c r="E15" s="1008"/>
      <c r="F15" s="1008"/>
      <c r="G15" s="1008"/>
      <c r="H15" s="120" t="s">
        <v>69</v>
      </c>
      <c r="I15" s="171">
        <v>1.7899999999999999E-2</v>
      </c>
      <c r="J15" s="171">
        <v>4.5700000000000005E-2</v>
      </c>
      <c r="K15" s="171">
        <v>8.5500000000000007E-2</v>
      </c>
      <c r="L15" s="171">
        <v>0.13320000000000001</v>
      </c>
      <c r="M15" s="171">
        <v>0.17920000000000003</v>
      </c>
      <c r="N15" s="173">
        <v>0.25569999999999998</v>
      </c>
      <c r="O15" s="173">
        <v>0.30759999999999998</v>
      </c>
      <c r="P15" s="173">
        <v>0.36209999999999998</v>
      </c>
      <c r="Q15" s="173">
        <v>0.42599999999999999</v>
      </c>
      <c r="R15" s="173">
        <v>0.50509999999999999</v>
      </c>
      <c r="S15" s="173">
        <v>0.57889999999999997</v>
      </c>
      <c r="T15" s="173">
        <v>0.7792</v>
      </c>
      <c r="U15" s="821">
        <f t="shared" si="0"/>
        <v>0.7792</v>
      </c>
      <c r="V15" s="1008"/>
      <c r="W15" s="1442"/>
      <c r="X15" s="810"/>
      <c r="Y15" s="1008"/>
      <c r="Z15" s="1008"/>
      <c r="AA15" s="1008"/>
      <c r="AB15" s="1008"/>
      <c r="AC15" s="1008"/>
      <c r="AD15" s="1008"/>
      <c r="AE15" s="1008"/>
      <c r="AF15" s="1008"/>
      <c r="AG15" s="1008"/>
      <c r="AH15" s="1008"/>
      <c r="AI15" s="1008"/>
      <c r="AJ15" s="1008"/>
    </row>
    <row r="16" spans="1:36">
      <c r="A16" s="1018"/>
      <c r="B16" s="110"/>
      <c r="C16" s="110"/>
      <c r="D16" s="1510" t="s">
        <v>30</v>
      </c>
      <c r="E16" s="1010"/>
      <c r="F16" s="1010"/>
      <c r="G16" s="1010"/>
      <c r="H16" s="1010"/>
      <c r="I16" s="1010"/>
      <c r="J16" s="1010"/>
      <c r="K16" s="1010"/>
      <c r="L16" s="1010"/>
      <c r="M16" s="1010"/>
      <c r="N16" s="1010"/>
      <c r="O16" s="1010"/>
      <c r="P16" s="1010"/>
      <c r="Q16" s="1010"/>
      <c r="R16" s="1010"/>
      <c r="S16" s="1010"/>
      <c r="T16" s="1010"/>
      <c r="U16" s="1010"/>
      <c r="V16" s="1010"/>
      <c r="W16" s="1313"/>
      <c r="X16" s="810"/>
      <c r="Y16" s="810"/>
      <c r="Z16" s="810"/>
      <c r="AA16" s="810"/>
      <c r="AB16" s="810"/>
      <c r="AC16" s="810"/>
      <c r="AD16" s="810"/>
      <c r="AE16" s="810"/>
      <c r="AF16" s="810"/>
      <c r="AG16" s="810"/>
      <c r="AH16" s="810"/>
      <c r="AI16" s="810"/>
      <c r="AJ16" s="810"/>
    </row>
    <row r="17" spans="1:36" ht="82.5" customHeight="1">
      <c r="A17" s="1018"/>
      <c r="B17" s="1051"/>
      <c r="C17" s="1064" t="s">
        <v>3159</v>
      </c>
      <c r="D17" s="1321" t="s">
        <v>3191</v>
      </c>
      <c r="E17" s="1013"/>
      <c r="F17" s="1013"/>
      <c r="G17" s="1014"/>
      <c r="H17" s="42" t="s">
        <v>68</v>
      </c>
      <c r="I17" s="43">
        <v>0.15</v>
      </c>
      <c r="J17" s="43">
        <v>0.2</v>
      </c>
      <c r="K17" s="43">
        <v>0.25</v>
      </c>
      <c r="L17" s="43">
        <v>0.55000000000000004</v>
      </c>
      <c r="M17" s="43">
        <v>0.6</v>
      </c>
      <c r="N17" s="43">
        <v>0.65</v>
      </c>
      <c r="O17" s="43">
        <v>0.7</v>
      </c>
      <c r="P17" s="43">
        <v>0.75</v>
      </c>
      <c r="Q17" s="43">
        <v>0.8</v>
      </c>
      <c r="R17" s="43">
        <v>0.85</v>
      </c>
      <c r="S17" s="43">
        <v>0.95</v>
      </c>
      <c r="T17" s="43">
        <v>1</v>
      </c>
      <c r="U17" s="57">
        <f>T17</f>
        <v>1</v>
      </c>
      <c r="V17" s="1051">
        <v>0.2</v>
      </c>
      <c r="W17" s="1509">
        <f>+U18*V17</f>
        <v>0.14574000000000001</v>
      </c>
      <c r="X17" s="810"/>
      <c r="Y17" s="1046" t="s">
        <v>3193</v>
      </c>
      <c r="Z17" s="1046" t="s">
        <v>3194</v>
      </c>
      <c r="AA17" s="1046" t="s">
        <v>3195</v>
      </c>
      <c r="AB17" s="1046" t="s">
        <v>3196</v>
      </c>
      <c r="AC17" s="1046" t="s">
        <v>3197</v>
      </c>
      <c r="AD17" s="1046" t="s">
        <v>3198</v>
      </c>
      <c r="AE17" s="1046" t="s">
        <v>3199</v>
      </c>
      <c r="AF17" s="1046" t="s">
        <v>3201</v>
      </c>
      <c r="AG17" s="1046" t="s">
        <v>3202</v>
      </c>
      <c r="AH17" s="1046" t="s">
        <v>3203</v>
      </c>
      <c r="AI17" s="1046" t="s">
        <v>3204</v>
      </c>
      <c r="AJ17" s="1046" t="s">
        <v>3205</v>
      </c>
    </row>
    <row r="18" spans="1:36" ht="82.5" customHeight="1">
      <c r="A18" s="1018"/>
      <c r="B18" s="1008"/>
      <c r="C18" s="1008"/>
      <c r="D18" s="1016"/>
      <c r="E18" s="1016"/>
      <c r="F18" s="1016"/>
      <c r="G18" s="1017"/>
      <c r="H18" s="120" t="s">
        <v>69</v>
      </c>
      <c r="I18" s="171">
        <v>0.2009</v>
      </c>
      <c r="J18" s="171">
        <v>4.2599999999999999E-2</v>
      </c>
      <c r="K18" s="171">
        <v>0.47200000000000003</v>
      </c>
      <c r="L18" s="171">
        <v>0.51659999999999995</v>
      </c>
      <c r="M18" s="171">
        <v>0.57200000000000006</v>
      </c>
      <c r="N18" s="173">
        <v>0.67849999999999999</v>
      </c>
      <c r="O18" s="173">
        <v>0.72870000000000001</v>
      </c>
      <c r="P18" s="173">
        <v>0.76639999999999997</v>
      </c>
      <c r="Q18" s="173">
        <v>0.81720000000000004</v>
      </c>
      <c r="R18" s="173">
        <v>0.87290000000000001</v>
      </c>
      <c r="S18" s="204">
        <v>88.15</v>
      </c>
      <c r="T18" s="173">
        <v>0.94610000000000005</v>
      </c>
      <c r="U18" s="144">
        <f>O18</f>
        <v>0.72870000000000001</v>
      </c>
      <c r="V18" s="1008"/>
      <c r="W18" s="1015"/>
      <c r="X18" s="810"/>
      <c r="Y18" s="1008"/>
      <c r="Z18" s="1008"/>
      <c r="AA18" s="1008"/>
      <c r="AB18" s="1008"/>
      <c r="AC18" s="1008"/>
      <c r="AD18" s="1008"/>
      <c r="AE18" s="1008"/>
      <c r="AF18" s="1008"/>
      <c r="AG18" s="1008"/>
      <c r="AH18" s="1008"/>
      <c r="AI18" s="1008"/>
      <c r="AJ18" s="1008"/>
    </row>
    <row r="19" spans="1:36" ht="82.5" customHeight="1">
      <c r="A19" s="1018"/>
      <c r="B19" s="1051"/>
      <c r="C19" s="1064" t="s">
        <v>3159</v>
      </c>
      <c r="D19" s="1321" t="s">
        <v>3208</v>
      </c>
      <c r="E19" s="1013"/>
      <c r="F19" s="1013"/>
      <c r="G19" s="1014"/>
      <c r="H19" s="42" t="s">
        <v>68</v>
      </c>
      <c r="I19" s="43">
        <v>7.5300000000000006E-2</v>
      </c>
      <c r="J19" s="43">
        <v>0.1153</v>
      </c>
      <c r="K19" s="43">
        <v>0.1653</v>
      </c>
      <c r="L19" s="43">
        <v>0.23530000000000001</v>
      </c>
      <c r="M19" s="43">
        <v>0.3211</v>
      </c>
      <c r="N19" s="43">
        <v>0.379</v>
      </c>
      <c r="O19" s="43">
        <v>0.47110000000000002</v>
      </c>
      <c r="P19" s="43">
        <v>0.55930000000000002</v>
      </c>
      <c r="Q19" s="43">
        <v>0.6895</v>
      </c>
      <c r="R19" s="43">
        <v>0.78159999999999996</v>
      </c>
      <c r="S19" s="43">
        <v>0.87400000000000011</v>
      </c>
      <c r="T19" s="43">
        <v>0.98</v>
      </c>
      <c r="U19" s="57">
        <f>T19</f>
        <v>0.98</v>
      </c>
      <c r="V19" s="1051">
        <v>0.3</v>
      </c>
      <c r="W19" s="1509">
        <f>+U20*V19</f>
        <v>0.15774000000000002</v>
      </c>
      <c r="X19" s="810"/>
      <c r="Y19" s="1046" t="s">
        <v>3209</v>
      </c>
      <c r="Z19" s="1046" t="s">
        <v>3210</v>
      </c>
      <c r="AA19" s="1046" t="s">
        <v>3212</v>
      </c>
      <c r="AB19" s="1046" t="s">
        <v>3213</v>
      </c>
      <c r="AC19" s="1046" t="s">
        <v>3214</v>
      </c>
      <c r="AD19" s="1046" t="s">
        <v>3215</v>
      </c>
      <c r="AE19" s="1046" t="s">
        <v>3216</v>
      </c>
      <c r="AF19" s="1046" t="s">
        <v>3217</v>
      </c>
      <c r="AG19" s="1046" t="s">
        <v>3218</v>
      </c>
      <c r="AH19" s="1046" t="s">
        <v>3174</v>
      </c>
      <c r="AI19" s="1046" t="s">
        <v>3175</v>
      </c>
      <c r="AJ19" s="1046" t="s">
        <v>3176</v>
      </c>
    </row>
    <row r="20" spans="1:36" ht="82.5" customHeight="1">
      <c r="A20" s="1018"/>
      <c r="B20" s="1008"/>
      <c r="C20" s="1008"/>
      <c r="D20" s="1016"/>
      <c r="E20" s="1016"/>
      <c r="F20" s="1016"/>
      <c r="G20" s="1017"/>
      <c r="H20" s="120" t="s">
        <v>69</v>
      </c>
      <c r="I20" s="171">
        <v>8.2699999999999996E-2</v>
      </c>
      <c r="J20" s="171">
        <v>0.17579999999999998</v>
      </c>
      <c r="K20" s="171">
        <v>0.33229999999999998</v>
      </c>
      <c r="L20" s="171">
        <v>0.38219999999999998</v>
      </c>
      <c r="M20" s="171">
        <v>0.43530000000000002</v>
      </c>
      <c r="N20" s="173">
        <v>0.4909</v>
      </c>
      <c r="O20" s="173">
        <v>0.52580000000000005</v>
      </c>
      <c r="P20" s="173">
        <v>0.59299999999999997</v>
      </c>
      <c r="Q20" s="173">
        <v>0.63759999999999994</v>
      </c>
      <c r="R20" s="173">
        <v>0.72450000000000003</v>
      </c>
      <c r="S20" s="173">
        <v>0.8236</v>
      </c>
      <c r="T20" s="173">
        <v>0.94599999999999995</v>
      </c>
      <c r="U20" s="144">
        <f>O20</f>
        <v>0.52580000000000005</v>
      </c>
      <c r="V20" s="1008"/>
      <c r="W20" s="1015"/>
      <c r="X20" s="810"/>
      <c r="Y20" s="1008"/>
      <c r="Z20" s="1008"/>
      <c r="AA20" s="1008"/>
      <c r="AB20" s="1008"/>
      <c r="AC20" s="1008"/>
      <c r="AD20" s="1008"/>
      <c r="AE20" s="1008"/>
      <c r="AF20" s="1008"/>
      <c r="AG20" s="1008"/>
      <c r="AH20" s="1008"/>
      <c r="AI20" s="1008"/>
      <c r="AJ20" s="1008"/>
    </row>
    <row r="21" spans="1:36" ht="82.5" customHeight="1">
      <c r="A21" s="1018"/>
      <c r="B21" s="1051"/>
      <c r="C21" s="1064" t="s">
        <v>3159</v>
      </c>
      <c r="D21" s="1321" t="s">
        <v>3220</v>
      </c>
      <c r="E21" s="1013"/>
      <c r="F21" s="1013"/>
      <c r="G21" s="1014"/>
      <c r="H21" s="42" t="s">
        <v>68</v>
      </c>
      <c r="I21" s="43">
        <v>1.8799999999999997E-2</v>
      </c>
      <c r="J21" s="43">
        <v>3.5799999999999998E-2</v>
      </c>
      <c r="K21" s="43">
        <v>7.9500000000000001E-2</v>
      </c>
      <c r="L21" s="43">
        <v>0.1595</v>
      </c>
      <c r="M21" s="43">
        <v>0.25769999999999998</v>
      </c>
      <c r="N21" s="43">
        <v>0.33929999999999999</v>
      </c>
      <c r="O21" s="43">
        <v>0.41689999999999999</v>
      </c>
      <c r="P21" s="43">
        <v>0.47479999999999994</v>
      </c>
      <c r="Q21" s="43">
        <v>0.55669999999999997</v>
      </c>
      <c r="R21" s="43">
        <v>0.67900000000000005</v>
      </c>
      <c r="S21" s="43">
        <v>0.81370000000000009</v>
      </c>
      <c r="T21" s="43">
        <v>0.95</v>
      </c>
      <c r="U21" s="57">
        <f>T21</f>
        <v>0.95</v>
      </c>
      <c r="V21" s="1051">
        <v>0.3</v>
      </c>
      <c r="W21" s="1509">
        <f>+U22*V21</f>
        <v>9.2279999999999987E-2</v>
      </c>
      <c r="X21" s="810"/>
      <c r="Y21" s="1046" t="s">
        <v>3179</v>
      </c>
      <c r="Z21" s="1046" t="s">
        <v>3180</v>
      </c>
      <c r="AA21" s="1046" t="s">
        <v>3222</v>
      </c>
      <c r="AB21" s="1046" t="s">
        <v>3223</v>
      </c>
      <c r="AC21" s="1046" t="s">
        <v>3224</v>
      </c>
      <c r="AD21" s="1046" t="s">
        <v>3226</v>
      </c>
      <c r="AE21" s="1046" t="s">
        <v>3228</v>
      </c>
      <c r="AF21" s="1046" t="s">
        <v>3229</v>
      </c>
      <c r="AG21" s="1046" t="s">
        <v>3186</v>
      </c>
      <c r="AH21" s="1046" t="s">
        <v>3187</v>
      </c>
      <c r="AI21" s="1046" t="s">
        <v>3188</v>
      </c>
      <c r="AJ21" s="1046" t="s">
        <v>3189</v>
      </c>
    </row>
    <row r="22" spans="1:36" ht="82.5" customHeight="1">
      <c r="A22" s="1018"/>
      <c r="B22" s="1008"/>
      <c r="C22" s="1008"/>
      <c r="D22" s="1016"/>
      <c r="E22" s="1016"/>
      <c r="F22" s="1016"/>
      <c r="G22" s="1017"/>
      <c r="H22" s="120" t="s">
        <v>69</v>
      </c>
      <c r="I22" s="171">
        <v>1.7899999999999999E-2</v>
      </c>
      <c r="J22" s="171">
        <v>4.5700000000000005E-2</v>
      </c>
      <c r="K22" s="171">
        <v>8.5500000000000007E-2</v>
      </c>
      <c r="L22" s="171">
        <v>0.13320000000000001</v>
      </c>
      <c r="M22" s="171">
        <v>0.17920000000000003</v>
      </c>
      <c r="N22" s="173">
        <v>0.25569999999999998</v>
      </c>
      <c r="O22" s="173">
        <v>0.30759999999999998</v>
      </c>
      <c r="P22" s="173">
        <v>0.36199999999999999</v>
      </c>
      <c r="Q22" s="173">
        <v>0.42599999999999999</v>
      </c>
      <c r="R22" s="173">
        <v>0.50509999999999999</v>
      </c>
      <c r="S22" s="173">
        <v>0.57889999999999997</v>
      </c>
      <c r="T22" s="173">
        <v>0.7792</v>
      </c>
      <c r="U22" s="144">
        <f>O22</f>
        <v>0.30759999999999998</v>
      </c>
      <c r="V22" s="1008"/>
      <c r="W22" s="1015"/>
      <c r="X22" s="810"/>
      <c r="Y22" s="1008"/>
      <c r="Z22" s="1008"/>
      <c r="AA22" s="1008"/>
      <c r="AB22" s="1008"/>
      <c r="AC22" s="1008"/>
      <c r="AD22" s="1008"/>
      <c r="AE22" s="1008"/>
      <c r="AF22" s="1008"/>
      <c r="AG22" s="1008"/>
      <c r="AH22" s="1008"/>
      <c r="AI22" s="1008"/>
      <c r="AJ22" s="1008"/>
    </row>
    <row r="23" spans="1:36" ht="82.5" customHeight="1">
      <c r="A23" s="1018"/>
      <c r="B23" s="1051"/>
      <c r="C23" s="1064" t="s">
        <v>3159</v>
      </c>
      <c r="D23" s="1321" t="s">
        <v>3232</v>
      </c>
      <c r="E23" s="1013"/>
      <c r="F23" s="1013"/>
      <c r="G23" s="1014"/>
      <c r="H23" s="42" t="s">
        <v>68</v>
      </c>
      <c r="I23" s="43">
        <v>0.3</v>
      </c>
      <c r="J23" s="43">
        <v>0.5</v>
      </c>
      <c r="K23" s="43">
        <v>0.7</v>
      </c>
      <c r="L23" s="43">
        <v>0.75</v>
      </c>
      <c r="M23" s="43">
        <v>0.8</v>
      </c>
      <c r="N23" s="43">
        <v>0.85</v>
      </c>
      <c r="O23" s="43">
        <v>0.9</v>
      </c>
      <c r="P23" s="43">
        <v>0.95</v>
      </c>
      <c r="Q23" s="43">
        <v>1</v>
      </c>
      <c r="R23" s="43"/>
      <c r="S23" s="43"/>
      <c r="T23" s="43"/>
      <c r="U23" s="825">
        <f t="shared" ref="U23:U24" si="1">LOOKUP(200%,I23:T23)</f>
        <v>1</v>
      </c>
      <c r="V23" s="1051">
        <v>0.1</v>
      </c>
      <c r="W23" s="1509">
        <f>+U24*V23</f>
        <v>9.4510000000000011E-2</v>
      </c>
      <c r="X23" s="810"/>
      <c r="Y23" s="1046" t="s">
        <v>3235</v>
      </c>
      <c r="Z23" s="1046" t="s">
        <v>3236</v>
      </c>
      <c r="AA23" s="1046" t="s">
        <v>3237</v>
      </c>
      <c r="AB23" s="1046" t="s">
        <v>3238</v>
      </c>
      <c r="AC23" s="1046" t="s">
        <v>3239</v>
      </c>
      <c r="AD23" s="1046" t="s">
        <v>3240</v>
      </c>
      <c r="AE23" s="1046" t="s">
        <v>3240</v>
      </c>
      <c r="AF23" s="1046" t="s">
        <v>3241</v>
      </c>
      <c r="AG23" s="1046" t="s">
        <v>3244</v>
      </c>
      <c r="AH23" s="1046" t="s">
        <v>3245</v>
      </c>
      <c r="AI23" s="1046" t="s">
        <v>3246</v>
      </c>
      <c r="AJ23" s="1046" t="s">
        <v>3247</v>
      </c>
    </row>
    <row r="24" spans="1:36" ht="82.5" customHeight="1">
      <c r="A24" s="1018"/>
      <c r="B24" s="1008"/>
      <c r="C24" s="1008"/>
      <c r="D24" s="1016"/>
      <c r="E24" s="1016"/>
      <c r="F24" s="1016"/>
      <c r="G24" s="1017"/>
      <c r="H24" s="120" t="s">
        <v>69</v>
      </c>
      <c r="I24" s="171">
        <v>0</v>
      </c>
      <c r="J24" s="171">
        <v>0</v>
      </c>
      <c r="K24" s="171">
        <v>0.52159999999999995</v>
      </c>
      <c r="L24" s="171">
        <v>0.68330000000000002</v>
      </c>
      <c r="M24" s="171">
        <v>0.69680000000000009</v>
      </c>
      <c r="N24" s="173">
        <v>0.80659999999999998</v>
      </c>
      <c r="O24" s="173">
        <v>0.83679999999999999</v>
      </c>
      <c r="P24" s="173">
        <v>0.8488</v>
      </c>
      <c r="Q24" s="173">
        <v>0.88100000000000001</v>
      </c>
      <c r="R24" s="173">
        <v>0.89559999999999995</v>
      </c>
      <c r="S24" s="173">
        <v>0.89600000000000002</v>
      </c>
      <c r="T24" s="173">
        <v>0.94510000000000005</v>
      </c>
      <c r="U24" s="144">
        <f t="shared" si="1"/>
        <v>0.94510000000000005</v>
      </c>
      <c r="V24" s="1008"/>
      <c r="W24" s="1015"/>
      <c r="X24" s="810"/>
      <c r="Y24" s="1008"/>
      <c r="Z24" s="1008"/>
      <c r="AA24" s="1008"/>
      <c r="AB24" s="1008"/>
      <c r="AC24" s="1008"/>
      <c r="AD24" s="1008"/>
      <c r="AE24" s="1008"/>
      <c r="AF24" s="1008"/>
      <c r="AG24" s="1008"/>
      <c r="AH24" s="1008"/>
      <c r="AI24" s="1008"/>
      <c r="AJ24" s="1008"/>
    </row>
    <row r="25" spans="1:36" ht="82.5" customHeight="1">
      <c r="A25" s="1018"/>
      <c r="B25" s="1051"/>
      <c r="C25" s="1064" t="s">
        <v>3159</v>
      </c>
      <c r="D25" s="1321" t="s">
        <v>3249</v>
      </c>
      <c r="E25" s="1013"/>
      <c r="F25" s="1013"/>
      <c r="G25" s="1014"/>
      <c r="H25" s="42" t="s">
        <v>68</v>
      </c>
      <c r="I25" s="43">
        <v>8.3299999999999999E-2</v>
      </c>
      <c r="J25" s="43">
        <v>8.3299999999999999E-2</v>
      </c>
      <c r="K25" s="43">
        <v>8.3299999999999999E-2</v>
      </c>
      <c r="L25" s="43">
        <v>8.3299999999999999E-2</v>
      </c>
      <c r="M25" s="43">
        <v>8.3299999999999999E-2</v>
      </c>
      <c r="N25" s="43">
        <v>8.3299999999999999E-2</v>
      </c>
      <c r="O25" s="43">
        <v>8.3299999999999999E-2</v>
      </c>
      <c r="P25" s="43">
        <v>8.3299999999999999E-2</v>
      </c>
      <c r="Q25" s="43">
        <v>8.3299999999999999E-2</v>
      </c>
      <c r="R25" s="43">
        <v>8.3299999999999999E-2</v>
      </c>
      <c r="S25" s="43">
        <v>8.3299999999999999E-2</v>
      </c>
      <c r="T25" s="43">
        <v>8.3699999999999997E-2</v>
      </c>
      <c r="U25" s="57">
        <f t="shared" ref="U25:U26" si="2">SUM(I25:T25)</f>
        <v>1</v>
      </c>
      <c r="V25" s="1051">
        <v>0.1</v>
      </c>
      <c r="W25" s="1509">
        <f>+U26*V25</f>
        <v>0.1</v>
      </c>
      <c r="X25" s="810"/>
      <c r="Y25" s="1046" t="s">
        <v>3252</v>
      </c>
      <c r="Z25" s="1046" t="s">
        <v>3254</v>
      </c>
      <c r="AA25" s="1046" t="s">
        <v>3255</v>
      </c>
      <c r="AB25" s="1046" t="s">
        <v>3256</v>
      </c>
      <c r="AC25" s="1046" t="s">
        <v>3257</v>
      </c>
      <c r="AD25" s="1046" t="s">
        <v>3258</v>
      </c>
      <c r="AE25" s="1046" t="s">
        <v>3259</v>
      </c>
      <c r="AF25" s="1046" t="s">
        <v>3260</v>
      </c>
      <c r="AG25" s="1046" t="s">
        <v>3261</v>
      </c>
      <c r="AH25" s="1046" t="s">
        <v>3262</v>
      </c>
      <c r="AI25" s="1046" t="s">
        <v>3263</v>
      </c>
      <c r="AJ25" s="1046" t="s">
        <v>3264</v>
      </c>
    </row>
    <row r="26" spans="1:36" ht="82.5" customHeight="1">
      <c r="A26" s="1079"/>
      <c r="B26" s="1008"/>
      <c r="C26" s="1008"/>
      <c r="D26" s="1104"/>
      <c r="E26" s="1104"/>
      <c r="F26" s="1104"/>
      <c r="G26" s="1105"/>
      <c r="H26" s="131" t="s">
        <v>69</v>
      </c>
      <c r="I26" s="174">
        <v>8.3299999999999999E-2</v>
      </c>
      <c r="J26" s="174">
        <v>8.3299999999999999E-2</v>
      </c>
      <c r="K26" s="174">
        <v>8.3299999999999999E-2</v>
      </c>
      <c r="L26" s="174">
        <v>8.3299999999999999E-2</v>
      </c>
      <c r="M26" s="174">
        <v>8.3299999999999999E-2</v>
      </c>
      <c r="N26" s="176">
        <v>8.3299999999999999E-2</v>
      </c>
      <c r="O26" s="176">
        <v>8.3299999999999999E-2</v>
      </c>
      <c r="P26" s="176">
        <v>8.3299999999999999E-2</v>
      </c>
      <c r="Q26" s="176">
        <v>8.3299999999999999E-2</v>
      </c>
      <c r="R26" s="176">
        <v>8.3299999999999999E-2</v>
      </c>
      <c r="S26" s="176">
        <v>8.3299999999999999E-2</v>
      </c>
      <c r="T26" s="176">
        <v>8.3699999999999997E-2</v>
      </c>
      <c r="U26" s="177">
        <f t="shared" si="2"/>
        <v>1</v>
      </c>
      <c r="V26" s="1079"/>
      <c r="W26" s="1103"/>
      <c r="X26" s="810"/>
      <c r="Y26" s="1008"/>
      <c r="Z26" s="1008"/>
      <c r="AA26" s="1008"/>
      <c r="AB26" s="1008"/>
      <c r="AC26" s="1008"/>
      <c r="AD26" s="1008"/>
      <c r="AE26" s="1008"/>
      <c r="AF26" s="1008"/>
      <c r="AG26" s="1008"/>
      <c r="AH26" s="1008"/>
      <c r="AI26" s="1008"/>
      <c r="AJ26" s="1008"/>
    </row>
    <row r="27" spans="1:36" ht="15" customHeight="1">
      <c r="A27" s="828" t="s">
        <v>2</v>
      </c>
      <c r="B27" s="829"/>
      <c r="C27" s="40" t="s">
        <v>7</v>
      </c>
      <c r="D27" s="828" t="s">
        <v>3</v>
      </c>
      <c r="E27" s="828" t="s">
        <v>4</v>
      </c>
      <c r="F27" s="828" t="s">
        <v>5</v>
      </c>
      <c r="G27" s="831" t="s">
        <v>6</v>
      </c>
      <c r="H27" s="828" t="s">
        <v>53</v>
      </c>
      <c r="I27" s="828" t="s">
        <v>54</v>
      </c>
      <c r="J27" s="828" t="s">
        <v>55</v>
      </c>
      <c r="K27" s="828" t="s">
        <v>56</v>
      </c>
      <c r="L27" s="828" t="s">
        <v>57</v>
      </c>
      <c r="M27" s="828" t="s">
        <v>58</v>
      </c>
      <c r="N27" s="828" t="s">
        <v>59</v>
      </c>
      <c r="O27" s="828" t="s">
        <v>60</v>
      </c>
      <c r="P27" s="828" t="s">
        <v>61</v>
      </c>
      <c r="Q27" s="828" t="s">
        <v>62</v>
      </c>
      <c r="R27" s="828" t="s">
        <v>63</v>
      </c>
      <c r="S27" s="828" t="s">
        <v>64</v>
      </c>
      <c r="T27" s="828" t="s">
        <v>65</v>
      </c>
      <c r="U27" s="828" t="s">
        <v>66</v>
      </c>
      <c r="V27" s="833" t="s">
        <v>52</v>
      </c>
      <c r="W27" s="835" t="s">
        <v>162</v>
      </c>
      <c r="X27" s="810"/>
      <c r="Y27" s="836" t="s">
        <v>826</v>
      </c>
      <c r="Z27" s="836" t="s">
        <v>827</v>
      </c>
      <c r="AA27" s="836" t="s">
        <v>828</v>
      </c>
      <c r="AB27" s="836" t="s">
        <v>829</v>
      </c>
      <c r="AC27" s="836" t="s">
        <v>830</v>
      </c>
      <c r="AD27" s="836" t="s">
        <v>831</v>
      </c>
      <c r="AE27" s="836" t="s">
        <v>832</v>
      </c>
      <c r="AF27" s="117" t="s">
        <v>833</v>
      </c>
      <c r="AG27" s="836" t="s">
        <v>834</v>
      </c>
      <c r="AH27" s="836" t="s">
        <v>835</v>
      </c>
      <c r="AI27" s="836" t="s">
        <v>836</v>
      </c>
      <c r="AJ27" s="836" t="s">
        <v>837</v>
      </c>
    </row>
    <row r="28" spans="1:36" ht="43.5" customHeight="1">
      <c r="A28" s="1046" t="s">
        <v>3266</v>
      </c>
      <c r="B28" s="1051"/>
      <c r="C28" s="1064" t="s">
        <v>3267</v>
      </c>
      <c r="D28" s="1046" t="s">
        <v>137</v>
      </c>
      <c r="E28" s="1046">
        <v>100</v>
      </c>
      <c r="F28" s="1046" t="s">
        <v>3268</v>
      </c>
      <c r="G28" s="1046" t="s">
        <v>179</v>
      </c>
      <c r="H28" s="42" t="s">
        <v>68</v>
      </c>
      <c r="I28" s="43">
        <v>8.3299999999999999E-2</v>
      </c>
      <c r="J28" s="43">
        <v>8.3299999999999999E-2</v>
      </c>
      <c r="K28" s="43">
        <v>8.3299999999999999E-2</v>
      </c>
      <c r="L28" s="43">
        <v>8.3299999999999999E-2</v>
      </c>
      <c r="M28" s="43">
        <v>8.3299999999999999E-2</v>
      </c>
      <c r="N28" s="43">
        <v>8.3299999999999999E-2</v>
      </c>
      <c r="O28" s="43">
        <v>8.3299999999999999E-2</v>
      </c>
      <c r="P28" s="43">
        <v>8.3299999999999999E-2</v>
      </c>
      <c r="Q28" s="43">
        <v>8.3299999999999999E-2</v>
      </c>
      <c r="R28" s="43">
        <v>8.3299999999999999E-2</v>
      </c>
      <c r="S28" s="43">
        <v>8.3299999999999999E-2</v>
      </c>
      <c r="T28" s="43">
        <v>8.3699999999999997E-2</v>
      </c>
      <c r="U28" s="57">
        <f t="shared" ref="U28:U29" si="3">SUM(I28:T28)</f>
        <v>1</v>
      </c>
      <c r="V28" s="1051">
        <v>0.2</v>
      </c>
      <c r="W28" s="1508">
        <f>IF(OR(U29=0,V28=0),0,(U29/U28*V28))</f>
        <v>0.2</v>
      </c>
      <c r="X28" s="810"/>
      <c r="Y28" s="1046" t="s">
        <v>3269</v>
      </c>
      <c r="Z28" s="1046" t="s">
        <v>3270</v>
      </c>
      <c r="AA28" s="1046" t="s">
        <v>3271</v>
      </c>
      <c r="AB28" s="1046" t="s">
        <v>3272</v>
      </c>
      <c r="AC28" s="1046" t="s">
        <v>3273</v>
      </c>
      <c r="AD28" s="1046" t="s">
        <v>3274</v>
      </c>
      <c r="AE28" s="1046" t="s">
        <v>3275</v>
      </c>
      <c r="AF28" s="1046" t="s">
        <v>3276</v>
      </c>
      <c r="AG28" s="1046" t="s">
        <v>3277</v>
      </c>
      <c r="AH28" s="1046" t="s">
        <v>3278</v>
      </c>
      <c r="AI28" s="1046" t="s">
        <v>3279</v>
      </c>
      <c r="AJ28" s="1046" t="s">
        <v>3280</v>
      </c>
    </row>
    <row r="29" spans="1:36" ht="55.5" customHeight="1">
      <c r="A29" s="1018"/>
      <c r="B29" s="1008"/>
      <c r="C29" s="1008"/>
      <c r="D29" s="1008"/>
      <c r="E29" s="1008"/>
      <c r="F29" s="1008"/>
      <c r="G29" s="1008"/>
      <c r="H29" s="120" t="s">
        <v>69</v>
      </c>
      <c r="I29" s="171">
        <v>8.3299999999999999E-2</v>
      </c>
      <c r="J29" s="171">
        <v>8.3299999999999999E-2</v>
      </c>
      <c r="K29" s="171">
        <v>8.3299999999999999E-2</v>
      </c>
      <c r="L29" s="171">
        <v>8.3299999999999999E-2</v>
      </c>
      <c r="M29" s="171">
        <v>8.3299999999999999E-2</v>
      </c>
      <c r="N29" s="173">
        <v>8.3299999999999999E-2</v>
      </c>
      <c r="O29" s="173">
        <v>8.3299999999999999E-2</v>
      </c>
      <c r="P29" s="173">
        <v>8.3299999999999999E-2</v>
      </c>
      <c r="Q29" s="173">
        <v>8.3299999999999999E-2</v>
      </c>
      <c r="R29" s="173">
        <v>8.3299999999999999E-2</v>
      </c>
      <c r="S29" s="173">
        <v>8.3299999999999999E-2</v>
      </c>
      <c r="T29" s="173">
        <v>8.3699999999999997E-2</v>
      </c>
      <c r="U29" s="144">
        <f t="shared" si="3"/>
        <v>1</v>
      </c>
      <c r="V29" s="1008"/>
      <c r="W29" s="1442"/>
      <c r="X29" s="810"/>
      <c r="Y29" s="1008"/>
      <c r="Z29" s="1008"/>
      <c r="AA29" s="1008"/>
      <c r="AB29" s="1008"/>
      <c r="AC29" s="1008"/>
      <c r="AD29" s="1008"/>
      <c r="AE29" s="1008"/>
      <c r="AF29" s="1008"/>
      <c r="AG29" s="1008"/>
      <c r="AH29" s="1008"/>
      <c r="AI29" s="1008"/>
      <c r="AJ29" s="1008"/>
    </row>
    <row r="30" spans="1:36" ht="15.75" customHeight="1">
      <c r="A30" s="1018"/>
      <c r="B30" s="837"/>
      <c r="C30" s="837"/>
      <c r="D30" s="1510" t="s">
        <v>30</v>
      </c>
      <c r="E30" s="1010"/>
      <c r="F30" s="1010"/>
      <c r="G30" s="1010"/>
      <c r="H30" s="1010"/>
      <c r="I30" s="1010"/>
      <c r="J30" s="1010"/>
      <c r="K30" s="1010"/>
      <c r="L30" s="1010"/>
      <c r="M30" s="1010"/>
      <c r="N30" s="1010"/>
      <c r="O30" s="1010"/>
      <c r="P30" s="1010"/>
      <c r="Q30" s="1010"/>
      <c r="R30" s="1010"/>
      <c r="S30" s="1010"/>
      <c r="T30" s="1010"/>
      <c r="U30" s="1010"/>
      <c r="V30" s="1010"/>
      <c r="W30" s="1313"/>
      <c r="X30" s="810"/>
      <c r="Y30" s="810"/>
      <c r="Z30" s="810"/>
      <c r="AA30" s="810"/>
      <c r="AB30" s="810"/>
      <c r="AC30" s="810"/>
      <c r="AD30" s="810"/>
      <c r="AE30" s="810"/>
      <c r="AF30" s="810"/>
      <c r="AG30" s="810"/>
      <c r="AH30" s="810"/>
      <c r="AI30" s="810"/>
      <c r="AJ30" s="810"/>
    </row>
    <row r="31" spans="1:36" ht="43.5" customHeight="1">
      <c r="A31" s="1018"/>
      <c r="B31" s="1051"/>
      <c r="C31" s="1064" t="s">
        <v>3267</v>
      </c>
      <c r="D31" s="1065" t="s">
        <v>3281</v>
      </c>
      <c r="E31" s="1013"/>
      <c r="F31" s="1013"/>
      <c r="G31" s="1014"/>
      <c r="H31" s="42" t="s">
        <v>68</v>
      </c>
      <c r="I31" s="43">
        <v>8.3299999999999999E-2</v>
      </c>
      <c r="J31" s="43">
        <v>8.3299999999999999E-2</v>
      </c>
      <c r="K31" s="43">
        <v>8.3299999999999999E-2</v>
      </c>
      <c r="L31" s="43">
        <v>8.3299999999999999E-2</v>
      </c>
      <c r="M31" s="43">
        <v>8.3299999999999999E-2</v>
      </c>
      <c r="N31" s="43">
        <v>8.3299999999999999E-2</v>
      </c>
      <c r="O31" s="43">
        <v>8.3299999999999999E-2</v>
      </c>
      <c r="P31" s="43">
        <v>8.3299999999999999E-2</v>
      </c>
      <c r="Q31" s="43">
        <v>8.3299999999999999E-2</v>
      </c>
      <c r="R31" s="43">
        <v>8.3299999999999999E-2</v>
      </c>
      <c r="S31" s="43">
        <v>8.3299999999999999E-2</v>
      </c>
      <c r="T31" s="43">
        <v>8.3699999999999997E-2</v>
      </c>
      <c r="U31" s="57">
        <f t="shared" ref="U31:U36" si="4">SUM(I31:T31)</f>
        <v>1</v>
      </c>
      <c r="V31" s="1051">
        <v>0.3</v>
      </c>
      <c r="W31" s="1509">
        <f>+U32*V31</f>
        <v>0.3</v>
      </c>
      <c r="X31" s="810"/>
      <c r="Y31" s="1046" t="s">
        <v>3282</v>
      </c>
      <c r="Z31" s="1046" t="s">
        <v>3283</v>
      </c>
      <c r="AA31" s="1046" t="s">
        <v>3284</v>
      </c>
      <c r="AB31" s="1046" t="s">
        <v>3285</v>
      </c>
      <c r="AC31" s="1046" t="s">
        <v>3286</v>
      </c>
      <c r="AD31" s="1046" t="s">
        <v>3287</v>
      </c>
      <c r="AE31" s="1046" t="s">
        <v>3288</v>
      </c>
      <c r="AF31" s="1046" t="s">
        <v>3289</v>
      </c>
      <c r="AG31" s="1046" t="s">
        <v>3290</v>
      </c>
      <c r="AH31" s="1046" t="s">
        <v>3291</v>
      </c>
      <c r="AI31" s="1046" t="s">
        <v>3292</v>
      </c>
      <c r="AJ31" s="1046" t="s">
        <v>3293</v>
      </c>
    </row>
    <row r="32" spans="1:36" ht="32.25" customHeight="1">
      <c r="A32" s="1018"/>
      <c r="B32" s="1008"/>
      <c r="C32" s="1008"/>
      <c r="D32" s="1015"/>
      <c r="E32" s="1016"/>
      <c r="F32" s="1016"/>
      <c r="G32" s="1017"/>
      <c r="H32" s="120" t="s">
        <v>69</v>
      </c>
      <c r="I32" s="171">
        <v>8.3299999999999999E-2</v>
      </c>
      <c r="J32" s="171">
        <v>8.3299999999999999E-2</v>
      </c>
      <c r="K32" s="171">
        <v>8.3299999999999999E-2</v>
      </c>
      <c r="L32" s="171">
        <v>8.3299999999999999E-2</v>
      </c>
      <c r="M32" s="173">
        <v>8.3299999999999999E-2</v>
      </c>
      <c r="N32" s="173">
        <v>8.3299999999999999E-2</v>
      </c>
      <c r="O32" s="173">
        <v>8.3299999999999999E-2</v>
      </c>
      <c r="P32" s="173">
        <v>8.3299999999999999E-2</v>
      </c>
      <c r="Q32" s="173">
        <v>8.3299999999999999E-2</v>
      </c>
      <c r="R32" s="173">
        <v>8.3299999999999999E-2</v>
      </c>
      <c r="S32" s="173">
        <v>8.3299999999999999E-2</v>
      </c>
      <c r="T32" s="173">
        <v>8.3699999999999997E-2</v>
      </c>
      <c r="U32" s="144">
        <f t="shared" si="4"/>
        <v>1</v>
      </c>
      <c r="V32" s="1008"/>
      <c r="W32" s="1015"/>
      <c r="X32" s="810"/>
      <c r="Y32" s="1008"/>
      <c r="Z32" s="1008"/>
      <c r="AA32" s="1008"/>
      <c r="AB32" s="1008"/>
      <c r="AC32" s="1008"/>
      <c r="AD32" s="1008"/>
      <c r="AE32" s="1008"/>
      <c r="AF32" s="1008"/>
      <c r="AG32" s="1008"/>
      <c r="AH32" s="1008"/>
      <c r="AI32" s="1008"/>
      <c r="AJ32" s="1008"/>
    </row>
    <row r="33" spans="1:36" ht="32.25" customHeight="1">
      <c r="A33" s="1018"/>
      <c r="B33" s="1051"/>
      <c r="C33" s="1064" t="s">
        <v>3267</v>
      </c>
      <c r="D33" s="1065" t="s">
        <v>3294</v>
      </c>
      <c r="E33" s="1013"/>
      <c r="F33" s="1013"/>
      <c r="G33" s="1014"/>
      <c r="H33" s="42" t="s">
        <v>68</v>
      </c>
      <c r="I33" s="43">
        <v>8.3299999999999999E-2</v>
      </c>
      <c r="J33" s="43">
        <v>8.3299999999999999E-2</v>
      </c>
      <c r="K33" s="43">
        <v>8.3299999999999999E-2</v>
      </c>
      <c r="L33" s="43">
        <v>8.3299999999999999E-2</v>
      </c>
      <c r="M33" s="43">
        <v>8.3299999999999999E-2</v>
      </c>
      <c r="N33" s="43">
        <v>8.3299999999999999E-2</v>
      </c>
      <c r="O33" s="43">
        <v>8.3299999999999999E-2</v>
      </c>
      <c r="P33" s="43">
        <v>8.3299999999999999E-2</v>
      </c>
      <c r="Q33" s="43">
        <v>8.3299999999999999E-2</v>
      </c>
      <c r="R33" s="43">
        <v>8.3299999999999999E-2</v>
      </c>
      <c r="S33" s="43">
        <v>8.3299999999999999E-2</v>
      </c>
      <c r="T33" s="43">
        <v>8.3699999999999997E-2</v>
      </c>
      <c r="U33" s="57">
        <f t="shared" si="4"/>
        <v>1</v>
      </c>
      <c r="V33" s="1051">
        <v>0.3</v>
      </c>
      <c r="W33" s="1509">
        <f>+U34*V33</f>
        <v>0.3</v>
      </c>
      <c r="X33" s="810"/>
      <c r="Y33" s="1046" t="s">
        <v>3295</v>
      </c>
      <c r="Z33" s="1046" t="s">
        <v>3296</v>
      </c>
      <c r="AA33" s="1046" t="s">
        <v>3297</v>
      </c>
      <c r="AB33" s="1046" t="s">
        <v>3298</v>
      </c>
      <c r="AC33" s="1046" t="s">
        <v>3299</v>
      </c>
      <c r="AD33" s="1046" t="s">
        <v>3300</v>
      </c>
      <c r="AE33" s="1046" t="s">
        <v>3301</v>
      </c>
      <c r="AF33" s="1046" t="s">
        <v>3302</v>
      </c>
      <c r="AG33" s="1046" t="s">
        <v>3303</v>
      </c>
      <c r="AH33" s="1046" t="s">
        <v>3304</v>
      </c>
      <c r="AI33" s="1046" t="s">
        <v>3305</v>
      </c>
      <c r="AJ33" s="1046" t="s">
        <v>3306</v>
      </c>
    </row>
    <row r="34" spans="1:36" ht="32.25" customHeight="1">
      <c r="A34" s="1018"/>
      <c r="B34" s="1008"/>
      <c r="C34" s="1008"/>
      <c r="D34" s="1015"/>
      <c r="E34" s="1016"/>
      <c r="F34" s="1016"/>
      <c r="G34" s="1017"/>
      <c r="H34" s="120" t="s">
        <v>69</v>
      </c>
      <c r="I34" s="171">
        <v>8.3299999999999999E-2</v>
      </c>
      <c r="J34" s="171">
        <v>8.3299999999999999E-2</v>
      </c>
      <c r="K34" s="171">
        <v>8.3299999999999999E-2</v>
      </c>
      <c r="L34" s="171">
        <v>8.3299999999999999E-2</v>
      </c>
      <c r="M34" s="173">
        <v>8.3299999999999999E-2</v>
      </c>
      <c r="N34" s="173">
        <v>8.3299999999999999E-2</v>
      </c>
      <c r="O34" s="173">
        <v>8.3299999999999999E-2</v>
      </c>
      <c r="P34" s="173">
        <v>8.3299999999999999E-2</v>
      </c>
      <c r="Q34" s="173">
        <v>8.3299999999999999E-2</v>
      </c>
      <c r="R34" s="173">
        <v>8.3299999999999999E-2</v>
      </c>
      <c r="S34" s="173">
        <v>8.3299999999999999E-2</v>
      </c>
      <c r="T34" s="173">
        <v>8.3699999999999997E-2</v>
      </c>
      <c r="U34" s="144">
        <f t="shared" si="4"/>
        <v>1</v>
      </c>
      <c r="V34" s="1008"/>
      <c r="W34" s="1015"/>
      <c r="X34" s="810"/>
      <c r="Y34" s="1008"/>
      <c r="Z34" s="1008"/>
      <c r="AA34" s="1008"/>
      <c r="AB34" s="1008"/>
      <c r="AC34" s="1008"/>
      <c r="AD34" s="1008"/>
      <c r="AE34" s="1008"/>
      <c r="AF34" s="1008"/>
      <c r="AG34" s="1008"/>
      <c r="AH34" s="1008"/>
      <c r="AI34" s="1008"/>
      <c r="AJ34" s="1008"/>
    </row>
    <row r="35" spans="1:36" ht="32.25" customHeight="1">
      <c r="A35" s="1018"/>
      <c r="B35" s="1051"/>
      <c r="C35" s="1064" t="s">
        <v>3267</v>
      </c>
      <c r="D35" s="1065" t="s">
        <v>3307</v>
      </c>
      <c r="E35" s="1013"/>
      <c r="F35" s="1013"/>
      <c r="G35" s="1014"/>
      <c r="H35" s="42" t="s">
        <v>68</v>
      </c>
      <c r="I35" s="43">
        <v>8.3299999999999999E-2</v>
      </c>
      <c r="J35" s="43">
        <v>8.3299999999999999E-2</v>
      </c>
      <c r="K35" s="43">
        <v>8.3299999999999999E-2</v>
      </c>
      <c r="L35" s="43">
        <v>8.3299999999999999E-2</v>
      </c>
      <c r="M35" s="43">
        <v>8.3299999999999999E-2</v>
      </c>
      <c r="N35" s="43">
        <v>8.3299999999999999E-2</v>
      </c>
      <c r="O35" s="43">
        <v>8.3299999999999999E-2</v>
      </c>
      <c r="P35" s="43">
        <v>8.3299999999999999E-2</v>
      </c>
      <c r="Q35" s="43">
        <v>8.3299999999999999E-2</v>
      </c>
      <c r="R35" s="43">
        <v>8.3299999999999999E-2</v>
      </c>
      <c r="S35" s="43">
        <v>8.3299999999999999E-2</v>
      </c>
      <c r="T35" s="43">
        <v>8.3699999999999997E-2</v>
      </c>
      <c r="U35" s="57">
        <f t="shared" si="4"/>
        <v>1</v>
      </c>
      <c r="V35" s="1051">
        <v>0.4</v>
      </c>
      <c r="W35" s="1509">
        <f>+U36*V35</f>
        <v>0.4</v>
      </c>
      <c r="X35" s="810"/>
      <c r="Y35" s="1046" t="s">
        <v>3308</v>
      </c>
      <c r="Z35" s="1046" t="s">
        <v>3309</v>
      </c>
      <c r="AA35" s="1046" t="s">
        <v>3310</v>
      </c>
      <c r="AB35" s="1046" t="s">
        <v>3311</v>
      </c>
      <c r="AC35" s="1046" t="s">
        <v>3312</v>
      </c>
      <c r="AD35" s="1046" t="s">
        <v>3313</v>
      </c>
      <c r="AE35" s="1046" t="s">
        <v>3288</v>
      </c>
      <c r="AF35" s="1046" t="s">
        <v>3314</v>
      </c>
      <c r="AG35" s="1046" t="s">
        <v>3315</v>
      </c>
      <c r="AH35" s="1046" t="s">
        <v>3316</v>
      </c>
      <c r="AI35" s="1046" t="s">
        <v>3317</v>
      </c>
      <c r="AJ35" s="1046" t="s">
        <v>3318</v>
      </c>
    </row>
    <row r="36" spans="1:36" ht="33.75" customHeight="1">
      <c r="A36" s="1079"/>
      <c r="B36" s="1008"/>
      <c r="C36" s="1008"/>
      <c r="D36" s="1103"/>
      <c r="E36" s="1104"/>
      <c r="F36" s="1104"/>
      <c r="G36" s="1105"/>
      <c r="H36" s="131" t="s">
        <v>69</v>
      </c>
      <c r="I36" s="174">
        <v>8.3299999999999999E-2</v>
      </c>
      <c r="J36" s="174">
        <v>8.3299999999999999E-2</v>
      </c>
      <c r="K36" s="174">
        <v>8.3299999999999999E-2</v>
      </c>
      <c r="L36" s="174">
        <v>8.3299999999999999E-2</v>
      </c>
      <c r="M36" s="176">
        <v>8.3299999999999999E-2</v>
      </c>
      <c r="N36" s="176">
        <v>8.3299999999999999E-2</v>
      </c>
      <c r="O36" s="176">
        <v>8.3299999999999999E-2</v>
      </c>
      <c r="P36" s="176">
        <v>8.3299999999999999E-2</v>
      </c>
      <c r="Q36" s="176">
        <v>8.3299999999999999E-2</v>
      </c>
      <c r="R36" s="176">
        <v>8.3299999999999999E-2</v>
      </c>
      <c r="S36" s="176">
        <v>8.3299999999999999E-2</v>
      </c>
      <c r="T36" s="176">
        <v>8.3699999999999997E-2</v>
      </c>
      <c r="U36" s="177">
        <f t="shared" si="4"/>
        <v>1</v>
      </c>
      <c r="V36" s="1079"/>
      <c r="W36" s="1103"/>
      <c r="X36" s="810"/>
      <c r="Y36" s="1008"/>
      <c r="Z36" s="1008"/>
      <c r="AA36" s="1008"/>
      <c r="AB36" s="1008"/>
      <c r="AC36" s="1008"/>
      <c r="AD36" s="1008"/>
      <c r="AE36" s="1008"/>
      <c r="AF36" s="1008"/>
      <c r="AG36" s="1008"/>
      <c r="AH36" s="1008"/>
      <c r="AI36" s="1008"/>
      <c r="AJ36" s="1008"/>
    </row>
    <row r="37" spans="1:36" ht="15" customHeight="1">
      <c r="A37" s="828" t="s">
        <v>2</v>
      </c>
      <c r="B37" s="829"/>
      <c r="C37" s="40" t="s">
        <v>7</v>
      </c>
      <c r="D37" s="828" t="s">
        <v>3</v>
      </c>
      <c r="E37" s="828" t="s">
        <v>4</v>
      </c>
      <c r="F37" s="828" t="s">
        <v>5</v>
      </c>
      <c r="G37" s="831" t="s">
        <v>6</v>
      </c>
      <c r="H37" s="828" t="s">
        <v>53</v>
      </c>
      <c r="I37" s="828" t="s">
        <v>54</v>
      </c>
      <c r="J37" s="828" t="s">
        <v>55</v>
      </c>
      <c r="K37" s="828" t="s">
        <v>56</v>
      </c>
      <c r="L37" s="828" t="s">
        <v>57</v>
      </c>
      <c r="M37" s="828" t="s">
        <v>58</v>
      </c>
      <c r="N37" s="828" t="s">
        <v>59</v>
      </c>
      <c r="O37" s="828" t="s">
        <v>60</v>
      </c>
      <c r="P37" s="828" t="s">
        <v>61</v>
      </c>
      <c r="Q37" s="828" t="s">
        <v>62</v>
      </c>
      <c r="R37" s="828" t="s">
        <v>63</v>
      </c>
      <c r="S37" s="828" t="s">
        <v>64</v>
      </c>
      <c r="T37" s="828" t="s">
        <v>65</v>
      </c>
      <c r="U37" s="828" t="s">
        <v>66</v>
      </c>
      <c r="V37" s="833" t="s">
        <v>52</v>
      </c>
      <c r="W37" s="835" t="s">
        <v>162</v>
      </c>
      <c r="X37" s="810"/>
      <c r="Y37" s="836" t="s">
        <v>826</v>
      </c>
      <c r="Z37" s="836" t="s">
        <v>827</v>
      </c>
      <c r="AA37" s="836" t="s">
        <v>828</v>
      </c>
      <c r="AB37" s="836" t="s">
        <v>829</v>
      </c>
      <c r="AC37" s="836" t="s">
        <v>830</v>
      </c>
      <c r="AD37" s="836" t="s">
        <v>831</v>
      </c>
      <c r="AE37" s="117" t="s">
        <v>832</v>
      </c>
      <c r="AF37" s="117" t="s">
        <v>833</v>
      </c>
      <c r="AG37" s="836" t="s">
        <v>834</v>
      </c>
      <c r="AH37" s="836" t="s">
        <v>835</v>
      </c>
      <c r="AI37" s="836" t="s">
        <v>836</v>
      </c>
      <c r="AJ37" s="836" t="s">
        <v>837</v>
      </c>
    </row>
    <row r="38" spans="1:36" ht="83.25" customHeight="1">
      <c r="A38" s="1046" t="s">
        <v>3319</v>
      </c>
      <c r="B38" s="1051"/>
      <c r="C38" s="1064" t="s">
        <v>3320</v>
      </c>
      <c r="D38" s="1046" t="s">
        <v>137</v>
      </c>
      <c r="E38" s="1046">
        <v>100</v>
      </c>
      <c r="F38" s="1046" t="s">
        <v>3321</v>
      </c>
      <c r="G38" s="1046" t="s">
        <v>179</v>
      </c>
      <c r="H38" s="42" t="s">
        <v>68</v>
      </c>
      <c r="I38" s="43">
        <v>4.58E-2</v>
      </c>
      <c r="J38" s="43">
        <v>0.1583</v>
      </c>
      <c r="K38" s="43">
        <v>4.58E-2</v>
      </c>
      <c r="L38" s="43">
        <v>0.1583</v>
      </c>
      <c r="M38" s="43">
        <v>4.58E-2</v>
      </c>
      <c r="N38" s="43">
        <v>4.58E-2</v>
      </c>
      <c r="O38" s="43">
        <v>0.1583</v>
      </c>
      <c r="P38" s="43">
        <v>4.58E-2</v>
      </c>
      <c r="Q38" s="43">
        <v>4.58E-2</v>
      </c>
      <c r="R38" s="43">
        <v>0.1583</v>
      </c>
      <c r="S38" s="43">
        <v>4.58E-2</v>
      </c>
      <c r="T38" s="43">
        <v>4.6199999999999998E-2</v>
      </c>
      <c r="U38" s="57">
        <f t="shared" ref="U38:U39" si="5">SUM(I38:T38)</f>
        <v>0.99999999999999989</v>
      </c>
      <c r="V38" s="1051">
        <v>0.15</v>
      </c>
      <c r="W38" s="1508">
        <f>IF(OR(U39=0,V38=0),0,(U39/U38*V38))</f>
        <v>0.14998499999999998</v>
      </c>
      <c r="X38" s="810"/>
      <c r="Y38" s="1046" t="s">
        <v>3322</v>
      </c>
      <c r="Z38" s="1046" t="s">
        <v>3323</v>
      </c>
      <c r="AA38" s="1046" t="s">
        <v>3324</v>
      </c>
      <c r="AB38" s="1046" t="s">
        <v>3325</v>
      </c>
      <c r="AC38" s="1046" t="s">
        <v>3326</v>
      </c>
      <c r="AD38" s="1046" t="s">
        <v>3327</v>
      </c>
      <c r="AE38" s="1046" t="s">
        <v>3328</v>
      </c>
      <c r="AF38" s="1046" t="s">
        <v>3329</v>
      </c>
      <c r="AG38" s="1046" t="s">
        <v>3330</v>
      </c>
      <c r="AH38" s="1046" t="s">
        <v>3331</v>
      </c>
      <c r="AI38" s="1046" t="s">
        <v>3332</v>
      </c>
      <c r="AJ38" s="1046" t="s">
        <v>3333</v>
      </c>
    </row>
    <row r="39" spans="1:36" ht="86.25" customHeight="1">
      <c r="A39" s="1018"/>
      <c r="B39" s="1008"/>
      <c r="C39" s="1008"/>
      <c r="D39" s="1008"/>
      <c r="E39" s="1008"/>
      <c r="F39" s="1008"/>
      <c r="G39" s="1008"/>
      <c r="H39" s="120" t="s">
        <v>69</v>
      </c>
      <c r="I39" s="171">
        <v>0</v>
      </c>
      <c r="J39" s="171">
        <v>0</v>
      </c>
      <c r="K39" s="171">
        <v>0</v>
      </c>
      <c r="L39" s="171">
        <v>0.24989999999999998</v>
      </c>
      <c r="M39" s="173">
        <v>0.20399999999999999</v>
      </c>
      <c r="N39" s="173">
        <v>4.58E-2</v>
      </c>
      <c r="O39" s="173">
        <v>0.1583</v>
      </c>
      <c r="P39" s="173">
        <v>4.58E-2</v>
      </c>
      <c r="Q39" s="173">
        <v>4.58E-2</v>
      </c>
      <c r="R39" s="173">
        <v>0.1583</v>
      </c>
      <c r="S39" s="173">
        <v>4.58E-2</v>
      </c>
      <c r="T39" s="173">
        <v>4.6199999999999998E-2</v>
      </c>
      <c r="U39" s="144">
        <f t="shared" si="5"/>
        <v>0.99989999999999979</v>
      </c>
      <c r="V39" s="1008"/>
      <c r="W39" s="1442"/>
      <c r="X39" s="810"/>
      <c r="Y39" s="1008"/>
      <c r="Z39" s="1008"/>
      <c r="AA39" s="1008"/>
      <c r="AB39" s="1008"/>
      <c r="AC39" s="1008"/>
      <c r="AD39" s="1008"/>
      <c r="AE39" s="1008"/>
      <c r="AF39" s="1008"/>
      <c r="AG39" s="1008"/>
      <c r="AH39" s="1008"/>
      <c r="AI39" s="1008"/>
      <c r="AJ39" s="1008"/>
    </row>
    <row r="40" spans="1:36" ht="15.75" customHeight="1">
      <c r="A40" s="1018"/>
      <c r="B40" s="838"/>
      <c r="C40" s="839"/>
      <c r="D40" s="1510" t="s">
        <v>30</v>
      </c>
      <c r="E40" s="1010"/>
      <c r="F40" s="1010"/>
      <c r="G40" s="1010"/>
      <c r="H40" s="1010"/>
      <c r="I40" s="1010"/>
      <c r="J40" s="1010"/>
      <c r="K40" s="1010"/>
      <c r="L40" s="1010"/>
      <c r="M40" s="1010"/>
      <c r="N40" s="1010"/>
      <c r="O40" s="1010"/>
      <c r="P40" s="1010"/>
      <c r="Q40" s="1010"/>
      <c r="R40" s="1010"/>
      <c r="S40" s="1010"/>
      <c r="T40" s="1010"/>
      <c r="U40" s="1010"/>
      <c r="V40" s="1010"/>
      <c r="W40" s="1313"/>
      <c r="X40" s="810"/>
      <c r="Y40" s="810"/>
      <c r="Z40" s="810"/>
      <c r="AA40" s="810"/>
      <c r="AB40" s="810"/>
      <c r="AC40" s="810"/>
      <c r="AD40" s="810"/>
      <c r="AE40" s="810"/>
      <c r="AF40" s="810"/>
      <c r="AG40" s="810"/>
      <c r="AH40" s="810"/>
      <c r="AI40" s="810"/>
      <c r="AJ40" s="810"/>
    </row>
    <row r="41" spans="1:36" ht="49.5" customHeight="1">
      <c r="A41" s="1018"/>
      <c r="B41" s="1051"/>
      <c r="C41" s="1064" t="s">
        <v>3320</v>
      </c>
      <c r="D41" s="1065" t="s">
        <v>3334</v>
      </c>
      <c r="E41" s="1013"/>
      <c r="F41" s="1013"/>
      <c r="G41" s="1014"/>
      <c r="H41" s="42" t="s">
        <v>68</v>
      </c>
      <c r="I41" s="43">
        <v>8.3299999999999999E-2</v>
      </c>
      <c r="J41" s="43">
        <v>8.3299999999999999E-2</v>
      </c>
      <c r="K41" s="43">
        <v>8.3299999999999999E-2</v>
      </c>
      <c r="L41" s="43">
        <v>8.3299999999999999E-2</v>
      </c>
      <c r="M41" s="43">
        <v>8.3299999999999999E-2</v>
      </c>
      <c r="N41" s="43">
        <v>8.3299999999999999E-2</v>
      </c>
      <c r="O41" s="43">
        <v>8.3299999999999999E-2</v>
      </c>
      <c r="P41" s="43">
        <v>8.3299999999999999E-2</v>
      </c>
      <c r="Q41" s="43">
        <v>8.3299999999999999E-2</v>
      </c>
      <c r="R41" s="43">
        <v>8.3299999999999999E-2</v>
      </c>
      <c r="S41" s="43">
        <v>8.3299999999999999E-2</v>
      </c>
      <c r="T41" s="43">
        <v>8.3699999999999997E-2</v>
      </c>
      <c r="U41" s="57">
        <f t="shared" ref="U41:U50" si="6">SUM(I41:T41)</f>
        <v>1</v>
      </c>
      <c r="V41" s="1051">
        <v>0.3</v>
      </c>
      <c r="W41" s="1509">
        <f>+U42*V41</f>
        <v>0.27489000000000002</v>
      </c>
      <c r="X41" s="810"/>
      <c r="Y41" s="1046" t="s">
        <v>3282</v>
      </c>
      <c r="Z41" s="1046" t="s">
        <v>3282</v>
      </c>
      <c r="AA41" s="1046" t="s">
        <v>3335</v>
      </c>
      <c r="AB41" s="1046" t="s">
        <v>3336</v>
      </c>
      <c r="AC41" s="1046" t="s">
        <v>3337</v>
      </c>
      <c r="AD41" s="1046" t="s">
        <v>3337</v>
      </c>
      <c r="AE41" s="1046" t="s">
        <v>3337</v>
      </c>
      <c r="AF41" s="1046" t="s">
        <v>3338</v>
      </c>
      <c r="AG41" s="1046" t="s">
        <v>3339</v>
      </c>
      <c r="AH41" s="1046" t="s">
        <v>3340</v>
      </c>
      <c r="AI41" s="1046" t="s">
        <v>3341</v>
      </c>
      <c r="AJ41" s="1046" t="s">
        <v>3342</v>
      </c>
    </row>
    <row r="42" spans="1:36" ht="49.5" customHeight="1">
      <c r="A42" s="1018"/>
      <c r="B42" s="1008"/>
      <c r="C42" s="1008"/>
      <c r="D42" s="1015"/>
      <c r="E42" s="1016"/>
      <c r="F42" s="1016"/>
      <c r="G42" s="1017"/>
      <c r="H42" s="120" t="s">
        <v>69</v>
      </c>
      <c r="I42" s="171">
        <v>8.3299999999999999E-2</v>
      </c>
      <c r="J42" s="171">
        <v>8.3299999999999999E-2</v>
      </c>
      <c r="K42" s="171">
        <v>8.3299999999999999E-2</v>
      </c>
      <c r="L42" s="171">
        <v>8.3299999999999999E-2</v>
      </c>
      <c r="M42" s="173">
        <v>8.3299999999999999E-2</v>
      </c>
      <c r="N42" s="173">
        <v>8.3299999999999999E-2</v>
      </c>
      <c r="O42" s="173">
        <v>8.3299999999999999E-2</v>
      </c>
      <c r="P42" s="173">
        <v>8.3299999999999999E-2</v>
      </c>
      <c r="Q42" s="173">
        <v>8.3299999999999999E-2</v>
      </c>
      <c r="R42" s="173">
        <v>8.3299999999999999E-2</v>
      </c>
      <c r="S42" s="173">
        <v>8.3299999999999999E-2</v>
      </c>
      <c r="T42" s="204" t="s">
        <v>3343</v>
      </c>
      <c r="U42" s="144">
        <f t="shared" si="6"/>
        <v>0.91630000000000011</v>
      </c>
      <c r="V42" s="1008"/>
      <c r="W42" s="1015"/>
      <c r="X42" s="810"/>
      <c r="Y42" s="1008"/>
      <c r="Z42" s="1008"/>
      <c r="AA42" s="1008"/>
      <c r="AB42" s="1008"/>
      <c r="AC42" s="1008"/>
      <c r="AD42" s="1008"/>
      <c r="AE42" s="1008"/>
      <c r="AF42" s="1008"/>
      <c r="AG42" s="1008"/>
      <c r="AH42" s="1008"/>
      <c r="AI42" s="1008"/>
      <c r="AJ42" s="1008"/>
    </row>
    <row r="43" spans="1:36" ht="49.5" customHeight="1">
      <c r="A43" s="1018"/>
      <c r="B43" s="1051"/>
      <c r="C43" s="1064" t="s">
        <v>3320</v>
      </c>
      <c r="D43" s="1065" t="s">
        <v>3344</v>
      </c>
      <c r="E43" s="1013"/>
      <c r="F43" s="1013"/>
      <c r="G43" s="1014"/>
      <c r="H43" s="42" t="s">
        <v>68</v>
      </c>
      <c r="I43" s="43">
        <v>8.3299999999999999E-2</v>
      </c>
      <c r="J43" s="43">
        <v>8.3299999999999999E-2</v>
      </c>
      <c r="K43" s="43">
        <v>8.3299999999999999E-2</v>
      </c>
      <c r="L43" s="43">
        <v>8.3299999999999999E-2</v>
      </c>
      <c r="M43" s="43">
        <v>8.3299999999999999E-2</v>
      </c>
      <c r="N43" s="43">
        <v>8.3299999999999999E-2</v>
      </c>
      <c r="O43" s="43">
        <v>8.3299999999999999E-2</v>
      </c>
      <c r="P43" s="43">
        <v>8.3299999999999999E-2</v>
      </c>
      <c r="Q43" s="43">
        <v>8.3299999999999999E-2</v>
      </c>
      <c r="R43" s="43">
        <v>8.3299999999999999E-2</v>
      </c>
      <c r="S43" s="43">
        <v>8.3299999999999999E-2</v>
      </c>
      <c r="T43" s="43">
        <v>8.3699999999999997E-2</v>
      </c>
      <c r="U43" s="57">
        <f t="shared" si="6"/>
        <v>1</v>
      </c>
      <c r="V43" s="1051">
        <v>0.1</v>
      </c>
      <c r="W43" s="1509">
        <f>+U44*V43</f>
        <v>9.0340000000000018E-2</v>
      </c>
      <c r="X43" s="810"/>
      <c r="Y43" s="1046" t="s">
        <v>3322</v>
      </c>
      <c r="Z43" s="1046" t="s">
        <v>3345</v>
      </c>
      <c r="AA43" s="1046" t="s">
        <v>3346</v>
      </c>
      <c r="AB43" s="1046" t="s">
        <v>3347</v>
      </c>
      <c r="AC43" s="1046" t="s">
        <v>3348</v>
      </c>
      <c r="AD43" s="1046" t="s">
        <v>3349</v>
      </c>
      <c r="AE43" s="1046" t="s">
        <v>3350</v>
      </c>
      <c r="AF43" s="1046" t="s">
        <v>3351</v>
      </c>
      <c r="AG43" s="1046" t="s">
        <v>3352</v>
      </c>
      <c r="AH43" s="1046" t="s">
        <v>3353</v>
      </c>
      <c r="AI43" s="1046" t="s">
        <v>3354</v>
      </c>
      <c r="AJ43" s="1046" t="s">
        <v>3355</v>
      </c>
    </row>
    <row r="44" spans="1:36" ht="49.5" customHeight="1">
      <c r="A44" s="1018"/>
      <c r="B44" s="1008"/>
      <c r="C44" s="1008"/>
      <c r="D44" s="1015"/>
      <c r="E44" s="1016"/>
      <c r="F44" s="1016"/>
      <c r="G44" s="1017"/>
      <c r="H44" s="120" t="s">
        <v>69</v>
      </c>
      <c r="I44" s="171">
        <v>0</v>
      </c>
      <c r="J44" s="171">
        <v>8.3299999999999999E-2</v>
      </c>
      <c r="K44" s="171">
        <v>7.0000000000000007E-2</v>
      </c>
      <c r="L44" s="171">
        <v>8.3299999999999999E-2</v>
      </c>
      <c r="M44" s="173">
        <v>8.3299999999999999E-2</v>
      </c>
      <c r="N44" s="173">
        <v>8.3299999999999999E-2</v>
      </c>
      <c r="O44" s="173">
        <v>8.3299999999999999E-2</v>
      </c>
      <c r="P44" s="173">
        <v>8.3299999999999999E-2</v>
      </c>
      <c r="Q44" s="173">
        <v>8.3299999999999999E-2</v>
      </c>
      <c r="R44" s="173">
        <v>8.3299999999999999E-2</v>
      </c>
      <c r="S44" s="173">
        <v>8.3299999999999999E-2</v>
      </c>
      <c r="T44" s="173">
        <v>8.3699999999999997E-2</v>
      </c>
      <c r="U44" s="144">
        <f t="shared" si="6"/>
        <v>0.90340000000000009</v>
      </c>
      <c r="V44" s="1008"/>
      <c r="W44" s="1015"/>
      <c r="X44" s="810"/>
      <c r="Y44" s="1008"/>
      <c r="Z44" s="1008"/>
      <c r="AA44" s="1008"/>
      <c r="AB44" s="1008"/>
      <c r="AC44" s="1008"/>
      <c r="AD44" s="1008"/>
      <c r="AE44" s="1008"/>
      <c r="AF44" s="1008"/>
      <c r="AG44" s="1008"/>
      <c r="AH44" s="1008"/>
      <c r="AI44" s="1008"/>
      <c r="AJ44" s="1008"/>
    </row>
    <row r="45" spans="1:36" ht="49.5" customHeight="1">
      <c r="A45" s="1018"/>
      <c r="B45" s="1051"/>
      <c r="C45" s="1064" t="s">
        <v>3320</v>
      </c>
      <c r="D45" s="1065" t="s">
        <v>3356</v>
      </c>
      <c r="E45" s="1013"/>
      <c r="F45" s="1013"/>
      <c r="G45" s="1014"/>
      <c r="H45" s="42" t="s">
        <v>68</v>
      </c>
      <c r="I45" s="43">
        <v>0</v>
      </c>
      <c r="J45" s="43">
        <v>0.25</v>
      </c>
      <c r="K45" s="43">
        <v>0</v>
      </c>
      <c r="L45" s="43">
        <v>0.25</v>
      </c>
      <c r="M45" s="43">
        <v>0</v>
      </c>
      <c r="N45" s="43">
        <v>0</v>
      </c>
      <c r="O45" s="43">
        <v>0.25</v>
      </c>
      <c r="P45" s="43">
        <v>0</v>
      </c>
      <c r="Q45" s="43">
        <v>0</v>
      </c>
      <c r="R45" s="43">
        <v>0.25</v>
      </c>
      <c r="S45" s="43">
        <v>0</v>
      </c>
      <c r="T45" s="43">
        <v>0</v>
      </c>
      <c r="U45" s="57">
        <f t="shared" si="6"/>
        <v>1</v>
      </c>
      <c r="V45" s="1051">
        <v>0.4</v>
      </c>
      <c r="W45" s="1509">
        <f>+U46*V45</f>
        <v>0.36664000000000002</v>
      </c>
      <c r="X45" s="810"/>
      <c r="Y45" s="1046"/>
      <c r="Z45" s="1046" t="s">
        <v>3357</v>
      </c>
      <c r="AA45" s="1046"/>
      <c r="AB45" s="1046" t="s">
        <v>3358</v>
      </c>
      <c r="AC45" s="1051"/>
      <c r="AD45" s="1051"/>
      <c r="AE45" s="1046" t="s">
        <v>3359</v>
      </c>
      <c r="AF45" s="1046" t="s">
        <v>3353</v>
      </c>
      <c r="AG45" s="1046" t="s">
        <v>3353</v>
      </c>
      <c r="AH45" s="1046" t="s">
        <v>3360</v>
      </c>
      <c r="AI45" s="1046" t="s">
        <v>3353</v>
      </c>
      <c r="AJ45" s="1046" t="s">
        <v>3353</v>
      </c>
    </row>
    <row r="46" spans="1:36" ht="49.5" customHeight="1">
      <c r="A46" s="1018"/>
      <c r="B46" s="1008"/>
      <c r="C46" s="1008"/>
      <c r="D46" s="1015"/>
      <c r="E46" s="1016"/>
      <c r="F46" s="1016"/>
      <c r="G46" s="1017"/>
      <c r="H46" s="120" t="s">
        <v>69</v>
      </c>
      <c r="I46" s="171">
        <v>0</v>
      </c>
      <c r="J46" s="171">
        <v>0.1666</v>
      </c>
      <c r="K46" s="171">
        <v>0</v>
      </c>
      <c r="L46" s="171">
        <v>0.25</v>
      </c>
      <c r="M46" s="171">
        <v>0</v>
      </c>
      <c r="N46" s="171">
        <v>0</v>
      </c>
      <c r="O46" s="173">
        <v>0.25</v>
      </c>
      <c r="P46" s="171">
        <v>0</v>
      </c>
      <c r="Q46" s="173">
        <v>0</v>
      </c>
      <c r="R46" s="173">
        <v>0.25</v>
      </c>
      <c r="S46" s="173">
        <v>0</v>
      </c>
      <c r="T46" s="173">
        <v>0</v>
      </c>
      <c r="U46" s="144">
        <f t="shared" si="6"/>
        <v>0.91659999999999997</v>
      </c>
      <c r="V46" s="1008"/>
      <c r="W46" s="1015"/>
      <c r="X46" s="810"/>
      <c r="Y46" s="1008"/>
      <c r="Z46" s="1008"/>
      <c r="AA46" s="1008"/>
      <c r="AB46" s="1008"/>
      <c r="AC46" s="1008"/>
      <c r="AD46" s="1008"/>
      <c r="AE46" s="1008"/>
      <c r="AF46" s="1008"/>
      <c r="AG46" s="1008"/>
      <c r="AH46" s="1008"/>
      <c r="AI46" s="1008"/>
      <c r="AJ46" s="1008"/>
    </row>
    <row r="47" spans="1:36" ht="49.5" customHeight="1">
      <c r="A47" s="1018"/>
      <c r="B47" s="1051"/>
      <c r="C47" s="1064" t="s">
        <v>3320</v>
      </c>
      <c r="D47" s="1065" t="s">
        <v>3361</v>
      </c>
      <c r="E47" s="1013"/>
      <c r="F47" s="1013"/>
      <c r="G47" s="1014"/>
      <c r="H47" s="42" t="s">
        <v>68</v>
      </c>
      <c r="I47" s="43">
        <v>6.25E-2</v>
      </c>
      <c r="J47" s="43">
        <v>0.125</v>
      </c>
      <c r="K47" s="43">
        <v>0</v>
      </c>
      <c r="L47" s="43">
        <v>0.188</v>
      </c>
      <c r="M47" s="43">
        <v>6.25E-2</v>
      </c>
      <c r="N47" s="43">
        <v>6.25E-2</v>
      </c>
      <c r="O47" s="43">
        <v>0.125</v>
      </c>
      <c r="P47" s="43">
        <v>6.25E-2</v>
      </c>
      <c r="Q47" s="43">
        <v>6.25E-2</v>
      </c>
      <c r="R47" s="43">
        <v>0.125</v>
      </c>
      <c r="S47" s="43">
        <v>6.25E-2</v>
      </c>
      <c r="T47" s="43">
        <v>6.2E-2</v>
      </c>
      <c r="U47" s="57">
        <f t="shared" si="6"/>
        <v>1</v>
      </c>
      <c r="V47" s="1051">
        <v>0.1</v>
      </c>
      <c r="W47" s="1509">
        <f>+U48*V47</f>
        <v>9.375E-2</v>
      </c>
      <c r="X47" s="810"/>
      <c r="Y47" s="1046" t="s">
        <v>3362</v>
      </c>
      <c r="Z47" s="1046" t="s">
        <v>3363</v>
      </c>
      <c r="AA47" s="1046" t="s">
        <v>3364</v>
      </c>
      <c r="AB47" s="1046" t="s">
        <v>3365</v>
      </c>
      <c r="AC47" s="1046" t="s">
        <v>3366</v>
      </c>
      <c r="AD47" s="1046" t="s">
        <v>3367</v>
      </c>
      <c r="AE47" s="1046" t="s">
        <v>3368</v>
      </c>
      <c r="AF47" s="1046" t="s">
        <v>3369</v>
      </c>
      <c r="AG47" s="1046" t="s">
        <v>3369</v>
      </c>
      <c r="AH47" s="1046" t="s">
        <v>3369</v>
      </c>
      <c r="AI47" s="1046" t="s">
        <v>3369</v>
      </c>
      <c r="AJ47" s="1046" t="s">
        <v>3369</v>
      </c>
    </row>
    <row r="48" spans="1:36" ht="49.5" customHeight="1">
      <c r="A48" s="1018"/>
      <c r="B48" s="1008"/>
      <c r="C48" s="1008"/>
      <c r="D48" s="1015"/>
      <c r="E48" s="1016"/>
      <c r="F48" s="1016"/>
      <c r="G48" s="1017"/>
      <c r="H48" s="120" t="s">
        <v>69</v>
      </c>
      <c r="I48" s="171">
        <v>0</v>
      </c>
      <c r="J48" s="171">
        <v>0.125</v>
      </c>
      <c r="K48" s="171">
        <v>0</v>
      </c>
      <c r="L48" s="171">
        <v>0.188</v>
      </c>
      <c r="M48" s="173">
        <v>6.25E-2</v>
      </c>
      <c r="N48" s="173">
        <v>6.25E-2</v>
      </c>
      <c r="O48" s="173">
        <v>0.125</v>
      </c>
      <c r="P48" s="173">
        <v>6.25E-2</v>
      </c>
      <c r="Q48" s="173">
        <v>6.25E-2</v>
      </c>
      <c r="R48" s="173">
        <v>0.125</v>
      </c>
      <c r="S48" s="173">
        <v>6.25E-2</v>
      </c>
      <c r="T48" s="173">
        <v>6.2E-2</v>
      </c>
      <c r="U48" s="144">
        <f t="shared" si="6"/>
        <v>0.9375</v>
      </c>
      <c r="V48" s="1008"/>
      <c r="W48" s="1015"/>
      <c r="X48" s="810"/>
      <c r="Y48" s="1008"/>
      <c r="Z48" s="1008"/>
      <c r="AA48" s="1008"/>
      <c r="AB48" s="1008"/>
      <c r="AC48" s="1008"/>
      <c r="AD48" s="1008"/>
      <c r="AE48" s="1008"/>
      <c r="AF48" s="1008"/>
      <c r="AG48" s="1008"/>
      <c r="AH48" s="1008"/>
      <c r="AI48" s="1008"/>
      <c r="AJ48" s="1008"/>
    </row>
    <row r="49" spans="1:36" ht="49.5" customHeight="1">
      <c r="A49" s="1018"/>
      <c r="B49" s="1051"/>
      <c r="C49" s="1064" t="s">
        <v>3320</v>
      </c>
      <c r="D49" s="1065" t="s">
        <v>3370</v>
      </c>
      <c r="E49" s="1013"/>
      <c r="F49" s="1013"/>
      <c r="G49" s="1014"/>
      <c r="H49" s="42" t="s">
        <v>68</v>
      </c>
      <c r="I49" s="43">
        <v>6.25E-2</v>
      </c>
      <c r="J49" s="43">
        <v>0.125</v>
      </c>
      <c r="K49" s="43">
        <v>0</v>
      </c>
      <c r="L49" s="43">
        <v>0.188</v>
      </c>
      <c r="M49" s="43">
        <v>6.25E-2</v>
      </c>
      <c r="N49" s="43">
        <v>6.25E-2</v>
      </c>
      <c r="O49" s="43">
        <v>0.125</v>
      </c>
      <c r="P49" s="43">
        <v>6.25E-2</v>
      </c>
      <c r="Q49" s="43">
        <v>6.25E-2</v>
      </c>
      <c r="R49" s="43">
        <v>0.125</v>
      </c>
      <c r="S49" s="43">
        <v>6.25E-2</v>
      </c>
      <c r="T49" s="43">
        <v>6.2E-2</v>
      </c>
      <c r="U49" s="57">
        <f t="shared" si="6"/>
        <v>1</v>
      </c>
      <c r="V49" s="1051">
        <v>0.1</v>
      </c>
      <c r="W49" s="1509">
        <f>+U50*V49</f>
        <v>9.375E-2</v>
      </c>
      <c r="X49" s="810"/>
      <c r="Y49" s="1046" t="s">
        <v>3362</v>
      </c>
      <c r="Z49" s="1046" t="s">
        <v>3371</v>
      </c>
      <c r="AA49" s="1046"/>
      <c r="AB49" s="1046" t="s">
        <v>3358</v>
      </c>
      <c r="AC49" s="1046" t="s">
        <v>3372</v>
      </c>
      <c r="AD49" s="1046" t="s">
        <v>3372</v>
      </c>
      <c r="AE49" s="1046" t="s">
        <v>3359</v>
      </c>
      <c r="AF49" s="1046" t="s">
        <v>3373</v>
      </c>
      <c r="AG49" s="1046" t="s">
        <v>3373</v>
      </c>
      <c r="AH49" s="1046" t="s">
        <v>3374</v>
      </c>
      <c r="AI49" s="1046" t="s">
        <v>3373</v>
      </c>
      <c r="AJ49" s="1046" t="s">
        <v>3373</v>
      </c>
    </row>
    <row r="50" spans="1:36" ht="49.5" customHeight="1">
      <c r="A50" s="1079"/>
      <c r="B50" s="1008"/>
      <c r="C50" s="1008"/>
      <c r="D50" s="1103"/>
      <c r="E50" s="1104"/>
      <c r="F50" s="1104"/>
      <c r="G50" s="1105"/>
      <c r="H50" s="131" t="s">
        <v>69</v>
      </c>
      <c r="I50" s="174">
        <v>0</v>
      </c>
      <c r="J50" s="174">
        <v>0.125</v>
      </c>
      <c r="K50" s="174">
        <v>0</v>
      </c>
      <c r="L50" s="174">
        <v>0.188</v>
      </c>
      <c r="M50" s="176">
        <v>6.25E-2</v>
      </c>
      <c r="N50" s="176">
        <v>6.25E-2</v>
      </c>
      <c r="O50" s="176">
        <v>0.125</v>
      </c>
      <c r="P50" s="176">
        <v>6.25E-2</v>
      </c>
      <c r="Q50" s="176">
        <v>6.25E-2</v>
      </c>
      <c r="R50" s="176">
        <v>0.125</v>
      </c>
      <c r="S50" s="176">
        <v>6.25E-2</v>
      </c>
      <c r="T50" s="176">
        <v>6.2E-2</v>
      </c>
      <c r="U50" s="177">
        <f t="shared" si="6"/>
        <v>0.9375</v>
      </c>
      <c r="V50" s="1079"/>
      <c r="W50" s="1103"/>
      <c r="X50" s="810"/>
      <c r="Y50" s="1008"/>
      <c r="Z50" s="1008"/>
      <c r="AA50" s="1008"/>
      <c r="AB50" s="1008"/>
      <c r="AC50" s="1008"/>
      <c r="AD50" s="1008"/>
      <c r="AE50" s="1008"/>
      <c r="AF50" s="1008"/>
      <c r="AG50" s="1008"/>
      <c r="AH50" s="1008"/>
      <c r="AI50" s="1008"/>
      <c r="AJ50" s="1008"/>
    </row>
    <row r="51" spans="1:36" ht="14.25" customHeight="1">
      <c r="A51" s="828" t="s">
        <v>2</v>
      </c>
      <c r="B51" s="829"/>
      <c r="C51" s="40" t="s">
        <v>7</v>
      </c>
      <c r="D51" s="828" t="s">
        <v>3</v>
      </c>
      <c r="E51" s="828" t="s">
        <v>4</v>
      </c>
      <c r="F51" s="828" t="s">
        <v>5</v>
      </c>
      <c r="G51" s="831" t="s">
        <v>6</v>
      </c>
      <c r="H51" s="828" t="s">
        <v>53</v>
      </c>
      <c r="I51" s="828" t="s">
        <v>54</v>
      </c>
      <c r="J51" s="828" t="s">
        <v>55</v>
      </c>
      <c r="K51" s="828" t="s">
        <v>56</v>
      </c>
      <c r="L51" s="828" t="s">
        <v>57</v>
      </c>
      <c r="M51" s="828" t="s">
        <v>58</v>
      </c>
      <c r="N51" s="828" t="s">
        <v>59</v>
      </c>
      <c r="O51" s="828" t="s">
        <v>60</v>
      </c>
      <c r="P51" s="828" t="s">
        <v>61</v>
      </c>
      <c r="Q51" s="828" t="s">
        <v>62</v>
      </c>
      <c r="R51" s="828" t="s">
        <v>63</v>
      </c>
      <c r="S51" s="828" t="s">
        <v>64</v>
      </c>
      <c r="T51" s="828" t="s">
        <v>65</v>
      </c>
      <c r="U51" s="828" t="s">
        <v>66</v>
      </c>
      <c r="V51" s="833" t="s">
        <v>52</v>
      </c>
      <c r="W51" s="835" t="s">
        <v>162</v>
      </c>
      <c r="X51" s="810"/>
      <c r="Y51" s="836" t="s">
        <v>826</v>
      </c>
      <c r="Z51" s="836" t="s">
        <v>827</v>
      </c>
      <c r="AA51" s="836" t="s">
        <v>828</v>
      </c>
      <c r="AB51" s="836" t="s">
        <v>829</v>
      </c>
      <c r="AC51" s="836" t="s">
        <v>830</v>
      </c>
      <c r="AD51" s="836" t="s">
        <v>831</v>
      </c>
      <c r="AE51" s="117" t="s">
        <v>832</v>
      </c>
      <c r="AF51" s="836" t="s">
        <v>833</v>
      </c>
      <c r="AG51" s="836" t="s">
        <v>834</v>
      </c>
      <c r="AH51" s="836" t="s">
        <v>835</v>
      </c>
      <c r="AI51" s="836" t="s">
        <v>836</v>
      </c>
      <c r="AJ51" s="836" t="s">
        <v>837</v>
      </c>
    </row>
    <row r="52" spans="1:36" ht="30" customHeight="1">
      <c r="A52" s="1046" t="s">
        <v>3376</v>
      </c>
      <c r="B52" s="1051"/>
      <c r="C52" s="1064" t="s">
        <v>3377</v>
      </c>
      <c r="D52" s="1046" t="s">
        <v>137</v>
      </c>
      <c r="E52" s="1046">
        <v>100</v>
      </c>
      <c r="F52" s="1046" t="s">
        <v>3379</v>
      </c>
      <c r="G52" s="1046" t="s">
        <v>179</v>
      </c>
      <c r="H52" s="42" t="s">
        <v>68</v>
      </c>
      <c r="I52" s="43">
        <v>0</v>
      </c>
      <c r="J52" s="43">
        <v>0</v>
      </c>
      <c r="K52" s="43">
        <v>0</v>
      </c>
      <c r="L52" s="43">
        <v>0</v>
      </c>
      <c r="M52" s="43">
        <v>0.25</v>
      </c>
      <c r="N52" s="43">
        <v>0</v>
      </c>
      <c r="O52" s="43">
        <v>0.25</v>
      </c>
      <c r="P52" s="43">
        <v>0</v>
      </c>
      <c r="Q52" s="43">
        <v>0.25</v>
      </c>
      <c r="R52" s="43">
        <v>0</v>
      </c>
      <c r="S52" s="43">
        <v>0.25</v>
      </c>
      <c r="T52" s="43">
        <v>0</v>
      </c>
      <c r="U52" s="57">
        <f t="shared" ref="U52:U53" si="7">SUM(I52:T52)</f>
        <v>1</v>
      </c>
      <c r="V52" s="1051">
        <v>0.1</v>
      </c>
      <c r="W52" s="1508">
        <f>IF(OR(U53=0,V52=0),0,(U53/U52*V52))</f>
        <v>7.5000000000000011E-2</v>
      </c>
      <c r="X52" s="810"/>
      <c r="Y52" s="1051"/>
      <c r="Z52" s="1051"/>
      <c r="AA52" s="1046"/>
      <c r="AB52" s="1046"/>
      <c r="AC52" s="1046" t="s">
        <v>3381</v>
      </c>
      <c r="AD52" s="1046"/>
      <c r="AE52" s="1046" t="s">
        <v>3382</v>
      </c>
      <c r="AF52" s="1051"/>
      <c r="AG52" s="1046" t="s">
        <v>3383</v>
      </c>
      <c r="AH52" s="1051"/>
      <c r="AI52" s="1046" t="s">
        <v>3384</v>
      </c>
      <c r="AJ52" s="1046" t="s">
        <v>3384</v>
      </c>
    </row>
    <row r="53" spans="1:36" ht="30" customHeight="1">
      <c r="A53" s="1018"/>
      <c r="B53" s="1008"/>
      <c r="C53" s="1008"/>
      <c r="D53" s="1008"/>
      <c r="E53" s="1008"/>
      <c r="F53" s="1008"/>
      <c r="G53" s="1008"/>
      <c r="H53" s="120" t="s">
        <v>69</v>
      </c>
      <c r="I53" s="171">
        <v>0</v>
      </c>
      <c r="J53" s="171">
        <v>0</v>
      </c>
      <c r="K53" s="171">
        <v>0</v>
      </c>
      <c r="L53" s="171">
        <v>0</v>
      </c>
      <c r="M53" s="173">
        <v>0.25</v>
      </c>
      <c r="N53" s="171">
        <v>0</v>
      </c>
      <c r="O53" s="173">
        <v>0.25</v>
      </c>
      <c r="P53" s="171">
        <v>0</v>
      </c>
      <c r="Q53" s="173">
        <v>0.25</v>
      </c>
      <c r="R53" s="173">
        <v>0</v>
      </c>
      <c r="S53" s="173">
        <v>0</v>
      </c>
      <c r="T53" s="173">
        <v>0</v>
      </c>
      <c r="U53" s="144">
        <f t="shared" si="7"/>
        <v>0.75</v>
      </c>
      <c r="V53" s="1008"/>
      <c r="W53" s="1442"/>
      <c r="X53" s="810"/>
      <c r="Y53" s="1008"/>
      <c r="Z53" s="1008"/>
      <c r="AA53" s="1008"/>
      <c r="AB53" s="1008"/>
      <c r="AC53" s="1008"/>
      <c r="AD53" s="1008"/>
      <c r="AE53" s="1008"/>
      <c r="AF53" s="1008"/>
      <c r="AG53" s="1008"/>
      <c r="AH53" s="1008"/>
      <c r="AI53" s="1008"/>
      <c r="AJ53" s="1008"/>
    </row>
    <row r="54" spans="1:36" ht="15.75" customHeight="1">
      <c r="A54" s="1018"/>
      <c r="B54" s="110"/>
      <c r="C54" s="110"/>
      <c r="D54" s="1510" t="s">
        <v>30</v>
      </c>
      <c r="E54" s="1010"/>
      <c r="F54" s="1010"/>
      <c r="G54" s="1010"/>
      <c r="H54" s="1010"/>
      <c r="I54" s="1010"/>
      <c r="J54" s="1010"/>
      <c r="K54" s="1010"/>
      <c r="L54" s="1010"/>
      <c r="M54" s="1010"/>
      <c r="N54" s="1010"/>
      <c r="O54" s="1010"/>
      <c r="P54" s="1010"/>
      <c r="Q54" s="1010"/>
      <c r="R54" s="1010"/>
      <c r="S54" s="1010"/>
      <c r="T54" s="1010"/>
      <c r="U54" s="1010"/>
      <c r="V54" s="1010"/>
      <c r="W54" s="1313"/>
      <c r="X54" s="810"/>
      <c r="Y54" s="810"/>
      <c r="Z54" s="810"/>
      <c r="AA54" s="810"/>
      <c r="AB54" s="810"/>
      <c r="AC54" s="810"/>
      <c r="AD54" s="810"/>
      <c r="AE54" s="810"/>
      <c r="AF54" s="810"/>
      <c r="AG54" s="810"/>
      <c r="AH54" s="810"/>
      <c r="AI54" s="810"/>
      <c r="AJ54" s="810"/>
    </row>
    <row r="55" spans="1:36" ht="15.75" customHeight="1">
      <c r="A55" s="1018"/>
      <c r="B55" s="1051"/>
      <c r="C55" s="1064" t="s">
        <v>3377</v>
      </c>
      <c r="D55" s="1065" t="s">
        <v>3389</v>
      </c>
      <c r="E55" s="1013"/>
      <c r="F55" s="1013"/>
      <c r="G55" s="1014"/>
      <c r="H55" s="42" t="s">
        <v>68</v>
      </c>
      <c r="I55" s="43">
        <v>0</v>
      </c>
      <c r="J55" s="43">
        <v>0</v>
      </c>
      <c r="K55" s="43">
        <v>0.2</v>
      </c>
      <c r="L55" s="43">
        <v>0.15</v>
      </c>
      <c r="M55" s="43">
        <v>0.1</v>
      </c>
      <c r="N55" s="43">
        <v>0.1</v>
      </c>
      <c r="O55" s="43">
        <v>0.1</v>
      </c>
      <c r="P55" s="43">
        <v>0.1</v>
      </c>
      <c r="Q55" s="43">
        <v>0.1</v>
      </c>
      <c r="R55" s="43">
        <v>0.1</v>
      </c>
      <c r="S55" s="43">
        <v>0.05</v>
      </c>
      <c r="T55" s="43">
        <v>0</v>
      </c>
      <c r="U55" s="57">
        <f t="shared" ref="U55:U58" si="8">SUM(I55:T55)</f>
        <v>0.99999999999999989</v>
      </c>
      <c r="V55" s="1051">
        <v>0.5</v>
      </c>
      <c r="W55" s="1509">
        <f>+U56*V55</f>
        <v>0.49999999999999994</v>
      </c>
      <c r="X55" s="810"/>
      <c r="Y55" s="1051"/>
      <c r="Z55" s="1051"/>
      <c r="AA55" s="1046" t="s">
        <v>3390</v>
      </c>
      <c r="AB55" s="1046" t="s">
        <v>3391</v>
      </c>
      <c r="AC55" s="1046" t="s">
        <v>3392</v>
      </c>
      <c r="AD55" s="1046" t="s">
        <v>3392</v>
      </c>
      <c r="AE55" s="1046" t="s">
        <v>3393</v>
      </c>
      <c r="AF55" s="1046" t="s">
        <v>3394</v>
      </c>
      <c r="AG55" s="1046" t="s">
        <v>3395</v>
      </c>
      <c r="AH55" s="1046" t="s">
        <v>3396</v>
      </c>
      <c r="AI55" s="1046" t="s">
        <v>3397</v>
      </c>
      <c r="AJ55" s="1046" t="s">
        <v>3397</v>
      </c>
    </row>
    <row r="56" spans="1:36" ht="24.75" customHeight="1">
      <c r="A56" s="1018"/>
      <c r="B56" s="1008"/>
      <c r="C56" s="1008"/>
      <c r="D56" s="1015"/>
      <c r="E56" s="1016"/>
      <c r="F56" s="1016"/>
      <c r="G56" s="1017"/>
      <c r="H56" s="120" t="s">
        <v>69</v>
      </c>
      <c r="I56" s="171">
        <v>0</v>
      </c>
      <c r="J56" s="171">
        <v>0</v>
      </c>
      <c r="K56" s="171">
        <v>0.2</v>
      </c>
      <c r="L56" s="171">
        <v>0.15</v>
      </c>
      <c r="M56" s="173">
        <v>0.1</v>
      </c>
      <c r="N56" s="173">
        <v>0.1</v>
      </c>
      <c r="O56" s="173">
        <v>0.1</v>
      </c>
      <c r="P56" s="173">
        <v>0.1</v>
      </c>
      <c r="Q56" s="173">
        <v>0.1</v>
      </c>
      <c r="R56" s="173">
        <v>0.1</v>
      </c>
      <c r="S56" s="173">
        <v>0.05</v>
      </c>
      <c r="T56" s="173">
        <v>0</v>
      </c>
      <c r="U56" s="144">
        <f t="shared" si="8"/>
        <v>0.99999999999999989</v>
      </c>
      <c r="V56" s="1008"/>
      <c r="W56" s="1015"/>
      <c r="X56" s="810"/>
      <c r="Y56" s="1008"/>
      <c r="Z56" s="1008"/>
      <c r="AA56" s="1008"/>
      <c r="AB56" s="1008"/>
      <c r="AC56" s="1008"/>
      <c r="AD56" s="1008"/>
      <c r="AE56" s="1008"/>
      <c r="AF56" s="1008"/>
      <c r="AG56" s="1008"/>
      <c r="AH56" s="1008"/>
      <c r="AI56" s="1008"/>
      <c r="AJ56" s="1008"/>
    </row>
    <row r="57" spans="1:36" ht="24" customHeight="1">
      <c r="A57" s="1018"/>
      <c r="B57" s="1051"/>
      <c r="C57" s="1064" t="s">
        <v>3377</v>
      </c>
      <c r="D57" s="1065" t="s">
        <v>3399</v>
      </c>
      <c r="E57" s="1013"/>
      <c r="F57" s="1013"/>
      <c r="G57" s="1014"/>
      <c r="H57" s="42" t="s">
        <v>68</v>
      </c>
      <c r="I57" s="43">
        <v>0</v>
      </c>
      <c r="J57" s="43">
        <v>0</v>
      </c>
      <c r="K57" s="43">
        <v>0</v>
      </c>
      <c r="L57" s="43">
        <v>0</v>
      </c>
      <c r="M57" s="43">
        <v>0.25</v>
      </c>
      <c r="N57" s="43">
        <v>0</v>
      </c>
      <c r="O57" s="43">
        <v>0.25</v>
      </c>
      <c r="P57" s="43">
        <v>0</v>
      </c>
      <c r="Q57" s="43">
        <v>0.25</v>
      </c>
      <c r="R57" s="43">
        <v>0</v>
      </c>
      <c r="S57" s="43">
        <v>0.25</v>
      </c>
      <c r="T57" s="43">
        <v>0</v>
      </c>
      <c r="U57" s="57">
        <f t="shared" si="8"/>
        <v>1</v>
      </c>
      <c r="V57" s="1051">
        <v>0.5</v>
      </c>
      <c r="W57" s="1509">
        <f>+U58*V57</f>
        <v>0.375</v>
      </c>
      <c r="X57" s="810"/>
      <c r="Y57" s="1051"/>
      <c r="Z57" s="1051"/>
      <c r="AA57" s="1046"/>
      <c r="AB57" s="1046"/>
      <c r="AC57" s="1046" t="s">
        <v>3400</v>
      </c>
      <c r="AD57" s="1046"/>
      <c r="AE57" s="1046" t="s">
        <v>3382</v>
      </c>
      <c r="AF57" s="1051"/>
      <c r="AG57" s="1046" t="s">
        <v>3402</v>
      </c>
      <c r="AH57" s="1051"/>
      <c r="AI57" s="1046" t="s">
        <v>3384</v>
      </c>
      <c r="AJ57" s="1046" t="s">
        <v>3384</v>
      </c>
    </row>
    <row r="58" spans="1:36" ht="27.75" customHeight="1">
      <c r="A58" s="1079"/>
      <c r="B58" s="1008"/>
      <c r="C58" s="1008"/>
      <c r="D58" s="1103"/>
      <c r="E58" s="1104"/>
      <c r="F58" s="1104"/>
      <c r="G58" s="1105"/>
      <c r="H58" s="131" t="s">
        <v>69</v>
      </c>
      <c r="I58" s="174"/>
      <c r="J58" s="174"/>
      <c r="K58" s="174"/>
      <c r="L58" s="174"/>
      <c r="M58" s="176">
        <v>0.25</v>
      </c>
      <c r="N58" s="174"/>
      <c r="O58" s="176">
        <v>0.25</v>
      </c>
      <c r="P58" s="174"/>
      <c r="Q58" s="176">
        <v>0.25</v>
      </c>
      <c r="R58" s="176"/>
      <c r="S58" s="176"/>
      <c r="T58" s="176"/>
      <c r="U58" s="177">
        <f t="shared" si="8"/>
        <v>0.75</v>
      </c>
      <c r="V58" s="1079"/>
      <c r="W58" s="1103"/>
      <c r="X58" s="810"/>
      <c r="Y58" s="1079"/>
      <c r="Z58" s="1079"/>
      <c r="AA58" s="1008"/>
      <c r="AB58" s="1008"/>
      <c r="AC58" s="1008"/>
      <c r="AD58" s="1008"/>
      <c r="AE58" s="1008"/>
      <c r="AF58" s="1079"/>
      <c r="AG58" s="1008"/>
      <c r="AH58" s="1079"/>
      <c r="AI58" s="1008"/>
      <c r="AJ58" s="1008"/>
    </row>
    <row r="59" spans="1:36" ht="15" customHeight="1">
      <c r="A59" s="828" t="s">
        <v>2</v>
      </c>
      <c r="B59" s="829"/>
      <c r="C59" s="40" t="s">
        <v>7</v>
      </c>
      <c r="D59" s="828" t="s">
        <v>3</v>
      </c>
      <c r="E59" s="828" t="s">
        <v>4</v>
      </c>
      <c r="F59" s="828" t="s">
        <v>5</v>
      </c>
      <c r="G59" s="831" t="s">
        <v>6</v>
      </c>
      <c r="H59" s="828" t="s">
        <v>53</v>
      </c>
      <c r="I59" s="828" t="s">
        <v>54</v>
      </c>
      <c r="J59" s="828" t="s">
        <v>55</v>
      </c>
      <c r="K59" s="828" t="s">
        <v>56</v>
      </c>
      <c r="L59" s="828" t="s">
        <v>57</v>
      </c>
      <c r="M59" s="828" t="s">
        <v>58</v>
      </c>
      <c r="N59" s="828" t="s">
        <v>59</v>
      </c>
      <c r="O59" s="828" t="s">
        <v>60</v>
      </c>
      <c r="P59" s="828" t="s">
        <v>61</v>
      </c>
      <c r="Q59" s="828" t="s">
        <v>62</v>
      </c>
      <c r="R59" s="828" t="s">
        <v>63</v>
      </c>
      <c r="S59" s="828" t="s">
        <v>64</v>
      </c>
      <c r="T59" s="828" t="s">
        <v>65</v>
      </c>
      <c r="U59" s="828" t="s">
        <v>66</v>
      </c>
      <c r="V59" s="833" t="s">
        <v>52</v>
      </c>
      <c r="W59" s="835" t="s">
        <v>162</v>
      </c>
      <c r="X59" s="810"/>
      <c r="Y59" s="117" t="s">
        <v>826</v>
      </c>
      <c r="Z59" s="117" t="s">
        <v>827</v>
      </c>
      <c r="AA59" s="836" t="s">
        <v>828</v>
      </c>
      <c r="AB59" s="836" t="s">
        <v>829</v>
      </c>
      <c r="AC59" s="836" t="s">
        <v>830</v>
      </c>
      <c r="AD59" s="836" t="s">
        <v>831</v>
      </c>
      <c r="AE59" s="117" t="s">
        <v>832</v>
      </c>
      <c r="AF59" s="117" t="s">
        <v>833</v>
      </c>
      <c r="AG59" s="117" t="s">
        <v>834</v>
      </c>
      <c r="AH59" s="117" t="s">
        <v>835</v>
      </c>
      <c r="AI59" s="117" t="s">
        <v>836</v>
      </c>
      <c r="AJ59" s="836" t="s">
        <v>837</v>
      </c>
    </row>
    <row r="60" spans="1:36" ht="36" customHeight="1">
      <c r="A60" s="1046" t="s">
        <v>3404</v>
      </c>
      <c r="B60" s="1051"/>
      <c r="C60" s="1064" t="s">
        <v>3267</v>
      </c>
      <c r="D60" s="1046" t="s">
        <v>137</v>
      </c>
      <c r="E60" s="1046">
        <v>100</v>
      </c>
      <c r="F60" s="1046" t="s">
        <v>3405</v>
      </c>
      <c r="G60" s="1046" t="s">
        <v>179</v>
      </c>
      <c r="H60" s="42" t="s">
        <v>68</v>
      </c>
      <c r="I60" s="43">
        <v>8.3299999999999999E-2</v>
      </c>
      <c r="J60" s="43">
        <v>8.3299999999999999E-2</v>
      </c>
      <c r="K60" s="43">
        <v>8.3299999999999999E-2</v>
      </c>
      <c r="L60" s="43">
        <v>8.3299999999999999E-2</v>
      </c>
      <c r="M60" s="43">
        <v>8.3299999999999999E-2</v>
      </c>
      <c r="N60" s="43">
        <v>8.3299999999999999E-2</v>
      </c>
      <c r="O60" s="43">
        <v>8.3299999999999999E-2</v>
      </c>
      <c r="P60" s="43">
        <v>8.3299999999999999E-2</v>
      </c>
      <c r="Q60" s="43">
        <v>8.3299999999999999E-2</v>
      </c>
      <c r="R60" s="43">
        <v>8.3299999999999999E-2</v>
      </c>
      <c r="S60" s="43">
        <v>8.3299999999999999E-2</v>
      </c>
      <c r="T60" s="43">
        <v>8.3699999999999997E-2</v>
      </c>
      <c r="U60" s="57">
        <f t="shared" ref="U60:U61" si="9">SUM(I60:T60)</f>
        <v>1</v>
      </c>
      <c r="V60" s="1051">
        <v>0.15</v>
      </c>
      <c r="W60" s="1508">
        <f>IF(OR(U61=0,V60=0),0,(U61/U60*V60))</f>
        <v>0.15</v>
      </c>
      <c r="X60" s="810"/>
      <c r="Y60" s="1046" t="s">
        <v>3406</v>
      </c>
      <c r="Z60" s="1046" t="s">
        <v>3407</v>
      </c>
      <c r="AA60" s="1046" t="s">
        <v>3408</v>
      </c>
      <c r="AB60" s="1046" t="s">
        <v>3409</v>
      </c>
      <c r="AC60" s="1046" t="s">
        <v>3411</v>
      </c>
      <c r="AD60" s="1046" t="s">
        <v>3412</v>
      </c>
      <c r="AE60" s="1046" t="s">
        <v>3413</v>
      </c>
      <c r="AF60" s="1046" t="s">
        <v>3414</v>
      </c>
      <c r="AG60" s="1046" t="s">
        <v>3415</v>
      </c>
      <c r="AH60" s="1046" t="s">
        <v>3416</v>
      </c>
      <c r="AI60" s="1046" t="s">
        <v>3417</v>
      </c>
      <c r="AJ60" s="1046" t="s">
        <v>3418</v>
      </c>
    </row>
    <row r="61" spans="1:36" ht="36" customHeight="1">
      <c r="A61" s="1018"/>
      <c r="B61" s="1008"/>
      <c r="C61" s="1008"/>
      <c r="D61" s="1008"/>
      <c r="E61" s="1008"/>
      <c r="F61" s="1008"/>
      <c r="G61" s="1008"/>
      <c r="H61" s="120" t="s">
        <v>69</v>
      </c>
      <c r="I61" s="171">
        <v>8.3299999999999999E-2</v>
      </c>
      <c r="J61" s="171">
        <v>8.3299999999999999E-2</v>
      </c>
      <c r="K61" s="171">
        <v>8.3299999999999999E-2</v>
      </c>
      <c r="L61" s="171">
        <v>8.3299999999999999E-2</v>
      </c>
      <c r="M61" s="171">
        <v>8.3299999999999999E-2</v>
      </c>
      <c r="N61" s="173">
        <v>8.3299999999999999E-2</v>
      </c>
      <c r="O61" s="173">
        <v>8.3299999999999999E-2</v>
      </c>
      <c r="P61" s="173">
        <v>8.3299999999999999E-2</v>
      </c>
      <c r="Q61" s="173">
        <v>8.3299999999999999E-2</v>
      </c>
      <c r="R61" s="173">
        <v>8.3299999999999999E-2</v>
      </c>
      <c r="S61" s="173">
        <v>8.3299999999999999E-2</v>
      </c>
      <c r="T61" s="173">
        <v>8.3699999999999997E-2</v>
      </c>
      <c r="U61" s="144">
        <f t="shared" si="9"/>
        <v>1</v>
      </c>
      <c r="V61" s="1008"/>
      <c r="W61" s="1442"/>
      <c r="X61" s="810"/>
      <c r="Y61" s="1008"/>
      <c r="Z61" s="1008"/>
      <c r="AA61" s="1008"/>
      <c r="AB61" s="1008"/>
      <c r="AC61" s="1008"/>
      <c r="AD61" s="1008"/>
      <c r="AE61" s="1008"/>
      <c r="AF61" s="1008"/>
      <c r="AG61" s="1008"/>
      <c r="AH61" s="1008"/>
      <c r="AI61" s="1008"/>
      <c r="AJ61" s="1008"/>
    </row>
    <row r="62" spans="1:36" ht="15.75" customHeight="1">
      <c r="A62" s="1018"/>
      <c r="B62" s="110"/>
      <c r="C62" s="110"/>
      <c r="D62" s="1510" t="s">
        <v>30</v>
      </c>
      <c r="E62" s="1010"/>
      <c r="F62" s="1010"/>
      <c r="G62" s="1010"/>
      <c r="H62" s="1010"/>
      <c r="I62" s="1010"/>
      <c r="J62" s="1010"/>
      <c r="K62" s="1010"/>
      <c r="L62" s="1010"/>
      <c r="M62" s="1010"/>
      <c r="N62" s="1010"/>
      <c r="O62" s="1010"/>
      <c r="P62" s="1010"/>
      <c r="Q62" s="1010"/>
      <c r="R62" s="1010"/>
      <c r="S62" s="1010"/>
      <c r="T62" s="1010"/>
      <c r="U62" s="1010"/>
      <c r="V62" s="1010"/>
      <c r="W62" s="1313"/>
      <c r="X62" s="810"/>
      <c r="Y62" s="810"/>
      <c r="Z62" s="810"/>
      <c r="AA62" s="810"/>
      <c r="AB62" s="810"/>
      <c r="AC62" s="810"/>
      <c r="AD62" s="810"/>
      <c r="AE62" s="810"/>
      <c r="AF62" s="810"/>
      <c r="AG62" s="810"/>
      <c r="AH62" s="810"/>
      <c r="AI62" s="810"/>
      <c r="AJ62" s="810"/>
    </row>
    <row r="63" spans="1:36" ht="35.25" customHeight="1">
      <c r="A63" s="1018"/>
      <c r="B63" s="1051"/>
      <c r="C63" s="1064" t="s">
        <v>3267</v>
      </c>
      <c r="D63" s="1065" t="s">
        <v>3420</v>
      </c>
      <c r="E63" s="1013"/>
      <c r="F63" s="1013"/>
      <c r="G63" s="1014"/>
      <c r="H63" s="42" t="s">
        <v>68</v>
      </c>
      <c r="I63" s="43">
        <v>8.3299999999999999E-2</v>
      </c>
      <c r="J63" s="43">
        <v>8.3299999999999999E-2</v>
      </c>
      <c r="K63" s="43">
        <v>8.3299999999999999E-2</v>
      </c>
      <c r="L63" s="43">
        <v>8.3299999999999999E-2</v>
      </c>
      <c r="M63" s="43">
        <v>8.3299999999999999E-2</v>
      </c>
      <c r="N63" s="43">
        <v>8.3299999999999999E-2</v>
      </c>
      <c r="O63" s="43">
        <v>8.3299999999999999E-2</v>
      </c>
      <c r="P63" s="43">
        <v>8.3299999999999999E-2</v>
      </c>
      <c r="Q63" s="43">
        <v>8.3299999999999999E-2</v>
      </c>
      <c r="R63" s="43">
        <v>8.3299999999999999E-2</v>
      </c>
      <c r="S63" s="43">
        <v>8.3299999999999999E-2</v>
      </c>
      <c r="T63" s="43">
        <v>8.3699999999999997E-2</v>
      </c>
      <c r="U63" s="57">
        <f t="shared" ref="U63:U70" si="10">SUM(I63:T63)</f>
        <v>1</v>
      </c>
      <c r="V63" s="1051">
        <v>0.3</v>
      </c>
      <c r="W63" s="1058">
        <f>+U64*V63</f>
        <v>0.3</v>
      </c>
      <c r="X63" s="810"/>
      <c r="Y63" s="1046" t="s">
        <v>3422</v>
      </c>
      <c r="Z63" s="1046" t="s">
        <v>3423</v>
      </c>
      <c r="AA63" s="1046" t="s">
        <v>3424</v>
      </c>
      <c r="AB63" s="1046" t="s">
        <v>3425</v>
      </c>
      <c r="AC63" s="1046" t="s">
        <v>3426</v>
      </c>
      <c r="AD63" s="1046" t="s">
        <v>3427</v>
      </c>
      <c r="AE63" s="1046" t="s">
        <v>3429</v>
      </c>
      <c r="AF63" s="1046" t="s">
        <v>3430</v>
      </c>
      <c r="AG63" s="1046" t="s">
        <v>3432</v>
      </c>
      <c r="AH63" s="1046" t="s">
        <v>3434</v>
      </c>
      <c r="AI63" s="1046" t="s">
        <v>3436</v>
      </c>
      <c r="AJ63" s="1046" t="s">
        <v>3438</v>
      </c>
    </row>
    <row r="64" spans="1:36" ht="35.25" customHeight="1">
      <c r="A64" s="1018"/>
      <c r="B64" s="1008"/>
      <c r="C64" s="1008"/>
      <c r="D64" s="1015"/>
      <c r="E64" s="1016"/>
      <c r="F64" s="1016"/>
      <c r="G64" s="1017"/>
      <c r="H64" s="120" t="s">
        <v>69</v>
      </c>
      <c r="I64" s="171">
        <v>8.3299999999999999E-2</v>
      </c>
      <c r="J64" s="171">
        <v>8.3299999999999999E-2</v>
      </c>
      <c r="K64" s="171">
        <v>8.3299999999999999E-2</v>
      </c>
      <c r="L64" s="171">
        <v>8.3299999999999999E-2</v>
      </c>
      <c r="M64" s="173">
        <v>8.3299999999999999E-2</v>
      </c>
      <c r="N64" s="173">
        <v>8.3299999999999999E-2</v>
      </c>
      <c r="O64" s="173">
        <v>8.3299999999999999E-2</v>
      </c>
      <c r="P64" s="173">
        <v>8.3299999999999999E-2</v>
      </c>
      <c r="Q64" s="173">
        <v>8.3299999999999999E-2</v>
      </c>
      <c r="R64" s="173">
        <v>8.3299999999999999E-2</v>
      </c>
      <c r="S64" s="173">
        <v>8.3299999999999999E-2</v>
      </c>
      <c r="T64" s="173">
        <v>8.3699999999999997E-2</v>
      </c>
      <c r="U64" s="144">
        <f t="shared" si="10"/>
        <v>1</v>
      </c>
      <c r="V64" s="1008"/>
      <c r="W64" s="1008"/>
      <c r="X64" s="810"/>
      <c r="Y64" s="1008"/>
      <c r="Z64" s="1008"/>
      <c r="AA64" s="1008"/>
      <c r="AB64" s="1008"/>
      <c r="AC64" s="1008"/>
      <c r="AD64" s="1008"/>
      <c r="AE64" s="1008"/>
      <c r="AF64" s="1008"/>
      <c r="AG64" s="1008"/>
      <c r="AH64" s="1008"/>
      <c r="AI64" s="1008"/>
      <c r="AJ64" s="1008"/>
    </row>
    <row r="65" spans="1:36" ht="35.25" customHeight="1">
      <c r="A65" s="1018"/>
      <c r="B65" s="1051"/>
      <c r="C65" s="1064" t="s">
        <v>3267</v>
      </c>
      <c r="D65" s="1065" t="s">
        <v>3443</v>
      </c>
      <c r="E65" s="1013"/>
      <c r="F65" s="1013"/>
      <c r="G65" s="1014"/>
      <c r="H65" s="42" t="s">
        <v>68</v>
      </c>
      <c r="I65" s="43">
        <v>8.3299999999999999E-2</v>
      </c>
      <c r="J65" s="43">
        <v>8.3299999999999999E-2</v>
      </c>
      <c r="K65" s="43">
        <v>8.3299999999999999E-2</v>
      </c>
      <c r="L65" s="43">
        <v>8.3299999999999999E-2</v>
      </c>
      <c r="M65" s="43">
        <v>8.3299999999999999E-2</v>
      </c>
      <c r="N65" s="43">
        <v>8.3299999999999999E-2</v>
      </c>
      <c r="O65" s="43">
        <v>8.3299999999999999E-2</v>
      </c>
      <c r="P65" s="43">
        <v>8.3299999999999999E-2</v>
      </c>
      <c r="Q65" s="43">
        <v>8.3299999999999999E-2</v>
      </c>
      <c r="R65" s="43">
        <v>8.3299999999999999E-2</v>
      </c>
      <c r="S65" s="43">
        <v>8.3299999999999999E-2</v>
      </c>
      <c r="T65" s="43">
        <v>8.3699999999999997E-2</v>
      </c>
      <c r="U65" s="57">
        <f t="shared" si="10"/>
        <v>1</v>
      </c>
      <c r="V65" s="1051">
        <v>0.25</v>
      </c>
      <c r="W65" s="1058">
        <f>+U66*V65</f>
        <v>0.25</v>
      </c>
      <c r="X65" s="810"/>
      <c r="Y65" s="1046" t="s">
        <v>3446</v>
      </c>
      <c r="Z65" s="1046" t="s">
        <v>3447</v>
      </c>
      <c r="AA65" s="1046" t="s">
        <v>3448</v>
      </c>
      <c r="AB65" s="1046" t="s">
        <v>3449</v>
      </c>
      <c r="AC65" s="1046" t="s">
        <v>3450</v>
      </c>
      <c r="AD65" s="1046" t="s">
        <v>3451</v>
      </c>
      <c r="AE65" s="1046" t="s">
        <v>3452</v>
      </c>
      <c r="AF65" s="1046" t="s">
        <v>3453</v>
      </c>
      <c r="AG65" s="1046" t="s">
        <v>3454</v>
      </c>
      <c r="AH65" s="1046" t="s">
        <v>3455</v>
      </c>
      <c r="AI65" s="1046" t="s">
        <v>3456</v>
      </c>
      <c r="AJ65" s="1046" t="s">
        <v>3457</v>
      </c>
    </row>
    <row r="66" spans="1:36" ht="35.25" customHeight="1">
      <c r="A66" s="1018"/>
      <c r="B66" s="1008"/>
      <c r="C66" s="1008"/>
      <c r="D66" s="1015"/>
      <c r="E66" s="1016"/>
      <c r="F66" s="1016"/>
      <c r="G66" s="1017"/>
      <c r="H66" s="120" t="s">
        <v>69</v>
      </c>
      <c r="I66" s="171">
        <v>8.3299999999999999E-2</v>
      </c>
      <c r="J66" s="171">
        <v>8.3299999999999999E-2</v>
      </c>
      <c r="K66" s="171">
        <v>8.3299999999999999E-2</v>
      </c>
      <c r="L66" s="171">
        <v>8.3299999999999999E-2</v>
      </c>
      <c r="M66" s="173">
        <v>8.3299999999999999E-2</v>
      </c>
      <c r="N66" s="173">
        <v>8.3299999999999999E-2</v>
      </c>
      <c r="O66" s="173">
        <v>8.3299999999999999E-2</v>
      </c>
      <c r="P66" s="173">
        <v>8.3299999999999999E-2</v>
      </c>
      <c r="Q66" s="173">
        <v>8.3299999999999999E-2</v>
      </c>
      <c r="R66" s="173">
        <v>8.3299999999999999E-2</v>
      </c>
      <c r="S66" s="173">
        <v>8.3299999999999999E-2</v>
      </c>
      <c r="T66" s="173">
        <v>8.3699999999999997E-2</v>
      </c>
      <c r="U66" s="144">
        <f t="shared" si="10"/>
        <v>1</v>
      </c>
      <c r="V66" s="1008"/>
      <c r="W66" s="1008"/>
      <c r="X66" s="810"/>
      <c r="Y66" s="1008"/>
      <c r="Z66" s="1008"/>
      <c r="AA66" s="1008"/>
      <c r="AB66" s="1008"/>
      <c r="AC66" s="1008"/>
      <c r="AD66" s="1008"/>
      <c r="AE66" s="1008"/>
      <c r="AF66" s="1008"/>
      <c r="AG66" s="1008"/>
      <c r="AH66" s="1008"/>
      <c r="AI66" s="1008"/>
      <c r="AJ66" s="1008"/>
    </row>
    <row r="67" spans="1:36" ht="35.25" customHeight="1">
      <c r="A67" s="1018"/>
      <c r="B67" s="1051"/>
      <c r="C67" s="1064" t="s">
        <v>3267</v>
      </c>
      <c r="D67" s="1065" t="s">
        <v>3460</v>
      </c>
      <c r="E67" s="1013"/>
      <c r="F67" s="1013"/>
      <c r="G67" s="1014"/>
      <c r="H67" s="42" t="s">
        <v>68</v>
      </c>
      <c r="I67" s="43">
        <v>8.3299999999999999E-2</v>
      </c>
      <c r="J67" s="43">
        <v>8.3299999999999999E-2</v>
      </c>
      <c r="K67" s="43">
        <v>8.3299999999999999E-2</v>
      </c>
      <c r="L67" s="43">
        <v>8.3299999999999999E-2</v>
      </c>
      <c r="M67" s="43">
        <v>8.3299999999999999E-2</v>
      </c>
      <c r="N67" s="43">
        <v>8.3299999999999999E-2</v>
      </c>
      <c r="O67" s="43">
        <v>8.3299999999999999E-2</v>
      </c>
      <c r="P67" s="43">
        <v>8.3299999999999999E-2</v>
      </c>
      <c r="Q67" s="43">
        <v>8.3299999999999999E-2</v>
      </c>
      <c r="R67" s="43">
        <v>8.3299999999999999E-2</v>
      </c>
      <c r="S67" s="43">
        <v>8.3299999999999999E-2</v>
      </c>
      <c r="T67" s="43">
        <v>8.3699999999999997E-2</v>
      </c>
      <c r="U67" s="57">
        <f t="shared" si="10"/>
        <v>1</v>
      </c>
      <c r="V67" s="1051">
        <v>0.05</v>
      </c>
      <c r="W67" s="1058">
        <f>+U68*V67</f>
        <v>0.46431499999999998</v>
      </c>
      <c r="X67" s="810"/>
      <c r="Y67" s="1046" t="s">
        <v>3462</v>
      </c>
      <c r="Z67" s="1046" t="s">
        <v>3463</v>
      </c>
      <c r="AA67" s="1046" t="s">
        <v>3464</v>
      </c>
      <c r="AB67" s="1046" t="s">
        <v>3465</v>
      </c>
      <c r="AC67" s="1046" t="s">
        <v>3466</v>
      </c>
      <c r="AD67" s="1046" t="s">
        <v>3467</v>
      </c>
      <c r="AE67" s="1046" t="s">
        <v>3468</v>
      </c>
      <c r="AF67" s="1046" t="s">
        <v>3469</v>
      </c>
      <c r="AG67" s="1046" t="s">
        <v>3470</v>
      </c>
      <c r="AH67" s="1046" t="s">
        <v>3471</v>
      </c>
      <c r="AI67" s="1046" t="s">
        <v>3473</v>
      </c>
      <c r="AJ67" s="1046" t="s">
        <v>3474</v>
      </c>
    </row>
    <row r="68" spans="1:36" ht="35.25" customHeight="1">
      <c r="A68" s="1018"/>
      <c r="B68" s="1008"/>
      <c r="C68" s="1008"/>
      <c r="D68" s="1015"/>
      <c r="E68" s="1016"/>
      <c r="F68" s="1016"/>
      <c r="G68" s="1017"/>
      <c r="H68" s="120" t="s">
        <v>69</v>
      </c>
      <c r="I68" s="171">
        <v>8.3299999999999999E-2</v>
      </c>
      <c r="J68" s="171">
        <v>8.3299999999999999E-2</v>
      </c>
      <c r="K68" s="171">
        <v>8.3299999999999999E-2</v>
      </c>
      <c r="L68" s="171">
        <v>8.3299999999999999E-2</v>
      </c>
      <c r="M68" s="173">
        <v>8.3299999999999999E-2</v>
      </c>
      <c r="N68" s="173">
        <v>8.3299999999999999E-2</v>
      </c>
      <c r="O68" s="173">
        <v>8.3299999999999999E-2</v>
      </c>
      <c r="P68" s="173">
        <v>8.3299999999999999E-2</v>
      </c>
      <c r="Q68" s="173">
        <v>8.3299999999999999E-2</v>
      </c>
      <c r="R68" s="173">
        <v>8.3299999999999999E-2</v>
      </c>
      <c r="S68" s="173">
        <v>8.3299999999999999E-2</v>
      </c>
      <c r="T68" s="204">
        <v>8.3699999999999992</v>
      </c>
      <c r="U68" s="144">
        <f t="shared" si="10"/>
        <v>9.2862999999999989</v>
      </c>
      <c r="V68" s="1008"/>
      <c r="W68" s="1008"/>
      <c r="X68" s="810"/>
      <c r="Y68" s="1008"/>
      <c r="Z68" s="1008"/>
      <c r="AA68" s="1008"/>
      <c r="AB68" s="1008"/>
      <c r="AC68" s="1008"/>
      <c r="AD68" s="1008"/>
      <c r="AE68" s="1008"/>
      <c r="AF68" s="1008"/>
      <c r="AG68" s="1008"/>
      <c r="AH68" s="1008"/>
      <c r="AI68" s="1008"/>
      <c r="AJ68" s="1008"/>
    </row>
    <row r="69" spans="1:36" ht="35.25" customHeight="1">
      <c r="A69" s="1018"/>
      <c r="B69" s="1051"/>
      <c r="C69" s="1064" t="s">
        <v>3267</v>
      </c>
      <c r="D69" s="1065" t="s">
        <v>3476</v>
      </c>
      <c r="E69" s="1013"/>
      <c r="F69" s="1013"/>
      <c r="G69" s="1014"/>
      <c r="H69" s="42" t="s">
        <v>68</v>
      </c>
      <c r="I69" s="43">
        <v>8.3299999999999999E-2</v>
      </c>
      <c r="J69" s="43">
        <v>8.3299999999999999E-2</v>
      </c>
      <c r="K69" s="43">
        <v>8.3299999999999999E-2</v>
      </c>
      <c r="L69" s="43">
        <v>8.3299999999999999E-2</v>
      </c>
      <c r="M69" s="43">
        <v>8.3299999999999999E-2</v>
      </c>
      <c r="N69" s="43">
        <v>8.3299999999999999E-2</v>
      </c>
      <c r="O69" s="43">
        <v>8.3299999999999999E-2</v>
      </c>
      <c r="P69" s="43">
        <v>8.3299999999999999E-2</v>
      </c>
      <c r="Q69" s="43">
        <v>8.3299999999999999E-2</v>
      </c>
      <c r="R69" s="43">
        <v>8.3299999999999999E-2</v>
      </c>
      <c r="S69" s="43">
        <v>8.3299999999999999E-2</v>
      </c>
      <c r="T69" s="43">
        <v>8.3699999999999997E-2</v>
      </c>
      <c r="U69" s="57">
        <f t="shared" si="10"/>
        <v>1</v>
      </c>
      <c r="V69" s="1051">
        <v>0.4</v>
      </c>
      <c r="W69" s="1058">
        <f>+U70*V69</f>
        <v>0.4</v>
      </c>
      <c r="X69" s="810"/>
      <c r="Y69" s="1046" t="s">
        <v>3478</v>
      </c>
      <c r="Z69" s="1046" t="s">
        <v>3479</v>
      </c>
      <c r="AA69" s="1046" t="s">
        <v>3480</v>
      </c>
      <c r="AB69" s="1046" t="s">
        <v>3481</v>
      </c>
      <c r="AC69" s="1046" t="s">
        <v>3482</v>
      </c>
      <c r="AD69" s="1046" t="s">
        <v>3483</v>
      </c>
      <c r="AE69" s="1046" t="s">
        <v>3485</v>
      </c>
      <c r="AF69" s="1046" t="s">
        <v>3486</v>
      </c>
      <c r="AG69" s="1046" t="s">
        <v>3487</v>
      </c>
      <c r="AH69" s="1046" t="s">
        <v>3488</v>
      </c>
      <c r="AI69" s="1046" t="s">
        <v>3473</v>
      </c>
      <c r="AJ69" s="1046" t="s">
        <v>3489</v>
      </c>
    </row>
    <row r="70" spans="1:36" ht="35.25" customHeight="1">
      <c r="A70" s="1079"/>
      <c r="B70" s="1008"/>
      <c r="C70" s="1008"/>
      <c r="D70" s="1103"/>
      <c r="E70" s="1104"/>
      <c r="F70" s="1104"/>
      <c r="G70" s="1105"/>
      <c r="H70" s="131" t="s">
        <v>69</v>
      </c>
      <c r="I70" s="174">
        <v>8.3299999999999999E-2</v>
      </c>
      <c r="J70" s="174">
        <v>8.3299999999999999E-2</v>
      </c>
      <c r="K70" s="174">
        <v>8.3299999999999999E-2</v>
      </c>
      <c r="L70" s="174">
        <v>8.3299999999999999E-2</v>
      </c>
      <c r="M70" s="176">
        <v>8.3299999999999999E-2</v>
      </c>
      <c r="N70" s="176">
        <v>8.3299999999999999E-2</v>
      </c>
      <c r="O70" s="176">
        <v>8.3299999999999999E-2</v>
      </c>
      <c r="P70" s="176">
        <v>8.3299999999999999E-2</v>
      </c>
      <c r="Q70" s="176">
        <v>8.3299999999999999E-2</v>
      </c>
      <c r="R70" s="176">
        <v>8.3299999999999999E-2</v>
      </c>
      <c r="S70" s="176">
        <v>8.3299999999999999E-2</v>
      </c>
      <c r="T70" s="176">
        <v>8.3699999999999997E-2</v>
      </c>
      <c r="U70" s="177">
        <f t="shared" si="10"/>
        <v>1</v>
      </c>
      <c r="V70" s="1079"/>
      <c r="W70" s="1079"/>
      <c r="X70" s="810"/>
      <c r="Y70" s="1008"/>
      <c r="Z70" s="1008"/>
      <c r="AA70" s="1008"/>
      <c r="AB70" s="1008"/>
      <c r="AC70" s="1008"/>
      <c r="AD70" s="1008"/>
      <c r="AE70" s="1008"/>
      <c r="AF70" s="1008"/>
      <c r="AG70" s="1008"/>
      <c r="AH70" s="1008"/>
      <c r="AI70" s="1008"/>
      <c r="AJ70" s="1008"/>
    </row>
    <row r="71" spans="1:36" ht="15.75" customHeight="1">
      <c r="A71" s="810"/>
      <c r="B71" s="775"/>
      <c r="C71" s="810"/>
      <c r="D71" s="810"/>
      <c r="E71" s="810"/>
      <c r="F71" s="810"/>
      <c r="G71" s="810"/>
      <c r="H71" s="810"/>
      <c r="I71" s="125"/>
      <c r="J71" s="125"/>
      <c r="K71" s="125"/>
      <c r="L71" s="125"/>
      <c r="M71" s="125"/>
      <c r="N71" s="125"/>
      <c r="O71" s="125"/>
      <c r="P71" s="125"/>
      <c r="Q71" s="125"/>
      <c r="R71" s="125"/>
      <c r="S71" s="125"/>
      <c r="T71" s="125"/>
      <c r="U71" s="810"/>
      <c r="V71" s="810"/>
      <c r="W71" s="810"/>
      <c r="X71" s="810"/>
      <c r="Y71" s="810"/>
      <c r="Z71" s="810"/>
      <c r="AA71" s="810"/>
      <c r="AB71" s="810"/>
      <c r="AC71" s="810"/>
      <c r="AD71" s="810"/>
      <c r="AE71" s="810"/>
      <c r="AF71" s="810"/>
      <c r="AG71" s="810"/>
      <c r="AH71" s="810"/>
      <c r="AI71" s="810"/>
      <c r="AJ71" s="810"/>
    </row>
    <row r="72" spans="1:36" ht="15.75" customHeight="1">
      <c r="A72" s="810"/>
      <c r="B72" s="810"/>
      <c r="C72" s="810"/>
      <c r="D72" s="810"/>
      <c r="E72" s="810"/>
      <c r="F72" s="810"/>
      <c r="G72" s="810"/>
      <c r="H72" s="810"/>
      <c r="I72" s="125"/>
      <c r="J72" s="125"/>
      <c r="K72" s="125"/>
      <c r="L72" s="125"/>
      <c r="M72" s="125"/>
      <c r="N72" s="125"/>
      <c r="O72" s="125"/>
      <c r="P72" s="125"/>
      <c r="Q72" s="125"/>
      <c r="R72" s="125"/>
      <c r="S72" s="125"/>
      <c r="T72" s="125"/>
      <c r="U72" s="852"/>
      <c r="V72" s="810"/>
      <c r="W72" s="810"/>
      <c r="X72" s="810"/>
      <c r="Y72" s="810"/>
      <c r="Z72" s="810"/>
      <c r="AA72" s="810"/>
      <c r="AB72" s="810"/>
      <c r="AC72" s="810"/>
      <c r="AD72" s="810"/>
      <c r="AE72" s="810"/>
      <c r="AF72" s="810"/>
      <c r="AG72" s="810"/>
      <c r="AH72" s="810"/>
      <c r="AI72" s="810"/>
      <c r="AJ72" s="810"/>
    </row>
    <row r="73" spans="1:36" ht="15.75" customHeight="1">
      <c r="A73" s="810"/>
      <c r="B73" s="810"/>
      <c r="C73" s="810"/>
      <c r="D73" s="810"/>
      <c r="E73" s="810"/>
      <c r="F73" s="810"/>
      <c r="G73" s="810"/>
      <c r="H73" s="810"/>
      <c r="I73" s="125"/>
      <c r="J73" s="125"/>
      <c r="K73" s="125"/>
      <c r="L73" s="125"/>
      <c r="M73" s="125"/>
      <c r="N73" s="125"/>
      <c r="O73" s="125"/>
      <c r="P73" s="125"/>
      <c r="Q73" s="125"/>
      <c r="R73" s="125"/>
      <c r="S73" s="125"/>
      <c r="T73" s="125"/>
      <c r="U73" s="810"/>
      <c r="V73" s="810"/>
      <c r="W73" s="810"/>
      <c r="X73" s="810"/>
      <c r="Y73" s="810"/>
      <c r="Z73" s="810"/>
      <c r="AA73" s="810"/>
      <c r="AB73" s="810"/>
      <c r="AC73" s="810"/>
      <c r="AD73" s="810"/>
      <c r="AE73" s="810"/>
      <c r="AF73" s="810"/>
      <c r="AG73" s="810"/>
      <c r="AH73" s="810"/>
      <c r="AI73" s="810"/>
      <c r="AJ73" s="810"/>
    </row>
    <row r="74" spans="1:36" ht="15.75" customHeight="1">
      <c r="A74" s="810"/>
      <c r="B74" s="810"/>
      <c r="C74" s="810"/>
      <c r="D74" s="810"/>
      <c r="E74" s="810"/>
      <c r="F74" s="810"/>
      <c r="G74" s="810"/>
      <c r="H74" s="810"/>
      <c r="I74" s="125"/>
      <c r="J74" s="125"/>
      <c r="K74" s="125"/>
      <c r="L74" s="125"/>
      <c r="M74" s="125"/>
      <c r="N74" s="125"/>
      <c r="O74" s="125"/>
      <c r="P74" s="125"/>
      <c r="Q74" s="125"/>
      <c r="R74" s="125"/>
      <c r="S74" s="125"/>
      <c r="T74" s="125"/>
      <c r="U74" s="810"/>
      <c r="V74" s="810"/>
      <c r="W74" s="810"/>
      <c r="X74" s="810"/>
      <c r="Y74" s="810"/>
      <c r="Z74" s="810"/>
      <c r="AA74" s="810"/>
      <c r="AB74" s="810"/>
      <c r="AC74" s="810"/>
      <c r="AD74" s="810"/>
      <c r="AE74" s="810"/>
      <c r="AF74" s="810"/>
      <c r="AG74" s="810"/>
      <c r="AH74" s="810"/>
      <c r="AI74" s="810"/>
      <c r="AJ74" s="810"/>
    </row>
    <row r="75" spans="1:36" ht="15.75" customHeight="1">
      <c r="A75" s="810"/>
      <c r="B75" s="810"/>
      <c r="C75" s="810"/>
      <c r="D75" s="810"/>
      <c r="E75" s="810"/>
      <c r="F75" s="810"/>
      <c r="G75" s="810"/>
      <c r="H75" s="810"/>
      <c r="I75" s="125"/>
      <c r="J75" s="125"/>
      <c r="K75" s="125"/>
      <c r="L75" s="125"/>
      <c r="M75" s="125"/>
      <c r="N75" s="125"/>
      <c r="O75" s="125"/>
      <c r="P75" s="125"/>
      <c r="Q75" s="125"/>
      <c r="R75" s="125"/>
      <c r="S75" s="125"/>
      <c r="T75" s="125"/>
      <c r="U75" s="810"/>
      <c r="V75" s="810"/>
      <c r="W75" s="810"/>
      <c r="X75" s="810"/>
      <c r="Y75" s="810"/>
      <c r="Z75" s="810"/>
      <c r="AA75" s="810"/>
      <c r="AB75" s="810"/>
      <c r="AC75" s="810"/>
      <c r="AD75" s="810"/>
      <c r="AE75" s="810"/>
      <c r="AF75" s="810"/>
      <c r="AG75" s="810"/>
      <c r="AH75" s="810"/>
      <c r="AI75" s="810"/>
      <c r="AJ75" s="810"/>
    </row>
    <row r="76" spans="1:36" ht="15.75" customHeight="1">
      <c r="A76" s="810"/>
      <c r="B76" s="810"/>
      <c r="C76" s="810"/>
      <c r="D76" s="810"/>
      <c r="E76" s="810"/>
      <c r="F76" s="810"/>
      <c r="G76" s="810"/>
      <c r="H76" s="810"/>
      <c r="I76" s="125"/>
      <c r="J76" s="125"/>
      <c r="K76" s="125"/>
      <c r="L76" s="125"/>
      <c r="M76" s="125"/>
      <c r="N76" s="125"/>
      <c r="O76" s="125"/>
      <c r="P76" s="125"/>
      <c r="Q76" s="125"/>
      <c r="R76" s="125"/>
      <c r="S76" s="125"/>
      <c r="T76" s="125"/>
      <c r="U76" s="810"/>
      <c r="V76" s="810"/>
      <c r="W76" s="810"/>
      <c r="X76" s="810"/>
      <c r="Y76" s="810"/>
      <c r="Z76" s="810"/>
      <c r="AA76" s="810"/>
      <c r="AB76" s="810"/>
      <c r="AC76" s="810"/>
      <c r="AD76" s="810"/>
      <c r="AE76" s="810"/>
      <c r="AF76" s="810"/>
      <c r="AG76" s="810"/>
      <c r="AH76" s="810"/>
      <c r="AI76" s="810"/>
      <c r="AJ76" s="810"/>
    </row>
    <row r="77" spans="1:36" ht="15.75" customHeight="1">
      <c r="A77" s="810"/>
      <c r="B77" s="810"/>
      <c r="C77" s="810"/>
      <c r="D77" s="810"/>
      <c r="E77" s="810"/>
      <c r="F77" s="810"/>
      <c r="G77" s="810"/>
      <c r="H77" s="810"/>
      <c r="I77" s="125"/>
      <c r="J77" s="125"/>
      <c r="K77" s="125"/>
      <c r="L77" s="125"/>
      <c r="M77" s="125"/>
      <c r="N77" s="125"/>
      <c r="O77" s="125"/>
      <c r="P77" s="125"/>
      <c r="Q77" s="125"/>
      <c r="R77" s="125"/>
      <c r="S77" s="125"/>
      <c r="T77" s="125"/>
      <c r="U77" s="810"/>
      <c r="V77" s="810"/>
      <c r="W77" s="810"/>
      <c r="X77" s="810"/>
      <c r="Y77" s="810"/>
      <c r="Z77" s="810"/>
      <c r="AA77" s="810"/>
      <c r="AB77" s="810"/>
      <c r="AC77" s="810"/>
      <c r="AD77" s="810"/>
      <c r="AE77" s="810"/>
      <c r="AF77" s="810"/>
      <c r="AG77" s="810"/>
      <c r="AH77" s="810"/>
      <c r="AI77" s="810"/>
      <c r="AJ77" s="810"/>
    </row>
    <row r="78" spans="1:36" ht="15.75" customHeight="1">
      <c r="A78" s="810"/>
      <c r="B78" s="810"/>
      <c r="C78" s="810"/>
      <c r="D78" s="810"/>
      <c r="E78" s="810"/>
      <c r="F78" s="810"/>
      <c r="G78" s="810"/>
      <c r="H78" s="810"/>
      <c r="I78" s="125"/>
      <c r="J78" s="125"/>
      <c r="K78" s="125"/>
      <c r="L78" s="125"/>
      <c r="M78" s="125"/>
      <c r="N78" s="125"/>
      <c r="O78" s="125"/>
      <c r="P78" s="125"/>
      <c r="Q78" s="125"/>
      <c r="R78" s="125"/>
      <c r="S78" s="125"/>
      <c r="T78" s="125"/>
      <c r="U78" s="810"/>
      <c r="V78" s="810"/>
      <c r="W78" s="810"/>
      <c r="X78" s="810"/>
      <c r="Y78" s="810"/>
      <c r="Z78" s="810"/>
      <c r="AA78" s="810"/>
      <c r="AB78" s="810"/>
      <c r="AC78" s="810"/>
      <c r="AD78" s="810"/>
      <c r="AE78" s="810"/>
      <c r="AF78" s="810"/>
      <c r="AG78" s="810"/>
      <c r="AH78" s="810"/>
      <c r="AI78" s="810"/>
      <c r="AJ78" s="810"/>
    </row>
    <row r="79" spans="1:36" ht="15.75" customHeight="1">
      <c r="A79" s="810"/>
      <c r="B79" s="810"/>
      <c r="C79" s="810"/>
      <c r="D79" s="810"/>
      <c r="E79" s="810"/>
      <c r="F79" s="810"/>
      <c r="G79" s="810"/>
      <c r="H79" s="810"/>
      <c r="I79" s="125"/>
      <c r="J79" s="125"/>
      <c r="K79" s="125"/>
      <c r="L79" s="125"/>
      <c r="M79" s="125"/>
      <c r="N79" s="125"/>
      <c r="O79" s="125"/>
      <c r="P79" s="125"/>
      <c r="Q79" s="125"/>
      <c r="R79" s="125"/>
      <c r="S79" s="125"/>
      <c r="T79" s="125"/>
      <c r="U79" s="810"/>
      <c r="V79" s="810"/>
      <c r="W79" s="810"/>
      <c r="X79" s="810"/>
      <c r="Y79" s="810"/>
      <c r="Z79" s="810"/>
      <c r="AA79" s="810"/>
      <c r="AB79" s="810"/>
      <c r="AC79" s="810"/>
      <c r="AD79" s="810"/>
      <c r="AE79" s="810"/>
      <c r="AF79" s="810"/>
      <c r="AG79" s="810"/>
      <c r="AH79" s="810"/>
      <c r="AI79" s="810"/>
      <c r="AJ79" s="810"/>
    </row>
    <row r="80" spans="1:36" ht="15.75" customHeight="1">
      <c r="A80" s="810"/>
      <c r="B80" s="810"/>
      <c r="C80" s="810"/>
      <c r="D80" s="810"/>
      <c r="E80" s="810"/>
      <c r="F80" s="810"/>
      <c r="G80" s="810"/>
      <c r="H80" s="810"/>
      <c r="I80" s="125"/>
      <c r="J80" s="125"/>
      <c r="K80" s="125"/>
      <c r="L80" s="125"/>
      <c r="M80" s="125"/>
      <c r="N80" s="125"/>
      <c r="O80" s="125"/>
      <c r="P80" s="125"/>
      <c r="Q80" s="125"/>
      <c r="R80" s="125"/>
      <c r="S80" s="125"/>
      <c r="T80" s="125"/>
      <c r="U80" s="810"/>
      <c r="V80" s="810"/>
      <c r="W80" s="810"/>
      <c r="X80" s="810"/>
      <c r="Y80" s="810"/>
      <c r="Z80" s="810"/>
      <c r="AA80" s="810"/>
      <c r="AB80" s="810"/>
      <c r="AC80" s="810"/>
      <c r="AD80" s="810"/>
      <c r="AE80" s="810"/>
      <c r="AF80" s="810"/>
      <c r="AG80" s="810"/>
      <c r="AH80" s="810"/>
      <c r="AI80" s="810"/>
      <c r="AJ80" s="810"/>
    </row>
    <row r="81" spans="1:36" ht="15.75" customHeight="1">
      <c r="A81" s="810"/>
      <c r="B81" s="810"/>
      <c r="C81" s="810"/>
      <c r="D81" s="810"/>
      <c r="E81" s="810"/>
      <c r="F81" s="810"/>
      <c r="G81" s="810"/>
      <c r="H81" s="810"/>
      <c r="I81" s="125"/>
      <c r="J81" s="125"/>
      <c r="K81" s="125"/>
      <c r="L81" s="125"/>
      <c r="M81" s="125"/>
      <c r="N81" s="125"/>
      <c r="O81" s="125"/>
      <c r="P81" s="125"/>
      <c r="Q81" s="125"/>
      <c r="R81" s="125"/>
      <c r="S81" s="125"/>
      <c r="T81" s="125"/>
      <c r="U81" s="810"/>
      <c r="V81" s="810"/>
      <c r="W81" s="810"/>
      <c r="X81" s="810"/>
      <c r="Y81" s="810"/>
      <c r="Z81" s="810"/>
      <c r="AA81" s="810"/>
      <c r="AB81" s="810"/>
      <c r="AC81" s="810"/>
      <c r="AD81" s="810"/>
      <c r="AE81" s="810"/>
      <c r="AF81" s="810"/>
      <c r="AG81" s="810"/>
      <c r="AH81" s="810"/>
      <c r="AI81" s="810"/>
      <c r="AJ81" s="810"/>
    </row>
    <row r="82" spans="1:36" ht="15.75" customHeight="1">
      <c r="A82" s="810"/>
      <c r="B82" s="810"/>
      <c r="C82" s="810"/>
      <c r="D82" s="810"/>
      <c r="E82" s="810"/>
      <c r="F82" s="810"/>
      <c r="G82" s="810"/>
      <c r="H82" s="810"/>
      <c r="I82" s="125"/>
      <c r="J82" s="125"/>
      <c r="K82" s="125"/>
      <c r="L82" s="125"/>
      <c r="M82" s="125"/>
      <c r="N82" s="125"/>
      <c r="O82" s="125"/>
      <c r="P82" s="125"/>
      <c r="Q82" s="125"/>
      <c r="R82" s="125"/>
      <c r="S82" s="125"/>
      <c r="T82" s="125"/>
      <c r="U82" s="810"/>
      <c r="V82" s="810"/>
      <c r="W82" s="810"/>
      <c r="X82" s="810"/>
      <c r="Y82" s="810"/>
      <c r="Z82" s="810"/>
      <c r="AA82" s="810"/>
      <c r="AB82" s="810"/>
      <c r="AC82" s="810"/>
      <c r="AD82" s="810"/>
      <c r="AE82" s="810"/>
      <c r="AF82" s="810"/>
      <c r="AG82" s="810"/>
      <c r="AH82" s="810"/>
      <c r="AI82" s="810"/>
      <c r="AJ82" s="810"/>
    </row>
    <row r="83" spans="1:36" ht="15.75" customHeight="1">
      <c r="A83" s="810"/>
      <c r="B83" s="810"/>
      <c r="C83" s="810"/>
      <c r="D83" s="810"/>
      <c r="E83" s="810"/>
      <c r="F83" s="810"/>
      <c r="G83" s="810"/>
      <c r="H83" s="810"/>
      <c r="I83" s="125"/>
      <c r="J83" s="125"/>
      <c r="K83" s="125"/>
      <c r="L83" s="125"/>
      <c r="M83" s="125"/>
      <c r="N83" s="125"/>
      <c r="O83" s="125"/>
      <c r="P83" s="125"/>
      <c r="Q83" s="125"/>
      <c r="R83" s="125"/>
      <c r="S83" s="125"/>
      <c r="T83" s="125"/>
      <c r="U83" s="810"/>
      <c r="V83" s="810"/>
      <c r="W83" s="810"/>
      <c r="X83" s="810"/>
      <c r="Y83" s="810"/>
      <c r="Z83" s="810"/>
      <c r="AA83" s="810"/>
      <c r="AB83" s="810"/>
      <c r="AC83" s="810"/>
      <c r="AD83" s="810"/>
      <c r="AE83" s="810"/>
      <c r="AF83" s="810"/>
      <c r="AG83" s="810"/>
      <c r="AH83" s="810"/>
      <c r="AI83" s="810"/>
      <c r="AJ83" s="810"/>
    </row>
    <row r="84" spans="1:36" ht="15.75" customHeight="1">
      <c r="A84" s="810"/>
      <c r="B84" s="810"/>
      <c r="C84" s="810"/>
      <c r="D84" s="810"/>
      <c r="E84" s="810"/>
      <c r="F84" s="810"/>
      <c r="G84" s="810"/>
      <c r="H84" s="810"/>
      <c r="I84" s="125"/>
      <c r="J84" s="125"/>
      <c r="K84" s="125"/>
      <c r="L84" s="125"/>
      <c r="M84" s="125"/>
      <c r="N84" s="125"/>
      <c r="O84" s="125"/>
      <c r="P84" s="125"/>
      <c r="Q84" s="125"/>
      <c r="R84" s="125"/>
      <c r="S84" s="125"/>
      <c r="T84" s="125"/>
      <c r="U84" s="810"/>
      <c r="V84" s="810"/>
      <c r="W84" s="810"/>
      <c r="X84" s="810"/>
      <c r="Y84" s="810"/>
      <c r="Z84" s="810"/>
      <c r="AA84" s="810"/>
      <c r="AB84" s="810"/>
      <c r="AC84" s="810"/>
      <c r="AD84" s="810"/>
      <c r="AE84" s="810"/>
      <c r="AF84" s="810"/>
      <c r="AG84" s="810"/>
      <c r="AH84" s="810"/>
      <c r="AI84" s="810"/>
      <c r="AJ84" s="810"/>
    </row>
    <row r="85" spans="1:36" ht="15.75" customHeight="1">
      <c r="A85" s="810"/>
      <c r="B85" s="810"/>
      <c r="C85" s="810"/>
      <c r="D85" s="810"/>
      <c r="E85" s="810"/>
      <c r="F85" s="810"/>
      <c r="G85" s="810"/>
      <c r="H85" s="810"/>
      <c r="I85" s="125"/>
      <c r="J85" s="125"/>
      <c r="K85" s="125"/>
      <c r="L85" s="125"/>
      <c r="M85" s="125"/>
      <c r="N85" s="125"/>
      <c r="O85" s="125"/>
      <c r="P85" s="125"/>
      <c r="Q85" s="125"/>
      <c r="R85" s="125"/>
      <c r="S85" s="125"/>
      <c r="T85" s="125"/>
      <c r="U85" s="810"/>
      <c r="V85" s="810"/>
      <c r="W85" s="810"/>
      <c r="X85" s="810"/>
      <c r="Y85" s="810"/>
      <c r="Z85" s="810"/>
      <c r="AA85" s="810"/>
      <c r="AB85" s="810"/>
      <c r="AC85" s="810"/>
      <c r="AD85" s="810"/>
      <c r="AE85" s="810"/>
      <c r="AF85" s="810"/>
      <c r="AG85" s="810"/>
      <c r="AH85" s="810"/>
      <c r="AI85" s="810"/>
      <c r="AJ85" s="810"/>
    </row>
    <row r="86" spans="1:36" ht="15.75" customHeight="1">
      <c r="A86" s="810"/>
      <c r="B86" s="810"/>
      <c r="C86" s="810"/>
      <c r="D86" s="810"/>
      <c r="E86" s="810"/>
      <c r="F86" s="810"/>
      <c r="G86" s="810"/>
      <c r="H86" s="810"/>
      <c r="I86" s="125"/>
      <c r="J86" s="125"/>
      <c r="K86" s="125"/>
      <c r="L86" s="125"/>
      <c r="M86" s="125"/>
      <c r="N86" s="125"/>
      <c r="O86" s="125"/>
      <c r="P86" s="125"/>
      <c r="Q86" s="125"/>
      <c r="R86" s="125"/>
      <c r="S86" s="125"/>
      <c r="T86" s="125"/>
      <c r="U86" s="810"/>
      <c r="V86" s="810"/>
      <c r="W86" s="810"/>
      <c r="X86" s="810"/>
      <c r="Y86" s="810"/>
      <c r="Z86" s="810"/>
      <c r="AA86" s="810"/>
      <c r="AB86" s="810"/>
      <c r="AC86" s="810"/>
      <c r="AD86" s="810"/>
      <c r="AE86" s="810"/>
      <c r="AF86" s="810"/>
      <c r="AG86" s="810"/>
      <c r="AH86" s="810"/>
      <c r="AI86" s="810"/>
      <c r="AJ86" s="810"/>
    </row>
    <row r="87" spans="1:36" ht="15.75" customHeight="1">
      <c r="A87" s="810"/>
      <c r="B87" s="810"/>
      <c r="C87" s="810"/>
      <c r="D87" s="810"/>
      <c r="E87" s="810"/>
      <c r="F87" s="810"/>
      <c r="G87" s="810"/>
      <c r="H87" s="810"/>
      <c r="I87" s="125"/>
      <c r="J87" s="125"/>
      <c r="K87" s="125"/>
      <c r="L87" s="125"/>
      <c r="M87" s="125"/>
      <c r="N87" s="125"/>
      <c r="O87" s="125"/>
      <c r="P87" s="125"/>
      <c r="Q87" s="125"/>
      <c r="R87" s="125"/>
      <c r="S87" s="125"/>
      <c r="T87" s="125"/>
      <c r="U87" s="810"/>
      <c r="V87" s="810"/>
      <c r="W87" s="810"/>
      <c r="X87" s="810"/>
      <c r="Y87" s="810"/>
      <c r="Z87" s="810"/>
      <c r="AA87" s="810"/>
      <c r="AB87" s="810"/>
      <c r="AC87" s="810"/>
      <c r="AD87" s="810"/>
      <c r="AE87" s="810"/>
      <c r="AF87" s="810"/>
      <c r="AG87" s="810"/>
      <c r="AH87" s="810"/>
      <c r="AI87" s="810"/>
      <c r="AJ87" s="810"/>
    </row>
    <row r="88" spans="1:36" ht="15.75" customHeight="1">
      <c r="A88" s="810"/>
      <c r="B88" s="810"/>
      <c r="C88" s="810"/>
      <c r="D88" s="810"/>
      <c r="E88" s="810"/>
      <c r="F88" s="810"/>
      <c r="G88" s="810"/>
      <c r="H88" s="810"/>
      <c r="I88" s="125"/>
      <c r="J88" s="125"/>
      <c r="K88" s="125"/>
      <c r="L88" s="125"/>
      <c r="M88" s="125"/>
      <c r="N88" s="125"/>
      <c r="O88" s="125"/>
      <c r="P88" s="125"/>
      <c r="Q88" s="125"/>
      <c r="R88" s="125"/>
      <c r="S88" s="125"/>
      <c r="T88" s="125"/>
      <c r="U88" s="810"/>
      <c r="V88" s="810"/>
      <c r="W88" s="810"/>
      <c r="X88" s="810"/>
      <c r="Y88" s="810"/>
      <c r="Z88" s="810"/>
      <c r="AA88" s="810"/>
      <c r="AB88" s="810"/>
      <c r="AC88" s="810"/>
      <c r="AD88" s="810"/>
      <c r="AE88" s="810"/>
      <c r="AF88" s="810"/>
      <c r="AG88" s="810"/>
      <c r="AH88" s="810"/>
      <c r="AI88" s="810"/>
      <c r="AJ88" s="810"/>
    </row>
    <row r="89" spans="1:36" ht="15.75" customHeight="1">
      <c r="A89" s="810"/>
      <c r="B89" s="810"/>
      <c r="C89" s="810"/>
      <c r="D89" s="810"/>
      <c r="E89" s="810"/>
      <c r="F89" s="810"/>
      <c r="G89" s="810"/>
      <c r="H89" s="810"/>
      <c r="I89" s="125"/>
      <c r="J89" s="125"/>
      <c r="K89" s="125"/>
      <c r="L89" s="125"/>
      <c r="M89" s="125"/>
      <c r="N89" s="125"/>
      <c r="O89" s="125"/>
      <c r="P89" s="125"/>
      <c r="Q89" s="125"/>
      <c r="R89" s="125"/>
      <c r="S89" s="125"/>
      <c r="T89" s="125"/>
      <c r="U89" s="810"/>
      <c r="V89" s="810"/>
      <c r="W89" s="810"/>
      <c r="X89" s="810"/>
      <c r="Y89" s="810"/>
      <c r="Z89" s="810"/>
      <c r="AA89" s="810"/>
      <c r="AB89" s="810"/>
      <c r="AC89" s="810"/>
      <c r="AD89" s="810"/>
      <c r="AE89" s="810"/>
      <c r="AF89" s="810"/>
      <c r="AG89" s="810"/>
      <c r="AH89" s="810"/>
      <c r="AI89" s="810"/>
      <c r="AJ89" s="810"/>
    </row>
    <row r="90" spans="1:36" ht="15.75" customHeight="1">
      <c r="A90" s="810"/>
      <c r="B90" s="810"/>
      <c r="C90" s="810"/>
      <c r="D90" s="810"/>
      <c r="E90" s="810"/>
      <c r="F90" s="810"/>
      <c r="G90" s="810"/>
      <c r="H90" s="810"/>
      <c r="I90" s="125"/>
      <c r="J90" s="125"/>
      <c r="K90" s="125"/>
      <c r="L90" s="125"/>
      <c r="M90" s="125"/>
      <c r="N90" s="125"/>
      <c r="O90" s="125"/>
      <c r="P90" s="125"/>
      <c r="Q90" s="125"/>
      <c r="R90" s="125"/>
      <c r="S90" s="125"/>
      <c r="T90" s="125"/>
      <c r="U90" s="810"/>
      <c r="V90" s="810"/>
      <c r="W90" s="810"/>
      <c r="X90" s="810"/>
      <c r="Y90" s="810"/>
      <c r="Z90" s="810"/>
      <c r="AA90" s="810"/>
      <c r="AB90" s="810"/>
      <c r="AC90" s="810"/>
      <c r="AD90" s="810"/>
      <c r="AE90" s="810"/>
      <c r="AF90" s="810"/>
      <c r="AG90" s="810"/>
      <c r="AH90" s="810"/>
      <c r="AI90" s="810"/>
      <c r="AJ90" s="810"/>
    </row>
    <row r="91" spans="1:36" ht="15.75" customHeight="1">
      <c r="A91" s="810"/>
      <c r="B91" s="810"/>
      <c r="C91" s="810"/>
      <c r="D91" s="810"/>
      <c r="E91" s="810"/>
      <c r="F91" s="810"/>
      <c r="G91" s="810"/>
      <c r="H91" s="810"/>
      <c r="I91" s="125"/>
      <c r="J91" s="125"/>
      <c r="K91" s="125"/>
      <c r="L91" s="125"/>
      <c r="M91" s="125"/>
      <c r="N91" s="125"/>
      <c r="O91" s="125"/>
      <c r="P91" s="125"/>
      <c r="Q91" s="125"/>
      <c r="R91" s="125"/>
      <c r="S91" s="125"/>
      <c r="T91" s="125"/>
      <c r="U91" s="810"/>
      <c r="V91" s="810"/>
      <c r="W91" s="810"/>
      <c r="X91" s="810"/>
      <c r="Y91" s="810"/>
      <c r="Z91" s="810"/>
      <c r="AA91" s="810"/>
      <c r="AB91" s="810"/>
      <c r="AC91" s="810"/>
      <c r="AD91" s="810"/>
      <c r="AE91" s="810"/>
      <c r="AF91" s="810"/>
      <c r="AG91" s="810"/>
      <c r="AH91" s="810"/>
      <c r="AI91" s="810"/>
      <c r="AJ91" s="810"/>
    </row>
    <row r="92" spans="1:36" ht="15.75" customHeight="1">
      <c r="A92" s="810"/>
      <c r="B92" s="810"/>
      <c r="C92" s="810"/>
      <c r="D92" s="810"/>
      <c r="E92" s="810"/>
      <c r="F92" s="810"/>
      <c r="G92" s="810"/>
      <c r="H92" s="810"/>
      <c r="I92" s="125"/>
      <c r="J92" s="125"/>
      <c r="K92" s="125"/>
      <c r="L92" s="125"/>
      <c r="M92" s="125"/>
      <c r="N92" s="125"/>
      <c r="O92" s="125"/>
      <c r="P92" s="125"/>
      <c r="Q92" s="125"/>
      <c r="R92" s="125"/>
      <c r="S92" s="125"/>
      <c r="T92" s="125"/>
      <c r="U92" s="810"/>
      <c r="V92" s="810"/>
      <c r="W92" s="810"/>
      <c r="X92" s="810"/>
      <c r="Y92" s="810"/>
      <c r="Z92" s="810"/>
      <c r="AA92" s="810"/>
      <c r="AB92" s="810"/>
      <c r="AC92" s="810"/>
      <c r="AD92" s="810"/>
      <c r="AE92" s="810"/>
      <c r="AF92" s="810"/>
      <c r="AG92" s="810"/>
      <c r="AH92" s="810"/>
      <c r="AI92" s="810"/>
      <c r="AJ92" s="810"/>
    </row>
    <row r="93" spans="1:36" ht="15.75" customHeight="1">
      <c r="A93" s="810"/>
      <c r="B93" s="810"/>
      <c r="C93" s="810"/>
      <c r="D93" s="810"/>
      <c r="E93" s="810"/>
      <c r="F93" s="810"/>
      <c r="G93" s="810"/>
      <c r="H93" s="810"/>
      <c r="I93" s="125"/>
      <c r="J93" s="125"/>
      <c r="K93" s="125"/>
      <c r="L93" s="125"/>
      <c r="M93" s="125"/>
      <c r="N93" s="125"/>
      <c r="O93" s="125"/>
      <c r="P93" s="125"/>
      <c r="Q93" s="125"/>
      <c r="R93" s="125"/>
      <c r="S93" s="125"/>
      <c r="T93" s="125"/>
      <c r="U93" s="810"/>
      <c r="V93" s="810"/>
      <c r="W93" s="810"/>
      <c r="X93" s="810"/>
      <c r="Y93" s="810"/>
      <c r="Z93" s="810"/>
      <c r="AA93" s="810"/>
      <c r="AB93" s="810"/>
      <c r="AC93" s="810"/>
      <c r="AD93" s="810"/>
      <c r="AE93" s="810"/>
      <c r="AF93" s="810"/>
      <c r="AG93" s="810"/>
      <c r="AH93" s="810"/>
      <c r="AI93" s="810"/>
      <c r="AJ93" s="810"/>
    </row>
    <row r="94" spans="1:36" ht="15.75" customHeight="1">
      <c r="A94" s="810"/>
      <c r="B94" s="810"/>
      <c r="C94" s="810"/>
      <c r="D94" s="810"/>
      <c r="E94" s="810"/>
      <c r="F94" s="810"/>
      <c r="G94" s="810"/>
      <c r="H94" s="810"/>
      <c r="I94" s="125"/>
      <c r="J94" s="125"/>
      <c r="K94" s="125"/>
      <c r="L94" s="125"/>
      <c r="M94" s="125"/>
      <c r="N94" s="125"/>
      <c r="O94" s="125"/>
      <c r="P94" s="125"/>
      <c r="Q94" s="125"/>
      <c r="R94" s="125"/>
      <c r="S94" s="125"/>
      <c r="T94" s="125"/>
      <c r="U94" s="810"/>
      <c r="V94" s="810"/>
      <c r="W94" s="810"/>
      <c r="X94" s="810"/>
      <c r="Y94" s="810"/>
      <c r="Z94" s="810"/>
      <c r="AA94" s="810"/>
      <c r="AB94" s="810"/>
      <c r="AC94" s="810"/>
      <c r="AD94" s="810"/>
      <c r="AE94" s="810"/>
      <c r="AF94" s="810"/>
      <c r="AG94" s="810"/>
      <c r="AH94" s="810"/>
      <c r="AI94" s="810"/>
      <c r="AJ94" s="810"/>
    </row>
    <row r="95" spans="1:36" ht="15.75" customHeight="1">
      <c r="A95" s="810"/>
      <c r="B95" s="810"/>
      <c r="C95" s="810"/>
      <c r="D95" s="810"/>
      <c r="E95" s="810"/>
      <c r="F95" s="810"/>
      <c r="G95" s="810"/>
      <c r="H95" s="810"/>
      <c r="I95" s="125"/>
      <c r="J95" s="125"/>
      <c r="K95" s="125"/>
      <c r="L95" s="125"/>
      <c r="M95" s="125"/>
      <c r="N95" s="125"/>
      <c r="O95" s="125"/>
      <c r="P95" s="125"/>
      <c r="Q95" s="125"/>
      <c r="R95" s="125"/>
      <c r="S95" s="125"/>
      <c r="T95" s="125"/>
      <c r="U95" s="810"/>
      <c r="V95" s="810"/>
      <c r="W95" s="810"/>
      <c r="X95" s="810"/>
      <c r="Y95" s="810"/>
      <c r="Z95" s="810"/>
      <c r="AA95" s="810"/>
      <c r="AB95" s="810"/>
      <c r="AC95" s="810"/>
      <c r="AD95" s="810"/>
      <c r="AE95" s="810"/>
      <c r="AF95" s="810"/>
      <c r="AG95" s="810"/>
      <c r="AH95" s="810"/>
      <c r="AI95" s="810"/>
      <c r="AJ95" s="810"/>
    </row>
    <row r="96" spans="1:36" ht="15.75" customHeight="1">
      <c r="A96" s="810"/>
      <c r="B96" s="810"/>
      <c r="C96" s="810"/>
      <c r="D96" s="810"/>
      <c r="E96" s="810"/>
      <c r="F96" s="810"/>
      <c r="G96" s="810"/>
      <c r="H96" s="810"/>
      <c r="I96" s="125"/>
      <c r="J96" s="125"/>
      <c r="K96" s="125"/>
      <c r="L96" s="125"/>
      <c r="M96" s="125"/>
      <c r="N96" s="125"/>
      <c r="O96" s="125"/>
      <c r="P96" s="125"/>
      <c r="Q96" s="125"/>
      <c r="R96" s="125"/>
      <c r="S96" s="125"/>
      <c r="T96" s="125"/>
      <c r="U96" s="810"/>
      <c r="V96" s="810"/>
      <c r="W96" s="810"/>
      <c r="X96" s="810"/>
      <c r="Y96" s="810"/>
      <c r="Z96" s="810"/>
      <c r="AA96" s="810"/>
      <c r="AB96" s="810"/>
      <c r="AC96" s="810"/>
      <c r="AD96" s="810"/>
      <c r="AE96" s="810"/>
      <c r="AF96" s="810"/>
      <c r="AG96" s="810"/>
      <c r="AH96" s="810"/>
      <c r="AI96" s="810"/>
      <c r="AJ96" s="810"/>
    </row>
    <row r="97" spans="1:36" ht="15.75" customHeight="1">
      <c r="A97" s="810"/>
      <c r="B97" s="810"/>
      <c r="C97" s="810"/>
      <c r="D97" s="810"/>
      <c r="E97" s="810"/>
      <c r="F97" s="810"/>
      <c r="G97" s="810"/>
      <c r="H97" s="810"/>
      <c r="I97" s="125"/>
      <c r="J97" s="125"/>
      <c r="K97" s="125"/>
      <c r="L97" s="125"/>
      <c r="M97" s="125"/>
      <c r="N97" s="125"/>
      <c r="O97" s="125"/>
      <c r="P97" s="125"/>
      <c r="Q97" s="125"/>
      <c r="R97" s="125"/>
      <c r="S97" s="125"/>
      <c r="T97" s="125"/>
      <c r="U97" s="810"/>
      <c r="V97" s="810"/>
      <c r="W97" s="810"/>
      <c r="X97" s="810"/>
      <c r="Y97" s="810"/>
      <c r="Z97" s="810"/>
      <c r="AA97" s="810"/>
      <c r="AB97" s="810"/>
      <c r="AC97" s="810"/>
      <c r="AD97" s="810"/>
      <c r="AE97" s="810"/>
      <c r="AF97" s="810"/>
      <c r="AG97" s="810"/>
      <c r="AH97" s="810"/>
      <c r="AI97" s="810"/>
      <c r="AJ97" s="810"/>
    </row>
    <row r="98" spans="1:36" ht="15.75" customHeight="1">
      <c r="A98" s="810"/>
      <c r="B98" s="810"/>
      <c r="C98" s="810"/>
      <c r="D98" s="810"/>
      <c r="E98" s="810"/>
      <c r="F98" s="810"/>
      <c r="G98" s="810"/>
      <c r="H98" s="810"/>
      <c r="I98" s="125"/>
      <c r="J98" s="125"/>
      <c r="K98" s="125"/>
      <c r="L98" s="125"/>
      <c r="M98" s="125"/>
      <c r="N98" s="125"/>
      <c r="O98" s="125"/>
      <c r="P98" s="125"/>
      <c r="Q98" s="125"/>
      <c r="R98" s="125"/>
      <c r="S98" s="125"/>
      <c r="T98" s="125"/>
      <c r="U98" s="810"/>
      <c r="V98" s="810"/>
      <c r="W98" s="810"/>
      <c r="X98" s="810"/>
      <c r="Y98" s="810"/>
      <c r="Z98" s="810"/>
      <c r="AA98" s="810"/>
      <c r="AB98" s="810"/>
      <c r="AC98" s="810"/>
      <c r="AD98" s="810"/>
      <c r="AE98" s="810"/>
      <c r="AF98" s="810"/>
      <c r="AG98" s="810"/>
      <c r="AH98" s="810"/>
      <c r="AI98" s="810"/>
      <c r="AJ98" s="810"/>
    </row>
    <row r="99" spans="1:36" ht="15.75" customHeight="1">
      <c r="A99" s="810"/>
      <c r="B99" s="810"/>
      <c r="C99" s="810"/>
      <c r="D99" s="810"/>
      <c r="E99" s="810"/>
      <c r="F99" s="810"/>
      <c r="G99" s="810"/>
      <c r="H99" s="810"/>
      <c r="I99" s="125"/>
      <c r="J99" s="125"/>
      <c r="K99" s="125"/>
      <c r="L99" s="125"/>
      <c r="M99" s="125"/>
      <c r="N99" s="125"/>
      <c r="O99" s="125"/>
      <c r="P99" s="125"/>
      <c r="Q99" s="125"/>
      <c r="R99" s="125"/>
      <c r="S99" s="125"/>
      <c r="T99" s="125"/>
      <c r="U99" s="810"/>
      <c r="V99" s="810"/>
      <c r="W99" s="810"/>
      <c r="X99" s="810"/>
      <c r="Y99" s="810"/>
      <c r="Z99" s="810"/>
      <c r="AA99" s="810"/>
      <c r="AB99" s="810"/>
      <c r="AC99" s="810"/>
      <c r="AD99" s="810"/>
      <c r="AE99" s="810"/>
      <c r="AF99" s="810"/>
      <c r="AG99" s="810"/>
      <c r="AH99" s="810"/>
      <c r="AI99" s="810"/>
      <c r="AJ99" s="810"/>
    </row>
    <row r="100" spans="1:36" ht="15.75" customHeight="1">
      <c r="A100" s="810"/>
      <c r="B100" s="810"/>
      <c r="C100" s="810"/>
      <c r="D100" s="810"/>
      <c r="E100" s="810"/>
      <c r="F100" s="810"/>
      <c r="G100" s="810"/>
      <c r="H100" s="810"/>
      <c r="I100" s="125"/>
      <c r="J100" s="125"/>
      <c r="K100" s="125"/>
      <c r="L100" s="125"/>
      <c r="M100" s="125"/>
      <c r="N100" s="125"/>
      <c r="O100" s="125"/>
      <c r="P100" s="125"/>
      <c r="Q100" s="125"/>
      <c r="R100" s="125"/>
      <c r="S100" s="125"/>
      <c r="T100" s="125"/>
      <c r="U100" s="810"/>
      <c r="V100" s="810"/>
      <c r="W100" s="810"/>
      <c r="X100" s="810"/>
      <c r="Y100" s="810"/>
      <c r="Z100" s="810"/>
      <c r="AA100" s="810"/>
      <c r="AB100" s="810"/>
      <c r="AC100" s="810"/>
      <c r="AD100" s="810"/>
      <c r="AE100" s="810"/>
      <c r="AF100" s="810"/>
      <c r="AG100" s="810"/>
      <c r="AH100" s="810"/>
      <c r="AI100" s="810"/>
      <c r="AJ100" s="810"/>
    </row>
    <row r="101" spans="1:36" ht="15.75" customHeight="1">
      <c r="A101" s="810"/>
      <c r="B101" s="810"/>
      <c r="C101" s="810"/>
      <c r="D101" s="810"/>
      <c r="E101" s="810"/>
      <c r="F101" s="810"/>
      <c r="G101" s="810"/>
      <c r="H101" s="810"/>
      <c r="I101" s="125"/>
      <c r="J101" s="125"/>
      <c r="K101" s="125"/>
      <c r="L101" s="125"/>
      <c r="M101" s="125"/>
      <c r="N101" s="125"/>
      <c r="O101" s="125"/>
      <c r="P101" s="125"/>
      <c r="Q101" s="125"/>
      <c r="R101" s="125"/>
      <c r="S101" s="125"/>
      <c r="T101" s="125"/>
      <c r="U101" s="810"/>
      <c r="V101" s="810"/>
      <c r="W101" s="810"/>
      <c r="X101" s="810"/>
      <c r="Y101" s="810"/>
      <c r="Z101" s="810"/>
      <c r="AA101" s="810"/>
      <c r="AB101" s="810"/>
      <c r="AC101" s="810"/>
      <c r="AD101" s="810"/>
      <c r="AE101" s="810"/>
      <c r="AF101" s="810"/>
      <c r="AG101" s="810"/>
      <c r="AH101" s="810"/>
      <c r="AI101" s="810"/>
      <c r="AJ101" s="810"/>
    </row>
    <row r="102" spans="1:36" ht="15.75" customHeight="1">
      <c r="A102" s="810"/>
      <c r="B102" s="810"/>
      <c r="C102" s="810"/>
      <c r="D102" s="810"/>
      <c r="E102" s="810"/>
      <c r="F102" s="810"/>
      <c r="G102" s="810"/>
      <c r="H102" s="810"/>
      <c r="I102" s="125"/>
      <c r="J102" s="125"/>
      <c r="K102" s="125"/>
      <c r="L102" s="125"/>
      <c r="M102" s="125"/>
      <c r="N102" s="125"/>
      <c r="O102" s="125"/>
      <c r="P102" s="125"/>
      <c r="Q102" s="125"/>
      <c r="R102" s="125"/>
      <c r="S102" s="125"/>
      <c r="T102" s="125"/>
      <c r="U102" s="810"/>
      <c r="V102" s="810"/>
      <c r="W102" s="810"/>
      <c r="X102" s="810"/>
      <c r="Y102" s="810"/>
      <c r="Z102" s="810"/>
      <c r="AA102" s="810"/>
      <c r="AB102" s="810"/>
      <c r="AC102" s="810"/>
      <c r="AD102" s="810"/>
      <c r="AE102" s="810"/>
      <c r="AF102" s="810"/>
      <c r="AG102" s="810"/>
      <c r="AH102" s="810"/>
      <c r="AI102" s="810"/>
      <c r="AJ102" s="810"/>
    </row>
    <row r="103" spans="1:36" ht="15.75" customHeight="1">
      <c r="A103" s="810"/>
      <c r="B103" s="810"/>
      <c r="C103" s="810"/>
      <c r="D103" s="810"/>
      <c r="E103" s="810"/>
      <c r="F103" s="810"/>
      <c r="G103" s="810"/>
      <c r="H103" s="810"/>
      <c r="I103" s="125"/>
      <c r="J103" s="125"/>
      <c r="K103" s="125"/>
      <c r="L103" s="125"/>
      <c r="M103" s="125"/>
      <c r="N103" s="125"/>
      <c r="O103" s="125"/>
      <c r="P103" s="125"/>
      <c r="Q103" s="125"/>
      <c r="R103" s="125"/>
      <c r="S103" s="125"/>
      <c r="T103" s="125"/>
      <c r="U103" s="810"/>
      <c r="V103" s="810"/>
      <c r="W103" s="810"/>
      <c r="X103" s="810"/>
      <c r="Y103" s="810"/>
      <c r="Z103" s="810"/>
      <c r="AA103" s="810"/>
      <c r="AB103" s="810"/>
      <c r="AC103" s="810"/>
      <c r="AD103" s="810"/>
      <c r="AE103" s="810"/>
      <c r="AF103" s="810"/>
      <c r="AG103" s="810"/>
      <c r="AH103" s="810"/>
      <c r="AI103" s="810"/>
      <c r="AJ103" s="810"/>
    </row>
    <row r="104" spans="1:36" ht="15.75" customHeight="1">
      <c r="A104" s="810"/>
      <c r="B104" s="810"/>
      <c r="C104" s="810"/>
      <c r="D104" s="810"/>
      <c r="E104" s="810"/>
      <c r="F104" s="810"/>
      <c r="G104" s="810"/>
      <c r="H104" s="810"/>
      <c r="I104" s="125"/>
      <c r="J104" s="125"/>
      <c r="K104" s="125"/>
      <c r="L104" s="125"/>
      <c r="M104" s="125"/>
      <c r="N104" s="125"/>
      <c r="O104" s="125"/>
      <c r="P104" s="125"/>
      <c r="Q104" s="125"/>
      <c r="R104" s="125"/>
      <c r="S104" s="125"/>
      <c r="T104" s="125"/>
      <c r="U104" s="810"/>
      <c r="V104" s="810"/>
      <c r="W104" s="810"/>
      <c r="X104" s="810"/>
      <c r="Y104" s="810"/>
      <c r="Z104" s="810"/>
      <c r="AA104" s="810"/>
      <c r="AB104" s="810"/>
      <c r="AC104" s="810"/>
      <c r="AD104" s="810"/>
      <c r="AE104" s="810"/>
      <c r="AF104" s="810"/>
      <c r="AG104" s="810"/>
      <c r="AH104" s="810"/>
      <c r="AI104" s="810"/>
      <c r="AJ104" s="810"/>
    </row>
    <row r="105" spans="1:36" ht="15.75" customHeight="1">
      <c r="A105" s="810"/>
      <c r="B105" s="810"/>
      <c r="C105" s="810"/>
      <c r="D105" s="810"/>
      <c r="E105" s="810"/>
      <c r="F105" s="810"/>
      <c r="G105" s="810"/>
      <c r="H105" s="810"/>
      <c r="I105" s="125"/>
      <c r="J105" s="125"/>
      <c r="K105" s="125"/>
      <c r="L105" s="125"/>
      <c r="M105" s="125"/>
      <c r="N105" s="125"/>
      <c r="O105" s="125"/>
      <c r="P105" s="125"/>
      <c r="Q105" s="125"/>
      <c r="R105" s="125"/>
      <c r="S105" s="125"/>
      <c r="T105" s="125"/>
      <c r="U105" s="810"/>
      <c r="V105" s="810"/>
      <c r="W105" s="810"/>
      <c r="X105" s="810"/>
      <c r="Y105" s="810"/>
      <c r="Z105" s="810"/>
      <c r="AA105" s="810"/>
      <c r="AB105" s="810"/>
      <c r="AC105" s="810"/>
      <c r="AD105" s="810"/>
      <c r="AE105" s="810"/>
      <c r="AF105" s="810"/>
      <c r="AG105" s="810"/>
      <c r="AH105" s="810"/>
      <c r="AI105" s="810"/>
      <c r="AJ105" s="810"/>
    </row>
    <row r="106" spans="1:36" ht="15.75" customHeight="1">
      <c r="A106" s="810"/>
      <c r="B106" s="810"/>
      <c r="C106" s="810"/>
      <c r="D106" s="810"/>
      <c r="E106" s="810"/>
      <c r="F106" s="810"/>
      <c r="G106" s="810"/>
      <c r="H106" s="810"/>
      <c r="I106" s="125"/>
      <c r="J106" s="125"/>
      <c r="K106" s="125"/>
      <c r="L106" s="125"/>
      <c r="M106" s="125"/>
      <c r="N106" s="125"/>
      <c r="O106" s="125"/>
      <c r="P106" s="125"/>
      <c r="Q106" s="125"/>
      <c r="R106" s="125"/>
      <c r="S106" s="125"/>
      <c r="T106" s="125"/>
      <c r="U106" s="810"/>
      <c r="V106" s="810"/>
      <c r="W106" s="810"/>
      <c r="X106" s="810"/>
      <c r="Y106" s="810"/>
      <c r="Z106" s="810"/>
      <c r="AA106" s="810"/>
      <c r="AB106" s="810"/>
      <c r="AC106" s="810"/>
      <c r="AD106" s="810"/>
      <c r="AE106" s="810"/>
      <c r="AF106" s="810"/>
      <c r="AG106" s="810"/>
      <c r="AH106" s="810"/>
      <c r="AI106" s="810"/>
      <c r="AJ106" s="810"/>
    </row>
    <row r="107" spans="1:36" ht="15.75" customHeight="1">
      <c r="A107" s="810"/>
      <c r="B107" s="810"/>
      <c r="C107" s="810"/>
      <c r="D107" s="810"/>
      <c r="E107" s="810"/>
      <c r="F107" s="810"/>
      <c r="G107" s="810"/>
      <c r="H107" s="810"/>
      <c r="I107" s="125"/>
      <c r="J107" s="125"/>
      <c r="K107" s="125"/>
      <c r="L107" s="125"/>
      <c r="M107" s="125"/>
      <c r="N107" s="125"/>
      <c r="O107" s="125"/>
      <c r="P107" s="125"/>
      <c r="Q107" s="125"/>
      <c r="R107" s="125"/>
      <c r="S107" s="125"/>
      <c r="T107" s="125"/>
      <c r="U107" s="810"/>
      <c r="V107" s="810"/>
      <c r="W107" s="810"/>
      <c r="X107" s="810"/>
      <c r="Y107" s="810"/>
      <c r="Z107" s="810"/>
      <c r="AA107" s="810"/>
      <c r="AB107" s="810"/>
      <c r="AC107" s="810"/>
      <c r="AD107" s="810"/>
      <c r="AE107" s="810"/>
      <c r="AF107" s="810"/>
      <c r="AG107" s="810"/>
      <c r="AH107" s="810"/>
      <c r="AI107" s="810"/>
      <c r="AJ107" s="810"/>
    </row>
    <row r="108" spans="1:36" ht="15.75" customHeight="1">
      <c r="A108" s="810"/>
      <c r="B108" s="810"/>
      <c r="C108" s="810"/>
      <c r="D108" s="810"/>
      <c r="E108" s="810"/>
      <c r="F108" s="810"/>
      <c r="G108" s="810"/>
      <c r="H108" s="810"/>
      <c r="I108" s="125"/>
      <c r="J108" s="125"/>
      <c r="K108" s="125"/>
      <c r="L108" s="125"/>
      <c r="M108" s="125"/>
      <c r="N108" s="125"/>
      <c r="O108" s="125"/>
      <c r="P108" s="125"/>
      <c r="Q108" s="125"/>
      <c r="R108" s="125"/>
      <c r="S108" s="125"/>
      <c r="T108" s="125"/>
      <c r="U108" s="810"/>
      <c r="V108" s="810"/>
      <c r="W108" s="810"/>
      <c r="X108" s="810"/>
      <c r="Y108" s="810"/>
      <c r="Z108" s="810"/>
      <c r="AA108" s="810"/>
      <c r="AB108" s="810"/>
      <c r="AC108" s="810"/>
      <c r="AD108" s="810"/>
      <c r="AE108" s="810"/>
      <c r="AF108" s="810"/>
      <c r="AG108" s="810"/>
      <c r="AH108" s="810"/>
      <c r="AI108" s="810"/>
      <c r="AJ108" s="810"/>
    </row>
    <row r="109" spans="1:36" ht="15.75" customHeight="1">
      <c r="A109" s="810"/>
      <c r="B109" s="810"/>
      <c r="C109" s="810"/>
      <c r="D109" s="810"/>
      <c r="E109" s="810"/>
      <c r="F109" s="810"/>
      <c r="G109" s="810"/>
      <c r="H109" s="810"/>
      <c r="I109" s="125"/>
      <c r="J109" s="125"/>
      <c r="K109" s="125"/>
      <c r="L109" s="125"/>
      <c r="M109" s="125"/>
      <c r="N109" s="125"/>
      <c r="O109" s="125"/>
      <c r="P109" s="125"/>
      <c r="Q109" s="125"/>
      <c r="R109" s="125"/>
      <c r="S109" s="125"/>
      <c r="T109" s="125"/>
      <c r="U109" s="810"/>
      <c r="V109" s="810"/>
      <c r="W109" s="810"/>
      <c r="X109" s="810"/>
      <c r="Y109" s="810"/>
      <c r="Z109" s="810"/>
      <c r="AA109" s="810"/>
      <c r="AB109" s="810"/>
      <c r="AC109" s="810"/>
      <c r="AD109" s="810"/>
      <c r="AE109" s="810"/>
      <c r="AF109" s="810"/>
      <c r="AG109" s="810"/>
      <c r="AH109" s="810"/>
      <c r="AI109" s="810"/>
      <c r="AJ109" s="810"/>
    </row>
    <row r="110" spans="1:36" ht="15.75" customHeight="1">
      <c r="A110" s="810"/>
      <c r="B110" s="810"/>
      <c r="C110" s="810"/>
      <c r="D110" s="810"/>
      <c r="E110" s="810"/>
      <c r="F110" s="810"/>
      <c r="G110" s="810"/>
      <c r="H110" s="810"/>
      <c r="I110" s="125"/>
      <c r="J110" s="125"/>
      <c r="K110" s="125"/>
      <c r="L110" s="125"/>
      <c r="M110" s="125"/>
      <c r="N110" s="125"/>
      <c r="O110" s="125"/>
      <c r="P110" s="125"/>
      <c r="Q110" s="125"/>
      <c r="R110" s="125"/>
      <c r="S110" s="125"/>
      <c r="T110" s="125"/>
      <c r="U110" s="810"/>
      <c r="V110" s="810"/>
      <c r="W110" s="810"/>
      <c r="X110" s="810"/>
      <c r="Y110" s="810"/>
      <c r="Z110" s="810"/>
      <c r="AA110" s="810"/>
      <c r="AB110" s="810"/>
      <c r="AC110" s="810"/>
      <c r="AD110" s="810"/>
      <c r="AE110" s="810"/>
      <c r="AF110" s="810"/>
      <c r="AG110" s="810"/>
      <c r="AH110" s="810"/>
      <c r="AI110" s="810"/>
      <c r="AJ110" s="810"/>
    </row>
    <row r="111" spans="1:36" ht="15.75" customHeight="1">
      <c r="A111" s="810"/>
      <c r="B111" s="810"/>
      <c r="C111" s="810"/>
      <c r="D111" s="810"/>
      <c r="E111" s="810"/>
      <c r="F111" s="810"/>
      <c r="G111" s="810"/>
      <c r="H111" s="810"/>
      <c r="I111" s="125"/>
      <c r="J111" s="125"/>
      <c r="K111" s="125"/>
      <c r="L111" s="125"/>
      <c r="M111" s="125"/>
      <c r="N111" s="125"/>
      <c r="O111" s="125"/>
      <c r="P111" s="125"/>
      <c r="Q111" s="125"/>
      <c r="R111" s="125"/>
      <c r="S111" s="125"/>
      <c r="T111" s="125"/>
      <c r="U111" s="810"/>
      <c r="V111" s="810"/>
      <c r="W111" s="810"/>
      <c r="X111" s="810"/>
      <c r="Y111" s="810"/>
      <c r="Z111" s="810"/>
      <c r="AA111" s="810"/>
      <c r="AB111" s="810"/>
      <c r="AC111" s="810"/>
      <c r="AD111" s="810"/>
      <c r="AE111" s="810"/>
      <c r="AF111" s="810"/>
      <c r="AG111" s="810"/>
      <c r="AH111" s="810"/>
      <c r="AI111" s="810"/>
      <c r="AJ111" s="810"/>
    </row>
    <row r="112" spans="1:36" ht="15.75" customHeight="1">
      <c r="A112" s="810"/>
      <c r="B112" s="810"/>
      <c r="C112" s="810"/>
      <c r="D112" s="810"/>
      <c r="E112" s="810"/>
      <c r="F112" s="810"/>
      <c r="G112" s="810"/>
      <c r="H112" s="810"/>
      <c r="I112" s="125"/>
      <c r="J112" s="125"/>
      <c r="K112" s="125"/>
      <c r="L112" s="125"/>
      <c r="M112" s="125"/>
      <c r="N112" s="125"/>
      <c r="O112" s="125"/>
      <c r="P112" s="125"/>
      <c r="Q112" s="125"/>
      <c r="R112" s="125"/>
      <c r="S112" s="125"/>
      <c r="T112" s="125"/>
      <c r="U112" s="810"/>
      <c r="V112" s="810"/>
      <c r="W112" s="810"/>
      <c r="X112" s="810"/>
      <c r="Y112" s="810"/>
      <c r="Z112" s="810"/>
      <c r="AA112" s="810"/>
      <c r="AB112" s="810"/>
      <c r="AC112" s="810"/>
      <c r="AD112" s="810"/>
      <c r="AE112" s="810"/>
      <c r="AF112" s="810"/>
      <c r="AG112" s="810"/>
      <c r="AH112" s="810"/>
      <c r="AI112" s="810"/>
      <c r="AJ112" s="810"/>
    </row>
    <row r="113" spans="1:36" ht="15.75" customHeight="1">
      <c r="A113" s="810"/>
      <c r="B113" s="810"/>
      <c r="C113" s="810"/>
      <c r="D113" s="810"/>
      <c r="E113" s="810"/>
      <c r="F113" s="810"/>
      <c r="G113" s="810"/>
      <c r="H113" s="810"/>
      <c r="I113" s="125"/>
      <c r="J113" s="125"/>
      <c r="K113" s="125"/>
      <c r="L113" s="125"/>
      <c r="M113" s="125"/>
      <c r="N113" s="125"/>
      <c r="O113" s="125"/>
      <c r="P113" s="125"/>
      <c r="Q113" s="125"/>
      <c r="R113" s="125"/>
      <c r="S113" s="125"/>
      <c r="T113" s="125"/>
      <c r="U113" s="810"/>
      <c r="V113" s="810"/>
      <c r="W113" s="810"/>
      <c r="X113" s="810"/>
      <c r="Y113" s="810"/>
      <c r="Z113" s="810"/>
      <c r="AA113" s="810"/>
      <c r="AB113" s="810"/>
      <c r="AC113" s="810"/>
      <c r="AD113" s="810"/>
      <c r="AE113" s="810"/>
      <c r="AF113" s="810"/>
      <c r="AG113" s="810"/>
      <c r="AH113" s="810"/>
      <c r="AI113" s="810"/>
      <c r="AJ113" s="810"/>
    </row>
    <row r="114" spans="1:36" ht="15.75" customHeight="1">
      <c r="A114" s="810"/>
      <c r="B114" s="810"/>
      <c r="C114" s="810"/>
      <c r="D114" s="810"/>
      <c r="E114" s="810"/>
      <c r="F114" s="810"/>
      <c r="G114" s="810"/>
      <c r="H114" s="810"/>
      <c r="I114" s="125"/>
      <c r="J114" s="125"/>
      <c r="K114" s="125"/>
      <c r="L114" s="125"/>
      <c r="M114" s="125"/>
      <c r="N114" s="125"/>
      <c r="O114" s="125"/>
      <c r="P114" s="125"/>
      <c r="Q114" s="125"/>
      <c r="R114" s="125"/>
      <c r="S114" s="125"/>
      <c r="T114" s="125"/>
      <c r="U114" s="810"/>
      <c r="V114" s="810"/>
      <c r="W114" s="810"/>
      <c r="X114" s="810"/>
      <c r="Y114" s="810"/>
      <c r="Z114" s="810"/>
      <c r="AA114" s="810"/>
      <c r="AB114" s="810"/>
      <c r="AC114" s="810"/>
      <c r="AD114" s="810"/>
      <c r="AE114" s="810"/>
      <c r="AF114" s="810"/>
      <c r="AG114" s="810"/>
      <c r="AH114" s="810"/>
      <c r="AI114" s="810"/>
      <c r="AJ114" s="810"/>
    </row>
    <row r="115" spans="1:36" ht="15.75" customHeight="1">
      <c r="A115" s="810"/>
      <c r="B115" s="810"/>
      <c r="C115" s="810"/>
      <c r="D115" s="810"/>
      <c r="E115" s="810"/>
      <c r="F115" s="810"/>
      <c r="G115" s="810"/>
      <c r="H115" s="810"/>
      <c r="I115" s="125"/>
      <c r="J115" s="125"/>
      <c r="K115" s="125"/>
      <c r="L115" s="125"/>
      <c r="M115" s="125"/>
      <c r="N115" s="125"/>
      <c r="O115" s="125"/>
      <c r="P115" s="125"/>
      <c r="Q115" s="125"/>
      <c r="R115" s="125"/>
      <c r="S115" s="125"/>
      <c r="T115" s="125"/>
      <c r="U115" s="810"/>
      <c r="V115" s="810"/>
      <c r="W115" s="810"/>
      <c r="X115" s="810"/>
      <c r="Y115" s="810"/>
      <c r="Z115" s="810"/>
      <c r="AA115" s="810"/>
      <c r="AB115" s="810"/>
      <c r="AC115" s="810"/>
      <c r="AD115" s="810"/>
      <c r="AE115" s="810"/>
      <c r="AF115" s="810"/>
      <c r="AG115" s="810"/>
      <c r="AH115" s="810"/>
      <c r="AI115" s="810"/>
      <c r="AJ115" s="810"/>
    </row>
    <row r="116" spans="1:36" ht="15.75" customHeight="1">
      <c r="A116" s="810"/>
      <c r="B116" s="810"/>
      <c r="C116" s="810"/>
      <c r="D116" s="810"/>
      <c r="E116" s="810"/>
      <c r="F116" s="810"/>
      <c r="G116" s="810"/>
      <c r="H116" s="810"/>
      <c r="I116" s="125"/>
      <c r="J116" s="125"/>
      <c r="K116" s="125"/>
      <c r="L116" s="125"/>
      <c r="M116" s="125"/>
      <c r="N116" s="125"/>
      <c r="O116" s="125"/>
      <c r="P116" s="125"/>
      <c r="Q116" s="125"/>
      <c r="R116" s="125"/>
      <c r="S116" s="125"/>
      <c r="T116" s="125"/>
      <c r="U116" s="810"/>
      <c r="V116" s="810"/>
      <c r="W116" s="810"/>
      <c r="X116" s="810"/>
      <c r="Y116" s="810"/>
      <c r="Z116" s="810"/>
      <c r="AA116" s="810"/>
      <c r="AB116" s="810"/>
      <c r="AC116" s="810"/>
      <c r="AD116" s="810"/>
      <c r="AE116" s="810"/>
      <c r="AF116" s="810"/>
      <c r="AG116" s="810"/>
      <c r="AH116" s="810"/>
      <c r="AI116" s="810"/>
      <c r="AJ116" s="810"/>
    </row>
    <row r="117" spans="1:36" ht="15.75" customHeight="1">
      <c r="A117" s="810"/>
      <c r="B117" s="810"/>
      <c r="C117" s="810"/>
      <c r="D117" s="810"/>
      <c r="E117" s="810"/>
      <c r="F117" s="810"/>
      <c r="G117" s="810"/>
      <c r="H117" s="810"/>
      <c r="I117" s="125"/>
      <c r="J117" s="125"/>
      <c r="K117" s="125"/>
      <c r="L117" s="125"/>
      <c r="M117" s="125"/>
      <c r="N117" s="125"/>
      <c r="O117" s="125"/>
      <c r="P117" s="125"/>
      <c r="Q117" s="125"/>
      <c r="R117" s="125"/>
      <c r="S117" s="125"/>
      <c r="T117" s="125"/>
      <c r="U117" s="810"/>
      <c r="V117" s="810"/>
      <c r="W117" s="810"/>
      <c r="X117" s="810"/>
      <c r="Y117" s="810"/>
      <c r="Z117" s="810"/>
      <c r="AA117" s="810"/>
      <c r="AB117" s="810"/>
      <c r="AC117" s="810"/>
      <c r="AD117" s="810"/>
      <c r="AE117" s="810"/>
      <c r="AF117" s="810"/>
      <c r="AG117" s="810"/>
      <c r="AH117" s="810"/>
      <c r="AI117" s="810"/>
      <c r="AJ117" s="810"/>
    </row>
    <row r="118" spans="1:36" ht="15.75" customHeight="1">
      <c r="A118" s="810"/>
      <c r="B118" s="810"/>
      <c r="C118" s="810"/>
      <c r="D118" s="810"/>
      <c r="E118" s="810"/>
      <c r="F118" s="810"/>
      <c r="G118" s="810"/>
      <c r="H118" s="810"/>
      <c r="I118" s="125"/>
      <c r="J118" s="125"/>
      <c r="K118" s="125"/>
      <c r="L118" s="125"/>
      <c r="M118" s="125"/>
      <c r="N118" s="125"/>
      <c r="O118" s="125"/>
      <c r="P118" s="125"/>
      <c r="Q118" s="125"/>
      <c r="R118" s="125"/>
      <c r="S118" s="125"/>
      <c r="T118" s="125"/>
      <c r="U118" s="810"/>
      <c r="V118" s="810"/>
      <c r="W118" s="810"/>
      <c r="X118" s="810"/>
      <c r="Y118" s="810"/>
      <c r="Z118" s="810"/>
      <c r="AA118" s="810"/>
      <c r="AB118" s="810"/>
      <c r="AC118" s="810"/>
      <c r="AD118" s="810"/>
      <c r="AE118" s="810"/>
      <c r="AF118" s="810"/>
      <c r="AG118" s="810"/>
      <c r="AH118" s="810"/>
      <c r="AI118" s="810"/>
      <c r="AJ118" s="810"/>
    </row>
    <row r="119" spans="1:36" ht="15.75" customHeight="1">
      <c r="A119" s="810"/>
      <c r="B119" s="810"/>
      <c r="C119" s="810"/>
      <c r="D119" s="810"/>
      <c r="E119" s="810"/>
      <c r="F119" s="810"/>
      <c r="G119" s="810"/>
      <c r="H119" s="810"/>
      <c r="I119" s="125"/>
      <c r="J119" s="125"/>
      <c r="K119" s="125"/>
      <c r="L119" s="125"/>
      <c r="M119" s="125"/>
      <c r="N119" s="125"/>
      <c r="O119" s="125"/>
      <c r="P119" s="125"/>
      <c r="Q119" s="125"/>
      <c r="R119" s="125"/>
      <c r="S119" s="125"/>
      <c r="T119" s="125"/>
      <c r="U119" s="810"/>
      <c r="V119" s="810"/>
      <c r="W119" s="810"/>
      <c r="X119" s="810"/>
      <c r="Y119" s="810"/>
      <c r="Z119" s="810"/>
      <c r="AA119" s="810"/>
      <c r="AB119" s="810"/>
      <c r="AC119" s="810"/>
      <c r="AD119" s="810"/>
      <c r="AE119" s="810"/>
      <c r="AF119" s="810"/>
      <c r="AG119" s="810"/>
      <c r="AH119" s="810"/>
      <c r="AI119" s="810"/>
      <c r="AJ119" s="810"/>
    </row>
    <row r="120" spans="1:36" ht="15.75" customHeight="1">
      <c r="A120" s="810"/>
      <c r="B120" s="810"/>
      <c r="C120" s="810"/>
      <c r="D120" s="810"/>
      <c r="E120" s="810"/>
      <c r="F120" s="810"/>
      <c r="G120" s="810"/>
      <c r="H120" s="810"/>
      <c r="I120" s="125"/>
      <c r="J120" s="125"/>
      <c r="K120" s="125"/>
      <c r="L120" s="125"/>
      <c r="M120" s="125"/>
      <c r="N120" s="125"/>
      <c r="O120" s="125"/>
      <c r="P120" s="125"/>
      <c r="Q120" s="125"/>
      <c r="R120" s="125"/>
      <c r="S120" s="125"/>
      <c r="T120" s="125"/>
      <c r="U120" s="810"/>
      <c r="V120" s="810"/>
      <c r="W120" s="810"/>
      <c r="X120" s="810"/>
      <c r="Y120" s="810"/>
      <c r="Z120" s="810"/>
      <c r="AA120" s="810"/>
      <c r="AB120" s="810"/>
      <c r="AC120" s="810"/>
      <c r="AD120" s="810"/>
      <c r="AE120" s="810"/>
      <c r="AF120" s="810"/>
      <c r="AG120" s="810"/>
      <c r="AH120" s="810"/>
      <c r="AI120" s="810"/>
      <c r="AJ120" s="810"/>
    </row>
    <row r="121" spans="1:36" ht="15.75" customHeight="1">
      <c r="A121" s="810"/>
      <c r="B121" s="810"/>
      <c r="C121" s="810"/>
      <c r="D121" s="810"/>
      <c r="E121" s="810"/>
      <c r="F121" s="810"/>
      <c r="G121" s="810"/>
      <c r="H121" s="810"/>
      <c r="I121" s="125"/>
      <c r="J121" s="125"/>
      <c r="K121" s="125"/>
      <c r="L121" s="125"/>
      <c r="M121" s="125"/>
      <c r="N121" s="125"/>
      <c r="O121" s="125"/>
      <c r="P121" s="125"/>
      <c r="Q121" s="125"/>
      <c r="R121" s="125"/>
      <c r="S121" s="125"/>
      <c r="T121" s="125"/>
      <c r="U121" s="810"/>
      <c r="V121" s="810"/>
      <c r="W121" s="810"/>
      <c r="X121" s="810"/>
      <c r="Y121" s="810"/>
      <c r="Z121" s="810"/>
      <c r="AA121" s="810"/>
      <c r="AB121" s="810"/>
      <c r="AC121" s="810"/>
      <c r="AD121" s="810"/>
      <c r="AE121" s="810"/>
      <c r="AF121" s="810"/>
      <c r="AG121" s="810"/>
      <c r="AH121" s="810"/>
      <c r="AI121" s="810"/>
      <c r="AJ121" s="810"/>
    </row>
    <row r="122" spans="1:36" ht="15.75" customHeight="1">
      <c r="A122" s="810"/>
      <c r="B122" s="810"/>
      <c r="C122" s="810"/>
      <c r="D122" s="810"/>
      <c r="E122" s="810"/>
      <c r="F122" s="810"/>
      <c r="G122" s="810"/>
      <c r="H122" s="810"/>
      <c r="I122" s="125"/>
      <c r="J122" s="125"/>
      <c r="K122" s="125"/>
      <c r="L122" s="125"/>
      <c r="M122" s="125"/>
      <c r="N122" s="125"/>
      <c r="O122" s="125"/>
      <c r="P122" s="125"/>
      <c r="Q122" s="125"/>
      <c r="R122" s="125"/>
      <c r="S122" s="125"/>
      <c r="T122" s="125"/>
      <c r="U122" s="810"/>
      <c r="V122" s="810"/>
      <c r="W122" s="810"/>
      <c r="X122" s="810"/>
      <c r="Y122" s="810"/>
      <c r="Z122" s="810"/>
      <c r="AA122" s="810"/>
      <c r="AB122" s="810"/>
      <c r="AC122" s="810"/>
      <c r="AD122" s="810"/>
      <c r="AE122" s="810"/>
      <c r="AF122" s="810"/>
      <c r="AG122" s="810"/>
      <c r="AH122" s="810"/>
      <c r="AI122" s="810"/>
      <c r="AJ122" s="810"/>
    </row>
    <row r="123" spans="1:36" ht="15.75" customHeight="1">
      <c r="A123" s="810"/>
      <c r="B123" s="810"/>
      <c r="C123" s="810"/>
      <c r="D123" s="810"/>
      <c r="E123" s="810"/>
      <c r="F123" s="810"/>
      <c r="G123" s="810"/>
      <c r="H123" s="810"/>
      <c r="I123" s="125"/>
      <c r="J123" s="125"/>
      <c r="K123" s="125"/>
      <c r="L123" s="125"/>
      <c r="M123" s="125"/>
      <c r="N123" s="125"/>
      <c r="O123" s="125"/>
      <c r="P123" s="125"/>
      <c r="Q123" s="125"/>
      <c r="R123" s="125"/>
      <c r="S123" s="125"/>
      <c r="T123" s="125"/>
      <c r="U123" s="810"/>
      <c r="V123" s="810"/>
      <c r="W123" s="810"/>
      <c r="X123" s="810"/>
      <c r="Y123" s="810"/>
      <c r="Z123" s="810"/>
      <c r="AA123" s="810"/>
      <c r="AB123" s="810"/>
      <c r="AC123" s="810"/>
      <c r="AD123" s="810"/>
      <c r="AE123" s="810"/>
      <c r="AF123" s="810"/>
      <c r="AG123" s="810"/>
      <c r="AH123" s="810"/>
      <c r="AI123" s="810"/>
      <c r="AJ123" s="810"/>
    </row>
    <row r="124" spans="1:36" ht="15.75" customHeight="1">
      <c r="A124" s="810"/>
      <c r="B124" s="810"/>
      <c r="C124" s="810"/>
      <c r="D124" s="810"/>
      <c r="E124" s="810"/>
      <c r="F124" s="810"/>
      <c r="G124" s="810"/>
      <c r="H124" s="810"/>
      <c r="I124" s="125"/>
      <c r="J124" s="125"/>
      <c r="K124" s="125"/>
      <c r="L124" s="125"/>
      <c r="M124" s="125"/>
      <c r="N124" s="125"/>
      <c r="O124" s="125"/>
      <c r="P124" s="125"/>
      <c r="Q124" s="125"/>
      <c r="R124" s="125"/>
      <c r="S124" s="125"/>
      <c r="T124" s="125"/>
      <c r="U124" s="810"/>
      <c r="V124" s="810"/>
      <c r="W124" s="810"/>
      <c r="X124" s="810"/>
      <c r="Y124" s="810"/>
      <c r="Z124" s="810"/>
      <c r="AA124" s="810"/>
      <c r="AB124" s="810"/>
      <c r="AC124" s="810"/>
      <c r="AD124" s="810"/>
      <c r="AE124" s="810"/>
      <c r="AF124" s="810"/>
      <c r="AG124" s="810"/>
      <c r="AH124" s="810"/>
      <c r="AI124" s="810"/>
      <c r="AJ124" s="810"/>
    </row>
    <row r="125" spans="1:36" ht="15.75" customHeight="1">
      <c r="A125" s="810"/>
      <c r="B125" s="810"/>
      <c r="C125" s="810"/>
      <c r="D125" s="810"/>
      <c r="E125" s="810"/>
      <c r="F125" s="810"/>
      <c r="G125" s="810"/>
      <c r="H125" s="810"/>
      <c r="I125" s="125"/>
      <c r="J125" s="125"/>
      <c r="K125" s="125"/>
      <c r="L125" s="125"/>
      <c r="M125" s="125"/>
      <c r="N125" s="125"/>
      <c r="O125" s="125"/>
      <c r="P125" s="125"/>
      <c r="Q125" s="125"/>
      <c r="R125" s="125"/>
      <c r="S125" s="125"/>
      <c r="T125" s="125"/>
      <c r="U125" s="810"/>
      <c r="V125" s="810"/>
      <c r="W125" s="810"/>
      <c r="X125" s="810"/>
      <c r="Y125" s="810"/>
      <c r="Z125" s="810"/>
      <c r="AA125" s="810"/>
      <c r="AB125" s="810"/>
      <c r="AC125" s="810"/>
      <c r="AD125" s="810"/>
      <c r="AE125" s="810"/>
      <c r="AF125" s="810"/>
      <c r="AG125" s="810"/>
      <c r="AH125" s="810"/>
      <c r="AI125" s="810"/>
      <c r="AJ125" s="810"/>
    </row>
    <row r="126" spans="1:36" ht="15.75" customHeight="1">
      <c r="A126" s="810"/>
      <c r="B126" s="810"/>
      <c r="C126" s="810"/>
      <c r="D126" s="810"/>
      <c r="E126" s="810"/>
      <c r="F126" s="810"/>
      <c r="G126" s="810"/>
      <c r="H126" s="810"/>
      <c r="I126" s="125"/>
      <c r="J126" s="125"/>
      <c r="K126" s="125"/>
      <c r="L126" s="125"/>
      <c r="M126" s="125"/>
      <c r="N126" s="125"/>
      <c r="O126" s="125"/>
      <c r="P126" s="125"/>
      <c r="Q126" s="125"/>
      <c r="R126" s="125"/>
      <c r="S126" s="125"/>
      <c r="T126" s="125"/>
      <c r="U126" s="810"/>
      <c r="V126" s="810"/>
      <c r="W126" s="810"/>
      <c r="X126" s="810"/>
      <c r="Y126" s="810"/>
      <c r="Z126" s="810"/>
      <c r="AA126" s="810"/>
      <c r="AB126" s="810"/>
      <c r="AC126" s="810"/>
      <c r="AD126" s="810"/>
      <c r="AE126" s="810"/>
      <c r="AF126" s="810"/>
      <c r="AG126" s="810"/>
      <c r="AH126" s="810"/>
      <c r="AI126" s="810"/>
      <c r="AJ126" s="810"/>
    </row>
    <row r="127" spans="1:36" ht="15.75" customHeight="1">
      <c r="A127" s="810"/>
      <c r="B127" s="810"/>
      <c r="C127" s="810"/>
      <c r="D127" s="810"/>
      <c r="E127" s="810"/>
      <c r="F127" s="810"/>
      <c r="G127" s="810"/>
      <c r="H127" s="810"/>
      <c r="I127" s="125"/>
      <c r="J127" s="125"/>
      <c r="K127" s="125"/>
      <c r="L127" s="125"/>
      <c r="M127" s="125"/>
      <c r="N127" s="125"/>
      <c r="O127" s="125"/>
      <c r="P127" s="125"/>
      <c r="Q127" s="125"/>
      <c r="R127" s="125"/>
      <c r="S127" s="125"/>
      <c r="T127" s="125"/>
      <c r="U127" s="810"/>
      <c r="V127" s="810"/>
      <c r="W127" s="810"/>
      <c r="X127" s="810"/>
      <c r="Y127" s="810"/>
      <c r="Z127" s="810"/>
      <c r="AA127" s="810"/>
      <c r="AB127" s="810"/>
      <c r="AC127" s="810"/>
      <c r="AD127" s="810"/>
      <c r="AE127" s="810"/>
      <c r="AF127" s="810"/>
      <c r="AG127" s="810"/>
      <c r="AH127" s="810"/>
      <c r="AI127" s="810"/>
      <c r="AJ127" s="810"/>
    </row>
    <row r="128" spans="1:36" ht="15.75" customHeight="1">
      <c r="A128" s="810"/>
      <c r="B128" s="810"/>
      <c r="C128" s="810"/>
      <c r="D128" s="810"/>
      <c r="E128" s="810"/>
      <c r="F128" s="810"/>
      <c r="G128" s="810"/>
      <c r="H128" s="810"/>
      <c r="I128" s="125"/>
      <c r="J128" s="125"/>
      <c r="K128" s="125"/>
      <c r="L128" s="125"/>
      <c r="M128" s="125"/>
      <c r="N128" s="125"/>
      <c r="O128" s="125"/>
      <c r="P128" s="125"/>
      <c r="Q128" s="125"/>
      <c r="R128" s="125"/>
      <c r="S128" s="125"/>
      <c r="T128" s="125"/>
      <c r="U128" s="810"/>
      <c r="V128" s="810"/>
      <c r="W128" s="810"/>
      <c r="X128" s="810"/>
      <c r="Y128" s="810"/>
      <c r="Z128" s="810"/>
      <c r="AA128" s="810"/>
      <c r="AB128" s="810"/>
      <c r="AC128" s="810"/>
      <c r="AD128" s="810"/>
      <c r="AE128" s="810"/>
      <c r="AF128" s="810"/>
      <c r="AG128" s="810"/>
      <c r="AH128" s="810"/>
      <c r="AI128" s="810"/>
      <c r="AJ128" s="810"/>
    </row>
    <row r="129" spans="1:36" ht="15.75" customHeight="1">
      <c r="A129" s="810"/>
      <c r="B129" s="810"/>
      <c r="C129" s="810"/>
      <c r="D129" s="810"/>
      <c r="E129" s="810"/>
      <c r="F129" s="810"/>
      <c r="G129" s="810"/>
      <c r="H129" s="810"/>
      <c r="I129" s="125"/>
      <c r="J129" s="125"/>
      <c r="K129" s="125"/>
      <c r="L129" s="125"/>
      <c r="M129" s="125"/>
      <c r="N129" s="125"/>
      <c r="O129" s="125"/>
      <c r="P129" s="125"/>
      <c r="Q129" s="125"/>
      <c r="R129" s="125"/>
      <c r="S129" s="125"/>
      <c r="T129" s="125"/>
      <c r="U129" s="810"/>
      <c r="V129" s="810"/>
      <c r="W129" s="810"/>
      <c r="X129" s="810"/>
      <c r="Y129" s="810"/>
      <c r="Z129" s="810"/>
      <c r="AA129" s="810"/>
      <c r="AB129" s="810"/>
      <c r="AC129" s="810"/>
      <c r="AD129" s="810"/>
      <c r="AE129" s="810"/>
      <c r="AF129" s="810"/>
      <c r="AG129" s="810"/>
      <c r="AH129" s="810"/>
      <c r="AI129" s="810"/>
      <c r="AJ129" s="810"/>
    </row>
    <row r="130" spans="1:36" ht="15.75" customHeight="1">
      <c r="A130" s="810"/>
      <c r="B130" s="810"/>
      <c r="C130" s="810"/>
      <c r="D130" s="810"/>
      <c r="E130" s="810"/>
      <c r="F130" s="810"/>
      <c r="G130" s="810"/>
      <c r="H130" s="810"/>
      <c r="I130" s="125"/>
      <c r="J130" s="125"/>
      <c r="K130" s="125"/>
      <c r="L130" s="125"/>
      <c r="M130" s="125"/>
      <c r="N130" s="125"/>
      <c r="O130" s="125"/>
      <c r="P130" s="125"/>
      <c r="Q130" s="125"/>
      <c r="R130" s="125"/>
      <c r="S130" s="125"/>
      <c r="T130" s="125"/>
      <c r="U130" s="810"/>
      <c r="V130" s="810"/>
      <c r="W130" s="810"/>
      <c r="X130" s="810"/>
      <c r="Y130" s="810"/>
      <c r="Z130" s="810"/>
      <c r="AA130" s="810"/>
      <c r="AB130" s="810"/>
      <c r="AC130" s="810"/>
      <c r="AD130" s="810"/>
      <c r="AE130" s="810"/>
      <c r="AF130" s="810"/>
      <c r="AG130" s="810"/>
      <c r="AH130" s="810"/>
      <c r="AI130" s="810"/>
      <c r="AJ130" s="810"/>
    </row>
    <row r="131" spans="1:36" ht="15.75" customHeight="1">
      <c r="A131" s="810"/>
      <c r="B131" s="810"/>
      <c r="C131" s="810"/>
      <c r="D131" s="810"/>
      <c r="E131" s="810"/>
      <c r="F131" s="810"/>
      <c r="G131" s="810"/>
      <c r="H131" s="810"/>
      <c r="I131" s="125"/>
      <c r="J131" s="125"/>
      <c r="K131" s="125"/>
      <c r="L131" s="125"/>
      <c r="M131" s="125"/>
      <c r="N131" s="125"/>
      <c r="O131" s="125"/>
      <c r="P131" s="125"/>
      <c r="Q131" s="125"/>
      <c r="R131" s="125"/>
      <c r="S131" s="125"/>
      <c r="T131" s="125"/>
      <c r="U131" s="810"/>
      <c r="V131" s="810"/>
      <c r="W131" s="810"/>
      <c r="X131" s="810"/>
      <c r="Y131" s="810"/>
      <c r="Z131" s="810"/>
      <c r="AA131" s="810"/>
      <c r="AB131" s="810"/>
      <c r="AC131" s="810"/>
      <c r="AD131" s="810"/>
      <c r="AE131" s="810"/>
      <c r="AF131" s="810"/>
      <c r="AG131" s="810"/>
      <c r="AH131" s="810"/>
      <c r="AI131" s="810"/>
      <c r="AJ131" s="810"/>
    </row>
    <row r="132" spans="1:36" ht="15.75" customHeight="1">
      <c r="A132" s="810"/>
      <c r="B132" s="810"/>
      <c r="C132" s="810"/>
      <c r="D132" s="810"/>
      <c r="E132" s="810"/>
      <c r="F132" s="810"/>
      <c r="G132" s="810"/>
      <c r="H132" s="810"/>
      <c r="I132" s="125"/>
      <c r="J132" s="125"/>
      <c r="K132" s="125"/>
      <c r="L132" s="125"/>
      <c r="M132" s="125"/>
      <c r="N132" s="125"/>
      <c r="O132" s="125"/>
      <c r="P132" s="125"/>
      <c r="Q132" s="125"/>
      <c r="R132" s="125"/>
      <c r="S132" s="125"/>
      <c r="T132" s="125"/>
      <c r="U132" s="810"/>
      <c r="V132" s="810"/>
      <c r="W132" s="810"/>
      <c r="X132" s="810"/>
      <c r="Y132" s="810"/>
      <c r="Z132" s="810"/>
      <c r="AA132" s="810"/>
      <c r="AB132" s="810"/>
      <c r="AC132" s="810"/>
      <c r="AD132" s="810"/>
      <c r="AE132" s="810"/>
      <c r="AF132" s="810"/>
      <c r="AG132" s="810"/>
      <c r="AH132" s="810"/>
      <c r="AI132" s="810"/>
      <c r="AJ132" s="810"/>
    </row>
    <row r="133" spans="1:36" ht="15.75" customHeight="1">
      <c r="A133" s="810"/>
      <c r="B133" s="810"/>
      <c r="C133" s="810"/>
      <c r="D133" s="810"/>
      <c r="E133" s="810"/>
      <c r="F133" s="810"/>
      <c r="G133" s="810"/>
      <c r="H133" s="810"/>
      <c r="I133" s="125"/>
      <c r="J133" s="125"/>
      <c r="K133" s="125"/>
      <c r="L133" s="125"/>
      <c r="M133" s="125"/>
      <c r="N133" s="125"/>
      <c r="O133" s="125"/>
      <c r="P133" s="125"/>
      <c r="Q133" s="125"/>
      <c r="R133" s="125"/>
      <c r="S133" s="125"/>
      <c r="T133" s="125"/>
      <c r="U133" s="810"/>
      <c r="V133" s="810"/>
      <c r="W133" s="810"/>
      <c r="X133" s="810"/>
      <c r="Y133" s="810"/>
      <c r="Z133" s="810"/>
      <c r="AA133" s="810"/>
      <c r="AB133" s="810"/>
      <c r="AC133" s="810"/>
      <c r="AD133" s="810"/>
      <c r="AE133" s="810"/>
      <c r="AF133" s="810"/>
      <c r="AG133" s="810"/>
      <c r="AH133" s="810"/>
      <c r="AI133" s="810"/>
      <c r="AJ133" s="810"/>
    </row>
    <row r="134" spans="1:36" ht="15.75" customHeight="1">
      <c r="A134" s="810"/>
      <c r="B134" s="810"/>
      <c r="C134" s="810"/>
      <c r="D134" s="810"/>
      <c r="E134" s="810"/>
      <c r="F134" s="810"/>
      <c r="G134" s="810"/>
      <c r="H134" s="810"/>
      <c r="I134" s="125"/>
      <c r="J134" s="125"/>
      <c r="K134" s="125"/>
      <c r="L134" s="125"/>
      <c r="M134" s="125"/>
      <c r="N134" s="125"/>
      <c r="O134" s="125"/>
      <c r="P134" s="125"/>
      <c r="Q134" s="125"/>
      <c r="R134" s="125"/>
      <c r="S134" s="125"/>
      <c r="T134" s="125"/>
      <c r="U134" s="810"/>
      <c r="V134" s="810"/>
      <c r="W134" s="810"/>
      <c r="X134" s="810"/>
      <c r="Y134" s="810"/>
      <c r="Z134" s="810"/>
      <c r="AA134" s="810"/>
      <c r="AB134" s="810"/>
      <c r="AC134" s="810"/>
      <c r="AD134" s="810"/>
      <c r="AE134" s="810"/>
      <c r="AF134" s="810"/>
      <c r="AG134" s="810"/>
      <c r="AH134" s="810"/>
      <c r="AI134" s="810"/>
      <c r="AJ134" s="810"/>
    </row>
    <row r="135" spans="1:36" ht="15.75" customHeight="1">
      <c r="A135" s="810"/>
      <c r="B135" s="810"/>
      <c r="C135" s="810"/>
      <c r="D135" s="810"/>
      <c r="E135" s="810"/>
      <c r="F135" s="810"/>
      <c r="G135" s="810"/>
      <c r="H135" s="810"/>
      <c r="I135" s="125"/>
      <c r="J135" s="125"/>
      <c r="K135" s="125"/>
      <c r="L135" s="125"/>
      <c r="M135" s="125"/>
      <c r="N135" s="125"/>
      <c r="O135" s="125"/>
      <c r="P135" s="125"/>
      <c r="Q135" s="125"/>
      <c r="R135" s="125"/>
      <c r="S135" s="125"/>
      <c r="T135" s="125"/>
      <c r="U135" s="810"/>
      <c r="V135" s="810"/>
      <c r="W135" s="810"/>
      <c r="X135" s="810"/>
      <c r="Y135" s="810"/>
      <c r="Z135" s="810"/>
      <c r="AA135" s="810"/>
      <c r="AB135" s="810"/>
      <c r="AC135" s="810"/>
      <c r="AD135" s="810"/>
      <c r="AE135" s="810"/>
      <c r="AF135" s="810"/>
      <c r="AG135" s="810"/>
      <c r="AH135" s="810"/>
      <c r="AI135" s="810"/>
      <c r="AJ135" s="810"/>
    </row>
    <row r="136" spans="1:36" ht="15.75" customHeight="1">
      <c r="A136" s="810"/>
      <c r="B136" s="810"/>
      <c r="C136" s="810"/>
      <c r="D136" s="810"/>
      <c r="E136" s="810"/>
      <c r="F136" s="810"/>
      <c r="G136" s="810"/>
      <c r="H136" s="810"/>
      <c r="I136" s="125"/>
      <c r="J136" s="125"/>
      <c r="K136" s="125"/>
      <c r="L136" s="125"/>
      <c r="M136" s="125"/>
      <c r="N136" s="125"/>
      <c r="O136" s="125"/>
      <c r="P136" s="125"/>
      <c r="Q136" s="125"/>
      <c r="R136" s="125"/>
      <c r="S136" s="125"/>
      <c r="T136" s="125"/>
      <c r="U136" s="810"/>
      <c r="V136" s="810"/>
      <c r="W136" s="810"/>
      <c r="X136" s="810"/>
      <c r="Y136" s="810"/>
      <c r="Z136" s="810"/>
      <c r="AA136" s="810"/>
      <c r="AB136" s="810"/>
      <c r="AC136" s="810"/>
      <c r="AD136" s="810"/>
      <c r="AE136" s="810"/>
      <c r="AF136" s="810"/>
      <c r="AG136" s="810"/>
      <c r="AH136" s="810"/>
      <c r="AI136" s="810"/>
      <c r="AJ136" s="810"/>
    </row>
    <row r="137" spans="1:36" ht="15.75" customHeight="1">
      <c r="A137" s="810"/>
      <c r="B137" s="810"/>
      <c r="C137" s="810"/>
      <c r="D137" s="810"/>
      <c r="E137" s="810"/>
      <c r="F137" s="810"/>
      <c r="G137" s="810"/>
      <c r="H137" s="810"/>
      <c r="I137" s="125"/>
      <c r="J137" s="125"/>
      <c r="K137" s="125"/>
      <c r="L137" s="125"/>
      <c r="M137" s="125"/>
      <c r="N137" s="125"/>
      <c r="O137" s="125"/>
      <c r="P137" s="125"/>
      <c r="Q137" s="125"/>
      <c r="R137" s="125"/>
      <c r="S137" s="125"/>
      <c r="T137" s="125"/>
      <c r="U137" s="810"/>
      <c r="V137" s="810"/>
      <c r="W137" s="810"/>
      <c r="X137" s="810"/>
      <c r="Y137" s="810"/>
      <c r="Z137" s="810"/>
      <c r="AA137" s="810"/>
      <c r="AB137" s="810"/>
      <c r="AC137" s="810"/>
      <c r="AD137" s="810"/>
      <c r="AE137" s="810"/>
      <c r="AF137" s="810"/>
      <c r="AG137" s="810"/>
      <c r="AH137" s="810"/>
      <c r="AI137" s="810"/>
      <c r="AJ137" s="810"/>
    </row>
    <row r="138" spans="1:36" ht="15.75" customHeight="1">
      <c r="A138" s="810"/>
      <c r="B138" s="810"/>
      <c r="C138" s="810"/>
      <c r="D138" s="810"/>
      <c r="E138" s="810"/>
      <c r="F138" s="810"/>
      <c r="G138" s="810"/>
      <c r="H138" s="810"/>
      <c r="I138" s="125"/>
      <c r="J138" s="125"/>
      <c r="K138" s="125"/>
      <c r="L138" s="125"/>
      <c r="M138" s="125"/>
      <c r="N138" s="125"/>
      <c r="O138" s="125"/>
      <c r="P138" s="125"/>
      <c r="Q138" s="125"/>
      <c r="R138" s="125"/>
      <c r="S138" s="125"/>
      <c r="T138" s="125"/>
      <c r="U138" s="810"/>
      <c r="V138" s="810"/>
      <c r="W138" s="810"/>
      <c r="X138" s="810"/>
      <c r="Y138" s="810"/>
      <c r="Z138" s="810"/>
      <c r="AA138" s="810"/>
      <c r="AB138" s="810"/>
      <c r="AC138" s="810"/>
      <c r="AD138" s="810"/>
      <c r="AE138" s="810"/>
      <c r="AF138" s="810"/>
      <c r="AG138" s="810"/>
      <c r="AH138" s="810"/>
      <c r="AI138" s="810"/>
      <c r="AJ138" s="810"/>
    </row>
    <row r="139" spans="1:36" ht="15.75" customHeight="1">
      <c r="A139" s="810"/>
      <c r="B139" s="810"/>
      <c r="C139" s="810"/>
      <c r="D139" s="810"/>
      <c r="E139" s="810"/>
      <c r="F139" s="810"/>
      <c r="G139" s="810"/>
      <c r="H139" s="810"/>
      <c r="I139" s="125"/>
      <c r="J139" s="125"/>
      <c r="K139" s="125"/>
      <c r="L139" s="125"/>
      <c r="M139" s="125"/>
      <c r="N139" s="125"/>
      <c r="O139" s="125"/>
      <c r="P139" s="125"/>
      <c r="Q139" s="125"/>
      <c r="R139" s="125"/>
      <c r="S139" s="125"/>
      <c r="T139" s="125"/>
      <c r="U139" s="810"/>
      <c r="V139" s="810"/>
      <c r="W139" s="810"/>
      <c r="X139" s="810"/>
      <c r="Y139" s="810"/>
      <c r="Z139" s="810"/>
      <c r="AA139" s="810"/>
      <c r="AB139" s="810"/>
      <c r="AC139" s="810"/>
      <c r="AD139" s="810"/>
      <c r="AE139" s="810"/>
      <c r="AF139" s="810"/>
      <c r="AG139" s="810"/>
      <c r="AH139" s="810"/>
      <c r="AI139" s="810"/>
      <c r="AJ139" s="810"/>
    </row>
    <row r="140" spans="1:36" ht="15.75" customHeight="1">
      <c r="A140" s="810"/>
      <c r="B140" s="810"/>
      <c r="C140" s="810"/>
      <c r="D140" s="810"/>
      <c r="E140" s="810"/>
      <c r="F140" s="810"/>
      <c r="G140" s="810"/>
      <c r="H140" s="810"/>
      <c r="I140" s="125"/>
      <c r="J140" s="125"/>
      <c r="K140" s="125"/>
      <c r="L140" s="125"/>
      <c r="M140" s="125"/>
      <c r="N140" s="125"/>
      <c r="O140" s="125"/>
      <c r="P140" s="125"/>
      <c r="Q140" s="125"/>
      <c r="R140" s="125"/>
      <c r="S140" s="125"/>
      <c r="T140" s="125"/>
      <c r="U140" s="810"/>
      <c r="V140" s="810"/>
      <c r="W140" s="810"/>
      <c r="X140" s="810"/>
      <c r="Y140" s="810"/>
      <c r="Z140" s="810"/>
      <c r="AA140" s="810"/>
      <c r="AB140" s="810"/>
      <c r="AC140" s="810"/>
      <c r="AD140" s="810"/>
      <c r="AE140" s="810"/>
      <c r="AF140" s="810"/>
      <c r="AG140" s="810"/>
      <c r="AH140" s="810"/>
      <c r="AI140" s="810"/>
      <c r="AJ140" s="810"/>
    </row>
    <row r="141" spans="1:36" ht="15.75" customHeight="1">
      <c r="A141" s="810"/>
      <c r="B141" s="810"/>
      <c r="C141" s="810"/>
      <c r="D141" s="810"/>
      <c r="E141" s="810"/>
      <c r="F141" s="810"/>
      <c r="G141" s="810"/>
      <c r="H141" s="810"/>
      <c r="I141" s="125"/>
      <c r="J141" s="125"/>
      <c r="K141" s="125"/>
      <c r="L141" s="125"/>
      <c r="M141" s="125"/>
      <c r="N141" s="125"/>
      <c r="O141" s="125"/>
      <c r="P141" s="125"/>
      <c r="Q141" s="125"/>
      <c r="R141" s="125"/>
      <c r="S141" s="125"/>
      <c r="T141" s="125"/>
      <c r="U141" s="810"/>
      <c r="V141" s="810"/>
      <c r="W141" s="810"/>
      <c r="X141" s="810"/>
      <c r="Y141" s="810"/>
      <c r="Z141" s="810"/>
      <c r="AA141" s="810"/>
      <c r="AB141" s="810"/>
      <c r="AC141" s="810"/>
      <c r="AD141" s="810"/>
      <c r="AE141" s="810"/>
      <c r="AF141" s="810"/>
      <c r="AG141" s="810"/>
      <c r="AH141" s="810"/>
      <c r="AI141" s="810"/>
      <c r="AJ141" s="810"/>
    </row>
    <row r="142" spans="1:36" ht="15.75" customHeight="1">
      <c r="A142" s="810"/>
      <c r="B142" s="810"/>
      <c r="C142" s="810"/>
      <c r="D142" s="810"/>
      <c r="E142" s="810"/>
      <c r="F142" s="810"/>
      <c r="G142" s="810"/>
      <c r="H142" s="810"/>
      <c r="I142" s="125"/>
      <c r="J142" s="125"/>
      <c r="K142" s="125"/>
      <c r="L142" s="125"/>
      <c r="M142" s="125"/>
      <c r="N142" s="125"/>
      <c r="O142" s="125"/>
      <c r="P142" s="125"/>
      <c r="Q142" s="125"/>
      <c r="R142" s="125"/>
      <c r="S142" s="125"/>
      <c r="T142" s="125"/>
      <c r="U142" s="810"/>
      <c r="V142" s="810"/>
      <c r="W142" s="810"/>
      <c r="X142" s="810"/>
      <c r="Y142" s="810"/>
      <c r="Z142" s="810"/>
      <c r="AA142" s="810"/>
      <c r="AB142" s="810"/>
      <c r="AC142" s="810"/>
      <c r="AD142" s="810"/>
      <c r="AE142" s="810"/>
      <c r="AF142" s="810"/>
      <c r="AG142" s="810"/>
      <c r="AH142" s="810"/>
      <c r="AI142" s="810"/>
      <c r="AJ142" s="810"/>
    </row>
    <row r="143" spans="1:36" ht="15.75" customHeight="1">
      <c r="A143" s="810"/>
      <c r="B143" s="810"/>
      <c r="C143" s="810"/>
      <c r="D143" s="810"/>
      <c r="E143" s="810"/>
      <c r="F143" s="810"/>
      <c r="G143" s="810"/>
      <c r="H143" s="810"/>
      <c r="I143" s="125"/>
      <c r="J143" s="125"/>
      <c r="K143" s="125"/>
      <c r="L143" s="125"/>
      <c r="M143" s="125"/>
      <c r="N143" s="125"/>
      <c r="O143" s="125"/>
      <c r="P143" s="125"/>
      <c r="Q143" s="125"/>
      <c r="R143" s="125"/>
      <c r="S143" s="125"/>
      <c r="T143" s="125"/>
      <c r="U143" s="810"/>
      <c r="V143" s="810"/>
      <c r="W143" s="810"/>
      <c r="X143" s="810"/>
      <c r="Y143" s="810"/>
      <c r="Z143" s="810"/>
      <c r="AA143" s="810"/>
      <c r="AB143" s="810"/>
      <c r="AC143" s="810"/>
      <c r="AD143" s="810"/>
      <c r="AE143" s="810"/>
      <c r="AF143" s="810"/>
      <c r="AG143" s="810"/>
      <c r="AH143" s="810"/>
      <c r="AI143" s="810"/>
      <c r="AJ143" s="810"/>
    </row>
    <row r="144" spans="1:36" ht="15.75" customHeight="1">
      <c r="A144" s="810"/>
      <c r="B144" s="810"/>
      <c r="C144" s="810"/>
      <c r="D144" s="810"/>
      <c r="E144" s="810"/>
      <c r="F144" s="810"/>
      <c r="G144" s="810"/>
      <c r="H144" s="810"/>
      <c r="I144" s="125"/>
      <c r="J144" s="125"/>
      <c r="K144" s="125"/>
      <c r="L144" s="125"/>
      <c r="M144" s="125"/>
      <c r="N144" s="125"/>
      <c r="O144" s="125"/>
      <c r="P144" s="125"/>
      <c r="Q144" s="125"/>
      <c r="R144" s="125"/>
      <c r="S144" s="125"/>
      <c r="T144" s="125"/>
      <c r="U144" s="810"/>
      <c r="V144" s="810"/>
      <c r="W144" s="810"/>
      <c r="X144" s="810"/>
      <c r="Y144" s="810"/>
      <c r="Z144" s="810"/>
      <c r="AA144" s="810"/>
      <c r="AB144" s="810"/>
      <c r="AC144" s="810"/>
      <c r="AD144" s="810"/>
      <c r="AE144" s="810"/>
      <c r="AF144" s="810"/>
      <c r="AG144" s="810"/>
      <c r="AH144" s="810"/>
      <c r="AI144" s="810"/>
      <c r="AJ144" s="810"/>
    </row>
    <row r="145" spans="1:36" ht="15.75" customHeight="1">
      <c r="A145" s="810"/>
      <c r="B145" s="810"/>
      <c r="C145" s="810"/>
      <c r="D145" s="810"/>
      <c r="E145" s="810"/>
      <c r="F145" s="810"/>
      <c r="G145" s="810"/>
      <c r="H145" s="810"/>
      <c r="I145" s="125"/>
      <c r="J145" s="125"/>
      <c r="K145" s="125"/>
      <c r="L145" s="125"/>
      <c r="M145" s="125"/>
      <c r="N145" s="125"/>
      <c r="O145" s="125"/>
      <c r="P145" s="125"/>
      <c r="Q145" s="125"/>
      <c r="R145" s="125"/>
      <c r="S145" s="125"/>
      <c r="T145" s="125"/>
      <c r="U145" s="810"/>
      <c r="V145" s="810"/>
      <c r="W145" s="810"/>
      <c r="X145" s="810"/>
      <c r="Y145" s="810"/>
      <c r="Z145" s="810"/>
      <c r="AA145" s="810"/>
      <c r="AB145" s="810"/>
      <c r="AC145" s="810"/>
      <c r="AD145" s="810"/>
      <c r="AE145" s="810"/>
      <c r="AF145" s="810"/>
      <c r="AG145" s="810"/>
      <c r="AH145" s="810"/>
      <c r="AI145" s="810"/>
      <c r="AJ145" s="810"/>
    </row>
    <row r="146" spans="1:36" ht="15.75" customHeight="1">
      <c r="A146" s="810"/>
      <c r="B146" s="810"/>
      <c r="C146" s="810"/>
      <c r="D146" s="810"/>
      <c r="E146" s="810"/>
      <c r="F146" s="810"/>
      <c r="G146" s="810"/>
      <c r="H146" s="810"/>
      <c r="I146" s="125"/>
      <c r="J146" s="125"/>
      <c r="K146" s="125"/>
      <c r="L146" s="125"/>
      <c r="M146" s="125"/>
      <c r="N146" s="125"/>
      <c r="O146" s="125"/>
      <c r="P146" s="125"/>
      <c r="Q146" s="125"/>
      <c r="R146" s="125"/>
      <c r="S146" s="125"/>
      <c r="T146" s="125"/>
      <c r="U146" s="810"/>
      <c r="V146" s="810"/>
      <c r="W146" s="810"/>
      <c r="X146" s="810"/>
      <c r="Y146" s="810"/>
      <c r="Z146" s="810"/>
      <c r="AA146" s="810"/>
      <c r="AB146" s="810"/>
      <c r="AC146" s="810"/>
      <c r="AD146" s="810"/>
      <c r="AE146" s="810"/>
      <c r="AF146" s="810"/>
      <c r="AG146" s="810"/>
      <c r="AH146" s="810"/>
      <c r="AI146" s="810"/>
      <c r="AJ146" s="810"/>
    </row>
    <row r="147" spans="1:36" ht="15.75" customHeight="1">
      <c r="A147" s="810"/>
      <c r="B147" s="810"/>
      <c r="C147" s="810"/>
      <c r="D147" s="810"/>
      <c r="E147" s="810"/>
      <c r="F147" s="810"/>
      <c r="G147" s="810"/>
      <c r="H147" s="810"/>
      <c r="I147" s="125"/>
      <c r="J147" s="125"/>
      <c r="K147" s="125"/>
      <c r="L147" s="125"/>
      <c r="M147" s="125"/>
      <c r="N147" s="125"/>
      <c r="O147" s="125"/>
      <c r="P147" s="125"/>
      <c r="Q147" s="125"/>
      <c r="R147" s="125"/>
      <c r="S147" s="125"/>
      <c r="T147" s="125"/>
      <c r="U147" s="810"/>
      <c r="V147" s="810"/>
      <c r="W147" s="810"/>
      <c r="X147" s="810"/>
      <c r="Y147" s="810"/>
      <c r="Z147" s="810"/>
      <c r="AA147" s="810"/>
      <c r="AB147" s="810"/>
      <c r="AC147" s="810"/>
      <c r="AD147" s="810"/>
      <c r="AE147" s="810"/>
      <c r="AF147" s="810"/>
      <c r="AG147" s="810"/>
      <c r="AH147" s="810"/>
      <c r="AI147" s="810"/>
      <c r="AJ147" s="810"/>
    </row>
    <row r="148" spans="1:36" ht="15.75" customHeight="1">
      <c r="A148" s="810"/>
      <c r="B148" s="810"/>
      <c r="C148" s="810"/>
      <c r="D148" s="810"/>
      <c r="E148" s="810"/>
      <c r="F148" s="810"/>
      <c r="G148" s="810"/>
      <c r="H148" s="810"/>
      <c r="I148" s="125"/>
      <c r="J148" s="125"/>
      <c r="K148" s="125"/>
      <c r="L148" s="125"/>
      <c r="M148" s="125"/>
      <c r="N148" s="125"/>
      <c r="O148" s="125"/>
      <c r="P148" s="125"/>
      <c r="Q148" s="125"/>
      <c r="R148" s="125"/>
      <c r="S148" s="125"/>
      <c r="T148" s="125"/>
      <c r="U148" s="810"/>
      <c r="V148" s="810"/>
      <c r="W148" s="810"/>
      <c r="X148" s="810"/>
      <c r="Y148" s="810"/>
      <c r="Z148" s="810"/>
      <c r="AA148" s="810"/>
      <c r="AB148" s="810"/>
      <c r="AC148" s="810"/>
      <c r="AD148" s="810"/>
      <c r="AE148" s="810"/>
      <c r="AF148" s="810"/>
      <c r="AG148" s="810"/>
      <c r="AH148" s="810"/>
      <c r="AI148" s="810"/>
      <c r="AJ148" s="810"/>
    </row>
    <row r="149" spans="1:36" ht="15.75" customHeight="1">
      <c r="A149" s="810"/>
      <c r="B149" s="810"/>
      <c r="C149" s="810"/>
      <c r="D149" s="810"/>
      <c r="E149" s="810"/>
      <c r="F149" s="810"/>
      <c r="G149" s="810"/>
      <c r="H149" s="810"/>
      <c r="I149" s="125"/>
      <c r="J149" s="125"/>
      <c r="K149" s="125"/>
      <c r="L149" s="125"/>
      <c r="M149" s="125"/>
      <c r="N149" s="125"/>
      <c r="O149" s="125"/>
      <c r="P149" s="125"/>
      <c r="Q149" s="125"/>
      <c r="R149" s="125"/>
      <c r="S149" s="125"/>
      <c r="T149" s="125"/>
      <c r="U149" s="810"/>
      <c r="V149" s="810"/>
      <c r="W149" s="810"/>
      <c r="X149" s="810"/>
      <c r="Y149" s="810"/>
      <c r="Z149" s="810"/>
      <c r="AA149" s="810"/>
      <c r="AB149" s="810"/>
      <c r="AC149" s="810"/>
      <c r="AD149" s="810"/>
      <c r="AE149" s="810"/>
      <c r="AF149" s="810"/>
      <c r="AG149" s="810"/>
      <c r="AH149" s="810"/>
      <c r="AI149" s="810"/>
      <c r="AJ149" s="810"/>
    </row>
    <row r="150" spans="1:36" ht="15.75" customHeight="1">
      <c r="A150" s="810"/>
      <c r="B150" s="810"/>
      <c r="C150" s="810"/>
      <c r="D150" s="810"/>
      <c r="E150" s="810"/>
      <c r="F150" s="810"/>
      <c r="G150" s="810"/>
      <c r="H150" s="810"/>
      <c r="I150" s="125"/>
      <c r="J150" s="125"/>
      <c r="K150" s="125"/>
      <c r="L150" s="125"/>
      <c r="M150" s="125"/>
      <c r="N150" s="125"/>
      <c r="O150" s="125"/>
      <c r="P150" s="125"/>
      <c r="Q150" s="125"/>
      <c r="R150" s="125"/>
      <c r="S150" s="125"/>
      <c r="T150" s="125"/>
      <c r="U150" s="810"/>
      <c r="V150" s="810"/>
      <c r="W150" s="810"/>
      <c r="X150" s="810"/>
      <c r="Y150" s="810"/>
      <c r="Z150" s="810"/>
      <c r="AA150" s="810"/>
      <c r="AB150" s="810"/>
      <c r="AC150" s="810"/>
      <c r="AD150" s="810"/>
      <c r="AE150" s="810"/>
      <c r="AF150" s="810"/>
      <c r="AG150" s="810"/>
      <c r="AH150" s="810"/>
      <c r="AI150" s="810"/>
      <c r="AJ150" s="810"/>
    </row>
    <row r="151" spans="1:36" ht="15.75" customHeight="1">
      <c r="A151" s="810"/>
      <c r="B151" s="810"/>
      <c r="C151" s="810"/>
      <c r="D151" s="810"/>
      <c r="E151" s="810"/>
      <c r="F151" s="810"/>
      <c r="G151" s="810"/>
      <c r="H151" s="810"/>
      <c r="I151" s="125"/>
      <c r="J151" s="125"/>
      <c r="K151" s="125"/>
      <c r="L151" s="125"/>
      <c r="M151" s="125"/>
      <c r="N151" s="125"/>
      <c r="O151" s="125"/>
      <c r="P151" s="125"/>
      <c r="Q151" s="125"/>
      <c r="R151" s="125"/>
      <c r="S151" s="125"/>
      <c r="T151" s="125"/>
      <c r="U151" s="810"/>
      <c r="V151" s="810"/>
      <c r="W151" s="810"/>
      <c r="X151" s="810"/>
      <c r="Y151" s="810"/>
      <c r="Z151" s="810"/>
      <c r="AA151" s="810"/>
      <c r="AB151" s="810"/>
      <c r="AC151" s="810"/>
      <c r="AD151" s="810"/>
      <c r="AE151" s="810"/>
      <c r="AF151" s="810"/>
      <c r="AG151" s="810"/>
      <c r="AH151" s="810"/>
      <c r="AI151" s="810"/>
      <c r="AJ151" s="810"/>
    </row>
    <row r="152" spans="1:36" ht="15.75" customHeight="1">
      <c r="A152" s="810"/>
      <c r="B152" s="810"/>
      <c r="C152" s="810"/>
      <c r="D152" s="810"/>
      <c r="E152" s="810"/>
      <c r="F152" s="810"/>
      <c r="G152" s="810"/>
      <c r="H152" s="810"/>
      <c r="I152" s="125"/>
      <c r="J152" s="125"/>
      <c r="K152" s="125"/>
      <c r="L152" s="125"/>
      <c r="M152" s="125"/>
      <c r="N152" s="125"/>
      <c r="O152" s="125"/>
      <c r="P152" s="125"/>
      <c r="Q152" s="125"/>
      <c r="R152" s="125"/>
      <c r="S152" s="125"/>
      <c r="T152" s="125"/>
      <c r="U152" s="810"/>
      <c r="V152" s="810"/>
      <c r="W152" s="810"/>
      <c r="X152" s="810"/>
      <c r="Y152" s="810"/>
      <c r="Z152" s="810"/>
      <c r="AA152" s="810"/>
      <c r="AB152" s="810"/>
      <c r="AC152" s="810"/>
      <c r="AD152" s="810"/>
      <c r="AE152" s="810"/>
      <c r="AF152" s="810"/>
      <c r="AG152" s="810"/>
      <c r="AH152" s="810"/>
      <c r="AI152" s="810"/>
      <c r="AJ152" s="810"/>
    </row>
    <row r="153" spans="1:36" ht="15.75" customHeight="1">
      <c r="A153" s="810"/>
      <c r="B153" s="810"/>
      <c r="C153" s="810"/>
      <c r="D153" s="810"/>
      <c r="E153" s="810"/>
      <c r="F153" s="810"/>
      <c r="G153" s="810"/>
      <c r="H153" s="810"/>
      <c r="I153" s="125"/>
      <c r="J153" s="125"/>
      <c r="K153" s="125"/>
      <c r="L153" s="125"/>
      <c r="M153" s="125"/>
      <c r="N153" s="125"/>
      <c r="O153" s="125"/>
      <c r="P153" s="125"/>
      <c r="Q153" s="125"/>
      <c r="R153" s="125"/>
      <c r="S153" s="125"/>
      <c r="T153" s="125"/>
      <c r="U153" s="810"/>
      <c r="V153" s="810"/>
      <c r="W153" s="810"/>
      <c r="X153" s="810"/>
      <c r="Y153" s="810"/>
      <c r="Z153" s="810"/>
      <c r="AA153" s="810"/>
      <c r="AB153" s="810"/>
      <c r="AC153" s="810"/>
      <c r="AD153" s="810"/>
      <c r="AE153" s="810"/>
      <c r="AF153" s="810"/>
      <c r="AG153" s="810"/>
      <c r="AH153" s="810"/>
      <c r="AI153" s="810"/>
      <c r="AJ153" s="810"/>
    </row>
    <row r="154" spans="1:36" ht="15.75" customHeight="1">
      <c r="A154" s="810"/>
      <c r="B154" s="810"/>
      <c r="C154" s="810"/>
      <c r="D154" s="810"/>
      <c r="E154" s="810"/>
      <c r="F154" s="810"/>
      <c r="G154" s="810"/>
      <c r="H154" s="810"/>
      <c r="I154" s="125"/>
      <c r="J154" s="125"/>
      <c r="K154" s="125"/>
      <c r="L154" s="125"/>
      <c r="M154" s="125"/>
      <c r="N154" s="125"/>
      <c r="O154" s="125"/>
      <c r="P154" s="125"/>
      <c r="Q154" s="125"/>
      <c r="R154" s="125"/>
      <c r="S154" s="125"/>
      <c r="T154" s="125"/>
      <c r="U154" s="810"/>
      <c r="V154" s="810"/>
      <c r="W154" s="810"/>
      <c r="X154" s="810"/>
      <c r="Y154" s="810"/>
      <c r="Z154" s="810"/>
      <c r="AA154" s="810"/>
      <c r="AB154" s="810"/>
      <c r="AC154" s="810"/>
      <c r="AD154" s="810"/>
      <c r="AE154" s="810"/>
      <c r="AF154" s="810"/>
      <c r="AG154" s="810"/>
      <c r="AH154" s="810"/>
      <c r="AI154" s="810"/>
      <c r="AJ154" s="810"/>
    </row>
    <row r="155" spans="1:36" ht="15.75" customHeight="1">
      <c r="A155" s="810"/>
      <c r="B155" s="810"/>
      <c r="C155" s="810"/>
      <c r="D155" s="810"/>
      <c r="E155" s="810"/>
      <c r="F155" s="810"/>
      <c r="G155" s="810"/>
      <c r="H155" s="810"/>
      <c r="I155" s="125"/>
      <c r="J155" s="125"/>
      <c r="K155" s="125"/>
      <c r="L155" s="125"/>
      <c r="M155" s="125"/>
      <c r="N155" s="125"/>
      <c r="O155" s="125"/>
      <c r="P155" s="125"/>
      <c r="Q155" s="125"/>
      <c r="R155" s="125"/>
      <c r="S155" s="125"/>
      <c r="T155" s="125"/>
      <c r="U155" s="810"/>
      <c r="V155" s="810"/>
      <c r="W155" s="810"/>
      <c r="X155" s="810"/>
      <c r="Y155" s="810"/>
      <c r="Z155" s="810"/>
      <c r="AA155" s="810"/>
      <c r="AB155" s="810"/>
      <c r="AC155" s="810"/>
      <c r="AD155" s="810"/>
      <c r="AE155" s="810"/>
      <c r="AF155" s="810"/>
      <c r="AG155" s="810"/>
      <c r="AH155" s="810"/>
      <c r="AI155" s="810"/>
      <c r="AJ155" s="810"/>
    </row>
    <row r="156" spans="1:36" ht="15.75" customHeight="1">
      <c r="A156" s="810"/>
      <c r="B156" s="810"/>
      <c r="C156" s="810"/>
      <c r="D156" s="810"/>
      <c r="E156" s="810"/>
      <c r="F156" s="810"/>
      <c r="G156" s="810"/>
      <c r="H156" s="810"/>
      <c r="I156" s="125"/>
      <c r="J156" s="125"/>
      <c r="K156" s="125"/>
      <c r="L156" s="125"/>
      <c r="M156" s="125"/>
      <c r="N156" s="125"/>
      <c r="O156" s="125"/>
      <c r="P156" s="125"/>
      <c r="Q156" s="125"/>
      <c r="R156" s="125"/>
      <c r="S156" s="125"/>
      <c r="T156" s="125"/>
      <c r="U156" s="810"/>
      <c r="V156" s="810"/>
      <c r="W156" s="810"/>
      <c r="X156" s="810"/>
      <c r="Y156" s="810"/>
      <c r="Z156" s="810"/>
      <c r="AA156" s="810"/>
      <c r="AB156" s="810"/>
      <c r="AC156" s="810"/>
      <c r="AD156" s="810"/>
      <c r="AE156" s="810"/>
      <c r="AF156" s="810"/>
      <c r="AG156" s="810"/>
      <c r="AH156" s="810"/>
      <c r="AI156" s="810"/>
      <c r="AJ156" s="810"/>
    </row>
    <row r="157" spans="1:36" ht="15.75" customHeight="1">
      <c r="A157" s="810"/>
      <c r="B157" s="810"/>
      <c r="C157" s="810"/>
      <c r="D157" s="810"/>
      <c r="E157" s="810"/>
      <c r="F157" s="810"/>
      <c r="G157" s="810"/>
      <c r="H157" s="810"/>
      <c r="I157" s="125"/>
      <c r="J157" s="125"/>
      <c r="K157" s="125"/>
      <c r="L157" s="125"/>
      <c r="M157" s="125"/>
      <c r="N157" s="125"/>
      <c r="O157" s="125"/>
      <c r="P157" s="125"/>
      <c r="Q157" s="125"/>
      <c r="R157" s="125"/>
      <c r="S157" s="125"/>
      <c r="T157" s="125"/>
      <c r="U157" s="810"/>
      <c r="V157" s="810"/>
      <c r="W157" s="810"/>
      <c r="X157" s="810"/>
      <c r="Y157" s="810"/>
      <c r="Z157" s="810"/>
      <c r="AA157" s="810"/>
      <c r="AB157" s="810"/>
      <c r="AC157" s="810"/>
      <c r="AD157" s="810"/>
      <c r="AE157" s="810"/>
      <c r="AF157" s="810"/>
      <c r="AG157" s="810"/>
      <c r="AH157" s="810"/>
      <c r="AI157" s="810"/>
      <c r="AJ157" s="810"/>
    </row>
    <row r="158" spans="1:36" ht="15.75" customHeight="1">
      <c r="A158" s="810"/>
      <c r="B158" s="810"/>
      <c r="C158" s="810"/>
      <c r="D158" s="810"/>
      <c r="E158" s="810"/>
      <c r="F158" s="810"/>
      <c r="G158" s="810"/>
      <c r="H158" s="810"/>
      <c r="I158" s="125"/>
      <c r="J158" s="125"/>
      <c r="K158" s="125"/>
      <c r="L158" s="125"/>
      <c r="M158" s="125"/>
      <c r="N158" s="125"/>
      <c r="O158" s="125"/>
      <c r="P158" s="125"/>
      <c r="Q158" s="125"/>
      <c r="R158" s="125"/>
      <c r="S158" s="125"/>
      <c r="T158" s="125"/>
      <c r="U158" s="810"/>
      <c r="V158" s="810"/>
      <c r="W158" s="810"/>
      <c r="X158" s="810"/>
      <c r="Y158" s="810"/>
      <c r="Z158" s="810"/>
      <c r="AA158" s="810"/>
      <c r="AB158" s="810"/>
      <c r="AC158" s="810"/>
      <c r="AD158" s="810"/>
      <c r="AE158" s="810"/>
      <c r="AF158" s="810"/>
      <c r="AG158" s="810"/>
      <c r="AH158" s="810"/>
      <c r="AI158" s="810"/>
      <c r="AJ158" s="810"/>
    </row>
    <row r="159" spans="1:36" ht="15.75" customHeight="1">
      <c r="A159" s="810"/>
      <c r="B159" s="810"/>
      <c r="C159" s="810"/>
      <c r="D159" s="810"/>
      <c r="E159" s="810"/>
      <c r="F159" s="810"/>
      <c r="G159" s="810"/>
      <c r="H159" s="810"/>
      <c r="I159" s="125"/>
      <c r="J159" s="125"/>
      <c r="K159" s="125"/>
      <c r="L159" s="125"/>
      <c r="M159" s="125"/>
      <c r="N159" s="125"/>
      <c r="O159" s="125"/>
      <c r="P159" s="125"/>
      <c r="Q159" s="125"/>
      <c r="R159" s="125"/>
      <c r="S159" s="125"/>
      <c r="T159" s="125"/>
      <c r="U159" s="810"/>
      <c r="V159" s="810"/>
      <c r="W159" s="810"/>
      <c r="X159" s="810"/>
      <c r="Y159" s="810"/>
      <c r="Z159" s="810"/>
      <c r="AA159" s="810"/>
      <c r="AB159" s="810"/>
      <c r="AC159" s="810"/>
      <c r="AD159" s="810"/>
      <c r="AE159" s="810"/>
      <c r="AF159" s="810"/>
      <c r="AG159" s="810"/>
      <c r="AH159" s="810"/>
      <c r="AI159" s="810"/>
      <c r="AJ159" s="810"/>
    </row>
    <row r="160" spans="1:36" ht="15.75" customHeight="1">
      <c r="A160" s="810"/>
      <c r="B160" s="810"/>
      <c r="C160" s="810"/>
      <c r="D160" s="810"/>
      <c r="E160" s="810"/>
      <c r="F160" s="810"/>
      <c r="G160" s="810"/>
      <c r="H160" s="810"/>
      <c r="I160" s="125"/>
      <c r="J160" s="125"/>
      <c r="K160" s="125"/>
      <c r="L160" s="125"/>
      <c r="M160" s="125"/>
      <c r="N160" s="125"/>
      <c r="O160" s="125"/>
      <c r="P160" s="125"/>
      <c r="Q160" s="125"/>
      <c r="R160" s="125"/>
      <c r="S160" s="125"/>
      <c r="T160" s="125"/>
      <c r="U160" s="810"/>
      <c r="V160" s="810"/>
      <c r="W160" s="810"/>
      <c r="X160" s="810"/>
      <c r="Y160" s="810"/>
      <c r="Z160" s="810"/>
      <c r="AA160" s="810"/>
      <c r="AB160" s="810"/>
      <c r="AC160" s="810"/>
      <c r="AD160" s="810"/>
      <c r="AE160" s="810"/>
      <c r="AF160" s="810"/>
      <c r="AG160" s="810"/>
      <c r="AH160" s="810"/>
      <c r="AI160" s="810"/>
      <c r="AJ160" s="810"/>
    </row>
    <row r="161" spans="1:36" ht="15.75" customHeight="1">
      <c r="A161" s="810"/>
      <c r="B161" s="810"/>
      <c r="C161" s="810"/>
      <c r="D161" s="810"/>
      <c r="E161" s="810"/>
      <c r="F161" s="810"/>
      <c r="G161" s="810"/>
      <c r="H161" s="810"/>
      <c r="I161" s="125"/>
      <c r="J161" s="125"/>
      <c r="K161" s="125"/>
      <c r="L161" s="125"/>
      <c r="M161" s="125"/>
      <c r="N161" s="125"/>
      <c r="O161" s="125"/>
      <c r="P161" s="125"/>
      <c r="Q161" s="125"/>
      <c r="R161" s="125"/>
      <c r="S161" s="125"/>
      <c r="T161" s="125"/>
      <c r="U161" s="810"/>
      <c r="V161" s="810"/>
      <c r="W161" s="810"/>
      <c r="X161" s="810"/>
      <c r="Y161" s="810"/>
      <c r="Z161" s="810"/>
      <c r="AA161" s="810"/>
      <c r="AB161" s="810"/>
      <c r="AC161" s="810"/>
      <c r="AD161" s="810"/>
      <c r="AE161" s="810"/>
      <c r="AF161" s="810"/>
      <c r="AG161" s="810"/>
      <c r="AH161" s="810"/>
      <c r="AI161" s="810"/>
      <c r="AJ161" s="810"/>
    </row>
    <row r="162" spans="1:36" ht="15.75" customHeight="1">
      <c r="A162" s="810"/>
      <c r="B162" s="810"/>
      <c r="C162" s="810"/>
      <c r="D162" s="810"/>
      <c r="E162" s="810"/>
      <c r="F162" s="810"/>
      <c r="G162" s="810"/>
      <c r="H162" s="810"/>
      <c r="I162" s="125"/>
      <c r="J162" s="125"/>
      <c r="K162" s="125"/>
      <c r="L162" s="125"/>
      <c r="M162" s="125"/>
      <c r="N162" s="125"/>
      <c r="O162" s="125"/>
      <c r="P162" s="125"/>
      <c r="Q162" s="125"/>
      <c r="R162" s="125"/>
      <c r="S162" s="125"/>
      <c r="T162" s="125"/>
      <c r="U162" s="810"/>
      <c r="V162" s="810"/>
      <c r="W162" s="810"/>
      <c r="X162" s="810"/>
      <c r="Y162" s="810"/>
      <c r="Z162" s="810"/>
      <c r="AA162" s="810"/>
      <c r="AB162" s="810"/>
      <c r="AC162" s="810"/>
      <c r="AD162" s="810"/>
      <c r="AE162" s="810"/>
      <c r="AF162" s="810"/>
      <c r="AG162" s="810"/>
      <c r="AH162" s="810"/>
      <c r="AI162" s="810"/>
      <c r="AJ162" s="810"/>
    </row>
    <row r="163" spans="1:36" ht="15.75" customHeight="1">
      <c r="A163" s="810"/>
      <c r="B163" s="810"/>
      <c r="C163" s="810"/>
      <c r="D163" s="810"/>
      <c r="E163" s="810"/>
      <c r="F163" s="810"/>
      <c r="G163" s="810"/>
      <c r="H163" s="810"/>
      <c r="I163" s="125"/>
      <c r="J163" s="125"/>
      <c r="K163" s="125"/>
      <c r="L163" s="125"/>
      <c r="M163" s="125"/>
      <c r="N163" s="125"/>
      <c r="O163" s="125"/>
      <c r="P163" s="125"/>
      <c r="Q163" s="125"/>
      <c r="R163" s="125"/>
      <c r="S163" s="125"/>
      <c r="T163" s="125"/>
      <c r="U163" s="810"/>
      <c r="V163" s="810"/>
      <c r="W163" s="810"/>
      <c r="X163" s="810"/>
      <c r="Y163" s="810"/>
      <c r="Z163" s="810"/>
      <c r="AA163" s="810"/>
      <c r="AB163" s="810"/>
      <c r="AC163" s="810"/>
      <c r="AD163" s="810"/>
      <c r="AE163" s="810"/>
      <c r="AF163" s="810"/>
      <c r="AG163" s="810"/>
      <c r="AH163" s="810"/>
      <c r="AI163" s="810"/>
      <c r="AJ163" s="810"/>
    </row>
    <row r="164" spans="1:36" ht="15.75" customHeight="1">
      <c r="A164" s="810"/>
      <c r="B164" s="810"/>
      <c r="C164" s="810"/>
      <c r="D164" s="810"/>
      <c r="E164" s="810"/>
      <c r="F164" s="810"/>
      <c r="G164" s="810"/>
      <c r="H164" s="810"/>
      <c r="I164" s="125"/>
      <c r="J164" s="125"/>
      <c r="K164" s="125"/>
      <c r="L164" s="125"/>
      <c r="M164" s="125"/>
      <c r="N164" s="125"/>
      <c r="O164" s="125"/>
      <c r="P164" s="125"/>
      <c r="Q164" s="125"/>
      <c r="R164" s="125"/>
      <c r="S164" s="125"/>
      <c r="T164" s="125"/>
      <c r="U164" s="810"/>
      <c r="V164" s="810"/>
      <c r="W164" s="810"/>
      <c r="X164" s="810"/>
      <c r="Y164" s="810"/>
      <c r="Z164" s="810"/>
      <c r="AA164" s="810"/>
      <c r="AB164" s="810"/>
      <c r="AC164" s="810"/>
      <c r="AD164" s="810"/>
      <c r="AE164" s="810"/>
      <c r="AF164" s="810"/>
      <c r="AG164" s="810"/>
      <c r="AH164" s="810"/>
      <c r="AI164" s="810"/>
      <c r="AJ164" s="810"/>
    </row>
    <row r="165" spans="1:36" ht="15.75" customHeight="1">
      <c r="A165" s="810"/>
      <c r="B165" s="810"/>
      <c r="C165" s="810"/>
      <c r="D165" s="810"/>
      <c r="E165" s="810"/>
      <c r="F165" s="810"/>
      <c r="G165" s="810"/>
      <c r="H165" s="810"/>
      <c r="I165" s="125"/>
      <c r="J165" s="125"/>
      <c r="K165" s="125"/>
      <c r="L165" s="125"/>
      <c r="M165" s="125"/>
      <c r="N165" s="125"/>
      <c r="O165" s="125"/>
      <c r="P165" s="125"/>
      <c r="Q165" s="125"/>
      <c r="R165" s="125"/>
      <c r="S165" s="125"/>
      <c r="T165" s="125"/>
      <c r="U165" s="810"/>
      <c r="V165" s="810"/>
      <c r="W165" s="810"/>
      <c r="X165" s="810"/>
      <c r="Y165" s="810"/>
      <c r="Z165" s="810"/>
      <c r="AA165" s="810"/>
      <c r="AB165" s="810"/>
      <c r="AC165" s="810"/>
      <c r="AD165" s="810"/>
      <c r="AE165" s="810"/>
      <c r="AF165" s="810"/>
      <c r="AG165" s="810"/>
      <c r="AH165" s="810"/>
      <c r="AI165" s="810"/>
      <c r="AJ165" s="810"/>
    </row>
    <row r="166" spans="1:36" ht="15.75" customHeight="1">
      <c r="A166" s="810"/>
      <c r="B166" s="810"/>
      <c r="C166" s="810"/>
      <c r="D166" s="810"/>
      <c r="E166" s="810"/>
      <c r="F166" s="810"/>
      <c r="G166" s="810"/>
      <c r="H166" s="810"/>
      <c r="I166" s="125"/>
      <c r="J166" s="125"/>
      <c r="K166" s="125"/>
      <c r="L166" s="125"/>
      <c r="M166" s="125"/>
      <c r="N166" s="125"/>
      <c r="O166" s="125"/>
      <c r="P166" s="125"/>
      <c r="Q166" s="125"/>
      <c r="R166" s="125"/>
      <c r="S166" s="125"/>
      <c r="T166" s="125"/>
      <c r="U166" s="810"/>
      <c r="V166" s="810"/>
      <c r="W166" s="810"/>
      <c r="X166" s="810"/>
      <c r="Y166" s="810"/>
      <c r="Z166" s="810"/>
      <c r="AA166" s="810"/>
      <c r="AB166" s="810"/>
      <c r="AC166" s="810"/>
      <c r="AD166" s="810"/>
      <c r="AE166" s="810"/>
      <c r="AF166" s="810"/>
      <c r="AG166" s="810"/>
      <c r="AH166" s="810"/>
      <c r="AI166" s="810"/>
      <c r="AJ166" s="810"/>
    </row>
    <row r="167" spans="1:36" ht="15.75" customHeight="1">
      <c r="A167" s="810"/>
      <c r="B167" s="810"/>
      <c r="C167" s="810"/>
      <c r="D167" s="810"/>
      <c r="E167" s="810"/>
      <c r="F167" s="810"/>
      <c r="G167" s="810"/>
      <c r="H167" s="810"/>
      <c r="I167" s="125"/>
      <c r="J167" s="125"/>
      <c r="K167" s="125"/>
      <c r="L167" s="125"/>
      <c r="M167" s="125"/>
      <c r="N167" s="125"/>
      <c r="O167" s="125"/>
      <c r="P167" s="125"/>
      <c r="Q167" s="125"/>
      <c r="R167" s="125"/>
      <c r="S167" s="125"/>
      <c r="T167" s="125"/>
      <c r="U167" s="810"/>
      <c r="V167" s="810"/>
      <c r="W167" s="810"/>
      <c r="X167" s="810"/>
      <c r="Y167" s="810"/>
      <c r="Z167" s="810"/>
      <c r="AA167" s="810"/>
      <c r="AB167" s="810"/>
      <c r="AC167" s="810"/>
      <c r="AD167" s="810"/>
      <c r="AE167" s="810"/>
      <c r="AF167" s="810"/>
      <c r="AG167" s="810"/>
      <c r="AH167" s="810"/>
      <c r="AI167" s="810"/>
      <c r="AJ167" s="810"/>
    </row>
    <row r="168" spans="1:36" ht="15.75" customHeight="1">
      <c r="A168" s="810"/>
      <c r="B168" s="810"/>
      <c r="C168" s="810"/>
      <c r="D168" s="810"/>
      <c r="E168" s="810"/>
      <c r="F168" s="810"/>
      <c r="G168" s="810"/>
      <c r="H168" s="810"/>
      <c r="I168" s="125"/>
      <c r="J168" s="125"/>
      <c r="K168" s="125"/>
      <c r="L168" s="125"/>
      <c r="M168" s="125"/>
      <c r="N168" s="125"/>
      <c r="O168" s="125"/>
      <c r="P168" s="125"/>
      <c r="Q168" s="125"/>
      <c r="R168" s="125"/>
      <c r="S168" s="125"/>
      <c r="T168" s="125"/>
      <c r="U168" s="810"/>
      <c r="V168" s="810"/>
      <c r="W168" s="810"/>
      <c r="X168" s="810"/>
      <c r="Y168" s="810"/>
      <c r="Z168" s="810"/>
      <c r="AA168" s="810"/>
      <c r="AB168" s="810"/>
      <c r="AC168" s="810"/>
      <c r="AD168" s="810"/>
      <c r="AE168" s="810"/>
      <c r="AF168" s="810"/>
      <c r="AG168" s="810"/>
      <c r="AH168" s="810"/>
      <c r="AI168" s="810"/>
      <c r="AJ168" s="810"/>
    </row>
    <row r="169" spans="1:36" ht="15.75" customHeight="1">
      <c r="A169" s="810"/>
      <c r="B169" s="810"/>
      <c r="C169" s="810"/>
      <c r="D169" s="810"/>
      <c r="E169" s="810"/>
      <c r="F169" s="810"/>
      <c r="G169" s="810"/>
      <c r="H169" s="810"/>
      <c r="I169" s="125"/>
      <c r="J169" s="125"/>
      <c r="K169" s="125"/>
      <c r="L169" s="125"/>
      <c r="M169" s="125"/>
      <c r="N169" s="125"/>
      <c r="O169" s="125"/>
      <c r="P169" s="125"/>
      <c r="Q169" s="125"/>
      <c r="R169" s="125"/>
      <c r="S169" s="125"/>
      <c r="T169" s="125"/>
      <c r="U169" s="810"/>
      <c r="V169" s="810"/>
      <c r="W169" s="810"/>
      <c r="X169" s="810"/>
      <c r="Y169" s="810"/>
      <c r="Z169" s="810"/>
      <c r="AA169" s="810"/>
      <c r="AB169" s="810"/>
      <c r="AC169" s="810"/>
      <c r="AD169" s="810"/>
      <c r="AE169" s="810"/>
      <c r="AF169" s="810"/>
      <c r="AG169" s="810"/>
      <c r="AH169" s="810"/>
      <c r="AI169" s="810"/>
      <c r="AJ169" s="810"/>
    </row>
    <row r="170" spans="1:36" ht="15.75" customHeight="1">
      <c r="A170" s="810"/>
      <c r="B170" s="810"/>
      <c r="C170" s="810"/>
      <c r="D170" s="810"/>
      <c r="E170" s="810"/>
      <c r="F170" s="810"/>
      <c r="G170" s="810"/>
      <c r="H170" s="810"/>
      <c r="I170" s="125"/>
      <c r="J170" s="125"/>
      <c r="K170" s="125"/>
      <c r="L170" s="125"/>
      <c r="M170" s="125"/>
      <c r="N170" s="125"/>
      <c r="O170" s="125"/>
      <c r="P170" s="125"/>
      <c r="Q170" s="125"/>
      <c r="R170" s="125"/>
      <c r="S170" s="125"/>
      <c r="T170" s="125"/>
      <c r="U170" s="810"/>
      <c r="V170" s="810"/>
      <c r="W170" s="810"/>
      <c r="X170" s="810"/>
      <c r="Y170" s="810"/>
      <c r="Z170" s="810"/>
      <c r="AA170" s="810"/>
      <c r="AB170" s="810"/>
      <c r="AC170" s="810"/>
      <c r="AD170" s="810"/>
      <c r="AE170" s="810"/>
      <c r="AF170" s="810"/>
      <c r="AG170" s="810"/>
      <c r="AH170" s="810"/>
      <c r="AI170" s="810"/>
      <c r="AJ170" s="810"/>
    </row>
    <row r="171" spans="1:36" ht="15.75" customHeight="1">
      <c r="A171" s="810"/>
      <c r="B171" s="810"/>
      <c r="C171" s="810"/>
      <c r="D171" s="810"/>
      <c r="E171" s="810"/>
      <c r="F171" s="810"/>
      <c r="G171" s="810"/>
      <c r="H171" s="810"/>
      <c r="I171" s="125"/>
      <c r="J171" s="125"/>
      <c r="K171" s="125"/>
      <c r="L171" s="125"/>
      <c r="M171" s="125"/>
      <c r="N171" s="125"/>
      <c r="O171" s="125"/>
      <c r="P171" s="125"/>
      <c r="Q171" s="125"/>
      <c r="R171" s="125"/>
      <c r="S171" s="125"/>
      <c r="T171" s="125"/>
      <c r="U171" s="810"/>
      <c r="V171" s="810"/>
      <c r="W171" s="810"/>
      <c r="X171" s="810"/>
      <c r="Y171" s="810"/>
      <c r="Z171" s="810"/>
      <c r="AA171" s="810"/>
      <c r="AB171" s="810"/>
      <c r="AC171" s="810"/>
      <c r="AD171" s="810"/>
      <c r="AE171" s="810"/>
      <c r="AF171" s="810"/>
      <c r="AG171" s="810"/>
      <c r="AH171" s="810"/>
      <c r="AI171" s="810"/>
      <c r="AJ171" s="810"/>
    </row>
    <row r="172" spans="1:36" ht="15.75" customHeight="1">
      <c r="A172" s="810"/>
      <c r="B172" s="810"/>
      <c r="C172" s="810"/>
      <c r="D172" s="810"/>
      <c r="E172" s="810"/>
      <c r="F172" s="810"/>
      <c r="G172" s="810"/>
      <c r="H172" s="810"/>
      <c r="I172" s="125"/>
      <c r="J172" s="125"/>
      <c r="K172" s="125"/>
      <c r="L172" s="125"/>
      <c r="M172" s="125"/>
      <c r="N172" s="125"/>
      <c r="O172" s="125"/>
      <c r="P172" s="125"/>
      <c r="Q172" s="125"/>
      <c r="R172" s="125"/>
      <c r="S172" s="125"/>
      <c r="T172" s="125"/>
      <c r="U172" s="810"/>
      <c r="V172" s="810"/>
      <c r="W172" s="810"/>
      <c r="X172" s="810"/>
      <c r="Y172" s="810"/>
      <c r="Z172" s="810"/>
      <c r="AA172" s="810"/>
      <c r="AB172" s="810"/>
      <c r="AC172" s="810"/>
      <c r="AD172" s="810"/>
      <c r="AE172" s="810"/>
      <c r="AF172" s="810"/>
      <c r="AG172" s="810"/>
      <c r="AH172" s="810"/>
      <c r="AI172" s="810"/>
      <c r="AJ172" s="810"/>
    </row>
    <row r="173" spans="1:36" ht="15.75" customHeight="1">
      <c r="A173" s="810"/>
      <c r="B173" s="810"/>
      <c r="C173" s="810"/>
      <c r="D173" s="810"/>
      <c r="E173" s="810"/>
      <c r="F173" s="810"/>
      <c r="G173" s="810"/>
      <c r="H173" s="810"/>
      <c r="I173" s="125"/>
      <c r="J173" s="125"/>
      <c r="K173" s="125"/>
      <c r="L173" s="125"/>
      <c r="M173" s="125"/>
      <c r="N173" s="125"/>
      <c r="O173" s="125"/>
      <c r="P173" s="125"/>
      <c r="Q173" s="125"/>
      <c r="R173" s="125"/>
      <c r="S173" s="125"/>
      <c r="T173" s="125"/>
      <c r="U173" s="810"/>
      <c r="V173" s="810"/>
      <c r="W173" s="810"/>
      <c r="X173" s="810"/>
      <c r="Y173" s="810"/>
      <c r="Z173" s="810"/>
      <c r="AA173" s="810"/>
      <c r="AB173" s="810"/>
      <c r="AC173" s="810"/>
      <c r="AD173" s="810"/>
      <c r="AE173" s="810"/>
      <c r="AF173" s="810"/>
      <c r="AG173" s="810"/>
      <c r="AH173" s="810"/>
      <c r="AI173" s="810"/>
      <c r="AJ173" s="810"/>
    </row>
    <row r="174" spans="1:36" ht="15.75" customHeight="1">
      <c r="A174" s="810"/>
      <c r="B174" s="810"/>
      <c r="C174" s="810"/>
      <c r="D174" s="810"/>
      <c r="E174" s="810"/>
      <c r="F174" s="810"/>
      <c r="G174" s="810"/>
      <c r="H174" s="810"/>
      <c r="I174" s="125"/>
      <c r="J174" s="125"/>
      <c r="K174" s="125"/>
      <c r="L174" s="125"/>
      <c r="M174" s="125"/>
      <c r="N174" s="125"/>
      <c r="O174" s="125"/>
      <c r="P174" s="125"/>
      <c r="Q174" s="125"/>
      <c r="R174" s="125"/>
      <c r="S174" s="125"/>
      <c r="T174" s="125"/>
      <c r="U174" s="810"/>
      <c r="V174" s="810"/>
      <c r="W174" s="810"/>
      <c r="X174" s="810"/>
      <c r="Y174" s="810"/>
      <c r="Z174" s="810"/>
      <c r="AA174" s="810"/>
      <c r="AB174" s="810"/>
      <c r="AC174" s="810"/>
      <c r="AD174" s="810"/>
      <c r="AE174" s="810"/>
      <c r="AF174" s="810"/>
      <c r="AG174" s="810"/>
      <c r="AH174" s="810"/>
      <c r="AI174" s="810"/>
      <c r="AJ174" s="810"/>
    </row>
    <row r="175" spans="1:36" ht="15.75" customHeight="1">
      <c r="A175" s="810"/>
      <c r="B175" s="810"/>
      <c r="C175" s="810"/>
      <c r="D175" s="810"/>
      <c r="E175" s="810"/>
      <c r="F175" s="810"/>
      <c r="G175" s="810"/>
      <c r="H175" s="810"/>
      <c r="I175" s="125"/>
      <c r="J175" s="125"/>
      <c r="K175" s="125"/>
      <c r="L175" s="125"/>
      <c r="M175" s="125"/>
      <c r="N175" s="125"/>
      <c r="O175" s="125"/>
      <c r="P175" s="125"/>
      <c r="Q175" s="125"/>
      <c r="R175" s="125"/>
      <c r="S175" s="125"/>
      <c r="T175" s="125"/>
      <c r="U175" s="810"/>
      <c r="V175" s="810"/>
      <c r="W175" s="810"/>
      <c r="X175" s="810"/>
      <c r="Y175" s="810"/>
      <c r="Z175" s="810"/>
      <c r="AA175" s="810"/>
      <c r="AB175" s="810"/>
      <c r="AC175" s="810"/>
      <c r="AD175" s="810"/>
      <c r="AE175" s="810"/>
      <c r="AF175" s="810"/>
      <c r="AG175" s="810"/>
      <c r="AH175" s="810"/>
      <c r="AI175" s="810"/>
      <c r="AJ175" s="810"/>
    </row>
    <row r="176" spans="1:36" ht="15.75" customHeight="1">
      <c r="A176" s="810"/>
      <c r="B176" s="810"/>
      <c r="C176" s="810"/>
      <c r="D176" s="810"/>
      <c r="E176" s="810"/>
      <c r="F176" s="810"/>
      <c r="G176" s="810"/>
      <c r="H176" s="810"/>
      <c r="I176" s="125"/>
      <c r="J176" s="125"/>
      <c r="K176" s="125"/>
      <c r="L176" s="125"/>
      <c r="M176" s="125"/>
      <c r="N176" s="125"/>
      <c r="O176" s="125"/>
      <c r="P176" s="125"/>
      <c r="Q176" s="125"/>
      <c r="R176" s="125"/>
      <c r="S176" s="125"/>
      <c r="T176" s="125"/>
      <c r="U176" s="810"/>
      <c r="V176" s="810"/>
      <c r="W176" s="810"/>
      <c r="X176" s="810"/>
      <c r="Y176" s="810"/>
      <c r="Z176" s="810"/>
      <c r="AA176" s="810"/>
      <c r="AB176" s="810"/>
      <c r="AC176" s="810"/>
      <c r="AD176" s="810"/>
      <c r="AE176" s="810"/>
      <c r="AF176" s="810"/>
      <c r="AG176" s="810"/>
      <c r="AH176" s="810"/>
      <c r="AI176" s="810"/>
      <c r="AJ176" s="810"/>
    </row>
    <row r="177" spans="1:36" ht="15.75" customHeight="1">
      <c r="A177" s="810"/>
      <c r="B177" s="810"/>
      <c r="C177" s="810"/>
      <c r="D177" s="810"/>
      <c r="E177" s="810"/>
      <c r="F177" s="810"/>
      <c r="G177" s="810"/>
      <c r="H177" s="810"/>
      <c r="I177" s="125"/>
      <c r="J177" s="125"/>
      <c r="K177" s="125"/>
      <c r="L177" s="125"/>
      <c r="M177" s="125"/>
      <c r="N177" s="125"/>
      <c r="O177" s="125"/>
      <c r="P177" s="125"/>
      <c r="Q177" s="125"/>
      <c r="R177" s="125"/>
      <c r="S177" s="125"/>
      <c r="T177" s="125"/>
      <c r="U177" s="810"/>
      <c r="V177" s="810"/>
      <c r="W177" s="810"/>
      <c r="X177" s="810"/>
      <c r="Y177" s="810"/>
      <c r="Z177" s="810"/>
      <c r="AA177" s="810"/>
      <c r="AB177" s="810"/>
      <c r="AC177" s="810"/>
      <c r="AD177" s="810"/>
      <c r="AE177" s="810"/>
      <c r="AF177" s="810"/>
      <c r="AG177" s="810"/>
      <c r="AH177" s="810"/>
      <c r="AI177" s="810"/>
      <c r="AJ177" s="810"/>
    </row>
    <row r="178" spans="1:36" ht="15.75" customHeight="1">
      <c r="A178" s="810"/>
      <c r="B178" s="810"/>
      <c r="C178" s="810"/>
      <c r="D178" s="810"/>
      <c r="E178" s="810"/>
      <c r="F178" s="810"/>
      <c r="G178" s="810"/>
      <c r="H178" s="810"/>
      <c r="I178" s="125"/>
      <c r="J178" s="125"/>
      <c r="K178" s="125"/>
      <c r="L178" s="125"/>
      <c r="M178" s="125"/>
      <c r="N178" s="125"/>
      <c r="O178" s="125"/>
      <c r="P178" s="125"/>
      <c r="Q178" s="125"/>
      <c r="R178" s="125"/>
      <c r="S178" s="125"/>
      <c r="T178" s="125"/>
      <c r="U178" s="810"/>
      <c r="V178" s="810"/>
      <c r="W178" s="810"/>
      <c r="X178" s="810"/>
      <c r="Y178" s="810"/>
      <c r="Z178" s="810"/>
      <c r="AA178" s="810"/>
      <c r="AB178" s="810"/>
      <c r="AC178" s="810"/>
      <c r="AD178" s="810"/>
      <c r="AE178" s="810"/>
      <c r="AF178" s="810"/>
      <c r="AG178" s="810"/>
      <c r="AH178" s="810"/>
      <c r="AI178" s="810"/>
      <c r="AJ178" s="810"/>
    </row>
    <row r="179" spans="1:36" ht="15.75" customHeight="1">
      <c r="A179" s="810"/>
      <c r="B179" s="810"/>
      <c r="C179" s="810"/>
      <c r="D179" s="810"/>
      <c r="E179" s="810"/>
      <c r="F179" s="810"/>
      <c r="G179" s="810"/>
      <c r="H179" s="810"/>
      <c r="I179" s="125"/>
      <c r="J179" s="125"/>
      <c r="K179" s="125"/>
      <c r="L179" s="125"/>
      <c r="M179" s="125"/>
      <c r="N179" s="125"/>
      <c r="O179" s="125"/>
      <c r="P179" s="125"/>
      <c r="Q179" s="125"/>
      <c r="R179" s="125"/>
      <c r="S179" s="125"/>
      <c r="T179" s="125"/>
      <c r="U179" s="810"/>
      <c r="V179" s="810"/>
      <c r="W179" s="810"/>
      <c r="X179" s="810"/>
      <c r="Y179" s="810"/>
      <c r="Z179" s="810"/>
      <c r="AA179" s="810"/>
      <c r="AB179" s="810"/>
      <c r="AC179" s="810"/>
      <c r="AD179" s="810"/>
      <c r="AE179" s="810"/>
      <c r="AF179" s="810"/>
      <c r="AG179" s="810"/>
      <c r="AH179" s="810"/>
      <c r="AI179" s="810"/>
      <c r="AJ179" s="810"/>
    </row>
    <row r="180" spans="1:36" ht="15.75" customHeight="1">
      <c r="A180" s="810"/>
      <c r="B180" s="810"/>
      <c r="C180" s="810"/>
      <c r="D180" s="810"/>
      <c r="E180" s="810"/>
      <c r="F180" s="810"/>
      <c r="G180" s="810"/>
      <c r="H180" s="810"/>
      <c r="I180" s="125"/>
      <c r="J180" s="125"/>
      <c r="K180" s="125"/>
      <c r="L180" s="125"/>
      <c r="M180" s="125"/>
      <c r="N180" s="125"/>
      <c r="O180" s="125"/>
      <c r="P180" s="125"/>
      <c r="Q180" s="125"/>
      <c r="R180" s="125"/>
      <c r="S180" s="125"/>
      <c r="T180" s="125"/>
      <c r="U180" s="810"/>
      <c r="V180" s="810"/>
      <c r="W180" s="810"/>
      <c r="X180" s="810"/>
      <c r="Y180" s="810"/>
      <c r="Z180" s="810"/>
      <c r="AA180" s="810"/>
      <c r="AB180" s="810"/>
      <c r="AC180" s="810"/>
      <c r="AD180" s="810"/>
      <c r="AE180" s="810"/>
      <c r="AF180" s="810"/>
      <c r="AG180" s="810"/>
      <c r="AH180" s="810"/>
      <c r="AI180" s="810"/>
      <c r="AJ180" s="810"/>
    </row>
    <row r="181" spans="1:36" ht="15.75" customHeight="1">
      <c r="A181" s="810"/>
      <c r="B181" s="810"/>
      <c r="C181" s="810"/>
      <c r="D181" s="810"/>
      <c r="E181" s="810"/>
      <c r="F181" s="810"/>
      <c r="G181" s="810"/>
      <c r="H181" s="810"/>
      <c r="I181" s="125"/>
      <c r="J181" s="125"/>
      <c r="K181" s="125"/>
      <c r="L181" s="125"/>
      <c r="M181" s="125"/>
      <c r="N181" s="125"/>
      <c r="O181" s="125"/>
      <c r="P181" s="125"/>
      <c r="Q181" s="125"/>
      <c r="R181" s="125"/>
      <c r="S181" s="125"/>
      <c r="T181" s="125"/>
      <c r="U181" s="810"/>
      <c r="V181" s="810"/>
      <c r="W181" s="810"/>
      <c r="X181" s="810"/>
      <c r="Y181" s="810"/>
      <c r="Z181" s="810"/>
      <c r="AA181" s="810"/>
      <c r="AB181" s="810"/>
      <c r="AC181" s="810"/>
      <c r="AD181" s="810"/>
      <c r="AE181" s="810"/>
      <c r="AF181" s="810"/>
      <c r="AG181" s="810"/>
      <c r="AH181" s="810"/>
      <c r="AI181" s="810"/>
      <c r="AJ181" s="810"/>
    </row>
    <row r="182" spans="1:36" ht="15.75" customHeight="1">
      <c r="A182" s="810"/>
      <c r="B182" s="810"/>
      <c r="C182" s="810"/>
      <c r="D182" s="810"/>
      <c r="E182" s="810"/>
      <c r="F182" s="810"/>
      <c r="G182" s="810"/>
      <c r="H182" s="810"/>
      <c r="I182" s="125"/>
      <c r="J182" s="125"/>
      <c r="K182" s="125"/>
      <c r="L182" s="125"/>
      <c r="M182" s="125"/>
      <c r="N182" s="125"/>
      <c r="O182" s="125"/>
      <c r="P182" s="125"/>
      <c r="Q182" s="125"/>
      <c r="R182" s="125"/>
      <c r="S182" s="125"/>
      <c r="T182" s="125"/>
      <c r="U182" s="810"/>
      <c r="V182" s="810"/>
      <c r="W182" s="810"/>
      <c r="X182" s="810"/>
      <c r="Y182" s="810"/>
      <c r="Z182" s="810"/>
      <c r="AA182" s="810"/>
      <c r="AB182" s="810"/>
      <c r="AC182" s="810"/>
      <c r="AD182" s="810"/>
      <c r="AE182" s="810"/>
      <c r="AF182" s="810"/>
      <c r="AG182" s="810"/>
      <c r="AH182" s="810"/>
      <c r="AI182" s="810"/>
      <c r="AJ182" s="810"/>
    </row>
    <row r="183" spans="1:36" ht="15.75" customHeight="1">
      <c r="A183" s="810"/>
      <c r="B183" s="810"/>
      <c r="C183" s="810"/>
      <c r="D183" s="810"/>
      <c r="E183" s="810"/>
      <c r="F183" s="810"/>
      <c r="G183" s="810"/>
      <c r="H183" s="810"/>
      <c r="I183" s="125"/>
      <c r="J183" s="125"/>
      <c r="K183" s="125"/>
      <c r="L183" s="125"/>
      <c r="M183" s="125"/>
      <c r="N183" s="125"/>
      <c r="O183" s="125"/>
      <c r="P183" s="125"/>
      <c r="Q183" s="125"/>
      <c r="R183" s="125"/>
      <c r="S183" s="125"/>
      <c r="T183" s="125"/>
      <c r="U183" s="810"/>
      <c r="V183" s="810"/>
      <c r="W183" s="810"/>
      <c r="X183" s="810"/>
      <c r="Y183" s="810"/>
      <c r="Z183" s="810"/>
      <c r="AA183" s="810"/>
      <c r="AB183" s="810"/>
      <c r="AC183" s="810"/>
      <c r="AD183" s="810"/>
      <c r="AE183" s="810"/>
      <c r="AF183" s="810"/>
      <c r="AG183" s="810"/>
      <c r="AH183" s="810"/>
      <c r="AI183" s="810"/>
      <c r="AJ183" s="810"/>
    </row>
    <row r="184" spans="1:36" ht="15.75" customHeight="1">
      <c r="A184" s="810"/>
      <c r="B184" s="810"/>
      <c r="C184" s="810"/>
      <c r="D184" s="810"/>
      <c r="E184" s="810"/>
      <c r="F184" s="810"/>
      <c r="G184" s="810"/>
      <c r="H184" s="810"/>
      <c r="I184" s="125"/>
      <c r="J184" s="125"/>
      <c r="K184" s="125"/>
      <c r="L184" s="125"/>
      <c r="M184" s="125"/>
      <c r="N184" s="125"/>
      <c r="O184" s="125"/>
      <c r="P184" s="125"/>
      <c r="Q184" s="125"/>
      <c r="R184" s="125"/>
      <c r="S184" s="125"/>
      <c r="T184" s="125"/>
      <c r="U184" s="810"/>
      <c r="V184" s="810"/>
      <c r="W184" s="810"/>
      <c r="X184" s="810"/>
      <c r="Y184" s="810"/>
      <c r="Z184" s="810"/>
      <c r="AA184" s="810"/>
      <c r="AB184" s="810"/>
      <c r="AC184" s="810"/>
      <c r="AD184" s="810"/>
      <c r="AE184" s="810"/>
      <c r="AF184" s="810"/>
      <c r="AG184" s="810"/>
      <c r="AH184" s="810"/>
      <c r="AI184" s="810"/>
      <c r="AJ184" s="810"/>
    </row>
    <row r="185" spans="1:36" ht="15.75" customHeight="1">
      <c r="A185" s="810"/>
      <c r="B185" s="810"/>
      <c r="C185" s="810"/>
      <c r="D185" s="810"/>
      <c r="E185" s="810"/>
      <c r="F185" s="810"/>
      <c r="G185" s="810"/>
      <c r="H185" s="810"/>
      <c r="I185" s="125"/>
      <c r="J185" s="125"/>
      <c r="K185" s="125"/>
      <c r="L185" s="125"/>
      <c r="M185" s="125"/>
      <c r="N185" s="125"/>
      <c r="O185" s="125"/>
      <c r="P185" s="125"/>
      <c r="Q185" s="125"/>
      <c r="R185" s="125"/>
      <c r="S185" s="125"/>
      <c r="T185" s="125"/>
      <c r="U185" s="810"/>
      <c r="V185" s="810"/>
      <c r="W185" s="810"/>
      <c r="X185" s="810"/>
      <c r="Y185" s="810"/>
      <c r="Z185" s="810"/>
      <c r="AA185" s="810"/>
      <c r="AB185" s="810"/>
      <c r="AC185" s="810"/>
      <c r="AD185" s="810"/>
      <c r="AE185" s="810"/>
      <c r="AF185" s="810"/>
      <c r="AG185" s="810"/>
      <c r="AH185" s="810"/>
      <c r="AI185" s="810"/>
      <c r="AJ185" s="810"/>
    </row>
    <row r="186" spans="1:36" ht="15.75" customHeight="1">
      <c r="A186" s="810"/>
      <c r="B186" s="810"/>
      <c r="C186" s="810"/>
      <c r="D186" s="810"/>
      <c r="E186" s="810"/>
      <c r="F186" s="810"/>
      <c r="G186" s="810"/>
      <c r="H186" s="810"/>
      <c r="I186" s="125"/>
      <c r="J186" s="125"/>
      <c r="K186" s="125"/>
      <c r="L186" s="125"/>
      <c r="M186" s="125"/>
      <c r="N186" s="125"/>
      <c r="O186" s="125"/>
      <c r="P186" s="125"/>
      <c r="Q186" s="125"/>
      <c r="R186" s="125"/>
      <c r="S186" s="125"/>
      <c r="T186" s="125"/>
      <c r="U186" s="810"/>
      <c r="V186" s="810"/>
      <c r="W186" s="810"/>
      <c r="X186" s="810"/>
      <c r="Y186" s="810"/>
      <c r="Z186" s="810"/>
      <c r="AA186" s="810"/>
      <c r="AB186" s="810"/>
      <c r="AC186" s="810"/>
      <c r="AD186" s="810"/>
      <c r="AE186" s="810"/>
      <c r="AF186" s="810"/>
      <c r="AG186" s="810"/>
      <c r="AH186" s="810"/>
      <c r="AI186" s="810"/>
      <c r="AJ186" s="810"/>
    </row>
    <row r="187" spans="1:36" ht="15.75" customHeight="1">
      <c r="A187" s="810"/>
      <c r="B187" s="810"/>
      <c r="C187" s="810"/>
      <c r="D187" s="810"/>
      <c r="E187" s="810"/>
      <c r="F187" s="810"/>
      <c r="G187" s="810"/>
      <c r="H187" s="810"/>
      <c r="I187" s="125"/>
      <c r="J187" s="125"/>
      <c r="K187" s="125"/>
      <c r="L187" s="125"/>
      <c r="M187" s="125"/>
      <c r="N187" s="125"/>
      <c r="O187" s="125"/>
      <c r="P187" s="125"/>
      <c r="Q187" s="125"/>
      <c r="R187" s="125"/>
      <c r="S187" s="125"/>
      <c r="T187" s="125"/>
      <c r="U187" s="810"/>
      <c r="V187" s="810"/>
      <c r="W187" s="810"/>
      <c r="X187" s="810"/>
      <c r="Y187" s="810"/>
      <c r="Z187" s="810"/>
      <c r="AA187" s="810"/>
      <c r="AB187" s="810"/>
      <c r="AC187" s="810"/>
      <c r="AD187" s="810"/>
      <c r="AE187" s="810"/>
      <c r="AF187" s="810"/>
      <c r="AG187" s="810"/>
      <c r="AH187" s="810"/>
      <c r="AI187" s="810"/>
      <c r="AJ187" s="810"/>
    </row>
    <row r="188" spans="1:36" ht="15.75" customHeight="1">
      <c r="A188" s="810"/>
      <c r="B188" s="810"/>
      <c r="C188" s="810"/>
      <c r="D188" s="810"/>
      <c r="E188" s="810"/>
      <c r="F188" s="810"/>
      <c r="G188" s="810"/>
      <c r="H188" s="810"/>
      <c r="I188" s="125"/>
      <c r="J188" s="125"/>
      <c r="K188" s="125"/>
      <c r="L188" s="125"/>
      <c r="M188" s="125"/>
      <c r="N188" s="125"/>
      <c r="O188" s="125"/>
      <c r="P188" s="125"/>
      <c r="Q188" s="125"/>
      <c r="R188" s="125"/>
      <c r="S188" s="125"/>
      <c r="T188" s="125"/>
      <c r="U188" s="810"/>
      <c r="V188" s="810"/>
      <c r="W188" s="810"/>
      <c r="X188" s="810"/>
      <c r="Y188" s="810"/>
      <c r="Z188" s="810"/>
      <c r="AA188" s="810"/>
      <c r="AB188" s="810"/>
      <c r="AC188" s="810"/>
      <c r="AD188" s="810"/>
      <c r="AE188" s="810"/>
      <c r="AF188" s="810"/>
      <c r="AG188" s="810"/>
      <c r="AH188" s="810"/>
      <c r="AI188" s="810"/>
      <c r="AJ188" s="810"/>
    </row>
    <row r="189" spans="1:36" ht="15.75" customHeight="1">
      <c r="A189" s="810"/>
      <c r="B189" s="810"/>
      <c r="C189" s="810"/>
      <c r="D189" s="810"/>
      <c r="E189" s="810"/>
      <c r="F189" s="810"/>
      <c r="G189" s="810"/>
      <c r="H189" s="810"/>
      <c r="I189" s="125"/>
      <c r="J189" s="125"/>
      <c r="K189" s="125"/>
      <c r="L189" s="125"/>
      <c r="M189" s="125"/>
      <c r="N189" s="125"/>
      <c r="O189" s="125"/>
      <c r="P189" s="125"/>
      <c r="Q189" s="125"/>
      <c r="R189" s="125"/>
      <c r="S189" s="125"/>
      <c r="T189" s="125"/>
      <c r="U189" s="810"/>
      <c r="V189" s="810"/>
      <c r="W189" s="810"/>
      <c r="X189" s="810"/>
      <c r="Y189" s="810"/>
      <c r="Z189" s="810"/>
      <c r="AA189" s="810"/>
      <c r="AB189" s="810"/>
      <c r="AC189" s="810"/>
      <c r="AD189" s="810"/>
      <c r="AE189" s="810"/>
      <c r="AF189" s="810"/>
      <c r="AG189" s="810"/>
      <c r="AH189" s="810"/>
      <c r="AI189" s="810"/>
      <c r="AJ189" s="810"/>
    </row>
    <row r="190" spans="1:36" ht="15.75" customHeight="1">
      <c r="A190" s="810"/>
      <c r="B190" s="810"/>
      <c r="C190" s="810"/>
      <c r="D190" s="810"/>
      <c r="E190" s="810"/>
      <c r="F190" s="810"/>
      <c r="G190" s="810"/>
      <c r="H190" s="810"/>
      <c r="I190" s="125"/>
      <c r="J190" s="125"/>
      <c r="K190" s="125"/>
      <c r="L190" s="125"/>
      <c r="M190" s="125"/>
      <c r="N190" s="125"/>
      <c r="O190" s="125"/>
      <c r="P190" s="125"/>
      <c r="Q190" s="125"/>
      <c r="R190" s="125"/>
      <c r="S190" s="125"/>
      <c r="T190" s="125"/>
      <c r="U190" s="810"/>
      <c r="V190" s="810"/>
      <c r="W190" s="810"/>
      <c r="X190" s="810"/>
      <c r="Y190" s="810"/>
      <c r="Z190" s="810"/>
      <c r="AA190" s="810"/>
      <c r="AB190" s="810"/>
      <c r="AC190" s="810"/>
      <c r="AD190" s="810"/>
      <c r="AE190" s="810"/>
      <c r="AF190" s="810"/>
      <c r="AG190" s="810"/>
      <c r="AH190" s="810"/>
      <c r="AI190" s="810"/>
      <c r="AJ190" s="810"/>
    </row>
    <row r="191" spans="1:36" ht="15.75" customHeight="1">
      <c r="A191" s="810"/>
      <c r="B191" s="810"/>
      <c r="C191" s="810"/>
      <c r="D191" s="810"/>
      <c r="E191" s="810"/>
      <c r="F191" s="810"/>
      <c r="G191" s="810"/>
      <c r="H191" s="810"/>
      <c r="I191" s="125"/>
      <c r="J191" s="125"/>
      <c r="K191" s="125"/>
      <c r="L191" s="125"/>
      <c r="M191" s="125"/>
      <c r="N191" s="125"/>
      <c r="O191" s="125"/>
      <c r="P191" s="125"/>
      <c r="Q191" s="125"/>
      <c r="R191" s="125"/>
      <c r="S191" s="125"/>
      <c r="T191" s="125"/>
      <c r="U191" s="810"/>
      <c r="V191" s="810"/>
      <c r="W191" s="810"/>
      <c r="X191" s="810"/>
      <c r="Y191" s="810"/>
      <c r="Z191" s="810"/>
      <c r="AA191" s="810"/>
      <c r="AB191" s="810"/>
      <c r="AC191" s="810"/>
      <c r="AD191" s="810"/>
      <c r="AE191" s="810"/>
      <c r="AF191" s="810"/>
      <c r="AG191" s="810"/>
      <c r="AH191" s="810"/>
      <c r="AI191" s="810"/>
      <c r="AJ191" s="810"/>
    </row>
    <row r="192" spans="1:36" ht="15.75" customHeight="1">
      <c r="A192" s="810"/>
      <c r="B192" s="810"/>
      <c r="C192" s="810"/>
      <c r="D192" s="810"/>
      <c r="E192" s="810"/>
      <c r="F192" s="810"/>
      <c r="G192" s="810"/>
      <c r="H192" s="810"/>
      <c r="I192" s="125"/>
      <c r="J192" s="125"/>
      <c r="K192" s="125"/>
      <c r="L192" s="125"/>
      <c r="M192" s="125"/>
      <c r="N192" s="125"/>
      <c r="O192" s="125"/>
      <c r="P192" s="125"/>
      <c r="Q192" s="125"/>
      <c r="R192" s="125"/>
      <c r="S192" s="125"/>
      <c r="T192" s="125"/>
      <c r="U192" s="810"/>
      <c r="V192" s="810"/>
      <c r="W192" s="810"/>
      <c r="X192" s="810"/>
      <c r="Y192" s="810"/>
      <c r="Z192" s="810"/>
      <c r="AA192" s="810"/>
      <c r="AB192" s="810"/>
      <c r="AC192" s="810"/>
      <c r="AD192" s="810"/>
      <c r="AE192" s="810"/>
      <c r="AF192" s="810"/>
      <c r="AG192" s="810"/>
      <c r="AH192" s="810"/>
      <c r="AI192" s="810"/>
      <c r="AJ192" s="810"/>
    </row>
    <row r="193" spans="1:36" ht="15.75" customHeight="1">
      <c r="A193" s="810"/>
      <c r="B193" s="810"/>
      <c r="C193" s="810"/>
      <c r="D193" s="810"/>
      <c r="E193" s="810"/>
      <c r="F193" s="810"/>
      <c r="G193" s="810"/>
      <c r="H193" s="810"/>
      <c r="I193" s="125"/>
      <c r="J193" s="125"/>
      <c r="K193" s="125"/>
      <c r="L193" s="125"/>
      <c r="M193" s="125"/>
      <c r="N193" s="125"/>
      <c r="O193" s="125"/>
      <c r="P193" s="125"/>
      <c r="Q193" s="125"/>
      <c r="R193" s="125"/>
      <c r="S193" s="125"/>
      <c r="T193" s="125"/>
      <c r="U193" s="810"/>
      <c r="V193" s="810"/>
      <c r="W193" s="810"/>
      <c r="X193" s="810"/>
      <c r="Y193" s="810"/>
      <c r="Z193" s="810"/>
      <c r="AA193" s="810"/>
      <c r="AB193" s="810"/>
      <c r="AC193" s="810"/>
      <c r="AD193" s="810"/>
      <c r="AE193" s="810"/>
      <c r="AF193" s="810"/>
      <c r="AG193" s="810"/>
      <c r="AH193" s="810"/>
      <c r="AI193" s="810"/>
      <c r="AJ193" s="810"/>
    </row>
    <row r="194" spans="1:36" ht="15.75" customHeight="1">
      <c r="A194" s="810"/>
      <c r="B194" s="810"/>
      <c r="C194" s="810"/>
      <c r="D194" s="810"/>
      <c r="E194" s="810"/>
      <c r="F194" s="810"/>
      <c r="G194" s="810"/>
      <c r="H194" s="810"/>
      <c r="I194" s="125"/>
      <c r="J194" s="125"/>
      <c r="K194" s="125"/>
      <c r="L194" s="125"/>
      <c r="M194" s="125"/>
      <c r="N194" s="125"/>
      <c r="O194" s="125"/>
      <c r="P194" s="125"/>
      <c r="Q194" s="125"/>
      <c r="R194" s="125"/>
      <c r="S194" s="125"/>
      <c r="T194" s="125"/>
      <c r="U194" s="810"/>
      <c r="V194" s="810"/>
      <c r="W194" s="810"/>
      <c r="X194" s="810"/>
      <c r="Y194" s="810"/>
      <c r="Z194" s="810"/>
      <c r="AA194" s="810"/>
      <c r="AB194" s="810"/>
      <c r="AC194" s="810"/>
      <c r="AD194" s="810"/>
      <c r="AE194" s="810"/>
      <c r="AF194" s="810"/>
      <c r="AG194" s="810"/>
      <c r="AH194" s="810"/>
      <c r="AI194" s="810"/>
      <c r="AJ194" s="810"/>
    </row>
    <row r="195" spans="1:36" ht="15.75" customHeight="1">
      <c r="A195" s="810"/>
      <c r="B195" s="810"/>
      <c r="C195" s="810"/>
      <c r="D195" s="810"/>
      <c r="E195" s="810"/>
      <c r="F195" s="810"/>
      <c r="G195" s="810"/>
      <c r="H195" s="810"/>
      <c r="I195" s="125"/>
      <c r="J195" s="125"/>
      <c r="K195" s="125"/>
      <c r="L195" s="125"/>
      <c r="M195" s="125"/>
      <c r="N195" s="125"/>
      <c r="O195" s="125"/>
      <c r="P195" s="125"/>
      <c r="Q195" s="125"/>
      <c r="R195" s="125"/>
      <c r="S195" s="125"/>
      <c r="T195" s="125"/>
      <c r="U195" s="810"/>
      <c r="V195" s="810"/>
      <c r="W195" s="810"/>
      <c r="X195" s="810"/>
      <c r="Y195" s="810"/>
      <c r="Z195" s="810"/>
      <c r="AA195" s="810"/>
      <c r="AB195" s="810"/>
      <c r="AC195" s="810"/>
      <c r="AD195" s="810"/>
      <c r="AE195" s="810"/>
      <c r="AF195" s="810"/>
      <c r="AG195" s="810"/>
      <c r="AH195" s="810"/>
      <c r="AI195" s="810"/>
      <c r="AJ195" s="810"/>
    </row>
    <row r="196" spans="1:36" ht="15.75" customHeight="1">
      <c r="A196" s="810"/>
      <c r="B196" s="810"/>
      <c r="C196" s="810"/>
      <c r="D196" s="810"/>
      <c r="E196" s="810"/>
      <c r="F196" s="810"/>
      <c r="G196" s="810"/>
      <c r="H196" s="810"/>
      <c r="I196" s="125"/>
      <c r="J196" s="125"/>
      <c r="K196" s="125"/>
      <c r="L196" s="125"/>
      <c r="M196" s="125"/>
      <c r="N196" s="125"/>
      <c r="O196" s="125"/>
      <c r="P196" s="125"/>
      <c r="Q196" s="125"/>
      <c r="R196" s="125"/>
      <c r="S196" s="125"/>
      <c r="T196" s="125"/>
      <c r="U196" s="810"/>
      <c r="V196" s="810"/>
      <c r="W196" s="810"/>
      <c r="X196" s="810"/>
      <c r="Y196" s="810"/>
      <c r="Z196" s="810"/>
      <c r="AA196" s="810"/>
      <c r="AB196" s="810"/>
      <c r="AC196" s="810"/>
      <c r="AD196" s="810"/>
      <c r="AE196" s="810"/>
      <c r="AF196" s="810"/>
      <c r="AG196" s="810"/>
      <c r="AH196" s="810"/>
      <c r="AI196" s="810"/>
      <c r="AJ196" s="810"/>
    </row>
    <row r="197" spans="1:36" ht="15.75" customHeight="1">
      <c r="A197" s="810"/>
      <c r="B197" s="810"/>
      <c r="C197" s="810"/>
      <c r="D197" s="810"/>
      <c r="E197" s="810"/>
      <c r="F197" s="810"/>
      <c r="G197" s="810"/>
      <c r="H197" s="810"/>
      <c r="I197" s="125"/>
      <c r="J197" s="125"/>
      <c r="K197" s="125"/>
      <c r="L197" s="125"/>
      <c r="M197" s="125"/>
      <c r="N197" s="125"/>
      <c r="O197" s="125"/>
      <c r="P197" s="125"/>
      <c r="Q197" s="125"/>
      <c r="R197" s="125"/>
      <c r="S197" s="125"/>
      <c r="T197" s="125"/>
      <c r="U197" s="810"/>
      <c r="V197" s="810"/>
      <c r="W197" s="810"/>
      <c r="X197" s="810"/>
      <c r="Y197" s="810"/>
      <c r="Z197" s="810"/>
      <c r="AA197" s="810"/>
      <c r="AB197" s="810"/>
      <c r="AC197" s="810"/>
      <c r="AD197" s="810"/>
      <c r="AE197" s="810"/>
      <c r="AF197" s="810"/>
      <c r="AG197" s="810"/>
      <c r="AH197" s="810"/>
      <c r="AI197" s="810"/>
      <c r="AJ197" s="810"/>
    </row>
    <row r="198" spans="1:36" ht="15.75" customHeight="1">
      <c r="A198" s="810"/>
      <c r="B198" s="810"/>
      <c r="C198" s="810"/>
      <c r="D198" s="810"/>
      <c r="E198" s="810"/>
      <c r="F198" s="810"/>
      <c r="G198" s="810"/>
      <c r="H198" s="810"/>
      <c r="I198" s="125"/>
      <c r="J198" s="125"/>
      <c r="K198" s="125"/>
      <c r="L198" s="125"/>
      <c r="M198" s="125"/>
      <c r="N198" s="125"/>
      <c r="O198" s="125"/>
      <c r="P198" s="125"/>
      <c r="Q198" s="125"/>
      <c r="R198" s="125"/>
      <c r="S198" s="125"/>
      <c r="T198" s="125"/>
      <c r="U198" s="810"/>
      <c r="V198" s="810"/>
      <c r="W198" s="810"/>
      <c r="X198" s="810"/>
      <c r="Y198" s="810"/>
      <c r="Z198" s="810"/>
      <c r="AA198" s="810"/>
      <c r="AB198" s="810"/>
      <c r="AC198" s="810"/>
      <c r="AD198" s="810"/>
      <c r="AE198" s="810"/>
      <c r="AF198" s="810"/>
      <c r="AG198" s="810"/>
      <c r="AH198" s="810"/>
      <c r="AI198" s="810"/>
      <c r="AJ198" s="810"/>
    </row>
    <row r="199" spans="1:36" ht="15.75" customHeight="1">
      <c r="A199" s="810"/>
      <c r="B199" s="810"/>
      <c r="C199" s="810"/>
      <c r="D199" s="810"/>
      <c r="E199" s="810"/>
      <c r="F199" s="810"/>
      <c r="G199" s="810"/>
      <c r="H199" s="810"/>
      <c r="I199" s="125"/>
      <c r="J199" s="125"/>
      <c r="K199" s="125"/>
      <c r="L199" s="125"/>
      <c r="M199" s="125"/>
      <c r="N199" s="125"/>
      <c r="O199" s="125"/>
      <c r="P199" s="125"/>
      <c r="Q199" s="125"/>
      <c r="R199" s="125"/>
      <c r="S199" s="125"/>
      <c r="T199" s="125"/>
      <c r="U199" s="810"/>
      <c r="V199" s="810"/>
      <c r="W199" s="810"/>
      <c r="X199" s="810"/>
      <c r="Y199" s="810"/>
      <c r="Z199" s="810"/>
      <c r="AA199" s="810"/>
      <c r="AB199" s="810"/>
      <c r="AC199" s="810"/>
      <c r="AD199" s="810"/>
      <c r="AE199" s="810"/>
      <c r="AF199" s="810"/>
      <c r="AG199" s="810"/>
      <c r="AH199" s="810"/>
      <c r="AI199" s="810"/>
      <c r="AJ199" s="810"/>
    </row>
    <row r="200" spans="1:36" ht="15.75" customHeight="1">
      <c r="A200" s="810"/>
      <c r="B200" s="810"/>
      <c r="C200" s="810"/>
      <c r="D200" s="810"/>
      <c r="E200" s="810"/>
      <c r="F200" s="810"/>
      <c r="G200" s="810"/>
      <c r="H200" s="810"/>
      <c r="I200" s="125"/>
      <c r="J200" s="125"/>
      <c r="K200" s="125"/>
      <c r="L200" s="125"/>
      <c r="M200" s="125"/>
      <c r="N200" s="125"/>
      <c r="O200" s="125"/>
      <c r="P200" s="125"/>
      <c r="Q200" s="125"/>
      <c r="R200" s="125"/>
      <c r="S200" s="125"/>
      <c r="T200" s="125"/>
      <c r="U200" s="810"/>
      <c r="V200" s="810"/>
      <c r="W200" s="810"/>
      <c r="X200" s="810"/>
      <c r="Y200" s="810"/>
      <c r="Z200" s="810"/>
      <c r="AA200" s="810"/>
      <c r="AB200" s="810"/>
      <c r="AC200" s="810"/>
      <c r="AD200" s="810"/>
      <c r="AE200" s="810"/>
      <c r="AF200" s="810"/>
      <c r="AG200" s="810"/>
      <c r="AH200" s="810"/>
      <c r="AI200" s="810"/>
      <c r="AJ200" s="810"/>
    </row>
    <row r="201" spans="1:36" ht="15.75" customHeight="1">
      <c r="A201" s="810"/>
      <c r="B201" s="810"/>
      <c r="C201" s="810"/>
      <c r="D201" s="810"/>
      <c r="E201" s="810"/>
      <c r="F201" s="810"/>
      <c r="G201" s="810"/>
      <c r="H201" s="810"/>
      <c r="I201" s="125"/>
      <c r="J201" s="125"/>
      <c r="K201" s="125"/>
      <c r="L201" s="125"/>
      <c r="M201" s="125"/>
      <c r="N201" s="125"/>
      <c r="O201" s="125"/>
      <c r="P201" s="125"/>
      <c r="Q201" s="125"/>
      <c r="R201" s="125"/>
      <c r="S201" s="125"/>
      <c r="T201" s="125"/>
      <c r="U201" s="810"/>
      <c r="V201" s="810"/>
      <c r="W201" s="810"/>
      <c r="X201" s="810"/>
      <c r="Y201" s="810"/>
      <c r="Z201" s="810"/>
      <c r="AA201" s="810"/>
      <c r="AB201" s="810"/>
      <c r="AC201" s="810"/>
      <c r="AD201" s="810"/>
      <c r="AE201" s="810"/>
      <c r="AF201" s="810"/>
      <c r="AG201" s="810"/>
      <c r="AH201" s="810"/>
      <c r="AI201" s="810"/>
      <c r="AJ201" s="810"/>
    </row>
    <row r="202" spans="1:36" ht="15.75" customHeight="1">
      <c r="A202" s="810"/>
      <c r="B202" s="810"/>
      <c r="C202" s="810"/>
      <c r="D202" s="810"/>
      <c r="E202" s="810"/>
      <c r="F202" s="810"/>
      <c r="G202" s="810"/>
      <c r="H202" s="810"/>
      <c r="I202" s="125"/>
      <c r="J202" s="125"/>
      <c r="K202" s="125"/>
      <c r="L202" s="125"/>
      <c r="M202" s="125"/>
      <c r="N202" s="125"/>
      <c r="O202" s="125"/>
      <c r="P202" s="125"/>
      <c r="Q202" s="125"/>
      <c r="R202" s="125"/>
      <c r="S202" s="125"/>
      <c r="T202" s="125"/>
      <c r="U202" s="810"/>
      <c r="V202" s="810"/>
      <c r="W202" s="810"/>
      <c r="X202" s="810"/>
      <c r="Y202" s="810"/>
      <c r="Z202" s="810"/>
      <c r="AA202" s="810"/>
      <c r="AB202" s="810"/>
      <c r="AC202" s="810"/>
      <c r="AD202" s="810"/>
      <c r="AE202" s="810"/>
      <c r="AF202" s="810"/>
      <c r="AG202" s="810"/>
      <c r="AH202" s="810"/>
      <c r="AI202" s="810"/>
      <c r="AJ202" s="810"/>
    </row>
    <row r="203" spans="1:36" ht="15.75" customHeight="1">
      <c r="A203" s="810"/>
      <c r="B203" s="810"/>
      <c r="C203" s="810"/>
      <c r="D203" s="810"/>
      <c r="E203" s="810"/>
      <c r="F203" s="810"/>
      <c r="G203" s="810"/>
      <c r="H203" s="810"/>
      <c r="I203" s="125"/>
      <c r="J203" s="125"/>
      <c r="K203" s="125"/>
      <c r="L203" s="125"/>
      <c r="M203" s="125"/>
      <c r="N203" s="125"/>
      <c r="O203" s="125"/>
      <c r="P203" s="125"/>
      <c r="Q203" s="125"/>
      <c r="R203" s="125"/>
      <c r="S203" s="125"/>
      <c r="T203" s="125"/>
      <c r="U203" s="810"/>
      <c r="V203" s="810"/>
      <c r="W203" s="810"/>
      <c r="X203" s="810"/>
      <c r="Y203" s="810"/>
      <c r="Z203" s="810"/>
      <c r="AA203" s="810"/>
      <c r="AB203" s="810"/>
      <c r="AC203" s="810"/>
      <c r="AD203" s="810"/>
      <c r="AE203" s="810"/>
      <c r="AF203" s="810"/>
      <c r="AG203" s="810"/>
      <c r="AH203" s="810"/>
      <c r="AI203" s="810"/>
      <c r="AJ203" s="810"/>
    </row>
    <row r="204" spans="1:36" ht="15.75" customHeight="1">
      <c r="A204" s="810"/>
      <c r="B204" s="810"/>
      <c r="C204" s="810"/>
      <c r="D204" s="810"/>
      <c r="E204" s="810"/>
      <c r="F204" s="810"/>
      <c r="G204" s="810"/>
      <c r="H204" s="810"/>
      <c r="I204" s="125"/>
      <c r="J204" s="125"/>
      <c r="K204" s="125"/>
      <c r="L204" s="125"/>
      <c r="M204" s="125"/>
      <c r="N204" s="125"/>
      <c r="O204" s="125"/>
      <c r="P204" s="125"/>
      <c r="Q204" s="125"/>
      <c r="R204" s="125"/>
      <c r="S204" s="125"/>
      <c r="T204" s="125"/>
      <c r="U204" s="810"/>
      <c r="V204" s="810"/>
      <c r="W204" s="810"/>
      <c r="X204" s="810"/>
      <c r="Y204" s="810"/>
      <c r="Z204" s="810"/>
      <c r="AA204" s="810"/>
      <c r="AB204" s="810"/>
      <c r="AC204" s="810"/>
      <c r="AD204" s="810"/>
      <c r="AE204" s="810"/>
      <c r="AF204" s="810"/>
      <c r="AG204" s="810"/>
      <c r="AH204" s="810"/>
      <c r="AI204" s="810"/>
      <c r="AJ204" s="810"/>
    </row>
    <row r="205" spans="1:36" ht="15.75" customHeight="1">
      <c r="A205" s="810"/>
      <c r="B205" s="810"/>
      <c r="C205" s="810"/>
      <c r="D205" s="810"/>
      <c r="E205" s="810"/>
      <c r="F205" s="810"/>
      <c r="G205" s="810"/>
      <c r="H205" s="810"/>
      <c r="I205" s="125"/>
      <c r="J205" s="125"/>
      <c r="K205" s="125"/>
      <c r="L205" s="125"/>
      <c r="M205" s="125"/>
      <c r="N205" s="125"/>
      <c r="O205" s="125"/>
      <c r="P205" s="125"/>
      <c r="Q205" s="125"/>
      <c r="R205" s="125"/>
      <c r="S205" s="125"/>
      <c r="T205" s="125"/>
      <c r="U205" s="810"/>
      <c r="V205" s="810"/>
      <c r="W205" s="810"/>
      <c r="X205" s="810"/>
      <c r="Y205" s="810"/>
      <c r="Z205" s="810"/>
      <c r="AA205" s="810"/>
      <c r="AB205" s="810"/>
      <c r="AC205" s="810"/>
      <c r="AD205" s="810"/>
      <c r="AE205" s="810"/>
      <c r="AF205" s="810"/>
      <c r="AG205" s="810"/>
      <c r="AH205" s="810"/>
      <c r="AI205" s="810"/>
      <c r="AJ205" s="810"/>
    </row>
    <row r="206" spans="1:36" ht="15.75" customHeight="1">
      <c r="A206" s="810"/>
      <c r="B206" s="810"/>
      <c r="C206" s="810"/>
      <c r="D206" s="810"/>
      <c r="E206" s="810"/>
      <c r="F206" s="810"/>
      <c r="G206" s="810"/>
      <c r="H206" s="810"/>
      <c r="I206" s="125"/>
      <c r="J206" s="125"/>
      <c r="K206" s="125"/>
      <c r="L206" s="125"/>
      <c r="M206" s="125"/>
      <c r="N206" s="125"/>
      <c r="O206" s="125"/>
      <c r="P206" s="125"/>
      <c r="Q206" s="125"/>
      <c r="R206" s="125"/>
      <c r="S206" s="125"/>
      <c r="T206" s="125"/>
      <c r="U206" s="810"/>
      <c r="V206" s="810"/>
      <c r="W206" s="810"/>
      <c r="X206" s="810"/>
      <c r="Y206" s="810"/>
      <c r="Z206" s="810"/>
      <c r="AA206" s="810"/>
      <c r="AB206" s="810"/>
      <c r="AC206" s="810"/>
      <c r="AD206" s="810"/>
      <c r="AE206" s="810"/>
      <c r="AF206" s="810"/>
      <c r="AG206" s="810"/>
      <c r="AH206" s="810"/>
      <c r="AI206" s="810"/>
      <c r="AJ206" s="810"/>
    </row>
    <row r="207" spans="1:36" ht="15.75" customHeight="1">
      <c r="A207" s="810"/>
      <c r="B207" s="810"/>
      <c r="C207" s="810"/>
      <c r="D207" s="810"/>
      <c r="E207" s="810"/>
      <c r="F207" s="810"/>
      <c r="G207" s="810"/>
      <c r="H207" s="810"/>
      <c r="I207" s="125"/>
      <c r="J207" s="125"/>
      <c r="K207" s="125"/>
      <c r="L207" s="125"/>
      <c r="M207" s="125"/>
      <c r="N207" s="125"/>
      <c r="O207" s="125"/>
      <c r="P207" s="125"/>
      <c r="Q207" s="125"/>
      <c r="R207" s="125"/>
      <c r="S207" s="125"/>
      <c r="T207" s="125"/>
      <c r="U207" s="810"/>
      <c r="V207" s="810"/>
      <c r="W207" s="810"/>
      <c r="X207" s="810"/>
      <c r="Y207" s="810"/>
      <c r="Z207" s="810"/>
      <c r="AA207" s="810"/>
      <c r="AB207" s="810"/>
      <c r="AC207" s="810"/>
      <c r="AD207" s="810"/>
      <c r="AE207" s="810"/>
      <c r="AF207" s="810"/>
      <c r="AG207" s="810"/>
      <c r="AH207" s="810"/>
      <c r="AI207" s="810"/>
      <c r="AJ207" s="810"/>
    </row>
    <row r="208" spans="1:36" ht="15.75" customHeight="1">
      <c r="A208" s="810"/>
      <c r="B208" s="810"/>
      <c r="C208" s="810"/>
      <c r="D208" s="810"/>
      <c r="E208" s="810"/>
      <c r="F208" s="810"/>
      <c r="G208" s="810"/>
      <c r="H208" s="810"/>
      <c r="I208" s="125"/>
      <c r="J208" s="125"/>
      <c r="K208" s="125"/>
      <c r="L208" s="125"/>
      <c r="M208" s="125"/>
      <c r="N208" s="125"/>
      <c r="O208" s="125"/>
      <c r="P208" s="125"/>
      <c r="Q208" s="125"/>
      <c r="R208" s="125"/>
      <c r="S208" s="125"/>
      <c r="T208" s="125"/>
      <c r="U208" s="810"/>
      <c r="V208" s="810"/>
      <c r="W208" s="810"/>
      <c r="X208" s="810"/>
      <c r="Y208" s="810"/>
      <c r="Z208" s="810"/>
      <c r="AA208" s="810"/>
      <c r="AB208" s="810"/>
      <c r="AC208" s="810"/>
      <c r="AD208" s="810"/>
      <c r="AE208" s="810"/>
      <c r="AF208" s="810"/>
      <c r="AG208" s="810"/>
      <c r="AH208" s="810"/>
      <c r="AI208" s="810"/>
      <c r="AJ208" s="810"/>
    </row>
    <row r="209" spans="1:36" ht="15.75" customHeight="1">
      <c r="A209" s="810"/>
      <c r="B209" s="810"/>
      <c r="C209" s="810"/>
      <c r="D209" s="810"/>
      <c r="E209" s="810"/>
      <c r="F209" s="810"/>
      <c r="G209" s="810"/>
      <c r="H209" s="810"/>
      <c r="I209" s="125"/>
      <c r="J209" s="125"/>
      <c r="K209" s="125"/>
      <c r="L209" s="125"/>
      <c r="M209" s="125"/>
      <c r="N209" s="125"/>
      <c r="O209" s="125"/>
      <c r="P209" s="125"/>
      <c r="Q209" s="125"/>
      <c r="R209" s="125"/>
      <c r="S209" s="125"/>
      <c r="T209" s="125"/>
      <c r="U209" s="810"/>
      <c r="V209" s="810"/>
      <c r="W209" s="810"/>
      <c r="X209" s="810"/>
      <c r="Y209" s="810"/>
      <c r="Z209" s="810"/>
      <c r="AA209" s="810"/>
      <c r="AB209" s="810"/>
      <c r="AC209" s="810"/>
      <c r="AD209" s="810"/>
      <c r="AE209" s="810"/>
      <c r="AF209" s="810"/>
      <c r="AG209" s="810"/>
      <c r="AH209" s="810"/>
      <c r="AI209" s="810"/>
      <c r="AJ209" s="810"/>
    </row>
    <row r="210" spans="1:36" ht="15.75" customHeight="1">
      <c r="A210" s="810"/>
      <c r="B210" s="810"/>
      <c r="C210" s="810"/>
      <c r="D210" s="810"/>
      <c r="E210" s="810"/>
      <c r="F210" s="810"/>
      <c r="G210" s="810"/>
      <c r="H210" s="810"/>
      <c r="I210" s="125"/>
      <c r="J210" s="125"/>
      <c r="K210" s="125"/>
      <c r="L210" s="125"/>
      <c r="M210" s="125"/>
      <c r="N210" s="125"/>
      <c r="O210" s="125"/>
      <c r="P210" s="125"/>
      <c r="Q210" s="125"/>
      <c r="R210" s="125"/>
      <c r="S210" s="125"/>
      <c r="T210" s="125"/>
      <c r="U210" s="810"/>
      <c r="V210" s="810"/>
      <c r="W210" s="810"/>
      <c r="X210" s="810"/>
      <c r="Y210" s="810"/>
      <c r="Z210" s="810"/>
      <c r="AA210" s="810"/>
      <c r="AB210" s="810"/>
      <c r="AC210" s="810"/>
      <c r="AD210" s="810"/>
      <c r="AE210" s="810"/>
      <c r="AF210" s="810"/>
      <c r="AG210" s="810"/>
      <c r="AH210" s="810"/>
      <c r="AI210" s="810"/>
      <c r="AJ210" s="810"/>
    </row>
    <row r="211" spans="1:36" ht="15.75" customHeight="1">
      <c r="A211" s="810"/>
      <c r="B211" s="810"/>
      <c r="C211" s="810"/>
      <c r="D211" s="810"/>
      <c r="E211" s="810"/>
      <c r="F211" s="810"/>
      <c r="G211" s="810"/>
      <c r="H211" s="810"/>
      <c r="I211" s="125"/>
      <c r="J211" s="125"/>
      <c r="K211" s="125"/>
      <c r="L211" s="125"/>
      <c r="M211" s="125"/>
      <c r="N211" s="125"/>
      <c r="O211" s="125"/>
      <c r="P211" s="125"/>
      <c r="Q211" s="125"/>
      <c r="R211" s="125"/>
      <c r="S211" s="125"/>
      <c r="T211" s="125"/>
      <c r="U211" s="810"/>
      <c r="V211" s="810"/>
      <c r="W211" s="810"/>
      <c r="X211" s="810"/>
      <c r="Y211" s="810"/>
      <c r="Z211" s="810"/>
      <c r="AA211" s="810"/>
      <c r="AB211" s="810"/>
      <c r="AC211" s="810"/>
      <c r="AD211" s="810"/>
      <c r="AE211" s="810"/>
      <c r="AF211" s="810"/>
      <c r="AG211" s="810"/>
      <c r="AH211" s="810"/>
      <c r="AI211" s="810"/>
      <c r="AJ211" s="810"/>
    </row>
    <row r="212" spans="1:36" ht="15.75" customHeight="1">
      <c r="A212" s="810"/>
      <c r="B212" s="810"/>
      <c r="C212" s="810"/>
      <c r="D212" s="810"/>
      <c r="E212" s="810"/>
      <c r="F212" s="810"/>
      <c r="G212" s="810"/>
      <c r="H212" s="810"/>
      <c r="I212" s="125"/>
      <c r="J212" s="125"/>
      <c r="K212" s="125"/>
      <c r="L212" s="125"/>
      <c r="M212" s="125"/>
      <c r="N212" s="125"/>
      <c r="O212" s="125"/>
      <c r="P212" s="125"/>
      <c r="Q212" s="125"/>
      <c r="R212" s="125"/>
      <c r="S212" s="125"/>
      <c r="T212" s="125"/>
      <c r="U212" s="810"/>
      <c r="V212" s="810"/>
      <c r="W212" s="810"/>
      <c r="X212" s="810"/>
      <c r="Y212" s="810"/>
      <c r="Z212" s="810"/>
      <c r="AA212" s="810"/>
      <c r="AB212" s="810"/>
      <c r="AC212" s="810"/>
      <c r="AD212" s="810"/>
      <c r="AE212" s="810"/>
      <c r="AF212" s="810"/>
      <c r="AG212" s="810"/>
      <c r="AH212" s="810"/>
      <c r="AI212" s="810"/>
      <c r="AJ212" s="810"/>
    </row>
    <row r="213" spans="1:36" ht="15.75" customHeight="1">
      <c r="A213" s="810"/>
      <c r="B213" s="810"/>
      <c r="C213" s="810"/>
      <c r="D213" s="810"/>
      <c r="E213" s="810"/>
      <c r="F213" s="810"/>
      <c r="G213" s="810"/>
      <c r="H213" s="810"/>
      <c r="I213" s="125"/>
      <c r="J213" s="125"/>
      <c r="K213" s="125"/>
      <c r="L213" s="125"/>
      <c r="M213" s="125"/>
      <c r="N213" s="125"/>
      <c r="O213" s="125"/>
      <c r="P213" s="125"/>
      <c r="Q213" s="125"/>
      <c r="R213" s="125"/>
      <c r="S213" s="125"/>
      <c r="T213" s="125"/>
      <c r="U213" s="810"/>
      <c r="V213" s="810"/>
      <c r="W213" s="810"/>
      <c r="X213" s="810"/>
      <c r="Y213" s="810"/>
      <c r="Z213" s="810"/>
      <c r="AA213" s="810"/>
      <c r="AB213" s="810"/>
      <c r="AC213" s="810"/>
      <c r="AD213" s="810"/>
      <c r="AE213" s="810"/>
      <c r="AF213" s="810"/>
      <c r="AG213" s="810"/>
      <c r="AH213" s="810"/>
      <c r="AI213" s="810"/>
      <c r="AJ213" s="810"/>
    </row>
    <row r="214" spans="1:36" ht="15.75" customHeight="1">
      <c r="A214" s="810"/>
      <c r="B214" s="810"/>
      <c r="C214" s="810"/>
      <c r="D214" s="810"/>
      <c r="E214" s="810"/>
      <c r="F214" s="810"/>
      <c r="G214" s="810"/>
      <c r="H214" s="810"/>
      <c r="I214" s="125"/>
      <c r="J214" s="125"/>
      <c r="K214" s="125"/>
      <c r="L214" s="125"/>
      <c r="M214" s="125"/>
      <c r="N214" s="125"/>
      <c r="O214" s="125"/>
      <c r="P214" s="125"/>
      <c r="Q214" s="125"/>
      <c r="R214" s="125"/>
      <c r="S214" s="125"/>
      <c r="T214" s="125"/>
      <c r="U214" s="810"/>
      <c r="V214" s="810"/>
      <c r="W214" s="810"/>
      <c r="X214" s="810"/>
      <c r="Y214" s="810"/>
      <c r="Z214" s="810"/>
      <c r="AA214" s="810"/>
      <c r="AB214" s="810"/>
      <c r="AC214" s="810"/>
      <c r="AD214" s="810"/>
      <c r="AE214" s="810"/>
      <c r="AF214" s="810"/>
      <c r="AG214" s="810"/>
      <c r="AH214" s="810"/>
      <c r="AI214" s="810"/>
      <c r="AJ214" s="810"/>
    </row>
    <row r="215" spans="1:36" ht="15.75" customHeight="1">
      <c r="A215" s="810"/>
      <c r="B215" s="810"/>
      <c r="C215" s="810"/>
      <c r="D215" s="810"/>
      <c r="E215" s="810"/>
      <c r="F215" s="810"/>
      <c r="G215" s="810"/>
      <c r="H215" s="810"/>
      <c r="I215" s="125"/>
      <c r="J215" s="125"/>
      <c r="K215" s="125"/>
      <c r="L215" s="125"/>
      <c r="M215" s="125"/>
      <c r="N215" s="125"/>
      <c r="O215" s="125"/>
      <c r="P215" s="125"/>
      <c r="Q215" s="125"/>
      <c r="R215" s="125"/>
      <c r="S215" s="125"/>
      <c r="T215" s="125"/>
      <c r="U215" s="810"/>
      <c r="V215" s="810"/>
      <c r="W215" s="810"/>
      <c r="X215" s="810"/>
      <c r="Y215" s="810"/>
      <c r="Z215" s="810"/>
      <c r="AA215" s="810"/>
      <c r="AB215" s="810"/>
      <c r="AC215" s="810"/>
      <c r="AD215" s="810"/>
      <c r="AE215" s="810"/>
      <c r="AF215" s="810"/>
      <c r="AG215" s="810"/>
      <c r="AH215" s="810"/>
      <c r="AI215" s="810"/>
      <c r="AJ215" s="810"/>
    </row>
    <row r="216" spans="1:36" ht="15.75" customHeight="1">
      <c r="A216" s="810"/>
      <c r="B216" s="810"/>
      <c r="C216" s="810"/>
      <c r="D216" s="810"/>
      <c r="E216" s="810"/>
      <c r="F216" s="810"/>
      <c r="G216" s="810"/>
      <c r="H216" s="810"/>
      <c r="I216" s="125"/>
      <c r="J216" s="125"/>
      <c r="K216" s="125"/>
      <c r="L216" s="125"/>
      <c r="M216" s="125"/>
      <c r="N216" s="125"/>
      <c r="O216" s="125"/>
      <c r="P216" s="125"/>
      <c r="Q216" s="125"/>
      <c r="R216" s="125"/>
      <c r="S216" s="125"/>
      <c r="T216" s="125"/>
      <c r="U216" s="810"/>
      <c r="V216" s="810"/>
      <c r="W216" s="810"/>
      <c r="X216" s="810"/>
      <c r="Y216" s="810"/>
      <c r="Z216" s="810"/>
      <c r="AA216" s="810"/>
      <c r="AB216" s="810"/>
      <c r="AC216" s="810"/>
      <c r="AD216" s="810"/>
      <c r="AE216" s="810"/>
      <c r="AF216" s="810"/>
      <c r="AG216" s="810"/>
      <c r="AH216" s="810"/>
      <c r="AI216" s="810"/>
      <c r="AJ216" s="810"/>
    </row>
    <row r="217" spans="1:36" ht="15.75" customHeight="1">
      <c r="A217" s="810"/>
      <c r="B217" s="810"/>
      <c r="C217" s="810"/>
      <c r="D217" s="810"/>
      <c r="E217" s="810"/>
      <c r="F217" s="810"/>
      <c r="G217" s="810"/>
      <c r="H217" s="810"/>
      <c r="I217" s="125"/>
      <c r="J217" s="125"/>
      <c r="K217" s="125"/>
      <c r="L217" s="125"/>
      <c r="M217" s="125"/>
      <c r="N217" s="125"/>
      <c r="O217" s="125"/>
      <c r="P217" s="125"/>
      <c r="Q217" s="125"/>
      <c r="R217" s="125"/>
      <c r="S217" s="125"/>
      <c r="T217" s="125"/>
      <c r="U217" s="810"/>
      <c r="V217" s="810"/>
      <c r="W217" s="810"/>
      <c r="X217" s="810"/>
      <c r="Y217" s="810"/>
      <c r="Z217" s="810"/>
      <c r="AA217" s="810"/>
      <c r="AB217" s="810"/>
      <c r="AC217" s="810"/>
      <c r="AD217" s="810"/>
      <c r="AE217" s="810"/>
      <c r="AF217" s="810"/>
      <c r="AG217" s="810"/>
      <c r="AH217" s="810"/>
      <c r="AI217" s="810"/>
      <c r="AJ217" s="810"/>
    </row>
    <row r="218" spans="1:36" ht="15.75" customHeight="1">
      <c r="A218" s="810"/>
      <c r="B218" s="810"/>
      <c r="C218" s="810"/>
      <c r="D218" s="810"/>
      <c r="E218" s="810"/>
      <c r="F218" s="810"/>
      <c r="G218" s="810"/>
      <c r="H218" s="810"/>
      <c r="I218" s="125"/>
      <c r="J218" s="125"/>
      <c r="K218" s="125"/>
      <c r="L218" s="125"/>
      <c r="M218" s="125"/>
      <c r="N218" s="125"/>
      <c r="O218" s="125"/>
      <c r="P218" s="125"/>
      <c r="Q218" s="125"/>
      <c r="R218" s="125"/>
      <c r="S218" s="125"/>
      <c r="T218" s="125"/>
      <c r="U218" s="810"/>
      <c r="V218" s="810"/>
      <c r="W218" s="810"/>
      <c r="X218" s="810"/>
      <c r="Y218" s="810"/>
      <c r="Z218" s="810"/>
      <c r="AA218" s="810"/>
      <c r="AB218" s="810"/>
      <c r="AC218" s="810"/>
      <c r="AD218" s="810"/>
      <c r="AE218" s="810"/>
      <c r="AF218" s="810"/>
      <c r="AG218" s="810"/>
      <c r="AH218" s="810"/>
      <c r="AI218" s="810"/>
      <c r="AJ218" s="810"/>
    </row>
    <row r="219" spans="1:36" ht="15.75" customHeight="1">
      <c r="A219" s="810"/>
      <c r="B219" s="810"/>
      <c r="C219" s="810"/>
      <c r="D219" s="810"/>
      <c r="E219" s="810"/>
      <c r="F219" s="810"/>
      <c r="G219" s="810"/>
      <c r="H219" s="810"/>
      <c r="I219" s="125"/>
      <c r="J219" s="125"/>
      <c r="K219" s="125"/>
      <c r="L219" s="125"/>
      <c r="M219" s="125"/>
      <c r="N219" s="125"/>
      <c r="O219" s="125"/>
      <c r="P219" s="125"/>
      <c r="Q219" s="125"/>
      <c r="R219" s="125"/>
      <c r="S219" s="125"/>
      <c r="T219" s="125"/>
      <c r="U219" s="810"/>
      <c r="V219" s="810"/>
      <c r="W219" s="810"/>
      <c r="X219" s="810"/>
      <c r="Y219" s="810"/>
      <c r="Z219" s="810"/>
      <c r="AA219" s="810"/>
      <c r="AB219" s="810"/>
      <c r="AC219" s="810"/>
      <c r="AD219" s="810"/>
      <c r="AE219" s="810"/>
      <c r="AF219" s="810"/>
      <c r="AG219" s="810"/>
      <c r="AH219" s="810"/>
      <c r="AI219" s="810"/>
      <c r="AJ219" s="810"/>
    </row>
    <row r="220" spans="1:36" ht="15.75" customHeight="1">
      <c r="A220" s="810"/>
      <c r="B220" s="810"/>
      <c r="C220" s="810"/>
      <c r="D220" s="810"/>
      <c r="E220" s="810"/>
      <c r="F220" s="810"/>
      <c r="G220" s="810"/>
      <c r="H220" s="810"/>
      <c r="I220" s="125"/>
      <c r="J220" s="125"/>
      <c r="K220" s="125"/>
      <c r="L220" s="125"/>
      <c r="M220" s="125"/>
      <c r="N220" s="125"/>
      <c r="O220" s="125"/>
      <c r="P220" s="125"/>
      <c r="Q220" s="125"/>
      <c r="R220" s="125"/>
      <c r="S220" s="125"/>
      <c r="T220" s="125"/>
      <c r="U220" s="810"/>
      <c r="V220" s="810"/>
      <c r="W220" s="810"/>
      <c r="X220" s="810"/>
      <c r="Y220" s="810"/>
      <c r="Z220" s="810"/>
      <c r="AA220" s="810"/>
      <c r="AB220" s="810"/>
      <c r="AC220" s="810"/>
      <c r="AD220" s="810"/>
      <c r="AE220" s="810"/>
      <c r="AF220" s="810"/>
      <c r="AG220" s="810"/>
      <c r="AH220" s="810"/>
      <c r="AI220" s="810"/>
      <c r="AJ220" s="810"/>
    </row>
    <row r="221" spans="1:36" ht="15.75" customHeight="1">
      <c r="A221" s="810"/>
      <c r="B221" s="810"/>
      <c r="C221" s="810"/>
      <c r="D221" s="810"/>
      <c r="E221" s="810"/>
      <c r="F221" s="810"/>
      <c r="G221" s="810"/>
      <c r="H221" s="810"/>
      <c r="I221" s="125"/>
      <c r="J221" s="125"/>
      <c r="K221" s="125"/>
      <c r="L221" s="125"/>
      <c r="M221" s="125"/>
      <c r="N221" s="125"/>
      <c r="O221" s="125"/>
      <c r="P221" s="125"/>
      <c r="Q221" s="125"/>
      <c r="R221" s="125"/>
      <c r="S221" s="125"/>
      <c r="T221" s="125"/>
      <c r="U221" s="810"/>
      <c r="V221" s="810"/>
      <c r="W221" s="810"/>
      <c r="X221" s="810"/>
      <c r="Y221" s="810"/>
      <c r="Z221" s="810"/>
      <c r="AA221" s="810"/>
      <c r="AB221" s="810"/>
      <c r="AC221" s="810"/>
      <c r="AD221" s="810"/>
      <c r="AE221" s="810"/>
      <c r="AF221" s="810"/>
      <c r="AG221" s="810"/>
      <c r="AH221" s="810"/>
      <c r="AI221" s="810"/>
      <c r="AJ221" s="810"/>
    </row>
    <row r="222" spans="1:36" ht="15.75" customHeight="1">
      <c r="A222" s="810"/>
      <c r="B222" s="810"/>
      <c r="C222" s="810"/>
      <c r="D222" s="810"/>
      <c r="E222" s="810"/>
      <c r="F222" s="810"/>
      <c r="G222" s="810"/>
      <c r="H222" s="810"/>
      <c r="I222" s="125"/>
      <c r="J222" s="125"/>
      <c r="K222" s="125"/>
      <c r="L222" s="125"/>
      <c r="M222" s="125"/>
      <c r="N222" s="125"/>
      <c r="O222" s="125"/>
      <c r="P222" s="125"/>
      <c r="Q222" s="125"/>
      <c r="R222" s="125"/>
      <c r="S222" s="125"/>
      <c r="T222" s="125"/>
      <c r="U222" s="810"/>
      <c r="V222" s="810"/>
      <c r="W222" s="810"/>
      <c r="X222" s="810"/>
      <c r="Y222" s="810"/>
      <c r="Z222" s="810"/>
      <c r="AA222" s="810"/>
      <c r="AB222" s="810"/>
      <c r="AC222" s="810"/>
      <c r="AD222" s="810"/>
      <c r="AE222" s="810"/>
      <c r="AF222" s="810"/>
      <c r="AG222" s="810"/>
      <c r="AH222" s="810"/>
      <c r="AI222" s="810"/>
      <c r="AJ222" s="810"/>
    </row>
    <row r="223" spans="1:36" ht="15.75" customHeight="1">
      <c r="A223" s="810"/>
      <c r="B223" s="810"/>
      <c r="C223" s="810"/>
      <c r="D223" s="810"/>
      <c r="E223" s="810"/>
      <c r="F223" s="810"/>
      <c r="G223" s="810"/>
      <c r="H223" s="810"/>
      <c r="I223" s="125"/>
      <c r="J223" s="125"/>
      <c r="K223" s="125"/>
      <c r="L223" s="125"/>
      <c r="M223" s="125"/>
      <c r="N223" s="125"/>
      <c r="O223" s="125"/>
      <c r="P223" s="125"/>
      <c r="Q223" s="125"/>
      <c r="R223" s="125"/>
      <c r="S223" s="125"/>
      <c r="T223" s="125"/>
      <c r="U223" s="810"/>
      <c r="V223" s="810"/>
      <c r="W223" s="810"/>
      <c r="X223" s="810"/>
      <c r="Y223" s="810"/>
      <c r="Z223" s="810"/>
      <c r="AA223" s="810"/>
      <c r="AB223" s="810"/>
      <c r="AC223" s="810"/>
      <c r="AD223" s="810"/>
      <c r="AE223" s="810"/>
      <c r="AF223" s="810"/>
      <c r="AG223" s="810"/>
      <c r="AH223" s="810"/>
      <c r="AI223" s="810"/>
      <c r="AJ223" s="810"/>
    </row>
    <row r="224" spans="1:36" ht="15.75" customHeight="1">
      <c r="A224" s="810"/>
      <c r="B224" s="810"/>
      <c r="C224" s="810"/>
      <c r="D224" s="810"/>
      <c r="E224" s="810"/>
      <c r="F224" s="810"/>
      <c r="G224" s="810"/>
      <c r="H224" s="810"/>
      <c r="I224" s="125"/>
      <c r="J224" s="125"/>
      <c r="K224" s="125"/>
      <c r="L224" s="125"/>
      <c r="M224" s="125"/>
      <c r="N224" s="125"/>
      <c r="O224" s="125"/>
      <c r="P224" s="125"/>
      <c r="Q224" s="125"/>
      <c r="R224" s="125"/>
      <c r="S224" s="125"/>
      <c r="T224" s="125"/>
      <c r="U224" s="810"/>
      <c r="V224" s="810"/>
      <c r="W224" s="810"/>
      <c r="X224" s="810"/>
      <c r="Y224" s="810"/>
      <c r="Z224" s="810"/>
      <c r="AA224" s="810"/>
      <c r="AB224" s="810"/>
      <c r="AC224" s="810"/>
      <c r="AD224" s="810"/>
      <c r="AE224" s="810"/>
      <c r="AF224" s="810"/>
      <c r="AG224" s="810"/>
      <c r="AH224" s="810"/>
      <c r="AI224" s="810"/>
      <c r="AJ224" s="810"/>
    </row>
    <row r="225" spans="1:36" ht="15.75" customHeight="1">
      <c r="A225" s="810"/>
      <c r="B225" s="810"/>
      <c r="C225" s="810"/>
      <c r="D225" s="810"/>
      <c r="E225" s="810"/>
      <c r="F225" s="810"/>
      <c r="G225" s="810"/>
      <c r="H225" s="810"/>
      <c r="I225" s="125"/>
      <c r="J225" s="125"/>
      <c r="K225" s="125"/>
      <c r="L225" s="125"/>
      <c r="M225" s="125"/>
      <c r="N225" s="125"/>
      <c r="O225" s="125"/>
      <c r="P225" s="125"/>
      <c r="Q225" s="125"/>
      <c r="R225" s="125"/>
      <c r="S225" s="125"/>
      <c r="T225" s="125"/>
      <c r="U225" s="810"/>
      <c r="V225" s="810"/>
      <c r="W225" s="810"/>
      <c r="X225" s="810"/>
      <c r="Y225" s="810"/>
      <c r="Z225" s="810"/>
      <c r="AA225" s="810"/>
      <c r="AB225" s="810"/>
      <c r="AC225" s="810"/>
      <c r="AD225" s="810"/>
      <c r="AE225" s="810"/>
      <c r="AF225" s="810"/>
      <c r="AG225" s="810"/>
      <c r="AH225" s="810"/>
      <c r="AI225" s="810"/>
      <c r="AJ225" s="810"/>
    </row>
    <row r="226" spans="1:36" ht="15.75" customHeight="1">
      <c r="A226" s="810"/>
      <c r="B226" s="810"/>
      <c r="C226" s="810"/>
      <c r="D226" s="810"/>
      <c r="E226" s="810"/>
      <c r="F226" s="810"/>
      <c r="G226" s="810"/>
      <c r="H226" s="810"/>
      <c r="I226" s="125"/>
      <c r="J226" s="125"/>
      <c r="K226" s="125"/>
      <c r="L226" s="125"/>
      <c r="M226" s="125"/>
      <c r="N226" s="125"/>
      <c r="O226" s="125"/>
      <c r="P226" s="125"/>
      <c r="Q226" s="125"/>
      <c r="R226" s="125"/>
      <c r="S226" s="125"/>
      <c r="T226" s="125"/>
      <c r="U226" s="810"/>
      <c r="V226" s="810"/>
      <c r="W226" s="810"/>
      <c r="X226" s="810"/>
      <c r="Y226" s="810"/>
      <c r="Z226" s="810"/>
      <c r="AA226" s="810"/>
      <c r="AB226" s="810"/>
      <c r="AC226" s="810"/>
      <c r="AD226" s="810"/>
      <c r="AE226" s="810"/>
      <c r="AF226" s="810"/>
      <c r="AG226" s="810"/>
      <c r="AH226" s="810"/>
      <c r="AI226" s="810"/>
      <c r="AJ226" s="810"/>
    </row>
    <row r="227" spans="1:36" ht="15.75" customHeight="1">
      <c r="A227" s="810"/>
      <c r="B227" s="810"/>
      <c r="C227" s="810"/>
      <c r="D227" s="810"/>
      <c r="E227" s="810"/>
      <c r="F227" s="810"/>
      <c r="G227" s="810"/>
      <c r="H227" s="810"/>
      <c r="I227" s="125"/>
      <c r="J227" s="125"/>
      <c r="K227" s="125"/>
      <c r="L227" s="125"/>
      <c r="M227" s="125"/>
      <c r="N227" s="125"/>
      <c r="O227" s="125"/>
      <c r="P227" s="125"/>
      <c r="Q227" s="125"/>
      <c r="R227" s="125"/>
      <c r="S227" s="125"/>
      <c r="T227" s="125"/>
      <c r="U227" s="810"/>
      <c r="V227" s="810"/>
      <c r="W227" s="810"/>
      <c r="X227" s="810"/>
      <c r="Y227" s="810"/>
      <c r="Z227" s="810"/>
      <c r="AA227" s="810"/>
      <c r="AB227" s="810"/>
      <c r="AC227" s="810"/>
      <c r="AD227" s="810"/>
      <c r="AE227" s="810"/>
      <c r="AF227" s="810"/>
      <c r="AG227" s="810"/>
      <c r="AH227" s="810"/>
      <c r="AI227" s="810"/>
      <c r="AJ227" s="810"/>
    </row>
    <row r="228" spans="1:36" ht="15.75" customHeight="1">
      <c r="A228" s="810"/>
      <c r="B228" s="810"/>
      <c r="C228" s="810"/>
      <c r="D228" s="810"/>
      <c r="E228" s="810"/>
      <c r="F228" s="810"/>
      <c r="G228" s="810"/>
      <c r="H228" s="810"/>
      <c r="I228" s="125"/>
      <c r="J228" s="125"/>
      <c r="K228" s="125"/>
      <c r="L228" s="125"/>
      <c r="M228" s="125"/>
      <c r="N228" s="125"/>
      <c r="O228" s="125"/>
      <c r="P228" s="125"/>
      <c r="Q228" s="125"/>
      <c r="R228" s="125"/>
      <c r="S228" s="125"/>
      <c r="T228" s="125"/>
      <c r="U228" s="810"/>
      <c r="V228" s="810"/>
      <c r="W228" s="810"/>
      <c r="X228" s="810"/>
      <c r="Y228" s="810"/>
      <c r="Z228" s="810"/>
      <c r="AA228" s="810"/>
      <c r="AB228" s="810"/>
      <c r="AC228" s="810"/>
      <c r="AD228" s="810"/>
      <c r="AE228" s="810"/>
      <c r="AF228" s="810"/>
      <c r="AG228" s="810"/>
      <c r="AH228" s="810"/>
      <c r="AI228" s="810"/>
      <c r="AJ228" s="810"/>
    </row>
    <row r="229" spans="1:36" ht="15.75" customHeight="1">
      <c r="A229" s="810"/>
      <c r="B229" s="810"/>
      <c r="C229" s="810"/>
      <c r="D229" s="810"/>
      <c r="E229" s="810"/>
      <c r="F229" s="810"/>
      <c r="G229" s="810"/>
      <c r="H229" s="810"/>
      <c r="I229" s="125"/>
      <c r="J229" s="125"/>
      <c r="K229" s="125"/>
      <c r="L229" s="125"/>
      <c r="M229" s="125"/>
      <c r="N229" s="125"/>
      <c r="O229" s="125"/>
      <c r="P229" s="125"/>
      <c r="Q229" s="125"/>
      <c r="R229" s="125"/>
      <c r="S229" s="125"/>
      <c r="T229" s="125"/>
      <c r="U229" s="810"/>
      <c r="V229" s="810"/>
      <c r="W229" s="810"/>
      <c r="X229" s="810"/>
      <c r="Y229" s="810"/>
      <c r="Z229" s="810"/>
      <c r="AA229" s="810"/>
      <c r="AB229" s="810"/>
      <c r="AC229" s="810"/>
      <c r="AD229" s="810"/>
      <c r="AE229" s="810"/>
      <c r="AF229" s="810"/>
      <c r="AG229" s="810"/>
      <c r="AH229" s="810"/>
      <c r="AI229" s="810"/>
      <c r="AJ229" s="810"/>
    </row>
    <row r="230" spans="1:36" ht="15.75" customHeight="1">
      <c r="A230" s="810"/>
      <c r="B230" s="810"/>
      <c r="C230" s="810"/>
      <c r="D230" s="810"/>
      <c r="E230" s="810"/>
      <c r="F230" s="810"/>
      <c r="G230" s="810"/>
      <c r="H230" s="810"/>
      <c r="I230" s="125"/>
      <c r="J230" s="125"/>
      <c r="K230" s="125"/>
      <c r="L230" s="125"/>
      <c r="M230" s="125"/>
      <c r="N230" s="125"/>
      <c r="O230" s="125"/>
      <c r="P230" s="125"/>
      <c r="Q230" s="125"/>
      <c r="R230" s="125"/>
      <c r="S230" s="125"/>
      <c r="T230" s="125"/>
      <c r="U230" s="810"/>
      <c r="V230" s="810"/>
      <c r="W230" s="810"/>
      <c r="X230" s="810"/>
      <c r="Y230" s="810"/>
      <c r="Z230" s="810"/>
      <c r="AA230" s="810"/>
      <c r="AB230" s="810"/>
      <c r="AC230" s="810"/>
      <c r="AD230" s="810"/>
      <c r="AE230" s="810"/>
      <c r="AF230" s="810"/>
      <c r="AG230" s="810"/>
      <c r="AH230" s="810"/>
      <c r="AI230" s="810"/>
      <c r="AJ230" s="810"/>
    </row>
    <row r="231" spans="1:36" ht="15.75" customHeight="1">
      <c r="A231" s="810"/>
      <c r="B231" s="810"/>
      <c r="C231" s="810"/>
      <c r="D231" s="810"/>
      <c r="E231" s="810"/>
      <c r="F231" s="810"/>
      <c r="G231" s="810"/>
      <c r="H231" s="810"/>
      <c r="I231" s="125"/>
      <c r="J231" s="125"/>
      <c r="K231" s="125"/>
      <c r="L231" s="125"/>
      <c r="M231" s="125"/>
      <c r="N231" s="125"/>
      <c r="O231" s="125"/>
      <c r="P231" s="125"/>
      <c r="Q231" s="125"/>
      <c r="R231" s="125"/>
      <c r="S231" s="125"/>
      <c r="T231" s="125"/>
      <c r="U231" s="810"/>
      <c r="V231" s="810"/>
      <c r="W231" s="810"/>
      <c r="X231" s="810"/>
      <c r="Y231" s="810"/>
      <c r="Z231" s="810"/>
      <c r="AA231" s="810"/>
      <c r="AB231" s="810"/>
      <c r="AC231" s="810"/>
      <c r="AD231" s="810"/>
      <c r="AE231" s="810"/>
      <c r="AF231" s="810"/>
      <c r="AG231" s="810"/>
      <c r="AH231" s="810"/>
      <c r="AI231" s="810"/>
      <c r="AJ231" s="810"/>
    </row>
    <row r="232" spans="1:36" ht="15.75" customHeight="1">
      <c r="A232" s="810"/>
      <c r="B232" s="810"/>
      <c r="C232" s="810"/>
      <c r="D232" s="810"/>
      <c r="E232" s="810"/>
      <c r="F232" s="810"/>
      <c r="G232" s="810"/>
      <c r="H232" s="810"/>
      <c r="I232" s="125"/>
      <c r="J232" s="125"/>
      <c r="K232" s="125"/>
      <c r="L232" s="125"/>
      <c r="M232" s="125"/>
      <c r="N232" s="125"/>
      <c r="O232" s="125"/>
      <c r="P232" s="125"/>
      <c r="Q232" s="125"/>
      <c r="R232" s="125"/>
      <c r="S232" s="125"/>
      <c r="T232" s="125"/>
      <c r="U232" s="810"/>
      <c r="V232" s="810"/>
      <c r="W232" s="810"/>
      <c r="X232" s="810"/>
      <c r="Y232" s="810"/>
      <c r="Z232" s="810"/>
      <c r="AA232" s="810"/>
      <c r="AB232" s="810"/>
      <c r="AC232" s="810"/>
      <c r="AD232" s="810"/>
      <c r="AE232" s="810"/>
      <c r="AF232" s="810"/>
      <c r="AG232" s="810"/>
      <c r="AH232" s="810"/>
      <c r="AI232" s="810"/>
      <c r="AJ232" s="810"/>
    </row>
    <row r="233" spans="1:36" ht="15.75" customHeight="1">
      <c r="A233" s="810"/>
      <c r="B233" s="810"/>
      <c r="C233" s="810"/>
      <c r="D233" s="810"/>
      <c r="E233" s="810"/>
      <c r="F233" s="810"/>
      <c r="G233" s="810"/>
      <c r="H233" s="810"/>
      <c r="I233" s="125"/>
      <c r="J233" s="125"/>
      <c r="K233" s="125"/>
      <c r="L233" s="125"/>
      <c r="M233" s="125"/>
      <c r="N233" s="125"/>
      <c r="O233" s="125"/>
      <c r="P233" s="125"/>
      <c r="Q233" s="125"/>
      <c r="R233" s="125"/>
      <c r="S233" s="125"/>
      <c r="T233" s="125"/>
      <c r="U233" s="810"/>
      <c r="V233" s="810"/>
      <c r="W233" s="810"/>
      <c r="X233" s="810"/>
      <c r="Y233" s="810"/>
      <c r="Z233" s="810"/>
      <c r="AA233" s="810"/>
      <c r="AB233" s="810"/>
      <c r="AC233" s="810"/>
      <c r="AD233" s="810"/>
      <c r="AE233" s="810"/>
      <c r="AF233" s="810"/>
      <c r="AG233" s="810"/>
      <c r="AH233" s="810"/>
      <c r="AI233" s="810"/>
      <c r="AJ233" s="810"/>
    </row>
    <row r="234" spans="1:36" ht="15.75" customHeight="1">
      <c r="A234" s="810"/>
      <c r="B234" s="810"/>
      <c r="C234" s="810"/>
      <c r="D234" s="810"/>
      <c r="E234" s="810"/>
      <c r="F234" s="810"/>
      <c r="G234" s="810"/>
      <c r="H234" s="810"/>
      <c r="I234" s="125"/>
      <c r="J234" s="125"/>
      <c r="K234" s="125"/>
      <c r="L234" s="125"/>
      <c r="M234" s="125"/>
      <c r="N234" s="125"/>
      <c r="O234" s="125"/>
      <c r="P234" s="125"/>
      <c r="Q234" s="125"/>
      <c r="R234" s="125"/>
      <c r="S234" s="125"/>
      <c r="T234" s="125"/>
      <c r="U234" s="810"/>
      <c r="V234" s="810"/>
      <c r="W234" s="810"/>
      <c r="X234" s="810"/>
      <c r="Y234" s="810"/>
      <c r="Z234" s="810"/>
      <c r="AA234" s="810"/>
      <c r="AB234" s="810"/>
      <c r="AC234" s="810"/>
      <c r="AD234" s="810"/>
      <c r="AE234" s="810"/>
      <c r="AF234" s="810"/>
      <c r="AG234" s="810"/>
      <c r="AH234" s="810"/>
      <c r="AI234" s="810"/>
      <c r="AJ234" s="810"/>
    </row>
    <row r="235" spans="1:36" ht="15.75" customHeight="1">
      <c r="A235" s="810"/>
      <c r="B235" s="810"/>
      <c r="C235" s="810"/>
      <c r="D235" s="810"/>
      <c r="E235" s="810"/>
      <c r="F235" s="810"/>
      <c r="G235" s="810"/>
      <c r="H235" s="810"/>
      <c r="I235" s="125"/>
      <c r="J235" s="125"/>
      <c r="K235" s="125"/>
      <c r="L235" s="125"/>
      <c r="M235" s="125"/>
      <c r="N235" s="125"/>
      <c r="O235" s="125"/>
      <c r="P235" s="125"/>
      <c r="Q235" s="125"/>
      <c r="R235" s="125"/>
      <c r="S235" s="125"/>
      <c r="T235" s="125"/>
      <c r="U235" s="810"/>
      <c r="V235" s="810"/>
      <c r="W235" s="810"/>
      <c r="X235" s="810"/>
      <c r="Y235" s="810"/>
      <c r="Z235" s="810"/>
      <c r="AA235" s="810"/>
      <c r="AB235" s="810"/>
      <c r="AC235" s="810"/>
      <c r="AD235" s="810"/>
      <c r="AE235" s="810"/>
      <c r="AF235" s="810"/>
      <c r="AG235" s="810"/>
      <c r="AH235" s="810"/>
      <c r="AI235" s="810"/>
      <c r="AJ235" s="810"/>
    </row>
    <row r="236" spans="1:36" ht="15.75" customHeight="1">
      <c r="A236" s="810"/>
      <c r="B236" s="810"/>
      <c r="C236" s="810"/>
      <c r="D236" s="810"/>
      <c r="E236" s="810"/>
      <c r="F236" s="810"/>
      <c r="G236" s="810"/>
      <c r="H236" s="810"/>
      <c r="I236" s="125"/>
      <c r="J236" s="125"/>
      <c r="K236" s="125"/>
      <c r="L236" s="125"/>
      <c r="M236" s="125"/>
      <c r="N236" s="125"/>
      <c r="O236" s="125"/>
      <c r="P236" s="125"/>
      <c r="Q236" s="125"/>
      <c r="R236" s="125"/>
      <c r="S236" s="125"/>
      <c r="T236" s="125"/>
      <c r="U236" s="810"/>
      <c r="V236" s="810"/>
      <c r="W236" s="810"/>
      <c r="X236" s="810"/>
      <c r="Y236" s="810"/>
      <c r="Z236" s="810"/>
      <c r="AA236" s="810"/>
      <c r="AB236" s="810"/>
      <c r="AC236" s="810"/>
      <c r="AD236" s="810"/>
      <c r="AE236" s="810"/>
      <c r="AF236" s="810"/>
      <c r="AG236" s="810"/>
      <c r="AH236" s="810"/>
      <c r="AI236" s="810"/>
      <c r="AJ236" s="810"/>
    </row>
    <row r="237" spans="1:36" ht="15.75" customHeight="1">
      <c r="A237" s="810"/>
      <c r="B237" s="810"/>
      <c r="C237" s="810"/>
      <c r="D237" s="810"/>
      <c r="E237" s="810"/>
      <c r="F237" s="810"/>
      <c r="G237" s="810"/>
      <c r="H237" s="810"/>
      <c r="I237" s="125"/>
      <c r="J237" s="125"/>
      <c r="K237" s="125"/>
      <c r="L237" s="125"/>
      <c r="M237" s="125"/>
      <c r="N237" s="125"/>
      <c r="O237" s="125"/>
      <c r="P237" s="125"/>
      <c r="Q237" s="125"/>
      <c r="R237" s="125"/>
      <c r="S237" s="125"/>
      <c r="T237" s="125"/>
      <c r="U237" s="810"/>
      <c r="V237" s="810"/>
      <c r="W237" s="810"/>
      <c r="X237" s="810"/>
      <c r="Y237" s="810"/>
      <c r="Z237" s="810"/>
      <c r="AA237" s="810"/>
      <c r="AB237" s="810"/>
      <c r="AC237" s="810"/>
      <c r="AD237" s="810"/>
      <c r="AE237" s="810"/>
      <c r="AF237" s="810"/>
      <c r="AG237" s="810"/>
      <c r="AH237" s="810"/>
      <c r="AI237" s="810"/>
      <c r="AJ237" s="810"/>
    </row>
    <row r="238" spans="1:36" ht="15.75" customHeight="1">
      <c r="A238" s="810"/>
      <c r="B238" s="810"/>
      <c r="C238" s="810"/>
      <c r="D238" s="810"/>
      <c r="E238" s="810"/>
      <c r="F238" s="810"/>
      <c r="G238" s="810"/>
      <c r="H238" s="810"/>
      <c r="I238" s="125"/>
      <c r="J238" s="125"/>
      <c r="K238" s="125"/>
      <c r="L238" s="125"/>
      <c r="M238" s="125"/>
      <c r="N238" s="125"/>
      <c r="O238" s="125"/>
      <c r="P238" s="125"/>
      <c r="Q238" s="125"/>
      <c r="R238" s="125"/>
      <c r="S238" s="125"/>
      <c r="T238" s="125"/>
      <c r="U238" s="810"/>
      <c r="V238" s="810"/>
      <c r="W238" s="810"/>
      <c r="X238" s="810"/>
      <c r="Y238" s="810"/>
      <c r="Z238" s="810"/>
      <c r="AA238" s="810"/>
      <c r="AB238" s="810"/>
      <c r="AC238" s="810"/>
      <c r="AD238" s="810"/>
      <c r="AE238" s="810"/>
      <c r="AF238" s="810"/>
      <c r="AG238" s="810"/>
      <c r="AH238" s="810"/>
      <c r="AI238" s="810"/>
      <c r="AJ238" s="810"/>
    </row>
    <row r="239" spans="1:36" ht="15.75" customHeight="1">
      <c r="A239" s="810"/>
      <c r="B239" s="810"/>
      <c r="C239" s="810"/>
      <c r="D239" s="810"/>
      <c r="E239" s="810"/>
      <c r="F239" s="810"/>
      <c r="G239" s="810"/>
      <c r="H239" s="810"/>
      <c r="I239" s="125"/>
      <c r="J239" s="125"/>
      <c r="K239" s="125"/>
      <c r="L239" s="125"/>
      <c r="M239" s="125"/>
      <c r="N239" s="125"/>
      <c r="O239" s="125"/>
      <c r="P239" s="125"/>
      <c r="Q239" s="125"/>
      <c r="R239" s="125"/>
      <c r="S239" s="125"/>
      <c r="T239" s="125"/>
      <c r="U239" s="810"/>
      <c r="V239" s="810"/>
      <c r="W239" s="810"/>
      <c r="X239" s="810"/>
      <c r="Y239" s="810"/>
      <c r="Z239" s="810"/>
      <c r="AA239" s="810"/>
      <c r="AB239" s="810"/>
      <c r="AC239" s="810"/>
      <c r="AD239" s="810"/>
      <c r="AE239" s="810"/>
      <c r="AF239" s="810"/>
      <c r="AG239" s="810"/>
      <c r="AH239" s="810"/>
      <c r="AI239" s="810"/>
      <c r="AJ239" s="810"/>
    </row>
    <row r="240" spans="1:36" ht="15.75" customHeight="1">
      <c r="A240" s="810"/>
      <c r="B240" s="810"/>
      <c r="C240" s="810"/>
      <c r="D240" s="810"/>
      <c r="E240" s="810"/>
      <c r="F240" s="810"/>
      <c r="G240" s="810"/>
      <c r="H240" s="810"/>
      <c r="I240" s="125"/>
      <c r="J240" s="125"/>
      <c r="K240" s="125"/>
      <c r="L240" s="125"/>
      <c r="M240" s="125"/>
      <c r="N240" s="125"/>
      <c r="O240" s="125"/>
      <c r="P240" s="125"/>
      <c r="Q240" s="125"/>
      <c r="R240" s="125"/>
      <c r="S240" s="125"/>
      <c r="T240" s="125"/>
      <c r="U240" s="810"/>
      <c r="V240" s="810"/>
      <c r="W240" s="810"/>
      <c r="X240" s="810"/>
      <c r="Y240" s="810"/>
      <c r="Z240" s="810"/>
      <c r="AA240" s="810"/>
      <c r="AB240" s="810"/>
      <c r="AC240" s="810"/>
      <c r="AD240" s="810"/>
      <c r="AE240" s="810"/>
      <c r="AF240" s="810"/>
      <c r="AG240" s="810"/>
      <c r="AH240" s="810"/>
      <c r="AI240" s="810"/>
      <c r="AJ240" s="810"/>
    </row>
    <row r="241" spans="1:36" ht="15.75" customHeight="1">
      <c r="A241" s="810"/>
      <c r="B241" s="810"/>
      <c r="C241" s="810"/>
      <c r="D241" s="810"/>
      <c r="E241" s="810"/>
      <c r="F241" s="810"/>
      <c r="G241" s="810"/>
      <c r="H241" s="810"/>
      <c r="I241" s="125"/>
      <c r="J241" s="125"/>
      <c r="K241" s="125"/>
      <c r="L241" s="125"/>
      <c r="M241" s="125"/>
      <c r="N241" s="125"/>
      <c r="O241" s="125"/>
      <c r="P241" s="125"/>
      <c r="Q241" s="125"/>
      <c r="R241" s="125"/>
      <c r="S241" s="125"/>
      <c r="T241" s="125"/>
      <c r="U241" s="810"/>
      <c r="V241" s="810"/>
      <c r="W241" s="810"/>
      <c r="X241" s="810"/>
      <c r="Y241" s="810"/>
      <c r="Z241" s="810"/>
      <c r="AA241" s="810"/>
      <c r="AB241" s="810"/>
      <c r="AC241" s="810"/>
      <c r="AD241" s="810"/>
      <c r="AE241" s="810"/>
      <c r="AF241" s="810"/>
      <c r="AG241" s="810"/>
      <c r="AH241" s="810"/>
      <c r="AI241" s="810"/>
      <c r="AJ241" s="810"/>
    </row>
    <row r="242" spans="1:36" ht="15.75" customHeight="1">
      <c r="A242" s="810"/>
      <c r="B242" s="810"/>
      <c r="C242" s="810"/>
      <c r="D242" s="810"/>
      <c r="E242" s="810"/>
      <c r="F242" s="810"/>
      <c r="G242" s="810"/>
      <c r="H242" s="810"/>
      <c r="I242" s="125"/>
      <c r="J242" s="125"/>
      <c r="K242" s="125"/>
      <c r="L242" s="125"/>
      <c r="M242" s="125"/>
      <c r="N242" s="125"/>
      <c r="O242" s="125"/>
      <c r="P242" s="125"/>
      <c r="Q242" s="125"/>
      <c r="R242" s="125"/>
      <c r="S242" s="125"/>
      <c r="T242" s="125"/>
      <c r="U242" s="810"/>
      <c r="V242" s="810"/>
      <c r="W242" s="810"/>
      <c r="X242" s="810"/>
      <c r="Y242" s="810"/>
      <c r="Z242" s="810"/>
      <c r="AA242" s="810"/>
      <c r="AB242" s="810"/>
      <c r="AC242" s="810"/>
      <c r="AD242" s="810"/>
      <c r="AE242" s="810"/>
      <c r="AF242" s="810"/>
      <c r="AG242" s="810"/>
      <c r="AH242" s="810"/>
      <c r="AI242" s="810"/>
      <c r="AJ242" s="810"/>
    </row>
    <row r="243" spans="1:36" ht="15.75" customHeight="1">
      <c r="A243" s="810"/>
      <c r="B243" s="810"/>
      <c r="C243" s="810"/>
      <c r="D243" s="810"/>
      <c r="E243" s="810"/>
      <c r="F243" s="810"/>
      <c r="G243" s="810"/>
      <c r="H243" s="810"/>
      <c r="I243" s="125"/>
      <c r="J243" s="125"/>
      <c r="K243" s="125"/>
      <c r="L243" s="125"/>
      <c r="M243" s="125"/>
      <c r="N243" s="125"/>
      <c r="O243" s="125"/>
      <c r="P243" s="125"/>
      <c r="Q243" s="125"/>
      <c r="R243" s="125"/>
      <c r="S243" s="125"/>
      <c r="T243" s="125"/>
      <c r="U243" s="810"/>
      <c r="V243" s="810"/>
      <c r="W243" s="810"/>
      <c r="X243" s="810"/>
      <c r="Y243" s="810"/>
      <c r="Z243" s="810"/>
      <c r="AA243" s="810"/>
      <c r="AB243" s="810"/>
      <c r="AC243" s="810"/>
      <c r="AD243" s="810"/>
      <c r="AE243" s="810"/>
      <c r="AF243" s="810"/>
      <c r="AG243" s="810"/>
      <c r="AH243" s="810"/>
      <c r="AI243" s="810"/>
      <c r="AJ243" s="810"/>
    </row>
    <row r="244" spans="1:36" ht="15.75" customHeight="1">
      <c r="A244" s="810"/>
      <c r="B244" s="810"/>
      <c r="C244" s="810"/>
      <c r="D244" s="810"/>
      <c r="E244" s="810"/>
      <c r="F244" s="810"/>
      <c r="G244" s="810"/>
      <c r="H244" s="810"/>
      <c r="I244" s="125"/>
      <c r="J244" s="125"/>
      <c r="K244" s="125"/>
      <c r="L244" s="125"/>
      <c r="M244" s="125"/>
      <c r="N244" s="125"/>
      <c r="O244" s="125"/>
      <c r="P244" s="125"/>
      <c r="Q244" s="125"/>
      <c r="R244" s="125"/>
      <c r="S244" s="125"/>
      <c r="T244" s="125"/>
      <c r="U244" s="810"/>
      <c r="V244" s="810"/>
      <c r="W244" s="810"/>
      <c r="X244" s="810"/>
      <c r="Y244" s="810"/>
      <c r="Z244" s="810"/>
      <c r="AA244" s="810"/>
      <c r="AB244" s="810"/>
      <c r="AC244" s="810"/>
      <c r="AD244" s="810"/>
      <c r="AE244" s="810"/>
      <c r="AF244" s="810"/>
      <c r="AG244" s="810"/>
      <c r="AH244" s="810"/>
      <c r="AI244" s="810"/>
      <c r="AJ244" s="810"/>
    </row>
    <row r="245" spans="1:36" ht="15.75" customHeight="1">
      <c r="A245" s="810"/>
      <c r="B245" s="810"/>
      <c r="C245" s="810"/>
      <c r="D245" s="810"/>
      <c r="E245" s="810"/>
      <c r="F245" s="810"/>
      <c r="G245" s="810"/>
      <c r="H245" s="810"/>
      <c r="I245" s="125"/>
      <c r="J245" s="125"/>
      <c r="K245" s="125"/>
      <c r="L245" s="125"/>
      <c r="M245" s="125"/>
      <c r="N245" s="125"/>
      <c r="O245" s="125"/>
      <c r="P245" s="125"/>
      <c r="Q245" s="125"/>
      <c r="R245" s="125"/>
      <c r="S245" s="125"/>
      <c r="T245" s="125"/>
      <c r="U245" s="810"/>
      <c r="V245" s="810"/>
      <c r="W245" s="810"/>
      <c r="X245" s="810"/>
      <c r="Y245" s="810"/>
      <c r="Z245" s="810"/>
      <c r="AA245" s="810"/>
      <c r="AB245" s="810"/>
      <c r="AC245" s="810"/>
      <c r="AD245" s="810"/>
      <c r="AE245" s="810"/>
      <c r="AF245" s="810"/>
      <c r="AG245" s="810"/>
      <c r="AH245" s="810"/>
      <c r="AI245" s="810"/>
      <c r="AJ245" s="810"/>
    </row>
    <row r="246" spans="1:36" ht="15.75" customHeight="1">
      <c r="A246" s="810"/>
      <c r="B246" s="810"/>
      <c r="C246" s="810"/>
      <c r="D246" s="810"/>
      <c r="E246" s="810"/>
      <c r="F246" s="810"/>
      <c r="G246" s="810"/>
      <c r="H246" s="810"/>
      <c r="I246" s="125"/>
      <c r="J246" s="125"/>
      <c r="K246" s="125"/>
      <c r="L246" s="125"/>
      <c r="M246" s="125"/>
      <c r="N246" s="125"/>
      <c r="O246" s="125"/>
      <c r="P246" s="125"/>
      <c r="Q246" s="125"/>
      <c r="R246" s="125"/>
      <c r="S246" s="125"/>
      <c r="T246" s="125"/>
      <c r="U246" s="810"/>
      <c r="V246" s="810"/>
      <c r="W246" s="810"/>
      <c r="X246" s="810"/>
      <c r="Y246" s="810"/>
      <c r="Z246" s="810"/>
      <c r="AA246" s="810"/>
      <c r="AB246" s="810"/>
      <c r="AC246" s="810"/>
      <c r="AD246" s="810"/>
      <c r="AE246" s="810"/>
      <c r="AF246" s="810"/>
      <c r="AG246" s="810"/>
      <c r="AH246" s="810"/>
      <c r="AI246" s="810"/>
      <c r="AJ246" s="810"/>
    </row>
    <row r="247" spans="1:36" ht="15.75" customHeight="1">
      <c r="A247" s="810"/>
      <c r="B247" s="810"/>
      <c r="C247" s="810"/>
      <c r="D247" s="810"/>
      <c r="E247" s="810"/>
      <c r="F247" s="810"/>
      <c r="G247" s="810"/>
      <c r="H247" s="810"/>
      <c r="I247" s="125"/>
      <c r="J247" s="125"/>
      <c r="K247" s="125"/>
      <c r="L247" s="125"/>
      <c r="M247" s="125"/>
      <c r="N247" s="125"/>
      <c r="O247" s="125"/>
      <c r="P247" s="125"/>
      <c r="Q247" s="125"/>
      <c r="R247" s="125"/>
      <c r="S247" s="125"/>
      <c r="T247" s="125"/>
      <c r="U247" s="810"/>
      <c r="V247" s="810"/>
      <c r="W247" s="810"/>
      <c r="X247" s="810"/>
      <c r="Y247" s="810"/>
      <c r="Z247" s="810"/>
      <c r="AA247" s="810"/>
      <c r="AB247" s="810"/>
      <c r="AC247" s="810"/>
      <c r="AD247" s="810"/>
      <c r="AE247" s="810"/>
      <c r="AF247" s="810"/>
      <c r="AG247" s="810"/>
      <c r="AH247" s="810"/>
      <c r="AI247" s="810"/>
      <c r="AJ247" s="810"/>
    </row>
    <row r="248" spans="1:36" ht="15.75" customHeight="1">
      <c r="A248" s="810"/>
      <c r="B248" s="810"/>
      <c r="C248" s="810"/>
      <c r="D248" s="810"/>
      <c r="E248" s="810"/>
      <c r="F248" s="810"/>
      <c r="G248" s="810"/>
      <c r="H248" s="810"/>
      <c r="I248" s="125"/>
      <c r="J248" s="125"/>
      <c r="K248" s="125"/>
      <c r="L248" s="125"/>
      <c r="M248" s="125"/>
      <c r="N248" s="125"/>
      <c r="O248" s="125"/>
      <c r="P248" s="125"/>
      <c r="Q248" s="125"/>
      <c r="R248" s="125"/>
      <c r="S248" s="125"/>
      <c r="T248" s="125"/>
      <c r="U248" s="810"/>
      <c r="V248" s="810"/>
      <c r="W248" s="810"/>
      <c r="X248" s="810"/>
      <c r="Y248" s="810"/>
      <c r="Z248" s="810"/>
      <c r="AA248" s="810"/>
      <c r="AB248" s="810"/>
      <c r="AC248" s="810"/>
      <c r="AD248" s="810"/>
      <c r="AE248" s="810"/>
      <c r="AF248" s="810"/>
      <c r="AG248" s="810"/>
      <c r="AH248" s="810"/>
      <c r="AI248" s="810"/>
      <c r="AJ248" s="810"/>
    </row>
    <row r="249" spans="1:36" ht="15.75" customHeight="1">
      <c r="A249" s="810"/>
      <c r="B249" s="810"/>
      <c r="C249" s="810"/>
      <c r="D249" s="810"/>
      <c r="E249" s="810"/>
      <c r="F249" s="810"/>
      <c r="G249" s="810"/>
      <c r="H249" s="810"/>
      <c r="I249" s="125"/>
      <c r="J249" s="125"/>
      <c r="K249" s="125"/>
      <c r="L249" s="125"/>
      <c r="M249" s="125"/>
      <c r="N249" s="125"/>
      <c r="O249" s="125"/>
      <c r="P249" s="125"/>
      <c r="Q249" s="125"/>
      <c r="R249" s="125"/>
      <c r="S249" s="125"/>
      <c r="T249" s="125"/>
      <c r="U249" s="810"/>
      <c r="V249" s="810"/>
      <c r="W249" s="810"/>
      <c r="X249" s="810"/>
      <c r="Y249" s="810"/>
      <c r="Z249" s="810"/>
      <c r="AA249" s="810"/>
      <c r="AB249" s="810"/>
      <c r="AC249" s="810"/>
      <c r="AD249" s="810"/>
      <c r="AE249" s="810"/>
      <c r="AF249" s="810"/>
      <c r="AG249" s="810"/>
      <c r="AH249" s="810"/>
      <c r="AI249" s="810"/>
      <c r="AJ249" s="810"/>
    </row>
    <row r="250" spans="1:36" ht="15.75" customHeight="1">
      <c r="A250" s="810"/>
      <c r="B250" s="810"/>
      <c r="C250" s="810"/>
      <c r="D250" s="810"/>
      <c r="E250" s="810"/>
      <c r="F250" s="810"/>
      <c r="G250" s="810"/>
      <c r="H250" s="810"/>
      <c r="I250" s="125"/>
      <c r="J250" s="125"/>
      <c r="K250" s="125"/>
      <c r="L250" s="125"/>
      <c r="M250" s="125"/>
      <c r="N250" s="125"/>
      <c r="O250" s="125"/>
      <c r="P250" s="125"/>
      <c r="Q250" s="125"/>
      <c r="R250" s="125"/>
      <c r="S250" s="125"/>
      <c r="T250" s="125"/>
      <c r="U250" s="810"/>
      <c r="V250" s="810"/>
      <c r="W250" s="810"/>
      <c r="X250" s="810"/>
      <c r="Y250" s="810"/>
      <c r="Z250" s="810"/>
      <c r="AA250" s="810"/>
      <c r="AB250" s="810"/>
      <c r="AC250" s="810"/>
      <c r="AD250" s="810"/>
      <c r="AE250" s="810"/>
      <c r="AF250" s="810"/>
      <c r="AG250" s="810"/>
      <c r="AH250" s="810"/>
      <c r="AI250" s="810"/>
      <c r="AJ250" s="810"/>
    </row>
    <row r="251" spans="1:36" ht="15.75" customHeight="1">
      <c r="A251" s="810"/>
      <c r="B251" s="810"/>
      <c r="C251" s="810"/>
      <c r="D251" s="810"/>
      <c r="E251" s="810"/>
      <c r="F251" s="810"/>
      <c r="G251" s="810"/>
      <c r="H251" s="810"/>
      <c r="I251" s="125"/>
      <c r="J251" s="125"/>
      <c r="K251" s="125"/>
      <c r="L251" s="125"/>
      <c r="M251" s="125"/>
      <c r="N251" s="125"/>
      <c r="O251" s="125"/>
      <c r="P251" s="125"/>
      <c r="Q251" s="125"/>
      <c r="R251" s="125"/>
      <c r="S251" s="125"/>
      <c r="T251" s="125"/>
      <c r="U251" s="810"/>
      <c r="V251" s="810"/>
      <c r="W251" s="810"/>
      <c r="X251" s="810"/>
      <c r="Y251" s="810"/>
      <c r="Z251" s="810"/>
      <c r="AA251" s="810"/>
      <c r="AB251" s="810"/>
      <c r="AC251" s="810"/>
      <c r="AD251" s="810"/>
      <c r="AE251" s="810"/>
      <c r="AF251" s="810"/>
      <c r="AG251" s="810"/>
      <c r="AH251" s="810"/>
      <c r="AI251" s="810"/>
      <c r="AJ251" s="810"/>
    </row>
    <row r="252" spans="1:36" ht="15.75" customHeight="1">
      <c r="A252" s="810"/>
      <c r="B252" s="810"/>
      <c r="C252" s="810"/>
      <c r="D252" s="810"/>
      <c r="E252" s="810"/>
      <c r="F252" s="810"/>
      <c r="G252" s="810"/>
      <c r="H252" s="810"/>
      <c r="I252" s="125"/>
      <c r="J252" s="125"/>
      <c r="K252" s="125"/>
      <c r="L252" s="125"/>
      <c r="M252" s="125"/>
      <c r="N252" s="125"/>
      <c r="O252" s="125"/>
      <c r="P252" s="125"/>
      <c r="Q252" s="125"/>
      <c r="R252" s="125"/>
      <c r="S252" s="125"/>
      <c r="T252" s="125"/>
      <c r="U252" s="810"/>
      <c r="V252" s="810"/>
      <c r="W252" s="810"/>
      <c r="X252" s="810"/>
      <c r="Y252" s="810"/>
      <c r="Z252" s="810"/>
      <c r="AA252" s="810"/>
      <c r="AB252" s="810"/>
      <c r="AC252" s="810"/>
      <c r="AD252" s="810"/>
      <c r="AE252" s="810"/>
      <c r="AF252" s="810"/>
      <c r="AG252" s="810"/>
      <c r="AH252" s="810"/>
      <c r="AI252" s="810"/>
      <c r="AJ252" s="810"/>
    </row>
    <row r="253" spans="1:36" ht="15.75" customHeight="1">
      <c r="A253" s="810"/>
      <c r="B253" s="810"/>
      <c r="C253" s="810"/>
      <c r="D253" s="810"/>
      <c r="E253" s="810"/>
      <c r="F253" s="810"/>
      <c r="G253" s="810"/>
      <c r="H253" s="810"/>
      <c r="I253" s="125"/>
      <c r="J253" s="125"/>
      <c r="K253" s="125"/>
      <c r="L253" s="125"/>
      <c r="M253" s="125"/>
      <c r="N253" s="125"/>
      <c r="O253" s="125"/>
      <c r="P253" s="125"/>
      <c r="Q253" s="125"/>
      <c r="R253" s="125"/>
      <c r="S253" s="125"/>
      <c r="T253" s="125"/>
      <c r="U253" s="810"/>
      <c r="V253" s="810"/>
      <c r="W253" s="810"/>
      <c r="X253" s="810"/>
      <c r="Y253" s="810"/>
      <c r="Z253" s="810"/>
      <c r="AA253" s="810"/>
      <c r="AB253" s="810"/>
      <c r="AC253" s="810"/>
      <c r="AD253" s="810"/>
      <c r="AE253" s="810"/>
      <c r="AF253" s="810"/>
      <c r="AG253" s="810"/>
      <c r="AH253" s="810"/>
      <c r="AI253" s="810"/>
      <c r="AJ253" s="810"/>
    </row>
    <row r="254" spans="1:36" ht="15.75" customHeight="1">
      <c r="A254" s="810"/>
      <c r="B254" s="810"/>
      <c r="C254" s="810"/>
      <c r="D254" s="810"/>
      <c r="E254" s="810"/>
      <c r="F254" s="810"/>
      <c r="G254" s="810"/>
      <c r="H254" s="810"/>
      <c r="I254" s="125"/>
      <c r="J254" s="125"/>
      <c r="K254" s="125"/>
      <c r="L254" s="125"/>
      <c r="M254" s="125"/>
      <c r="N254" s="125"/>
      <c r="O254" s="125"/>
      <c r="P254" s="125"/>
      <c r="Q254" s="125"/>
      <c r="R254" s="125"/>
      <c r="S254" s="125"/>
      <c r="T254" s="125"/>
      <c r="U254" s="810"/>
      <c r="V254" s="810"/>
      <c r="W254" s="810"/>
      <c r="X254" s="810"/>
      <c r="Y254" s="810"/>
      <c r="Z254" s="810"/>
      <c r="AA254" s="810"/>
      <c r="AB254" s="810"/>
      <c r="AC254" s="810"/>
      <c r="AD254" s="810"/>
      <c r="AE254" s="810"/>
      <c r="AF254" s="810"/>
      <c r="AG254" s="810"/>
      <c r="AH254" s="810"/>
      <c r="AI254" s="810"/>
      <c r="AJ254" s="810"/>
    </row>
    <row r="255" spans="1:36" ht="15.75" customHeight="1">
      <c r="A255" s="810"/>
      <c r="B255" s="810"/>
      <c r="C255" s="810"/>
      <c r="D255" s="810"/>
      <c r="E255" s="810"/>
      <c r="F255" s="810"/>
      <c r="G255" s="810"/>
      <c r="H255" s="810"/>
      <c r="I255" s="125"/>
      <c r="J255" s="125"/>
      <c r="K255" s="125"/>
      <c r="L255" s="125"/>
      <c r="M255" s="125"/>
      <c r="N255" s="125"/>
      <c r="O255" s="125"/>
      <c r="P255" s="125"/>
      <c r="Q255" s="125"/>
      <c r="R255" s="125"/>
      <c r="S255" s="125"/>
      <c r="T255" s="125"/>
      <c r="U255" s="810"/>
      <c r="V255" s="810"/>
      <c r="W255" s="810"/>
      <c r="X255" s="810"/>
      <c r="Y255" s="810"/>
      <c r="Z255" s="810"/>
      <c r="AA255" s="810"/>
      <c r="AB255" s="810"/>
      <c r="AC255" s="810"/>
      <c r="AD255" s="810"/>
      <c r="AE255" s="810"/>
      <c r="AF255" s="810"/>
      <c r="AG255" s="810"/>
      <c r="AH255" s="810"/>
      <c r="AI255" s="810"/>
      <c r="AJ255" s="810"/>
    </row>
    <row r="256" spans="1:36" ht="15.75" customHeight="1">
      <c r="A256" s="810"/>
      <c r="B256" s="810"/>
      <c r="C256" s="810"/>
      <c r="D256" s="810"/>
      <c r="E256" s="810"/>
      <c r="F256" s="810"/>
      <c r="G256" s="810"/>
      <c r="H256" s="810"/>
      <c r="I256" s="125"/>
      <c r="J256" s="125"/>
      <c r="K256" s="125"/>
      <c r="L256" s="125"/>
      <c r="M256" s="125"/>
      <c r="N256" s="125"/>
      <c r="O256" s="125"/>
      <c r="P256" s="125"/>
      <c r="Q256" s="125"/>
      <c r="R256" s="125"/>
      <c r="S256" s="125"/>
      <c r="T256" s="125"/>
      <c r="U256" s="810"/>
      <c r="V256" s="810"/>
      <c r="W256" s="810"/>
      <c r="X256" s="810"/>
      <c r="Y256" s="810"/>
      <c r="Z256" s="810"/>
      <c r="AA256" s="810"/>
      <c r="AB256" s="810"/>
      <c r="AC256" s="810"/>
      <c r="AD256" s="810"/>
      <c r="AE256" s="810"/>
      <c r="AF256" s="810"/>
      <c r="AG256" s="810"/>
      <c r="AH256" s="810"/>
      <c r="AI256" s="810"/>
      <c r="AJ256" s="810"/>
    </row>
    <row r="257" spans="1:36" ht="15.75" customHeight="1">
      <c r="A257" s="810"/>
      <c r="B257" s="810"/>
      <c r="C257" s="810"/>
      <c r="D257" s="810"/>
      <c r="E257" s="810"/>
      <c r="F257" s="810"/>
      <c r="G257" s="810"/>
      <c r="H257" s="810"/>
      <c r="I257" s="125"/>
      <c r="J257" s="125"/>
      <c r="K257" s="125"/>
      <c r="L257" s="125"/>
      <c r="M257" s="125"/>
      <c r="N257" s="125"/>
      <c r="O257" s="125"/>
      <c r="P257" s="125"/>
      <c r="Q257" s="125"/>
      <c r="R257" s="125"/>
      <c r="S257" s="125"/>
      <c r="T257" s="125"/>
      <c r="U257" s="810"/>
      <c r="V257" s="810"/>
      <c r="W257" s="810"/>
      <c r="X257" s="810"/>
      <c r="Y257" s="810"/>
      <c r="Z257" s="810"/>
      <c r="AA257" s="810"/>
      <c r="AB257" s="810"/>
      <c r="AC257" s="810"/>
      <c r="AD257" s="810"/>
      <c r="AE257" s="810"/>
      <c r="AF257" s="810"/>
      <c r="AG257" s="810"/>
      <c r="AH257" s="810"/>
      <c r="AI257" s="810"/>
      <c r="AJ257" s="810"/>
    </row>
    <row r="258" spans="1:36" ht="15.75" customHeight="1">
      <c r="A258" s="810"/>
      <c r="B258" s="810"/>
      <c r="C258" s="810"/>
      <c r="D258" s="810"/>
      <c r="E258" s="810"/>
      <c r="F258" s="810"/>
      <c r="G258" s="810"/>
      <c r="H258" s="810"/>
      <c r="I258" s="125"/>
      <c r="J258" s="125"/>
      <c r="K258" s="125"/>
      <c r="L258" s="125"/>
      <c r="M258" s="125"/>
      <c r="N258" s="125"/>
      <c r="O258" s="125"/>
      <c r="P258" s="125"/>
      <c r="Q258" s="125"/>
      <c r="R258" s="125"/>
      <c r="S258" s="125"/>
      <c r="T258" s="125"/>
      <c r="U258" s="810"/>
      <c r="V258" s="810"/>
      <c r="W258" s="810"/>
      <c r="X258" s="810"/>
      <c r="Y258" s="810"/>
      <c r="Z258" s="810"/>
      <c r="AA258" s="810"/>
      <c r="AB258" s="810"/>
      <c r="AC258" s="810"/>
      <c r="AD258" s="810"/>
      <c r="AE258" s="810"/>
      <c r="AF258" s="810"/>
      <c r="AG258" s="810"/>
      <c r="AH258" s="810"/>
      <c r="AI258" s="810"/>
      <c r="AJ258" s="810"/>
    </row>
    <row r="259" spans="1:36" ht="15.75" customHeight="1">
      <c r="A259" s="810"/>
      <c r="B259" s="810"/>
      <c r="C259" s="810"/>
      <c r="D259" s="810"/>
      <c r="E259" s="810"/>
      <c r="F259" s="810"/>
      <c r="G259" s="810"/>
      <c r="H259" s="810"/>
      <c r="I259" s="125"/>
      <c r="J259" s="125"/>
      <c r="K259" s="125"/>
      <c r="L259" s="125"/>
      <c r="M259" s="125"/>
      <c r="N259" s="125"/>
      <c r="O259" s="125"/>
      <c r="P259" s="125"/>
      <c r="Q259" s="125"/>
      <c r="R259" s="125"/>
      <c r="S259" s="125"/>
      <c r="T259" s="125"/>
      <c r="U259" s="810"/>
      <c r="V259" s="810"/>
      <c r="W259" s="810"/>
      <c r="X259" s="810"/>
      <c r="Y259" s="810"/>
      <c r="Z259" s="810"/>
      <c r="AA259" s="810"/>
      <c r="AB259" s="810"/>
      <c r="AC259" s="810"/>
      <c r="AD259" s="810"/>
      <c r="AE259" s="810"/>
      <c r="AF259" s="810"/>
      <c r="AG259" s="810"/>
      <c r="AH259" s="810"/>
      <c r="AI259" s="810"/>
      <c r="AJ259" s="810"/>
    </row>
    <row r="260" spans="1:36" ht="15.75" customHeight="1">
      <c r="A260" s="810"/>
      <c r="B260" s="810"/>
      <c r="C260" s="810"/>
      <c r="D260" s="810"/>
      <c r="E260" s="810"/>
      <c r="F260" s="810"/>
      <c r="G260" s="810"/>
      <c r="H260" s="810"/>
      <c r="I260" s="125"/>
      <c r="J260" s="125"/>
      <c r="K260" s="125"/>
      <c r="L260" s="125"/>
      <c r="M260" s="125"/>
      <c r="N260" s="125"/>
      <c r="O260" s="125"/>
      <c r="P260" s="125"/>
      <c r="Q260" s="125"/>
      <c r="R260" s="125"/>
      <c r="S260" s="125"/>
      <c r="T260" s="125"/>
      <c r="U260" s="810"/>
      <c r="V260" s="810"/>
      <c r="W260" s="810"/>
      <c r="X260" s="810"/>
      <c r="Y260" s="810"/>
      <c r="Z260" s="810"/>
      <c r="AA260" s="810"/>
      <c r="AB260" s="810"/>
      <c r="AC260" s="810"/>
      <c r="AD260" s="810"/>
      <c r="AE260" s="810"/>
      <c r="AF260" s="810"/>
      <c r="AG260" s="810"/>
      <c r="AH260" s="810"/>
      <c r="AI260" s="810"/>
      <c r="AJ260" s="810"/>
    </row>
    <row r="261" spans="1:36" ht="15.75" customHeight="1">
      <c r="A261" s="810"/>
      <c r="B261" s="810"/>
      <c r="C261" s="810"/>
      <c r="D261" s="810"/>
      <c r="E261" s="810"/>
      <c r="F261" s="810"/>
      <c r="G261" s="810"/>
      <c r="H261" s="810"/>
      <c r="I261" s="125"/>
      <c r="J261" s="125"/>
      <c r="K261" s="125"/>
      <c r="L261" s="125"/>
      <c r="M261" s="125"/>
      <c r="N261" s="125"/>
      <c r="O261" s="125"/>
      <c r="P261" s="125"/>
      <c r="Q261" s="125"/>
      <c r="R261" s="125"/>
      <c r="S261" s="125"/>
      <c r="T261" s="125"/>
      <c r="U261" s="810"/>
      <c r="V261" s="810"/>
      <c r="W261" s="810"/>
      <c r="X261" s="810"/>
      <c r="Y261" s="810"/>
      <c r="Z261" s="810"/>
      <c r="AA261" s="810"/>
      <c r="AB261" s="810"/>
      <c r="AC261" s="810"/>
      <c r="AD261" s="810"/>
      <c r="AE261" s="810"/>
      <c r="AF261" s="810"/>
      <c r="AG261" s="810"/>
      <c r="AH261" s="810"/>
      <c r="AI261" s="810"/>
      <c r="AJ261" s="810"/>
    </row>
    <row r="262" spans="1:36" ht="15.75" customHeight="1">
      <c r="A262" s="810"/>
      <c r="B262" s="810"/>
      <c r="C262" s="810"/>
      <c r="D262" s="810"/>
      <c r="E262" s="810"/>
      <c r="F262" s="810"/>
      <c r="G262" s="810"/>
      <c r="H262" s="810"/>
      <c r="I262" s="125"/>
      <c r="J262" s="125"/>
      <c r="K262" s="125"/>
      <c r="L262" s="125"/>
      <c r="M262" s="125"/>
      <c r="N262" s="125"/>
      <c r="O262" s="125"/>
      <c r="P262" s="125"/>
      <c r="Q262" s="125"/>
      <c r="R262" s="125"/>
      <c r="S262" s="125"/>
      <c r="T262" s="125"/>
      <c r="U262" s="810"/>
      <c r="V262" s="810"/>
      <c r="W262" s="810"/>
      <c r="X262" s="810"/>
      <c r="Y262" s="810"/>
      <c r="Z262" s="810"/>
      <c r="AA262" s="810"/>
      <c r="AB262" s="810"/>
      <c r="AC262" s="810"/>
      <c r="AD262" s="810"/>
      <c r="AE262" s="810"/>
      <c r="AF262" s="810"/>
      <c r="AG262" s="810"/>
      <c r="AH262" s="810"/>
      <c r="AI262" s="810"/>
      <c r="AJ262" s="810"/>
    </row>
    <row r="263" spans="1:36" ht="15.75" customHeight="1">
      <c r="A263" s="810"/>
      <c r="B263" s="810"/>
      <c r="C263" s="810"/>
      <c r="D263" s="810"/>
      <c r="E263" s="810"/>
      <c r="F263" s="810"/>
      <c r="G263" s="810"/>
      <c r="H263" s="810"/>
      <c r="I263" s="125"/>
      <c r="J263" s="125"/>
      <c r="K263" s="125"/>
      <c r="L263" s="125"/>
      <c r="M263" s="125"/>
      <c r="N263" s="125"/>
      <c r="O263" s="125"/>
      <c r="P263" s="125"/>
      <c r="Q263" s="125"/>
      <c r="R263" s="125"/>
      <c r="S263" s="125"/>
      <c r="T263" s="125"/>
      <c r="U263" s="810"/>
      <c r="V263" s="810"/>
      <c r="W263" s="810"/>
      <c r="X263" s="810"/>
      <c r="Y263" s="810"/>
      <c r="Z263" s="810"/>
      <c r="AA263" s="810"/>
      <c r="AB263" s="810"/>
      <c r="AC263" s="810"/>
      <c r="AD263" s="810"/>
      <c r="AE263" s="810"/>
      <c r="AF263" s="810"/>
      <c r="AG263" s="810"/>
      <c r="AH263" s="810"/>
      <c r="AI263" s="810"/>
      <c r="AJ263" s="810"/>
    </row>
    <row r="264" spans="1:36" ht="15.75" customHeight="1">
      <c r="A264" s="810"/>
      <c r="B264" s="810"/>
      <c r="C264" s="810"/>
      <c r="D264" s="810"/>
      <c r="E264" s="810"/>
      <c r="F264" s="810"/>
      <c r="G264" s="810"/>
      <c r="H264" s="810"/>
      <c r="I264" s="125"/>
      <c r="J264" s="125"/>
      <c r="K264" s="125"/>
      <c r="L264" s="125"/>
      <c r="M264" s="125"/>
      <c r="N264" s="125"/>
      <c r="O264" s="125"/>
      <c r="P264" s="125"/>
      <c r="Q264" s="125"/>
      <c r="R264" s="125"/>
      <c r="S264" s="125"/>
      <c r="T264" s="125"/>
      <c r="U264" s="810"/>
      <c r="V264" s="810"/>
      <c r="W264" s="810"/>
      <c r="X264" s="810"/>
      <c r="Y264" s="810"/>
      <c r="Z264" s="810"/>
      <c r="AA264" s="810"/>
      <c r="AB264" s="810"/>
      <c r="AC264" s="810"/>
      <c r="AD264" s="810"/>
      <c r="AE264" s="810"/>
      <c r="AF264" s="810"/>
      <c r="AG264" s="810"/>
      <c r="AH264" s="810"/>
      <c r="AI264" s="810"/>
      <c r="AJ264" s="810"/>
    </row>
    <row r="265" spans="1:36" ht="15.75" customHeight="1">
      <c r="A265" s="810"/>
      <c r="B265" s="810"/>
      <c r="C265" s="810"/>
      <c r="D265" s="810"/>
      <c r="E265" s="810"/>
      <c r="F265" s="810"/>
      <c r="G265" s="810"/>
      <c r="H265" s="810"/>
      <c r="I265" s="125"/>
      <c r="J265" s="125"/>
      <c r="K265" s="125"/>
      <c r="L265" s="125"/>
      <c r="M265" s="125"/>
      <c r="N265" s="125"/>
      <c r="O265" s="125"/>
      <c r="P265" s="125"/>
      <c r="Q265" s="125"/>
      <c r="R265" s="125"/>
      <c r="S265" s="125"/>
      <c r="T265" s="125"/>
      <c r="U265" s="810"/>
      <c r="V265" s="810"/>
      <c r="W265" s="810"/>
      <c r="X265" s="810"/>
      <c r="Y265" s="810"/>
      <c r="Z265" s="810"/>
      <c r="AA265" s="810"/>
      <c r="AB265" s="810"/>
      <c r="AC265" s="810"/>
      <c r="AD265" s="810"/>
      <c r="AE265" s="810"/>
      <c r="AF265" s="810"/>
      <c r="AG265" s="810"/>
      <c r="AH265" s="810"/>
      <c r="AI265" s="810"/>
      <c r="AJ265" s="810"/>
    </row>
    <row r="266" spans="1:36" ht="15.75" customHeight="1">
      <c r="A266" s="810"/>
      <c r="B266" s="810"/>
      <c r="C266" s="810"/>
      <c r="D266" s="810"/>
      <c r="E266" s="810"/>
      <c r="F266" s="810"/>
      <c r="G266" s="810"/>
      <c r="H266" s="810"/>
      <c r="I266" s="125"/>
      <c r="J266" s="125"/>
      <c r="K266" s="125"/>
      <c r="L266" s="125"/>
      <c r="M266" s="125"/>
      <c r="N266" s="125"/>
      <c r="O266" s="125"/>
      <c r="P266" s="125"/>
      <c r="Q266" s="125"/>
      <c r="R266" s="125"/>
      <c r="S266" s="125"/>
      <c r="T266" s="125"/>
      <c r="U266" s="810"/>
      <c r="V266" s="810"/>
      <c r="W266" s="810"/>
      <c r="X266" s="810"/>
      <c r="Y266" s="810"/>
      <c r="Z266" s="810"/>
      <c r="AA266" s="810"/>
      <c r="AB266" s="810"/>
      <c r="AC266" s="810"/>
      <c r="AD266" s="810"/>
      <c r="AE266" s="810"/>
      <c r="AF266" s="810"/>
      <c r="AG266" s="810"/>
      <c r="AH266" s="810"/>
      <c r="AI266" s="810"/>
      <c r="AJ266" s="810"/>
    </row>
    <row r="267" spans="1:36" ht="15.75" customHeight="1">
      <c r="A267" s="810"/>
      <c r="B267" s="810"/>
      <c r="C267" s="810"/>
      <c r="D267" s="810"/>
      <c r="E267" s="810"/>
      <c r="F267" s="810"/>
      <c r="G267" s="810"/>
      <c r="H267" s="810"/>
      <c r="I267" s="125"/>
      <c r="J267" s="125"/>
      <c r="K267" s="125"/>
      <c r="L267" s="125"/>
      <c r="M267" s="125"/>
      <c r="N267" s="125"/>
      <c r="O267" s="125"/>
      <c r="P267" s="125"/>
      <c r="Q267" s="125"/>
      <c r="R267" s="125"/>
      <c r="S267" s="125"/>
      <c r="T267" s="125"/>
      <c r="U267" s="810"/>
      <c r="V267" s="810"/>
      <c r="W267" s="810"/>
      <c r="X267" s="810"/>
      <c r="Y267" s="810"/>
      <c r="Z267" s="810"/>
      <c r="AA267" s="810"/>
      <c r="AB267" s="810"/>
      <c r="AC267" s="810"/>
      <c r="AD267" s="810"/>
      <c r="AE267" s="810"/>
      <c r="AF267" s="810"/>
      <c r="AG267" s="810"/>
      <c r="AH267" s="810"/>
      <c r="AI267" s="810"/>
      <c r="AJ267" s="810"/>
    </row>
    <row r="268" spans="1:36" ht="15.75" customHeight="1">
      <c r="A268" s="810"/>
      <c r="B268" s="810"/>
      <c r="C268" s="810"/>
      <c r="D268" s="810"/>
      <c r="E268" s="810"/>
      <c r="F268" s="810"/>
      <c r="G268" s="810"/>
      <c r="H268" s="810"/>
      <c r="I268" s="125"/>
      <c r="J268" s="125"/>
      <c r="K268" s="125"/>
      <c r="L268" s="125"/>
      <c r="M268" s="125"/>
      <c r="N268" s="125"/>
      <c r="O268" s="125"/>
      <c r="P268" s="125"/>
      <c r="Q268" s="125"/>
      <c r="R268" s="125"/>
      <c r="S268" s="125"/>
      <c r="T268" s="125"/>
      <c r="U268" s="810"/>
      <c r="V268" s="810"/>
      <c r="W268" s="810"/>
      <c r="X268" s="810"/>
      <c r="Y268" s="810"/>
      <c r="Z268" s="810"/>
      <c r="AA268" s="810"/>
      <c r="AB268" s="810"/>
      <c r="AC268" s="810"/>
      <c r="AD268" s="810"/>
      <c r="AE268" s="810"/>
      <c r="AF268" s="810"/>
      <c r="AG268" s="810"/>
      <c r="AH268" s="810"/>
      <c r="AI268" s="810"/>
      <c r="AJ268" s="810"/>
    </row>
    <row r="269" spans="1:36" ht="15.75" customHeight="1">
      <c r="A269" s="810"/>
      <c r="B269" s="810"/>
      <c r="C269" s="810"/>
      <c r="D269" s="810"/>
      <c r="E269" s="810"/>
      <c r="F269" s="810"/>
      <c r="G269" s="810"/>
      <c r="H269" s="810"/>
      <c r="I269" s="125"/>
      <c r="J269" s="125"/>
      <c r="K269" s="125"/>
      <c r="L269" s="125"/>
      <c r="M269" s="125"/>
      <c r="N269" s="125"/>
      <c r="O269" s="125"/>
      <c r="P269" s="125"/>
      <c r="Q269" s="125"/>
      <c r="R269" s="125"/>
      <c r="S269" s="125"/>
      <c r="T269" s="125"/>
      <c r="U269" s="810"/>
      <c r="V269" s="810"/>
      <c r="W269" s="810"/>
      <c r="X269" s="810"/>
      <c r="Y269" s="810"/>
      <c r="Z269" s="810"/>
      <c r="AA269" s="810"/>
      <c r="AB269" s="810"/>
      <c r="AC269" s="810"/>
      <c r="AD269" s="810"/>
      <c r="AE269" s="810"/>
      <c r="AF269" s="810"/>
      <c r="AG269" s="810"/>
      <c r="AH269" s="810"/>
      <c r="AI269" s="810"/>
      <c r="AJ269" s="810"/>
    </row>
    <row r="270" spans="1:36" ht="15.75" customHeight="1">
      <c r="A270" s="810"/>
      <c r="B270" s="810"/>
      <c r="C270" s="810"/>
      <c r="D270" s="810"/>
      <c r="E270" s="810"/>
      <c r="F270" s="810"/>
      <c r="G270" s="810"/>
      <c r="H270" s="810"/>
      <c r="I270" s="125"/>
      <c r="J270" s="125"/>
      <c r="K270" s="125"/>
      <c r="L270" s="125"/>
      <c r="M270" s="125"/>
      <c r="N270" s="125"/>
      <c r="O270" s="125"/>
      <c r="P270" s="125"/>
      <c r="Q270" s="125"/>
      <c r="R270" s="125"/>
      <c r="S270" s="125"/>
      <c r="T270" s="125"/>
      <c r="U270" s="810"/>
      <c r="V270" s="810"/>
      <c r="W270" s="810"/>
      <c r="X270" s="810"/>
      <c r="Y270" s="810"/>
      <c r="Z270" s="810"/>
      <c r="AA270" s="810"/>
      <c r="AB270" s="810"/>
      <c r="AC270" s="810"/>
      <c r="AD270" s="810"/>
      <c r="AE270" s="810"/>
      <c r="AF270" s="810"/>
      <c r="AG270" s="810"/>
      <c r="AH270" s="810"/>
      <c r="AI270" s="810"/>
      <c r="AJ270" s="810"/>
    </row>
    <row r="271" spans="1:36" ht="15.75" customHeight="1">
      <c r="A271" s="810"/>
      <c r="B271" s="810"/>
      <c r="C271" s="810"/>
      <c r="D271" s="810"/>
      <c r="E271" s="810"/>
      <c r="F271" s="810"/>
      <c r="G271" s="810"/>
      <c r="H271" s="810"/>
      <c r="I271" s="125"/>
      <c r="J271" s="125"/>
      <c r="K271" s="125"/>
      <c r="L271" s="125"/>
      <c r="M271" s="125"/>
      <c r="N271" s="125"/>
      <c r="O271" s="125"/>
      <c r="P271" s="125"/>
      <c r="Q271" s="125"/>
      <c r="R271" s="125"/>
      <c r="S271" s="125"/>
      <c r="T271" s="125"/>
      <c r="U271" s="810"/>
      <c r="V271" s="810"/>
      <c r="W271" s="810"/>
      <c r="X271" s="810"/>
      <c r="Y271" s="810"/>
      <c r="Z271" s="810"/>
      <c r="AA271" s="810"/>
      <c r="AB271" s="810"/>
      <c r="AC271" s="810"/>
      <c r="AD271" s="810"/>
      <c r="AE271" s="810"/>
      <c r="AF271" s="810"/>
      <c r="AG271" s="810"/>
      <c r="AH271" s="810"/>
      <c r="AI271" s="810"/>
      <c r="AJ271" s="810"/>
    </row>
    <row r="272" spans="1:36" ht="15.75" customHeight="1">
      <c r="A272" s="810"/>
      <c r="B272" s="810"/>
      <c r="C272" s="810"/>
      <c r="D272" s="810"/>
      <c r="E272" s="810"/>
      <c r="F272" s="810"/>
      <c r="G272" s="810"/>
      <c r="H272" s="810"/>
      <c r="I272" s="125"/>
      <c r="J272" s="125"/>
      <c r="K272" s="125"/>
      <c r="L272" s="125"/>
      <c r="M272" s="125"/>
      <c r="N272" s="125"/>
      <c r="O272" s="125"/>
      <c r="P272" s="125"/>
      <c r="Q272" s="125"/>
      <c r="R272" s="125"/>
      <c r="S272" s="125"/>
      <c r="T272" s="125"/>
      <c r="U272" s="810"/>
      <c r="V272" s="810"/>
      <c r="W272" s="810"/>
      <c r="X272" s="810"/>
      <c r="Y272" s="810"/>
      <c r="Z272" s="810"/>
      <c r="AA272" s="810"/>
      <c r="AB272" s="810"/>
      <c r="AC272" s="810"/>
      <c r="AD272" s="810"/>
      <c r="AE272" s="810"/>
      <c r="AF272" s="810"/>
      <c r="AG272" s="810"/>
      <c r="AH272" s="810"/>
      <c r="AI272" s="810"/>
      <c r="AJ272" s="810"/>
    </row>
    <row r="273" spans="1:36" ht="15.75" customHeight="1">
      <c r="A273" s="810"/>
      <c r="B273" s="810"/>
      <c r="C273" s="810"/>
      <c r="D273" s="810"/>
      <c r="E273" s="810"/>
      <c r="F273" s="810"/>
      <c r="G273" s="810"/>
      <c r="H273" s="810"/>
      <c r="I273" s="125"/>
      <c r="J273" s="125"/>
      <c r="K273" s="125"/>
      <c r="L273" s="125"/>
      <c r="M273" s="125"/>
      <c r="N273" s="125"/>
      <c r="O273" s="125"/>
      <c r="P273" s="125"/>
      <c r="Q273" s="125"/>
      <c r="R273" s="125"/>
      <c r="S273" s="125"/>
      <c r="T273" s="125"/>
      <c r="U273" s="810"/>
      <c r="V273" s="810"/>
      <c r="W273" s="810"/>
      <c r="X273" s="810"/>
      <c r="Y273" s="810"/>
      <c r="Z273" s="810"/>
      <c r="AA273" s="810"/>
      <c r="AB273" s="810"/>
      <c r="AC273" s="810"/>
      <c r="AD273" s="810"/>
      <c r="AE273" s="810"/>
      <c r="AF273" s="810"/>
      <c r="AG273" s="810"/>
      <c r="AH273" s="810"/>
      <c r="AI273" s="810"/>
      <c r="AJ273" s="810"/>
    </row>
    <row r="274" spans="1:36" ht="15.75" customHeight="1">
      <c r="A274" s="810"/>
      <c r="B274" s="810"/>
      <c r="C274" s="810"/>
      <c r="D274" s="810"/>
      <c r="E274" s="810"/>
      <c r="F274" s="810"/>
      <c r="G274" s="810"/>
      <c r="H274" s="810"/>
      <c r="I274" s="125"/>
      <c r="J274" s="125"/>
      <c r="K274" s="125"/>
      <c r="L274" s="125"/>
      <c r="M274" s="125"/>
      <c r="N274" s="125"/>
      <c r="O274" s="125"/>
      <c r="P274" s="125"/>
      <c r="Q274" s="125"/>
      <c r="R274" s="125"/>
      <c r="S274" s="125"/>
      <c r="T274" s="125"/>
      <c r="U274" s="810"/>
      <c r="V274" s="810"/>
      <c r="W274" s="810"/>
      <c r="X274" s="810"/>
      <c r="Y274" s="810"/>
      <c r="Z274" s="810"/>
      <c r="AA274" s="810"/>
      <c r="AB274" s="810"/>
      <c r="AC274" s="810"/>
      <c r="AD274" s="810"/>
      <c r="AE274" s="810"/>
      <c r="AF274" s="810"/>
      <c r="AG274" s="810"/>
      <c r="AH274" s="810"/>
      <c r="AI274" s="810"/>
      <c r="AJ274" s="810"/>
    </row>
    <row r="275" spans="1:36" ht="15.75" customHeight="1">
      <c r="A275" s="810"/>
      <c r="B275" s="810"/>
      <c r="C275" s="810"/>
      <c r="D275" s="810"/>
      <c r="E275" s="810"/>
      <c r="F275" s="810"/>
      <c r="G275" s="810"/>
      <c r="H275" s="810"/>
      <c r="I275" s="125"/>
      <c r="J275" s="125"/>
      <c r="K275" s="125"/>
      <c r="L275" s="125"/>
      <c r="M275" s="125"/>
      <c r="N275" s="125"/>
      <c r="O275" s="125"/>
      <c r="P275" s="125"/>
      <c r="Q275" s="125"/>
      <c r="R275" s="125"/>
      <c r="S275" s="125"/>
      <c r="T275" s="125"/>
      <c r="U275" s="810"/>
      <c r="V275" s="810"/>
      <c r="W275" s="810"/>
      <c r="X275" s="810"/>
      <c r="Y275" s="810"/>
      <c r="Z275" s="810"/>
      <c r="AA275" s="810"/>
      <c r="AB275" s="810"/>
      <c r="AC275" s="810"/>
      <c r="AD275" s="810"/>
      <c r="AE275" s="810"/>
      <c r="AF275" s="810"/>
      <c r="AG275" s="810"/>
      <c r="AH275" s="810"/>
      <c r="AI275" s="810"/>
      <c r="AJ275" s="810"/>
    </row>
    <row r="276" spans="1:36" ht="15.75" customHeight="1">
      <c r="A276" s="810"/>
      <c r="B276" s="810"/>
      <c r="C276" s="810"/>
      <c r="D276" s="810"/>
      <c r="E276" s="810"/>
      <c r="F276" s="810"/>
      <c r="G276" s="810"/>
      <c r="H276" s="810"/>
      <c r="I276" s="125"/>
      <c r="J276" s="125"/>
      <c r="K276" s="125"/>
      <c r="L276" s="125"/>
      <c r="M276" s="125"/>
      <c r="N276" s="125"/>
      <c r="O276" s="125"/>
      <c r="P276" s="125"/>
      <c r="Q276" s="125"/>
      <c r="R276" s="125"/>
      <c r="S276" s="125"/>
      <c r="T276" s="125"/>
      <c r="U276" s="810"/>
      <c r="V276" s="810"/>
      <c r="W276" s="810"/>
      <c r="X276" s="810"/>
      <c r="Y276" s="810"/>
      <c r="Z276" s="810"/>
      <c r="AA276" s="810"/>
      <c r="AB276" s="810"/>
      <c r="AC276" s="810"/>
      <c r="AD276" s="810"/>
      <c r="AE276" s="810"/>
      <c r="AF276" s="810"/>
      <c r="AG276" s="810"/>
      <c r="AH276" s="810"/>
      <c r="AI276" s="810"/>
      <c r="AJ276" s="810"/>
    </row>
    <row r="277" spans="1:36" ht="15.75" customHeight="1">
      <c r="A277" s="810"/>
      <c r="B277" s="810"/>
      <c r="C277" s="810"/>
      <c r="D277" s="810"/>
      <c r="E277" s="810"/>
      <c r="F277" s="810"/>
      <c r="G277" s="810"/>
      <c r="H277" s="810"/>
      <c r="I277" s="125"/>
      <c r="J277" s="125"/>
      <c r="K277" s="125"/>
      <c r="L277" s="125"/>
      <c r="M277" s="125"/>
      <c r="N277" s="125"/>
      <c r="O277" s="125"/>
      <c r="P277" s="125"/>
      <c r="Q277" s="125"/>
      <c r="R277" s="125"/>
      <c r="S277" s="125"/>
      <c r="T277" s="125"/>
      <c r="U277" s="810"/>
      <c r="V277" s="810"/>
      <c r="W277" s="810"/>
      <c r="X277" s="810"/>
      <c r="Y277" s="810"/>
      <c r="Z277" s="810"/>
      <c r="AA277" s="810"/>
      <c r="AB277" s="810"/>
      <c r="AC277" s="810"/>
      <c r="AD277" s="810"/>
      <c r="AE277" s="810"/>
      <c r="AF277" s="810"/>
      <c r="AG277" s="810"/>
      <c r="AH277" s="810"/>
      <c r="AI277" s="810"/>
      <c r="AJ277" s="810"/>
    </row>
    <row r="278" spans="1:36" ht="15.75" customHeight="1">
      <c r="A278" s="810"/>
      <c r="B278" s="810"/>
      <c r="C278" s="810"/>
      <c r="D278" s="810"/>
      <c r="E278" s="810"/>
      <c r="F278" s="810"/>
      <c r="G278" s="810"/>
      <c r="H278" s="810"/>
      <c r="I278" s="125"/>
      <c r="J278" s="125"/>
      <c r="K278" s="125"/>
      <c r="L278" s="125"/>
      <c r="M278" s="125"/>
      <c r="N278" s="125"/>
      <c r="O278" s="125"/>
      <c r="P278" s="125"/>
      <c r="Q278" s="125"/>
      <c r="R278" s="125"/>
      <c r="S278" s="125"/>
      <c r="T278" s="125"/>
      <c r="U278" s="810"/>
      <c r="V278" s="810"/>
      <c r="W278" s="810"/>
      <c r="X278" s="810"/>
      <c r="Y278" s="810"/>
      <c r="Z278" s="810"/>
      <c r="AA278" s="810"/>
      <c r="AB278" s="810"/>
      <c r="AC278" s="810"/>
      <c r="AD278" s="810"/>
      <c r="AE278" s="810"/>
      <c r="AF278" s="810"/>
      <c r="AG278" s="810"/>
      <c r="AH278" s="810"/>
      <c r="AI278" s="810"/>
      <c r="AJ278" s="810"/>
    </row>
    <row r="279" spans="1:36" ht="15.75" customHeight="1">
      <c r="A279" s="810"/>
      <c r="B279" s="810"/>
      <c r="C279" s="810"/>
      <c r="D279" s="810"/>
      <c r="E279" s="810"/>
      <c r="F279" s="810"/>
      <c r="G279" s="810"/>
      <c r="H279" s="810"/>
      <c r="I279" s="125"/>
      <c r="J279" s="125"/>
      <c r="K279" s="125"/>
      <c r="L279" s="125"/>
      <c r="M279" s="125"/>
      <c r="N279" s="125"/>
      <c r="O279" s="125"/>
      <c r="P279" s="125"/>
      <c r="Q279" s="125"/>
      <c r="R279" s="125"/>
      <c r="S279" s="125"/>
      <c r="T279" s="125"/>
      <c r="U279" s="810"/>
      <c r="V279" s="810"/>
      <c r="W279" s="810"/>
      <c r="X279" s="810"/>
      <c r="Y279" s="810"/>
      <c r="Z279" s="810"/>
      <c r="AA279" s="810"/>
      <c r="AB279" s="810"/>
      <c r="AC279" s="810"/>
      <c r="AD279" s="810"/>
      <c r="AE279" s="810"/>
      <c r="AF279" s="810"/>
      <c r="AG279" s="810"/>
      <c r="AH279" s="810"/>
      <c r="AI279" s="810"/>
      <c r="AJ279" s="810"/>
    </row>
    <row r="280" spans="1:36" ht="15.75" customHeight="1">
      <c r="A280" s="810"/>
      <c r="B280" s="810"/>
      <c r="C280" s="810"/>
      <c r="D280" s="810"/>
      <c r="E280" s="810"/>
      <c r="F280" s="810"/>
      <c r="G280" s="810"/>
      <c r="H280" s="810"/>
      <c r="I280" s="125"/>
      <c r="J280" s="125"/>
      <c r="K280" s="125"/>
      <c r="L280" s="125"/>
      <c r="M280" s="125"/>
      <c r="N280" s="125"/>
      <c r="O280" s="125"/>
      <c r="P280" s="125"/>
      <c r="Q280" s="125"/>
      <c r="R280" s="125"/>
      <c r="S280" s="125"/>
      <c r="T280" s="125"/>
      <c r="U280" s="810"/>
      <c r="V280" s="810"/>
      <c r="W280" s="810"/>
      <c r="X280" s="810"/>
      <c r="Y280" s="810"/>
      <c r="Z280" s="810"/>
      <c r="AA280" s="810"/>
      <c r="AB280" s="810"/>
      <c r="AC280" s="810"/>
      <c r="AD280" s="810"/>
      <c r="AE280" s="810"/>
      <c r="AF280" s="810"/>
      <c r="AG280" s="810"/>
      <c r="AH280" s="810"/>
      <c r="AI280" s="810"/>
      <c r="AJ280" s="810"/>
    </row>
    <row r="281" spans="1:36" ht="15.75" customHeight="1">
      <c r="A281" s="810"/>
      <c r="B281" s="810"/>
      <c r="C281" s="810"/>
      <c r="D281" s="810"/>
      <c r="E281" s="810"/>
      <c r="F281" s="810"/>
      <c r="G281" s="810"/>
      <c r="H281" s="810"/>
      <c r="I281" s="125"/>
      <c r="J281" s="125"/>
      <c r="K281" s="125"/>
      <c r="L281" s="125"/>
      <c r="M281" s="125"/>
      <c r="N281" s="125"/>
      <c r="O281" s="125"/>
      <c r="P281" s="125"/>
      <c r="Q281" s="125"/>
      <c r="R281" s="125"/>
      <c r="S281" s="125"/>
      <c r="T281" s="125"/>
      <c r="U281" s="810"/>
      <c r="V281" s="810"/>
      <c r="W281" s="810"/>
      <c r="X281" s="810"/>
      <c r="Y281" s="810"/>
      <c r="Z281" s="810"/>
      <c r="AA281" s="810"/>
      <c r="AB281" s="810"/>
      <c r="AC281" s="810"/>
      <c r="AD281" s="810"/>
      <c r="AE281" s="810"/>
      <c r="AF281" s="810"/>
      <c r="AG281" s="810"/>
      <c r="AH281" s="810"/>
      <c r="AI281" s="810"/>
      <c r="AJ281" s="810"/>
    </row>
    <row r="282" spans="1:36" ht="15.75" customHeight="1">
      <c r="A282" s="810"/>
      <c r="B282" s="810"/>
      <c r="C282" s="810"/>
      <c r="D282" s="810"/>
      <c r="E282" s="810"/>
      <c r="F282" s="810"/>
      <c r="G282" s="810"/>
      <c r="H282" s="810"/>
      <c r="I282" s="125"/>
      <c r="J282" s="125"/>
      <c r="K282" s="125"/>
      <c r="L282" s="125"/>
      <c r="M282" s="125"/>
      <c r="N282" s="125"/>
      <c r="O282" s="125"/>
      <c r="P282" s="125"/>
      <c r="Q282" s="125"/>
      <c r="R282" s="125"/>
      <c r="S282" s="125"/>
      <c r="T282" s="125"/>
      <c r="U282" s="810"/>
      <c r="V282" s="810"/>
      <c r="W282" s="810"/>
      <c r="X282" s="810"/>
      <c r="Y282" s="810"/>
      <c r="Z282" s="810"/>
      <c r="AA282" s="810"/>
      <c r="AB282" s="810"/>
      <c r="AC282" s="810"/>
      <c r="AD282" s="810"/>
      <c r="AE282" s="810"/>
      <c r="AF282" s="810"/>
      <c r="AG282" s="810"/>
      <c r="AH282" s="810"/>
      <c r="AI282" s="810"/>
      <c r="AJ282" s="810"/>
    </row>
    <row r="283" spans="1:36" ht="15.75" customHeight="1">
      <c r="A283" s="810"/>
      <c r="B283" s="810"/>
      <c r="C283" s="810"/>
      <c r="D283" s="810"/>
      <c r="E283" s="810"/>
      <c r="F283" s="810"/>
      <c r="G283" s="810"/>
      <c r="H283" s="810"/>
      <c r="I283" s="125"/>
      <c r="J283" s="125"/>
      <c r="K283" s="125"/>
      <c r="L283" s="125"/>
      <c r="M283" s="125"/>
      <c r="N283" s="125"/>
      <c r="O283" s="125"/>
      <c r="P283" s="125"/>
      <c r="Q283" s="125"/>
      <c r="R283" s="125"/>
      <c r="S283" s="125"/>
      <c r="T283" s="125"/>
      <c r="U283" s="810"/>
      <c r="V283" s="810"/>
      <c r="W283" s="810"/>
      <c r="X283" s="810"/>
      <c r="Y283" s="810"/>
      <c r="Z283" s="810"/>
      <c r="AA283" s="810"/>
      <c r="AB283" s="810"/>
      <c r="AC283" s="810"/>
      <c r="AD283" s="810"/>
      <c r="AE283" s="810"/>
      <c r="AF283" s="810"/>
      <c r="AG283" s="810"/>
      <c r="AH283" s="810"/>
      <c r="AI283" s="810"/>
      <c r="AJ283" s="810"/>
    </row>
    <row r="284" spans="1:36" ht="15.75" customHeight="1">
      <c r="A284" s="810"/>
      <c r="B284" s="810"/>
      <c r="C284" s="810"/>
      <c r="D284" s="810"/>
      <c r="E284" s="810"/>
      <c r="F284" s="810"/>
      <c r="G284" s="810"/>
      <c r="H284" s="810"/>
      <c r="I284" s="125"/>
      <c r="J284" s="125"/>
      <c r="K284" s="125"/>
      <c r="L284" s="125"/>
      <c r="M284" s="125"/>
      <c r="N284" s="125"/>
      <c r="O284" s="125"/>
      <c r="P284" s="125"/>
      <c r="Q284" s="125"/>
      <c r="R284" s="125"/>
      <c r="S284" s="125"/>
      <c r="T284" s="125"/>
      <c r="U284" s="810"/>
      <c r="V284" s="810"/>
      <c r="W284" s="810"/>
      <c r="X284" s="810"/>
      <c r="Y284" s="810"/>
      <c r="Z284" s="810"/>
      <c r="AA284" s="810"/>
      <c r="AB284" s="810"/>
      <c r="AC284" s="810"/>
      <c r="AD284" s="810"/>
      <c r="AE284" s="810"/>
      <c r="AF284" s="810"/>
      <c r="AG284" s="810"/>
      <c r="AH284" s="810"/>
      <c r="AI284" s="810"/>
      <c r="AJ284" s="810"/>
    </row>
    <row r="285" spans="1:36" ht="15.75" customHeight="1">
      <c r="A285" s="810"/>
      <c r="B285" s="810"/>
      <c r="C285" s="810"/>
      <c r="D285" s="810"/>
      <c r="E285" s="810"/>
      <c r="F285" s="810"/>
      <c r="G285" s="810"/>
      <c r="H285" s="810"/>
      <c r="I285" s="125"/>
      <c r="J285" s="125"/>
      <c r="K285" s="125"/>
      <c r="L285" s="125"/>
      <c r="M285" s="125"/>
      <c r="N285" s="125"/>
      <c r="O285" s="125"/>
      <c r="P285" s="125"/>
      <c r="Q285" s="125"/>
      <c r="R285" s="125"/>
      <c r="S285" s="125"/>
      <c r="T285" s="125"/>
      <c r="U285" s="810"/>
      <c r="V285" s="810"/>
      <c r="W285" s="810"/>
      <c r="X285" s="810"/>
      <c r="Y285" s="810"/>
      <c r="Z285" s="810"/>
      <c r="AA285" s="810"/>
      <c r="AB285" s="810"/>
      <c r="AC285" s="810"/>
      <c r="AD285" s="810"/>
      <c r="AE285" s="810"/>
      <c r="AF285" s="810"/>
      <c r="AG285" s="810"/>
      <c r="AH285" s="810"/>
      <c r="AI285" s="810"/>
      <c r="AJ285" s="810"/>
    </row>
    <row r="286" spans="1:36" ht="15.75" customHeight="1">
      <c r="A286" s="810"/>
      <c r="B286" s="810"/>
      <c r="C286" s="810"/>
      <c r="D286" s="810"/>
      <c r="E286" s="810"/>
      <c r="F286" s="810"/>
      <c r="G286" s="810"/>
      <c r="H286" s="810"/>
      <c r="I286" s="125"/>
      <c r="J286" s="125"/>
      <c r="K286" s="125"/>
      <c r="L286" s="125"/>
      <c r="M286" s="125"/>
      <c r="N286" s="125"/>
      <c r="O286" s="125"/>
      <c r="P286" s="125"/>
      <c r="Q286" s="125"/>
      <c r="R286" s="125"/>
      <c r="S286" s="125"/>
      <c r="T286" s="125"/>
      <c r="U286" s="810"/>
      <c r="V286" s="810"/>
      <c r="W286" s="810"/>
      <c r="X286" s="810"/>
      <c r="Y286" s="810"/>
      <c r="Z286" s="810"/>
      <c r="AA286" s="810"/>
      <c r="AB286" s="810"/>
      <c r="AC286" s="810"/>
      <c r="AD286" s="810"/>
      <c r="AE286" s="810"/>
      <c r="AF286" s="810"/>
      <c r="AG286" s="810"/>
      <c r="AH286" s="810"/>
      <c r="AI286" s="810"/>
      <c r="AJ286" s="810"/>
    </row>
    <row r="287" spans="1:36" ht="15.75" customHeight="1">
      <c r="A287" s="810"/>
      <c r="B287" s="810"/>
      <c r="C287" s="810"/>
      <c r="D287" s="810"/>
      <c r="E287" s="810"/>
      <c r="F287" s="810"/>
      <c r="G287" s="810"/>
      <c r="H287" s="810"/>
      <c r="I287" s="125"/>
      <c r="J287" s="125"/>
      <c r="K287" s="125"/>
      <c r="L287" s="125"/>
      <c r="M287" s="125"/>
      <c r="N287" s="125"/>
      <c r="O287" s="125"/>
      <c r="P287" s="125"/>
      <c r="Q287" s="125"/>
      <c r="R287" s="125"/>
      <c r="S287" s="125"/>
      <c r="T287" s="125"/>
      <c r="U287" s="810"/>
      <c r="V287" s="810"/>
      <c r="W287" s="810"/>
      <c r="X287" s="810"/>
      <c r="Y287" s="810"/>
      <c r="Z287" s="810"/>
      <c r="AA287" s="810"/>
      <c r="AB287" s="810"/>
      <c r="AC287" s="810"/>
      <c r="AD287" s="810"/>
      <c r="AE287" s="810"/>
      <c r="AF287" s="810"/>
      <c r="AG287" s="810"/>
      <c r="AH287" s="810"/>
      <c r="AI287" s="810"/>
      <c r="AJ287" s="810"/>
    </row>
    <row r="288" spans="1:36" ht="15.75" customHeight="1">
      <c r="A288" s="810"/>
      <c r="B288" s="810"/>
      <c r="C288" s="810"/>
      <c r="D288" s="810"/>
      <c r="E288" s="810"/>
      <c r="F288" s="810"/>
      <c r="G288" s="810"/>
      <c r="H288" s="810"/>
      <c r="I288" s="125"/>
      <c r="J288" s="125"/>
      <c r="K288" s="125"/>
      <c r="L288" s="125"/>
      <c r="M288" s="125"/>
      <c r="N288" s="125"/>
      <c r="O288" s="125"/>
      <c r="P288" s="125"/>
      <c r="Q288" s="125"/>
      <c r="R288" s="125"/>
      <c r="S288" s="125"/>
      <c r="T288" s="125"/>
      <c r="U288" s="810"/>
      <c r="V288" s="810"/>
      <c r="W288" s="810"/>
      <c r="X288" s="810"/>
      <c r="Y288" s="810"/>
      <c r="Z288" s="810"/>
      <c r="AA288" s="810"/>
      <c r="AB288" s="810"/>
      <c r="AC288" s="810"/>
      <c r="AD288" s="810"/>
      <c r="AE288" s="810"/>
      <c r="AF288" s="810"/>
      <c r="AG288" s="810"/>
      <c r="AH288" s="810"/>
      <c r="AI288" s="810"/>
      <c r="AJ288" s="810"/>
    </row>
    <row r="289" spans="1:36" ht="15.75" customHeight="1">
      <c r="A289" s="810"/>
      <c r="B289" s="810"/>
      <c r="C289" s="810"/>
      <c r="D289" s="810"/>
      <c r="E289" s="810"/>
      <c r="F289" s="810"/>
      <c r="G289" s="810"/>
      <c r="H289" s="810"/>
      <c r="I289" s="125"/>
      <c r="J289" s="125"/>
      <c r="K289" s="125"/>
      <c r="L289" s="125"/>
      <c r="M289" s="125"/>
      <c r="N289" s="125"/>
      <c r="O289" s="125"/>
      <c r="P289" s="125"/>
      <c r="Q289" s="125"/>
      <c r="R289" s="125"/>
      <c r="S289" s="125"/>
      <c r="T289" s="125"/>
      <c r="U289" s="810"/>
      <c r="V289" s="810"/>
      <c r="W289" s="810"/>
      <c r="X289" s="810"/>
      <c r="Y289" s="810"/>
      <c r="Z289" s="810"/>
      <c r="AA289" s="810"/>
      <c r="AB289" s="810"/>
      <c r="AC289" s="810"/>
      <c r="AD289" s="810"/>
      <c r="AE289" s="810"/>
      <c r="AF289" s="810"/>
      <c r="AG289" s="810"/>
      <c r="AH289" s="810"/>
      <c r="AI289" s="810"/>
      <c r="AJ289" s="810"/>
    </row>
    <row r="290" spans="1:36" ht="15.75" customHeight="1">
      <c r="A290" s="810"/>
      <c r="B290" s="810"/>
      <c r="C290" s="810"/>
      <c r="D290" s="810"/>
      <c r="E290" s="810"/>
      <c r="F290" s="810"/>
      <c r="G290" s="810"/>
      <c r="H290" s="810"/>
      <c r="I290" s="125"/>
      <c r="J290" s="125"/>
      <c r="K290" s="125"/>
      <c r="L290" s="125"/>
      <c r="M290" s="125"/>
      <c r="N290" s="125"/>
      <c r="O290" s="125"/>
      <c r="P290" s="125"/>
      <c r="Q290" s="125"/>
      <c r="R290" s="125"/>
      <c r="S290" s="125"/>
      <c r="T290" s="125"/>
      <c r="U290" s="810"/>
      <c r="V290" s="810"/>
      <c r="W290" s="810"/>
      <c r="X290" s="810"/>
      <c r="Y290" s="810"/>
      <c r="Z290" s="810"/>
      <c r="AA290" s="810"/>
      <c r="AB290" s="810"/>
      <c r="AC290" s="810"/>
      <c r="AD290" s="810"/>
      <c r="AE290" s="810"/>
      <c r="AF290" s="810"/>
      <c r="AG290" s="810"/>
      <c r="AH290" s="810"/>
      <c r="AI290" s="810"/>
      <c r="AJ290" s="810"/>
    </row>
    <row r="291" spans="1:36" ht="15.75" customHeight="1">
      <c r="A291" s="810"/>
      <c r="B291" s="810"/>
      <c r="C291" s="810"/>
      <c r="D291" s="810"/>
      <c r="E291" s="810"/>
      <c r="F291" s="810"/>
      <c r="G291" s="810"/>
      <c r="H291" s="810"/>
      <c r="I291" s="125"/>
      <c r="J291" s="125"/>
      <c r="K291" s="125"/>
      <c r="L291" s="125"/>
      <c r="M291" s="125"/>
      <c r="N291" s="125"/>
      <c r="O291" s="125"/>
      <c r="P291" s="125"/>
      <c r="Q291" s="125"/>
      <c r="R291" s="125"/>
      <c r="S291" s="125"/>
      <c r="T291" s="125"/>
      <c r="U291" s="810"/>
      <c r="V291" s="810"/>
      <c r="W291" s="810"/>
      <c r="X291" s="810"/>
      <c r="Y291" s="810"/>
      <c r="Z291" s="810"/>
      <c r="AA291" s="810"/>
      <c r="AB291" s="810"/>
      <c r="AC291" s="810"/>
      <c r="AD291" s="810"/>
      <c r="AE291" s="810"/>
      <c r="AF291" s="810"/>
      <c r="AG291" s="810"/>
      <c r="AH291" s="810"/>
      <c r="AI291" s="810"/>
      <c r="AJ291" s="810"/>
    </row>
    <row r="292" spans="1:36" ht="15.75" customHeight="1">
      <c r="A292" s="810"/>
      <c r="B292" s="810"/>
      <c r="C292" s="810"/>
      <c r="D292" s="810"/>
      <c r="E292" s="810"/>
      <c r="F292" s="810"/>
      <c r="G292" s="810"/>
      <c r="H292" s="810"/>
      <c r="I292" s="125"/>
      <c r="J292" s="125"/>
      <c r="K292" s="125"/>
      <c r="L292" s="125"/>
      <c r="M292" s="125"/>
      <c r="N292" s="125"/>
      <c r="O292" s="125"/>
      <c r="P292" s="125"/>
      <c r="Q292" s="125"/>
      <c r="R292" s="125"/>
      <c r="S292" s="125"/>
      <c r="T292" s="125"/>
      <c r="U292" s="810"/>
      <c r="V292" s="810"/>
      <c r="W292" s="810"/>
      <c r="X292" s="810"/>
      <c r="Y292" s="810"/>
      <c r="Z292" s="810"/>
      <c r="AA292" s="810"/>
      <c r="AB292" s="810"/>
      <c r="AC292" s="810"/>
      <c r="AD292" s="810"/>
      <c r="AE292" s="810"/>
      <c r="AF292" s="810"/>
      <c r="AG292" s="810"/>
      <c r="AH292" s="810"/>
      <c r="AI292" s="810"/>
      <c r="AJ292" s="810"/>
    </row>
    <row r="293" spans="1:36" ht="15.75" customHeight="1">
      <c r="A293" s="810"/>
      <c r="B293" s="810"/>
      <c r="C293" s="810"/>
      <c r="D293" s="810"/>
      <c r="E293" s="810"/>
      <c r="F293" s="810"/>
      <c r="G293" s="810"/>
      <c r="H293" s="810"/>
      <c r="I293" s="125"/>
      <c r="J293" s="125"/>
      <c r="K293" s="125"/>
      <c r="L293" s="125"/>
      <c r="M293" s="125"/>
      <c r="N293" s="125"/>
      <c r="O293" s="125"/>
      <c r="P293" s="125"/>
      <c r="Q293" s="125"/>
      <c r="R293" s="125"/>
      <c r="S293" s="125"/>
      <c r="T293" s="125"/>
      <c r="U293" s="810"/>
      <c r="V293" s="810"/>
      <c r="W293" s="810"/>
      <c r="X293" s="810"/>
      <c r="Y293" s="810"/>
      <c r="Z293" s="810"/>
      <c r="AA293" s="810"/>
      <c r="AB293" s="810"/>
      <c r="AC293" s="810"/>
      <c r="AD293" s="810"/>
      <c r="AE293" s="810"/>
      <c r="AF293" s="810"/>
      <c r="AG293" s="810"/>
      <c r="AH293" s="810"/>
      <c r="AI293" s="810"/>
      <c r="AJ293" s="810"/>
    </row>
    <row r="294" spans="1:36" ht="15.75" customHeight="1">
      <c r="A294" s="810"/>
      <c r="B294" s="810"/>
      <c r="C294" s="810"/>
      <c r="D294" s="810"/>
      <c r="E294" s="810"/>
      <c r="F294" s="810"/>
      <c r="G294" s="810"/>
      <c r="H294" s="810"/>
      <c r="I294" s="125"/>
      <c r="J294" s="125"/>
      <c r="K294" s="125"/>
      <c r="L294" s="125"/>
      <c r="M294" s="125"/>
      <c r="N294" s="125"/>
      <c r="O294" s="125"/>
      <c r="P294" s="125"/>
      <c r="Q294" s="125"/>
      <c r="R294" s="125"/>
      <c r="S294" s="125"/>
      <c r="T294" s="125"/>
      <c r="U294" s="810"/>
      <c r="V294" s="810"/>
      <c r="W294" s="810"/>
      <c r="X294" s="810"/>
      <c r="Y294" s="810"/>
      <c r="Z294" s="810"/>
      <c r="AA294" s="810"/>
      <c r="AB294" s="810"/>
      <c r="AC294" s="810"/>
      <c r="AD294" s="810"/>
      <c r="AE294" s="810"/>
      <c r="AF294" s="810"/>
      <c r="AG294" s="810"/>
      <c r="AH294" s="810"/>
      <c r="AI294" s="810"/>
      <c r="AJ294" s="810"/>
    </row>
    <row r="295" spans="1:36" ht="15.75" customHeight="1">
      <c r="A295" s="810"/>
      <c r="B295" s="810"/>
      <c r="C295" s="810"/>
      <c r="D295" s="810"/>
      <c r="E295" s="810"/>
      <c r="F295" s="810"/>
      <c r="G295" s="810"/>
      <c r="H295" s="810"/>
      <c r="I295" s="125"/>
      <c r="J295" s="125"/>
      <c r="K295" s="125"/>
      <c r="L295" s="125"/>
      <c r="M295" s="125"/>
      <c r="N295" s="125"/>
      <c r="O295" s="125"/>
      <c r="P295" s="125"/>
      <c r="Q295" s="125"/>
      <c r="R295" s="125"/>
      <c r="S295" s="125"/>
      <c r="T295" s="125"/>
      <c r="U295" s="810"/>
      <c r="V295" s="810"/>
      <c r="W295" s="810"/>
      <c r="X295" s="810"/>
      <c r="Y295" s="810"/>
      <c r="Z295" s="810"/>
      <c r="AA295" s="810"/>
      <c r="AB295" s="810"/>
      <c r="AC295" s="810"/>
      <c r="AD295" s="810"/>
      <c r="AE295" s="810"/>
      <c r="AF295" s="810"/>
      <c r="AG295" s="810"/>
      <c r="AH295" s="810"/>
      <c r="AI295" s="810"/>
      <c r="AJ295" s="810"/>
    </row>
    <row r="296" spans="1:36" ht="15.75" customHeight="1">
      <c r="A296" s="810"/>
      <c r="B296" s="810"/>
      <c r="C296" s="810"/>
      <c r="D296" s="810"/>
      <c r="E296" s="810"/>
      <c r="F296" s="810"/>
      <c r="G296" s="810"/>
      <c r="H296" s="810"/>
      <c r="I296" s="125"/>
      <c r="J296" s="125"/>
      <c r="K296" s="125"/>
      <c r="L296" s="125"/>
      <c r="M296" s="125"/>
      <c r="N296" s="125"/>
      <c r="O296" s="125"/>
      <c r="P296" s="125"/>
      <c r="Q296" s="125"/>
      <c r="R296" s="125"/>
      <c r="S296" s="125"/>
      <c r="T296" s="125"/>
      <c r="U296" s="810"/>
      <c r="V296" s="810"/>
      <c r="W296" s="810"/>
      <c r="X296" s="810"/>
      <c r="Y296" s="810"/>
      <c r="Z296" s="810"/>
      <c r="AA296" s="810"/>
      <c r="AB296" s="810"/>
      <c r="AC296" s="810"/>
      <c r="AD296" s="810"/>
      <c r="AE296" s="810"/>
      <c r="AF296" s="810"/>
      <c r="AG296" s="810"/>
      <c r="AH296" s="810"/>
      <c r="AI296" s="810"/>
      <c r="AJ296" s="810"/>
    </row>
    <row r="297" spans="1:36" ht="15.75" customHeight="1">
      <c r="A297" s="810"/>
      <c r="B297" s="810"/>
      <c r="C297" s="810"/>
      <c r="D297" s="810"/>
      <c r="E297" s="810"/>
      <c r="F297" s="810"/>
      <c r="G297" s="810"/>
      <c r="H297" s="810"/>
      <c r="I297" s="125"/>
      <c r="J297" s="125"/>
      <c r="K297" s="125"/>
      <c r="L297" s="125"/>
      <c r="M297" s="125"/>
      <c r="N297" s="125"/>
      <c r="O297" s="125"/>
      <c r="P297" s="125"/>
      <c r="Q297" s="125"/>
      <c r="R297" s="125"/>
      <c r="S297" s="125"/>
      <c r="T297" s="125"/>
      <c r="U297" s="810"/>
      <c r="V297" s="810"/>
      <c r="W297" s="810"/>
      <c r="X297" s="810"/>
      <c r="Y297" s="810"/>
      <c r="Z297" s="810"/>
      <c r="AA297" s="810"/>
      <c r="AB297" s="810"/>
      <c r="AC297" s="810"/>
      <c r="AD297" s="810"/>
      <c r="AE297" s="810"/>
      <c r="AF297" s="810"/>
      <c r="AG297" s="810"/>
      <c r="AH297" s="810"/>
      <c r="AI297" s="810"/>
      <c r="AJ297" s="810"/>
    </row>
    <row r="298" spans="1:36" ht="15.75" customHeight="1">
      <c r="A298" s="810"/>
      <c r="B298" s="810"/>
      <c r="C298" s="810"/>
      <c r="D298" s="810"/>
      <c r="E298" s="810"/>
      <c r="F298" s="810"/>
      <c r="G298" s="810"/>
      <c r="H298" s="810"/>
      <c r="I298" s="125"/>
      <c r="J298" s="125"/>
      <c r="K298" s="125"/>
      <c r="L298" s="125"/>
      <c r="M298" s="125"/>
      <c r="N298" s="125"/>
      <c r="O298" s="125"/>
      <c r="P298" s="125"/>
      <c r="Q298" s="125"/>
      <c r="R298" s="125"/>
      <c r="S298" s="125"/>
      <c r="T298" s="125"/>
      <c r="U298" s="810"/>
      <c r="V298" s="810"/>
      <c r="W298" s="810"/>
      <c r="X298" s="810"/>
      <c r="Y298" s="810"/>
      <c r="Z298" s="810"/>
      <c r="AA298" s="810"/>
      <c r="AB298" s="810"/>
      <c r="AC298" s="810"/>
      <c r="AD298" s="810"/>
      <c r="AE298" s="810"/>
      <c r="AF298" s="810"/>
      <c r="AG298" s="810"/>
      <c r="AH298" s="810"/>
      <c r="AI298" s="810"/>
      <c r="AJ298" s="810"/>
    </row>
    <row r="299" spans="1:36" ht="15.75" customHeight="1">
      <c r="A299" s="810"/>
      <c r="B299" s="810"/>
      <c r="C299" s="810"/>
      <c r="D299" s="810"/>
      <c r="E299" s="810"/>
      <c r="F299" s="810"/>
      <c r="G299" s="810"/>
      <c r="H299" s="810"/>
      <c r="I299" s="125"/>
      <c r="J299" s="125"/>
      <c r="K299" s="125"/>
      <c r="L299" s="125"/>
      <c r="M299" s="125"/>
      <c r="N299" s="125"/>
      <c r="O299" s="125"/>
      <c r="P299" s="125"/>
      <c r="Q299" s="125"/>
      <c r="R299" s="125"/>
      <c r="S299" s="125"/>
      <c r="T299" s="125"/>
      <c r="U299" s="810"/>
      <c r="V299" s="810"/>
      <c r="W299" s="810"/>
      <c r="X299" s="810"/>
      <c r="Y299" s="810"/>
      <c r="Z299" s="810"/>
      <c r="AA299" s="810"/>
      <c r="AB299" s="810"/>
      <c r="AC299" s="810"/>
      <c r="AD299" s="810"/>
      <c r="AE299" s="810"/>
      <c r="AF299" s="810"/>
      <c r="AG299" s="810"/>
      <c r="AH299" s="810"/>
      <c r="AI299" s="810"/>
      <c r="AJ299" s="810"/>
    </row>
    <row r="300" spans="1:36" ht="15.75" customHeight="1">
      <c r="A300" s="810"/>
      <c r="B300" s="810"/>
      <c r="C300" s="810"/>
      <c r="D300" s="810"/>
      <c r="E300" s="810"/>
      <c r="F300" s="810"/>
      <c r="G300" s="810"/>
      <c r="H300" s="810"/>
      <c r="I300" s="125"/>
      <c r="J300" s="125"/>
      <c r="K300" s="125"/>
      <c r="L300" s="125"/>
      <c r="M300" s="125"/>
      <c r="N300" s="125"/>
      <c r="O300" s="125"/>
      <c r="P300" s="125"/>
      <c r="Q300" s="125"/>
      <c r="R300" s="125"/>
      <c r="S300" s="125"/>
      <c r="T300" s="125"/>
      <c r="U300" s="810"/>
      <c r="V300" s="810"/>
      <c r="W300" s="810"/>
      <c r="X300" s="810"/>
      <c r="Y300" s="810"/>
      <c r="Z300" s="810"/>
      <c r="AA300" s="810"/>
      <c r="AB300" s="810"/>
      <c r="AC300" s="810"/>
      <c r="AD300" s="810"/>
      <c r="AE300" s="810"/>
      <c r="AF300" s="810"/>
      <c r="AG300" s="810"/>
      <c r="AH300" s="810"/>
      <c r="AI300" s="810"/>
      <c r="AJ300" s="810"/>
    </row>
    <row r="301" spans="1:36" ht="15.75" customHeight="1">
      <c r="A301" s="810"/>
      <c r="B301" s="810"/>
      <c r="C301" s="810"/>
      <c r="D301" s="810"/>
      <c r="E301" s="810"/>
      <c r="F301" s="810"/>
      <c r="G301" s="810"/>
      <c r="H301" s="810"/>
      <c r="I301" s="125"/>
      <c r="J301" s="125"/>
      <c r="K301" s="125"/>
      <c r="L301" s="125"/>
      <c r="M301" s="125"/>
      <c r="N301" s="125"/>
      <c r="O301" s="125"/>
      <c r="P301" s="125"/>
      <c r="Q301" s="125"/>
      <c r="R301" s="125"/>
      <c r="S301" s="125"/>
      <c r="T301" s="125"/>
      <c r="U301" s="810"/>
      <c r="V301" s="810"/>
      <c r="W301" s="810"/>
      <c r="X301" s="810"/>
      <c r="Y301" s="810"/>
      <c r="Z301" s="810"/>
      <c r="AA301" s="810"/>
      <c r="AB301" s="810"/>
      <c r="AC301" s="810"/>
      <c r="AD301" s="810"/>
      <c r="AE301" s="810"/>
      <c r="AF301" s="810"/>
      <c r="AG301" s="810"/>
      <c r="AH301" s="810"/>
      <c r="AI301" s="810"/>
      <c r="AJ301" s="810"/>
    </row>
    <row r="302" spans="1:36" ht="15.75" customHeight="1">
      <c r="A302" s="810"/>
      <c r="B302" s="810"/>
      <c r="C302" s="810"/>
      <c r="D302" s="810"/>
      <c r="E302" s="810"/>
      <c r="F302" s="810"/>
      <c r="G302" s="810"/>
      <c r="H302" s="810"/>
      <c r="I302" s="125"/>
      <c r="J302" s="125"/>
      <c r="K302" s="125"/>
      <c r="L302" s="125"/>
      <c r="M302" s="125"/>
      <c r="N302" s="125"/>
      <c r="O302" s="125"/>
      <c r="P302" s="125"/>
      <c r="Q302" s="125"/>
      <c r="R302" s="125"/>
      <c r="S302" s="125"/>
      <c r="T302" s="125"/>
      <c r="U302" s="810"/>
      <c r="V302" s="810"/>
      <c r="W302" s="810"/>
      <c r="X302" s="810"/>
      <c r="Y302" s="810"/>
      <c r="Z302" s="810"/>
      <c r="AA302" s="810"/>
      <c r="AB302" s="810"/>
      <c r="AC302" s="810"/>
      <c r="AD302" s="810"/>
      <c r="AE302" s="810"/>
      <c r="AF302" s="810"/>
      <c r="AG302" s="810"/>
      <c r="AH302" s="810"/>
      <c r="AI302" s="810"/>
      <c r="AJ302" s="810"/>
    </row>
    <row r="303" spans="1:36" ht="15.75" customHeight="1">
      <c r="A303" s="810"/>
      <c r="B303" s="810"/>
      <c r="C303" s="810"/>
      <c r="D303" s="810"/>
      <c r="E303" s="810"/>
      <c r="F303" s="810"/>
      <c r="G303" s="810"/>
      <c r="H303" s="810"/>
      <c r="I303" s="125"/>
      <c r="J303" s="125"/>
      <c r="K303" s="125"/>
      <c r="L303" s="125"/>
      <c r="M303" s="125"/>
      <c r="N303" s="125"/>
      <c r="O303" s="125"/>
      <c r="P303" s="125"/>
      <c r="Q303" s="125"/>
      <c r="R303" s="125"/>
      <c r="S303" s="125"/>
      <c r="T303" s="125"/>
      <c r="U303" s="810"/>
      <c r="V303" s="810"/>
      <c r="W303" s="810"/>
      <c r="X303" s="810"/>
      <c r="Y303" s="810"/>
      <c r="Z303" s="810"/>
      <c r="AA303" s="810"/>
      <c r="AB303" s="810"/>
      <c r="AC303" s="810"/>
      <c r="AD303" s="810"/>
      <c r="AE303" s="810"/>
      <c r="AF303" s="810"/>
      <c r="AG303" s="810"/>
      <c r="AH303" s="810"/>
      <c r="AI303" s="810"/>
      <c r="AJ303" s="810"/>
    </row>
    <row r="304" spans="1:36" ht="15.75" customHeight="1">
      <c r="A304" s="810"/>
      <c r="B304" s="810"/>
      <c r="C304" s="810"/>
      <c r="D304" s="810"/>
      <c r="E304" s="810"/>
      <c r="F304" s="810"/>
      <c r="G304" s="810"/>
      <c r="H304" s="810"/>
      <c r="I304" s="125"/>
      <c r="J304" s="125"/>
      <c r="K304" s="125"/>
      <c r="L304" s="125"/>
      <c r="M304" s="125"/>
      <c r="N304" s="125"/>
      <c r="O304" s="125"/>
      <c r="P304" s="125"/>
      <c r="Q304" s="125"/>
      <c r="R304" s="125"/>
      <c r="S304" s="125"/>
      <c r="T304" s="125"/>
      <c r="U304" s="810"/>
      <c r="V304" s="810"/>
      <c r="W304" s="810"/>
      <c r="X304" s="810"/>
      <c r="Y304" s="810"/>
      <c r="Z304" s="810"/>
      <c r="AA304" s="810"/>
      <c r="AB304" s="810"/>
      <c r="AC304" s="810"/>
      <c r="AD304" s="810"/>
      <c r="AE304" s="810"/>
      <c r="AF304" s="810"/>
      <c r="AG304" s="810"/>
      <c r="AH304" s="810"/>
      <c r="AI304" s="810"/>
      <c r="AJ304" s="810"/>
    </row>
    <row r="305" spans="1:36" ht="15.75" customHeight="1">
      <c r="A305" s="810"/>
      <c r="B305" s="810"/>
      <c r="C305" s="810"/>
      <c r="D305" s="810"/>
      <c r="E305" s="810"/>
      <c r="F305" s="810"/>
      <c r="G305" s="810"/>
      <c r="H305" s="810"/>
      <c r="I305" s="125"/>
      <c r="J305" s="125"/>
      <c r="K305" s="125"/>
      <c r="L305" s="125"/>
      <c r="M305" s="125"/>
      <c r="N305" s="125"/>
      <c r="O305" s="125"/>
      <c r="P305" s="125"/>
      <c r="Q305" s="125"/>
      <c r="R305" s="125"/>
      <c r="S305" s="125"/>
      <c r="T305" s="125"/>
      <c r="U305" s="810"/>
      <c r="V305" s="810"/>
      <c r="W305" s="810"/>
      <c r="X305" s="810"/>
      <c r="Y305" s="810"/>
      <c r="Z305" s="810"/>
      <c r="AA305" s="810"/>
      <c r="AB305" s="810"/>
      <c r="AC305" s="810"/>
      <c r="AD305" s="810"/>
      <c r="AE305" s="810"/>
      <c r="AF305" s="810"/>
      <c r="AG305" s="810"/>
      <c r="AH305" s="810"/>
      <c r="AI305" s="810"/>
      <c r="AJ305" s="810"/>
    </row>
    <row r="306" spans="1:36" ht="15.75" customHeight="1">
      <c r="A306" s="810"/>
      <c r="B306" s="810"/>
      <c r="C306" s="810"/>
      <c r="D306" s="810"/>
      <c r="E306" s="810"/>
      <c r="F306" s="810"/>
      <c r="G306" s="810"/>
      <c r="H306" s="810"/>
      <c r="I306" s="125"/>
      <c r="J306" s="125"/>
      <c r="K306" s="125"/>
      <c r="L306" s="125"/>
      <c r="M306" s="125"/>
      <c r="N306" s="125"/>
      <c r="O306" s="125"/>
      <c r="P306" s="125"/>
      <c r="Q306" s="125"/>
      <c r="R306" s="125"/>
      <c r="S306" s="125"/>
      <c r="T306" s="125"/>
      <c r="U306" s="810"/>
      <c r="V306" s="810"/>
      <c r="W306" s="810"/>
      <c r="X306" s="810"/>
      <c r="Y306" s="810"/>
      <c r="Z306" s="810"/>
      <c r="AA306" s="810"/>
      <c r="AB306" s="810"/>
      <c r="AC306" s="810"/>
      <c r="AD306" s="810"/>
      <c r="AE306" s="810"/>
      <c r="AF306" s="810"/>
      <c r="AG306" s="810"/>
      <c r="AH306" s="810"/>
      <c r="AI306" s="810"/>
      <c r="AJ306" s="810"/>
    </row>
    <row r="307" spans="1:36" ht="15.75" customHeight="1">
      <c r="A307" s="810"/>
      <c r="B307" s="810"/>
      <c r="C307" s="810"/>
      <c r="D307" s="810"/>
      <c r="E307" s="810"/>
      <c r="F307" s="810"/>
      <c r="G307" s="810"/>
      <c r="H307" s="810"/>
      <c r="I307" s="125"/>
      <c r="J307" s="125"/>
      <c r="K307" s="125"/>
      <c r="L307" s="125"/>
      <c r="M307" s="125"/>
      <c r="N307" s="125"/>
      <c r="O307" s="125"/>
      <c r="P307" s="125"/>
      <c r="Q307" s="125"/>
      <c r="R307" s="125"/>
      <c r="S307" s="125"/>
      <c r="T307" s="125"/>
      <c r="U307" s="810"/>
      <c r="V307" s="810"/>
      <c r="W307" s="810"/>
      <c r="X307" s="810"/>
      <c r="Y307" s="810"/>
      <c r="Z307" s="810"/>
      <c r="AA307" s="810"/>
      <c r="AB307" s="810"/>
      <c r="AC307" s="810"/>
      <c r="AD307" s="810"/>
      <c r="AE307" s="810"/>
      <c r="AF307" s="810"/>
      <c r="AG307" s="810"/>
      <c r="AH307" s="810"/>
      <c r="AI307" s="810"/>
      <c r="AJ307" s="810"/>
    </row>
    <row r="308" spans="1:36" ht="15.75" customHeight="1">
      <c r="A308" s="810"/>
      <c r="B308" s="810"/>
      <c r="C308" s="810"/>
      <c r="D308" s="810"/>
      <c r="E308" s="810"/>
      <c r="F308" s="810"/>
      <c r="G308" s="810"/>
      <c r="H308" s="810"/>
      <c r="I308" s="125"/>
      <c r="J308" s="125"/>
      <c r="K308" s="125"/>
      <c r="L308" s="125"/>
      <c r="M308" s="125"/>
      <c r="N308" s="125"/>
      <c r="O308" s="125"/>
      <c r="P308" s="125"/>
      <c r="Q308" s="125"/>
      <c r="R308" s="125"/>
      <c r="S308" s="125"/>
      <c r="T308" s="125"/>
      <c r="U308" s="810"/>
      <c r="V308" s="810"/>
      <c r="W308" s="810"/>
      <c r="X308" s="810"/>
      <c r="Y308" s="810"/>
      <c r="Z308" s="810"/>
      <c r="AA308" s="810"/>
      <c r="AB308" s="810"/>
      <c r="AC308" s="810"/>
      <c r="AD308" s="810"/>
      <c r="AE308" s="810"/>
      <c r="AF308" s="810"/>
      <c r="AG308" s="810"/>
      <c r="AH308" s="810"/>
      <c r="AI308" s="810"/>
      <c r="AJ308" s="810"/>
    </row>
    <row r="309" spans="1:36" ht="15.75" customHeight="1">
      <c r="A309" s="810"/>
      <c r="B309" s="810"/>
      <c r="C309" s="810"/>
      <c r="D309" s="810"/>
      <c r="E309" s="810"/>
      <c r="F309" s="810"/>
      <c r="G309" s="810"/>
      <c r="H309" s="810"/>
      <c r="I309" s="125"/>
      <c r="J309" s="125"/>
      <c r="K309" s="125"/>
      <c r="L309" s="125"/>
      <c r="M309" s="125"/>
      <c r="N309" s="125"/>
      <c r="O309" s="125"/>
      <c r="P309" s="125"/>
      <c r="Q309" s="125"/>
      <c r="R309" s="125"/>
      <c r="S309" s="125"/>
      <c r="T309" s="125"/>
      <c r="U309" s="810"/>
      <c r="V309" s="810"/>
      <c r="W309" s="810"/>
      <c r="X309" s="810"/>
      <c r="Y309" s="810"/>
      <c r="Z309" s="810"/>
      <c r="AA309" s="810"/>
      <c r="AB309" s="810"/>
      <c r="AC309" s="810"/>
      <c r="AD309" s="810"/>
      <c r="AE309" s="810"/>
      <c r="AF309" s="810"/>
      <c r="AG309" s="810"/>
      <c r="AH309" s="810"/>
      <c r="AI309" s="810"/>
      <c r="AJ309" s="810"/>
    </row>
    <row r="310" spans="1:36" ht="15.75" customHeight="1">
      <c r="A310" s="810"/>
      <c r="B310" s="810"/>
      <c r="C310" s="810"/>
      <c r="D310" s="810"/>
      <c r="E310" s="810"/>
      <c r="F310" s="810"/>
      <c r="G310" s="810"/>
      <c r="H310" s="810"/>
      <c r="I310" s="125"/>
      <c r="J310" s="125"/>
      <c r="K310" s="125"/>
      <c r="L310" s="125"/>
      <c r="M310" s="125"/>
      <c r="N310" s="125"/>
      <c r="O310" s="125"/>
      <c r="P310" s="125"/>
      <c r="Q310" s="125"/>
      <c r="R310" s="125"/>
      <c r="S310" s="125"/>
      <c r="T310" s="125"/>
      <c r="U310" s="810"/>
      <c r="V310" s="810"/>
      <c r="W310" s="810"/>
      <c r="X310" s="810"/>
      <c r="Y310" s="810"/>
      <c r="Z310" s="810"/>
      <c r="AA310" s="810"/>
      <c r="AB310" s="810"/>
      <c r="AC310" s="810"/>
      <c r="AD310" s="810"/>
      <c r="AE310" s="810"/>
      <c r="AF310" s="810"/>
      <c r="AG310" s="810"/>
      <c r="AH310" s="810"/>
      <c r="AI310" s="810"/>
      <c r="AJ310" s="810"/>
    </row>
    <row r="311" spans="1:36" ht="15.75" customHeight="1">
      <c r="A311" s="810"/>
      <c r="B311" s="810"/>
      <c r="C311" s="810"/>
      <c r="D311" s="810"/>
      <c r="E311" s="810"/>
      <c r="F311" s="810"/>
      <c r="G311" s="810"/>
      <c r="H311" s="810"/>
      <c r="I311" s="125"/>
      <c r="J311" s="125"/>
      <c r="K311" s="125"/>
      <c r="L311" s="125"/>
      <c r="M311" s="125"/>
      <c r="N311" s="125"/>
      <c r="O311" s="125"/>
      <c r="P311" s="125"/>
      <c r="Q311" s="125"/>
      <c r="R311" s="125"/>
      <c r="S311" s="125"/>
      <c r="T311" s="125"/>
      <c r="U311" s="810"/>
      <c r="V311" s="810"/>
      <c r="W311" s="810"/>
      <c r="X311" s="810"/>
      <c r="Y311" s="810"/>
      <c r="Z311" s="810"/>
      <c r="AA311" s="810"/>
      <c r="AB311" s="810"/>
      <c r="AC311" s="810"/>
      <c r="AD311" s="810"/>
      <c r="AE311" s="810"/>
      <c r="AF311" s="810"/>
      <c r="AG311" s="810"/>
      <c r="AH311" s="810"/>
      <c r="AI311" s="810"/>
      <c r="AJ311" s="810"/>
    </row>
    <row r="312" spans="1:36" ht="15.75" customHeight="1">
      <c r="A312" s="810"/>
      <c r="B312" s="810"/>
      <c r="C312" s="810"/>
      <c r="D312" s="810"/>
      <c r="E312" s="810"/>
      <c r="F312" s="810"/>
      <c r="G312" s="810"/>
      <c r="H312" s="810"/>
      <c r="I312" s="125"/>
      <c r="J312" s="125"/>
      <c r="K312" s="125"/>
      <c r="L312" s="125"/>
      <c r="M312" s="125"/>
      <c r="N312" s="125"/>
      <c r="O312" s="125"/>
      <c r="P312" s="125"/>
      <c r="Q312" s="125"/>
      <c r="R312" s="125"/>
      <c r="S312" s="125"/>
      <c r="T312" s="125"/>
      <c r="U312" s="810"/>
      <c r="V312" s="810"/>
      <c r="W312" s="810"/>
      <c r="X312" s="810"/>
      <c r="Y312" s="810"/>
      <c r="Z312" s="810"/>
      <c r="AA312" s="810"/>
      <c r="AB312" s="810"/>
      <c r="AC312" s="810"/>
      <c r="AD312" s="810"/>
      <c r="AE312" s="810"/>
      <c r="AF312" s="810"/>
      <c r="AG312" s="810"/>
      <c r="AH312" s="810"/>
      <c r="AI312" s="810"/>
      <c r="AJ312" s="810"/>
    </row>
    <row r="313" spans="1:36" ht="15.75" customHeight="1">
      <c r="A313" s="810"/>
      <c r="B313" s="810"/>
      <c r="C313" s="810"/>
      <c r="D313" s="810"/>
      <c r="E313" s="810"/>
      <c r="F313" s="810"/>
      <c r="G313" s="810"/>
      <c r="H313" s="810"/>
      <c r="I313" s="125"/>
      <c r="J313" s="125"/>
      <c r="K313" s="125"/>
      <c r="L313" s="125"/>
      <c r="M313" s="125"/>
      <c r="N313" s="125"/>
      <c r="O313" s="125"/>
      <c r="P313" s="125"/>
      <c r="Q313" s="125"/>
      <c r="R313" s="125"/>
      <c r="S313" s="125"/>
      <c r="T313" s="125"/>
      <c r="U313" s="810"/>
      <c r="V313" s="810"/>
      <c r="W313" s="810"/>
      <c r="X313" s="810"/>
      <c r="Y313" s="810"/>
      <c r="Z313" s="810"/>
      <c r="AA313" s="810"/>
      <c r="AB313" s="810"/>
      <c r="AC313" s="810"/>
      <c r="AD313" s="810"/>
      <c r="AE313" s="810"/>
      <c r="AF313" s="810"/>
      <c r="AG313" s="810"/>
      <c r="AH313" s="810"/>
      <c r="AI313" s="810"/>
      <c r="AJ313" s="810"/>
    </row>
    <row r="314" spans="1:36" ht="15.75" customHeight="1">
      <c r="A314" s="810"/>
      <c r="B314" s="810"/>
      <c r="C314" s="810"/>
      <c r="D314" s="810"/>
      <c r="E314" s="810"/>
      <c r="F314" s="810"/>
      <c r="G314" s="810"/>
      <c r="H314" s="810"/>
      <c r="I314" s="125"/>
      <c r="J314" s="125"/>
      <c r="K314" s="125"/>
      <c r="L314" s="125"/>
      <c r="M314" s="125"/>
      <c r="N314" s="125"/>
      <c r="O314" s="125"/>
      <c r="P314" s="125"/>
      <c r="Q314" s="125"/>
      <c r="R314" s="125"/>
      <c r="S314" s="125"/>
      <c r="T314" s="125"/>
      <c r="U314" s="810"/>
      <c r="V314" s="810"/>
      <c r="W314" s="810"/>
      <c r="X314" s="810"/>
      <c r="Y314" s="810"/>
      <c r="Z314" s="810"/>
      <c r="AA314" s="810"/>
      <c r="AB314" s="810"/>
      <c r="AC314" s="810"/>
      <c r="AD314" s="810"/>
      <c r="AE314" s="810"/>
      <c r="AF314" s="810"/>
      <c r="AG314" s="810"/>
      <c r="AH314" s="810"/>
      <c r="AI314" s="810"/>
      <c r="AJ314" s="810"/>
    </row>
    <row r="315" spans="1:36" ht="15.75" customHeight="1">
      <c r="A315" s="810"/>
      <c r="B315" s="810"/>
      <c r="C315" s="810"/>
      <c r="D315" s="810"/>
      <c r="E315" s="810"/>
      <c r="F315" s="810"/>
      <c r="G315" s="810"/>
      <c r="H315" s="810"/>
      <c r="I315" s="125"/>
      <c r="J315" s="125"/>
      <c r="K315" s="125"/>
      <c r="L315" s="125"/>
      <c r="M315" s="125"/>
      <c r="N315" s="125"/>
      <c r="O315" s="125"/>
      <c r="P315" s="125"/>
      <c r="Q315" s="125"/>
      <c r="R315" s="125"/>
      <c r="S315" s="125"/>
      <c r="T315" s="125"/>
      <c r="U315" s="810"/>
      <c r="V315" s="810"/>
      <c r="W315" s="810"/>
      <c r="X315" s="810"/>
      <c r="Y315" s="810"/>
      <c r="Z315" s="810"/>
      <c r="AA315" s="810"/>
      <c r="AB315" s="810"/>
      <c r="AC315" s="810"/>
      <c r="AD315" s="810"/>
      <c r="AE315" s="810"/>
      <c r="AF315" s="810"/>
      <c r="AG315" s="810"/>
      <c r="AH315" s="810"/>
      <c r="AI315" s="810"/>
      <c r="AJ315" s="810"/>
    </row>
    <row r="316" spans="1:36" ht="15.75" customHeight="1">
      <c r="A316" s="810"/>
      <c r="B316" s="810"/>
      <c r="C316" s="810"/>
      <c r="D316" s="810"/>
      <c r="E316" s="810"/>
      <c r="F316" s="810"/>
      <c r="G316" s="810"/>
      <c r="H316" s="810"/>
      <c r="I316" s="125"/>
      <c r="J316" s="125"/>
      <c r="K316" s="125"/>
      <c r="L316" s="125"/>
      <c r="M316" s="125"/>
      <c r="N316" s="125"/>
      <c r="O316" s="125"/>
      <c r="P316" s="125"/>
      <c r="Q316" s="125"/>
      <c r="R316" s="125"/>
      <c r="S316" s="125"/>
      <c r="T316" s="125"/>
      <c r="U316" s="810"/>
      <c r="V316" s="810"/>
      <c r="W316" s="810"/>
      <c r="X316" s="810"/>
      <c r="Y316" s="810"/>
      <c r="Z316" s="810"/>
      <c r="AA316" s="810"/>
      <c r="AB316" s="810"/>
      <c r="AC316" s="810"/>
      <c r="AD316" s="810"/>
      <c r="AE316" s="810"/>
      <c r="AF316" s="810"/>
      <c r="AG316" s="810"/>
      <c r="AH316" s="810"/>
      <c r="AI316" s="810"/>
      <c r="AJ316" s="810"/>
    </row>
    <row r="317" spans="1:36" ht="15.75" customHeight="1">
      <c r="A317" s="810"/>
      <c r="B317" s="810"/>
      <c r="C317" s="810"/>
      <c r="D317" s="810"/>
      <c r="E317" s="810"/>
      <c r="F317" s="810"/>
      <c r="G317" s="810"/>
      <c r="H317" s="810"/>
      <c r="I317" s="125"/>
      <c r="J317" s="125"/>
      <c r="K317" s="125"/>
      <c r="L317" s="125"/>
      <c r="M317" s="125"/>
      <c r="N317" s="125"/>
      <c r="O317" s="125"/>
      <c r="P317" s="125"/>
      <c r="Q317" s="125"/>
      <c r="R317" s="125"/>
      <c r="S317" s="125"/>
      <c r="T317" s="125"/>
      <c r="U317" s="810"/>
      <c r="V317" s="810"/>
      <c r="W317" s="810"/>
      <c r="X317" s="810"/>
      <c r="Y317" s="810"/>
      <c r="Z317" s="810"/>
      <c r="AA317" s="810"/>
      <c r="AB317" s="810"/>
      <c r="AC317" s="810"/>
      <c r="AD317" s="810"/>
      <c r="AE317" s="810"/>
      <c r="AF317" s="810"/>
      <c r="AG317" s="810"/>
      <c r="AH317" s="810"/>
      <c r="AI317" s="810"/>
      <c r="AJ317" s="810"/>
    </row>
    <row r="318" spans="1:36" ht="15.75" customHeight="1">
      <c r="A318" s="810"/>
      <c r="B318" s="810"/>
      <c r="C318" s="810"/>
      <c r="D318" s="810"/>
      <c r="E318" s="810"/>
      <c r="F318" s="810"/>
      <c r="G318" s="810"/>
      <c r="H318" s="810"/>
      <c r="I318" s="125"/>
      <c r="J318" s="125"/>
      <c r="K318" s="125"/>
      <c r="L318" s="125"/>
      <c r="M318" s="125"/>
      <c r="N318" s="125"/>
      <c r="O318" s="125"/>
      <c r="P318" s="125"/>
      <c r="Q318" s="125"/>
      <c r="R318" s="125"/>
      <c r="S318" s="125"/>
      <c r="T318" s="125"/>
      <c r="U318" s="810"/>
      <c r="V318" s="810"/>
      <c r="W318" s="810"/>
      <c r="X318" s="810"/>
      <c r="Y318" s="810"/>
      <c r="Z318" s="810"/>
      <c r="AA318" s="810"/>
      <c r="AB318" s="810"/>
      <c r="AC318" s="810"/>
      <c r="AD318" s="810"/>
      <c r="AE318" s="810"/>
      <c r="AF318" s="810"/>
      <c r="AG318" s="810"/>
      <c r="AH318" s="810"/>
      <c r="AI318" s="810"/>
      <c r="AJ318" s="810"/>
    </row>
    <row r="319" spans="1:36" ht="15.75" customHeight="1">
      <c r="A319" s="810"/>
      <c r="B319" s="810"/>
      <c r="C319" s="810"/>
      <c r="D319" s="810"/>
      <c r="E319" s="810"/>
      <c r="F319" s="810"/>
      <c r="G319" s="810"/>
      <c r="H319" s="810"/>
      <c r="I319" s="125"/>
      <c r="J319" s="125"/>
      <c r="K319" s="125"/>
      <c r="L319" s="125"/>
      <c r="M319" s="125"/>
      <c r="N319" s="125"/>
      <c r="O319" s="125"/>
      <c r="P319" s="125"/>
      <c r="Q319" s="125"/>
      <c r="R319" s="125"/>
      <c r="S319" s="125"/>
      <c r="T319" s="125"/>
      <c r="U319" s="810"/>
      <c r="V319" s="810"/>
      <c r="W319" s="810"/>
      <c r="X319" s="810"/>
      <c r="Y319" s="810"/>
      <c r="Z319" s="810"/>
      <c r="AA319" s="810"/>
      <c r="AB319" s="810"/>
      <c r="AC319" s="810"/>
      <c r="AD319" s="810"/>
      <c r="AE319" s="810"/>
      <c r="AF319" s="810"/>
      <c r="AG319" s="810"/>
      <c r="AH319" s="810"/>
      <c r="AI319" s="810"/>
      <c r="AJ319" s="810"/>
    </row>
    <row r="320" spans="1:36" ht="15.75" customHeight="1">
      <c r="A320" s="810"/>
      <c r="B320" s="810"/>
      <c r="C320" s="810"/>
      <c r="D320" s="810"/>
      <c r="E320" s="810"/>
      <c r="F320" s="810"/>
      <c r="G320" s="810"/>
      <c r="H320" s="810"/>
      <c r="I320" s="125"/>
      <c r="J320" s="125"/>
      <c r="K320" s="125"/>
      <c r="L320" s="125"/>
      <c r="M320" s="125"/>
      <c r="N320" s="125"/>
      <c r="O320" s="125"/>
      <c r="P320" s="125"/>
      <c r="Q320" s="125"/>
      <c r="R320" s="125"/>
      <c r="S320" s="125"/>
      <c r="T320" s="125"/>
      <c r="U320" s="810"/>
      <c r="V320" s="810"/>
      <c r="W320" s="810"/>
      <c r="X320" s="810"/>
      <c r="Y320" s="810"/>
      <c r="Z320" s="810"/>
      <c r="AA320" s="810"/>
      <c r="AB320" s="810"/>
      <c r="AC320" s="810"/>
      <c r="AD320" s="810"/>
      <c r="AE320" s="810"/>
      <c r="AF320" s="810"/>
      <c r="AG320" s="810"/>
      <c r="AH320" s="810"/>
      <c r="AI320" s="810"/>
      <c r="AJ320" s="810"/>
    </row>
    <row r="321" spans="1:36" ht="15.75" customHeight="1">
      <c r="A321" s="810"/>
      <c r="B321" s="810"/>
      <c r="C321" s="810"/>
      <c r="D321" s="810"/>
      <c r="E321" s="810"/>
      <c r="F321" s="810"/>
      <c r="G321" s="810"/>
      <c r="H321" s="810"/>
      <c r="I321" s="125"/>
      <c r="J321" s="125"/>
      <c r="K321" s="125"/>
      <c r="L321" s="125"/>
      <c r="M321" s="125"/>
      <c r="N321" s="125"/>
      <c r="O321" s="125"/>
      <c r="P321" s="125"/>
      <c r="Q321" s="125"/>
      <c r="R321" s="125"/>
      <c r="S321" s="125"/>
      <c r="T321" s="125"/>
      <c r="U321" s="810"/>
      <c r="V321" s="810"/>
      <c r="W321" s="810"/>
      <c r="X321" s="810"/>
      <c r="Y321" s="810"/>
      <c r="Z321" s="810"/>
      <c r="AA321" s="810"/>
      <c r="AB321" s="810"/>
      <c r="AC321" s="810"/>
      <c r="AD321" s="810"/>
      <c r="AE321" s="810"/>
      <c r="AF321" s="810"/>
      <c r="AG321" s="810"/>
      <c r="AH321" s="810"/>
      <c r="AI321" s="810"/>
      <c r="AJ321" s="810"/>
    </row>
    <row r="322" spans="1:36" ht="15.75" customHeight="1">
      <c r="A322" s="810"/>
      <c r="B322" s="810"/>
      <c r="C322" s="810"/>
      <c r="D322" s="810"/>
      <c r="E322" s="810"/>
      <c r="F322" s="810"/>
      <c r="G322" s="810"/>
      <c r="H322" s="810"/>
      <c r="I322" s="125"/>
      <c r="J322" s="125"/>
      <c r="K322" s="125"/>
      <c r="L322" s="125"/>
      <c r="M322" s="125"/>
      <c r="N322" s="125"/>
      <c r="O322" s="125"/>
      <c r="P322" s="125"/>
      <c r="Q322" s="125"/>
      <c r="R322" s="125"/>
      <c r="S322" s="125"/>
      <c r="T322" s="125"/>
      <c r="U322" s="810"/>
      <c r="V322" s="810"/>
      <c r="W322" s="810"/>
      <c r="X322" s="810"/>
      <c r="Y322" s="810"/>
      <c r="Z322" s="810"/>
      <c r="AA322" s="810"/>
      <c r="AB322" s="810"/>
      <c r="AC322" s="810"/>
      <c r="AD322" s="810"/>
      <c r="AE322" s="810"/>
      <c r="AF322" s="810"/>
      <c r="AG322" s="810"/>
      <c r="AH322" s="810"/>
      <c r="AI322" s="810"/>
      <c r="AJ322" s="810"/>
    </row>
    <row r="323" spans="1:36" ht="15.75" customHeight="1">
      <c r="A323" s="810"/>
      <c r="B323" s="810"/>
      <c r="C323" s="810"/>
      <c r="D323" s="810"/>
      <c r="E323" s="810"/>
      <c r="F323" s="810"/>
      <c r="G323" s="810"/>
      <c r="H323" s="810"/>
      <c r="I323" s="125"/>
      <c r="J323" s="125"/>
      <c r="K323" s="125"/>
      <c r="L323" s="125"/>
      <c r="M323" s="125"/>
      <c r="N323" s="125"/>
      <c r="O323" s="125"/>
      <c r="P323" s="125"/>
      <c r="Q323" s="125"/>
      <c r="R323" s="125"/>
      <c r="S323" s="125"/>
      <c r="T323" s="125"/>
      <c r="U323" s="810"/>
      <c r="V323" s="810"/>
      <c r="W323" s="810"/>
      <c r="X323" s="810"/>
      <c r="Y323" s="810"/>
      <c r="Z323" s="810"/>
      <c r="AA323" s="810"/>
      <c r="AB323" s="810"/>
      <c r="AC323" s="810"/>
      <c r="AD323" s="810"/>
      <c r="AE323" s="810"/>
      <c r="AF323" s="810"/>
      <c r="AG323" s="810"/>
      <c r="AH323" s="810"/>
      <c r="AI323" s="810"/>
      <c r="AJ323" s="810"/>
    </row>
    <row r="324" spans="1:36" ht="15.75" customHeight="1">
      <c r="A324" s="810"/>
      <c r="B324" s="810"/>
      <c r="C324" s="810"/>
      <c r="D324" s="810"/>
      <c r="E324" s="810"/>
      <c r="F324" s="810"/>
      <c r="G324" s="810"/>
      <c r="H324" s="810"/>
      <c r="I324" s="125"/>
      <c r="J324" s="125"/>
      <c r="K324" s="125"/>
      <c r="L324" s="125"/>
      <c r="M324" s="125"/>
      <c r="N324" s="125"/>
      <c r="O324" s="125"/>
      <c r="P324" s="125"/>
      <c r="Q324" s="125"/>
      <c r="R324" s="125"/>
      <c r="S324" s="125"/>
      <c r="T324" s="125"/>
      <c r="U324" s="810"/>
      <c r="V324" s="810"/>
      <c r="W324" s="810"/>
      <c r="X324" s="810"/>
      <c r="Y324" s="810"/>
      <c r="Z324" s="810"/>
      <c r="AA324" s="810"/>
      <c r="AB324" s="810"/>
      <c r="AC324" s="810"/>
      <c r="AD324" s="810"/>
      <c r="AE324" s="810"/>
      <c r="AF324" s="810"/>
      <c r="AG324" s="810"/>
      <c r="AH324" s="810"/>
      <c r="AI324" s="810"/>
      <c r="AJ324" s="810"/>
    </row>
    <row r="325" spans="1:36" ht="15.75" customHeight="1">
      <c r="A325" s="810"/>
      <c r="B325" s="810"/>
      <c r="C325" s="810"/>
      <c r="D325" s="810"/>
      <c r="E325" s="810"/>
      <c r="F325" s="810"/>
      <c r="G325" s="810"/>
      <c r="H325" s="810"/>
      <c r="I325" s="125"/>
      <c r="J325" s="125"/>
      <c r="K325" s="125"/>
      <c r="L325" s="125"/>
      <c r="M325" s="125"/>
      <c r="N325" s="125"/>
      <c r="O325" s="125"/>
      <c r="P325" s="125"/>
      <c r="Q325" s="125"/>
      <c r="R325" s="125"/>
      <c r="S325" s="125"/>
      <c r="T325" s="125"/>
      <c r="U325" s="810"/>
      <c r="V325" s="810"/>
      <c r="W325" s="810"/>
      <c r="X325" s="810"/>
      <c r="Y325" s="810"/>
      <c r="Z325" s="810"/>
      <c r="AA325" s="810"/>
      <c r="AB325" s="810"/>
      <c r="AC325" s="810"/>
      <c r="AD325" s="810"/>
      <c r="AE325" s="810"/>
      <c r="AF325" s="810"/>
      <c r="AG325" s="810"/>
      <c r="AH325" s="810"/>
      <c r="AI325" s="810"/>
      <c r="AJ325" s="810"/>
    </row>
    <row r="326" spans="1:36" ht="15.75" customHeight="1">
      <c r="A326" s="810"/>
      <c r="B326" s="810"/>
      <c r="C326" s="810"/>
      <c r="D326" s="810"/>
      <c r="E326" s="810"/>
      <c r="F326" s="810"/>
      <c r="G326" s="810"/>
      <c r="H326" s="810"/>
      <c r="I326" s="125"/>
      <c r="J326" s="125"/>
      <c r="K326" s="125"/>
      <c r="L326" s="125"/>
      <c r="M326" s="125"/>
      <c r="N326" s="125"/>
      <c r="O326" s="125"/>
      <c r="P326" s="125"/>
      <c r="Q326" s="125"/>
      <c r="R326" s="125"/>
      <c r="S326" s="125"/>
      <c r="T326" s="125"/>
      <c r="U326" s="810"/>
      <c r="V326" s="810"/>
      <c r="W326" s="810"/>
      <c r="X326" s="810"/>
      <c r="Y326" s="810"/>
      <c r="Z326" s="810"/>
      <c r="AA326" s="810"/>
      <c r="AB326" s="810"/>
      <c r="AC326" s="810"/>
      <c r="AD326" s="810"/>
      <c r="AE326" s="810"/>
      <c r="AF326" s="810"/>
      <c r="AG326" s="810"/>
      <c r="AH326" s="810"/>
      <c r="AI326" s="810"/>
      <c r="AJ326" s="810"/>
    </row>
    <row r="327" spans="1:36" ht="15.75" customHeight="1">
      <c r="A327" s="810"/>
      <c r="B327" s="810"/>
      <c r="C327" s="810"/>
      <c r="D327" s="810"/>
      <c r="E327" s="810"/>
      <c r="F327" s="810"/>
      <c r="G327" s="810"/>
      <c r="H327" s="810"/>
      <c r="I327" s="125"/>
      <c r="J327" s="125"/>
      <c r="K327" s="125"/>
      <c r="L327" s="125"/>
      <c r="M327" s="125"/>
      <c r="N327" s="125"/>
      <c r="O327" s="125"/>
      <c r="P327" s="125"/>
      <c r="Q327" s="125"/>
      <c r="R327" s="125"/>
      <c r="S327" s="125"/>
      <c r="T327" s="125"/>
      <c r="U327" s="810"/>
      <c r="V327" s="810"/>
      <c r="W327" s="810"/>
      <c r="X327" s="810"/>
      <c r="Y327" s="810"/>
      <c r="Z327" s="810"/>
      <c r="AA327" s="810"/>
      <c r="AB327" s="810"/>
      <c r="AC327" s="810"/>
      <c r="AD327" s="810"/>
      <c r="AE327" s="810"/>
      <c r="AF327" s="810"/>
      <c r="AG327" s="810"/>
      <c r="AH327" s="810"/>
      <c r="AI327" s="810"/>
      <c r="AJ327" s="810"/>
    </row>
    <row r="328" spans="1:36" ht="15.75" customHeight="1">
      <c r="A328" s="810"/>
      <c r="B328" s="810"/>
      <c r="C328" s="810"/>
      <c r="D328" s="810"/>
      <c r="E328" s="810"/>
      <c r="F328" s="810"/>
      <c r="G328" s="810"/>
      <c r="H328" s="810"/>
      <c r="I328" s="125"/>
      <c r="J328" s="125"/>
      <c r="K328" s="125"/>
      <c r="L328" s="125"/>
      <c r="M328" s="125"/>
      <c r="N328" s="125"/>
      <c r="O328" s="125"/>
      <c r="P328" s="125"/>
      <c r="Q328" s="125"/>
      <c r="R328" s="125"/>
      <c r="S328" s="125"/>
      <c r="T328" s="125"/>
      <c r="U328" s="810"/>
      <c r="V328" s="810"/>
      <c r="W328" s="810"/>
      <c r="X328" s="810"/>
      <c r="Y328" s="810"/>
      <c r="Z328" s="810"/>
      <c r="AA328" s="810"/>
      <c r="AB328" s="810"/>
      <c r="AC328" s="810"/>
      <c r="AD328" s="810"/>
      <c r="AE328" s="810"/>
      <c r="AF328" s="810"/>
      <c r="AG328" s="810"/>
      <c r="AH328" s="810"/>
      <c r="AI328" s="810"/>
      <c r="AJ328" s="810"/>
    </row>
    <row r="329" spans="1:36" ht="15.75" customHeight="1">
      <c r="A329" s="810"/>
      <c r="B329" s="810"/>
      <c r="C329" s="810"/>
      <c r="D329" s="810"/>
      <c r="E329" s="810"/>
      <c r="F329" s="810"/>
      <c r="G329" s="810"/>
      <c r="H329" s="810"/>
      <c r="I329" s="125"/>
      <c r="J329" s="125"/>
      <c r="K329" s="125"/>
      <c r="L329" s="125"/>
      <c r="M329" s="125"/>
      <c r="N329" s="125"/>
      <c r="O329" s="125"/>
      <c r="P329" s="125"/>
      <c r="Q329" s="125"/>
      <c r="R329" s="125"/>
      <c r="S329" s="125"/>
      <c r="T329" s="125"/>
      <c r="U329" s="810"/>
      <c r="V329" s="810"/>
      <c r="W329" s="810"/>
      <c r="X329" s="810"/>
      <c r="Y329" s="810"/>
      <c r="Z329" s="810"/>
      <c r="AA329" s="810"/>
      <c r="AB329" s="810"/>
      <c r="AC329" s="810"/>
      <c r="AD329" s="810"/>
      <c r="AE329" s="810"/>
      <c r="AF329" s="810"/>
      <c r="AG329" s="810"/>
      <c r="AH329" s="810"/>
      <c r="AI329" s="810"/>
      <c r="AJ329" s="810"/>
    </row>
    <row r="330" spans="1:36" ht="15.75" customHeight="1">
      <c r="A330" s="810"/>
      <c r="B330" s="810"/>
      <c r="C330" s="810"/>
      <c r="D330" s="810"/>
      <c r="E330" s="810"/>
      <c r="F330" s="810"/>
      <c r="G330" s="810"/>
      <c r="H330" s="810"/>
      <c r="I330" s="125"/>
      <c r="J330" s="125"/>
      <c r="K330" s="125"/>
      <c r="L330" s="125"/>
      <c r="M330" s="125"/>
      <c r="N330" s="125"/>
      <c r="O330" s="125"/>
      <c r="P330" s="125"/>
      <c r="Q330" s="125"/>
      <c r="R330" s="125"/>
      <c r="S330" s="125"/>
      <c r="T330" s="125"/>
      <c r="U330" s="810"/>
      <c r="V330" s="810"/>
      <c r="W330" s="810"/>
      <c r="X330" s="810"/>
      <c r="Y330" s="810"/>
      <c r="Z330" s="810"/>
      <c r="AA330" s="810"/>
      <c r="AB330" s="810"/>
      <c r="AC330" s="810"/>
      <c r="AD330" s="810"/>
      <c r="AE330" s="810"/>
      <c r="AF330" s="810"/>
      <c r="AG330" s="810"/>
      <c r="AH330" s="810"/>
      <c r="AI330" s="810"/>
      <c r="AJ330" s="810"/>
    </row>
    <row r="331" spans="1:36" ht="15.75" customHeight="1">
      <c r="A331" s="810"/>
      <c r="B331" s="810"/>
      <c r="C331" s="810"/>
      <c r="D331" s="810"/>
      <c r="E331" s="810"/>
      <c r="F331" s="810"/>
      <c r="G331" s="810"/>
      <c r="H331" s="810"/>
      <c r="I331" s="125"/>
      <c r="J331" s="125"/>
      <c r="K331" s="125"/>
      <c r="L331" s="125"/>
      <c r="M331" s="125"/>
      <c r="N331" s="125"/>
      <c r="O331" s="125"/>
      <c r="P331" s="125"/>
      <c r="Q331" s="125"/>
      <c r="R331" s="125"/>
      <c r="S331" s="125"/>
      <c r="T331" s="125"/>
      <c r="U331" s="810"/>
      <c r="V331" s="810"/>
      <c r="W331" s="810"/>
      <c r="X331" s="810"/>
      <c r="Y331" s="810"/>
      <c r="Z331" s="810"/>
      <c r="AA331" s="810"/>
      <c r="AB331" s="810"/>
      <c r="AC331" s="810"/>
      <c r="AD331" s="810"/>
      <c r="AE331" s="810"/>
      <c r="AF331" s="810"/>
      <c r="AG331" s="810"/>
      <c r="AH331" s="810"/>
      <c r="AI331" s="810"/>
      <c r="AJ331" s="810"/>
    </row>
    <row r="332" spans="1:36" ht="15.75" customHeight="1">
      <c r="A332" s="810"/>
      <c r="B332" s="810"/>
      <c r="C332" s="810"/>
      <c r="D332" s="810"/>
      <c r="E332" s="810"/>
      <c r="F332" s="810"/>
      <c r="G332" s="810"/>
      <c r="H332" s="810"/>
      <c r="I332" s="125"/>
      <c r="J332" s="125"/>
      <c r="K332" s="125"/>
      <c r="L332" s="125"/>
      <c r="M332" s="125"/>
      <c r="N332" s="125"/>
      <c r="O332" s="125"/>
      <c r="P332" s="125"/>
      <c r="Q332" s="125"/>
      <c r="R332" s="125"/>
      <c r="S332" s="125"/>
      <c r="T332" s="125"/>
      <c r="U332" s="810"/>
      <c r="V332" s="810"/>
      <c r="W332" s="810"/>
      <c r="X332" s="810"/>
      <c r="Y332" s="810"/>
      <c r="Z332" s="810"/>
      <c r="AA332" s="810"/>
      <c r="AB332" s="810"/>
      <c r="AC332" s="810"/>
      <c r="AD332" s="810"/>
      <c r="AE332" s="810"/>
      <c r="AF332" s="810"/>
      <c r="AG332" s="810"/>
      <c r="AH332" s="810"/>
      <c r="AI332" s="810"/>
      <c r="AJ332" s="810"/>
    </row>
    <row r="333" spans="1:36" ht="15.75" customHeight="1">
      <c r="A333" s="810"/>
      <c r="B333" s="810"/>
      <c r="C333" s="810"/>
      <c r="D333" s="810"/>
      <c r="E333" s="810"/>
      <c r="F333" s="810"/>
      <c r="G333" s="810"/>
      <c r="H333" s="810"/>
      <c r="I333" s="125"/>
      <c r="J333" s="125"/>
      <c r="K333" s="125"/>
      <c r="L333" s="125"/>
      <c r="M333" s="125"/>
      <c r="N333" s="125"/>
      <c r="O333" s="125"/>
      <c r="P333" s="125"/>
      <c r="Q333" s="125"/>
      <c r="R333" s="125"/>
      <c r="S333" s="125"/>
      <c r="T333" s="125"/>
      <c r="U333" s="810"/>
      <c r="V333" s="810"/>
      <c r="W333" s="810"/>
      <c r="X333" s="810"/>
      <c r="Y333" s="810"/>
      <c r="Z333" s="810"/>
      <c r="AA333" s="810"/>
      <c r="AB333" s="810"/>
      <c r="AC333" s="810"/>
      <c r="AD333" s="810"/>
      <c r="AE333" s="810"/>
      <c r="AF333" s="810"/>
      <c r="AG333" s="810"/>
      <c r="AH333" s="810"/>
      <c r="AI333" s="810"/>
      <c r="AJ333" s="810"/>
    </row>
    <row r="334" spans="1:36" ht="15.75" customHeight="1">
      <c r="A334" s="810"/>
      <c r="B334" s="810"/>
      <c r="C334" s="810"/>
      <c r="D334" s="810"/>
      <c r="E334" s="810"/>
      <c r="F334" s="810"/>
      <c r="G334" s="810"/>
      <c r="H334" s="810"/>
      <c r="I334" s="125"/>
      <c r="J334" s="125"/>
      <c r="K334" s="125"/>
      <c r="L334" s="125"/>
      <c r="M334" s="125"/>
      <c r="N334" s="125"/>
      <c r="O334" s="125"/>
      <c r="P334" s="125"/>
      <c r="Q334" s="125"/>
      <c r="R334" s="125"/>
      <c r="S334" s="125"/>
      <c r="T334" s="125"/>
      <c r="U334" s="810"/>
      <c r="V334" s="810"/>
      <c r="W334" s="810"/>
      <c r="X334" s="810"/>
      <c r="Y334" s="810"/>
      <c r="Z334" s="810"/>
      <c r="AA334" s="810"/>
      <c r="AB334" s="810"/>
      <c r="AC334" s="810"/>
      <c r="AD334" s="810"/>
      <c r="AE334" s="810"/>
      <c r="AF334" s="810"/>
      <c r="AG334" s="810"/>
      <c r="AH334" s="810"/>
      <c r="AI334" s="810"/>
      <c r="AJ334" s="810"/>
    </row>
    <row r="335" spans="1:36" ht="15.75" customHeight="1">
      <c r="A335" s="810"/>
      <c r="B335" s="810"/>
      <c r="C335" s="810"/>
      <c r="D335" s="810"/>
      <c r="E335" s="810"/>
      <c r="F335" s="810"/>
      <c r="G335" s="810"/>
      <c r="H335" s="810"/>
      <c r="I335" s="125"/>
      <c r="J335" s="125"/>
      <c r="K335" s="125"/>
      <c r="L335" s="125"/>
      <c r="M335" s="125"/>
      <c r="N335" s="125"/>
      <c r="O335" s="125"/>
      <c r="P335" s="125"/>
      <c r="Q335" s="125"/>
      <c r="R335" s="125"/>
      <c r="S335" s="125"/>
      <c r="T335" s="125"/>
      <c r="U335" s="810"/>
      <c r="V335" s="810"/>
      <c r="W335" s="810"/>
      <c r="X335" s="810"/>
      <c r="Y335" s="810"/>
      <c r="Z335" s="810"/>
      <c r="AA335" s="810"/>
      <c r="AB335" s="810"/>
      <c r="AC335" s="810"/>
      <c r="AD335" s="810"/>
      <c r="AE335" s="810"/>
      <c r="AF335" s="810"/>
      <c r="AG335" s="810"/>
      <c r="AH335" s="810"/>
      <c r="AI335" s="810"/>
      <c r="AJ335" s="810"/>
    </row>
    <row r="336" spans="1:36" ht="15.75" customHeight="1">
      <c r="A336" s="810"/>
      <c r="B336" s="810"/>
      <c r="C336" s="810"/>
      <c r="D336" s="810"/>
      <c r="E336" s="810"/>
      <c r="F336" s="810"/>
      <c r="G336" s="810"/>
      <c r="H336" s="810"/>
      <c r="I336" s="125"/>
      <c r="J336" s="125"/>
      <c r="K336" s="125"/>
      <c r="L336" s="125"/>
      <c r="M336" s="125"/>
      <c r="N336" s="125"/>
      <c r="O336" s="125"/>
      <c r="P336" s="125"/>
      <c r="Q336" s="125"/>
      <c r="R336" s="125"/>
      <c r="S336" s="125"/>
      <c r="T336" s="125"/>
      <c r="U336" s="810"/>
      <c r="V336" s="810"/>
      <c r="W336" s="810"/>
      <c r="X336" s="810"/>
      <c r="Y336" s="810"/>
      <c r="Z336" s="810"/>
      <c r="AA336" s="810"/>
      <c r="AB336" s="810"/>
      <c r="AC336" s="810"/>
      <c r="AD336" s="810"/>
      <c r="AE336" s="810"/>
      <c r="AF336" s="810"/>
      <c r="AG336" s="810"/>
      <c r="AH336" s="810"/>
      <c r="AI336" s="810"/>
      <c r="AJ336" s="810"/>
    </row>
    <row r="337" spans="1:36" ht="15.75" customHeight="1">
      <c r="A337" s="810"/>
      <c r="B337" s="810"/>
      <c r="C337" s="810"/>
      <c r="D337" s="810"/>
      <c r="E337" s="810"/>
      <c r="F337" s="810"/>
      <c r="G337" s="810"/>
      <c r="H337" s="810"/>
      <c r="I337" s="125"/>
      <c r="J337" s="125"/>
      <c r="K337" s="125"/>
      <c r="L337" s="125"/>
      <c r="M337" s="125"/>
      <c r="N337" s="125"/>
      <c r="O337" s="125"/>
      <c r="P337" s="125"/>
      <c r="Q337" s="125"/>
      <c r="R337" s="125"/>
      <c r="S337" s="125"/>
      <c r="T337" s="125"/>
      <c r="U337" s="810"/>
      <c r="V337" s="810"/>
      <c r="W337" s="810"/>
      <c r="X337" s="810"/>
      <c r="Y337" s="810"/>
      <c r="Z337" s="810"/>
      <c r="AA337" s="810"/>
      <c r="AB337" s="810"/>
      <c r="AC337" s="810"/>
      <c r="AD337" s="810"/>
      <c r="AE337" s="810"/>
      <c r="AF337" s="810"/>
      <c r="AG337" s="810"/>
      <c r="AH337" s="810"/>
      <c r="AI337" s="810"/>
      <c r="AJ337" s="810"/>
    </row>
    <row r="338" spans="1:36" ht="15.75" customHeight="1">
      <c r="A338" s="810"/>
      <c r="B338" s="810"/>
      <c r="C338" s="810"/>
      <c r="D338" s="810"/>
      <c r="E338" s="810"/>
      <c r="F338" s="810"/>
      <c r="G338" s="810"/>
      <c r="H338" s="810"/>
      <c r="I338" s="125"/>
      <c r="J338" s="125"/>
      <c r="K338" s="125"/>
      <c r="L338" s="125"/>
      <c r="M338" s="125"/>
      <c r="N338" s="125"/>
      <c r="O338" s="125"/>
      <c r="P338" s="125"/>
      <c r="Q338" s="125"/>
      <c r="R338" s="125"/>
      <c r="S338" s="125"/>
      <c r="T338" s="125"/>
      <c r="U338" s="810"/>
      <c r="V338" s="810"/>
      <c r="W338" s="810"/>
      <c r="X338" s="810"/>
      <c r="Y338" s="810"/>
      <c r="Z338" s="810"/>
      <c r="AA338" s="810"/>
      <c r="AB338" s="810"/>
      <c r="AC338" s="810"/>
      <c r="AD338" s="810"/>
      <c r="AE338" s="810"/>
      <c r="AF338" s="810"/>
      <c r="AG338" s="810"/>
      <c r="AH338" s="810"/>
      <c r="AI338" s="810"/>
      <c r="AJ338" s="810"/>
    </row>
    <row r="339" spans="1:36" ht="15.75" customHeight="1">
      <c r="A339" s="810"/>
      <c r="B339" s="810"/>
      <c r="C339" s="810"/>
      <c r="D339" s="810"/>
      <c r="E339" s="810"/>
      <c r="F339" s="810"/>
      <c r="G339" s="810"/>
      <c r="H339" s="810"/>
      <c r="I339" s="125"/>
      <c r="J339" s="125"/>
      <c r="K339" s="125"/>
      <c r="L339" s="125"/>
      <c r="M339" s="125"/>
      <c r="N339" s="125"/>
      <c r="O339" s="125"/>
      <c r="P339" s="125"/>
      <c r="Q339" s="125"/>
      <c r="R339" s="125"/>
      <c r="S339" s="125"/>
      <c r="T339" s="125"/>
      <c r="U339" s="810"/>
      <c r="V339" s="810"/>
      <c r="W339" s="810"/>
      <c r="X339" s="810"/>
      <c r="Y339" s="810"/>
      <c r="Z339" s="810"/>
      <c r="AA339" s="810"/>
      <c r="AB339" s="810"/>
      <c r="AC339" s="810"/>
      <c r="AD339" s="810"/>
      <c r="AE339" s="810"/>
      <c r="AF339" s="810"/>
      <c r="AG339" s="810"/>
      <c r="AH339" s="810"/>
      <c r="AI339" s="810"/>
      <c r="AJ339" s="810"/>
    </row>
    <row r="340" spans="1:36" ht="15.75" customHeight="1">
      <c r="A340" s="810"/>
      <c r="B340" s="810"/>
      <c r="C340" s="810"/>
      <c r="D340" s="810"/>
      <c r="E340" s="810"/>
      <c r="F340" s="810"/>
      <c r="G340" s="810"/>
      <c r="H340" s="810"/>
      <c r="I340" s="125"/>
      <c r="J340" s="125"/>
      <c r="K340" s="125"/>
      <c r="L340" s="125"/>
      <c r="M340" s="125"/>
      <c r="N340" s="125"/>
      <c r="O340" s="125"/>
      <c r="P340" s="125"/>
      <c r="Q340" s="125"/>
      <c r="R340" s="125"/>
      <c r="S340" s="125"/>
      <c r="T340" s="125"/>
      <c r="U340" s="810"/>
      <c r="V340" s="810"/>
      <c r="W340" s="810"/>
      <c r="X340" s="810"/>
      <c r="Y340" s="810"/>
      <c r="Z340" s="810"/>
      <c r="AA340" s="810"/>
      <c r="AB340" s="810"/>
      <c r="AC340" s="810"/>
      <c r="AD340" s="810"/>
      <c r="AE340" s="810"/>
      <c r="AF340" s="810"/>
      <c r="AG340" s="810"/>
      <c r="AH340" s="810"/>
      <c r="AI340" s="810"/>
      <c r="AJ340" s="810"/>
    </row>
    <row r="341" spans="1:36" ht="15.75" customHeight="1">
      <c r="A341" s="810"/>
      <c r="B341" s="810"/>
      <c r="C341" s="810"/>
      <c r="D341" s="810"/>
      <c r="E341" s="810"/>
      <c r="F341" s="810"/>
      <c r="G341" s="810"/>
      <c r="H341" s="810"/>
      <c r="I341" s="125"/>
      <c r="J341" s="125"/>
      <c r="K341" s="125"/>
      <c r="L341" s="125"/>
      <c r="M341" s="125"/>
      <c r="N341" s="125"/>
      <c r="O341" s="125"/>
      <c r="P341" s="125"/>
      <c r="Q341" s="125"/>
      <c r="R341" s="125"/>
      <c r="S341" s="125"/>
      <c r="T341" s="125"/>
      <c r="U341" s="810"/>
      <c r="V341" s="810"/>
      <c r="W341" s="810"/>
      <c r="X341" s="810"/>
      <c r="Y341" s="810"/>
      <c r="Z341" s="810"/>
      <c r="AA341" s="810"/>
      <c r="AB341" s="810"/>
      <c r="AC341" s="810"/>
      <c r="AD341" s="810"/>
      <c r="AE341" s="810"/>
      <c r="AF341" s="810"/>
      <c r="AG341" s="810"/>
      <c r="AH341" s="810"/>
      <c r="AI341" s="810"/>
      <c r="AJ341" s="810"/>
    </row>
    <row r="342" spans="1:36" ht="15.75" customHeight="1">
      <c r="A342" s="810"/>
      <c r="B342" s="810"/>
      <c r="C342" s="810"/>
      <c r="D342" s="810"/>
      <c r="E342" s="810"/>
      <c r="F342" s="810"/>
      <c r="G342" s="810"/>
      <c r="H342" s="810"/>
      <c r="I342" s="125"/>
      <c r="J342" s="125"/>
      <c r="K342" s="125"/>
      <c r="L342" s="125"/>
      <c r="M342" s="125"/>
      <c r="N342" s="125"/>
      <c r="O342" s="125"/>
      <c r="P342" s="125"/>
      <c r="Q342" s="125"/>
      <c r="R342" s="125"/>
      <c r="S342" s="125"/>
      <c r="T342" s="125"/>
      <c r="U342" s="810"/>
      <c r="V342" s="810"/>
      <c r="W342" s="810"/>
      <c r="X342" s="810"/>
      <c r="Y342" s="810"/>
      <c r="Z342" s="810"/>
      <c r="AA342" s="810"/>
      <c r="AB342" s="810"/>
      <c r="AC342" s="810"/>
      <c r="AD342" s="810"/>
      <c r="AE342" s="810"/>
      <c r="AF342" s="810"/>
      <c r="AG342" s="810"/>
      <c r="AH342" s="810"/>
      <c r="AI342" s="810"/>
      <c r="AJ342" s="810"/>
    </row>
    <row r="343" spans="1:36" ht="15.75" customHeight="1">
      <c r="A343" s="810"/>
      <c r="B343" s="810"/>
      <c r="C343" s="810"/>
      <c r="D343" s="810"/>
      <c r="E343" s="810"/>
      <c r="F343" s="810"/>
      <c r="G343" s="810"/>
      <c r="H343" s="810"/>
      <c r="I343" s="125"/>
      <c r="J343" s="125"/>
      <c r="K343" s="125"/>
      <c r="L343" s="125"/>
      <c r="M343" s="125"/>
      <c r="N343" s="125"/>
      <c r="O343" s="125"/>
      <c r="P343" s="125"/>
      <c r="Q343" s="125"/>
      <c r="R343" s="125"/>
      <c r="S343" s="125"/>
      <c r="T343" s="125"/>
      <c r="U343" s="810"/>
      <c r="V343" s="810"/>
      <c r="W343" s="810"/>
      <c r="X343" s="810"/>
      <c r="Y343" s="810"/>
      <c r="Z343" s="810"/>
      <c r="AA343" s="810"/>
      <c r="AB343" s="810"/>
      <c r="AC343" s="810"/>
      <c r="AD343" s="810"/>
      <c r="AE343" s="810"/>
      <c r="AF343" s="810"/>
      <c r="AG343" s="810"/>
      <c r="AH343" s="810"/>
      <c r="AI343" s="810"/>
      <c r="AJ343" s="810"/>
    </row>
    <row r="344" spans="1:36" ht="15.75" customHeight="1">
      <c r="A344" s="810"/>
      <c r="B344" s="810"/>
      <c r="C344" s="810"/>
      <c r="D344" s="810"/>
      <c r="E344" s="810"/>
      <c r="F344" s="810"/>
      <c r="G344" s="810"/>
      <c r="H344" s="810"/>
      <c r="I344" s="125"/>
      <c r="J344" s="125"/>
      <c r="K344" s="125"/>
      <c r="L344" s="125"/>
      <c r="M344" s="125"/>
      <c r="N344" s="125"/>
      <c r="O344" s="125"/>
      <c r="P344" s="125"/>
      <c r="Q344" s="125"/>
      <c r="R344" s="125"/>
      <c r="S344" s="125"/>
      <c r="T344" s="125"/>
      <c r="U344" s="810"/>
      <c r="V344" s="810"/>
      <c r="W344" s="810"/>
      <c r="X344" s="810"/>
      <c r="Y344" s="810"/>
      <c r="Z344" s="810"/>
      <c r="AA344" s="810"/>
      <c r="AB344" s="810"/>
      <c r="AC344" s="810"/>
      <c r="AD344" s="810"/>
      <c r="AE344" s="810"/>
      <c r="AF344" s="810"/>
      <c r="AG344" s="810"/>
      <c r="AH344" s="810"/>
      <c r="AI344" s="810"/>
      <c r="AJ344" s="810"/>
    </row>
    <row r="345" spans="1:36" ht="15.75" customHeight="1">
      <c r="A345" s="810"/>
      <c r="B345" s="810"/>
      <c r="C345" s="810"/>
      <c r="D345" s="810"/>
      <c r="E345" s="810"/>
      <c r="F345" s="810"/>
      <c r="G345" s="810"/>
      <c r="H345" s="810"/>
      <c r="I345" s="125"/>
      <c r="J345" s="125"/>
      <c r="K345" s="125"/>
      <c r="L345" s="125"/>
      <c r="M345" s="125"/>
      <c r="N345" s="125"/>
      <c r="O345" s="125"/>
      <c r="P345" s="125"/>
      <c r="Q345" s="125"/>
      <c r="R345" s="125"/>
      <c r="S345" s="125"/>
      <c r="T345" s="125"/>
      <c r="U345" s="810"/>
      <c r="V345" s="810"/>
      <c r="W345" s="810"/>
      <c r="X345" s="810"/>
      <c r="Y345" s="810"/>
      <c r="Z345" s="810"/>
      <c r="AA345" s="810"/>
      <c r="AB345" s="810"/>
      <c r="AC345" s="810"/>
      <c r="AD345" s="810"/>
      <c r="AE345" s="810"/>
      <c r="AF345" s="810"/>
      <c r="AG345" s="810"/>
      <c r="AH345" s="810"/>
      <c r="AI345" s="810"/>
      <c r="AJ345" s="810"/>
    </row>
    <row r="346" spans="1:36" ht="15.75" customHeight="1">
      <c r="A346" s="810"/>
      <c r="B346" s="810"/>
      <c r="C346" s="810"/>
      <c r="D346" s="810"/>
      <c r="E346" s="810"/>
      <c r="F346" s="810"/>
      <c r="G346" s="810"/>
      <c r="H346" s="810"/>
      <c r="I346" s="125"/>
      <c r="J346" s="125"/>
      <c r="K346" s="125"/>
      <c r="L346" s="125"/>
      <c r="M346" s="125"/>
      <c r="N346" s="125"/>
      <c r="O346" s="125"/>
      <c r="P346" s="125"/>
      <c r="Q346" s="125"/>
      <c r="R346" s="125"/>
      <c r="S346" s="125"/>
      <c r="T346" s="125"/>
      <c r="U346" s="810"/>
      <c r="V346" s="810"/>
      <c r="W346" s="810"/>
      <c r="X346" s="810"/>
      <c r="Y346" s="810"/>
      <c r="Z346" s="810"/>
      <c r="AA346" s="810"/>
      <c r="AB346" s="810"/>
      <c r="AC346" s="810"/>
      <c r="AD346" s="810"/>
      <c r="AE346" s="810"/>
      <c r="AF346" s="810"/>
      <c r="AG346" s="810"/>
      <c r="AH346" s="810"/>
      <c r="AI346" s="810"/>
      <c r="AJ346" s="810"/>
    </row>
    <row r="347" spans="1:36" ht="15.75" customHeight="1">
      <c r="A347" s="810"/>
      <c r="B347" s="810"/>
      <c r="C347" s="810"/>
      <c r="D347" s="810"/>
      <c r="E347" s="810"/>
      <c r="F347" s="810"/>
      <c r="G347" s="810"/>
      <c r="H347" s="810"/>
      <c r="I347" s="125"/>
      <c r="J347" s="125"/>
      <c r="K347" s="125"/>
      <c r="L347" s="125"/>
      <c r="M347" s="125"/>
      <c r="N347" s="125"/>
      <c r="O347" s="125"/>
      <c r="P347" s="125"/>
      <c r="Q347" s="125"/>
      <c r="R347" s="125"/>
      <c r="S347" s="125"/>
      <c r="T347" s="125"/>
      <c r="U347" s="810"/>
      <c r="V347" s="810"/>
      <c r="W347" s="810"/>
      <c r="X347" s="810"/>
      <c r="Y347" s="810"/>
      <c r="Z347" s="810"/>
      <c r="AA347" s="810"/>
      <c r="AB347" s="810"/>
      <c r="AC347" s="810"/>
      <c r="AD347" s="810"/>
      <c r="AE347" s="810"/>
      <c r="AF347" s="810"/>
      <c r="AG347" s="810"/>
      <c r="AH347" s="810"/>
      <c r="AI347" s="810"/>
      <c r="AJ347" s="810"/>
    </row>
    <row r="348" spans="1:36" ht="15.75" customHeight="1">
      <c r="A348" s="810"/>
      <c r="B348" s="810"/>
      <c r="C348" s="810"/>
      <c r="D348" s="810"/>
      <c r="E348" s="810"/>
      <c r="F348" s="810"/>
      <c r="G348" s="810"/>
      <c r="H348" s="810"/>
      <c r="I348" s="125"/>
      <c r="J348" s="125"/>
      <c r="K348" s="125"/>
      <c r="L348" s="125"/>
      <c r="M348" s="125"/>
      <c r="N348" s="125"/>
      <c r="O348" s="125"/>
      <c r="P348" s="125"/>
      <c r="Q348" s="125"/>
      <c r="R348" s="125"/>
      <c r="S348" s="125"/>
      <c r="T348" s="125"/>
      <c r="U348" s="810"/>
      <c r="V348" s="810"/>
      <c r="W348" s="810"/>
      <c r="X348" s="810"/>
      <c r="Y348" s="810"/>
      <c r="Z348" s="810"/>
      <c r="AA348" s="810"/>
      <c r="AB348" s="810"/>
      <c r="AC348" s="810"/>
      <c r="AD348" s="810"/>
      <c r="AE348" s="810"/>
      <c r="AF348" s="810"/>
      <c r="AG348" s="810"/>
      <c r="AH348" s="810"/>
      <c r="AI348" s="810"/>
      <c r="AJ348" s="810"/>
    </row>
    <row r="349" spans="1:36" ht="15.75" customHeight="1">
      <c r="A349" s="810"/>
      <c r="B349" s="810"/>
      <c r="C349" s="810"/>
      <c r="D349" s="810"/>
      <c r="E349" s="810"/>
      <c r="F349" s="810"/>
      <c r="G349" s="810"/>
      <c r="H349" s="810"/>
      <c r="I349" s="125"/>
      <c r="J349" s="125"/>
      <c r="K349" s="125"/>
      <c r="L349" s="125"/>
      <c r="M349" s="125"/>
      <c r="N349" s="125"/>
      <c r="O349" s="125"/>
      <c r="P349" s="125"/>
      <c r="Q349" s="125"/>
      <c r="R349" s="125"/>
      <c r="S349" s="125"/>
      <c r="T349" s="125"/>
      <c r="U349" s="810"/>
      <c r="V349" s="810"/>
      <c r="W349" s="810"/>
      <c r="X349" s="810"/>
      <c r="Y349" s="810"/>
      <c r="Z349" s="810"/>
      <c r="AA349" s="810"/>
      <c r="AB349" s="810"/>
      <c r="AC349" s="810"/>
      <c r="AD349" s="810"/>
      <c r="AE349" s="810"/>
      <c r="AF349" s="810"/>
      <c r="AG349" s="810"/>
      <c r="AH349" s="810"/>
      <c r="AI349" s="810"/>
      <c r="AJ349" s="810"/>
    </row>
    <row r="350" spans="1:36" ht="15.75" customHeight="1">
      <c r="A350" s="810"/>
      <c r="B350" s="810"/>
      <c r="C350" s="810"/>
      <c r="D350" s="810"/>
      <c r="E350" s="810"/>
      <c r="F350" s="810"/>
      <c r="G350" s="810"/>
      <c r="H350" s="810"/>
      <c r="I350" s="125"/>
      <c r="J350" s="125"/>
      <c r="K350" s="125"/>
      <c r="L350" s="125"/>
      <c r="M350" s="125"/>
      <c r="N350" s="125"/>
      <c r="O350" s="125"/>
      <c r="P350" s="125"/>
      <c r="Q350" s="125"/>
      <c r="R350" s="125"/>
      <c r="S350" s="125"/>
      <c r="T350" s="125"/>
      <c r="U350" s="810"/>
      <c r="V350" s="810"/>
      <c r="W350" s="810"/>
      <c r="X350" s="810"/>
      <c r="Y350" s="810"/>
      <c r="Z350" s="810"/>
      <c r="AA350" s="810"/>
      <c r="AB350" s="810"/>
      <c r="AC350" s="810"/>
      <c r="AD350" s="810"/>
      <c r="AE350" s="810"/>
      <c r="AF350" s="810"/>
      <c r="AG350" s="810"/>
      <c r="AH350" s="810"/>
      <c r="AI350" s="810"/>
      <c r="AJ350" s="810"/>
    </row>
    <row r="351" spans="1:36" ht="15.75" customHeight="1">
      <c r="A351" s="810"/>
      <c r="B351" s="810"/>
      <c r="C351" s="810"/>
      <c r="D351" s="810"/>
      <c r="E351" s="810"/>
      <c r="F351" s="810"/>
      <c r="G351" s="810"/>
      <c r="H351" s="810"/>
      <c r="I351" s="125"/>
      <c r="J351" s="125"/>
      <c r="K351" s="125"/>
      <c r="L351" s="125"/>
      <c r="M351" s="125"/>
      <c r="N351" s="125"/>
      <c r="O351" s="125"/>
      <c r="P351" s="125"/>
      <c r="Q351" s="125"/>
      <c r="R351" s="125"/>
      <c r="S351" s="125"/>
      <c r="T351" s="125"/>
      <c r="U351" s="810"/>
      <c r="V351" s="810"/>
      <c r="W351" s="810"/>
      <c r="X351" s="810"/>
      <c r="Y351" s="810"/>
      <c r="Z351" s="810"/>
      <c r="AA351" s="810"/>
      <c r="AB351" s="810"/>
      <c r="AC351" s="810"/>
      <c r="AD351" s="810"/>
      <c r="AE351" s="810"/>
      <c r="AF351" s="810"/>
      <c r="AG351" s="810"/>
      <c r="AH351" s="810"/>
      <c r="AI351" s="810"/>
      <c r="AJ351" s="810"/>
    </row>
    <row r="352" spans="1:36" ht="15.75" customHeight="1">
      <c r="A352" s="810"/>
      <c r="B352" s="810"/>
      <c r="C352" s="810"/>
      <c r="D352" s="810"/>
      <c r="E352" s="810"/>
      <c r="F352" s="810"/>
      <c r="G352" s="810"/>
      <c r="H352" s="810"/>
      <c r="I352" s="125"/>
      <c r="J352" s="125"/>
      <c r="K352" s="125"/>
      <c r="L352" s="125"/>
      <c r="M352" s="125"/>
      <c r="N352" s="125"/>
      <c r="O352" s="125"/>
      <c r="P352" s="125"/>
      <c r="Q352" s="125"/>
      <c r="R352" s="125"/>
      <c r="S352" s="125"/>
      <c r="T352" s="125"/>
      <c r="U352" s="810"/>
      <c r="V352" s="810"/>
      <c r="W352" s="810"/>
      <c r="X352" s="810"/>
      <c r="Y352" s="810"/>
      <c r="Z352" s="810"/>
      <c r="AA352" s="810"/>
      <c r="AB352" s="810"/>
      <c r="AC352" s="810"/>
      <c r="AD352" s="810"/>
      <c r="AE352" s="810"/>
      <c r="AF352" s="810"/>
      <c r="AG352" s="810"/>
      <c r="AH352" s="810"/>
      <c r="AI352" s="810"/>
      <c r="AJ352" s="810"/>
    </row>
    <row r="353" spans="1:36" ht="15.75" customHeight="1">
      <c r="A353" s="810"/>
      <c r="B353" s="810"/>
      <c r="C353" s="810"/>
      <c r="D353" s="810"/>
      <c r="E353" s="810"/>
      <c r="F353" s="810"/>
      <c r="G353" s="810"/>
      <c r="H353" s="810"/>
      <c r="I353" s="125"/>
      <c r="J353" s="125"/>
      <c r="K353" s="125"/>
      <c r="L353" s="125"/>
      <c r="M353" s="125"/>
      <c r="N353" s="125"/>
      <c r="O353" s="125"/>
      <c r="P353" s="125"/>
      <c r="Q353" s="125"/>
      <c r="R353" s="125"/>
      <c r="S353" s="125"/>
      <c r="T353" s="125"/>
      <c r="U353" s="810"/>
      <c r="V353" s="810"/>
      <c r="W353" s="810"/>
      <c r="X353" s="810"/>
      <c r="Y353" s="810"/>
      <c r="Z353" s="810"/>
      <c r="AA353" s="810"/>
      <c r="AB353" s="810"/>
      <c r="AC353" s="810"/>
      <c r="AD353" s="810"/>
      <c r="AE353" s="810"/>
      <c r="AF353" s="810"/>
      <c r="AG353" s="810"/>
      <c r="AH353" s="810"/>
      <c r="AI353" s="810"/>
      <c r="AJ353" s="810"/>
    </row>
    <row r="354" spans="1:36" ht="15.75" customHeight="1">
      <c r="A354" s="810"/>
      <c r="B354" s="810"/>
      <c r="C354" s="810"/>
      <c r="D354" s="810"/>
      <c r="E354" s="810"/>
      <c r="F354" s="810"/>
      <c r="G354" s="810"/>
      <c r="H354" s="810"/>
      <c r="I354" s="125"/>
      <c r="J354" s="125"/>
      <c r="K354" s="125"/>
      <c r="L354" s="125"/>
      <c r="M354" s="125"/>
      <c r="N354" s="125"/>
      <c r="O354" s="125"/>
      <c r="P354" s="125"/>
      <c r="Q354" s="125"/>
      <c r="R354" s="125"/>
      <c r="S354" s="125"/>
      <c r="T354" s="125"/>
      <c r="U354" s="810"/>
      <c r="V354" s="810"/>
      <c r="W354" s="810"/>
      <c r="X354" s="810"/>
      <c r="Y354" s="810"/>
      <c r="Z354" s="810"/>
      <c r="AA354" s="810"/>
      <c r="AB354" s="810"/>
      <c r="AC354" s="810"/>
      <c r="AD354" s="810"/>
      <c r="AE354" s="810"/>
      <c r="AF354" s="810"/>
      <c r="AG354" s="810"/>
      <c r="AH354" s="810"/>
      <c r="AI354" s="810"/>
      <c r="AJ354" s="810"/>
    </row>
    <row r="355" spans="1:36" ht="15.75" customHeight="1">
      <c r="A355" s="810"/>
      <c r="B355" s="810"/>
      <c r="C355" s="810"/>
      <c r="D355" s="810"/>
      <c r="E355" s="810"/>
      <c r="F355" s="810"/>
      <c r="G355" s="810"/>
      <c r="H355" s="810"/>
      <c r="I355" s="125"/>
      <c r="J355" s="125"/>
      <c r="K355" s="125"/>
      <c r="L355" s="125"/>
      <c r="M355" s="125"/>
      <c r="N355" s="125"/>
      <c r="O355" s="125"/>
      <c r="P355" s="125"/>
      <c r="Q355" s="125"/>
      <c r="R355" s="125"/>
      <c r="S355" s="125"/>
      <c r="T355" s="125"/>
      <c r="U355" s="810"/>
      <c r="V355" s="810"/>
      <c r="W355" s="810"/>
      <c r="X355" s="810"/>
      <c r="Y355" s="810"/>
      <c r="Z355" s="810"/>
      <c r="AA355" s="810"/>
      <c r="AB355" s="810"/>
      <c r="AC355" s="810"/>
      <c r="AD355" s="810"/>
      <c r="AE355" s="810"/>
      <c r="AF355" s="810"/>
      <c r="AG355" s="810"/>
      <c r="AH355" s="810"/>
      <c r="AI355" s="810"/>
      <c r="AJ355" s="810"/>
    </row>
    <row r="356" spans="1:36" ht="15.75" customHeight="1">
      <c r="A356" s="810"/>
      <c r="B356" s="810"/>
      <c r="C356" s="810"/>
      <c r="D356" s="810"/>
      <c r="E356" s="810"/>
      <c r="F356" s="810"/>
      <c r="G356" s="810"/>
      <c r="H356" s="810"/>
      <c r="I356" s="125"/>
      <c r="J356" s="125"/>
      <c r="K356" s="125"/>
      <c r="L356" s="125"/>
      <c r="M356" s="125"/>
      <c r="N356" s="125"/>
      <c r="O356" s="125"/>
      <c r="P356" s="125"/>
      <c r="Q356" s="125"/>
      <c r="R356" s="125"/>
      <c r="S356" s="125"/>
      <c r="T356" s="125"/>
      <c r="U356" s="810"/>
      <c r="V356" s="810"/>
      <c r="W356" s="810"/>
      <c r="X356" s="810"/>
      <c r="Y356" s="810"/>
      <c r="Z356" s="810"/>
      <c r="AA356" s="810"/>
      <c r="AB356" s="810"/>
      <c r="AC356" s="810"/>
      <c r="AD356" s="810"/>
      <c r="AE356" s="810"/>
      <c r="AF356" s="810"/>
      <c r="AG356" s="810"/>
      <c r="AH356" s="810"/>
      <c r="AI356" s="810"/>
      <c r="AJ356" s="810"/>
    </row>
    <row r="357" spans="1:36" ht="15.75" customHeight="1">
      <c r="A357" s="810"/>
      <c r="B357" s="810"/>
      <c r="C357" s="810"/>
      <c r="D357" s="810"/>
      <c r="E357" s="810"/>
      <c r="F357" s="810"/>
      <c r="G357" s="810"/>
      <c r="H357" s="810"/>
      <c r="I357" s="125"/>
      <c r="J357" s="125"/>
      <c r="K357" s="125"/>
      <c r="L357" s="125"/>
      <c r="M357" s="125"/>
      <c r="N357" s="125"/>
      <c r="O357" s="125"/>
      <c r="P357" s="125"/>
      <c r="Q357" s="125"/>
      <c r="R357" s="125"/>
      <c r="S357" s="125"/>
      <c r="T357" s="125"/>
      <c r="U357" s="810"/>
      <c r="V357" s="810"/>
      <c r="W357" s="810"/>
      <c r="X357" s="810"/>
      <c r="Y357" s="810"/>
      <c r="Z357" s="810"/>
      <c r="AA357" s="810"/>
      <c r="AB357" s="810"/>
      <c r="AC357" s="810"/>
      <c r="AD357" s="810"/>
      <c r="AE357" s="810"/>
      <c r="AF357" s="810"/>
      <c r="AG357" s="810"/>
      <c r="AH357" s="810"/>
      <c r="AI357" s="810"/>
      <c r="AJ357" s="810"/>
    </row>
    <row r="358" spans="1:36" ht="15.75" customHeight="1">
      <c r="A358" s="810"/>
      <c r="B358" s="810"/>
      <c r="C358" s="810"/>
      <c r="D358" s="810"/>
      <c r="E358" s="810"/>
      <c r="F358" s="810"/>
      <c r="G358" s="810"/>
      <c r="H358" s="810"/>
      <c r="I358" s="125"/>
      <c r="J358" s="125"/>
      <c r="K358" s="125"/>
      <c r="L358" s="125"/>
      <c r="M358" s="125"/>
      <c r="N358" s="125"/>
      <c r="O358" s="125"/>
      <c r="P358" s="125"/>
      <c r="Q358" s="125"/>
      <c r="R358" s="125"/>
      <c r="S358" s="125"/>
      <c r="T358" s="125"/>
      <c r="U358" s="810"/>
      <c r="V358" s="810"/>
      <c r="W358" s="810"/>
      <c r="X358" s="810"/>
      <c r="Y358" s="810"/>
      <c r="Z358" s="810"/>
      <c r="AA358" s="810"/>
      <c r="AB358" s="810"/>
      <c r="AC358" s="810"/>
      <c r="AD358" s="810"/>
      <c r="AE358" s="810"/>
      <c r="AF358" s="810"/>
      <c r="AG358" s="810"/>
      <c r="AH358" s="810"/>
      <c r="AI358" s="810"/>
      <c r="AJ358" s="810"/>
    </row>
    <row r="359" spans="1:36" ht="15.75" customHeight="1">
      <c r="A359" s="810"/>
      <c r="B359" s="810"/>
      <c r="C359" s="810"/>
      <c r="D359" s="810"/>
      <c r="E359" s="810"/>
      <c r="F359" s="810"/>
      <c r="G359" s="810"/>
      <c r="H359" s="810"/>
      <c r="I359" s="125"/>
      <c r="J359" s="125"/>
      <c r="K359" s="125"/>
      <c r="L359" s="125"/>
      <c r="M359" s="125"/>
      <c r="N359" s="125"/>
      <c r="O359" s="125"/>
      <c r="P359" s="125"/>
      <c r="Q359" s="125"/>
      <c r="R359" s="125"/>
      <c r="S359" s="125"/>
      <c r="T359" s="125"/>
      <c r="U359" s="810"/>
      <c r="V359" s="810"/>
      <c r="W359" s="810"/>
      <c r="X359" s="810"/>
      <c r="Y359" s="810"/>
      <c r="Z359" s="810"/>
      <c r="AA359" s="810"/>
      <c r="AB359" s="810"/>
      <c r="AC359" s="810"/>
      <c r="AD359" s="810"/>
      <c r="AE359" s="810"/>
      <c r="AF359" s="810"/>
      <c r="AG359" s="810"/>
      <c r="AH359" s="810"/>
      <c r="AI359" s="810"/>
      <c r="AJ359" s="810"/>
    </row>
    <row r="360" spans="1:36" ht="15.75" customHeight="1">
      <c r="A360" s="810"/>
      <c r="B360" s="810"/>
      <c r="C360" s="810"/>
      <c r="D360" s="810"/>
      <c r="E360" s="810"/>
      <c r="F360" s="810"/>
      <c r="G360" s="810"/>
      <c r="H360" s="810"/>
      <c r="I360" s="125"/>
      <c r="J360" s="125"/>
      <c r="K360" s="125"/>
      <c r="L360" s="125"/>
      <c r="M360" s="125"/>
      <c r="N360" s="125"/>
      <c r="O360" s="125"/>
      <c r="P360" s="125"/>
      <c r="Q360" s="125"/>
      <c r="R360" s="125"/>
      <c r="S360" s="125"/>
      <c r="T360" s="125"/>
      <c r="U360" s="810"/>
      <c r="V360" s="810"/>
      <c r="W360" s="810"/>
      <c r="X360" s="810"/>
      <c r="Y360" s="810"/>
      <c r="Z360" s="810"/>
      <c r="AA360" s="810"/>
      <c r="AB360" s="810"/>
      <c r="AC360" s="810"/>
      <c r="AD360" s="810"/>
      <c r="AE360" s="810"/>
      <c r="AF360" s="810"/>
      <c r="AG360" s="810"/>
      <c r="AH360" s="810"/>
      <c r="AI360" s="810"/>
      <c r="AJ360" s="810"/>
    </row>
    <row r="361" spans="1:36" ht="15.75" customHeight="1">
      <c r="A361" s="810"/>
      <c r="B361" s="810"/>
      <c r="C361" s="810"/>
      <c r="D361" s="810"/>
      <c r="E361" s="810"/>
      <c r="F361" s="810"/>
      <c r="G361" s="810"/>
      <c r="H361" s="810"/>
      <c r="I361" s="125"/>
      <c r="J361" s="125"/>
      <c r="K361" s="125"/>
      <c r="L361" s="125"/>
      <c r="M361" s="125"/>
      <c r="N361" s="125"/>
      <c r="O361" s="125"/>
      <c r="P361" s="125"/>
      <c r="Q361" s="125"/>
      <c r="R361" s="125"/>
      <c r="S361" s="125"/>
      <c r="T361" s="125"/>
      <c r="U361" s="810"/>
      <c r="V361" s="810"/>
      <c r="W361" s="810"/>
      <c r="X361" s="810"/>
      <c r="Y361" s="810"/>
      <c r="Z361" s="810"/>
      <c r="AA361" s="810"/>
      <c r="AB361" s="810"/>
      <c r="AC361" s="810"/>
      <c r="AD361" s="810"/>
      <c r="AE361" s="810"/>
      <c r="AF361" s="810"/>
      <c r="AG361" s="810"/>
      <c r="AH361" s="810"/>
      <c r="AI361" s="810"/>
      <c r="AJ361" s="810"/>
    </row>
    <row r="362" spans="1:36" ht="15.75" customHeight="1">
      <c r="A362" s="810"/>
      <c r="B362" s="810"/>
      <c r="C362" s="810"/>
      <c r="D362" s="810"/>
      <c r="E362" s="810"/>
      <c r="F362" s="810"/>
      <c r="G362" s="810"/>
      <c r="H362" s="810"/>
      <c r="I362" s="125"/>
      <c r="J362" s="125"/>
      <c r="K362" s="125"/>
      <c r="L362" s="125"/>
      <c r="M362" s="125"/>
      <c r="N362" s="125"/>
      <c r="O362" s="125"/>
      <c r="P362" s="125"/>
      <c r="Q362" s="125"/>
      <c r="R362" s="125"/>
      <c r="S362" s="125"/>
      <c r="T362" s="125"/>
      <c r="U362" s="810"/>
      <c r="V362" s="810"/>
      <c r="W362" s="810"/>
      <c r="X362" s="810"/>
      <c r="Y362" s="810"/>
      <c r="Z362" s="810"/>
      <c r="AA362" s="810"/>
      <c r="AB362" s="810"/>
      <c r="AC362" s="810"/>
      <c r="AD362" s="810"/>
      <c r="AE362" s="810"/>
      <c r="AF362" s="810"/>
      <c r="AG362" s="810"/>
      <c r="AH362" s="810"/>
      <c r="AI362" s="810"/>
      <c r="AJ362" s="810"/>
    </row>
    <row r="363" spans="1:36" ht="15.75" customHeight="1">
      <c r="A363" s="810"/>
      <c r="B363" s="810"/>
      <c r="C363" s="810"/>
      <c r="D363" s="810"/>
      <c r="E363" s="810"/>
      <c r="F363" s="810"/>
      <c r="G363" s="810"/>
      <c r="H363" s="810"/>
      <c r="I363" s="125"/>
      <c r="J363" s="125"/>
      <c r="K363" s="125"/>
      <c r="L363" s="125"/>
      <c r="M363" s="125"/>
      <c r="N363" s="125"/>
      <c r="O363" s="125"/>
      <c r="P363" s="125"/>
      <c r="Q363" s="125"/>
      <c r="R363" s="125"/>
      <c r="S363" s="125"/>
      <c r="T363" s="125"/>
      <c r="U363" s="810"/>
      <c r="V363" s="810"/>
      <c r="W363" s="810"/>
      <c r="X363" s="810"/>
      <c r="Y363" s="810"/>
      <c r="Z363" s="810"/>
      <c r="AA363" s="810"/>
      <c r="AB363" s="810"/>
      <c r="AC363" s="810"/>
      <c r="AD363" s="810"/>
      <c r="AE363" s="810"/>
      <c r="AF363" s="810"/>
      <c r="AG363" s="810"/>
      <c r="AH363" s="810"/>
      <c r="AI363" s="810"/>
      <c r="AJ363" s="810"/>
    </row>
    <row r="364" spans="1:36" ht="15.75" customHeight="1">
      <c r="A364" s="810"/>
      <c r="B364" s="810"/>
      <c r="C364" s="810"/>
      <c r="D364" s="810"/>
      <c r="E364" s="810"/>
      <c r="F364" s="810"/>
      <c r="G364" s="810"/>
      <c r="H364" s="810"/>
      <c r="I364" s="125"/>
      <c r="J364" s="125"/>
      <c r="K364" s="125"/>
      <c r="L364" s="125"/>
      <c r="M364" s="125"/>
      <c r="N364" s="125"/>
      <c r="O364" s="125"/>
      <c r="P364" s="125"/>
      <c r="Q364" s="125"/>
      <c r="R364" s="125"/>
      <c r="S364" s="125"/>
      <c r="T364" s="125"/>
      <c r="U364" s="810"/>
      <c r="V364" s="810"/>
      <c r="W364" s="810"/>
      <c r="X364" s="810"/>
      <c r="Y364" s="810"/>
      <c r="Z364" s="810"/>
      <c r="AA364" s="810"/>
      <c r="AB364" s="810"/>
      <c r="AC364" s="810"/>
      <c r="AD364" s="810"/>
      <c r="AE364" s="810"/>
      <c r="AF364" s="810"/>
      <c r="AG364" s="810"/>
      <c r="AH364" s="810"/>
      <c r="AI364" s="810"/>
      <c r="AJ364" s="810"/>
    </row>
    <row r="365" spans="1:36" ht="15.75" customHeight="1">
      <c r="A365" s="810"/>
      <c r="B365" s="810"/>
      <c r="C365" s="810"/>
      <c r="D365" s="810"/>
      <c r="E365" s="810"/>
      <c r="F365" s="810"/>
      <c r="G365" s="810"/>
      <c r="H365" s="810"/>
      <c r="I365" s="125"/>
      <c r="J365" s="125"/>
      <c r="K365" s="125"/>
      <c r="L365" s="125"/>
      <c r="M365" s="125"/>
      <c r="N365" s="125"/>
      <c r="O365" s="125"/>
      <c r="P365" s="125"/>
      <c r="Q365" s="125"/>
      <c r="R365" s="125"/>
      <c r="S365" s="125"/>
      <c r="T365" s="125"/>
      <c r="U365" s="810"/>
      <c r="V365" s="810"/>
      <c r="W365" s="810"/>
      <c r="X365" s="810"/>
      <c r="Y365" s="810"/>
      <c r="Z365" s="810"/>
      <c r="AA365" s="810"/>
      <c r="AB365" s="810"/>
      <c r="AC365" s="810"/>
      <c r="AD365" s="810"/>
      <c r="AE365" s="810"/>
      <c r="AF365" s="810"/>
      <c r="AG365" s="810"/>
      <c r="AH365" s="810"/>
      <c r="AI365" s="810"/>
      <c r="AJ365" s="810"/>
    </row>
    <row r="366" spans="1:36" ht="15.75" customHeight="1">
      <c r="A366" s="810"/>
      <c r="B366" s="810"/>
      <c r="C366" s="810"/>
      <c r="D366" s="810"/>
      <c r="E366" s="810"/>
      <c r="F366" s="810"/>
      <c r="G366" s="810"/>
      <c r="H366" s="810"/>
      <c r="I366" s="125"/>
      <c r="J366" s="125"/>
      <c r="K366" s="125"/>
      <c r="L366" s="125"/>
      <c r="M366" s="125"/>
      <c r="N366" s="125"/>
      <c r="O366" s="125"/>
      <c r="P366" s="125"/>
      <c r="Q366" s="125"/>
      <c r="R366" s="125"/>
      <c r="S366" s="125"/>
      <c r="T366" s="125"/>
      <c r="U366" s="810"/>
      <c r="V366" s="810"/>
      <c r="W366" s="810"/>
      <c r="X366" s="810"/>
      <c r="Y366" s="810"/>
      <c r="Z366" s="810"/>
      <c r="AA366" s="810"/>
      <c r="AB366" s="810"/>
      <c r="AC366" s="810"/>
      <c r="AD366" s="810"/>
      <c r="AE366" s="810"/>
      <c r="AF366" s="810"/>
      <c r="AG366" s="810"/>
      <c r="AH366" s="810"/>
      <c r="AI366" s="810"/>
      <c r="AJ366" s="810"/>
    </row>
    <row r="367" spans="1:36" ht="15.75" customHeight="1">
      <c r="A367" s="810"/>
      <c r="B367" s="810"/>
      <c r="C367" s="810"/>
      <c r="D367" s="810"/>
      <c r="E367" s="810"/>
      <c r="F367" s="810"/>
      <c r="G367" s="810"/>
      <c r="H367" s="810"/>
      <c r="I367" s="125"/>
      <c r="J367" s="125"/>
      <c r="K367" s="125"/>
      <c r="L367" s="125"/>
      <c r="M367" s="125"/>
      <c r="N367" s="125"/>
      <c r="O367" s="125"/>
      <c r="P367" s="125"/>
      <c r="Q367" s="125"/>
      <c r="R367" s="125"/>
      <c r="S367" s="125"/>
      <c r="T367" s="125"/>
      <c r="U367" s="810"/>
      <c r="V367" s="810"/>
      <c r="W367" s="810"/>
      <c r="X367" s="810"/>
      <c r="Y367" s="810"/>
      <c r="Z367" s="810"/>
      <c r="AA367" s="810"/>
      <c r="AB367" s="810"/>
      <c r="AC367" s="810"/>
      <c r="AD367" s="810"/>
      <c r="AE367" s="810"/>
      <c r="AF367" s="810"/>
      <c r="AG367" s="810"/>
      <c r="AH367" s="810"/>
      <c r="AI367" s="810"/>
      <c r="AJ367" s="810"/>
    </row>
    <row r="368" spans="1:36" ht="15.75" customHeight="1">
      <c r="A368" s="810"/>
      <c r="B368" s="810"/>
      <c r="C368" s="810"/>
      <c r="D368" s="810"/>
      <c r="E368" s="810"/>
      <c r="F368" s="810"/>
      <c r="G368" s="810"/>
      <c r="H368" s="810"/>
      <c r="I368" s="125"/>
      <c r="J368" s="125"/>
      <c r="K368" s="125"/>
      <c r="L368" s="125"/>
      <c r="M368" s="125"/>
      <c r="N368" s="125"/>
      <c r="O368" s="125"/>
      <c r="P368" s="125"/>
      <c r="Q368" s="125"/>
      <c r="R368" s="125"/>
      <c r="S368" s="125"/>
      <c r="T368" s="125"/>
      <c r="U368" s="810"/>
      <c r="V368" s="810"/>
      <c r="W368" s="810"/>
      <c r="X368" s="810"/>
      <c r="Y368" s="810"/>
      <c r="Z368" s="810"/>
      <c r="AA368" s="810"/>
      <c r="AB368" s="810"/>
      <c r="AC368" s="810"/>
      <c r="AD368" s="810"/>
      <c r="AE368" s="810"/>
      <c r="AF368" s="810"/>
      <c r="AG368" s="810"/>
      <c r="AH368" s="810"/>
      <c r="AI368" s="810"/>
      <c r="AJ368" s="810"/>
    </row>
    <row r="369" spans="1:36" ht="15.75" customHeight="1">
      <c r="A369" s="810"/>
      <c r="B369" s="810"/>
      <c r="C369" s="810"/>
      <c r="D369" s="810"/>
      <c r="E369" s="810"/>
      <c r="F369" s="810"/>
      <c r="G369" s="810"/>
      <c r="H369" s="810"/>
      <c r="I369" s="125"/>
      <c r="J369" s="125"/>
      <c r="K369" s="125"/>
      <c r="L369" s="125"/>
      <c r="M369" s="125"/>
      <c r="N369" s="125"/>
      <c r="O369" s="125"/>
      <c r="P369" s="125"/>
      <c r="Q369" s="125"/>
      <c r="R369" s="125"/>
      <c r="S369" s="125"/>
      <c r="T369" s="125"/>
      <c r="U369" s="810"/>
      <c r="V369" s="810"/>
      <c r="W369" s="810"/>
      <c r="X369" s="810"/>
      <c r="Y369" s="810"/>
      <c r="Z369" s="810"/>
      <c r="AA369" s="810"/>
      <c r="AB369" s="810"/>
      <c r="AC369" s="810"/>
      <c r="AD369" s="810"/>
      <c r="AE369" s="810"/>
      <c r="AF369" s="810"/>
      <c r="AG369" s="810"/>
      <c r="AH369" s="810"/>
      <c r="AI369" s="810"/>
      <c r="AJ369" s="810"/>
    </row>
    <row r="370" spans="1:36" ht="15.75" customHeight="1">
      <c r="A370" s="810"/>
      <c r="B370" s="810"/>
      <c r="C370" s="810"/>
      <c r="D370" s="810"/>
      <c r="E370" s="810"/>
      <c r="F370" s="810"/>
      <c r="G370" s="810"/>
      <c r="H370" s="810"/>
      <c r="I370" s="125"/>
      <c r="J370" s="125"/>
      <c r="K370" s="125"/>
      <c r="L370" s="125"/>
      <c r="M370" s="125"/>
      <c r="N370" s="125"/>
      <c r="O370" s="125"/>
      <c r="P370" s="125"/>
      <c r="Q370" s="125"/>
      <c r="R370" s="125"/>
      <c r="S370" s="125"/>
      <c r="T370" s="125"/>
      <c r="U370" s="810"/>
      <c r="V370" s="810"/>
      <c r="W370" s="810"/>
      <c r="X370" s="810"/>
      <c r="Y370" s="810"/>
      <c r="Z370" s="810"/>
      <c r="AA370" s="810"/>
      <c r="AB370" s="810"/>
      <c r="AC370" s="810"/>
      <c r="AD370" s="810"/>
      <c r="AE370" s="810"/>
      <c r="AF370" s="810"/>
      <c r="AG370" s="810"/>
      <c r="AH370" s="810"/>
      <c r="AI370" s="810"/>
      <c r="AJ370" s="810"/>
    </row>
    <row r="371" spans="1:36" ht="15.75" customHeight="1">
      <c r="A371" s="810"/>
      <c r="B371" s="810"/>
      <c r="C371" s="810"/>
      <c r="D371" s="810"/>
      <c r="E371" s="810"/>
      <c r="F371" s="810"/>
      <c r="G371" s="810"/>
      <c r="H371" s="810"/>
      <c r="I371" s="125"/>
      <c r="J371" s="125"/>
      <c r="K371" s="125"/>
      <c r="L371" s="125"/>
      <c r="M371" s="125"/>
      <c r="N371" s="125"/>
      <c r="O371" s="125"/>
      <c r="P371" s="125"/>
      <c r="Q371" s="125"/>
      <c r="R371" s="125"/>
      <c r="S371" s="125"/>
      <c r="T371" s="125"/>
      <c r="U371" s="810"/>
      <c r="V371" s="810"/>
      <c r="W371" s="810"/>
      <c r="X371" s="810"/>
      <c r="Y371" s="810"/>
      <c r="Z371" s="810"/>
      <c r="AA371" s="810"/>
      <c r="AB371" s="810"/>
      <c r="AC371" s="810"/>
      <c r="AD371" s="810"/>
      <c r="AE371" s="810"/>
      <c r="AF371" s="810"/>
      <c r="AG371" s="810"/>
      <c r="AH371" s="810"/>
      <c r="AI371" s="810"/>
      <c r="AJ371" s="810"/>
    </row>
    <row r="372" spans="1:36" ht="15.75" customHeight="1">
      <c r="A372" s="810"/>
      <c r="B372" s="810"/>
      <c r="C372" s="810"/>
      <c r="D372" s="810"/>
      <c r="E372" s="810"/>
      <c r="F372" s="810"/>
      <c r="G372" s="810"/>
      <c r="H372" s="810"/>
      <c r="I372" s="125"/>
      <c r="J372" s="125"/>
      <c r="K372" s="125"/>
      <c r="L372" s="125"/>
      <c r="M372" s="125"/>
      <c r="N372" s="125"/>
      <c r="O372" s="125"/>
      <c r="P372" s="125"/>
      <c r="Q372" s="125"/>
      <c r="R372" s="125"/>
      <c r="S372" s="125"/>
      <c r="T372" s="125"/>
      <c r="U372" s="810"/>
      <c r="V372" s="810"/>
      <c r="W372" s="810"/>
      <c r="X372" s="810"/>
      <c r="Y372" s="810"/>
      <c r="Z372" s="810"/>
      <c r="AA372" s="810"/>
      <c r="AB372" s="810"/>
      <c r="AC372" s="810"/>
      <c r="AD372" s="810"/>
      <c r="AE372" s="810"/>
      <c r="AF372" s="810"/>
      <c r="AG372" s="810"/>
      <c r="AH372" s="810"/>
      <c r="AI372" s="810"/>
      <c r="AJ372" s="810"/>
    </row>
    <row r="373" spans="1:36" ht="15.75" customHeight="1">
      <c r="A373" s="810"/>
      <c r="B373" s="810"/>
      <c r="C373" s="810"/>
      <c r="D373" s="810"/>
      <c r="E373" s="810"/>
      <c r="F373" s="810"/>
      <c r="G373" s="810"/>
      <c r="H373" s="810"/>
      <c r="I373" s="125"/>
      <c r="J373" s="125"/>
      <c r="K373" s="125"/>
      <c r="L373" s="125"/>
      <c r="M373" s="125"/>
      <c r="N373" s="125"/>
      <c r="O373" s="125"/>
      <c r="P373" s="125"/>
      <c r="Q373" s="125"/>
      <c r="R373" s="125"/>
      <c r="S373" s="125"/>
      <c r="T373" s="125"/>
      <c r="U373" s="810"/>
      <c r="V373" s="810"/>
      <c r="W373" s="810"/>
      <c r="X373" s="810"/>
      <c r="Y373" s="810"/>
      <c r="Z373" s="810"/>
      <c r="AA373" s="810"/>
      <c r="AB373" s="810"/>
      <c r="AC373" s="810"/>
      <c r="AD373" s="810"/>
      <c r="AE373" s="810"/>
      <c r="AF373" s="810"/>
      <c r="AG373" s="810"/>
      <c r="AH373" s="810"/>
      <c r="AI373" s="810"/>
      <c r="AJ373" s="810"/>
    </row>
    <row r="374" spans="1:36" ht="15.75" customHeight="1">
      <c r="A374" s="810"/>
      <c r="B374" s="810"/>
      <c r="C374" s="810"/>
      <c r="D374" s="810"/>
      <c r="E374" s="810"/>
      <c r="F374" s="810"/>
      <c r="G374" s="810"/>
      <c r="H374" s="810"/>
      <c r="I374" s="125"/>
      <c r="J374" s="125"/>
      <c r="K374" s="125"/>
      <c r="L374" s="125"/>
      <c r="M374" s="125"/>
      <c r="N374" s="125"/>
      <c r="O374" s="125"/>
      <c r="P374" s="125"/>
      <c r="Q374" s="125"/>
      <c r="R374" s="125"/>
      <c r="S374" s="125"/>
      <c r="T374" s="125"/>
      <c r="U374" s="810"/>
      <c r="V374" s="810"/>
      <c r="W374" s="810"/>
      <c r="X374" s="810"/>
      <c r="Y374" s="810"/>
      <c r="Z374" s="810"/>
      <c r="AA374" s="810"/>
      <c r="AB374" s="810"/>
      <c r="AC374" s="810"/>
      <c r="AD374" s="810"/>
      <c r="AE374" s="810"/>
      <c r="AF374" s="810"/>
      <c r="AG374" s="810"/>
      <c r="AH374" s="810"/>
      <c r="AI374" s="810"/>
      <c r="AJ374" s="810"/>
    </row>
    <row r="375" spans="1:36" ht="15.75" customHeight="1">
      <c r="A375" s="810"/>
      <c r="B375" s="810"/>
      <c r="C375" s="810"/>
      <c r="D375" s="810"/>
      <c r="E375" s="810"/>
      <c r="F375" s="810"/>
      <c r="G375" s="810"/>
      <c r="H375" s="810"/>
      <c r="I375" s="125"/>
      <c r="J375" s="125"/>
      <c r="K375" s="125"/>
      <c r="L375" s="125"/>
      <c r="M375" s="125"/>
      <c r="N375" s="125"/>
      <c r="O375" s="125"/>
      <c r="P375" s="125"/>
      <c r="Q375" s="125"/>
      <c r="R375" s="125"/>
      <c r="S375" s="125"/>
      <c r="T375" s="125"/>
      <c r="U375" s="810"/>
      <c r="V375" s="810"/>
      <c r="W375" s="810"/>
      <c r="X375" s="810"/>
      <c r="Y375" s="810"/>
      <c r="Z375" s="810"/>
      <c r="AA375" s="810"/>
      <c r="AB375" s="810"/>
      <c r="AC375" s="810"/>
      <c r="AD375" s="810"/>
      <c r="AE375" s="810"/>
      <c r="AF375" s="810"/>
      <c r="AG375" s="810"/>
      <c r="AH375" s="810"/>
      <c r="AI375" s="810"/>
      <c r="AJ375" s="810"/>
    </row>
    <row r="376" spans="1:36" ht="15.75" customHeight="1">
      <c r="A376" s="810"/>
      <c r="B376" s="810"/>
      <c r="C376" s="810"/>
      <c r="D376" s="810"/>
      <c r="E376" s="810"/>
      <c r="F376" s="810"/>
      <c r="G376" s="810"/>
      <c r="H376" s="810"/>
      <c r="I376" s="125"/>
      <c r="J376" s="125"/>
      <c r="K376" s="125"/>
      <c r="L376" s="125"/>
      <c r="M376" s="125"/>
      <c r="N376" s="125"/>
      <c r="O376" s="125"/>
      <c r="P376" s="125"/>
      <c r="Q376" s="125"/>
      <c r="R376" s="125"/>
      <c r="S376" s="125"/>
      <c r="T376" s="125"/>
      <c r="U376" s="810"/>
      <c r="V376" s="810"/>
      <c r="W376" s="810"/>
      <c r="X376" s="810"/>
      <c r="Y376" s="810"/>
      <c r="Z376" s="810"/>
      <c r="AA376" s="810"/>
      <c r="AB376" s="810"/>
      <c r="AC376" s="810"/>
      <c r="AD376" s="810"/>
      <c r="AE376" s="810"/>
      <c r="AF376" s="810"/>
      <c r="AG376" s="810"/>
      <c r="AH376" s="810"/>
      <c r="AI376" s="810"/>
      <c r="AJ376" s="810"/>
    </row>
    <row r="377" spans="1:36" ht="15.75" customHeight="1">
      <c r="A377" s="810"/>
      <c r="B377" s="810"/>
      <c r="C377" s="810"/>
      <c r="D377" s="810"/>
      <c r="E377" s="810"/>
      <c r="F377" s="810"/>
      <c r="G377" s="810"/>
      <c r="H377" s="810"/>
      <c r="I377" s="125"/>
      <c r="J377" s="125"/>
      <c r="K377" s="125"/>
      <c r="L377" s="125"/>
      <c r="M377" s="125"/>
      <c r="N377" s="125"/>
      <c r="O377" s="125"/>
      <c r="P377" s="125"/>
      <c r="Q377" s="125"/>
      <c r="R377" s="125"/>
      <c r="S377" s="125"/>
      <c r="T377" s="125"/>
      <c r="U377" s="810"/>
      <c r="V377" s="810"/>
      <c r="W377" s="810"/>
      <c r="X377" s="810"/>
      <c r="Y377" s="810"/>
      <c r="Z377" s="810"/>
      <c r="AA377" s="810"/>
      <c r="AB377" s="810"/>
      <c r="AC377" s="810"/>
      <c r="AD377" s="810"/>
      <c r="AE377" s="810"/>
      <c r="AF377" s="810"/>
      <c r="AG377" s="810"/>
      <c r="AH377" s="810"/>
      <c r="AI377" s="810"/>
      <c r="AJ377" s="810"/>
    </row>
    <row r="378" spans="1:36" ht="15.75" customHeight="1">
      <c r="A378" s="810"/>
      <c r="B378" s="810"/>
      <c r="C378" s="810"/>
      <c r="D378" s="810"/>
      <c r="E378" s="810"/>
      <c r="F378" s="810"/>
      <c r="G378" s="810"/>
      <c r="H378" s="810"/>
      <c r="I378" s="125"/>
      <c r="J378" s="125"/>
      <c r="K378" s="125"/>
      <c r="L378" s="125"/>
      <c r="M378" s="125"/>
      <c r="N378" s="125"/>
      <c r="O378" s="125"/>
      <c r="P378" s="125"/>
      <c r="Q378" s="125"/>
      <c r="R378" s="125"/>
      <c r="S378" s="125"/>
      <c r="T378" s="125"/>
      <c r="U378" s="810"/>
      <c r="V378" s="810"/>
      <c r="W378" s="810"/>
      <c r="X378" s="810"/>
      <c r="Y378" s="810"/>
      <c r="Z378" s="810"/>
      <c r="AA378" s="810"/>
      <c r="AB378" s="810"/>
      <c r="AC378" s="810"/>
      <c r="AD378" s="810"/>
      <c r="AE378" s="810"/>
      <c r="AF378" s="810"/>
      <c r="AG378" s="810"/>
      <c r="AH378" s="810"/>
      <c r="AI378" s="810"/>
      <c r="AJ378" s="810"/>
    </row>
    <row r="379" spans="1:36" ht="15.75" customHeight="1">
      <c r="A379" s="810"/>
      <c r="B379" s="810"/>
      <c r="C379" s="810"/>
      <c r="D379" s="810"/>
      <c r="E379" s="810"/>
      <c r="F379" s="810"/>
      <c r="G379" s="810"/>
      <c r="H379" s="810"/>
      <c r="I379" s="125"/>
      <c r="J379" s="125"/>
      <c r="K379" s="125"/>
      <c r="L379" s="125"/>
      <c r="M379" s="125"/>
      <c r="N379" s="125"/>
      <c r="O379" s="125"/>
      <c r="P379" s="125"/>
      <c r="Q379" s="125"/>
      <c r="R379" s="125"/>
      <c r="S379" s="125"/>
      <c r="T379" s="125"/>
      <c r="U379" s="810"/>
      <c r="V379" s="810"/>
      <c r="W379" s="810"/>
      <c r="X379" s="810"/>
      <c r="Y379" s="810"/>
      <c r="Z379" s="810"/>
      <c r="AA379" s="810"/>
      <c r="AB379" s="810"/>
      <c r="AC379" s="810"/>
      <c r="AD379" s="810"/>
      <c r="AE379" s="810"/>
      <c r="AF379" s="810"/>
      <c r="AG379" s="810"/>
      <c r="AH379" s="810"/>
      <c r="AI379" s="810"/>
      <c r="AJ379" s="810"/>
    </row>
    <row r="380" spans="1:36" ht="15.75" customHeight="1">
      <c r="A380" s="810"/>
      <c r="B380" s="810"/>
      <c r="C380" s="810"/>
      <c r="D380" s="810"/>
      <c r="E380" s="810"/>
      <c r="F380" s="810"/>
      <c r="G380" s="810"/>
      <c r="H380" s="810"/>
      <c r="I380" s="125"/>
      <c r="J380" s="125"/>
      <c r="K380" s="125"/>
      <c r="L380" s="125"/>
      <c r="M380" s="125"/>
      <c r="N380" s="125"/>
      <c r="O380" s="125"/>
      <c r="P380" s="125"/>
      <c r="Q380" s="125"/>
      <c r="R380" s="125"/>
      <c r="S380" s="125"/>
      <c r="T380" s="125"/>
      <c r="U380" s="810"/>
      <c r="V380" s="810"/>
      <c r="W380" s="810"/>
      <c r="X380" s="810"/>
      <c r="Y380" s="810"/>
      <c r="Z380" s="810"/>
      <c r="AA380" s="810"/>
      <c r="AB380" s="810"/>
      <c r="AC380" s="810"/>
      <c r="AD380" s="810"/>
      <c r="AE380" s="810"/>
      <c r="AF380" s="810"/>
      <c r="AG380" s="810"/>
      <c r="AH380" s="810"/>
      <c r="AI380" s="810"/>
      <c r="AJ380" s="810"/>
    </row>
    <row r="381" spans="1:36" ht="15.75" customHeight="1">
      <c r="A381" s="810"/>
      <c r="B381" s="810"/>
      <c r="C381" s="810"/>
      <c r="D381" s="810"/>
      <c r="E381" s="810"/>
      <c r="F381" s="810"/>
      <c r="G381" s="810"/>
      <c r="H381" s="810"/>
      <c r="I381" s="125"/>
      <c r="J381" s="125"/>
      <c r="K381" s="125"/>
      <c r="L381" s="125"/>
      <c r="M381" s="125"/>
      <c r="N381" s="125"/>
      <c r="O381" s="125"/>
      <c r="P381" s="125"/>
      <c r="Q381" s="125"/>
      <c r="R381" s="125"/>
      <c r="S381" s="125"/>
      <c r="T381" s="125"/>
      <c r="U381" s="810"/>
      <c r="V381" s="810"/>
      <c r="W381" s="810"/>
      <c r="X381" s="810"/>
      <c r="Y381" s="810"/>
      <c r="Z381" s="810"/>
      <c r="AA381" s="810"/>
      <c r="AB381" s="810"/>
      <c r="AC381" s="810"/>
      <c r="AD381" s="810"/>
      <c r="AE381" s="810"/>
      <c r="AF381" s="810"/>
      <c r="AG381" s="810"/>
      <c r="AH381" s="810"/>
      <c r="AI381" s="810"/>
      <c r="AJ381" s="810"/>
    </row>
    <row r="382" spans="1:36" ht="15.75" customHeight="1">
      <c r="A382" s="810"/>
      <c r="B382" s="810"/>
      <c r="C382" s="810"/>
      <c r="D382" s="810"/>
      <c r="E382" s="810"/>
      <c r="F382" s="810"/>
      <c r="G382" s="810"/>
      <c r="H382" s="810"/>
      <c r="I382" s="125"/>
      <c r="J382" s="125"/>
      <c r="K382" s="125"/>
      <c r="L382" s="125"/>
      <c r="M382" s="125"/>
      <c r="N382" s="125"/>
      <c r="O382" s="125"/>
      <c r="P382" s="125"/>
      <c r="Q382" s="125"/>
      <c r="R382" s="125"/>
      <c r="S382" s="125"/>
      <c r="T382" s="125"/>
      <c r="U382" s="810"/>
      <c r="V382" s="810"/>
      <c r="W382" s="810"/>
      <c r="X382" s="810"/>
      <c r="Y382" s="810"/>
      <c r="Z382" s="810"/>
      <c r="AA382" s="810"/>
      <c r="AB382" s="810"/>
      <c r="AC382" s="810"/>
      <c r="AD382" s="810"/>
      <c r="AE382" s="810"/>
      <c r="AF382" s="810"/>
      <c r="AG382" s="810"/>
      <c r="AH382" s="810"/>
      <c r="AI382" s="810"/>
      <c r="AJ382" s="810"/>
    </row>
    <row r="383" spans="1:36" ht="15.75" customHeight="1">
      <c r="A383" s="810"/>
      <c r="B383" s="810"/>
      <c r="C383" s="810"/>
      <c r="D383" s="810"/>
      <c r="E383" s="810"/>
      <c r="F383" s="810"/>
      <c r="G383" s="810"/>
      <c r="H383" s="810"/>
      <c r="I383" s="125"/>
      <c r="J383" s="125"/>
      <c r="K383" s="125"/>
      <c r="L383" s="125"/>
      <c r="M383" s="125"/>
      <c r="N383" s="125"/>
      <c r="O383" s="125"/>
      <c r="P383" s="125"/>
      <c r="Q383" s="125"/>
      <c r="R383" s="125"/>
      <c r="S383" s="125"/>
      <c r="T383" s="125"/>
      <c r="U383" s="810"/>
      <c r="V383" s="810"/>
      <c r="W383" s="810"/>
      <c r="X383" s="810"/>
      <c r="Y383" s="810"/>
      <c r="Z383" s="810"/>
      <c r="AA383" s="810"/>
      <c r="AB383" s="810"/>
      <c r="AC383" s="810"/>
      <c r="AD383" s="810"/>
      <c r="AE383" s="810"/>
      <c r="AF383" s="810"/>
      <c r="AG383" s="810"/>
      <c r="AH383" s="810"/>
      <c r="AI383" s="810"/>
      <c r="AJ383" s="810"/>
    </row>
    <row r="384" spans="1:36" ht="15.75" customHeight="1">
      <c r="A384" s="810"/>
      <c r="B384" s="810"/>
      <c r="C384" s="810"/>
      <c r="D384" s="810"/>
      <c r="E384" s="810"/>
      <c r="F384" s="810"/>
      <c r="G384" s="810"/>
      <c r="H384" s="810"/>
      <c r="I384" s="125"/>
      <c r="J384" s="125"/>
      <c r="K384" s="125"/>
      <c r="L384" s="125"/>
      <c r="M384" s="125"/>
      <c r="N384" s="125"/>
      <c r="O384" s="125"/>
      <c r="P384" s="125"/>
      <c r="Q384" s="125"/>
      <c r="R384" s="125"/>
      <c r="S384" s="125"/>
      <c r="T384" s="125"/>
      <c r="U384" s="810"/>
      <c r="V384" s="810"/>
      <c r="W384" s="810"/>
      <c r="X384" s="810"/>
      <c r="Y384" s="810"/>
      <c r="Z384" s="810"/>
      <c r="AA384" s="810"/>
      <c r="AB384" s="810"/>
      <c r="AC384" s="810"/>
      <c r="AD384" s="810"/>
      <c r="AE384" s="810"/>
      <c r="AF384" s="810"/>
      <c r="AG384" s="810"/>
      <c r="AH384" s="810"/>
      <c r="AI384" s="810"/>
      <c r="AJ384" s="810"/>
    </row>
    <row r="385" spans="1:36" ht="15.75" customHeight="1">
      <c r="A385" s="810"/>
      <c r="B385" s="810"/>
      <c r="C385" s="810"/>
      <c r="D385" s="810"/>
      <c r="E385" s="810"/>
      <c r="F385" s="810"/>
      <c r="G385" s="810"/>
      <c r="H385" s="810"/>
      <c r="I385" s="125"/>
      <c r="J385" s="125"/>
      <c r="K385" s="125"/>
      <c r="L385" s="125"/>
      <c r="M385" s="125"/>
      <c r="N385" s="125"/>
      <c r="O385" s="125"/>
      <c r="P385" s="125"/>
      <c r="Q385" s="125"/>
      <c r="R385" s="125"/>
      <c r="S385" s="125"/>
      <c r="T385" s="125"/>
      <c r="U385" s="810"/>
      <c r="V385" s="810"/>
      <c r="W385" s="810"/>
      <c r="X385" s="810"/>
      <c r="Y385" s="810"/>
      <c r="Z385" s="810"/>
      <c r="AA385" s="810"/>
      <c r="AB385" s="810"/>
      <c r="AC385" s="810"/>
      <c r="AD385" s="810"/>
      <c r="AE385" s="810"/>
      <c r="AF385" s="810"/>
      <c r="AG385" s="810"/>
      <c r="AH385" s="810"/>
      <c r="AI385" s="810"/>
      <c r="AJ385" s="810"/>
    </row>
    <row r="386" spans="1:36" ht="15.75" customHeight="1">
      <c r="A386" s="810"/>
      <c r="B386" s="810"/>
      <c r="C386" s="810"/>
      <c r="D386" s="810"/>
      <c r="E386" s="810"/>
      <c r="F386" s="810"/>
      <c r="G386" s="810"/>
      <c r="H386" s="810"/>
      <c r="I386" s="125"/>
      <c r="J386" s="125"/>
      <c r="K386" s="125"/>
      <c r="L386" s="125"/>
      <c r="M386" s="125"/>
      <c r="N386" s="125"/>
      <c r="O386" s="125"/>
      <c r="P386" s="125"/>
      <c r="Q386" s="125"/>
      <c r="R386" s="125"/>
      <c r="S386" s="125"/>
      <c r="T386" s="125"/>
      <c r="U386" s="810"/>
      <c r="V386" s="810"/>
      <c r="W386" s="810"/>
      <c r="X386" s="810"/>
      <c r="Y386" s="810"/>
      <c r="Z386" s="810"/>
      <c r="AA386" s="810"/>
      <c r="AB386" s="810"/>
      <c r="AC386" s="810"/>
      <c r="AD386" s="810"/>
      <c r="AE386" s="810"/>
      <c r="AF386" s="810"/>
      <c r="AG386" s="810"/>
      <c r="AH386" s="810"/>
      <c r="AI386" s="810"/>
      <c r="AJ386" s="810"/>
    </row>
    <row r="387" spans="1:36" ht="15.75" customHeight="1">
      <c r="A387" s="810"/>
      <c r="B387" s="810"/>
      <c r="C387" s="810"/>
      <c r="D387" s="810"/>
      <c r="E387" s="810"/>
      <c r="F387" s="810"/>
      <c r="G387" s="810"/>
      <c r="H387" s="810"/>
      <c r="I387" s="125"/>
      <c r="J387" s="125"/>
      <c r="K387" s="125"/>
      <c r="L387" s="125"/>
      <c r="M387" s="125"/>
      <c r="N387" s="125"/>
      <c r="O387" s="125"/>
      <c r="P387" s="125"/>
      <c r="Q387" s="125"/>
      <c r="R387" s="125"/>
      <c r="S387" s="125"/>
      <c r="T387" s="125"/>
      <c r="U387" s="810"/>
      <c r="V387" s="810"/>
      <c r="W387" s="810"/>
      <c r="X387" s="810"/>
      <c r="Y387" s="810"/>
      <c r="Z387" s="810"/>
      <c r="AA387" s="810"/>
      <c r="AB387" s="810"/>
      <c r="AC387" s="810"/>
      <c r="AD387" s="810"/>
      <c r="AE387" s="810"/>
      <c r="AF387" s="810"/>
      <c r="AG387" s="810"/>
      <c r="AH387" s="810"/>
      <c r="AI387" s="810"/>
      <c r="AJ387" s="810"/>
    </row>
    <row r="388" spans="1:36" ht="15.75" customHeight="1">
      <c r="A388" s="810"/>
      <c r="B388" s="810"/>
      <c r="C388" s="810"/>
      <c r="D388" s="810"/>
      <c r="E388" s="810"/>
      <c r="F388" s="810"/>
      <c r="G388" s="810"/>
      <c r="H388" s="810"/>
      <c r="I388" s="125"/>
      <c r="J388" s="125"/>
      <c r="K388" s="125"/>
      <c r="L388" s="125"/>
      <c r="M388" s="125"/>
      <c r="N388" s="125"/>
      <c r="O388" s="125"/>
      <c r="P388" s="125"/>
      <c r="Q388" s="125"/>
      <c r="R388" s="125"/>
      <c r="S388" s="125"/>
      <c r="T388" s="125"/>
      <c r="U388" s="810"/>
      <c r="V388" s="810"/>
      <c r="W388" s="810"/>
      <c r="X388" s="810"/>
      <c r="Y388" s="810"/>
      <c r="Z388" s="810"/>
      <c r="AA388" s="810"/>
      <c r="AB388" s="810"/>
      <c r="AC388" s="810"/>
      <c r="AD388" s="810"/>
      <c r="AE388" s="810"/>
      <c r="AF388" s="810"/>
      <c r="AG388" s="810"/>
      <c r="AH388" s="810"/>
      <c r="AI388" s="810"/>
      <c r="AJ388" s="810"/>
    </row>
    <row r="389" spans="1:36" ht="15.75" customHeight="1">
      <c r="A389" s="810"/>
      <c r="B389" s="810"/>
      <c r="C389" s="810"/>
      <c r="D389" s="810"/>
      <c r="E389" s="810"/>
      <c r="F389" s="810"/>
      <c r="G389" s="810"/>
      <c r="H389" s="810"/>
      <c r="I389" s="125"/>
      <c r="J389" s="125"/>
      <c r="K389" s="125"/>
      <c r="L389" s="125"/>
      <c r="M389" s="125"/>
      <c r="N389" s="125"/>
      <c r="O389" s="125"/>
      <c r="P389" s="125"/>
      <c r="Q389" s="125"/>
      <c r="R389" s="125"/>
      <c r="S389" s="125"/>
      <c r="T389" s="125"/>
      <c r="U389" s="810"/>
      <c r="V389" s="810"/>
      <c r="W389" s="810"/>
      <c r="X389" s="810"/>
      <c r="Y389" s="810"/>
      <c r="Z389" s="810"/>
      <c r="AA389" s="810"/>
      <c r="AB389" s="810"/>
      <c r="AC389" s="810"/>
      <c r="AD389" s="810"/>
      <c r="AE389" s="810"/>
      <c r="AF389" s="810"/>
      <c r="AG389" s="810"/>
      <c r="AH389" s="810"/>
      <c r="AI389" s="810"/>
      <c r="AJ389" s="810"/>
    </row>
    <row r="390" spans="1:36" ht="15.75" customHeight="1">
      <c r="A390" s="810"/>
      <c r="B390" s="810"/>
      <c r="C390" s="810"/>
      <c r="D390" s="810"/>
      <c r="E390" s="810"/>
      <c r="F390" s="810"/>
      <c r="G390" s="810"/>
      <c r="H390" s="810"/>
      <c r="I390" s="125"/>
      <c r="J390" s="125"/>
      <c r="K390" s="125"/>
      <c r="L390" s="125"/>
      <c r="M390" s="125"/>
      <c r="N390" s="125"/>
      <c r="O390" s="125"/>
      <c r="P390" s="125"/>
      <c r="Q390" s="125"/>
      <c r="R390" s="125"/>
      <c r="S390" s="125"/>
      <c r="T390" s="125"/>
      <c r="U390" s="810"/>
      <c r="V390" s="810"/>
      <c r="W390" s="810"/>
      <c r="X390" s="810"/>
      <c r="Y390" s="810"/>
      <c r="Z390" s="810"/>
      <c r="AA390" s="810"/>
      <c r="AB390" s="810"/>
      <c r="AC390" s="810"/>
      <c r="AD390" s="810"/>
      <c r="AE390" s="810"/>
      <c r="AF390" s="810"/>
      <c r="AG390" s="810"/>
      <c r="AH390" s="810"/>
      <c r="AI390" s="810"/>
      <c r="AJ390" s="810"/>
    </row>
    <row r="391" spans="1:36" ht="15.75" customHeight="1">
      <c r="A391" s="810"/>
      <c r="B391" s="810"/>
      <c r="C391" s="810"/>
      <c r="D391" s="810"/>
      <c r="E391" s="810"/>
      <c r="F391" s="810"/>
      <c r="G391" s="810"/>
      <c r="H391" s="810"/>
      <c r="I391" s="125"/>
      <c r="J391" s="125"/>
      <c r="K391" s="125"/>
      <c r="L391" s="125"/>
      <c r="M391" s="125"/>
      <c r="N391" s="125"/>
      <c r="O391" s="125"/>
      <c r="P391" s="125"/>
      <c r="Q391" s="125"/>
      <c r="R391" s="125"/>
      <c r="S391" s="125"/>
      <c r="T391" s="125"/>
      <c r="U391" s="810"/>
      <c r="V391" s="810"/>
      <c r="W391" s="810"/>
      <c r="X391" s="810"/>
      <c r="Y391" s="810"/>
      <c r="Z391" s="810"/>
      <c r="AA391" s="810"/>
      <c r="AB391" s="810"/>
      <c r="AC391" s="810"/>
      <c r="AD391" s="810"/>
      <c r="AE391" s="810"/>
      <c r="AF391" s="810"/>
      <c r="AG391" s="810"/>
      <c r="AH391" s="810"/>
      <c r="AI391" s="810"/>
      <c r="AJ391" s="810"/>
    </row>
    <row r="392" spans="1:36" ht="15.75" customHeight="1">
      <c r="A392" s="810"/>
      <c r="B392" s="810"/>
      <c r="C392" s="810"/>
      <c r="D392" s="810"/>
      <c r="E392" s="810"/>
      <c r="F392" s="810"/>
      <c r="G392" s="810"/>
      <c r="H392" s="810"/>
      <c r="I392" s="125"/>
      <c r="J392" s="125"/>
      <c r="K392" s="125"/>
      <c r="L392" s="125"/>
      <c r="M392" s="125"/>
      <c r="N392" s="125"/>
      <c r="O392" s="125"/>
      <c r="P392" s="125"/>
      <c r="Q392" s="125"/>
      <c r="R392" s="125"/>
      <c r="S392" s="125"/>
      <c r="T392" s="125"/>
      <c r="U392" s="810"/>
      <c r="V392" s="810"/>
      <c r="W392" s="810"/>
      <c r="X392" s="810"/>
      <c r="Y392" s="810"/>
      <c r="Z392" s="810"/>
      <c r="AA392" s="810"/>
      <c r="AB392" s="810"/>
      <c r="AC392" s="810"/>
      <c r="AD392" s="810"/>
      <c r="AE392" s="810"/>
      <c r="AF392" s="810"/>
      <c r="AG392" s="810"/>
      <c r="AH392" s="810"/>
      <c r="AI392" s="810"/>
      <c r="AJ392" s="810"/>
    </row>
    <row r="393" spans="1:36" ht="15.75" customHeight="1">
      <c r="A393" s="810"/>
      <c r="B393" s="810"/>
      <c r="C393" s="810"/>
      <c r="D393" s="810"/>
      <c r="E393" s="810"/>
      <c r="F393" s="810"/>
      <c r="G393" s="810"/>
      <c r="H393" s="810"/>
      <c r="I393" s="125"/>
      <c r="J393" s="125"/>
      <c r="K393" s="125"/>
      <c r="L393" s="125"/>
      <c r="M393" s="125"/>
      <c r="N393" s="125"/>
      <c r="O393" s="125"/>
      <c r="P393" s="125"/>
      <c r="Q393" s="125"/>
      <c r="R393" s="125"/>
      <c r="S393" s="125"/>
      <c r="T393" s="125"/>
      <c r="U393" s="810"/>
      <c r="V393" s="810"/>
      <c r="W393" s="810"/>
      <c r="X393" s="810"/>
      <c r="Y393" s="810"/>
      <c r="Z393" s="810"/>
      <c r="AA393" s="810"/>
      <c r="AB393" s="810"/>
      <c r="AC393" s="810"/>
      <c r="AD393" s="810"/>
      <c r="AE393" s="810"/>
      <c r="AF393" s="810"/>
      <c r="AG393" s="810"/>
      <c r="AH393" s="810"/>
      <c r="AI393" s="810"/>
      <c r="AJ393" s="810"/>
    </row>
    <row r="394" spans="1:36" ht="15.75" customHeight="1">
      <c r="A394" s="810"/>
      <c r="B394" s="810"/>
      <c r="C394" s="810"/>
      <c r="D394" s="810"/>
      <c r="E394" s="810"/>
      <c r="F394" s="810"/>
      <c r="G394" s="810"/>
      <c r="H394" s="810"/>
      <c r="I394" s="125"/>
      <c r="J394" s="125"/>
      <c r="K394" s="125"/>
      <c r="L394" s="125"/>
      <c r="M394" s="125"/>
      <c r="N394" s="125"/>
      <c r="O394" s="125"/>
      <c r="P394" s="125"/>
      <c r="Q394" s="125"/>
      <c r="R394" s="125"/>
      <c r="S394" s="125"/>
      <c r="T394" s="125"/>
      <c r="U394" s="810"/>
      <c r="V394" s="810"/>
      <c r="W394" s="810"/>
      <c r="X394" s="810"/>
      <c r="Y394" s="810"/>
      <c r="Z394" s="810"/>
      <c r="AA394" s="810"/>
      <c r="AB394" s="810"/>
      <c r="AC394" s="810"/>
      <c r="AD394" s="810"/>
      <c r="AE394" s="810"/>
      <c r="AF394" s="810"/>
      <c r="AG394" s="810"/>
      <c r="AH394" s="810"/>
      <c r="AI394" s="810"/>
      <c r="AJ394" s="810"/>
    </row>
    <row r="395" spans="1:36" ht="15.75" customHeight="1">
      <c r="A395" s="810"/>
      <c r="B395" s="810"/>
      <c r="C395" s="810"/>
      <c r="D395" s="810"/>
      <c r="E395" s="810"/>
      <c r="F395" s="810"/>
      <c r="G395" s="810"/>
      <c r="H395" s="810"/>
      <c r="I395" s="125"/>
      <c r="J395" s="125"/>
      <c r="K395" s="125"/>
      <c r="L395" s="125"/>
      <c r="M395" s="125"/>
      <c r="N395" s="125"/>
      <c r="O395" s="125"/>
      <c r="P395" s="125"/>
      <c r="Q395" s="125"/>
      <c r="R395" s="125"/>
      <c r="S395" s="125"/>
      <c r="T395" s="125"/>
      <c r="U395" s="810"/>
      <c r="V395" s="810"/>
      <c r="W395" s="810"/>
      <c r="X395" s="810"/>
      <c r="Y395" s="810"/>
      <c r="Z395" s="810"/>
      <c r="AA395" s="810"/>
      <c r="AB395" s="810"/>
      <c r="AC395" s="810"/>
      <c r="AD395" s="810"/>
      <c r="AE395" s="810"/>
      <c r="AF395" s="810"/>
      <c r="AG395" s="810"/>
      <c r="AH395" s="810"/>
      <c r="AI395" s="810"/>
      <c r="AJ395" s="810"/>
    </row>
    <row r="396" spans="1:36" ht="15.75" customHeight="1">
      <c r="A396" s="810"/>
      <c r="B396" s="810"/>
      <c r="C396" s="810"/>
      <c r="D396" s="810"/>
      <c r="E396" s="810"/>
      <c r="F396" s="810"/>
      <c r="G396" s="810"/>
      <c r="H396" s="810"/>
      <c r="I396" s="125"/>
      <c r="J396" s="125"/>
      <c r="K396" s="125"/>
      <c r="L396" s="125"/>
      <c r="M396" s="125"/>
      <c r="N396" s="125"/>
      <c r="O396" s="125"/>
      <c r="P396" s="125"/>
      <c r="Q396" s="125"/>
      <c r="R396" s="125"/>
      <c r="S396" s="125"/>
      <c r="T396" s="125"/>
      <c r="U396" s="810"/>
      <c r="V396" s="810"/>
      <c r="W396" s="810"/>
      <c r="X396" s="810"/>
      <c r="Y396" s="810"/>
      <c r="Z396" s="810"/>
      <c r="AA396" s="810"/>
      <c r="AB396" s="810"/>
      <c r="AC396" s="810"/>
      <c r="AD396" s="810"/>
      <c r="AE396" s="810"/>
      <c r="AF396" s="810"/>
      <c r="AG396" s="810"/>
      <c r="AH396" s="810"/>
      <c r="AI396" s="810"/>
      <c r="AJ396" s="810"/>
    </row>
    <row r="397" spans="1:36" ht="15.75" customHeight="1">
      <c r="A397" s="810"/>
      <c r="B397" s="810"/>
      <c r="C397" s="810"/>
      <c r="D397" s="810"/>
      <c r="E397" s="810"/>
      <c r="F397" s="810"/>
      <c r="G397" s="810"/>
      <c r="H397" s="810"/>
      <c r="I397" s="125"/>
      <c r="J397" s="125"/>
      <c r="K397" s="125"/>
      <c r="L397" s="125"/>
      <c r="M397" s="125"/>
      <c r="N397" s="125"/>
      <c r="O397" s="125"/>
      <c r="P397" s="125"/>
      <c r="Q397" s="125"/>
      <c r="R397" s="125"/>
      <c r="S397" s="125"/>
      <c r="T397" s="125"/>
      <c r="U397" s="810"/>
      <c r="V397" s="810"/>
      <c r="W397" s="810"/>
      <c r="X397" s="810"/>
      <c r="Y397" s="810"/>
      <c r="Z397" s="810"/>
      <c r="AA397" s="810"/>
      <c r="AB397" s="810"/>
      <c r="AC397" s="810"/>
      <c r="AD397" s="810"/>
      <c r="AE397" s="810"/>
      <c r="AF397" s="810"/>
      <c r="AG397" s="810"/>
      <c r="AH397" s="810"/>
      <c r="AI397" s="810"/>
      <c r="AJ397" s="810"/>
    </row>
    <row r="398" spans="1:36" ht="15.75" customHeight="1">
      <c r="A398" s="810"/>
      <c r="B398" s="810"/>
      <c r="C398" s="810"/>
      <c r="D398" s="810"/>
      <c r="E398" s="810"/>
      <c r="F398" s="810"/>
      <c r="G398" s="810"/>
      <c r="H398" s="810"/>
      <c r="I398" s="125"/>
      <c r="J398" s="125"/>
      <c r="K398" s="125"/>
      <c r="L398" s="125"/>
      <c r="M398" s="125"/>
      <c r="N398" s="125"/>
      <c r="O398" s="125"/>
      <c r="P398" s="125"/>
      <c r="Q398" s="125"/>
      <c r="R398" s="125"/>
      <c r="S398" s="125"/>
      <c r="T398" s="125"/>
      <c r="U398" s="810"/>
      <c r="V398" s="810"/>
      <c r="W398" s="810"/>
      <c r="X398" s="810"/>
      <c r="Y398" s="810"/>
      <c r="Z398" s="810"/>
      <c r="AA398" s="810"/>
      <c r="AB398" s="810"/>
      <c r="AC398" s="810"/>
      <c r="AD398" s="810"/>
      <c r="AE398" s="810"/>
      <c r="AF398" s="810"/>
      <c r="AG398" s="810"/>
      <c r="AH398" s="810"/>
      <c r="AI398" s="810"/>
      <c r="AJ398" s="810"/>
    </row>
    <row r="399" spans="1:36" ht="15.75" customHeight="1">
      <c r="A399" s="810"/>
      <c r="B399" s="810"/>
      <c r="C399" s="810"/>
      <c r="D399" s="810"/>
      <c r="E399" s="810"/>
      <c r="F399" s="810"/>
      <c r="G399" s="810"/>
      <c r="H399" s="810"/>
      <c r="I399" s="125"/>
      <c r="J399" s="125"/>
      <c r="K399" s="125"/>
      <c r="L399" s="125"/>
      <c r="M399" s="125"/>
      <c r="N399" s="125"/>
      <c r="O399" s="125"/>
      <c r="P399" s="125"/>
      <c r="Q399" s="125"/>
      <c r="R399" s="125"/>
      <c r="S399" s="125"/>
      <c r="T399" s="125"/>
      <c r="U399" s="810"/>
      <c r="V399" s="810"/>
      <c r="W399" s="810"/>
      <c r="X399" s="810"/>
      <c r="Y399" s="810"/>
      <c r="Z399" s="810"/>
      <c r="AA399" s="810"/>
      <c r="AB399" s="810"/>
      <c r="AC399" s="810"/>
      <c r="AD399" s="810"/>
      <c r="AE399" s="810"/>
      <c r="AF399" s="810"/>
      <c r="AG399" s="810"/>
      <c r="AH399" s="810"/>
      <c r="AI399" s="810"/>
      <c r="AJ399" s="810"/>
    </row>
    <row r="400" spans="1:36" ht="15.75" customHeight="1">
      <c r="A400" s="810"/>
      <c r="B400" s="810"/>
      <c r="C400" s="810"/>
      <c r="D400" s="810"/>
      <c r="E400" s="810"/>
      <c r="F400" s="810"/>
      <c r="G400" s="810"/>
      <c r="H400" s="810"/>
      <c r="I400" s="125"/>
      <c r="J400" s="125"/>
      <c r="K400" s="125"/>
      <c r="L400" s="125"/>
      <c r="M400" s="125"/>
      <c r="N400" s="125"/>
      <c r="O400" s="125"/>
      <c r="P400" s="125"/>
      <c r="Q400" s="125"/>
      <c r="R400" s="125"/>
      <c r="S400" s="125"/>
      <c r="T400" s="125"/>
      <c r="U400" s="810"/>
      <c r="V400" s="810"/>
      <c r="W400" s="810"/>
      <c r="X400" s="810"/>
      <c r="Y400" s="810"/>
      <c r="Z400" s="810"/>
      <c r="AA400" s="810"/>
      <c r="AB400" s="810"/>
      <c r="AC400" s="810"/>
      <c r="AD400" s="810"/>
      <c r="AE400" s="810"/>
      <c r="AF400" s="810"/>
      <c r="AG400" s="810"/>
      <c r="AH400" s="810"/>
      <c r="AI400" s="810"/>
      <c r="AJ400" s="810"/>
    </row>
    <row r="401" spans="1:36" ht="15.75" customHeight="1">
      <c r="A401" s="810"/>
      <c r="B401" s="810"/>
      <c r="C401" s="810"/>
      <c r="D401" s="810"/>
      <c r="E401" s="810"/>
      <c r="F401" s="810"/>
      <c r="G401" s="810"/>
      <c r="H401" s="810"/>
      <c r="I401" s="125"/>
      <c r="J401" s="125"/>
      <c r="K401" s="125"/>
      <c r="L401" s="125"/>
      <c r="M401" s="125"/>
      <c r="N401" s="125"/>
      <c r="O401" s="125"/>
      <c r="P401" s="125"/>
      <c r="Q401" s="125"/>
      <c r="R401" s="125"/>
      <c r="S401" s="125"/>
      <c r="T401" s="125"/>
      <c r="U401" s="810"/>
      <c r="V401" s="810"/>
      <c r="W401" s="810"/>
      <c r="X401" s="810"/>
      <c r="Y401" s="810"/>
      <c r="Z401" s="810"/>
      <c r="AA401" s="810"/>
      <c r="AB401" s="810"/>
      <c r="AC401" s="810"/>
      <c r="AD401" s="810"/>
      <c r="AE401" s="810"/>
      <c r="AF401" s="810"/>
      <c r="AG401" s="810"/>
      <c r="AH401" s="810"/>
      <c r="AI401" s="810"/>
      <c r="AJ401" s="810"/>
    </row>
    <row r="402" spans="1:36" ht="15.75" customHeight="1">
      <c r="A402" s="810"/>
      <c r="B402" s="810"/>
      <c r="C402" s="810"/>
      <c r="D402" s="810"/>
      <c r="E402" s="810"/>
      <c r="F402" s="810"/>
      <c r="G402" s="810"/>
      <c r="H402" s="810"/>
      <c r="I402" s="125"/>
      <c r="J402" s="125"/>
      <c r="K402" s="125"/>
      <c r="L402" s="125"/>
      <c r="M402" s="125"/>
      <c r="N402" s="125"/>
      <c r="O402" s="125"/>
      <c r="P402" s="125"/>
      <c r="Q402" s="125"/>
      <c r="R402" s="125"/>
      <c r="S402" s="125"/>
      <c r="T402" s="125"/>
      <c r="U402" s="810"/>
      <c r="V402" s="810"/>
      <c r="W402" s="810"/>
      <c r="X402" s="810"/>
      <c r="Y402" s="810"/>
      <c r="Z402" s="810"/>
      <c r="AA402" s="810"/>
      <c r="AB402" s="810"/>
      <c r="AC402" s="810"/>
      <c r="AD402" s="810"/>
      <c r="AE402" s="810"/>
      <c r="AF402" s="810"/>
      <c r="AG402" s="810"/>
      <c r="AH402" s="810"/>
      <c r="AI402" s="810"/>
      <c r="AJ402" s="810"/>
    </row>
    <row r="403" spans="1:36" ht="15.75" customHeight="1">
      <c r="A403" s="810"/>
      <c r="B403" s="810"/>
      <c r="C403" s="810"/>
      <c r="D403" s="810"/>
      <c r="E403" s="810"/>
      <c r="F403" s="810"/>
      <c r="G403" s="810"/>
      <c r="H403" s="810"/>
      <c r="I403" s="125"/>
      <c r="J403" s="125"/>
      <c r="K403" s="125"/>
      <c r="L403" s="125"/>
      <c r="M403" s="125"/>
      <c r="N403" s="125"/>
      <c r="O403" s="125"/>
      <c r="P403" s="125"/>
      <c r="Q403" s="125"/>
      <c r="R403" s="125"/>
      <c r="S403" s="125"/>
      <c r="T403" s="125"/>
      <c r="U403" s="810"/>
      <c r="V403" s="810"/>
      <c r="W403" s="810"/>
      <c r="X403" s="810"/>
      <c r="Y403" s="810"/>
      <c r="Z403" s="810"/>
      <c r="AA403" s="810"/>
      <c r="AB403" s="810"/>
      <c r="AC403" s="810"/>
      <c r="AD403" s="810"/>
      <c r="AE403" s="810"/>
      <c r="AF403" s="810"/>
      <c r="AG403" s="810"/>
      <c r="AH403" s="810"/>
      <c r="AI403" s="810"/>
      <c r="AJ403" s="810"/>
    </row>
    <row r="404" spans="1:36" ht="15.75" customHeight="1">
      <c r="A404" s="810"/>
      <c r="B404" s="810"/>
      <c r="C404" s="810"/>
      <c r="D404" s="810"/>
      <c r="E404" s="810"/>
      <c r="F404" s="810"/>
      <c r="G404" s="810"/>
      <c r="H404" s="810"/>
      <c r="I404" s="125"/>
      <c r="J404" s="125"/>
      <c r="K404" s="125"/>
      <c r="L404" s="125"/>
      <c r="M404" s="125"/>
      <c r="N404" s="125"/>
      <c r="O404" s="125"/>
      <c r="P404" s="125"/>
      <c r="Q404" s="125"/>
      <c r="R404" s="125"/>
      <c r="S404" s="125"/>
      <c r="T404" s="125"/>
      <c r="U404" s="810"/>
      <c r="V404" s="810"/>
      <c r="W404" s="810"/>
      <c r="X404" s="810"/>
      <c r="Y404" s="810"/>
      <c r="Z404" s="810"/>
      <c r="AA404" s="810"/>
      <c r="AB404" s="810"/>
      <c r="AC404" s="810"/>
      <c r="AD404" s="810"/>
      <c r="AE404" s="810"/>
      <c r="AF404" s="810"/>
      <c r="AG404" s="810"/>
      <c r="AH404" s="810"/>
      <c r="AI404" s="810"/>
      <c r="AJ404" s="810"/>
    </row>
    <row r="405" spans="1:36" ht="15.75" customHeight="1">
      <c r="A405" s="810"/>
      <c r="B405" s="810"/>
      <c r="C405" s="810"/>
      <c r="D405" s="810"/>
      <c r="E405" s="810"/>
      <c r="F405" s="810"/>
      <c r="G405" s="810"/>
      <c r="H405" s="810"/>
      <c r="I405" s="125"/>
      <c r="J405" s="125"/>
      <c r="K405" s="125"/>
      <c r="L405" s="125"/>
      <c r="M405" s="125"/>
      <c r="N405" s="125"/>
      <c r="O405" s="125"/>
      <c r="P405" s="125"/>
      <c r="Q405" s="125"/>
      <c r="R405" s="125"/>
      <c r="S405" s="125"/>
      <c r="T405" s="125"/>
      <c r="U405" s="810"/>
      <c r="V405" s="810"/>
      <c r="W405" s="810"/>
      <c r="X405" s="810"/>
      <c r="Y405" s="810"/>
      <c r="Z405" s="810"/>
      <c r="AA405" s="810"/>
      <c r="AB405" s="810"/>
      <c r="AC405" s="810"/>
      <c r="AD405" s="810"/>
      <c r="AE405" s="810"/>
      <c r="AF405" s="810"/>
      <c r="AG405" s="810"/>
      <c r="AH405" s="810"/>
      <c r="AI405" s="810"/>
      <c r="AJ405" s="810"/>
    </row>
    <row r="406" spans="1:36" ht="15.75" customHeight="1">
      <c r="A406" s="810"/>
      <c r="B406" s="810"/>
      <c r="C406" s="810"/>
      <c r="D406" s="810"/>
      <c r="E406" s="810"/>
      <c r="F406" s="810"/>
      <c r="G406" s="810"/>
      <c r="H406" s="810"/>
      <c r="I406" s="125"/>
      <c r="J406" s="125"/>
      <c r="K406" s="125"/>
      <c r="L406" s="125"/>
      <c r="M406" s="125"/>
      <c r="N406" s="125"/>
      <c r="O406" s="125"/>
      <c r="P406" s="125"/>
      <c r="Q406" s="125"/>
      <c r="R406" s="125"/>
      <c r="S406" s="125"/>
      <c r="T406" s="125"/>
      <c r="U406" s="810"/>
      <c r="V406" s="810"/>
      <c r="W406" s="810"/>
      <c r="X406" s="810"/>
      <c r="Y406" s="810"/>
      <c r="Z406" s="810"/>
      <c r="AA406" s="810"/>
      <c r="AB406" s="810"/>
      <c r="AC406" s="810"/>
      <c r="AD406" s="810"/>
      <c r="AE406" s="810"/>
      <c r="AF406" s="810"/>
      <c r="AG406" s="810"/>
      <c r="AH406" s="810"/>
      <c r="AI406" s="810"/>
      <c r="AJ406" s="810"/>
    </row>
    <row r="407" spans="1:36" ht="15.75" customHeight="1">
      <c r="A407" s="810"/>
      <c r="B407" s="810"/>
      <c r="C407" s="810"/>
      <c r="D407" s="810"/>
      <c r="E407" s="810"/>
      <c r="F407" s="810"/>
      <c r="G407" s="810"/>
      <c r="H407" s="810"/>
      <c r="I407" s="125"/>
      <c r="J407" s="125"/>
      <c r="K407" s="125"/>
      <c r="L407" s="125"/>
      <c r="M407" s="125"/>
      <c r="N407" s="125"/>
      <c r="O407" s="125"/>
      <c r="P407" s="125"/>
      <c r="Q407" s="125"/>
      <c r="R407" s="125"/>
      <c r="S407" s="125"/>
      <c r="T407" s="125"/>
      <c r="U407" s="810"/>
      <c r="V407" s="810"/>
      <c r="W407" s="810"/>
      <c r="X407" s="810"/>
      <c r="Y407" s="810"/>
      <c r="Z407" s="810"/>
      <c r="AA407" s="810"/>
      <c r="AB407" s="810"/>
      <c r="AC407" s="810"/>
      <c r="AD407" s="810"/>
      <c r="AE407" s="810"/>
      <c r="AF407" s="810"/>
      <c r="AG407" s="810"/>
      <c r="AH407" s="810"/>
      <c r="AI407" s="810"/>
      <c r="AJ407" s="810"/>
    </row>
    <row r="408" spans="1:36" ht="15.75" customHeight="1">
      <c r="A408" s="810"/>
      <c r="B408" s="810"/>
      <c r="C408" s="810"/>
      <c r="D408" s="810"/>
      <c r="E408" s="810"/>
      <c r="F408" s="810"/>
      <c r="G408" s="810"/>
      <c r="H408" s="810"/>
      <c r="I408" s="125"/>
      <c r="J408" s="125"/>
      <c r="K408" s="125"/>
      <c r="L408" s="125"/>
      <c r="M408" s="125"/>
      <c r="N408" s="125"/>
      <c r="O408" s="125"/>
      <c r="P408" s="125"/>
      <c r="Q408" s="125"/>
      <c r="R408" s="125"/>
      <c r="S408" s="125"/>
      <c r="T408" s="125"/>
      <c r="U408" s="810"/>
      <c r="V408" s="810"/>
      <c r="W408" s="810"/>
      <c r="X408" s="810"/>
      <c r="Y408" s="810"/>
      <c r="Z408" s="810"/>
      <c r="AA408" s="810"/>
      <c r="AB408" s="810"/>
      <c r="AC408" s="810"/>
      <c r="AD408" s="810"/>
      <c r="AE408" s="810"/>
      <c r="AF408" s="810"/>
      <c r="AG408" s="810"/>
      <c r="AH408" s="810"/>
      <c r="AI408" s="810"/>
      <c r="AJ408" s="810"/>
    </row>
    <row r="409" spans="1:36" ht="15.75" customHeight="1">
      <c r="A409" s="810"/>
      <c r="B409" s="810"/>
      <c r="C409" s="810"/>
      <c r="D409" s="810"/>
      <c r="E409" s="810"/>
      <c r="F409" s="810"/>
      <c r="G409" s="810"/>
      <c r="H409" s="810"/>
      <c r="I409" s="125"/>
      <c r="J409" s="125"/>
      <c r="K409" s="125"/>
      <c r="L409" s="125"/>
      <c r="M409" s="125"/>
      <c r="N409" s="125"/>
      <c r="O409" s="125"/>
      <c r="P409" s="125"/>
      <c r="Q409" s="125"/>
      <c r="R409" s="125"/>
      <c r="S409" s="125"/>
      <c r="T409" s="125"/>
      <c r="U409" s="810"/>
      <c r="V409" s="810"/>
      <c r="W409" s="810"/>
      <c r="X409" s="810"/>
      <c r="Y409" s="810"/>
      <c r="Z409" s="810"/>
      <c r="AA409" s="810"/>
      <c r="AB409" s="810"/>
      <c r="AC409" s="810"/>
      <c r="AD409" s="810"/>
      <c r="AE409" s="810"/>
      <c r="AF409" s="810"/>
      <c r="AG409" s="810"/>
      <c r="AH409" s="810"/>
      <c r="AI409" s="810"/>
      <c r="AJ409" s="810"/>
    </row>
    <row r="410" spans="1:36" ht="15.75" customHeight="1">
      <c r="A410" s="810"/>
      <c r="B410" s="810"/>
      <c r="C410" s="810"/>
      <c r="D410" s="810"/>
      <c r="E410" s="810"/>
      <c r="F410" s="810"/>
      <c r="G410" s="810"/>
      <c r="H410" s="810"/>
      <c r="I410" s="125"/>
      <c r="J410" s="125"/>
      <c r="K410" s="125"/>
      <c r="L410" s="125"/>
      <c r="M410" s="125"/>
      <c r="N410" s="125"/>
      <c r="O410" s="125"/>
      <c r="P410" s="125"/>
      <c r="Q410" s="125"/>
      <c r="R410" s="125"/>
      <c r="S410" s="125"/>
      <c r="T410" s="125"/>
      <c r="U410" s="810"/>
      <c r="V410" s="810"/>
      <c r="W410" s="810"/>
      <c r="X410" s="810"/>
      <c r="Y410" s="810"/>
      <c r="Z410" s="810"/>
      <c r="AA410" s="810"/>
      <c r="AB410" s="810"/>
      <c r="AC410" s="810"/>
      <c r="AD410" s="810"/>
      <c r="AE410" s="810"/>
      <c r="AF410" s="810"/>
      <c r="AG410" s="810"/>
      <c r="AH410" s="810"/>
      <c r="AI410" s="810"/>
      <c r="AJ410" s="810"/>
    </row>
    <row r="411" spans="1:36" ht="15.75" customHeight="1">
      <c r="A411" s="810"/>
      <c r="B411" s="810"/>
      <c r="C411" s="810"/>
      <c r="D411" s="810"/>
      <c r="E411" s="810"/>
      <c r="F411" s="810"/>
      <c r="G411" s="810"/>
      <c r="H411" s="810"/>
      <c r="I411" s="125"/>
      <c r="J411" s="125"/>
      <c r="K411" s="125"/>
      <c r="L411" s="125"/>
      <c r="M411" s="125"/>
      <c r="N411" s="125"/>
      <c r="O411" s="125"/>
      <c r="P411" s="125"/>
      <c r="Q411" s="125"/>
      <c r="R411" s="125"/>
      <c r="S411" s="125"/>
      <c r="T411" s="125"/>
      <c r="U411" s="810"/>
      <c r="V411" s="810"/>
      <c r="W411" s="810"/>
      <c r="X411" s="810"/>
      <c r="Y411" s="810"/>
      <c r="Z411" s="810"/>
      <c r="AA411" s="810"/>
      <c r="AB411" s="810"/>
      <c r="AC411" s="810"/>
      <c r="AD411" s="810"/>
      <c r="AE411" s="810"/>
      <c r="AF411" s="810"/>
      <c r="AG411" s="810"/>
      <c r="AH411" s="810"/>
      <c r="AI411" s="810"/>
      <c r="AJ411" s="810"/>
    </row>
    <row r="412" spans="1:36" ht="15.75" customHeight="1">
      <c r="A412" s="810"/>
      <c r="B412" s="810"/>
      <c r="C412" s="810"/>
      <c r="D412" s="810"/>
      <c r="E412" s="810"/>
      <c r="F412" s="810"/>
      <c r="G412" s="810"/>
      <c r="H412" s="810"/>
      <c r="I412" s="125"/>
      <c r="J412" s="125"/>
      <c r="K412" s="125"/>
      <c r="L412" s="125"/>
      <c r="M412" s="125"/>
      <c r="N412" s="125"/>
      <c r="O412" s="125"/>
      <c r="P412" s="125"/>
      <c r="Q412" s="125"/>
      <c r="R412" s="125"/>
      <c r="S412" s="125"/>
      <c r="T412" s="125"/>
      <c r="U412" s="810"/>
      <c r="V412" s="810"/>
      <c r="W412" s="810"/>
      <c r="X412" s="810"/>
      <c r="Y412" s="810"/>
      <c r="Z412" s="810"/>
      <c r="AA412" s="810"/>
      <c r="AB412" s="810"/>
      <c r="AC412" s="810"/>
      <c r="AD412" s="810"/>
      <c r="AE412" s="810"/>
      <c r="AF412" s="810"/>
      <c r="AG412" s="810"/>
      <c r="AH412" s="810"/>
      <c r="AI412" s="810"/>
      <c r="AJ412" s="810"/>
    </row>
    <row r="413" spans="1:36" ht="15.75" customHeight="1">
      <c r="A413" s="810"/>
      <c r="B413" s="810"/>
      <c r="C413" s="810"/>
      <c r="D413" s="810"/>
      <c r="E413" s="810"/>
      <c r="F413" s="810"/>
      <c r="G413" s="810"/>
      <c r="H413" s="810"/>
      <c r="I413" s="125"/>
      <c r="J413" s="125"/>
      <c r="K413" s="125"/>
      <c r="L413" s="125"/>
      <c r="M413" s="125"/>
      <c r="N413" s="125"/>
      <c r="O413" s="125"/>
      <c r="P413" s="125"/>
      <c r="Q413" s="125"/>
      <c r="R413" s="125"/>
      <c r="S413" s="125"/>
      <c r="T413" s="125"/>
      <c r="U413" s="810"/>
      <c r="V413" s="810"/>
      <c r="W413" s="810"/>
      <c r="X413" s="810"/>
      <c r="Y413" s="810"/>
      <c r="Z413" s="810"/>
      <c r="AA413" s="810"/>
      <c r="AB413" s="810"/>
      <c r="AC413" s="810"/>
      <c r="AD413" s="810"/>
      <c r="AE413" s="810"/>
      <c r="AF413" s="810"/>
      <c r="AG413" s="810"/>
      <c r="AH413" s="810"/>
      <c r="AI413" s="810"/>
      <c r="AJ413" s="810"/>
    </row>
    <row r="414" spans="1:36" ht="15.75" customHeight="1">
      <c r="A414" s="810"/>
      <c r="B414" s="810"/>
      <c r="C414" s="810"/>
      <c r="D414" s="810"/>
      <c r="E414" s="810"/>
      <c r="F414" s="810"/>
      <c r="G414" s="810"/>
      <c r="H414" s="810"/>
      <c r="I414" s="125"/>
      <c r="J414" s="125"/>
      <c r="K414" s="125"/>
      <c r="L414" s="125"/>
      <c r="M414" s="125"/>
      <c r="N414" s="125"/>
      <c r="O414" s="125"/>
      <c r="P414" s="125"/>
      <c r="Q414" s="125"/>
      <c r="R414" s="125"/>
      <c r="S414" s="125"/>
      <c r="T414" s="125"/>
      <c r="U414" s="810"/>
      <c r="V414" s="810"/>
      <c r="W414" s="810"/>
      <c r="X414" s="810"/>
      <c r="Y414" s="810"/>
      <c r="Z414" s="810"/>
      <c r="AA414" s="810"/>
      <c r="AB414" s="810"/>
      <c r="AC414" s="810"/>
      <c r="AD414" s="810"/>
      <c r="AE414" s="810"/>
      <c r="AF414" s="810"/>
      <c r="AG414" s="810"/>
      <c r="AH414" s="810"/>
      <c r="AI414" s="810"/>
      <c r="AJ414" s="810"/>
    </row>
    <row r="415" spans="1:36" ht="15.75" customHeight="1">
      <c r="A415" s="810"/>
      <c r="B415" s="810"/>
      <c r="C415" s="810"/>
      <c r="D415" s="810"/>
      <c r="E415" s="810"/>
      <c r="F415" s="810"/>
      <c r="G415" s="810"/>
      <c r="H415" s="810"/>
      <c r="I415" s="125"/>
      <c r="J415" s="125"/>
      <c r="K415" s="125"/>
      <c r="L415" s="125"/>
      <c r="M415" s="125"/>
      <c r="N415" s="125"/>
      <c r="O415" s="125"/>
      <c r="P415" s="125"/>
      <c r="Q415" s="125"/>
      <c r="R415" s="125"/>
      <c r="S415" s="125"/>
      <c r="T415" s="125"/>
      <c r="U415" s="810"/>
      <c r="V415" s="810"/>
      <c r="W415" s="810"/>
      <c r="X415" s="810"/>
      <c r="Y415" s="810"/>
      <c r="Z415" s="810"/>
      <c r="AA415" s="810"/>
      <c r="AB415" s="810"/>
      <c r="AC415" s="810"/>
      <c r="AD415" s="810"/>
      <c r="AE415" s="810"/>
      <c r="AF415" s="810"/>
      <c r="AG415" s="810"/>
      <c r="AH415" s="810"/>
      <c r="AI415" s="810"/>
      <c r="AJ415" s="810"/>
    </row>
    <row r="416" spans="1:36" ht="15.75" customHeight="1">
      <c r="A416" s="810"/>
      <c r="B416" s="810"/>
      <c r="C416" s="810"/>
      <c r="D416" s="810"/>
      <c r="E416" s="810"/>
      <c r="F416" s="810"/>
      <c r="G416" s="810"/>
      <c r="H416" s="810"/>
      <c r="I416" s="125"/>
      <c r="J416" s="125"/>
      <c r="K416" s="125"/>
      <c r="L416" s="125"/>
      <c r="M416" s="125"/>
      <c r="N416" s="125"/>
      <c r="O416" s="125"/>
      <c r="P416" s="125"/>
      <c r="Q416" s="125"/>
      <c r="R416" s="125"/>
      <c r="S416" s="125"/>
      <c r="T416" s="125"/>
      <c r="U416" s="810"/>
      <c r="V416" s="810"/>
      <c r="W416" s="810"/>
      <c r="X416" s="810"/>
      <c r="Y416" s="810"/>
      <c r="Z416" s="810"/>
      <c r="AA416" s="810"/>
      <c r="AB416" s="810"/>
      <c r="AC416" s="810"/>
      <c r="AD416" s="810"/>
      <c r="AE416" s="810"/>
      <c r="AF416" s="810"/>
      <c r="AG416" s="810"/>
      <c r="AH416" s="810"/>
      <c r="AI416" s="810"/>
      <c r="AJ416" s="810"/>
    </row>
    <row r="417" spans="1:36" ht="15.75" customHeight="1">
      <c r="A417" s="810"/>
      <c r="B417" s="810"/>
      <c r="C417" s="810"/>
      <c r="D417" s="810"/>
      <c r="E417" s="810"/>
      <c r="F417" s="810"/>
      <c r="G417" s="810"/>
      <c r="H417" s="810"/>
      <c r="I417" s="125"/>
      <c r="J417" s="125"/>
      <c r="K417" s="125"/>
      <c r="L417" s="125"/>
      <c r="M417" s="125"/>
      <c r="N417" s="125"/>
      <c r="O417" s="125"/>
      <c r="P417" s="125"/>
      <c r="Q417" s="125"/>
      <c r="R417" s="125"/>
      <c r="S417" s="125"/>
      <c r="T417" s="125"/>
      <c r="U417" s="810"/>
      <c r="V417" s="810"/>
      <c r="W417" s="810"/>
      <c r="X417" s="810"/>
      <c r="Y417" s="810"/>
      <c r="Z417" s="810"/>
      <c r="AA417" s="810"/>
      <c r="AB417" s="810"/>
      <c r="AC417" s="810"/>
      <c r="AD417" s="810"/>
      <c r="AE417" s="810"/>
      <c r="AF417" s="810"/>
      <c r="AG417" s="810"/>
      <c r="AH417" s="810"/>
      <c r="AI417" s="810"/>
      <c r="AJ417" s="810"/>
    </row>
    <row r="418" spans="1:36" ht="15.75" customHeight="1">
      <c r="A418" s="810"/>
      <c r="B418" s="810"/>
      <c r="C418" s="810"/>
      <c r="D418" s="810"/>
      <c r="E418" s="810"/>
      <c r="F418" s="810"/>
      <c r="G418" s="810"/>
      <c r="H418" s="810"/>
      <c r="I418" s="125"/>
      <c r="J418" s="125"/>
      <c r="K418" s="125"/>
      <c r="L418" s="125"/>
      <c r="M418" s="125"/>
      <c r="N418" s="125"/>
      <c r="O418" s="125"/>
      <c r="P418" s="125"/>
      <c r="Q418" s="125"/>
      <c r="R418" s="125"/>
      <c r="S418" s="125"/>
      <c r="T418" s="125"/>
      <c r="U418" s="810"/>
      <c r="V418" s="810"/>
      <c r="W418" s="810"/>
      <c r="X418" s="810"/>
      <c r="Y418" s="810"/>
      <c r="Z418" s="810"/>
      <c r="AA418" s="810"/>
      <c r="AB418" s="810"/>
      <c r="AC418" s="810"/>
      <c r="AD418" s="810"/>
      <c r="AE418" s="810"/>
      <c r="AF418" s="810"/>
      <c r="AG418" s="810"/>
      <c r="AH418" s="810"/>
      <c r="AI418" s="810"/>
      <c r="AJ418" s="810"/>
    </row>
    <row r="419" spans="1:36" ht="15.75" customHeight="1">
      <c r="A419" s="810"/>
      <c r="B419" s="810"/>
      <c r="C419" s="810"/>
      <c r="D419" s="810"/>
      <c r="E419" s="810"/>
      <c r="F419" s="810"/>
      <c r="G419" s="810"/>
      <c r="H419" s="810"/>
      <c r="I419" s="125"/>
      <c r="J419" s="125"/>
      <c r="K419" s="125"/>
      <c r="L419" s="125"/>
      <c r="M419" s="125"/>
      <c r="N419" s="125"/>
      <c r="O419" s="125"/>
      <c r="P419" s="125"/>
      <c r="Q419" s="125"/>
      <c r="R419" s="125"/>
      <c r="S419" s="125"/>
      <c r="T419" s="125"/>
      <c r="U419" s="810"/>
      <c r="V419" s="810"/>
      <c r="W419" s="810"/>
      <c r="X419" s="810"/>
      <c r="Y419" s="810"/>
      <c r="Z419" s="810"/>
      <c r="AA419" s="810"/>
      <c r="AB419" s="810"/>
      <c r="AC419" s="810"/>
      <c r="AD419" s="810"/>
      <c r="AE419" s="810"/>
      <c r="AF419" s="810"/>
      <c r="AG419" s="810"/>
      <c r="AH419" s="810"/>
      <c r="AI419" s="810"/>
      <c r="AJ419" s="810"/>
    </row>
    <row r="420" spans="1:36" ht="15.75" customHeight="1">
      <c r="A420" s="810"/>
      <c r="B420" s="810"/>
      <c r="C420" s="810"/>
      <c r="D420" s="810"/>
      <c r="E420" s="810"/>
      <c r="F420" s="810"/>
      <c r="G420" s="810"/>
      <c r="H420" s="810"/>
      <c r="I420" s="125"/>
      <c r="J420" s="125"/>
      <c r="K420" s="125"/>
      <c r="L420" s="125"/>
      <c r="M420" s="125"/>
      <c r="N420" s="125"/>
      <c r="O420" s="125"/>
      <c r="P420" s="125"/>
      <c r="Q420" s="125"/>
      <c r="R420" s="125"/>
      <c r="S420" s="125"/>
      <c r="T420" s="125"/>
      <c r="U420" s="810"/>
      <c r="V420" s="810"/>
      <c r="W420" s="810"/>
      <c r="X420" s="810"/>
      <c r="Y420" s="810"/>
      <c r="Z420" s="810"/>
      <c r="AA420" s="810"/>
      <c r="AB420" s="810"/>
      <c r="AC420" s="810"/>
      <c r="AD420" s="810"/>
      <c r="AE420" s="810"/>
      <c r="AF420" s="810"/>
      <c r="AG420" s="810"/>
      <c r="AH420" s="810"/>
      <c r="AI420" s="810"/>
      <c r="AJ420" s="810"/>
    </row>
    <row r="421" spans="1:36" ht="15.75" customHeight="1">
      <c r="A421" s="810"/>
      <c r="B421" s="810"/>
      <c r="C421" s="810"/>
      <c r="D421" s="810"/>
      <c r="E421" s="810"/>
      <c r="F421" s="810"/>
      <c r="G421" s="810"/>
      <c r="H421" s="810"/>
      <c r="I421" s="125"/>
      <c r="J421" s="125"/>
      <c r="K421" s="125"/>
      <c r="L421" s="125"/>
      <c r="M421" s="125"/>
      <c r="N421" s="125"/>
      <c r="O421" s="125"/>
      <c r="P421" s="125"/>
      <c r="Q421" s="125"/>
      <c r="R421" s="125"/>
      <c r="S421" s="125"/>
      <c r="T421" s="125"/>
      <c r="U421" s="810"/>
      <c r="V421" s="810"/>
      <c r="W421" s="810"/>
      <c r="X421" s="810"/>
      <c r="Y421" s="810"/>
      <c r="Z421" s="810"/>
      <c r="AA421" s="810"/>
      <c r="AB421" s="810"/>
      <c r="AC421" s="810"/>
      <c r="AD421" s="810"/>
      <c r="AE421" s="810"/>
      <c r="AF421" s="810"/>
      <c r="AG421" s="810"/>
      <c r="AH421" s="810"/>
      <c r="AI421" s="810"/>
      <c r="AJ421" s="810"/>
    </row>
    <row r="422" spans="1:36" ht="15.75" customHeight="1">
      <c r="A422" s="810"/>
      <c r="B422" s="810"/>
      <c r="C422" s="810"/>
      <c r="D422" s="810"/>
      <c r="E422" s="810"/>
      <c r="F422" s="810"/>
      <c r="G422" s="810"/>
      <c r="H422" s="810"/>
      <c r="I422" s="125"/>
      <c r="J422" s="125"/>
      <c r="K422" s="125"/>
      <c r="L422" s="125"/>
      <c r="M422" s="125"/>
      <c r="N422" s="125"/>
      <c r="O422" s="125"/>
      <c r="P422" s="125"/>
      <c r="Q422" s="125"/>
      <c r="R422" s="125"/>
      <c r="S422" s="125"/>
      <c r="T422" s="125"/>
      <c r="U422" s="810"/>
      <c r="V422" s="810"/>
      <c r="W422" s="810"/>
      <c r="X422" s="810"/>
      <c r="Y422" s="810"/>
      <c r="Z422" s="810"/>
      <c r="AA422" s="810"/>
      <c r="AB422" s="810"/>
      <c r="AC422" s="810"/>
      <c r="AD422" s="810"/>
      <c r="AE422" s="810"/>
      <c r="AF422" s="810"/>
      <c r="AG422" s="810"/>
      <c r="AH422" s="810"/>
      <c r="AI422" s="810"/>
      <c r="AJ422" s="810"/>
    </row>
    <row r="423" spans="1:36" ht="15.75" customHeight="1">
      <c r="A423" s="810"/>
      <c r="B423" s="810"/>
      <c r="C423" s="810"/>
      <c r="D423" s="810"/>
      <c r="E423" s="810"/>
      <c r="F423" s="810"/>
      <c r="G423" s="810"/>
      <c r="H423" s="810"/>
      <c r="I423" s="125"/>
      <c r="J423" s="125"/>
      <c r="K423" s="125"/>
      <c r="L423" s="125"/>
      <c r="M423" s="125"/>
      <c r="N423" s="125"/>
      <c r="O423" s="125"/>
      <c r="P423" s="125"/>
      <c r="Q423" s="125"/>
      <c r="R423" s="125"/>
      <c r="S423" s="125"/>
      <c r="T423" s="125"/>
      <c r="U423" s="810"/>
      <c r="V423" s="810"/>
      <c r="W423" s="810"/>
      <c r="X423" s="810"/>
      <c r="Y423" s="810"/>
      <c r="Z423" s="810"/>
      <c r="AA423" s="810"/>
      <c r="AB423" s="810"/>
      <c r="AC423" s="810"/>
      <c r="AD423" s="810"/>
      <c r="AE423" s="810"/>
      <c r="AF423" s="810"/>
      <c r="AG423" s="810"/>
      <c r="AH423" s="810"/>
      <c r="AI423" s="810"/>
      <c r="AJ423" s="810"/>
    </row>
    <row r="424" spans="1:36" ht="15.75" customHeight="1">
      <c r="A424" s="810"/>
      <c r="B424" s="810"/>
      <c r="C424" s="810"/>
      <c r="D424" s="810"/>
      <c r="E424" s="810"/>
      <c r="F424" s="810"/>
      <c r="G424" s="810"/>
      <c r="H424" s="810"/>
      <c r="I424" s="125"/>
      <c r="J424" s="125"/>
      <c r="K424" s="125"/>
      <c r="L424" s="125"/>
      <c r="M424" s="125"/>
      <c r="N424" s="125"/>
      <c r="O424" s="125"/>
      <c r="P424" s="125"/>
      <c r="Q424" s="125"/>
      <c r="R424" s="125"/>
      <c r="S424" s="125"/>
      <c r="T424" s="125"/>
      <c r="U424" s="810"/>
      <c r="V424" s="810"/>
      <c r="W424" s="810"/>
      <c r="X424" s="810"/>
      <c r="Y424" s="810"/>
      <c r="Z424" s="810"/>
      <c r="AA424" s="810"/>
      <c r="AB424" s="810"/>
      <c r="AC424" s="810"/>
      <c r="AD424" s="810"/>
      <c r="AE424" s="810"/>
      <c r="AF424" s="810"/>
      <c r="AG424" s="810"/>
      <c r="AH424" s="810"/>
      <c r="AI424" s="810"/>
      <c r="AJ424" s="810"/>
    </row>
    <row r="425" spans="1:36" ht="15.75" customHeight="1">
      <c r="A425" s="810"/>
      <c r="B425" s="810"/>
      <c r="C425" s="810"/>
      <c r="D425" s="810"/>
      <c r="E425" s="810"/>
      <c r="F425" s="810"/>
      <c r="G425" s="810"/>
      <c r="H425" s="810"/>
      <c r="I425" s="125"/>
      <c r="J425" s="125"/>
      <c r="K425" s="125"/>
      <c r="L425" s="125"/>
      <c r="M425" s="125"/>
      <c r="N425" s="125"/>
      <c r="O425" s="125"/>
      <c r="P425" s="125"/>
      <c r="Q425" s="125"/>
      <c r="R425" s="125"/>
      <c r="S425" s="125"/>
      <c r="T425" s="125"/>
      <c r="U425" s="810"/>
      <c r="V425" s="810"/>
      <c r="W425" s="810"/>
      <c r="X425" s="810"/>
      <c r="Y425" s="810"/>
      <c r="Z425" s="810"/>
      <c r="AA425" s="810"/>
      <c r="AB425" s="810"/>
      <c r="AC425" s="810"/>
      <c r="AD425" s="810"/>
      <c r="AE425" s="810"/>
      <c r="AF425" s="810"/>
      <c r="AG425" s="810"/>
      <c r="AH425" s="810"/>
      <c r="AI425" s="810"/>
      <c r="AJ425" s="810"/>
    </row>
    <row r="426" spans="1:36" ht="15.75" customHeight="1">
      <c r="A426" s="810"/>
      <c r="B426" s="810"/>
      <c r="C426" s="810"/>
      <c r="D426" s="810"/>
      <c r="E426" s="810"/>
      <c r="F426" s="810"/>
      <c r="G426" s="810"/>
      <c r="H426" s="810"/>
      <c r="I426" s="125"/>
      <c r="J426" s="125"/>
      <c r="K426" s="125"/>
      <c r="L426" s="125"/>
      <c r="M426" s="125"/>
      <c r="N426" s="125"/>
      <c r="O426" s="125"/>
      <c r="P426" s="125"/>
      <c r="Q426" s="125"/>
      <c r="R426" s="125"/>
      <c r="S426" s="125"/>
      <c r="T426" s="125"/>
      <c r="U426" s="810"/>
      <c r="V426" s="810"/>
      <c r="W426" s="810"/>
      <c r="X426" s="810"/>
      <c r="Y426" s="810"/>
      <c r="Z426" s="810"/>
      <c r="AA426" s="810"/>
      <c r="AB426" s="810"/>
      <c r="AC426" s="810"/>
      <c r="AD426" s="810"/>
      <c r="AE426" s="810"/>
      <c r="AF426" s="810"/>
      <c r="AG426" s="810"/>
      <c r="AH426" s="810"/>
      <c r="AI426" s="810"/>
      <c r="AJ426" s="810"/>
    </row>
    <row r="427" spans="1:36" ht="15.75" customHeight="1">
      <c r="A427" s="810"/>
      <c r="B427" s="810"/>
      <c r="C427" s="810"/>
      <c r="D427" s="810"/>
      <c r="E427" s="810"/>
      <c r="F427" s="810"/>
      <c r="G427" s="810"/>
      <c r="H427" s="810"/>
      <c r="I427" s="125"/>
      <c r="J427" s="125"/>
      <c r="K427" s="125"/>
      <c r="L427" s="125"/>
      <c r="M427" s="125"/>
      <c r="N427" s="125"/>
      <c r="O427" s="125"/>
      <c r="P427" s="125"/>
      <c r="Q427" s="125"/>
      <c r="R427" s="125"/>
      <c r="S427" s="125"/>
      <c r="T427" s="125"/>
      <c r="U427" s="810"/>
      <c r="V427" s="810"/>
      <c r="W427" s="810"/>
      <c r="X427" s="810"/>
      <c r="Y427" s="810"/>
      <c r="Z427" s="810"/>
      <c r="AA427" s="810"/>
      <c r="AB427" s="810"/>
      <c r="AC427" s="810"/>
      <c r="AD427" s="810"/>
      <c r="AE427" s="810"/>
      <c r="AF427" s="810"/>
      <c r="AG427" s="810"/>
      <c r="AH427" s="810"/>
      <c r="AI427" s="810"/>
      <c r="AJ427" s="810"/>
    </row>
    <row r="428" spans="1:36" ht="15.75" customHeight="1">
      <c r="A428" s="810"/>
      <c r="B428" s="810"/>
      <c r="C428" s="810"/>
      <c r="D428" s="810"/>
      <c r="E428" s="810"/>
      <c r="F428" s="810"/>
      <c r="G428" s="810"/>
      <c r="H428" s="810"/>
      <c r="I428" s="125"/>
      <c r="J428" s="125"/>
      <c r="K428" s="125"/>
      <c r="L428" s="125"/>
      <c r="M428" s="125"/>
      <c r="N428" s="125"/>
      <c r="O428" s="125"/>
      <c r="P428" s="125"/>
      <c r="Q428" s="125"/>
      <c r="R428" s="125"/>
      <c r="S428" s="125"/>
      <c r="T428" s="125"/>
      <c r="U428" s="810"/>
      <c r="V428" s="810"/>
      <c r="W428" s="810"/>
      <c r="X428" s="810"/>
      <c r="Y428" s="810"/>
      <c r="Z428" s="810"/>
      <c r="AA428" s="810"/>
      <c r="AB428" s="810"/>
      <c r="AC428" s="810"/>
      <c r="AD428" s="810"/>
      <c r="AE428" s="810"/>
      <c r="AF428" s="810"/>
      <c r="AG428" s="810"/>
      <c r="AH428" s="810"/>
      <c r="AI428" s="810"/>
      <c r="AJ428" s="810"/>
    </row>
    <row r="429" spans="1:36" ht="15.75" customHeight="1">
      <c r="A429" s="810"/>
      <c r="B429" s="810"/>
      <c r="C429" s="810"/>
      <c r="D429" s="810"/>
      <c r="E429" s="810"/>
      <c r="F429" s="810"/>
      <c r="G429" s="810"/>
      <c r="H429" s="810"/>
      <c r="I429" s="125"/>
      <c r="J429" s="125"/>
      <c r="K429" s="125"/>
      <c r="L429" s="125"/>
      <c r="M429" s="125"/>
      <c r="N429" s="125"/>
      <c r="O429" s="125"/>
      <c r="P429" s="125"/>
      <c r="Q429" s="125"/>
      <c r="R429" s="125"/>
      <c r="S429" s="125"/>
      <c r="T429" s="125"/>
      <c r="U429" s="810"/>
      <c r="V429" s="810"/>
      <c r="W429" s="810"/>
      <c r="X429" s="810"/>
      <c r="Y429" s="810"/>
      <c r="Z429" s="810"/>
      <c r="AA429" s="810"/>
      <c r="AB429" s="810"/>
      <c r="AC429" s="810"/>
      <c r="AD429" s="810"/>
      <c r="AE429" s="810"/>
      <c r="AF429" s="810"/>
      <c r="AG429" s="810"/>
      <c r="AH429" s="810"/>
      <c r="AI429" s="810"/>
      <c r="AJ429" s="810"/>
    </row>
    <row r="430" spans="1:36" ht="15.75" customHeight="1">
      <c r="A430" s="810"/>
      <c r="B430" s="810"/>
      <c r="C430" s="810"/>
      <c r="D430" s="810"/>
      <c r="E430" s="810"/>
      <c r="F430" s="810"/>
      <c r="G430" s="810"/>
      <c r="H430" s="810"/>
      <c r="I430" s="125"/>
      <c r="J430" s="125"/>
      <c r="K430" s="125"/>
      <c r="L430" s="125"/>
      <c r="M430" s="125"/>
      <c r="N430" s="125"/>
      <c r="O430" s="125"/>
      <c r="P430" s="125"/>
      <c r="Q430" s="125"/>
      <c r="R430" s="125"/>
      <c r="S430" s="125"/>
      <c r="T430" s="125"/>
      <c r="U430" s="810"/>
      <c r="V430" s="810"/>
      <c r="W430" s="810"/>
      <c r="X430" s="810"/>
      <c r="Y430" s="810"/>
      <c r="Z430" s="810"/>
      <c r="AA430" s="810"/>
      <c r="AB430" s="810"/>
      <c r="AC430" s="810"/>
      <c r="AD430" s="810"/>
      <c r="AE430" s="810"/>
      <c r="AF430" s="810"/>
      <c r="AG430" s="810"/>
      <c r="AH430" s="810"/>
      <c r="AI430" s="810"/>
      <c r="AJ430" s="810"/>
    </row>
    <row r="431" spans="1:36" ht="15.75" customHeight="1">
      <c r="A431" s="810"/>
      <c r="B431" s="810"/>
      <c r="C431" s="810"/>
      <c r="D431" s="810"/>
      <c r="E431" s="810"/>
      <c r="F431" s="810"/>
      <c r="G431" s="810"/>
      <c r="H431" s="810"/>
      <c r="I431" s="125"/>
      <c r="J431" s="125"/>
      <c r="K431" s="125"/>
      <c r="L431" s="125"/>
      <c r="M431" s="125"/>
      <c r="N431" s="125"/>
      <c r="O431" s="125"/>
      <c r="P431" s="125"/>
      <c r="Q431" s="125"/>
      <c r="R431" s="125"/>
      <c r="S431" s="125"/>
      <c r="T431" s="125"/>
      <c r="U431" s="810"/>
      <c r="V431" s="810"/>
      <c r="W431" s="810"/>
      <c r="X431" s="810"/>
      <c r="Y431" s="810"/>
      <c r="Z431" s="810"/>
      <c r="AA431" s="810"/>
      <c r="AB431" s="810"/>
      <c r="AC431" s="810"/>
      <c r="AD431" s="810"/>
      <c r="AE431" s="810"/>
      <c r="AF431" s="810"/>
      <c r="AG431" s="810"/>
      <c r="AH431" s="810"/>
      <c r="AI431" s="810"/>
      <c r="AJ431" s="810"/>
    </row>
    <row r="432" spans="1:36" ht="15.75" customHeight="1">
      <c r="A432" s="810"/>
      <c r="B432" s="810"/>
      <c r="C432" s="810"/>
      <c r="D432" s="810"/>
      <c r="E432" s="810"/>
      <c r="F432" s="810"/>
      <c r="G432" s="810"/>
      <c r="H432" s="810"/>
      <c r="I432" s="125"/>
      <c r="J432" s="125"/>
      <c r="K432" s="125"/>
      <c r="L432" s="125"/>
      <c r="M432" s="125"/>
      <c r="N432" s="125"/>
      <c r="O432" s="125"/>
      <c r="P432" s="125"/>
      <c r="Q432" s="125"/>
      <c r="R432" s="125"/>
      <c r="S432" s="125"/>
      <c r="T432" s="125"/>
      <c r="U432" s="810"/>
      <c r="V432" s="810"/>
      <c r="W432" s="810"/>
      <c r="X432" s="810"/>
      <c r="Y432" s="810"/>
      <c r="Z432" s="810"/>
      <c r="AA432" s="810"/>
      <c r="AB432" s="810"/>
      <c r="AC432" s="810"/>
      <c r="AD432" s="810"/>
      <c r="AE432" s="810"/>
      <c r="AF432" s="810"/>
      <c r="AG432" s="810"/>
      <c r="AH432" s="810"/>
      <c r="AI432" s="810"/>
      <c r="AJ432" s="810"/>
    </row>
    <row r="433" spans="1:36" ht="15.75" customHeight="1">
      <c r="A433" s="810"/>
      <c r="B433" s="810"/>
      <c r="C433" s="810"/>
      <c r="D433" s="810"/>
      <c r="E433" s="810"/>
      <c r="F433" s="810"/>
      <c r="G433" s="810"/>
      <c r="H433" s="810"/>
      <c r="I433" s="125"/>
      <c r="J433" s="125"/>
      <c r="K433" s="125"/>
      <c r="L433" s="125"/>
      <c r="M433" s="125"/>
      <c r="N433" s="125"/>
      <c r="O433" s="125"/>
      <c r="P433" s="125"/>
      <c r="Q433" s="125"/>
      <c r="R433" s="125"/>
      <c r="S433" s="125"/>
      <c r="T433" s="125"/>
      <c r="U433" s="810"/>
      <c r="V433" s="810"/>
      <c r="W433" s="810"/>
      <c r="X433" s="810"/>
      <c r="Y433" s="810"/>
      <c r="Z433" s="810"/>
      <c r="AA433" s="810"/>
      <c r="AB433" s="810"/>
      <c r="AC433" s="810"/>
      <c r="AD433" s="810"/>
      <c r="AE433" s="810"/>
      <c r="AF433" s="810"/>
      <c r="AG433" s="810"/>
      <c r="AH433" s="810"/>
      <c r="AI433" s="810"/>
      <c r="AJ433" s="810"/>
    </row>
    <row r="434" spans="1:36" ht="15.75" customHeight="1">
      <c r="A434" s="810"/>
      <c r="B434" s="810"/>
      <c r="C434" s="810"/>
      <c r="D434" s="810"/>
      <c r="E434" s="810"/>
      <c r="F434" s="810"/>
      <c r="G434" s="810"/>
      <c r="H434" s="810"/>
      <c r="I434" s="125"/>
      <c r="J434" s="125"/>
      <c r="K434" s="125"/>
      <c r="L434" s="125"/>
      <c r="M434" s="125"/>
      <c r="N434" s="125"/>
      <c r="O434" s="125"/>
      <c r="P434" s="125"/>
      <c r="Q434" s="125"/>
      <c r="R434" s="125"/>
      <c r="S434" s="125"/>
      <c r="T434" s="125"/>
      <c r="U434" s="810"/>
      <c r="V434" s="810"/>
      <c r="W434" s="810"/>
      <c r="X434" s="810"/>
      <c r="Y434" s="810"/>
      <c r="Z434" s="810"/>
      <c r="AA434" s="810"/>
      <c r="AB434" s="810"/>
      <c r="AC434" s="810"/>
      <c r="AD434" s="810"/>
      <c r="AE434" s="810"/>
      <c r="AF434" s="810"/>
      <c r="AG434" s="810"/>
      <c r="AH434" s="810"/>
      <c r="AI434" s="810"/>
      <c r="AJ434" s="810"/>
    </row>
    <row r="435" spans="1:36" ht="15.75" customHeight="1">
      <c r="A435" s="810"/>
      <c r="B435" s="810"/>
      <c r="C435" s="810"/>
      <c r="D435" s="810"/>
      <c r="E435" s="810"/>
      <c r="F435" s="810"/>
      <c r="G435" s="810"/>
      <c r="H435" s="810"/>
      <c r="I435" s="125"/>
      <c r="J435" s="125"/>
      <c r="K435" s="125"/>
      <c r="L435" s="125"/>
      <c r="M435" s="125"/>
      <c r="N435" s="125"/>
      <c r="O435" s="125"/>
      <c r="P435" s="125"/>
      <c r="Q435" s="125"/>
      <c r="R435" s="125"/>
      <c r="S435" s="125"/>
      <c r="T435" s="125"/>
      <c r="U435" s="810"/>
      <c r="V435" s="810"/>
      <c r="W435" s="810"/>
      <c r="X435" s="810"/>
      <c r="Y435" s="810"/>
      <c r="Z435" s="810"/>
      <c r="AA435" s="810"/>
      <c r="AB435" s="810"/>
      <c r="AC435" s="810"/>
      <c r="AD435" s="810"/>
      <c r="AE435" s="810"/>
      <c r="AF435" s="810"/>
      <c r="AG435" s="810"/>
      <c r="AH435" s="810"/>
      <c r="AI435" s="810"/>
      <c r="AJ435" s="810"/>
    </row>
    <row r="436" spans="1:36" ht="15.75" customHeight="1">
      <c r="A436" s="810"/>
      <c r="B436" s="810"/>
      <c r="C436" s="810"/>
      <c r="D436" s="810"/>
      <c r="E436" s="810"/>
      <c r="F436" s="810"/>
      <c r="G436" s="810"/>
      <c r="H436" s="810"/>
      <c r="I436" s="125"/>
      <c r="J436" s="125"/>
      <c r="K436" s="125"/>
      <c r="L436" s="125"/>
      <c r="M436" s="125"/>
      <c r="N436" s="125"/>
      <c r="O436" s="125"/>
      <c r="P436" s="125"/>
      <c r="Q436" s="125"/>
      <c r="R436" s="125"/>
      <c r="S436" s="125"/>
      <c r="T436" s="125"/>
      <c r="U436" s="810"/>
      <c r="V436" s="810"/>
      <c r="W436" s="810"/>
      <c r="X436" s="810"/>
      <c r="Y436" s="810"/>
      <c r="Z436" s="810"/>
      <c r="AA436" s="810"/>
      <c r="AB436" s="810"/>
      <c r="AC436" s="810"/>
      <c r="AD436" s="810"/>
      <c r="AE436" s="810"/>
      <c r="AF436" s="810"/>
      <c r="AG436" s="810"/>
      <c r="AH436" s="810"/>
      <c r="AI436" s="810"/>
      <c r="AJ436" s="810"/>
    </row>
    <row r="437" spans="1:36" ht="15.75" customHeight="1">
      <c r="A437" s="810"/>
      <c r="B437" s="810"/>
      <c r="C437" s="810"/>
      <c r="D437" s="810"/>
      <c r="E437" s="810"/>
      <c r="F437" s="810"/>
      <c r="G437" s="810"/>
      <c r="H437" s="810"/>
      <c r="I437" s="125"/>
      <c r="J437" s="125"/>
      <c r="K437" s="125"/>
      <c r="L437" s="125"/>
      <c r="M437" s="125"/>
      <c r="N437" s="125"/>
      <c r="O437" s="125"/>
      <c r="P437" s="125"/>
      <c r="Q437" s="125"/>
      <c r="R437" s="125"/>
      <c r="S437" s="125"/>
      <c r="T437" s="125"/>
      <c r="U437" s="810"/>
      <c r="V437" s="810"/>
      <c r="W437" s="810"/>
      <c r="X437" s="810"/>
      <c r="Y437" s="810"/>
      <c r="Z437" s="810"/>
      <c r="AA437" s="810"/>
      <c r="AB437" s="810"/>
      <c r="AC437" s="810"/>
      <c r="AD437" s="810"/>
      <c r="AE437" s="810"/>
      <c r="AF437" s="810"/>
      <c r="AG437" s="810"/>
      <c r="AH437" s="810"/>
      <c r="AI437" s="810"/>
      <c r="AJ437" s="810"/>
    </row>
    <row r="438" spans="1:36" ht="15.75" customHeight="1">
      <c r="A438" s="810"/>
      <c r="B438" s="810"/>
      <c r="C438" s="810"/>
      <c r="D438" s="810"/>
      <c r="E438" s="810"/>
      <c r="F438" s="810"/>
      <c r="G438" s="810"/>
      <c r="H438" s="810"/>
      <c r="I438" s="125"/>
      <c r="J438" s="125"/>
      <c r="K438" s="125"/>
      <c r="L438" s="125"/>
      <c r="M438" s="125"/>
      <c r="N438" s="125"/>
      <c r="O438" s="125"/>
      <c r="P438" s="125"/>
      <c r="Q438" s="125"/>
      <c r="R438" s="125"/>
      <c r="S438" s="125"/>
      <c r="T438" s="125"/>
      <c r="U438" s="810"/>
      <c r="V438" s="810"/>
      <c r="W438" s="810"/>
      <c r="X438" s="810"/>
      <c r="Y438" s="810"/>
      <c r="Z438" s="810"/>
      <c r="AA438" s="810"/>
      <c r="AB438" s="810"/>
      <c r="AC438" s="810"/>
      <c r="AD438" s="810"/>
      <c r="AE438" s="810"/>
      <c r="AF438" s="810"/>
      <c r="AG438" s="810"/>
      <c r="AH438" s="810"/>
      <c r="AI438" s="810"/>
      <c r="AJ438" s="810"/>
    </row>
    <row r="439" spans="1:36" ht="15.75" customHeight="1">
      <c r="A439" s="810"/>
      <c r="B439" s="810"/>
      <c r="C439" s="810"/>
      <c r="D439" s="810"/>
      <c r="E439" s="810"/>
      <c r="F439" s="810"/>
      <c r="G439" s="810"/>
      <c r="H439" s="810"/>
      <c r="I439" s="125"/>
      <c r="J439" s="125"/>
      <c r="K439" s="125"/>
      <c r="L439" s="125"/>
      <c r="M439" s="125"/>
      <c r="N439" s="125"/>
      <c r="O439" s="125"/>
      <c r="P439" s="125"/>
      <c r="Q439" s="125"/>
      <c r="R439" s="125"/>
      <c r="S439" s="125"/>
      <c r="T439" s="125"/>
      <c r="U439" s="810"/>
      <c r="V439" s="810"/>
      <c r="W439" s="810"/>
      <c r="X439" s="810"/>
      <c r="Y439" s="810"/>
      <c r="Z439" s="810"/>
      <c r="AA439" s="810"/>
      <c r="AB439" s="810"/>
      <c r="AC439" s="810"/>
      <c r="AD439" s="810"/>
      <c r="AE439" s="810"/>
      <c r="AF439" s="810"/>
      <c r="AG439" s="810"/>
      <c r="AH439" s="810"/>
      <c r="AI439" s="810"/>
      <c r="AJ439" s="810"/>
    </row>
    <row r="440" spans="1:36" ht="15.75" customHeight="1">
      <c r="A440" s="810"/>
      <c r="B440" s="810"/>
      <c r="C440" s="810"/>
      <c r="D440" s="810"/>
      <c r="E440" s="810"/>
      <c r="F440" s="810"/>
      <c r="G440" s="810"/>
      <c r="H440" s="810"/>
      <c r="I440" s="125"/>
      <c r="J440" s="125"/>
      <c r="K440" s="125"/>
      <c r="L440" s="125"/>
      <c r="M440" s="125"/>
      <c r="N440" s="125"/>
      <c r="O440" s="125"/>
      <c r="P440" s="125"/>
      <c r="Q440" s="125"/>
      <c r="R440" s="125"/>
      <c r="S440" s="125"/>
      <c r="T440" s="125"/>
      <c r="U440" s="810"/>
      <c r="V440" s="810"/>
      <c r="W440" s="810"/>
      <c r="X440" s="810"/>
      <c r="Y440" s="810"/>
      <c r="Z440" s="810"/>
      <c r="AA440" s="810"/>
      <c r="AB440" s="810"/>
      <c r="AC440" s="810"/>
      <c r="AD440" s="810"/>
      <c r="AE440" s="810"/>
      <c r="AF440" s="810"/>
      <c r="AG440" s="810"/>
      <c r="AH440" s="810"/>
      <c r="AI440" s="810"/>
      <c r="AJ440" s="810"/>
    </row>
    <row r="441" spans="1:36" ht="15.75" customHeight="1">
      <c r="A441" s="810"/>
      <c r="B441" s="810"/>
      <c r="C441" s="810"/>
      <c r="D441" s="810"/>
      <c r="E441" s="810"/>
      <c r="F441" s="810"/>
      <c r="G441" s="810"/>
      <c r="H441" s="810"/>
      <c r="I441" s="125"/>
      <c r="J441" s="125"/>
      <c r="K441" s="125"/>
      <c r="L441" s="125"/>
      <c r="M441" s="125"/>
      <c r="N441" s="125"/>
      <c r="O441" s="125"/>
      <c r="P441" s="125"/>
      <c r="Q441" s="125"/>
      <c r="R441" s="125"/>
      <c r="S441" s="125"/>
      <c r="T441" s="125"/>
      <c r="U441" s="810"/>
      <c r="V441" s="810"/>
      <c r="W441" s="810"/>
      <c r="X441" s="810"/>
      <c r="Y441" s="810"/>
      <c r="Z441" s="810"/>
      <c r="AA441" s="810"/>
      <c r="AB441" s="810"/>
      <c r="AC441" s="810"/>
      <c r="AD441" s="810"/>
      <c r="AE441" s="810"/>
      <c r="AF441" s="810"/>
      <c r="AG441" s="810"/>
      <c r="AH441" s="810"/>
      <c r="AI441" s="810"/>
      <c r="AJ441" s="810"/>
    </row>
    <row r="442" spans="1:36" ht="15.75" customHeight="1">
      <c r="A442" s="810"/>
      <c r="B442" s="810"/>
      <c r="C442" s="810"/>
      <c r="D442" s="810"/>
      <c r="E442" s="810"/>
      <c r="F442" s="810"/>
      <c r="G442" s="810"/>
      <c r="H442" s="810"/>
      <c r="I442" s="125"/>
      <c r="J442" s="125"/>
      <c r="K442" s="125"/>
      <c r="L442" s="125"/>
      <c r="M442" s="125"/>
      <c r="N442" s="125"/>
      <c r="O442" s="125"/>
      <c r="P442" s="125"/>
      <c r="Q442" s="125"/>
      <c r="R442" s="125"/>
      <c r="S442" s="125"/>
      <c r="T442" s="125"/>
      <c r="U442" s="810"/>
      <c r="V442" s="810"/>
      <c r="W442" s="810"/>
      <c r="X442" s="810"/>
      <c r="Y442" s="810"/>
      <c r="Z442" s="810"/>
      <c r="AA442" s="810"/>
      <c r="AB442" s="810"/>
      <c r="AC442" s="810"/>
      <c r="AD442" s="810"/>
      <c r="AE442" s="810"/>
      <c r="AF442" s="810"/>
      <c r="AG442" s="810"/>
      <c r="AH442" s="810"/>
      <c r="AI442" s="810"/>
      <c r="AJ442" s="810"/>
    </row>
    <row r="443" spans="1:36" ht="15.75" customHeight="1">
      <c r="A443" s="810"/>
      <c r="B443" s="810"/>
      <c r="C443" s="810"/>
      <c r="D443" s="810"/>
      <c r="E443" s="810"/>
      <c r="F443" s="810"/>
      <c r="G443" s="810"/>
      <c r="H443" s="810"/>
      <c r="I443" s="125"/>
      <c r="J443" s="125"/>
      <c r="K443" s="125"/>
      <c r="L443" s="125"/>
      <c r="M443" s="125"/>
      <c r="N443" s="125"/>
      <c r="O443" s="125"/>
      <c r="P443" s="125"/>
      <c r="Q443" s="125"/>
      <c r="R443" s="125"/>
      <c r="S443" s="125"/>
      <c r="T443" s="125"/>
      <c r="U443" s="810"/>
      <c r="V443" s="810"/>
      <c r="W443" s="810"/>
      <c r="X443" s="810"/>
      <c r="Y443" s="810"/>
      <c r="Z443" s="810"/>
      <c r="AA443" s="810"/>
      <c r="AB443" s="810"/>
      <c r="AC443" s="810"/>
      <c r="AD443" s="810"/>
      <c r="AE443" s="810"/>
      <c r="AF443" s="810"/>
      <c r="AG443" s="810"/>
      <c r="AH443" s="810"/>
      <c r="AI443" s="810"/>
      <c r="AJ443" s="810"/>
    </row>
    <row r="444" spans="1:36" ht="15.75" customHeight="1">
      <c r="A444" s="810"/>
      <c r="B444" s="810"/>
      <c r="C444" s="810"/>
      <c r="D444" s="810"/>
      <c r="E444" s="810"/>
      <c r="F444" s="810"/>
      <c r="G444" s="810"/>
      <c r="H444" s="810"/>
      <c r="I444" s="125"/>
      <c r="J444" s="125"/>
      <c r="K444" s="125"/>
      <c r="L444" s="125"/>
      <c r="M444" s="125"/>
      <c r="N444" s="125"/>
      <c r="O444" s="125"/>
      <c r="P444" s="125"/>
      <c r="Q444" s="125"/>
      <c r="R444" s="125"/>
      <c r="S444" s="125"/>
      <c r="T444" s="125"/>
      <c r="U444" s="810"/>
      <c r="V444" s="810"/>
      <c r="W444" s="810"/>
      <c r="X444" s="810"/>
      <c r="Y444" s="810"/>
      <c r="Z444" s="810"/>
      <c r="AA444" s="810"/>
      <c r="AB444" s="810"/>
      <c r="AC444" s="810"/>
      <c r="AD444" s="810"/>
      <c r="AE444" s="810"/>
      <c r="AF444" s="810"/>
      <c r="AG444" s="810"/>
      <c r="AH444" s="810"/>
      <c r="AI444" s="810"/>
      <c r="AJ444" s="810"/>
    </row>
    <row r="445" spans="1:36" ht="15.75" customHeight="1">
      <c r="A445" s="810"/>
      <c r="B445" s="810"/>
      <c r="C445" s="810"/>
      <c r="D445" s="810"/>
      <c r="E445" s="810"/>
      <c r="F445" s="810"/>
      <c r="G445" s="810"/>
      <c r="H445" s="810"/>
      <c r="I445" s="125"/>
      <c r="J445" s="125"/>
      <c r="K445" s="125"/>
      <c r="L445" s="125"/>
      <c r="M445" s="125"/>
      <c r="N445" s="125"/>
      <c r="O445" s="125"/>
      <c r="P445" s="125"/>
      <c r="Q445" s="125"/>
      <c r="R445" s="125"/>
      <c r="S445" s="125"/>
      <c r="T445" s="125"/>
      <c r="U445" s="810"/>
      <c r="V445" s="810"/>
      <c r="W445" s="810"/>
      <c r="X445" s="810"/>
      <c r="Y445" s="810"/>
      <c r="Z445" s="810"/>
      <c r="AA445" s="810"/>
      <c r="AB445" s="810"/>
      <c r="AC445" s="810"/>
      <c r="AD445" s="810"/>
      <c r="AE445" s="810"/>
      <c r="AF445" s="810"/>
      <c r="AG445" s="810"/>
      <c r="AH445" s="810"/>
      <c r="AI445" s="810"/>
      <c r="AJ445" s="810"/>
    </row>
    <row r="446" spans="1:36" ht="15.75" customHeight="1">
      <c r="A446" s="810"/>
      <c r="B446" s="810"/>
      <c r="C446" s="810"/>
      <c r="D446" s="810"/>
      <c r="E446" s="810"/>
      <c r="F446" s="810"/>
      <c r="G446" s="810"/>
      <c r="H446" s="810"/>
      <c r="I446" s="125"/>
      <c r="J446" s="125"/>
      <c r="K446" s="125"/>
      <c r="L446" s="125"/>
      <c r="M446" s="125"/>
      <c r="N446" s="125"/>
      <c r="O446" s="125"/>
      <c r="P446" s="125"/>
      <c r="Q446" s="125"/>
      <c r="R446" s="125"/>
      <c r="S446" s="125"/>
      <c r="T446" s="125"/>
      <c r="U446" s="810"/>
      <c r="V446" s="810"/>
      <c r="W446" s="810"/>
      <c r="X446" s="810"/>
      <c r="Y446" s="810"/>
      <c r="Z446" s="810"/>
      <c r="AA446" s="810"/>
      <c r="AB446" s="810"/>
      <c r="AC446" s="810"/>
      <c r="AD446" s="810"/>
      <c r="AE446" s="810"/>
      <c r="AF446" s="810"/>
      <c r="AG446" s="810"/>
      <c r="AH446" s="810"/>
      <c r="AI446" s="810"/>
      <c r="AJ446" s="810"/>
    </row>
    <row r="447" spans="1:36" ht="15.75" customHeight="1">
      <c r="A447" s="810"/>
      <c r="B447" s="810"/>
      <c r="C447" s="810"/>
      <c r="D447" s="810"/>
      <c r="E447" s="810"/>
      <c r="F447" s="810"/>
      <c r="G447" s="810"/>
      <c r="H447" s="810"/>
      <c r="I447" s="125"/>
      <c r="J447" s="125"/>
      <c r="K447" s="125"/>
      <c r="L447" s="125"/>
      <c r="M447" s="125"/>
      <c r="N447" s="125"/>
      <c r="O447" s="125"/>
      <c r="P447" s="125"/>
      <c r="Q447" s="125"/>
      <c r="R447" s="125"/>
      <c r="S447" s="125"/>
      <c r="T447" s="125"/>
      <c r="U447" s="810"/>
      <c r="V447" s="810"/>
      <c r="W447" s="810"/>
      <c r="X447" s="810"/>
      <c r="Y447" s="810"/>
      <c r="Z447" s="810"/>
      <c r="AA447" s="810"/>
      <c r="AB447" s="810"/>
      <c r="AC447" s="810"/>
      <c r="AD447" s="810"/>
      <c r="AE447" s="810"/>
      <c r="AF447" s="810"/>
      <c r="AG447" s="810"/>
      <c r="AH447" s="810"/>
      <c r="AI447" s="810"/>
      <c r="AJ447" s="810"/>
    </row>
    <row r="448" spans="1:36" ht="15.75" customHeight="1">
      <c r="A448" s="810"/>
      <c r="B448" s="810"/>
      <c r="C448" s="810"/>
      <c r="D448" s="810"/>
      <c r="E448" s="810"/>
      <c r="F448" s="810"/>
      <c r="G448" s="810"/>
      <c r="H448" s="810"/>
      <c r="I448" s="125"/>
      <c r="J448" s="125"/>
      <c r="K448" s="125"/>
      <c r="L448" s="125"/>
      <c r="M448" s="125"/>
      <c r="N448" s="125"/>
      <c r="O448" s="125"/>
      <c r="P448" s="125"/>
      <c r="Q448" s="125"/>
      <c r="R448" s="125"/>
      <c r="S448" s="125"/>
      <c r="T448" s="125"/>
      <c r="U448" s="810"/>
      <c r="V448" s="810"/>
      <c r="W448" s="810"/>
      <c r="X448" s="810"/>
      <c r="Y448" s="810"/>
      <c r="Z448" s="810"/>
      <c r="AA448" s="810"/>
      <c r="AB448" s="810"/>
      <c r="AC448" s="810"/>
      <c r="AD448" s="810"/>
      <c r="AE448" s="810"/>
      <c r="AF448" s="810"/>
      <c r="AG448" s="810"/>
      <c r="AH448" s="810"/>
      <c r="AI448" s="810"/>
      <c r="AJ448" s="810"/>
    </row>
    <row r="449" spans="1:36" ht="15.75" customHeight="1">
      <c r="A449" s="810"/>
      <c r="B449" s="810"/>
      <c r="C449" s="810"/>
      <c r="D449" s="810"/>
      <c r="E449" s="810"/>
      <c r="F449" s="810"/>
      <c r="G449" s="810"/>
      <c r="H449" s="810"/>
      <c r="I449" s="125"/>
      <c r="J449" s="125"/>
      <c r="K449" s="125"/>
      <c r="L449" s="125"/>
      <c r="M449" s="125"/>
      <c r="N449" s="125"/>
      <c r="O449" s="125"/>
      <c r="P449" s="125"/>
      <c r="Q449" s="125"/>
      <c r="R449" s="125"/>
      <c r="S449" s="125"/>
      <c r="T449" s="125"/>
      <c r="U449" s="810"/>
      <c r="V449" s="810"/>
      <c r="W449" s="810"/>
      <c r="X449" s="810"/>
      <c r="Y449" s="810"/>
      <c r="Z449" s="810"/>
      <c r="AA449" s="810"/>
      <c r="AB449" s="810"/>
      <c r="AC449" s="810"/>
      <c r="AD449" s="810"/>
      <c r="AE449" s="810"/>
      <c r="AF449" s="810"/>
      <c r="AG449" s="810"/>
      <c r="AH449" s="810"/>
      <c r="AI449" s="810"/>
      <c r="AJ449" s="810"/>
    </row>
    <row r="450" spans="1:36" ht="15.75" customHeight="1">
      <c r="A450" s="810"/>
      <c r="B450" s="810"/>
      <c r="C450" s="810"/>
      <c r="D450" s="810"/>
      <c r="E450" s="810"/>
      <c r="F450" s="810"/>
      <c r="G450" s="810"/>
      <c r="H450" s="810"/>
      <c r="I450" s="125"/>
      <c r="J450" s="125"/>
      <c r="K450" s="125"/>
      <c r="L450" s="125"/>
      <c r="M450" s="125"/>
      <c r="N450" s="125"/>
      <c r="O450" s="125"/>
      <c r="P450" s="125"/>
      <c r="Q450" s="125"/>
      <c r="R450" s="125"/>
      <c r="S450" s="125"/>
      <c r="T450" s="125"/>
      <c r="U450" s="810"/>
      <c r="V450" s="810"/>
      <c r="W450" s="810"/>
      <c r="X450" s="810"/>
      <c r="Y450" s="810"/>
      <c r="Z450" s="810"/>
      <c r="AA450" s="810"/>
      <c r="AB450" s="810"/>
      <c r="AC450" s="810"/>
      <c r="AD450" s="810"/>
      <c r="AE450" s="810"/>
      <c r="AF450" s="810"/>
      <c r="AG450" s="810"/>
      <c r="AH450" s="810"/>
      <c r="AI450" s="810"/>
      <c r="AJ450" s="810"/>
    </row>
    <row r="451" spans="1:36" ht="15.75" customHeight="1">
      <c r="A451" s="810"/>
      <c r="B451" s="810"/>
      <c r="C451" s="810"/>
      <c r="D451" s="810"/>
      <c r="E451" s="810"/>
      <c r="F451" s="810"/>
      <c r="G451" s="810"/>
      <c r="H451" s="810"/>
      <c r="I451" s="125"/>
      <c r="J451" s="125"/>
      <c r="K451" s="125"/>
      <c r="L451" s="125"/>
      <c r="M451" s="125"/>
      <c r="N451" s="125"/>
      <c r="O451" s="125"/>
      <c r="P451" s="125"/>
      <c r="Q451" s="125"/>
      <c r="R451" s="125"/>
      <c r="S451" s="125"/>
      <c r="T451" s="125"/>
      <c r="U451" s="810"/>
      <c r="V451" s="810"/>
      <c r="W451" s="810"/>
      <c r="X451" s="810"/>
      <c r="Y451" s="810"/>
      <c r="Z451" s="810"/>
      <c r="AA451" s="810"/>
      <c r="AB451" s="810"/>
      <c r="AC451" s="810"/>
      <c r="AD451" s="810"/>
      <c r="AE451" s="810"/>
      <c r="AF451" s="810"/>
      <c r="AG451" s="810"/>
      <c r="AH451" s="810"/>
      <c r="AI451" s="810"/>
      <c r="AJ451" s="810"/>
    </row>
    <row r="452" spans="1:36" ht="15.75" customHeight="1">
      <c r="A452" s="810"/>
      <c r="B452" s="810"/>
      <c r="C452" s="810"/>
      <c r="D452" s="810"/>
      <c r="E452" s="810"/>
      <c r="F452" s="810"/>
      <c r="G452" s="810"/>
      <c r="H452" s="810"/>
      <c r="I452" s="125"/>
      <c r="J452" s="125"/>
      <c r="K452" s="125"/>
      <c r="L452" s="125"/>
      <c r="M452" s="125"/>
      <c r="N452" s="125"/>
      <c r="O452" s="125"/>
      <c r="P452" s="125"/>
      <c r="Q452" s="125"/>
      <c r="R452" s="125"/>
      <c r="S452" s="125"/>
      <c r="T452" s="125"/>
      <c r="U452" s="810"/>
      <c r="V452" s="810"/>
      <c r="W452" s="810"/>
      <c r="X452" s="810"/>
      <c r="Y452" s="810"/>
      <c r="Z452" s="810"/>
      <c r="AA452" s="810"/>
      <c r="AB452" s="810"/>
      <c r="AC452" s="810"/>
      <c r="AD452" s="810"/>
      <c r="AE452" s="810"/>
      <c r="AF452" s="810"/>
      <c r="AG452" s="810"/>
      <c r="AH452" s="810"/>
      <c r="AI452" s="810"/>
      <c r="AJ452" s="810"/>
    </row>
    <row r="453" spans="1:36" ht="15.75" customHeight="1">
      <c r="A453" s="810"/>
      <c r="B453" s="810"/>
      <c r="C453" s="810"/>
      <c r="D453" s="810"/>
      <c r="E453" s="810"/>
      <c r="F453" s="810"/>
      <c r="G453" s="810"/>
      <c r="H453" s="810"/>
      <c r="I453" s="125"/>
      <c r="J453" s="125"/>
      <c r="K453" s="125"/>
      <c r="L453" s="125"/>
      <c r="M453" s="125"/>
      <c r="N453" s="125"/>
      <c r="O453" s="125"/>
      <c r="P453" s="125"/>
      <c r="Q453" s="125"/>
      <c r="R453" s="125"/>
      <c r="S453" s="125"/>
      <c r="T453" s="125"/>
      <c r="U453" s="810"/>
      <c r="V453" s="810"/>
      <c r="W453" s="810"/>
      <c r="X453" s="810"/>
      <c r="Y453" s="810"/>
      <c r="Z453" s="810"/>
      <c r="AA453" s="810"/>
      <c r="AB453" s="810"/>
      <c r="AC453" s="810"/>
      <c r="AD453" s="810"/>
      <c r="AE453" s="810"/>
      <c r="AF453" s="810"/>
      <c r="AG453" s="810"/>
      <c r="AH453" s="810"/>
      <c r="AI453" s="810"/>
      <c r="AJ453" s="810"/>
    </row>
    <row r="454" spans="1:36" ht="15.75" customHeight="1">
      <c r="A454" s="810"/>
      <c r="B454" s="810"/>
      <c r="C454" s="810"/>
      <c r="D454" s="810"/>
      <c r="E454" s="810"/>
      <c r="F454" s="810"/>
      <c r="G454" s="810"/>
      <c r="H454" s="810"/>
      <c r="I454" s="125"/>
      <c r="J454" s="125"/>
      <c r="K454" s="125"/>
      <c r="L454" s="125"/>
      <c r="M454" s="125"/>
      <c r="N454" s="125"/>
      <c r="O454" s="125"/>
      <c r="P454" s="125"/>
      <c r="Q454" s="125"/>
      <c r="R454" s="125"/>
      <c r="S454" s="125"/>
      <c r="T454" s="125"/>
      <c r="U454" s="810"/>
      <c r="V454" s="810"/>
      <c r="W454" s="810"/>
      <c r="X454" s="810"/>
      <c r="Y454" s="810"/>
      <c r="Z454" s="810"/>
      <c r="AA454" s="810"/>
      <c r="AB454" s="810"/>
      <c r="AC454" s="810"/>
      <c r="AD454" s="810"/>
      <c r="AE454" s="810"/>
      <c r="AF454" s="810"/>
      <c r="AG454" s="810"/>
      <c r="AH454" s="810"/>
      <c r="AI454" s="810"/>
      <c r="AJ454" s="810"/>
    </row>
    <row r="455" spans="1:36" ht="15.75" customHeight="1">
      <c r="A455" s="810"/>
      <c r="B455" s="810"/>
      <c r="C455" s="810"/>
      <c r="D455" s="810"/>
      <c r="E455" s="810"/>
      <c r="F455" s="810"/>
      <c r="G455" s="810"/>
      <c r="H455" s="810"/>
      <c r="I455" s="125"/>
      <c r="J455" s="125"/>
      <c r="K455" s="125"/>
      <c r="L455" s="125"/>
      <c r="M455" s="125"/>
      <c r="N455" s="125"/>
      <c r="O455" s="125"/>
      <c r="P455" s="125"/>
      <c r="Q455" s="125"/>
      <c r="R455" s="125"/>
      <c r="S455" s="125"/>
      <c r="T455" s="125"/>
      <c r="U455" s="810"/>
      <c r="V455" s="810"/>
      <c r="W455" s="810"/>
      <c r="X455" s="810"/>
      <c r="Y455" s="810"/>
      <c r="Z455" s="810"/>
      <c r="AA455" s="810"/>
      <c r="AB455" s="810"/>
      <c r="AC455" s="810"/>
      <c r="AD455" s="810"/>
      <c r="AE455" s="810"/>
      <c r="AF455" s="810"/>
      <c r="AG455" s="810"/>
      <c r="AH455" s="810"/>
      <c r="AI455" s="810"/>
      <c r="AJ455" s="810"/>
    </row>
    <row r="456" spans="1:36" ht="15.75" customHeight="1">
      <c r="A456" s="810"/>
      <c r="B456" s="810"/>
      <c r="C456" s="810"/>
      <c r="D456" s="810"/>
      <c r="E456" s="810"/>
      <c r="F456" s="810"/>
      <c r="G456" s="810"/>
      <c r="H456" s="810"/>
      <c r="I456" s="125"/>
      <c r="J456" s="125"/>
      <c r="K456" s="125"/>
      <c r="L456" s="125"/>
      <c r="M456" s="125"/>
      <c r="N456" s="125"/>
      <c r="O456" s="125"/>
      <c r="P456" s="125"/>
      <c r="Q456" s="125"/>
      <c r="R456" s="125"/>
      <c r="S456" s="125"/>
      <c r="T456" s="125"/>
      <c r="U456" s="810"/>
      <c r="V456" s="810"/>
      <c r="W456" s="810"/>
      <c r="X456" s="810"/>
      <c r="Y456" s="810"/>
      <c r="Z456" s="810"/>
      <c r="AA456" s="810"/>
      <c r="AB456" s="810"/>
      <c r="AC456" s="810"/>
      <c r="AD456" s="810"/>
      <c r="AE456" s="810"/>
      <c r="AF456" s="810"/>
      <c r="AG456" s="810"/>
      <c r="AH456" s="810"/>
      <c r="AI456" s="810"/>
      <c r="AJ456" s="810"/>
    </row>
    <row r="457" spans="1:36" ht="15.75" customHeight="1">
      <c r="A457" s="810"/>
      <c r="B457" s="810"/>
      <c r="C457" s="810"/>
      <c r="D457" s="810"/>
      <c r="E457" s="810"/>
      <c r="F457" s="810"/>
      <c r="G457" s="810"/>
      <c r="H457" s="810"/>
      <c r="I457" s="125"/>
      <c r="J457" s="125"/>
      <c r="K457" s="125"/>
      <c r="L457" s="125"/>
      <c r="M457" s="125"/>
      <c r="N457" s="125"/>
      <c r="O457" s="125"/>
      <c r="P457" s="125"/>
      <c r="Q457" s="125"/>
      <c r="R457" s="125"/>
      <c r="S457" s="125"/>
      <c r="T457" s="125"/>
      <c r="U457" s="810"/>
      <c r="V457" s="810"/>
      <c r="W457" s="810"/>
      <c r="X457" s="810"/>
      <c r="Y457" s="810"/>
      <c r="Z457" s="810"/>
      <c r="AA457" s="810"/>
      <c r="AB457" s="810"/>
      <c r="AC457" s="810"/>
      <c r="AD457" s="810"/>
      <c r="AE457" s="810"/>
      <c r="AF457" s="810"/>
      <c r="AG457" s="810"/>
      <c r="AH457" s="810"/>
      <c r="AI457" s="810"/>
      <c r="AJ457" s="810"/>
    </row>
    <row r="458" spans="1:36" ht="15.75" customHeight="1">
      <c r="A458" s="810"/>
      <c r="B458" s="810"/>
      <c r="C458" s="810"/>
      <c r="D458" s="810"/>
      <c r="E458" s="810"/>
      <c r="F458" s="810"/>
      <c r="G458" s="810"/>
      <c r="H458" s="810"/>
      <c r="I458" s="125"/>
      <c r="J458" s="125"/>
      <c r="K458" s="125"/>
      <c r="L458" s="125"/>
      <c r="M458" s="125"/>
      <c r="N458" s="125"/>
      <c r="O458" s="125"/>
      <c r="P458" s="125"/>
      <c r="Q458" s="125"/>
      <c r="R458" s="125"/>
      <c r="S458" s="125"/>
      <c r="T458" s="125"/>
      <c r="U458" s="810"/>
      <c r="V458" s="810"/>
      <c r="W458" s="810"/>
      <c r="X458" s="810"/>
      <c r="Y458" s="810"/>
      <c r="Z458" s="810"/>
      <c r="AA458" s="810"/>
      <c r="AB458" s="810"/>
      <c r="AC458" s="810"/>
      <c r="AD458" s="810"/>
      <c r="AE458" s="810"/>
      <c r="AF458" s="810"/>
      <c r="AG458" s="810"/>
      <c r="AH458" s="810"/>
      <c r="AI458" s="810"/>
      <c r="AJ458" s="810"/>
    </row>
    <row r="459" spans="1:36" ht="15.75" customHeight="1">
      <c r="A459" s="810"/>
      <c r="B459" s="810"/>
      <c r="C459" s="810"/>
      <c r="D459" s="810"/>
      <c r="E459" s="810"/>
      <c r="F459" s="810"/>
      <c r="G459" s="810"/>
      <c r="H459" s="810"/>
      <c r="I459" s="125"/>
      <c r="J459" s="125"/>
      <c r="K459" s="125"/>
      <c r="L459" s="125"/>
      <c r="M459" s="125"/>
      <c r="N459" s="125"/>
      <c r="O459" s="125"/>
      <c r="P459" s="125"/>
      <c r="Q459" s="125"/>
      <c r="R459" s="125"/>
      <c r="S459" s="125"/>
      <c r="T459" s="125"/>
      <c r="U459" s="810"/>
      <c r="V459" s="810"/>
      <c r="W459" s="810"/>
      <c r="X459" s="810"/>
      <c r="Y459" s="810"/>
      <c r="Z459" s="810"/>
      <c r="AA459" s="810"/>
      <c r="AB459" s="810"/>
      <c r="AC459" s="810"/>
      <c r="AD459" s="810"/>
      <c r="AE459" s="810"/>
      <c r="AF459" s="810"/>
      <c r="AG459" s="810"/>
      <c r="AH459" s="810"/>
      <c r="AI459" s="810"/>
      <c r="AJ459" s="810"/>
    </row>
    <row r="460" spans="1:36" ht="15.75" customHeight="1">
      <c r="A460" s="810"/>
      <c r="B460" s="810"/>
      <c r="C460" s="810"/>
      <c r="D460" s="810"/>
      <c r="E460" s="810"/>
      <c r="F460" s="810"/>
      <c r="G460" s="810"/>
      <c r="H460" s="810"/>
      <c r="I460" s="125"/>
      <c r="J460" s="125"/>
      <c r="K460" s="125"/>
      <c r="L460" s="125"/>
      <c r="M460" s="125"/>
      <c r="N460" s="125"/>
      <c r="O460" s="125"/>
      <c r="P460" s="125"/>
      <c r="Q460" s="125"/>
      <c r="R460" s="125"/>
      <c r="S460" s="125"/>
      <c r="T460" s="125"/>
      <c r="U460" s="810"/>
      <c r="V460" s="810"/>
      <c r="W460" s="810"/>
      <c r="X460" s="810"/>
      <c r="Y460" s="810"/>
      <c r="Z460" s="810"/>
      <c r="AA460" s="810"/>
      <c r="AB460" s="810"/>
      <c r="AC460" s="810"/>
      <c r="AD460" s="810"/>
      <c r="AE460" s="810"/>
      <c r="AF460" s="810"/>
      <c r="AG460" s="810"/>
      <c r="AH460" s="810"/>
      <c r="AI460" s="810"/>
      <c r="AJ460" s="810"/>
    </row>
    <row r="461" spans="1:36" ht="15.75" customHeight="1">
      <c r="A461" s="810"/>
      <c r="B461" s="810"/>
      <c r="C461" s="810"/>
      <c r="D461" s="810"/>
      <c r="E461" s="810"/>
      <c r="F461" s="810"/>
      <c r="G461" s="810"/>
      <c r="H461" s="810"/>
      <c r="I461" s="125"/>
      <c r="J461" s="125"/>
      <c r="K461" s="125"/>
      <c r="L461" s="125"/>
      <c r="M461" s="125"/>
      <c r="N461" s="125"/>
      <c r="O461" s="125"/>
      <c r="P461" s="125"/>
      <c r="Q461" s="125"/>
      <c r="R461" s="125"/>
      <c r="S461" s="125"/>
      <c r="T461" s="125"/>
      <c r="U461" s="810"/>
      <c r="V461" s="810"/>
      <c r="W461" s="810"/>
      <c r="X461" s="810"/>
      <c r="Y461" s="810"/>
      <c r="Z461" s="810"/>
      <c r="AA461" s="810"/>
      <c r="AB461" s="810"/>
      <c r="AC461" s="810"/>
      <c r="AD461" s="810"/>
      <c r="AE461" s="810"/>
      <c r="AF461" s="810"/>
      <c r="AG461" s="810"/>
      <c r="AH461" s="810"/>
      <c r="AI461" s="810"/>
      <c r="AJ461" s="810"/>
    </row>
    <row r="462" spans="1:36" ht="15.75" customHeight="1">
      <c r="A462" s="810"/>
      <c r="B462" s="810"/>
      <c r="C462" s="810"/>
      <c r="D462" s="810"/>
      <c r="E462" s="810"/>
      <c r="F462" s="810"/>
      <c r="G462" s="810"/>
      <c r="H462" s="810"/>
      <c r="I462" s="125"/>
      <c r="J462" s="125"/>
      <c r="K462" s="125"/>
      <c r="L462" s="125"/>
      <c r="M462" s="125"/>
      <c r="N462" s="125"/>
      <c r="O462" s="125"/>
      <c r="P462" s="125"/>
      <c r="Q462" s="125"/>
      <c r="R462" s="125"/>
      <c r="S462" s="125"/>
      <c r="T462" s="125"/>
      <c r="U462" s="810"/>
      <c r="V462" s="810"/>
      <c r="W462" s="810"/>
      <c r="X462" s="810"/>
      <c r="Y462" s="810"/>
      <c r="Z462" s="810"/>
      <c r="AA462" s="810"/>
      <c r="AB462" s="810"/>
      <c r="AC462" s="810"/>
      <c r="AD462" s="810"/>
      <c r="AE462" s="810"/>
      <c r="AF462" s="810"/>
      <c r="AG462" s="810"/>
      <c r="AH462" s="810"/>
      <c r="AI462" s="810"/>
      <c r="AJ462" s="810"/>
    </row>
    <row r="463" spans="1:36" ht="15.75" customHeight="1">
      <c r="A463" s="810"/>
      <c r="B463" s="810"/>
      <c r="C463" s="810"/>
      <c r="D463" s="810"/>
      <c r="E463" s="810"/>
      <c r="F463" s="810"/>
      <c r="G463" s="810"/>
      <c r="H463" s="810"/>
      <c r="I463" s="125"/>
      <c r="J463" s="125"/>
      <c r="K463" s="125"/>
      <c r="L463" s="125"/>
      <c r="M463" s="125"/>
      <c r="N463" s="125"/>
      <c r="O463" s="125"/>
      <c r="P463" s="125"/>
      <c r="Q463" s="125"/>
      <c r="R463" s="125"/>
      <c r="S463" s="125"/>
      <c r="T463" s="125"/>
      <c r="U463" s="810"/>
      <c r="V463" s="810"/>
      <c r="W463" s="810"/>
      <c r="X463" s="810"/>
      <c r="Y463" s="810"/>
      <c r="Z463" s="810"/>
      <c r="AA463" s="810"/>
      <c r="AB463" s="810"/>
      <c r="AC463" s="810"/>
      <c r="AD463" s="810"/>
      <c r="AE463" s="810"/>
      <c r="AF463" s="810"/>
      <c r="AG463" s="810"/>
      <c r="AH463" s="810"/>
      <c r="AI463" s="810"/>
      <c r="AJ463" s="810"/>
    </row>
    <row r="464" spans="1:36" ht="15.75" customHeight="1">
      <c r="A464" s="810"/>
      <c r="B464" s="810"/>
      <c r="C464" s="810"/>
      <c r="D464" s="810"/>
      <c r="E464" s="810"/>
      <c r="F464" s="810"/>
      <c r="G464" s="810"/>
      <c r="H464" s="810"/>
      <c r="I464" s="125"/>
      <c r="J464" s="125"/>
      <c r="K464" s="125"/>
      <c r="L464" s="125"/>
      <c r="M464" s="125"/>
      <c r="N464" s="125"/>
      <c r="O464" s="125"/>
      <c r="P464" s="125"/>
      <c r="Q464" s="125"/>
      <c r="R464" s="125"/>
      <c r="S464" s="125"/>
      <c r="T464" s="125"/>
      <c r="U464" s="810"/>
      <c r="V464" s="810"/>
      <c r="W464" s="810"/>
      <c r="X464" s="810"/>
      <c r="Y464" s="810"/>
      <c r="Z464" s="810"/>
      <c r="AA464" s="810"/>
      <c r="AB464" s="810"/>
      <c r="AC464" s="810"/>
      <c r="AD464" s="810"/>
      <c r="AE464" s="810"/>
      <c r="AF464" s="810"/>
      <c r="AG464" s="810"/>
      <c r="AH464" s="810"/>
      <c r="AI464" s="810"/>
      <c r="AJ464" s="810"/>
    </row>
    <row r="465" spans="1:36" ht="15.75" customHeight="1">
      <c r="A465" s="810"/>
      <c r="B465" s="810"/>
      <c r="C465" s="810"/>
      <c r="D465" s="810"/>
      <c r="E465" s="810"/>
      <c r="F465" s="810"/>
      <c r="G465" s="810"/>
      <c r="H465" s="810"/>
      <c r="I465" s="125"/>
      <c r="J465" s="125"/>
      <c r="K465" s="125"/>
      <c r="L465" s="125"/>
      <c r="M465" s="125"/>
      <c r="N465" s="125"/>
      <c r="O465" s="125"/>
      <c r="P465" s="125"/>
      <c r="Q465" s="125"/>
      <c r="R465" s="125"/>
      <c r="S465" s="125"/>
      <c r="T465" s="125"/>
      <c r="U465" s="810"/>
      <c r="V465" s="810"/>
      <c r="W465" s="810"/>
      <c r="X465" s="810"/>
      <c r="Y465" s="810"/>
      <c r="Z465" s="810"/>
      <c r="AA465" s="810"/>
      <c r="AB465" s="810"/>
      <c r="AC465" s="810"/>
      <c r="AD465" s="810"/>
      <c r="AE465" s="810"/>
      <c r="AF465" s="810"/>
      <c r="AG465" s="810"/>
      <c r="AH465" s="810"/>
      <c r="AI465" s="810"/>
      <c r="AJ465" s="810"/>
    </row>
    <row r="466" spans="1:36" ht="15.75" customHeight="1">
      <c r="A466" s="810"/>
      <c r="B466" s="810"/>
      <c r="C466" s="810"/>
      <c r="D466" s="810"/>
      <c r="E466" s="810"/>
      <c r="F466" s="810"/>
      <c r="G466" s="810"/>
      <c r="H466" s="810"/>
      <c r="I466" s="125"/>
      <c r="J466" s="125"/>
      <c r="K466" s="125"/>
      <c r="L466" s="125"/>
      <c r="M466" s="125"/>
      <c r="N466" s="125"/>
      <c r="O466" s="125"/>
      <c r="P466" s="125"/>
      <c r="Q466" s="125"/>
      <c r="R466" s="125"/>
      <c r="S466" s="125"/>
      <c r="T466" s="125"/>
      <c r="U466" s="810"/>
      <c r="V466" s="810"/>
      <c r="W466" s="810"/>
      <c r="X466" s="810"/>
      <c r="Y466" s="810"/>
      <c r="Z466" s="810"/>
      <c r="AA466" s="810"/>
      <c r="AB466" s="810"/>
      <c r="AC466" s="810"/>
      <c r="AD466" s="810"/>
      <c r="AE466" s="810"/>
      <c r="AF466" s="810"/>
      <c r="AG466" s="810"/>
      <c r="AH466" s="810"/>
      <c r="AI466" s="810"/>
      <c r="AJ466" s="810"/>
    </row>
    <row r="467" spans="1:36" ht="15.75" customHeight="1">
      <c r="A467" s="810"/>
      <c r="B467" s="810"/>
      <c r="C467" s="810"/>
      <c r="D467" s="810"/>
      <c r="E467" s="810"/>
      <c r="F467" s="810"/>
      <c r="G467" s="810"/>
      <c r="H467" s="810"/>
      <c r="I467" s="125"/>
      <c r="J467" s="125"/>
      <c r="K467" s="125"/>
      <c r="L467" s="125"/>
      <c r="M467" s="125"/>
      <c r="N467" s="125"/>
      <c r="O467" s="125"/>
      <c r="P467" s="125"/>
      <c r="Q467" s="125"/>
      <c r="R467" s="125"/>
      <c r="S467" s="125"/>
      <c r="T467" s="125"/>
      <c r="U467" s="810"/>
      <c r="V467" s="810"/>
      <c r="W467" s="810"/>
      <c r="X467" s="810"/>
      <c r="Y467" s="810"/>
      <c r="Z467" s="810"/>
      <c r="AA467" s="810"/>
      <c r="AB467" s="810"/>
      <c r="AC467" s="810"/>
      <c r="AD467" s="810"/>
      <c r="AE467" s="810"/>
      <c r="AF467" s="810"/>
      <c r="AG467" s="810"/>
      <c r="AH467" s="810"/>
      <c r="AI467" s="810"/>
      <c r="AJ467" s="810"/>
    </row>
    <row r="468" spans="1:36" ht="15.75" customHeight="1">
      <c r="A468" s="810"/>
      <c r="B468" s="810"/>
      <c r="C468" s="810"/>
      <c r="D468" s="810"/>
      <c r="E468" s="810"/>
      <c r="F468" s="810"/>
      <c r="G468" s="810"/>
      <c r="H468" s="810"/>
      <c r="I468" s="125"/>
      <c r="J468" s="125"/>
      <c r="K468" s="125"/>
      <c r="L468" s="125"/>
      <c r="M468" s="125"/>
      <c r="N468" s="125"/>
      <c r="O468" s="125"/>
      <c r="P468" s="125"/>
      <c r="Q468" s="125"/>
      <c r="R468" s="125"/>
      <c r="S468" s="125"/>
      <c r="T468" s="125"/>
      <c r="U468" s="810"/>
      <c r="V468" s="810"/>
      <c r="W468" s="810"/>
      <c r="X468" s="810"/>
      <c r="Y468" s="810"/>
      <c r="Z468" s="810"/>
      <c r="AA468" s="810"/>
      <c r="AB468" s="810"/>
      <c r="AC468" s="810"/>
      <c r="AD468" s="810"/>
      <c r="AE468" s="810"/>
      <c r="AF468" s="810"/>
      <c r="AG468" s="810"/>
      <c r="AH468" s="810"/>
      <c r="AI468" s="810"/>
      <c r="AJ468" s="810"/>
    </row>
    <row r="469" spans="1:36" ht="15.75" customHeight="1">
      <c r="A469" s="810"/>
      <c r="B469" s="810"/>
      <c r="C469" s="810"/>
      <c r="D469" s="810"/>
      <c r="E469" s="810"/>
      <c r="F469" s="810"/>
      <c r="G469" s="810"/>
      <c r="H469" s="810"/>
      <c r="I469" s="125"/>
      <c r="J469" s="125"/>
      <c r="K469" s="125"/>
      <c r="L469" s="125"/>
      <c r="M469" s="125"/>
      <c r="N469" s="125"/>
      <c r="O469" s="125"/>
      <c r="P469" s="125"/>
      <c r="Q469" s="125"/>
      <c r="R469" s="125"/>
      <c r="S469" s="125"/>
      <c r="T469" s="125"/>
      <c r="U469" s="810"/>
      <c r="V469" s="810"/>
      <c r="W469" s="810"/>
      <c r="X469" s="810"/>
      <c r="Y469" s="810"/>
      <c r="Z469" s="810"/>
      <c r="AA469" s="810"/>
      <c r="AB469" s="810"/>
      <c r="AC469" s="810"/>
      <c r="AD469" s="810"/>
      <c r="AE469" s="810"/>
      <c r="AF469" s="810"/>
      <c r="AG469" s="810"/>
      <c r="AH469" s="810"/>
      <c r="AI469" s="810"/>
      <c r="AJ469" s="810"/>
    </row>
    <row r="470" spans="1:36" ht="15.75" customHeight="1">
      <c r="A470" s="810"/>
      <c r="B470" s="810"/>
      <c r="C470" s="810"/>
      <c r="D470" s="810"/>
      <c r="E470" s="810"/>
      <c r="F470" s="810"/>
      <c r="G470" s="810"/>
      <c r="H470" s="810"/>
      <c r="I470" s="125"/>
      <c r="J470" s="125"/>
      <c r="K470" s="125"/>
      <c r="L470" s="125"/>
      <c r="M470" s="125"/>
      <c r="N470" s="125"/>
      <c r="O470" s="125"/>
      <c r="P470" s="125"/>
      <c r="Q470" s="125"/>
      <c r="R470" s="125"/>
      <c r="S470" s="125"/>
      <c r="T470" s="125"/>
      <c r="U470" s="810"/>
      <c r="V470" s="810"/>
      <c r="W470" s="810"/>
      <c r="X470" s="810"/>
      <c r="Y470" s="810"/>
      <c r="Z470" s="810"/>
      <c r="AA470" s="810"/>
      <c r="AB470" s="810"/>
      <c r="AC470" s="810"/>
      <c r="AD470" s="810"/>
      <c r="AE470" s="810"/>
      <c r="AF470" s="810"/>
      <c r="AG470" s="810"/>
      <c r="AH470" s="810"/>
      <c r="AI470" s="810"/>
      <c r="AJ470" s="810"/>
    </row>
    <row r="471" spans="1:36" ht="15.75" customHeight="1">
      <c r="A471" s="810"/>
      <c r="B471" s="810"/>
      <c r="C471" s="810"/>
      <c r="D471" s="810"/>
      <c r="E471" s="810"/>
      <c r="F471" s="810"/>
      <c r="G471" s="810"/>
      <c r="H471" s="810"/>
      <c r="I471" s="125"/>
      <c r="J471" s="125"/>
      <c r="K471" s="125"/>
      <c r="L471" s="125"/>
      <c r="M471" s="125"/>
      <c r="N471" s="125"/>
      <c r="O471" s="125"/>
      <c r="P471" s="125"/>
      <c r="Q471" s="125"/>
      <c r="R471" s="125"/>
      <c r="S471" s="125"/>
      <c r="T471" s="125"/>
      <c r="U471" s="810"/>
      <c r="V471" s="810"/>
      <c r="W471" s="810"/>
      <c r="X471" s="810"/>
      <c r="Y471" s="810"/>
      <c r="Z471" s="810"/>
      <c r="AA471" s="810"/>
      <c r="AB471" s="810"/>
      <c r="AC471" s="810"/>
      <c r="AD471" s="810"/>
      <c r="AE471" s="810"/>
      <c r="AF471" s="810"/>
      <c r="AG471" s="810"/>
      <c r="AH471" s="810"/>
      <c r="AI471" s="810"/>
      <c r="AJ471" s="810"/>
    </row>
    <row r="472" spans="1:36" ht="15.75" customHeight="1">
      <c r="A472" s="810"/>
      <c r="B472" s="810"/>
      <c r="C472" s="810"/>
      <c r="D472" s="810"/>
      <c r="E472" s="810"/>
      <c r="F472" s="810"/>
      <c r="G472" s="810"/>
      <c r="H472" s="810"/>
      <c r="I472" s="125"/>
      <c r="J472" s="125"/>
      <c r="K472" s="125"/>
      <c r="L472" s="125"/>
      <c r="M472" s="125"/>
      <c r="N472" s="125"/>
      <c r="O472" s="125"/>
      <c r="P472" s="125"/>
      <c r="Q472" s="125"/>
      <c r="R472" s="125"/>
      <c r="S472" s="125"/>
      <c r="T472" s="125"/>
      <c r="U472" s="810"/>
      <c r="V472" s="810"/>
      <c r="W472" s="810"/>
      <c r="X472" s="810"/>
      <c r="Y472" s="810"/>
      <c r="Z472" s="810"/>
      <c r="AA472" s="810"/>
      <c r="AB472" s="810"/>
      <c r="AC472" s="810"/>
      <c r="AD472" s="810"/>
      <c r="AE472" s="810"/>
      <c r="AF472" s="810"/>
      <c r="AG472" s="810"/>
      <c r="AH472" s="810"/>
      <c r="AI472" s="810"/>
      <c r="AJ472" s="810"/>
    </row>
    <row r="473" spans="1:36" ht="15.75" customHeight="1">
      <c r="A473" s="810"/>
      <c r="B473" s="810"/>
      <c r="C473" s="810"/>
      <c r="D473" s="810"/>
      <c r="E473" s="810"/>
      <c r="F473" s="810"/>
      <c r="G473" s="810"/>
      <c r="H473" s="810"/>
      <c r="I473" s="125"/>
      <c r="J473" s="125"/>
      <c r="K473" s="125"/>
      <c r="L473" s="125"/>
      <c r="M473" s="125"/>
      <c r="N473" s="125"/>
      <c r="O473" s="125"/>
      <c r="P473" s="125"/>
      <c r="Q473" s="125"/>
      <c r="R473" s="125"/>
      <c r="S473" s="125"/>
      <c r="T473" s="125"/>
      <c r="U473" s="810"/>
      <c r="V473" s="810"/>
      <c r="W473" s="810"/>
      <c r="X473" s="810"/>
      <c r="Y473" s="810"/>
      <c r="Z473" s="810"/>
      <c r="AA473" s="810"/>
      <c r="AB473" s="810"/>
      <c r="AC473" s="810"/>
      <c r="AD473" s="810"/>
      <c r="AE473" s="810"/>
      <c r="AF473" s="810"/>
      <c r="AG473" s="810"/>
      <c r="AH473" s="810"/>
      <c r="AI473" s="810"/>
      <c r="AJ473" s="810"/>
    </row>
    <row r="474" spans="1:36" ht="15.75" customHeight="1">
      <c r="A474" s="810"/>
      <c r="B474" s="810"/>
      <c r="C474" s="810"/>
      <c r="D474" s="810"/>
      <c r="E474" s="810"/>
      <c r="F474" s="810"/>
      <c r="G474" s="810"/>
      <c r="H474" s="810"/>
      <c r="I474" s="125"/>
      <c r="J474" s="125"/>
      <c r="K474" s="125"/>
      <c r="L474" s="125"/>
      <c r="M474" s="125"/>
      <c r="N474" s="125"/>
      <c r="O474" s="125"/>
      <c r="P474" s="125"/>
      <c r="Q474" s="125"/>
      <c r="R474" s="125"/>
      <c r="S474" s="125"/>
      <c r="T474" s="125"/>
      <c r="U474" s="810"/>
      <c r="V474" s="810"/>
      <c r="W474" s="810"/>
      <c r="X474" s="810"/>
      <c r="Y474" s="810"/>
      <c r="Z474" s="810"/>
      <c r="AA474" s="810"/>
      <c r="AB474" s="810"/>
      <c r="AC474" s="810"/>
      <c r="AD474" s="810"/>
      <c r="AE474" s="810"/>
      <c r="AF474" s="810"/>
      <c r="AG474" s="810"/>
      <c r="AH474" s="810"/>
      <c r="AI474" s="810"/>
      <c r="AJ474" s="810"/>
    </row>
    <row r="475" spans="1:36" ht="15.75" customHeight="1">
      <c r="A475" s="810"/>
      <c r="B475" s="810"/>
      <c r="C475" s="810"/>
      <c r="D475" s="810"/>
      <c r="E475" s="810"/>
      <c r="F475" s="810"/>
      <c r="G475" s="810"/>
      <c r="H475" s="810"/>
      <c r="I475" s="125"/>
      <c r="J475" s="125"/>
      <c r="K475" s="125"/>
      <c r="L475" s="125"/>
      <c r="M475" s="125"/>
      <c r="N475" s="125"/>
      <c r="O475" s="125"/>
      <c r="P475" s="125"/>
      <c r="Q475" s="125"/>
      <c r="R475" s="125"/>
      <c r="S475" s="125"/>
      <c r="T475" s="125"/>
      <c r="U475" s="810"/>
      <c r="V475" s="810"/>
      <c r="W475" s="810"/>
      <c r="X475" s="810"/>
      <c r="Y475" s="810"/>
      <c r="Z475" s="810"/>
      <c r="AA475" s="810"/>
      <c r="AB475" s="810"/>
      <c r="AC475" s="810"/>
      <c r="AD475" s="810"/>
      <c r="AE475" s="810"/>
      <c r="AF475" s="810"/>
      <c r="AG475" s="810"/>
      <c r="AH475" s="810"/>
      <c r="AI475" s="810"/>
      <c r="AJ475" s="810"/>
    </row>
    <row r="476" spans="1:36" ht="15.75" customHeight="1">
      <c r="A476" s="810"/>
      <c r="B476" s="810"/>
      <c r="C476" s="810"/>
      <c r="D476" s="810"/>
      <c r="E476" s="810"/>
      <c r="F476" s="810"/>
      <c r="G476" s="810"/>
      <c r="H476" s="810"/>
      <c r="I476" s="125"/>
      <c r="J476" s="125"/>
      <c r="K476" s="125"/>
      <c r="L476" s="125"/>
      <c r="M476" s="125"/>
      <c r="N476" s="125"/>
      <c r="O476" s="125"/>
      <c r="P476" s="125"/>
      <c r="Q476" s="125"/>
      <c r="R476" s="125"/>
      <c r="S476" s="125"/>
      <c r="T476" s="125"/>
      <c r="U476" s="810"/>
      <c r="V476" s="810"/>
      <c r="W476" s="810"/>
      <c r="X476" s="810"/>
      <c r="Y476" s="810"/>
      <c r="Z476" s="810"/>
      <c r="AA476" s="810"/>
      <c r="AB476" s="810"/>
      <c r="AC476" s="810"/>
      <c r="AD476" s="810"/>
      <c r="AE476" s="810"/>
      <c r="AF476" s="810"/>
      <c r="AG476" s="810"/>
      <c r="AH476" s="810"/>
      <c r="AI476" s="810"/>
      <c r="AJ476" s="810"/>
    </row>
    <row r="477" spans="1:36" ht="15.75" customHeight="1">
      <c r="A477" s="810"/>
      <c r="B477" s="810"/>
      <c r="C477" s="810"/>
      <c r="D477" s="810"/>
      <c r="E477" s="810"/>
      <c r="F477" s="810"/>
      <c r="G477" s="810"/>
      <c r="H477" s="810"/>
      <c r="I477" s="125"/>
      <c r="J477" s="125"/>
      <c r="K477" s="125"/>
      <c r="L477" s="125"/>
      <c r="M477" s="125"/>
      <c r="N477" s="125"/>
      <c r="O477" s="125"/>
      <c r="P477" s="125"/>
      <c r="Q477" s="125"/>
      <c r="R477" s="125"/>
      <c r="S477" s="125"/>
      <c r="T477" s="125"/>
      <c r="U477" s="810"/>
      <c r="V477" s="810"/>
      <c r="W477" s="810"/>
      <c r="X477" s="810"/>
      <c r="Y477" s="810"/>
      <c r="Z477" s="810"/>
      <c r="AA477" s="810"/>
      <c r="AB477" s="810"/>
      <c r="AC477" s="810"/>
      <c r="AD477" s="810"/>
      <c r="AE477" s="810"/>
      <c r="AF477" s="810"/>
      <c r="AG477" s="810"/>
      <c r="AH477" s="810"/>
      <c r="AI477" s="810"/>
      <c r="AJ477" s="810"/>
    </row>
    <row r="478" spans="1:36" ht="15.75" customHeight="1">
      <c r="A478" s="810"/>
      <c r="B478" s="810"/>
      <c r="C478" s="810"/>
      <c r="D478" s="810"/>
      <c r="E478" s="810"/>
      <c r="F478" s="810"/>
      <c r="G478" s="810"/>
      <c r="H478" s="810"/>
      <c r="I478" s="125"/>
      <c r="J478" s="125"/>
      <c r="K478" s="125"/>
      <c r="L478" s="125"/>
      <c r="M478" s="125"/>
      <c r="N478" s="125"/>
      <c r="O478" s="125"/>
      <c r="P478" s="125"/>
      <c r="Q478" s="125"/>
      <c r="R478" s="125"/>
      <c r="S478" s="125"/>
      <c r="T478" s="125"/>
      <c r="U478" s="810"/>
      <c r="V478" s="810"/>
      <c r="W478" s="810"/>
      <c r="X478" s="810"/>
      <c r="Y478" s="810"/>
      <c r="Z478" s="810"/>
      <c r="AA478" s="810"/>
      <c r="AB478" s="810"/>
      <c r="AC478" s="810"/>
      <c r="AD478" s="810"/>
      <c r="AE478" s="810"/>
      <c r="AF478" s="810"/>
      <c r="AG478" s="810"/>
      <c r="AH478" s="810"/>
      <c r="AI478" s="810"/>
      <c r="AJ478" s="810"/>
    </row>
    <row r="479" spans="1:36" ht="15.75" customHeight="1">
      <c r="A479" s="810"/>
      <c r="B479" s="810"/>
      <c r="C479" s="810"/>
      <c r="D479" s="810"/>
      <c r="E479" s="810"/>
      <c r="F479" s="810"/>
      <c r="G479" s="810"/>
      <c r="H479" s="810"/>
      <c r="I479" s="125"/>
      <c r="J479" s="125"/>
      <c r="K479" s="125"/>
      <c r="L479" s="125"/>
      <c r="M479" s="125"/>
      <c r="N479" s="125"/>
      <c r="O479" s="125"/>
      <c r="P479" s="125"/>
      <c r="Q479" s="125"/>
      <c r="R479" s="125"/>
      <c r="S479" s="125"/>
      <c r="T479" s="125"/>
      <c r="U479" s="810"/>
      <c r="V479" s="810"/>
      <c r="W479" s="810"/>
      <c r="X479" s="810"/>
      <c r="Y479" s="810"/>
      <c r="Z479" s="810"/>
      <c r="AA479" s="810"/>
      <c r="AB479" s="810"/>
      <c r="AC479" s="810"/>
      <c r="AD479" s="810"/>
      <c r="AE479" s="810"/>
      <c r="AF479" s="810"/>
      <c r="AG479" s="810"/>
      <c r="AH479" s="810"/>
      <c r="AI479" s="810"/>
      <c r="AJ479" s="810"/>
    </row>
    <row r="480" spans="1:36" ht="15.75" customHeight="1">
      <c r="A480" s="810"/>
      <c r="B480" s="810"/>
      <c r="C480" s="810"/>
      <c r="D480" s="810"/>
      <c r="E480" s="810"/>
      <c r="F480" s="810"/>
      <c r="G480" s="810"/>
      <c r="H480" s="810"/>
      <c r="I480" s="125"/>
      <c r="J480" s="125"/>
      <c r="K480" s="125"/>
      <c r="L480" s="125"/>
      <c r="M480" s="125"/>
      <c r="N480" s="125"/>
      <c r="O480" s="125"/>
      <c r="P480" s="125"/>
      <c r="Q480" s="125"/>
      <c r="R480" s="125"/>
      <c r="S480" s="125"/>
      <c r="T480" s="125"/>
      <c r="U480" s="810"/>
      <c r="V480" s="810"/>
      <c r="W480" s="810"/>
      <c r="X480" s="810"/>
      <c r="Y480" s="810"/>
      <c r="Z480" s="810"/>
      <c r="AA480" s="810"/>
      <c r="AB480" s="810"/>
      <c r="AC480" s="810"/>
      <c r="AD480" s="810"/>
      <c r="AE480" s="810"/>
      <c r="AF480" s="810"/>
      <c r="AG480" s="810"/>
      <c r="AH480" s="810"/>
      <c r="AI480" s="810"/>
      <c r="AJ480" s="810"/>
    </row>
    <row r="481" spans="1:36" ht="15.75" customHeight="1">
      <c r="A481" s="810"/>
      <c r="B481" s="810"/>
      <c r="C481" s="810"/>
      <c r="D481" s="810"/>
      <c r="E481" s="810"/>
      <c r="F481" s="810"/>
      <c r="G481" s="810"/>
      <c r="H481" s="810"/>
      <c r="I481" s="125"/>
      <c r="J481" s="125"/>
      <c r="K481" s="125"/>
      <c r="L481" s="125"/>
      <c r="M481" s="125"/>
      <c r="N481" s="125"/>
      <c r="O481" s="125"/>
      <c r="P481" s="125"/>
      <c r="Q481" s="125"/>
      <c r="R481" s="125"/>
      <c r="S481" s="125"/>
      <c r="T481" s="125"/>
      <c r="U481" s="810"/>
      <c r="V481" s="810"/>
      <c r="W481" s="810"/>
      <c r="X481" s="810"/>
      <c r="Y481" s="810"/>
      <c r="Z481" s="810"/>
      <c r="AA481" s="810"/>
      <c r="AB481" s="810"/>
      <c r="AC481" s="810"/>
      <c r="AD481" s="810"/>
      <c r="AE481" s="810"/>
      <c r="AF481" s="810"/>
      <c r="AG481" s="810"/>
      <c r="AH481" s="810"/>
      <c r="AI481" s="810"/>
      <c r="AJ481" s="810"/>
    </row>
    <row r="482" spans="1:36" ht="15.75" customHeight="1">
      <c r="A482" s="810"/>
      <c r="B482" s="810"/>
      <c r="C482" s="810"/>
      <c r="D482" s="810"/>
      <c r="E482" s="810"/>
      <c r="F482" s="810"/>
      <c r="G482" s="810"/>
      <c r="H482" s="810"/>
      <c r="I482" s="125"/>
      <c r="J482" s="125"/>
      <c r="K482" s="125"/>
      <c r="L482" s="125"/>
      <c r="M482" s="125"/>
      <c r="N482" s="125"/>
      <c r="O482" s="125"/>
      <c r="P482" s="125"/>
      <c r="Q482" s="125"/>
      <c r="R482" s="125"/>
      <c r="S482" s="125"/>
      <c r="T482" s="125"/>
      <c r="U482" s="810"/>
      <c r="V482" s="810"/>
      <c r="W482" s="810"/>
      <c r="X482" s="810"/>
      <c r="Y482" s="810"/>
      <c r="Z482" s="810"/>
      <c r="AA482" s="810"/>
      <c r="AB482" s="810"/>
      <c r="AC482" s="810"/>
      <c r="AD482" s="810"/>
      <c r="AE482" s="810"/>
      <c r="AF482" s="810"/>
      <c r="AG482" s="810"/>
      <c r="AH482" s="810"/>
      <c r="AI482" s="810"/>
      <c r="AJ482" s="810"/>
    </row>
    <row r="483" spans="1:36" ht="15.75" customHeight="1">
      <c r="A483" s="810"/>
      <c r="B483" s="810"/>
      <c r="C483" s="810"/>
      <c r="D483" s="810"/>
      <c r="E483" s="810"/>
      <c r="F483" s="810"/>
      <c r="G483" s="810"/>
      <c r="H483" s="810"/>
      <c r="I483" s="125"/>
      <c r="J483" s="125"/>
      <c r="K483" s="125"/>
      <c r="L483" s="125"/>
      <c r="M483" s="125"/>
      <c r="N483" s="125"/>
      <c r="O483" s="125"/>
      <c r="P483" s="125"/>
      <c r="Q483" s="125"/>
      <c r="R483" s="125"/>
      <c r="S483" s="125"/>
      <c r="T483" s="125"/>
      <c r="U483" s="810"/>
      <c r="V483" s="810"/>
      <c r="W483" s="810"/>
      <c r="X483" s="810"/>
      <c r="Y483" s="810"/>
      <c r="Z483" s="810"/>
      <c r="AA483" s="810"/>
      <c r="AB483" s="810"/>
      <c r="AC483" s="810"/>
      <c r="AD483" s="810"/>
      <c r="AE483" s="810"/>
      <c r="AF483" s="810"/>
      <c r="AG483" s="810"/>
      <c r="AH483" s="810"/>
      <c r="AI483" s="810"/>
      <c r="AJ483" s="810"/>
    </row>
    <row r="484" spans="1:36" ht="15.75" customHeight="1">
      <c r="A484" s="810"/>
      <c r="B484" s="810"/>
      <c r="C484" s="810"/>
      <c r="D484" s="810"/>
      <c r="E484" s="810"/>
      <c r="F484" s="810"/>
      <c r="G484" s="810"/>
      <c r="H484" s="810"/>
      <c r="I484" s="125"/>
      <c r="J484" s="125"/>
      <c r="K484" s="125"/>
      <c r="L484" s="125"/>
      <c r="M484" s="125"/>
      <c r="N484" s="125"/>
      <c r="O484" s="125"/>
      <c r="P484" s="125"/>
      <c r="Q484" s="125"/>
      <c r="R484" s="125"/>
      <c r="S484" s="125"/>
      <c r="T484" s="125"/>
      <c r="U484" s="810"/>
      <c r="V484" s="810"/>
      <c r="W484" s="810"/>
      <c r="X484" s="810"/>
      <c r="Y484" s="810"/>
      <c r="Z484" s="810"/>
      <c r="AA484" s="810"/>
      <c r="AB484" s="810"/>
      <c r="AC484" s="810"/>
      <c r="AD484" s="810"/>
      <c r="AE484" s="810"/>
      <c r="AF484" s="810"/>
      <c r="AG484" s="810"/>
      <c r="AH484" s="810"/>
      <c r="AI484" s="810"/>
      <c r="AJ484" s="810"/>
    </row>
    <row r="485" spans="1:36" ht="15.75" customHeight="1">
      <c r="A485" s="810"/>
      <c r="B485" s="810"/>
      <c r="C485" s="810"/>
      <c r="D485" s="810"/>
      <c r="E485" s="810"/>
      <c r="F485" s="810"/>
      <c r="G485" s="810"/>
      <c r="H485" s="810"/>
      <c r="I485" s="125"/>
      <c r="J485" s="125"/>
      <c r="K485" s="125"/>
      <c r="L485" s="125"/>
      <c r="M485" s="125"/>
      <c r="N485" s="125"/>
      <c r="O485" s="125"/>
      <c r="P485" s="125"/>
      <c r="Q485" s="125"/>
      <c r="R485" s="125"/>
      <c r="S485" s="125"/>
      <c r="T485" s="125"/>
      <c r="U485" s="810"/>
      <c r="V485" s="810"/>
      <c r="W485" s="810"/>
      <c r="X485" s="810"/>
      <c r="Y485" s="810"/>
      <c r="Z485" s="810"/>
      <c r="AA485" s="810"/>
      <c r="AB485" s="810"/>
      <c r="AC485" s="810"/>
      <c r="AD485" s="810"/>
      <c r="AE485" s="810"/>
      <c r="AF485" s="810"/>
      <c r="AG485" s="810"/>
      <c r="AH485" s="810"/>
      <c r="AI485" s="810"/>
      <c r="AJ485" s="810"/>
    </row>
    <row r="486" spans="1:36" ht="15.75" customHeight="1">
      <c r="A486" s="810"/>
      <c r="B486" s="810"/>
      <c r="C486" s="810"/>
      <c r="D486" s="810"/>
      <c r="E486" s="810"/>
      <c r="F486" s="810"/>
      <c r="G486" s="810"/>
      <c r="H486" s="810"/>
      <c r="I486" s="125"/>
      <c r="J486" s="125"/>
      <c r="K486" s="125"/>
      <c r="L486" s="125"/>
      <c r="M486" s="125"/>
      <c r="N486" s="125"/>
      <c r="O486" s="125"/>
      <c r="P486" s="125"/>
      <c r="Q486" s="125"/>
      <c r="R486" s="125"/>
      <c r="S486" s="125"/>
      <c r="T486" s="125"/>
      <c r="U486" s="810"/>
      <c r="V486" s="810"/>
      <c r="W486" s="810"/>
      <c r="X486" s="810"/>
      <c r="Y486" s="810"/>
      <c r="Z486" s="810"/>
      <c r="AA486" s="810"/>
      <c r="AB486" s="810"/>
      <c r="AC486" s="810"/>
      <c r="AD486" s="810"/>
      <c r="AE486" s="810"/>
      <c r="AF486" s="810"/>
      <c r="AG486" s="810"/>
      <c r="AH486" s="810"/>
      <c r="AI486" s="810"/>
      <c r="AJ486" s="810"/>
    </row>
    <row r="487" spans="1:36" ht="15.75" customHeight="1">
      <c r="A487" s="810"/>
      <c r="B487" s="810"/>
      <c r="C487" s="810"/>
      <c r="D487" s="810"/>
      <c r="E487" s="810"/>
      <c r="F487" s="810"/>
      <c r="G487" s="810"/>
      <c r="H487" s="810"/>
      <c r="I487" s="125"/>
      <c r="J487" s="125"/>
      <c r="K487" s="125"/>
      <c r="L487" s="125"/>
      <c r="M487" s="125"/>
      <c r="N487" s="125"/>
      <c r="O487" s="125"/>
      <c r="P487" s="125"/>
      <c r="Q487" s="125"/>
      <c r="R487" s="125"/>
      <c r="S487" s="125"/>
      <c r="T487" s="125"/>
      <c r="U487" s="810"/>
      <c r="V487" s="810"/>
      <c r="W487" s="810"/>
      <c r="X487" s="810"/>
      <c r="Y487" s="810"/>
      <c r="Z487" s="810"/>
      <c r="AA487" s="810"/>
      <c r="AB487" s="810"/>
      <c r="AC487" s="810"/>
      <c r="AD487" s="810"/>
      <c r="AE487" s="810"/>
      <c r="AF487" s="810"/>
      <c r="AG487" s="810"/>
      <c r="AH487" s="810"/>
      <c r="AI487" s="810"/>
      <c r="AJ487" s="810"/>
    </row>
    <row r="488" spans="1:36" ht="15.75" customHeight="1">
      <c r="A488" s="810"/>
      <c r="B488" s="810"/>
      <c r="C488" s="810"/>
      <c r="D488" s="810"/>
      <c r="E488" s="810"/>
      <c r="F488" s="810"/>
      <c r="G488" s="810"/>
      <c r="H488" s="810"/>
      <c r="I488" s="125"/>
      <c r="J488" s="125"/>
      <c r="K488" s="125"/>
      <c r="L488" s="125"/>
      <c r="M488" s="125"/>
      <c r="N488" s="125"/>
      <c r="O488" s="125"/>
      <c r="P488" s="125"/>
      <c r="Q488" s="125"/>
      <c r="R488" s="125"/>
      <c r="S488" s="125"/>
      <c r="T488" s="125"/>
      <c r="U488" s="810"/>
      <c r="V488" s="810"/>
      <c r="W488" s="810"/>
      <c r="X488" s="810"/>
      <c r="Y488" s="810"/>
      <c r="Z488" s="810"/>
      <c r="AA488" s="810"/>
      <c r="AB488" s="810"/>
      <c r="AC488" s="810"/>
      <c r="AD488" s="810"/>
      <c r="AE488" s="810"/>
      <c r="AF488" s="810"/>
      <c r="AG488" s="810"/>
      <c r="AH488" s="810"/>
      <c r="AI488" s="810"/>
      <c r="AJ488" s="810"/>
    </row>
    <row r="489" spans="1:36" ht="15.75" customHeight="1">
      <c r="A489" s="810"/>
      <c r="B489" s="810"/>
      <c r="C489" s="810"/>
      <c r="D489" s="810"/>
      <c r="E489" s="810"/>
      <c r="F489" s="810"/>
      <c r="G489" s="810"/>
      <c r="H489" s="810"/>
      <c r="I489" s="125"/>
      <c r="J489" s="125"/>
      <c r="K489" s="125"/>
      <c r="L489" s="125"/>
      <c r="M489" s="125"/>
      <c r="N489" s="125"/>
      <c r="O489" s="125"/>
      <c r="P489" s="125"/>
      <c r="Q489" s="125"/>
      <c r="R489" s="125"/>
      <c r="S489" s="125"/>
      <c r="T489" s="125"/>
      <c r="U489" s="810"/>
      <c r="V489" s="810"/>
      <c r="W489" s="810"/>
      <c r="X489" s="810"/>
      <c r="Y489" s="810"/>
      <c r="Z489" s="810"/>
      <c r="AA489" s="810"/>
      <c r="AB489" s="810"/>
      <c r="AC489" s="810"/>
      <c r="AD489" s="810"/>
      <c r="AE489" s="810"/>
      <c r="AF489" s="810"/>
      <c r="AG489" s="810"/>
      <c r="AH489" s="810"/>
      <c r="AI489" s="810"/>
      <c r="AJ489" s="810"/>
    </row>
    <row r="490" spans="1:36" ht="15.75" customHeight="1">
      <c r="A490" s="810"/>
      <c r="B490" s="810"/>
      <c r="C490" s="810"/>
      <c r="D490" s="810"/>
      <c r="E490" s="810"/>
      <c r="F490" s="810"/>
      <c r="G490" s="810"/>
      <c r="H490" s="810"/>
      <c r="I490" s="125"/>
      <c r="J490" s="125"/>
      <c r="K490" s="125"/>
      <c r="L490" s="125"/>
      <c r="M490" s="125"/>
      <c r="N490" s="125"/>
      <c r="O490" s="125"/>
      <c r="P490" s="125"/>
      <c r="Q490" s="125"/>
      <c r="R490" s="125"/>
      <c r="S490" s="125"/>
      <c r="T490" s="125"/>
      <c r="U490" s="810"/>
      <c r="V490" s="810"/>
      <c r="W490" s="810"/>
      <c r="X490" s="810"/>
      <c r="Y490" s="810"/>
      <c r="Z490" s="810"/>
      <c r="AA490" s="810"/>
      <c r="AB490" s="810"/>
      <c r="AC490" s="810"/>
      <c r="AD490" s="810"/>
      <c r="AE490" s="810"/>
      <c r="AF490" s="810"/>
      <c r="AG490" s="810"/>
      <c r="AH490" s="810"/>
      <c r="AI490" s="810"/>
      <c r="AJ490" s="810"/>
    </row>
    <row r="491" spans="1:36" ht="15.75" customHeight="1">
      <c r="A491" s="810"/>
      <c r="B491" s="810"/>
      <c r="C491" s="810"/>
      <c r="D491" s="810"/>
      <c r="E491" s="810"/>
      <c r="F491" s="810"/>
      <c r="G491" s="810"/>
      <c r="H491" s="810"/>
      <c r="I491" s="125"/>
      <c r="J491" s="125"/>
      <c r="K491" s="125"/>
      <c r="L491" s="125"/>
      <c r="M491" s="125"/>
      <c r="N491" s="125"/>
      <c r="O491" s="125"/>
      <c r="P491" s="125"/>
      <c r="Q491" s="125"/>
      <c r="R491" s="125"/>
      <c r="S491" s="125"/>
      <c r="T491" s="125"/>
      <c r="U491" s="810"/>
      <c r="V491" s="810"/>
      <c r="W491" s="810"/>
      <c r="X491" s="810"/>
      <c r="Y491" s="810"/>
      <c r="Z491" s="810"/>
      <c r="AA491" s="810"/>
      <c r="AB491" s="810"/>
      <c r="AC491" s="810"/>
      <c r="AD491" s="810"/>
      <c r="AE491" s="810"/>
      <c r="AF491" s="810"/>
      <c r="AG491" s="810"/>
      <c r="AH491" s="810"/>
      <c r="AI491" s="810"/>
      <c r="AJ491" s="810"/>
    </row>
    <row r="492" spans="1:36" ht="15.75" customHeight="1">
      <c r="A492" s="810"/>
      <c r="B492" s="810"/>
      <c r="C492" s="810"/>
      <c r="D492" s="810"/>
      <c r="E492" s="810"/>
      <c r="F492" s="810"/>
      <c r="G492" s="810"/>
      <c r="H492" s="810"/>
      <c r="I492" s="125"/>
      <c r="J492" s="125"/>
      <c r="K492" s="125"/>
      <c r="L492" s="125"/>
      <c r="M492" s="125"/>
      <c r="N492" s="125"/>
      <c r="O492" s="125"/>
      <c r="P492" s="125"/>
      <c r="Q492" s="125"/>
      <c r="R492" s="125"/>
      <c r="S492" s="125"/>
      <c r="T492" s="125"/>
      <c r="U492" s="810"/>
      <c r="V492" s="810"/>
      <c r="W492" s="810"/>
      <c r="X492" s="810"/>
      <c r="Y492" s="810"/>
      <c r="Z492" s="810"/>
      <c r="AA492" s="810"/>
      <c r="AB492" s="810"/>
      <c r="AC492" s="810"/>
      <c r="AD492" s="810"/>
      <c r="AE492" s="810"/>
      <c r="AF492" s="810"/>
      <c r="AG492" s="810"/>
      <c r="AH492" s="810"/>
      <c r="AI492" s="810"/>
      <c r="AJ492" s="810"/>
    </row>
    <row r="493" spans="1:36" ht="15.75" customHeight="1">
      <c r="A493" s="810"/>
      <c r="B493" s="810"/>
      <c r="C493" s="810"/>
      <c r="D493" s="810"/>
      <c r="E493" s="810"/>
      <c r="F493" s="810"/>
      <c r="G493" s="810"/>
      <c r="H493" s="810"/>
      <c r="I493" s="125"/>
      <c r="J493" s="125"/>
      <c r="K493" s="125"/>
      <c r="L493" s="125"/>
      <c r="M493" s="125"/>
      <c r="N493" s="125"/>
      <c r="O493" s="125"/>
      <c r="P493" s="125"/>
      <c r="Q493" s="125"/>
      <c r="R493" s="125"/>
      <c r="S493" s="125"/>
      <c r="T493" s="125"/>
      <c r="U493" s="810"/>
      <c r="V493" s="810"/>
      <c r="W493" s="810"/>
      <c r="X493" s="810"/>
      <c r="Y493" s="810"/>
      <c r="Z493" s="810"/>
      <c r="AA493" s="810"/>
      <c r="AB493" s="810"/>
      <c r="AC493" s="810"/>
      <c r="AD493" s="810"/>
      <c r="AE493" s="810"/>
      <c r="AF493" s="810"/>
      <c r="AG493" s="810"/>
      <c r="AH493" s="810"/>
      <c r="AI493" s="810"/>
      <c r="AJ493" s="810"/>
    </row>
    <row r="494" spans="1:36" ht="15.75" customHeight="1">
      <c r="A494" s="810"/>
      <c r="B494" s="810"/>
      <c r="C494" s="810"/>
      <c r="D494" s="810"/>
      <c r="E494" s="810"/>
      <c r="F494" s="810"/>
      <c r="G494" s="810"/>
      <c r="H494" s="810"/>
      <c r="I494" s="125"/>
      <c r="J494" s="125"/>
      <c r="K494" s="125"/>
      <c r="L494" s="125"/>
      <c r="M494" s="125"/>
      <c r="N494" s="125"/>
      <c r="O494" s="125"/>
      <c r="P494" s="125"/>
      <c r="Q494" s="125"/>
      <c r="R494" s="125"/>
      <c r="S494" s="125"/>
      <c r="T494" s="125"/>
      <c r="U494" s="810"/>
      <c r="V494" s="810"/>
      <c r="W494" s="810"/>
      <c r="X494" s="810"/>
      <c r="Y494" s="810"/>
      <c r="Z494" s="810"/>
      <c r="AA494" s="810"/>
      <c r="AB494" s="810"/>
      <c r="AC494" s="810"/>
      <c r="AD494" s="810"/>
      <c r="AE494" s="810"/>
      <c r="AF494" s="810"/>
      <c r="AG494" s="810"/>
      <c r="AH494" s="810"/>
      <c r="AI494" s="810"/>
      <c r="AJ494" s="810"/>
    </row>
    <row r="495" spans="1:36" ht="15.75" customHeight="1">
      <c r="A495" s="810"/>
      <c r="B495" s="810"/>
      <c r="C495" s="810"/>
      <c r="D495" s="810"/>
      <c r="E495" s="810"/>
      <c r="F495" s="810"/>
      <c r="G495" s="810"/>
      <c r="H495" s="810"/>
      <c r="I495" s="125"/>
      <c r="J495" s="125"/>
      <c r="K495" s="125"/>
      <c r="L495" s="125"/>
      <c r="M495" s="125"/>
      <c r="N495" s="125"/>
      <c r="O495" s="125"/>
      <c r="P495" s="125"/>
      <c r="Q495" s="125"/>
      <c r="R495" s="125"/>
      <c r="S495" s="125"/>
      <c r="T495" s="125"/>
      <c r="U495" s="810"/>
      <c r="V495" s="810"/>
      <c r="W495" s="810"/>
      <c r="X495" s="810"/>
      <c r="Y495" s="810"/>
      <c r="Z495" s="810"/>
      <c r="AA495" s="810"/>
      <c r="AB495" s="810"/>
      <c r="AC495" s="810"/>
      <c r="AD495" s="810"/>
      <c r="AE495" s="810"/>
      <c r="AF495" s="810"/>
      <c r="AG495" s="810"/>
      <c r="AH495" s="810"/>
      <c r="AI495" s="810"/>
      <c r="AJ495" s="810"/>
    </row>
    <row r="496" spans="1:36" ht="15.75" customHeight="1">
      <c r="A496" s="810"/>
      <c r="B496" s="810"/>
      <c r="C496" s="810"/>
      <c r="D496" s="810"/>
      <c r="E496" s="810"/>
      <c r="F496" s="810"/>
      <c r="G496" s="810"/>
      <c r="H496" s="810"/>
      <c r="I496" s="125"/>
      <c r="J496" s="125"/>
      <c r="K496" s="125"/>
      <c r="L496" s="125"/>
      <c r="M496" s="125"/>
      <c r="N496" s="125"/>
      <c r="O496" s="125"/>
      <c r="P496" s="125"/>
      <c r="Q496" s="125"/>
      <c r="R496" s="125"/>
      <c r="S496" s="125"/>
      <c r="T496" s="125"/>
      <c r="U496" s="810"/>
      <c r="V496" s="810"/>
      <c r="W496" s="810"/>
      <c r="X496" s="810"/>
      <c r="Y496" s="810"/>
      <c r="Z496" s="810"/>
      <c r="AA496" s="810"/>
      <c r="AB496" s="810"/>
      <c r="AC496" s="810"/>
      <c r="AD496" s="810"/>
      <c r="AE496" s="810"/>
      <c r="AF496" s="810"/>
      <c r="AG496" s="810"/>
      <c r="AH496" s="810"/>
      <c r="AI496" s="810"/>
      <c r="AJ496" s="810"/>
    </row>
    <row r="497" spans="1:36" ht="15.75" customHeight="1">
      <c r="A497" s="810"/>
      <c r="B497" s="810"/>
      <c r="C497" s="810"/>
      <c r="D497" s="810"/>
      <c r="E497" s="810"/>
      <c r="F497" s="810"/>
      <c r="G497" s="810"/>
      <c r="H497" s="810"/>
      <c r="I497" s="125"/>
      <c r="J497" s="125"/>
      <c r="K497" s="125"/>
      <c r="L497" s="125"/>
      <c r="M497" s="125"/>
      <c r="N497" s="125"/>
      <c r="O497" s="125"/>
      <c r="P497" s="125"/>
      <c r="Q497" s="125"/>
      <c r="R497" s="125"/>
      <c r="S497" s="125"/>
      <c r="T497" s="125"/>
      <c r="U497" s="810"/>
      <c r="V497" s="810"/>
      <c r="W497" s="810"/>
      <c r="X497" s="810"/>
      <c r="Y497" s="810"/>
      <c r="Z497" s="810"/>
      <c r="AA497" s="810"/>
      <c r="AB497" s="810"/>
      <c r="AC497" s="810"/>
      <c r="AD497" s="810"/>
      <c r="AE497" s="810"/>
      <c r="AF497" s="810"/>
      <c r="AG497" s="810"/>
      <c r="AH497" s="810"/>
      <c r="AI497" s="810"/>
      <c r="AJ497" s="810"/>
    </row>
    <row r="498" spans="1:36" ht="15.75" customHeight="1">
      <c r="A498" s="810"/>
      <c r="B498" s="810"/>
      <c r="C498" s="810"/>
      <c r="D498" s="810"/>
      <c r="E498" s="810"/>
      <c r="F498" s="810"/>
      <c r="G498" s="810"/>
      <c r="H498" s="810"/>
      <c r="I498" s="125"/>
      <c r="J498" s="125"/>
      <c r="K498" s="125"/>
      <c r="L498" s="125"/>
      <c r="M498" s="125"/>
      <c r="N498" s="125"/>
      <c r="O498" s="125"/>
      <c r="P498" s="125"/>
      <c r="Q498" s="125"/>
      <c r="R498" s="125"/>
      <c r="S498" s="125"/>
      <c r="T498" s="125"/>
      <c r="U498" s="810"/>
      <c r="V498" s="810"/>
      <c r="W498" s="810"/>
      <c r="X498" s="810"/>
      <c r="Y498" s="810"/>
      <c r="Z498" s="810"/>
      <c r="AA498" s="810"/>
      <c r="AB498" s="810"/>
      <c r="AC498" s="810"/>
      <c r="AD498" s="810"/>
      <c r="AE498" s="810"/>
      <c r="AF498" s="810"/>
      <c r="AG498" s="810"/>
      <c r="AH498" s="810"/>
      <c r="AI498" s="810"/>
      <c r="AJ498" s="810"/>
    </row>
    <row r="499" spans="1:36" ht="15.75" customHeight="1">
      <c r="A499" s="810"/>
      <c r="B499" s="810"/>
      <c r="C499" s="810"/>
      <c r="D499" s="810"/>
      <c r="E499" s="810"/>
      <c r="F499" s="810"/>
      <c r="G499" s="810"/>
      <c r="H499" s="810"/>
      <c r="I499" s="125"/>
      <c r="J499" s="125"/>
      <c r="K499" s="125"/>
      <c r="L499" s="125"/>
      <c r="M499" s="125"/>
      <c r="N499" s="125"/>
      <c r="O499" s="125"/>
      <c r="P499" s="125"/>
      <c r="Q499" s="125"/>
      <c r="R499" s="125"/>
      <c r="S499" s="125"/>
      <c r="T499" s="125"/>
      <c r="U499" s="810"/>
      <c r="V499" s="810"/>
      <c r="W499" s="810"/>
      <c r="X499" s="810"/>
      <c r="Y499" s="810"/>
      <c r="Z499" s="810"/>
      <c r="AA499" s="810"/>
      <c r="AB499" s="810"/>
      <c r="AC499" s="810"/>
      <c r="AD499" s="810"/>
      <c r="AE499" s="810"/>
      <c r="AF499" s="810"/>
      <c r="AG499" s="810"/>
      <c r="AH499" s="810"/>
      <c r="AI499" s="810"/>
      <c r="AJ499" s="810"/>
    </row>
    <row r="500" spans="1:36" ht="15.75" customHeight="1">
      <c r="A500" s="810"/>
      <c r="B500" s="810"/>
      <c r="C500" s="810"/>
      <c r="D500" s="810"/>
      <c r="E500" s="810"/>
      <c r="F500" s="810"/>
      <c r="G500" s="810"/>
      <c r="H500" s="810"/>
      <c r="I500" s="125"/>
      <c r="J500" s="125"/>
      <c r="K500" s="125"/>
      <c r="L500" s="125"/>
      <c r="M500" s="125"/>
      <c r="N500" s="125"/>
      <c r="O500" s="125"/>
      <c r="P500" s="125"/>
      <c r="Q500" s="125"/>
      <c r="R500" s="125"/>
      <c r="S500" s="125"/>
      <c r="T500" s="125"/>
      <c r="U500" s="810"/>
      <c r="V500" s="810"/>
      <c r="W500" s="810"/>
      <c r="X500" s="810"/>
      <c r="Y500" s="810"/>
      <c r="Z500" s="810"/>
      <c r="AA500" s="810"/>
      <c r="AB500" s="810"/>
      <c r="AC500" s="810"/>
      <c r="AD500" s="810"/>
      <c r="AE500" s="810"/>
      <c r="AF500" s="810"/>
      <c r="AG500" s="810"/>
      <c r="AH500" s="810"/>
      <c r="AI500" s="810"/>
      <c r="AJ500" s="810"/>
    </row>
    <row r="501" spans="1:36" ht="15.75" customHeight="1">
      <c r="A501" s="810"/>
      <c r="B501" s="810"/>
      <c r="C501" s="810"/>
      <c r="D501" s="810"/>
      <c r="E501" s="810"/>
      <c r="F501" s="810"/>
      <c r="G501" s="810"/>
      <c r="H501" s="810"/>
      <c r="I501" s="125"/>
      <c r="J501" s="125"/>
      <c r="K501" s="125"/>
      <c r="L501" s="125"/>
      <c r="M501" s="125"/>
      <c r="N501" s="125"/>
      <c r="O501" s="125"/>
      <c r="P501" s="125"/>
      <c r="Q501" s="125"/>
      <c r="R501" s="125"/>
      <c r="S501" s="125"/>
      <c r="T501" s="125"/>
      <c r="U501" s="810"/>
      <c r="V501" s="810"/>
      <c r="W501" s="810"/>
      <c r="X501" s="810"/>
      <c r="Y501" s="810"/>
      <c r="Z501" s="810"/>
      <c r="AA501" s="810"/>
      <c r="AB501" s="810"/>
      <c r="AC501" s="810"/>
      <c r="AD501" s="810"/>
      <c r="AE501" s="810"/>
      <c r="AF501" s="810"/>
      <c r="AG501" s="810"/>
      <c r="AH501" s="810"/>
      <c r="AI501" s="810"/>
      <c r="AJ501" s="810"/>
    </row>
    <row r="502" spans="1:36" ht="15.75" customHeight="1">
      <c r="A502" s="810"/>
      <c r="B502" s="810"/>
      <c r="C502" s="810"/>
      <c r="D502" s="810"/>
      <c r="E502" s="810"/>
      <c r="F502" s="810"/>
      <c r="G502" s="810"/>
      <c r="H502" s="810"/>
      <c r="I502" s="125"/>
      <c r="J502" s="125"/>
      <c r="K502" s="125"/>
      <c r="L502" s="125"/>
      <c r="M502" s="125"/>
      <c r="N502" s="125"/>
      <c r="O502" s="125"/>
      <c r="P502" s="125"/>
      <c r="Q502" s="125"/>
      <c r="R502" s="125"/>
      <c r="S502" s="125"/>
      <c r="T502" s="125"/>
      <c r="U502" s="810"/>
      <c r="V502" s="810"/>
      <c r="W502" s="810"/>
      <c r="X502" s="810"/>
      <c r="Y502" s="810"/>
      <c r="Z502" s="810"/>
      <c r="AA502" s="810"/>
      <c r="AB502" s="810"/>
      <c r="AC502" s="810"/>
      <c r="AD502" s="810"/>
      <c r="AE502" s="810"/>
      <c r="AF502" s="810"/>
      <c r="AG502" s="810"/>
      <c r="AH502" s="810"/>
      <c r="AI502" s="810"/>
      <c r="AJ502" s="810"/>
    </row>
    <row r="503" spans="1:36" ht="15.75" customHeight="1">
      <c r="A503" s="810"/>
      <c r="B503" s="810"/>
      <c r="C503" s="810"/>
      <c r="D503" s="810"/>
      <c r="E503" s="810"/>
      <c r="F503" s="810"/>
      <c r="G503" s="810"/>
      <c r="H503" s="810"/>
      <c r="I503" s="125"/>
      <c r="J503" s="125"/>
      <c r="K503" s="125"/>
      <c r="L503" s="125"/>
      <c r="M503" s="125"/>
      <c r="N503" s="125"/>
      <c r="O503" s="125"/>
      <c r="P503" s="125"/>
      <c r="Q503" s="125"/>
      <c r="R503" s="125"/>
      <c r="S503" s="125"/>
      <c r="T503" s="125"/>
      <c r="U503" s="810"/>
      <c r="V503" s="810"/>
      <c r="W503" s="810"/>
      <c r="X503" s="810"/>
      <c r="Y503" s="810"/>
      <c r="Z503" s="810"/>
      <c r="AA503" s="810"/>
      <c r="AB503" s="810"/>
      <c r="AC503" s="810"/>
      <c r="AD503" s="810"/>
      <c r="AE503" s="810"/>
      <c r="AF503" s="810"/>
      <c r="AG503" s="810"/>
      <c r="AH503" s="810"/>
      <c r="AI503" s="810"/>
      <c r="AJ503" s="810"/>
    </row>
    <row r="504" spans="1:36" ht="15.75" customHeight="1">
      <c r="A504" s="810"/>
      <c r="B504" s="810"/>
      <c r="C504" s="810"/>
      <c r="D504" s="810"/>
      <c r="E504" s="810"/>
      <c r="F504" s="810"/>
      <c r="G504" s="810"/>
      <c r="H504" s="810"/>
      <c r="I504" s="125"/>
      <c r="J504" s="125"/>
      <c r="K504" s="125"/>
      <c r="L504" s="125"/>
      <c r="M504" s="125"/>
      <c r="N504" s="125"/>
      <c r="O504" s="125"/>
      <c r="P504" s="125"/>
      <c r="Q504" s="125"/>
      <c r="R504" s="125"/>
      <c r="S504" s="125"/>
      <c r="T504" s="125"/>
      <c r="U504" s="810"/>
      <c r="V504" s="810"/>
      <c r="W504" s="810"/>
      <c r="X504" s="810"/>
      <c r="Y504" s="810"/>
      <c r="Z504" s="810"/>
      <c r="AA504" s="810"/>
      <c r="AB504" s="810"/>
      <c r="AC504" s="810"/>
      <c r="AD504" s="810"/>
      <c r="AE504" s="810"/>
      <c r="AF504" s="810"/>
      <c r="AG504" s="810"/>
      <c r="AH504" s="810"/>
      <c r="AI504" s="810"/>
      <c r="AJ504" s="810"/>
    </row>
    <row r="505" spans="1:36" ht="15.75" customHeight="1">
      <c r="A505" s="810"/>
      <c r="B505" s="810"/>
      <c r="C505" s="810"/>
      <c r="D505" s="810"/>
      <c r="E505" s="810"/>
      <c r="F505" s="810"/>
      <c r="G505" s="810"/>
      <c r="H505" s="810"/>
      <c r="I505" s="125"/>
      <c r="J505" s="125"/>
      <c r="K505" s="125"/>
      <c r="L505" s="125"/>
      <c r="M505" s="125"/>
      <c r="N505" s="125"/>
      <c r="O505" s="125"/>
      <c r="P505" s="125"/>
      <c r="Q505" s="125"/>
      <c r="R505" s="125"/>
      <c r="S505" s="125"/>
      <c r="T505" s="125"/>
      <c r="U505" s="810"/>
      <c r="V505" s="810"/>
      <c r="W505" s="810"/>
      <c r="X505" s="810"/>
      <c r="Y505" s="810"/>
      <c r="Z505" s="810"/>
      <c r="AA505" s="810"/>
      <c r="AB505" s="810"/>
      <c r="AC505" s="810"/>
      <c r="AD505" s="810"/>
      <c r="AE505" s="810"/>
      <c r="AF505" s="810"/>
      <c r="AG505" s="810"/>
      <c r="AH505" s="810"/>
      <c r="AI505" s="810"/>
      <c r="AJ505" s="810"/>
    </row>
    <row r="506" spans="1:36" ht="15.75" customHeight="1">
      <c r="A506" s="810"/>
      <c r="B506" s="810"/>
      <c r="C506" s="810"/>
      <c r="D506" s="810"/>
      <c r="E506" s="810"/>
      <c r="F506" s="810"/>
      <c r="G506" s="810"/>
      <c r="H506" s="810"/>
      <c r="I506" s="125"/>
      <c r="J506" s="125"/>
      <c r="K506" s="125"/>
      <c r="L506" s="125"/>
      <c r="M506" s="125"/>
      <c r="N506" s="125"/>
      <c r="O506" s="125"/>
      <c r="P506" s="125"/>
      <c r="Q506" s="125"/>
      <c r="R506" s="125"/>
      <c r="S506" s="125"/>
      <c r="T506" s="125"/>
      <c r="U506" s="810"/>
      <c r="V506" s="810"/>
      <c r="W506" s="810"/>
      <c r="X506" s="810"/>
      <c r="Y506" s="810"/>
      <c r="Z506" s="810"/>
      <c r="AA506" s="810"/>
      <c r="AB506" s="810"/>
      <c r="AC506" s="810"/>
      <c r="AD506" s="810"/>
      <c r="AE506" s="810"/>
      <c r="AF506" s="810"/>
      <c r="AG506" s="810"/>
      <c r="AH506" s="810"/>
      <c r="AI506" s="810"/>
      <c r="AJ506" s="810"/>
    </row>
    <row r="507" spans="1:36" ht="15.75" customHeight="1">
      <c r="A507" s="810"/>
      <c r="B507" s="810"/>
      <c r="C507" s="810"/>
      <c r="D507" s="810"/>
      <c r="E507" s="810"/>
      <c r="F507" s="810"/>
      <c r="G507" s="810"/>
      <c r="H507" s="810"/>
      <c r="I507" s="125"/>
      <c r="J507" s="125"/>
      <c r="K507" s="125"/>
      <c r="L507" s="125"/>
      <c r="M507" s="125"/>
      <c r="N507" s="125"/>
      <c r="O507" s="125"/>
      <c r="P507" s="125"/>
      <c r="Q507" s="125"/>
      <c r="R507" s="125"/>
      <c r="S507" s="125"/>
      <c r="T507" s="125"/>
      <c r="U507" s="810"/>
      <c r="V507" s="810"/>
      <c r="W507" s="810"/>
      <c r="X507" s="810"/>
      <c r="Y507" s="810"/>
      <c r="Z507" s="810"/>
      <c r="AA507" s="810"/>
      <c r="AB507" s="810"/>
      <c r="AC507" s="810"/>
      <c r="AD507" s="810"/>
      <c r="AE507" s="810"/>
      <c r="AF507" s="810"/>
      <c r="AG507" s="810"/>
      <c r="AH507" s="810"/>
      <c r="AI507" s="810"/>
      <c r="AJ507" s="810"/>
    </row>
    <row r="508" spans="1:36" ht="15.75" customHeight="1">
      <c r="A508" s="810"/>
      <c r="B508" s="810"/>
      <c r="C508" s="810"/>
      <c r="D508" s="810"/>
      <c r="E508" s="810"/>
      <c r="F508" s="810"/>
      <c r="G508" s="810"/>
      <c r="H508" s="810"/>
      <c r="I508" s="125"/>
      <c r="J508" s="125"/>
      <c r="K508" s="125"/>
      <c r="L508" s="125"/>
      <c r="M508" s="125"/>
      <c r="N508" s="125"/>
      <c r="O508" s="125"/>
      <c r="P508" s="125"/>
      <c r="Q508" s="125"/>
      <c r="R508" s="125"/>
      <c r="S508" s="125"/>
      <c r="T508" s="125"/>
      <c r="U508" s="810"/>
      <c r="V508" s="810"/>
      <c r="W508" s="810"/>
      <c r="X508" s="810"/>
      <c r="Y508" s="810"/>
      <c r="Z508" s="810"/>
      <c r="AA508" s="810"/>
      <c r="AB508" s="810"/>
      <c r="AC508" s="810"/>
      <c r="AD508" s="810"/>
      <c r="AE508" s="810"/>
      <c r="AF508" s="810"/>
      <c r="AG508" s="810"/>
      <c r="AH508" s="810"/>
      <c r="AI508" s="810"/>
      <c r="AJ508" s="810"/>
    </row>
    <row r="509" spans="1:36" ht="15.75" customHeight="1">
      <c r="A509" s="810"/>
      <c r="B509" s="810"/>
      <c r="C509" s="810"/>
      <c r="D509" s="810"/>
      <c r="E509" s="810"/>
      <c r="F509" s="810"/>
      <c r="G509" s="810"/>
      <c r="H509" s="810"/>
      <c r="I509" s="125"/>
      <c r="J509" s="125"/>
      <c r="K509" s="125"/>
      <c r="L509" s="125"/>
      <c r="M509" s="125"/>
      <c r="N509" s="125"/>
      <c r="O509" s="125"/>
      <c r="P509" s="125"/>
      <c r="Q509" s="125"/>
      <c r="R509" s="125"/>
      <c r="S509" s="125"/>
      <c r="T509" s="125"/>
      <c r="U509" s="810"/>
      <c r="V509" s="810"/>
      <c r="W509" s="810"/>
      <c r="X509" s="810"/>
      <c r="Y509" s="810"/>
      <c r="Z509" s="810"/>
      <c r="AA509" s="810"/>
      <c r="AB509" s="810"/>
      <c r="AC509" s="810"/>
      <c r="AD509" s="810"/>
      <c r="AE509" s="810"/>
      <c r="AF509" s="810"/>
      <c r="AG509" s="810"/>
      <c r="AH509" s="810"/>
      <c r="AI509" s="810"/>
      <c r="AJ509" s="810"/>
    </row>
    <row r="510" spans="1:36" ht="15.75" customHeight="1">
      <c r="A510" s="810"/>
      <c r="B510" s="810"/>
      <c r="C510" s="810"/>
      <c r="D510" s="810"/>
      <c r="E510" s="810"/>
      <c r="F510" s="810"/>
      <c r="G510" s="810"/>
      <c r="H510" s="810"/>
      <c r="I510" s="125"/>
      <c r="J510" s="125"/>
      <c r="K510" s="125"/>
      <c r="L510" s="125"/>
      <c r="M510" s="125"/>
      <c r="N510" s="125"/>
      <c r="O510" s="125"/>
      <c r="P510" s="125"/>
      <c r="Q510" s="125"/>
      <c r="R510" s="125"/>
      <c r="S510" s="125"/>
      <c r="T510" s="125"/>
      <c r="U510" s="810"/>
      <c r="V510" s="810"/>
      <c r="W510" s="810"/>
      <c r="X510" s="810"/>
      <c r="Y510" s="810"/>
      <c r="Z510" s="810"/>
      <c r="AA510" s="810"/>
      <c r="AB510" s="810"/>
      <c r="AC510" s="810"/>
      <c r="AD510" s="810"/>
      <c r="AE510" s="810"/>
      <c r="AF510" s="810"/>
      <c r="AG510" s="810"/>
      <c r="AH510" s="810"/>
      <c r="AI510" s="810"/>
      <c r="AJ510" s="810"/>
    </row>
    <row r="511" spans="1:36" ht="15.75" customHeight="1">
      <c r="A511" s="810"/>
      <c r="B511" s="810"/>
      <c r="C511" s="810"/>
      <c r="D511" s="810"/>
      <c r="E511" s="810"/>
      <c r="F511" s="810"/>
      <c r="G511" s="810"/>
      <c r="H511" s="810"/>
      <c r="I511" s="125"/>
      <c r="J511" s="125"/>
      <c r="K511" s="125"/>
      <c r="L511" s="125"/>
      <c r="M511" s="125"/>
      <c r="N511" s="125"/>
      <c r="O511" s="125"/>
      <c r="P511" s="125"/>
      <c r="Q511" s="125"/>
      <c r="R511" s="125"/>
      <c r="S511" s="125"/>
      <c r="T511" s="125"/>
      <c r="U511" s="810"/>
      <c r="V511" s="810"/>
      <c r="W511" s="810"/>
      <c r="X511" s="810"/>
      <c r="Y511" s="810"/>
      <c r="Z511" s="810"/>
      <c r="AA511" s="810"/>
      <c r="AB511" s="810"/>
      <c r="AC511" s="810"/>
      <c r="AD511" s="810"/>
      <c r="AE511" s="810"/>
      <c r="AF511" s="810"/>
      <c r="AG511" s="810"/>
      <c r="AH511" s="810"/>
      <c r="AI511" s="810"/>
      <c r="AJ511" s="810"/>
    </row>
    <row r="512" spans="1:36" ht="15.75" customHeight="1">
      <c r="A512" s="810"/>
      <c r="B512" s="810"/>
      <c r="C512" s="810"/>
      <c r="D512" s="810"/>
      <c r="E512" s="810"/>
      <c r="F512" s="810"/>
      <c r="G512" s="810"/>
      <c r="H512" s="810"/>
      <c r="I512" s="125"/>
      <c r="J512" s="125"/>
      <c r="K512" s="125"/>
      <c r="L512" s="125"/>
      <c r="M512" s="125"/>
      <c r="N512" s="125"/>
      <c r="O512" s="125"/>
      <c r="P512" s="125"/>
      <c r="Q512" s="125"/>
      <c r="R512" s="125"/>
      <c r="S512" s="125"/>
      <c r="T512" s="125"/>
      <c r="U512" s="810"/>
      <c r="V512" s="810"/>
      <c r="W512" s="810"/>
      <c r="X512" s="810"/>
      <c r="Y512" s="810"/>
      <c r="Z512" s="810"/>
      <c r="AA512" s="810"/>
      <c r="AB512" s="810"/>
      <c r="AC512" s="810"/>
      <c r="AD512" s="810"/>
      <c r="AE512" s="810"/>
      <c r="AF512" s="810"/>
      <c r="AG512" s="810"/>
      <c r="AH512" s="810"/>
      <c r="AI512" s="810"/>
      <c r="AJ512" s="810"/>
    </row>
    <row r="513" spans="1:36" ht="15.75" customHeight="1">
      <c r="A513" s="810"/>
      <c r="B513" s="810"/>
      <c r="C513" s="810"/>
      <c r="D513" s="810"/>
      <c r="E513" s="810"/>
      <c r="F513" s="810"/>
      <c r="G513" s="810"/>
      <c r="H513" s="810"/>
      <c r="I513" s="125"/>
      <c r="J513" s="125"/>
      <c r="K513" s="125"/>
      <c r="L513" s="125"/>
      <c r="M513" s="125"/>
      <c r="N513" s="125"/>
      <c r="O513" s="125"/>
      <c r="P513" s="125"/>
      <c r="Q513" s="125"/>
      <c r="R513" s="125"/>
      <c r="S513" s="125"/>
      <c r="T513" s="125"/>
      <c r="U513" s="810"/>
      <c r="V513" s="810"/>
      <c r="W513" s="810"/>
      <c r="X513" s="810"/>
      <c r="Y513" s="810"/>
      <c r="Z513" s="810"/>
      <c r="AA513" s="810"/>
      <c r="AB513" s="810"/>
      <c r="AC513" s="810"/>
      <c r="AD513" s="810"/>
      <c r="AE513" s="810"/>
      <c r="AF513" s="810"/>
      <c r="AG513" s="810"/>
      <c r="AH513" s="810"/>
      <c r="AI513" s="810"/>
      <c r="AJ513" s="810"/>
    </row>
    <row r="514" spans="1:36" ht="15.75" customHeight="1">
      <c r="A514" s="810"/>
      <c r="B514" s="810"/>
      <c r="C514" s="810"/>
      <c r="D514" s="810"/>
      <c r="E514" s="810"/>
      <c r="F514" s="810"/>
      <c r="G514" s="810"/>
      <c r="H514" s="810"/>
      <c r="I514" s="125"/>
      <c r="J514" s="125"/>
      <c r="K514" s="125"/>
      <c r="L514" s="125"/>
      <c r="M514" s="125"/>
      <c r="N514" s="125"/>
      <c r="O514" s="125"/>
      <c r="P514" s="125"/>
      <c r="Q514" s="125"/>
      <c r="R514" s="125"/>
      <c r="S514" s="125"/>
      <c r="T514" s="125"/>
      <c r="U514" s="810"/>
      <c r="V514" s="810"/>
      <c r="W514" s="810"/>
      <c r="X514" s="810"/>
      <c r="Y514" s="810"/>
      <c r="Z514" s="810"/>
      <c r="AA514" s="810"/>
      <c r="AB514" s="810"/>
      <c r="AC514" s="810"/>
      <c r="AD514" s="810"/>
      <c r="AE514" s="810"/>
      <c r="AF514" s="810"/>
      <c r="AG514" s="810"/>
      <c r="AH514" s="810"/>
      <c r="AI514" s="810"/>
      <c r="AJ514" s="810"/>
    </row>
    <row r="515" spans="1:36" ht="15.75" customHeight="1">
      <c r="A515" s="810"/>
      <c r="B515" s="810"/>
      <c r="C515" s="810"/>
      <c r="D515" s="810"/>
      <c r="E515" s="810"/>
      <c r="F515" s="810"/>
      <c r="G515" s="810"/>
      <c r="H515" s="810"/>
      <c r="I515" s="125"/>
      <c r="J515" s="125"/>
      <c r="K515" s="125"/>
      <c r="L515" s="125"/>
      <c r="M515" s="125"/>
      <c r="N515" s="125"/>
      <c r="O515" s="125"/>
      <c r="P515" s="125"/>
      <c r="Q515" s="125"/>
      <c r="R515" s="125"/>
      <c r="S515" s="125"/>
      <c r="T515" s="125"/>
      <c r="U515" s="810"/>
      <c r="V515" s="810"/>
      <c r="W515" s="810"/>
      <c r="X515" s="810"/>
      <c r="Y515" s="810"/>
      <c r="Z515" s="810"/>
      <c r="AA515" s="810"/>
      <c r="AB515" s="810"/>
      <c r="AC515" s="810"/>
      <c r="AD515" s="810"/>
      <c r="AE515" s="810"/>
      <c r="AF515" s="810"/>
      <c r="AG515" s="810"/>
      <c r="AH515" s="810"/>
      <c r="AI515" s="810"/>
      <c r="AJ515" s="810"/>
    </row>
    <row r="516" spans="1:36" ht="15.75" customHeight="1">
      <c r="A516" s="810"/>
      <c r="B516" s="810"/>
      <c r="C516" s="810"/>
      <c r="D516" s="810"/>
      <c r="E516" s="810"/>
      <c r="F516" s="810"/>
      <c r="G516" s="810"/>
      <c r="H516" s="810"/>
      <c r="I516" s="125"/>
      <c r="J516" s="125"/>
      <c r="K516" s="125"/>
      <c r="L516" s="125"/>
      <c r="M516" s="125"/>
      <c r="N516" s="125"/>
      <c r="O516" s="125"/>
      <c r="P516" s="125"/>
      <c r="Q516" s="125"/>
      <c r="R516" s="125"/>
      <c r="S516" s="125"/>
      <c r="T516" s="125"/>
      <c r="U516" s="810"/>
      <c r="V516" s="810"/>
      <c r="W516" s="810"/>
      <c r="X516" s="810"/>
      <c r="Y516" s="810"/>
      <c r="Z516" s="810"/>
      <c r="AA516" s="810"/>
      <c r="AB516" s="810"/>
      <c r="AC516" s="810"/>
      <c r="AD516" s="810"/>
      <c r="AE516" s="810"/>
      <c r="AF516" s="810"/>
      <c r="AG516" s="810"/>
      <c r="AH516" s="810"/>
      <c r="AI516" s="810"/>
      <c r="AJ516" s="810"/>
    </row>
    <row r="517" spans="1:36" ht="15.75" customHeight="1">
      <c r="A517" s="810"/>
      <c r="B517" s="810"/>
      <c r="C517" s="810"/>
      <c r="D517" s="810"/>
      <c r="E517" s="810"/>
      <c r="F517" s="810"/>
      <c r="G517" s="810"/>
      <c r="H517" s="810"/>
      <c r="I517" s="125"/>
      <c r="J517" s="125"/>
      <c r="K517" s="125"/>
      <c r="L517" s="125"/>
      <c r="M517" s="125"/>
      <c r="N517" s="125"/>
      <c r="O517" s="125"/>
      <c r="P517" s="125"/>
      <c r="Q517" s="125"/>
      <c r="R517" s="125"/>
      <c r="S517" s="125"/>
      <c r="T517" s="125"/>
      <c r="U517" s="810"/>
      <c r="V517" s="810"/>
      <c r="W517" s="810"/>
      <c r="X517" s="810"/>
      <c r="Y517" s="810"/>
      <c r="Z517" s="810"/>
      <c r="AA517" s="810"/>
      <c r="AB517" s="810"/>
      <c r="AC517" s="810"/>
      <c r="AD517" s="810"/>
      <c r="AE517" s="810"/>
      <c r="AF517" s="810"/>
      <c r="AG517" s="810"/>
      <c r="AH517" s="810"/>
      <c r="AI517" s="810"/>
      <c r="AJ517" s="810"/>
    </row>
    <row r="518" spans="1:36" ht="15.75" customHeight="1">
      <c r="A518" s="810"/>
      <c r="B518" s="810"/>
      <c r="C518" s="810"/>
      <c r="D518" s="810"/>
      <c r="E518" s="810"/>
      <c r="F518" s="810"/>
      <c r="G518" s="810"/>
      <c r="H518" s="810"/>
      <c r="I518" s="125"/>
      <c r="J518" s="125"/>
      <c r="K518" s="125"/>
      <c r="L518" s="125"/>
      <c r="M518" s="125"/>
      <c r="N518" s="125"/>
      <c r="O518" s="125"/>
      <c r="P518" s="125"/>
      <c r="Q518" s="125"/>
      <c r="R518" s="125"/>
      <c r="S518" s="125"/>
      <c r="T518" s="125"/>
      <c r="U518" s="810"/>
      <c r="V518" s="810"/>
      <c r="W518" s="810"/>
      <c r="X518" s="810"/>
      <c r="Y518" s="810"/>
      <c r="Z518" s="810"/>
      <c r="AA518" s="810"/>
      <c r="AB518" s="810"/>
      <c r="AC518" s="810"/>
      <c r="AD518" s="810"/>
      <c r="AE518" s="810"/>
      <c r="AF518" s="810"/>
      <c r="AG518" s="810"/>
      <c r="AH518" s="810"/>
      <c r="AI518" s="810"/>
      <c r="AJ518" s="810"/>
    </row>
    <row r="519" spans="1:36" ht="15.75" customHeight="1">
      <c r="A519" s="810"/>
      <c r="B519" s="810"/>
      <c r="C519" s="810"/>
      <c r="D519" s="810"/>
      <c r="E519" s="810"/>
      <c r="F519" s="810"/>
      <c r="G519" s="810"/>
      <c r="H519" s="810"/>
      <c r="I519" s="125"/>
      <c r="J519" s="125"/>
      <c r="K519" s="125"/>
      <c r="L519" s="125"/>
      <c r="M519" s="125"/>
      <c r="N519" s="125"/>
      <c r="O519" s="125"/>
      <c r="P519" s="125"/>
      <c r="Q519" s="125"/>
      <c r="R519" s="125"/>
      <c r="S519" s="125"/>
      <c r="T519" s="125"/>
      <c r="U519" s="810"/>
      <c r="V519" s="810"/>
      <c r="W519" s="810"/>
      <c r="X519" s="810"/>
      <c r="Y519" s="810"/>
      <c r="Z519" s="810"/>
      <c r="AA519" s="810"/>
      <c r="AB519" s="810"/>
      <c r="AC519" s="810"/>
      <c r="AD519" s="810"/>
      <c r="AE519" s="810"/>
      <c r="AF519" s="810"/>
      <c r="AG519" s="810"/>
      <c r="AH519" s="810"/>
      <c r="AI519" s="810"/>
      <c r="AJ519" s="810"/>
    </row>
    <row r="520" spans="1:36" ht="15.75" customHeight="1">
      <c r="A520" s="810"/>
      <c r="B520" s="810"/>
      <c r="C520" s="810"/>
      <c r="D520" s="810"/>
      <c r="E520" s="810"/>
      <c r="F520" s="810"/>
      <c r="G520" s="810"/>
      <c r="H520" s="810"/>
      <c r="I520" s="125"/>
      <c r="J520" s="125"/>
      <c r="K520" s="125"/>
      <c r="L520" s="125"/>
      <c r="M520" s="125"/>
      <c r="N520" s="125"/>
      <c r="O520" s="125"/>
      <c r="P520" s="125"/>
      <c r="Q520" s="125"/>
      <c r="R520" s="125"/>
      <c r="S520" s="125"/>
      <c r="T520" s="125"/>
      <c r="U520" s="810"/>
      <c r="V520" s="810"/>
      <c r="W520" s="810"/>
      <c r="X520" s="810"/>
      <c r="Y520" s="810"/>
      <c r="Z520" s="810"/>
      <c r="AA520" s="810"/>
      <c r="AB520" s="810"/>
      <c r="AC520" s="810"/>
      <c r="AD520" s="810"/>
      <c r="AE520" s="810"/>
      <c r="AF520" s="810"/>
      <c r="AG520" s="810"/>
      <c r="AH520" s="810"/>
      <c r="AI520" s="810"/>
      <c r="AJ520" s="810"/>
    </row>
    <row r="521" spans="1:36" ht="15.75" customHeight="1">
      <c r="A521" s="810"/>
      <c r="B521" s="810"/>
      <c r="C521" s="810"/>
      <c r="D521" s="810"/>
      <c r="E521" s="810"/>
      <c r="F521" s="810"/>
      <c r="G521" s="810"/>
      <c r="H521" s="810"/>
      <c r="I521" s="125"/>
      <c r="J521" s="125"/>
      <c r="K521" s="125"/>
      <c r="L521" s="125"/>
      <c r="M521" s="125"/>
      <c r="N521" s="125"/>
      <c r="O521" s="125"/>
      <c r="P521" s="125"/>
      <c r="Q521" s="125"/>
      <c r="R521" s="125"/>
      <c r="S521" s="125"/>
      <c r="T521" s="125"/>
      <c r="U521" s="810"/>
      <c r="V521" s="810"/>
      <c r="W521" s="810"/>
      <c r="X521" s="810"/>
      <c r="Y521" s="810"/>
      <c r="Z521" s="810"/>
      <c r="AA521" s="810"/>
      <c r="AB521" s="810"/>
      <c r="AC521" s="810"/>
      <c r="AD521" s="810"/>
      <c r="AE521" s="810"/>
      <c r="AF521" s="810"/>
      <c r="AG521" s="810"/>
      <c r="AH521" s="810"/>
      <c r="AI521" s="810"/>
      <c r="AJ521" s="810"/>
    </row>
    <row r="522" spans="1:36" ht="15.75" customHeight="1">
      <c r="A522" s="810"/>
      <c r="B522" s="810"/>
      <c r="C522" s="810"/>
      <c r="D522" s="810"/>
      <c r="E522" s="810"/>
      <c r="F522" s="810"/>
      <c r="G522" s="810"/>
      <c r="H522" s="810"/>
      <c r="I522" s="125"/>
      <c r="J522" s="125"/>
      <c r="K522" s="125"/>
      <c r="L522" s="125"/>
      <c r="M522" s="125"/>
      <c r="N522" s="125"/>
      <c r="O522" s="125"/>
      <c r="P522" s="125"/>
      <c r="Q522" s="125"/>
      <c r="R522" s="125"/>
      <c r="S522" s="125"/>
      <c r="T522" s="125"/>
      <c r="U522" s="810"/>
      <c r="V522" s="810"/>
      <c r="W522" s="810"/>
      <c r="X522" s="810"/>
      <c r="Y522" s="810"/>
      <c r="Z522" s="810"/>
      <c r="AA522" s="810"/>
      <c r="AB522" s="810"/>
      <c r="AC522" s="810"/>
      <c r="AD522" s="810"/>
      <c r="AE522" s="810"/>
      <c r="AF522" s="810"/>
      <c r="AG522" s="810"/>
      <c r="AH522" s="810"/>
      <c r="AI522" s="810"/>
      <c r="AJ522" s="810"/>
    </row>
    <row r="523" spans="1:36" ht="15.75" customHeight="1">
      <c r="A523" s="810"/>
      <c r="B523" s="810"/>
      <c r="C523" s="810"/>
      <c r="D523" s="810"/>
      <c r="E523" s="810"/>
      <c r="F523" s="810"/>
      <c r="G523" s="810"/>
      <c r="H523" s="810"/>
      <c r="I523" s="125"/>
      <c r="J523" s="125"/>
      <c r="K523" s="125"/>
      <c r="L523" s="125"/>
      <c r="M523" s="125"/>
      <c r="N523" s="125"/>
      <c r="O523" s="125"/>
      <c r="P523" s="125"/>
      <c r="Q523" s="125"/>
      <c r="R523" s="125"/>
      <c r="S523" s="125"/>
      <c r="T523" s="125"/>
      <c r="U523" s="810"/>
      <c r="V523" s="810"/>
      <c r="W523" s="810"/>
      <c r="X523" s="810"/>
      <c r="Y523" s="810"/>
      <c r="Z523" s="810"/>
      <c r="AA523" s="810"/>
      <c r="AB523" s="810"/>
      <c r="AC523" s="810"/>
      <c r="AD523" s="810"/>
      <c r="AE523" s="810"/>
      <c r="AF523" s="810"/>
      <c r="AG523" s="810"/>
      <c r="AH523" s="810"/>
      <c r="AI523" s="810"/>
      <c r="AJ523" s="810"/>
    </row>
    <row r="524" spans="1:36" ht="15.75" customHeight="1">
      <c r="A524" s="810"/>
      <c r="B524" s="810"/>
      <c r="C524" s="810"/>
      <c r="D524" s="810"/>
      <c r="E524" s="810"/>
      <c r="F524" s="810"/>
      <c r="G524" s="810"/>
      <c r="H524" s="810"/>
      <c r="I524" s="125"/>
      <c r="J524" s="125"/>
      <c r="K524" s="125"/>
      <c r="L524" s="125"/>
      <c r="M524" s="125"/>
      <c r="N524" s="125"/>
      <c r="O524" s="125"/>
      <c r="P524" s="125"/>
      <c r="Q524" s="125"/>
      <c r="R524" s="125"/>
      <c r="S524" s="125"/>
      <c r="T524" s="125"/>
      <c r="U524" s="810"/>
      <c r="V524" s="810"/>
      <c r="W524" s="810"/>
      <c r="X524" s="810"/>
      <c r="Y524" s="810"/>
      <c r="Z524" s="810"/>
      <c r="AA524" s="810"/>
      <c r="AB524" s="810"/>
      <c r="AC524" s="810"/>
      <c r="AD524" s="810"/>
      <c r="AE524" s="810"/>
      <c r="AF524" s="810"/>
      <c r="AG524" s="810"/>
      <c r="AH524" s="810"/>
      <c r="AI524" s="810"/>
      <c r="AJ524" s="810"/>
    </row>
    <row r="525" spans="1:36" ht="15.75" customHeight="1">
      <c r="A525" s="810"/>
      <c r="B525" s="810"/>
      <c r="C525" s="810"/>
      <c r="D525" s="810"/>
      <c r="E525" s="810"/>
      <c r="F525" s="810"/>
      <c r="G525" s="810"/>
      <c r="H525" s="810"/>
      <c r="I525" s="125"/>
      <c r="J525" s="125"/>
      <c r="K525" s="125"/>
      <c r="L525" s="125"/>
      <c r="M525" s="125"/>
      <c r="N525" s="125"/>
      <c r="O525" s="125"/>
      <c r="P525" s="125"/>
      <c r="Q525" s="125"/>
      <c r="R525" s="125"/>
      <c r="S525" s="125"/>
      <c r="T525" s="125"/>
      <c r="U525" s="810"/>
      <c r="V525" s="810"/>
      <c r="W525" s="810"/>
      <c r="X525" s="810"/>
      <c r="Y525" s="810"/>
      <c r="Z525" s="810"/>
      <c r="AA525" s="810"/>
      <c r="AB525" s="810"/>
      <c r="AC525" s="810"/>
      <c r="AD525" s="810"/>
      <c r="AE525" s="810"/>
      <c r="AF525" s="810"/>
      <c r="AG525" s="810"/>
      <c r="AH525" s="810"/>
      <c r="AI525" s="810"/>
      <c r="AJ525" s="810"/>
    </row>
    <row r="526" spans="1:36" ht="15.75" customHeight="1">
      <c r="A526" s="810"/>
      <c r="B526" s="810"/>
      <c r="C526" s="810"/>
      <c r="D526" s="810"/>
      <c r="E526" s="810"/>
      <c r="F526" s="810"/>
      <c r="G526" s="810"/>
      <c r="H526" s="810"/>
      <c r="I526" s="125"/>
      <c r="J526" s="125"/>
      <c r="K526" s="125"/>
      <c r="L526" s="125"/>
      <c r="M526" s="125"/>
      <c r="N526" s="125"/>
      <c r="O526" s="125"/>
      <c r="P526" s="125"/>
      <c r="Q526" s="125"/>
      <c r="R526" s="125"/>
      <c r="S526" s="125"/>
      <c r="T526" s="125"/>
      <c r="U526" s="810"/>
      <c r="V526" s="810"/>
      <c r="W526" s="810"/>
      <c r="X526" s="810"/>
      <c r="Y526" s="810"/>
      <c r="Z526" s="810"/>
      <c r="AA526" s="810"/>
      <c r="AB526" s="810"/>
      <c r="AC526" s="810"/>
      <c r="AD526" s="810"/>
      <c r="AE526" s="810"/>
      <c r="AF526" s="810"/>
      <c r="AG526" s="810"/>
      <c r="AH526" s="810"/>
      <c r="AI526" s="810"/>
      <c r="AJ526" s="810"/>
    </row>
    <row r="527" spans="1:36" ht="15.75" customHeight="1">
      <c r="A527" s="810"/>
      <c r="B527" s="810"/>
      <c r="C527" s="810"/>
      <c r="D527" s="810"/>
      <c r="E527" s="810"/>
      <c r="F527" s="810"/>
      <c r="G527" s="810"/>
      <c r="H527" s="810"/>
      <c r="I527" s="125"/>
      <c r="J527" s="125"/>
      <c r="K527" s="125"/>
      <c r="L527" s="125"/>
      <c r="M527" s="125"/>
      <c r="N527" s="125"/>
      <c r="O527" s="125"/>
      <c r="P527" s="125"/>
      <c r="Q527" s="125"/>
      <c r="R527" s="125"/>
      <c r="S527" s="125"/>
      <c r="T527" s="125"/>
      <c r="U527" s="810"/>
      <c r="V527" s="810"/>
      <c r="W527" s="810"/>
      <c r="X527" s="810"/>
      <c r="Y527" s="810"/>
      <c r="Z527" s="810"/>
      <c r="AA527" s="810"/>
      <c r="AB527" s="810"/>
      <c r="AC527" s="810"/>
      <c r="AD527" s="810"/>
      <c r="AE527" s="810"/>
      <c r="AF527" s="810"/>
      <c r="AG527" s="810"/>
      <c r="AH527" s="810"/>
      <c r="AI527" s="810"/>
      <c r="AJ527" s="810"/>
    </row>
    <row r="528" spans="1:36" ht="15.75" customHeight="1">
      <c r="A528" s="810"/>
      <c r="B528" s="810"/>
      <c r="C528" s="810"/>
      <c r="D528" s="810"/>
      <c r="E528" s="810"/>
      <c r="F528" s="810"/>
      <c r="G528" s="810"/>
      <c r="H528" s="810"/>
      <c r="I528" s="125"/>
      <c r="J528" s="125"/>
      <c r="K528" s="125"/>
      <c r="L528" s="125"/>
      <c r="M528" s="125"/>
      <c r="N528" s="125"/>
      <c r="O528" s="125"/>
      <c r="P528" s="125"/>
      <c r="Q528" s="125"/>
      <c r="R528" s="125"/>
      <c r="S528" s="125"/>
      <c r="T528" s="125"/>
      <c r="U528" s="810"/>
      <c r="V528" s="810"/>
      <c r="W528" s="810"/>
      <c r="X528" s="810"/>
      <c r="Y528" s="810"/>
      <c r="Z528" s="810"/>
      <c r="AA528" s="810"/>
      <c r="AB528" s="810"/>
      <c r="AC528" s="810"/>
      <c r="AD528" s="810"/>
      <c r="AE528" s="810"/>
      <c r="AF528" s="810"/>
      <c r="AG528" s="810"/>
      <c r="AH528" s="810"/>
      <c r="AI528" s="810"/>
      <c r="AJ528" s="810"/>
    </row>
    <row r="529" spans="1:36" ht="15.75" customHeight="1">
      <c r="A529" s="810"/>
      <c r="B529" s="810"/>
      <c r="C529" s="810"/>
      <c r="D529" s="810"/>
      <c r="E529" s="810"/>
      <c r="F529" s="810"/>
      <c r="G529" s="810"/>
      <c r="H529" s="810"/>
      <c r="I529" s="125"/>
      <c r="J529" s="125"/>
      <c r="K529" s="125"/>
      <c r="L529" s="125"/>
      <c r="M529" s="125"/>
      <c r="N529" s="125"/>
      <c r="O529" s="125"/>
      <c r="P529" s="125"/>
      <c r="Q529" s="125"/>
      <c r="R529" s="125"/>
      <c r="S529" s="125"/>
      <c r="T529" s="125"/>
      <c r="U529" s="810"/>
      <c r="V529" s="810"/>
      <c r="W529" s="810"/>
      <c r="X529" s="810"/>
      <c r="Y529" s="810"/>
      <c r="Z529" s="810"/>
      <c r="AA529" s="810"/>
      <c r="AB529" s="810"/>
      <c r="AC529" s="810"/>
      <c r="AD529" s="810"/>
      <c r="AE529" s="810"/>
      <c r="AF529" s="810"/>
      <c r="AG529" s="810"/>
      <c r="AH529" s="810"/>
      <c r="AI529" s="810"/>
      <c r="AJ529" s="810"/>
    </row>
    <row r="530" spans="1:36" ht="15.75" customHeight="1">
      <c r="A530" s="810"/>
      <c r="B530" s="810"/>
      <c r="C530" s="810"/>
      <c r="D530" s="810"/>
      <c r="E530" s="810"/>
      <c r="F530" s="810"/>
      <c r="G530" s="810"/>
      <c r="H530" s="810"/>
      <c r="I530" s="125"/>
      <c r="J530" s="125"/>
      <c r="K530" s="125"/>
      <c r="L530" s="125"/>
      <c r="M530" s="125"/>
      <c r="N530" s="125"/>
      <c r="O530" s="125"/>
      <c r="P530" s="125"/>
      <c r="Q530" s="125"/>
      <c r="R530" s="125"/>
      <c r="S530" s="125"/>
      <c r="T530" s="125"/>
      <c r="U530" s="810"/>
      <c r="V530" s="810"/>
      <c r="W530" s="810"/>
      <c r="X530" s="810"/>
      <c r="Y530" s="810"/>
      <c r="Z530" s="810"/>
      <c r="AA530" s="810"/>
      <c r="AB530" s="810"/>
      <c r="AC530" s="810"/>
      <c r="AD530" s="810"/>
      <c r="AE530" s="810"/>
      <c r="AF530" s="810"/>
      <c r="AG530" s="810"/>
      <c r="AH530" s="810"/>
      <c r="AI530" s="810"/>
      <c r="AJ530" s="810"/>
    </row>
    <row r="531" spans="1:36" ht="15.75" customHeight="1">
      <c r="A531" s="810"/>
      <c r="B531" s="810"/>
      <c r="C531" s="810"/>
      <c r="D531" s="810"/>
      <c r="E531" s="810"/>
      <c r="F531" s="810"/>
      <c r="G531" s="810"/>
      <c r="H531" s="810"/>
      <c r="I531" s="125"/>
      <c r="J531" s="125"/>
      <c r="K531" s="125"/>
      <c r="L531" s="125"/>
      <c r="M531" s="125"/>
      <c r="N531" s="125"/>
      <c r="O531" s="125"/>
      <c r="P531" s="125"/>
      <c r="Q531" s="125"/>
      <c r="R531" s="125"/>
      <c r="S531" s="125"/>
      <c r="T531" s="125"/>
      <c r="U531" s="810"/>
      <c r="V531" s="810"/>
      <c r="W531" s="810"/>
      <c r="X531" s="810"/>
      <c r="Y531" s="810"/>
      <c r="Z531" s="810"/>
      <c r="AA531" s="810"/>
      <c r="AB531" s="810"/>
      <c r="AC531" s="810"/>
      <c r="AD531" s="810"/>
      <c r="AE531" s="810"/>
      <c r="AF531" s="810"/>
      <c r="AG531" s="810"/>
      <c r="AH531" s="810"/>
      <c r="AI531" s="810"/>
      <c r="AJ531" s="810"/>
    </row>
    <row r="532" spans="1:36" ht="15.75" customHeight="1">
      <c r="A532" s="810"/>
      <c r="B532" s="810"/>
      <c r="C532" s="810"/>
      <c r="D532" s="810"/>
      <c r="E532" s="810"/>
      <c r="F532" s="810"/>
      <c r="G532" s="810"/>
      <c r="H532" s="810"/>
      <c r="I532" s="125"/>
      <c r="J532" s="125"/>
      <c r="K532" s="125"/>
      <c r="L532" s="125"/>
      <c r="M532" s="125"/>
      <c r="N532" s="125"/>
      <c r="O532" s="125"/>
      <c r="P532" s="125"/>
      <c r="Q532" s="125"/>
      <c r="R532" s="125"/>
      <c r="S532" s="125"/>
      <c r="T532" s="125"/>
      <c r="U532" s="810"/>
      <c r="V532" s="810"/>
      <c r="W532" s="810"/>
      <c r="X532" s="810"/>
      <c r="Y532" s="810"/>
      <c r="Z532" s="810"/>
      <c r="AA532" s="810"/>
      <c r="AB532" s="810"/>
      <c r="AC532" s="810"/>
      <c r="AD532" s="810"/>
      <c r="AE532" s="810"/>
      <c r="AF532" s="810"/>
      <c r="AG532" s="810"/>
      <c r="AH532" s="810"/>
      <c r="AI532" s="810"/>
      <c r="AJ532" s="810"/>
    </row>
    <row r="533" spans="1:36" ht="15.75" customHeight="1">
      <c r="A533" s="810"/>
      <c r="B533" s="810"/>
      <c r="C533" s="810"/>
      <c r="D533" s="810"/>
      <c r="E533" s="810"/>
      <c r="F533" s="810"/>
      <c r="G533" s="810"/>
      <c r="H533" s="810"/>
      <c r="I533" s="125"/>
      <c r="J533" s="125"/>
      <c r="K533" s="125"/>
      <c r="L533" s="125"/>
      <c r="M533" s="125"/>
      <c r="N533" s="125"/>
      <c r="O533" s="125"/>
      <c r="P533" s="125"/>
      <c r="Q533" s="125"/>
      <c r="R533" s="125"/>
      <c r="S533" s="125"/>
      <c r="T533" s="125"/>
      <c r="U533" s="810"/>
      <c r="V533" s="810"/>
      <c r="W533" s="810"/>
      <c r="X533" s="810"/>
      <c r="Y533" s="810"/>
      <c r="Z533" s="810"/>
      <c r="AA533" s="810"/>
      <c r="AB533" s="810"/>
      <c r="AC533" s="810"/>
      <c r="AD533" s="810"/>
      <c r="AE533" s="810"/>
      <c r="AF533" s="810"/>
      <c r="AG533" s="810"/>
      <c r="AH533" s="810"/>
      <c r="AI533" s="810"/>
      <c r="AJ533" s="810"/>
    </row>
    <row r="534" spans="1:36" ht="15.75" customHeight="1">
      <c r="A534" s="810"/>
      <c r="B534" s="810"/>
      <c r="C534" s="810"/>
      <c r="D534" s="810"/>
      <c r="E534" s="810"/>
      <c r="F534" s="810"/>
      <c r="G534" s="810"/>
      <c r="H534" s="810"/>
      <c r="I534" s="125"/>
      <c r="J534" s="125"/>
      <c r="K534" s="125"/>
      <c r="L534" s="125"/>
      <c r="M534" s="125"/>
      <c r="N534" s="125"/>
      <c r="O534" s="125"/>
      <c r="P534" s="125"/>
      <c r="Q534" s="125"/>
      <c r="R534" s="125"/>
      <c r="S534" s="125"/>
      <c r="T534" s="125"/>
      <c r="U534" s="810"/>
      <c r="V534" s="810"/>
      <c r="W534" s="810"/>
      <c r="X534" s="810"/>
      <c r="Y534" s="810"/>
      <c r="Z534" s="810"/>
      <c r="AA534" s="810"/>
      <c r="AB534" s="810"/>
      <c r="AC534" s="810"/>
      <c r="AD534" s="810"/>
      <c r="AE534" s="810"/>
      <c r="AF534" s="810"/>
      <c r="AG534" s="810"/>
      <c r="AH534" s="810"/>
      <c r="AI534" s="810"/>
      <c r="AJ534" s="810"/>
    </row>
    <row r="535" spans="1:36" ht="15.75" customHeight="1">
      <c r="A535" s="810"/>
      <c r="B535" s="810"/>
      <c r="C535" s="810"/>
      <c r="D535" s="810"/>
      <c r="E535" s="810"/>
      <c r="F535" s="810"/>
      <c r="G535" s="810"/>
      <c r="H535" s="810"/>
      <c r="I535" s="125"/>
      <c r="J535" s="125"/>
      <c r="K535" s="125"/>
      <c r="L535" s="125"/>
      <c r="M535" s="125"/>
      <c r="N535" s="125"/>
      <c r="O535" s="125"/>
      <c r="P535" s="125"/>
      <c r="Q535" s="125"/>
      <c r="R535" s="125"/>
      <c r="S535" s="125"/>
      <c r="T535" s="125"/>
      <c r="U535" s="810"/>
      <c r="V535" s="810"/>
      <c r="W535" s="810"/>
      <c r="X535" s="810"/>
      <c r="Y535" s="810"/>
      <c r="Z535" s="810"/>
      <c r="AA535" s="810"/>
      <c r="AB535" s="810"/>
      <c r="AC535" s="810"/>
      <c r="AD535" s="810"/>
      <c r="AE535" s="810"/>
      <c r="AF535" s="810"/>
      <c r="AG535" s="810"/>
      <c r="AH535" s="810"/>
      <c r="AI535" s="810"/>
      <c r="AJ535" s="810"/>
    </row>
    <row r="536" spans="1:36" ht="15.75" customHeight="1">
      <c r="A536" s="810"/>
      <c r="B536" s="810"/>
      <c r="C536" s="810"/>
      <c r="D536" s="810"/>
      <c r="E536" s="810"/>
      <c r="F536" s="810"/>
      <c r="G536" s="810"/>
      <c r="H536" s="810"/>
      <c r="I536" s="125"/>
      <c r="J536" s="125"/>
      <c r="K536" s="125"/>
      <c r="L536" s="125"/>
      <c r="M536" s="125"/>
      <c r="N536" s="125"/>
      <c r="O536" s="125"/>
      <c r="P536" s="125"/>
      <c r="Q536" s="125"/>
      <c r="R536" s="125"/>
      <c r="S536" s="125"/>
      <c r="T536" s="125"/>
      <c r="U536" s="810"/>
      <c r="V536" s="810"/>
      <c r="W536" s="810"/>
      <c r="X536" s="810"/>
      <c r="Y536" s="810"/>
      <c r="Z536" s="810"/>
      <c r="AA536" s="810"/>
      <c r="AB536" s="810"/>
      <c r="AC536" s="810"/>
      <c r="AD536" s="810"/>
      <c r="AE536" s="810"/>
      <c r="AF536" s="810"/>
      <c r="AG536" s="810"/>
      <c r="AH536" s="810"/>
      <c r="AI536" s="810"/>
      <c r="AJ536" s="810"/>
    </row>
    <row r="537" spans="1:36" ht="15.75" customHeight="1">
      <c r="A537" s="810"/>
      <c r="B537" s="810"/>
      <c r="C537" s="810"/>
      <c r="D537" s="810"/>
      <c r="E537" s="810"/>
      <c r="F537" s="810"/>
      <c r="G537" s="810"/>
      <c r="H537" s="810"/>
      <c r="I537" s="125"/>
      <c r="J537" s="125"/>
      <c r="K537" s="125"/>
      <c r="L537" s="125"/>
      <c r="M537" s="125"/>
      <c r="N537" s="125"/>
      <c r="O537" s="125"/>
      <c r="P537" s="125"/>
      <c r="Q537" s="125"/>
      <c r="R537" s="125"/>
      <c r="S537" s="125"/>
      <c r="T537" s="125"/>
      <c r="U537" s="810"/>
      <c r="V537" s="810"/>
      <c r="W537" s="810"/>
      <c r="X537" s="810"/>
      <c r="Y537" s="810"/>
      <c r="Z537" s="810"/>
      <c r="AA537" s="810"/>
      <c r="AB537" s="810"/>
      <c r="AC537" s="810"/>
      <c r="AD537" s="810"/>
      <c r="AE537" s="810"/>
      <c r="AF537" s="810"/>
      <c r="AG537" s="810"/>
      <c r="AH537" s="810"/>
      <c r="AI537" s="810"/>
      <c r="AJ537" s="810"/>
    </row>
    <row r="538" spans="1:36" ht="15.75" customHeight="1">
      <c r="A538" s="810"/>
      <c r="B538" s="810"/>
      <c r="C538" s="810"/>
      <c r="D538" s="810"/>
      <c r="E538" s="810"/>
      <c r="F538" s="810"/>
      <c r="G538" s="810"/>
      <c r="H538" s="810"/>
      <c r="I538" s="125"/>
      <c r="J538" s="125"/>
      <c r="K538" s="125"/>
      <c r="L538" s="125"/>
      <c r="M538" s="125"/>
      <c r="N538" s="125"/>
      <c r="O538" s="125"/>
      <c r="P538" s="125"/>
      <c r="Q538" s="125"/>
      <c r="R538" s="125"/>
      <c r="S538" s="125"/>
      <c r="T538" s="125"/>
      <c r="U538" s="810"/>
      <c r="V538" s="810"/>
      <c r="W538" s="810"/>
      <c r="X538" s="810"/>
      <c r="Y538" s="810"/>
      <c r="Z538" s="810"/>
      <c r="AA538" s="810"/>
      <c r="AB538" s="810"/>
      <c r="AC538" s="810"/>
      <c r="AD538" s="810"/>
      <c r="AE538" s="810"/>
      <c r="AF538" s="810"/>
      <c r="AG538" s="810"/>
      <c r="AH538" s="810"/>
      <c r="AI538" s="810"/>
      <c r="AJ538" s="810"/>
    </row>
    <row r="539" spans="1:36" ht="15.75" customHeight="1">
      <c r="A539" s="810"/>
      <c r="B539" s="810"/>
      <c r="C539" s="810"/>
      <c r="D539" s="810"/>
      <c r="E539" s="810"/>
      <c r="F539" s="810"/>
      <c r="G539" s="810"/>
      <c r="H539" s="810"/>
      <c r="I539" s="125"/>
      <c r="J539" s="125"/>
      <c r="K539" s="125"/>
      <c r="L539" s="125"/>
      <c r="M539" s="125"/>
      <c r="N539" s="125"/>
      <c r="O539" s="125"/>
      <c r="P539" s="125"/>
      <c r="Q539" s="125"/>
      <c r="R539" s="125"/>
      <c r="S539" s="125"/>
      <c r="T539" s="125"/>
      <c r="U539" s="810"/>
      <c r="V539" s="810"/>
      <c r="W539" s="810"/>
      <c r="X539" s="810"/>
      <c r="Y539" s="810"/>
      <c r="Z539" s="810"/>
      <c r="AA539" s="810"/>
      <c r="AB539" s="810"/>
      <c r="AC539" s="810"/>
      <c r="AD539" s="810"/>
      <c r="AE539" s="810"/>
      <c r="AF539" s="810"/>
      <c r="AG539" s="810"/>
      <c r="AH539" s="810"/>
      <c r="AI539" s="810"/>
      <c r="AJ539" s="810"/>
    </row>
    <row r="540" spans="1:36" ht="15.75" customHeight="1">
      <c r="A540" s="810"/>
      <c r="B540" s="810"/>
      <c r="C540" s="810"/>
      <c r="D540" s="810"/>
      <c r="E540" s="810"/>
      <c r="F540" s="810"/>
      <c r="G540" s="810"/>
      <c r="H540" s="810"/>
      <c r="I540" s="125"/>
      <c r="J540" s="125"/>
      <c r="K540" s="125"/>
      <c r="L540" s="125"/>
      <c r="M540" s="125"/>
      <c r="N540" s="125"/>
      <c r="O540" s="125"/>
      <c r="P540" s="125"/>
      <c r="Q540" s="125"/>
      <c r="R540" s="125"/>
      <c r="S540" s="125"/>
      <c r="T540" s="125"/>
      <c r="U540" s="810"/>
      <c r="V540" s="810"/>
      <c r="W540" s="810"/>
      <c r="X540" s="810"/>
      <c r="Y540" s="810"/>
      <c r="Z540" s="810"/>
      <c r="AA540" s="810"/>
      <c r="AB540" s="810"/>
      <c r="AC540" s="810"/>
      <c r="AD540" s="810"/>
      <c r="AE540" s="810"/>
      <c r="AF540" s="810"/>
      <c r="AG540" s="810"/>
      <c r="AH540" s="810"/>
      <c r="AI540" s="810"/>
      <c r="AJ540" s="810"/>
    </row>
    <row r="541" spans="1:36" ht="15.75" customHeight="1">
      <c r="A541" s="810"/>
      <c r="B541" s="810"/>
      <c r="C541" s="810"/>
      <c r="D541" s="810"/>
      <c r="E541" s="810"/>
      <c r="F541" s="810"/>
      <c r="G541" s="810"/>
      <c r="H541" s="810"/>
      <c r="I541" s="125"/>
      <c r="J541" s="125"/>
      <c r="K541" s="125"/>
      <c r="L541" s="125"/>
      <c r="M541" s="125"/>
      <c r="N541" s="125"/>
      <c r="O541" s="125"/>
      <c r="P541" s="125"/>
      <c r="Q541" s="125"/>
      <c r="R541" s="125"/>
      <c r="S541" s="125"/>
      <c r="T541" s="125"/>
      <c r="U541" s="810"/>
      <c r="V541" s="810"/>
      <c r="W541" s="810"/>
      <c r="X541" s="810"/>
      <c r="Y541" s="810"/>
      <c r="Z541" s="810"/>
      <c r="AA541" s="810"/>
      <c r="AB541" s="810"/>
      <c r="AC541" s="810"/>
      <c r="AD541" s="810"/>
      <c r="AE541" s="810"/>
      <c r="AF541" s="810"/>
      <c r="AG541" s="810"/>
      <c r="AH541" s="810"/>
      <c r="AI541" s="810"/>
      <c r="AJ541" s="810"/>
    </row>
    <row r="542" spans="1:36" ht="15.75" customHeight="1">
      <c r="A542" s="810"/>
      <c r="B542" s="810"/>
      <c r="C542" s="810"/>
      <c r="D542" s="810"/>
      <c r="E542" s="810"/>
      <c r="F542" s="810"/>
      <c r="G542" s="810"/>
      <c r="H542" s="810"/>
      <c r="I542" s="125"/>
      <c r="J542" s="125"/>
      <c r="K542" s="125"/>
      <c r="L542" s="125"/>
      <c r="M542" s="125"/>
      <c r="N542" s="125"/>
      <c r="O542" s="125"/>
      <c r="P542" s="125"/>
      <c r="Q542" s="125"/>
      <c r="R542" s="125"/>
      <c r="S542" s="125"/>
      <c r="T542" s="125"/>
      <c r="U542" s="810"/>
      <c r="V542" s="810"/>
      <c r="W542" s="810"/>
      <c r="X542" s="810"/>
      <c r="Y542" s="810"/>
      <c r="Z542" s="810"/>
      <c r="AA542" s="810"/>
      <c r="AB542" s="810"/>
      <c r="AC542" s="810"/>
      <c r="AD542" s="810"/>
      <c r="AE542" s="810"/>
      <c r="AF542" s="810"/>
      <c r="AG542" s="810"/>
      <c r="AH542" s="810"/>
      <c r="AI542" s="810"/>
      <c r="AJ542" s="810"/>
    </row>
    <row r="543" spans="1:36" ht="15.75" customHeight="1">
      <c r="A543" s="810"/>
      <c r="B543" s="810"/>
      <c r="C543" s="810"/>
      <c r="D543" s="810"/>
      <c r="E543" s="810"/>
      <c r="F543" s="810"/>
      <c r="G543" s="810"/>
      <c r="H543" s="810"/>
      <c r="I543" s="125"/>
      <c r="J543" s="125"/>
      <c r="K543" s="125"/>
      <c r="L543" s="125"/>
      <c r="M543" s="125"/>
      <c r="N543" s="125"/>
      <c r="O543" s="125"/>
      <c r="P543" s="125"/>
      <c r="Q543" s="125"/>
      <c r="R543" s="125"/>
      <c r="S543" s="125"/>
      <c r="T543" s="125"/>
      <c r="U543" s="810"/>
      <c r="V543" s="810"/>
      <c r="W543" s="810"/>
      <c r="X543" s="810"/>
      <c r="Y543" s="810"/>
      <c r="Z543" s="810"/>
      <c r="AA543" s="810"/>
      <c r="AB543" s="810"/>
      <c r="AC543" s="810"/>
      <c r="AD543" s="810"/>
      <c r="AE543" s="810"/>
      <c r="AF543" s="810"/>
      <c r="AG543" s="810"/>
      <c r="AH543" s="810"/>
      <c r="AI543" s="810"/>
      <c r="AJ543" s="810"/>
    </row>
    <row r="544" spans="1:36" ht="15.75" customHeight="1">
      <c r="A544" s="810"/>
      <c r="B544" s="810"/>
      <c r="C544" s="810"/>
      <c r="D544" s="810"/>
      <c r="E544" s="810"/>
      <c r="F544" s="810"/>
      <c r="G544" s="810"/>
      <c r="H544" s="810"/>
      <c r="I544" s="125"/>
      <c r="J544" s="125"/>
      <c r="K544" s="125"/>
      <c r="L544" s="125"/>
      <c r="M544" s="125"/>
      <c r="N544" s="125"/>
      <c r="O544" s="125"/>
      <c r="P544" s="125"/>
      <c r="Q544" s="125"/>
      <c r="R544" s="125"/>
      <c r="S544" s="125"/>
      <c r="T544" s="125"/>
      <c r="U544" s="810"/>
      <c r="V544" s="810"/>
      <c r="W544" s="810"/>
      <c r="X544" s="810"/>
      <c r="Y544" s="810"/>
      <c r="Z544" s="810"/>
      <c r="AA544" s="810"/>
      <c r="AB544" s="810"/>
      <c r="AC544" s="810"/>
      <c r="AD544" s="810"/>
      <c r="AE544" s="810"/>
      <c r="AF544" s="810"/>
      <c r="AG544" s="810"/>
      <c r="AH544" s="810"/>
      <c r="AI544" s="810"/>
      <c r="AJ544" s="810"/>
    </row>
    <row r="545" spans="1:36" ht="15.75" customHeight="1">
      <c r="A545" s="810"/>
      <c r="B545" s="810"/>
      <c r="C545" s="810"/>
      <c r="D545" s="810"/>
      <c r="E545" s="810"/>
      <c r="F545" s="810"/>
      <c r="G545" s="810"/>
      <c r="H545" s="810"/>
      <c r="I545" s="125"/>
      <c r="J545" s="125"/>
      <c r="K545" s="125"/>
      <c r="L545" s="125"/>
      <c r="M545" s="125"/>
      <c r="N545" s="125"/>
      <c r="O545" s="125"/>
      <c r="P545" s="125"/>
      <c r="Q545" s="125"/>
      <c r="R545" s="125"/>
      <c r="S545" s="125"/>
      <c r="T545" s="125"/>
      <c r="U545" s="810"/>
      <c r="V545" s="810"/>
      <c r="W545" s="810"/>
      <c r="X545" s="810"/>
      <c r="Y545" s="810"/>
      <c r="Z545" s="810"/>
      <c r="AA545" s="810"/>
      <c r="AB545" s="810"/>
      <c r="AC545" s="810"/>
      <c r="AD545" s="810"/>
      <c r="AE545" s="810"/>
      <c r="AF545" s="810"/>
      <c r="AG545" s="810"/>
      <c r="AH545" s="810"/>
      <c r="AI545" s="810"/>
      <c r="AJ545" s="810"/>
    </row>
    <row r="546" spans="1:36" ht="15.75" customHeight="1">
      <c r="A546" s="810"/>
      <c r="B546" s="810"/>
      <c r="C546" s="810"/>
      <c r="D546" s="810"/>
      <c r="E546" s="810"/>
      <c r="F546" s="810"/>
      <c r="G546" s="810"/>
      <c r="H546" s="810"/>
      <c r="I546" s="125"/>
      <c r="J546" s="125"/>
      <c r="K546" s="125"/>
      <c r="L546" s="125"/>
      <c r="M546" s="125"/>
      <c r="N546" s="125"/>
      <c r="O546" s="125"/>
      <c r="P546" s="125"/>
      <c r="Q546" s="125"/>
      <c r="R546" s="125"/>
      <c r="S546" s="125"/>
      <c r="T546" s="125"/>
      <c r="U546" s="810"/>
      <c r="V546" s="810"/>
      <c r="W546" s="810"/>
      <c r="X546" s="810"/>
      <c r="Y546" s="810"/>
      <c r="Z546" s="810"/>
      <c r="AA546" s="810"/>
      <c r="AB546" s="810"/>
      <c r="AC546" s="810"/>
      <c r="AD546" s="810"/>
      <c r="AE546" s="810"/>
      <c r="AF546" s="810"/>
      <c r="AG546" s="810"/>
      <c r="AH546" s="810"/>
      <c r="AI546" s="810"/>
      <c r="AJ546" s="810"/>
    </row>
    <row r="547" spans="1:36" ht="15.75" customHeight="1">
      <c r="A547" s="810"/>
      <c r="B547" s="810"/>
      <c r="C547" s="810"/>
      <c r="D547" s="810"/>
      <c r="E547" s="810"/>
      <c r="F547" s="810"/>
      <c r="G547" s="810"/>
      <c r="H547" s="810"/>
      <c r="I547" s="125"/>
      <c r="J547" s="125"/>
      <c r="K547" s="125"/>
      <c r="L547" s="125"/>
      <c r="M547" s="125"/>
      <c r="N547" s="125"/>
      <c r="O547" s="125"/>
      <c r="P547" s="125"/>
      <c r="Q547" s="125"/>
      <c r="R547" s="125"/>
      <c r="S547" s="125"/>
      <c r="T547" s="125"/>
      <c r="U547" s="810"/>
      <c r="V547" s="810"/>
      <c r="W547" s="810"/>
      <c r="X547" s="810"/>
      <c r="Y547" s="810"/>
      <c r="Z547" s="810"/>
      <c r="AA547" s="810"/>
      <c r="AB547" s="810"/>
      <c r="AC547" s="810"/>
      <c r="AD547" s="810"/>
      <c r="AE547" s="810"/>
      <c r="AF547" s="810"/>
      <c r="AG547" s="810"/>
      <c r="AH547" s="810"/>
      <c r="AI547" s="810"/>
      <c r="AJ547" s="810"/>
    </row>
    <row r="548" spans="1:36" ht="15.75" customHeight="1">
      <c r="A548" s="810"/>
      <c r="B548" s="810"/>
      <c r="C548" s="810"/>
      <c r="D548" s="810"/>
      <c r="E548" s="810"/>
      <c r="F548" s="810"/>
      <c r="G548" s="810"/>
      <c r="H548" s="810"/>
      <c r="I548" s="125"/>
      <c r="J548" s="125"/>
      <c r="K548" s="125"/>
      <c r="L548" s="125"/>
      <c r="M548" s="125"/>
      <c r="N548" s="125"/>
      <c r="O548" s="125"/>
      <c r="P548" s="125"/>
      <c r="Q548" s="125"/>
      <c r="R548" s="125"/>
      <c r="S548" s="125"/>
      <c r="T548" s="125"/>
      <c r="U548" s="810"/>
      <c r="V548" s="810"/>
      <c r="W548" s="810"/>
      <c r="X548" s="810"/>
      <c r="Y548" s="810"/>
      <c r="Z548" s="810"/>
      <c r="AA548" s="810"/>
      <c r="AB548" s="810"/>
      <c r="AC548" s="810"/>
      <c r="AD548" s="810"/>
      <c r="AE548" s="810"/>
      <c r="AF548" s="810"/>
      <c r="AG548" s="810"/>
      <c r="AH548" s="810"/>
      <c r="AI548" s="810"/>
      <c r="AJ548" s="810"/>
    </row>
    <row r="549" spans="1:36" ht="15.75" customHeight="1">
      <c r="A549" s="810"/>
      <c r="B549" s="810"/>
      <c r="C549" s="810"/>
      <c r="D549" s="810"/>
      <c r="E549" s="810"/>
      <c r="F549" s="810"/>
      <c r="G549" s="810"/>
      <c r="H549" s="810"/>
      <c r="I549" s="125"/>
      <c r="J549" s="125"/>
      <c r="K549" s="125"/>
      <c r="L549" s="125"/>
      <c r="M549" s="125"/>
      <c r="N549" s="125"/>
      <c r="O549" s="125"/>
      <c r="P549" s="125"/>
      <c r="Q549" s="125"/>
      <c r="R549" s="125"/>
      <c r="S549" s="125"/>
      <c r="T549" s="125"/>
      <c r="U549" s="810"/>
      <c r="V549" s="810"/>
      <c r="W549" s="810"/>
      <c r="X549" s="810"/>
      <c r="Y549" s="810"/>
      <c r="Z549" s="810"/>
      <c r="AA549" s="810"/>
      <c r="AB549" s="810"/>
      <c r="AC549" s="810"/>
      <c r="AD549" s="810"/>
      <c r="AE549" s="810"/>
      <c r="AF549" s="810"/>
      <c r="AG549" s="810"/>
      <c r="AH549" s="810"/>
      <c r="AI549" s="810"/>
      <c r="AJ549" s="810"/>
    </row>
    <row r="550" spans="1:36" ht="15.75" customHeight="1">
      <c r="A550" s="810"/>
      <c r="B550" s="810"/>
      <c r="C550" s="810"/>
      <c r="D550" s="810"/>
      <c r="E550" s="810"/>
      <c r="F550" s="810"/>
      <c r="G550" s="810"/>
      <c r="H550" s="810"/>
      <c r="I550" s="125"/>
      <c r="J550" s="125"/>
      <c r="K550" s="125"/>
      <c r="L550" s="125"/>
      <c r="M550" s="125"/>
      <c r="N550" s="125"/>
      <c r="O550" s="125"/>
      <c r="P550" s="125"/>
      <c r="Q550" s="125"/>
      <c r="R550" s="125"/>
      <c r="S550" s="125"/>
      <c r="T550" s="125"/>
      <c r="U550" s="810"/>
      <c r="V550" s="810"/>
      <c r="W550" s="810"/>
      <c r="X550" s="810"/>
      <c r="Y550" s="810"/>
      <c r="Z550" s="810"/>
      <c r="AA550" s="810"/>
      <c r="AB550" s="810"/>
      <c r="AC550" s="810"/>
      <c r="AD550" s="810"/>
      <c r="AE550" s="810"/>
      <c r="AF550" s="810"/>
      <c r="AG550" s="810"/>
      <c r="AH550" s="810"/>
      <c r="AI550" s="810"/>
      <c r="AJ550" s="810"/>
    </row>
    <row r="551" spans="1:36" ht="15.75" customHeight="1">
      <c r="A551" s="810"/>
      <c r="B551" s="810"/>
      <c r="C551" s="810"/>
      <c r="D551" s="810"/>
      <c r="E551" s="810"/>
      <c r="F551" s="810"/>
      <c r="G551" s="810"/>
      <c r="H551" s="810"/>
      <c r="I551" s="125"/>
      <c r="J551" s="125"/>
      <c r="K551" s="125"/>
      <c r="L551" s="125"/>
      <c r="M551" s="125"/>
      <c r="N551" s="125"/>
      <c r="O551" s="125"/>
      <c r="P551" s="125"/>
      <c r="Q551" s="125"/>
      <c r="R551" s="125"/>
      <c r="S551" s="125"/>
      <c r="T551" s="125"/>
      <c r="U551" s="810"/>
      <c r="V551" s="810"/>
      <c r="W551" s="810"/>
      <c r="X551" s="810"/>
      <c r="Y551" s="810"/>
      <c r="Z551" s="810"/>
      <c r="AA551" s="810"/>
      <c r="AB551" s="810"/>
      <c r="AC551" s="810"/>
      <c r="AD551" s="810"/>
      <c r="AE551" s="810"/>
      <c r="AF551" s="810"/>
      <c r="AG551" s="810"/>
      <c r="AH551" s="810"/>
      <c r="AI551" s="810"/>
      <c r="AJ551" s="810"/>
    </row>
    <row r="552" spans="1:36" ht="15.75" customHeight="1">
      <c r="A552" s="810"/>
      <c r="B552" s="810"/>
      <c r="C552" s="810"/>
      <c r="D552" s="810"/>
      <c r="E552" s="810"/>
      <c r="F552" s="810"/>
      <c r="G552" s="810"/>
      <c r="H552" s="810"/>
      <c r="I552" s="125"/>
      <c r="J552" s="125"/>
      <c r="K552" s="125"/>
      <c r="L552" s="125"/>
      <c r="M552" s="125"/>
      <c r="N552" s="125"/>
      <c r="O552" s="125"/>
      <c r="P552" s="125"/>
      <c r="Q552" s="125"/>
      <c r="R552" s="125"/>
      <c r="S552" s="125"/>
      <c r="T552" s="125"/>
      <c r="U552" s="810"/>
      <c r="V552" s="810"/>
      <c r="W552" s="810"/>
      <c r="X552" s="810"/>
      <c r="Y552" s="810"/>
      <c r="Z552" s="810"/>
      <c r="AA552" s="810"/>
      <c r="AB552" s="810"/>
      <c r="AC552" s="810"/>
      <c r="AD552" s="810"/>
      <c r="AE552" s="810"/>
      <c r="AF552" s="810"/>
      <c r="AG552" s="810"/>
      <c r="AH552" s="810"/>
      <c r="AI552" s="810"/>
      <c r="AJ552" s="810"/>
    </row>
    <row r="553" spans="1:36" ht="15.75" customHeight="1">
      <c r="A553" s="810"/>
      <c r="B553" s="810"/>
      <c r="C553" s="810"/>
      <c r="D553" s="810"/>
      <c r="E553" s="810"/>
      <c r="F553" s="810"/>
      <c r="G553" s="810"/>
      <c r="H553" s="810"/>
      <c r="I553" s="125"/>
      <c r="J553" s="125"/>
      <c r="K553" s="125"/>
      <c r="L553" s="125"/>
      <c r="M553" s="125"/>
      <c r="N553" s="125"/>
      <c r="O553" s="125"/>
      <c r="P553" s="125"/>
      <c r="Q553" s="125"/>
      <c r="R553" s="125"/>
      <c r="S553" s="125"/>
      <c r="T553" s="125"/>
      <c r="U553" s="810"/>
      <c r="V553" s="810"/>
      <c r="W553" s="810"/>
      <c r="X553" s="810"/>
      <c r="Y553" s="810"/>
      <c r="Z553" s="810"/>
      <c r="AA553" s="810"/>
      <c r="AB553" s="810"/>
      <c r="AC553" s="810"/>
      <c r="AD553" s="810"/>
      <c r="AE553" s="810"/>
      <c r="AF553" s="810"/>
      <c r="AG553" s="810"/>
      <c r="AH553" s="810"/>
      <c r="AI553" s="810"/>
      <c r="AJ553" s="810"/>
    </row>
    <row r="554" spans="1:36" ht="15.75" customHeight="1">
      <c r="A554" s="810"/>
      <c r="B554" s="810"/>
      <c r="C554" s="810"/>
      <c r="D554" s="810"/>
      <c r="E554" s="810"/>
      <c r="F554" s="810"/>
      <c r="G554" s="810"/>
      <c r="H554" s="810"/>
      <c r="I554" s="125"/>
      <c r="J554" s="125"/>
      <c r="K554" s="125"/>
      <c r="L554" s="125"/>
      <c r="M554" s="125"/>
      <c r="N554" s="125"/>
      <c r="O554" s="125"/>
      <c r="P554" s="125"/>
      <c r="Q554" s="125"/>
      <c r="R554" s="125"/>
      <c r="S554" s="125"/>
      <c r="T554" s="125"/>
      <c r="U554" s="810"/>
      <c r="V554" s="810"/>
      <c r="W554" s="810"/>
      <c r="X554" s="810"/>
      <c r="Y554" s="810"/>
      <c r="Z554" s="810"/>
      <c r="AA554" s="810"/>
      <c r="AB554" s="810"/>
      <c r="AC554" s="810"/>
      <c r="AD554" s="810"/>
      <c r="AE554" s="810"/>
      <c r="AF554" s="810"/>
      <c r="AG554" s="810"/>
      <c r="AH554" s="810"/>
      <c r="AI554" s="810"/>
      <c r="AJ554" s="810"/>
    </row>
    <row r="555" spans="1:36" ht="15.75" customHeight="1">
      <c r="A555" s="810"/>
      <c r="B555" s="810"/>
      <c r="C555" s="810"/>
      <c r="D555" s="810"/>
      <c r="E555" s="810"/>
      <c r="F555" s="810"/>
      <c r="G555" s="810"/>
      <c r="H555" s="810"/>
      <c r="I555" s="125"/>
      <c r="J555" s="125"/>
      <c r="K555" s="125"/>
      <c r="L555" s="125"/>
      <c r="M555" s="125"/>
      <c r="N555" s="125"/>
      <c r="O555" s="125"/>
      <c r="P555" s="125"/>
      <c r="Q555" s="125"/>
      <c r="R555" s="125"/>
      <c r="S555" s="125"/>
      <c r="T555" s="125"/>
      <c r="U555" s="810"/>
      <c r="V555" s="810"/>
      <c r="W555" s="810"/>
      <c r="X555" s="810"/>
      <c r="Y555" s="810"/>
      <c r="Z555" s="810"/>
      <c r="AA555" s="810"/>
      <c r="AB555" s="810"/>
      <c r="AC555" s="810"/>
      <c r="AD555" s="810"/>
      <c r="AE555" s="810"/>
      <c r="AF555" s="810"/>
      <c r="AG555" s="810"/>
      <c r="AH555" s="810"/>
      <c r="AI555" s="810"/>
      <c r="AJ555" s="810"/>
    </row>
    <row r="556" spans="1:36" ht="15.75" customHeight="1">
      <c r="A556" s="810"/>
      <c r="B556" s="810"/>
      <c r="C556" s="810"/>
      <c r="D556" s="810"/>
      <c r="E556" s="810"/>
      <c r="F556" s="810"/>
      <c r="G556" s="810"/>
      <c r="H556" s="810"/>
      <c r="I556" s="125"/>
      <c r="J556" s="125"/>
      <c r="K556" s="125"/>
      <c r="L556" s="125"/>
      <c r="M556" s="125"/>
      <c r="N556" s="125"/>
      <c r="O556" s="125"/>
      <c r="P556" s="125"/>
      <c r="Q556" s="125"/>
      <c r="R556" s="125"/>
      <c r="S556" s="125"/>
      <c r="T556" s="125"/>
      <c r="U556" s="810"/>
      <c r="V556" s="810"/>
      <c r="W556" s="810"/>
      <c r="X556" s="810"/>
      <c r="Y556" s="810"/>
      <c r="Z556" s="810"/>
      <c r="AA556" s="810"/>
      <c r="AB556" s="810"/>
      <c r="AC556" s="810"/>
      <c r="AD556" s="810"/>
      <c r="AE556" s="810"/>
      <c r="AF556" s="810"/>
      <c r="AG556" s="810"/>
      <c r="AH556" s="810"/>
      <c r="AI556" s="810"/>
      <c r="AJ556" s="810"/>
    </row>
    <row r="557" spans="1:36" ht="15.75" customHeight="1">
      <c r="A557" s="810"/>
      <c r="B557" s="810"/>
      <c r="C557" s="810"/>
      <c r="D557" s="810"/>
      <c r="E557" s="810"/>
      <c r="F557" s="810"/>
      <c r="G557" s="810"/>
      <c r="H557" s="810"/>
      <c r="I557" s="125"/>
      <c r="J557" s="125"/>
      <c r="K557" s="125"/>
      <c r="L557" s="125"/>
      <c r="M557" s="125"/>
      <c r="N557" s="125"/>
      <c r="O557" s="125"/>
      <c r="P557" s="125"/>
      <c r="Q557" s="125"/>
      <c r="R557" s="125"/>
      <c r="S557" s="125"/>
      <c r="T557" s="125"/>
      <c r="U557" s="810"/>
      <c r="V557" s="810"/>
      <c r="W557" s="810"/>
      <c r="X557" s="810"/>
      <c r="Y557" s="810"/>
      <c r="Z557" s="810"/>
      <c r="AA557" s="810"/>
      <c r="AB557" s="810"/>
      <c r="AC557" s="810"/>
      <c r="AD557" s="810"/>
      <c r="AE557" s="810"/>
      <c r="AF557" s="810"/>
      <c r="AG557" s="810"/>
      <c r="AH557" s="810"/>
      <c r="AI557" s="810"/>
      <c r="AJ557" s="810"/>
    </row>
    <row r="558" spans="1:36" ht="15.75" customHeight="1">
      <c r="A558" s="810"/>
      <c r="B558" s="810"/>
      <c r="C558" s="810"/>
      <c r="D558" s="810"/>
      <c r="E558" s="810"/>
      <c r="F558" s="810"/>
      <c r="G558" s="810"/>
      <c r="H558" s="810"/>
      <c r="I558" s="125"/>
      <c r="J558" s="125"/>
      <c r="K558" s="125"/>
      <c r="L558" s="125"/>
      <c r="M558" s="125"/>
      <c r="N558" s="125"/>
      <c r="O558" s="125"/>
      <c r="P558" s="125"/>
      <c r="Q558" s="125"/>
      <c r="R558" s="125"/>
      <c r="S558" s="125"/>
      <c r="T558" s="125"/>
      <c r="U558" s="810"/>
      <c r="V558" s="810"/>
      <c r="W558" s="810"/>
      <c r="X558" s="810"/>
      <c r="Y558" s="810"/>
      <c r="Z558" s="810"/>
      <c r="AA558" s="810"/>
      <c r="AB558" s="810"/>
      <c r="AC558" s="810"/>
      <c r="AD558" s="810"/>
      <c r="AE558" s="810"/>
      <c r="AF558" s="810"/>
      <c r="AG558" s="810"/>
      <c r="AH558" s="810"/>
      <c r="AI558" s="810"/>
      <c r="AJ558" s="810"/>
    </row>
    <row r="559" spans="1:36" ht="15.75" customHeight="1">
      <c r="A559" s="810"/>
      <c r="B559" s="810"/>
      <c r="C559" s="810"/>
      <c r="D559" s="810"/>
      <c r="E559" s="810"/>
      <c r="F559" s="810"/>
      <c r="G559" s="810"/>
      <c r="H559" s="810"/>
      <c r="I559" s="125"/>
      <c r="J559" s="125"/>
      <c r="K559" s="125"/>
      <c r="L559" s="125"/>
      <c r="M559" s="125"/>
      <c r="N559" s="125"/>
      <c r="O559" s="125"/>
      <c r="P559" s="125"/>
      <c r="Q559" s="125"/>
      <c r="R559" s="125"/>
      <c r="S559" s="125"/>
      <c r="T559" s="125"/>
      <c r="U559" s="810"/>
      <c r="V559" s="810"/>
      <c r="W559" s="810"/>
      <c r="X559" s="810"/>
      <c r="Y559" s="810"/>
      <c r="Z559" s="810"/>
      <c r="AA559" s="810"/>
      <c r="AB559" s="810"/>
      <c r="AC559" s="810"/>
      <c r="AD559" s="810"/>
      <c r="AE559" s="810"/>
      <c r="AF559" s="810"/>
      <c r="AG559" s="810"/>
      <c r="AH559" s="810"/>
      <c r="AI559" s="810"/>
      <c r="AJ559" s="810"/>
    </row>
    <row r="560" spans="1:36" ht="15.75" customHeight="1">
      <c r="A560" s="810"/>
      <c r="B560" s="810"/>
      <c r="C560" s="810"/>
      <c r="D560" s="810"/>
      <c r="E560" s="810"/>
      <c r="F560" s="810"/>
      <c r="G560" s="810"/>
      <c r="H560" s="810"/>
      <c r="I560" s="125"/>
      <c r="J560" s="125"/>
      <c r="K560" s="125"/>
      <c r="L560" s="125"/>
      <c r="M560" s="125"/>
      <c r="N560" s="125"/>
      <c r="O560" s="125"/>
      <c r="P560" s="125"/>
      <c r="Q560" s="125"/>
      <c r="R560" s="125"/>
      <c r="S560" s="125"/>
      <c r="T560" s="125"/>
      <c r="U560" s="810"/>
      <c r="V560" s="810"/>
      <c r="W560" s="810"/>
      <c r="X560" s="810"/>
      <c r="Y560" s="810"/>
      <c r="Z560" s="810"/>
      <c r="AA560" s="810"/>
      <c r="AB560" s="810"/>
      <c r="AC560" s="810"/>
      <c r="AD560" s="810"/>
      <c r="AE560" s="810"/>
      <c r="AF560" s="810"/>
      <c r="AG560" s="810"/>
      <c r="AH560" s="810"/>
      <c r="AI560" s="810"/>
      <c r="AJ560" s="810"/>
    </row>
    <row r="561" spans="1:36" ht="15.75" customHeight="1">
      <c r="A561" s="810"/>
      <c r="B561" s="810"/>
      <c r="C561" s="810"/>
      <c r="D561" s="810"/>
      <c r="E561" s="810"/>
      <c r="F561" s="810"/>
      <c r="G561" s="810"/>
      <c r="H561" s="810"/>
      <c r="I561" s="125"/>
      <c r="J561" s="125"/>
      <c r="K561" s="125"/>
      <c r="L561" s="125"/>
      <c r="M561" s="125"/>
      <c r="N561" s="125"/>
      <c r="O561" s="125"/>
      <c r="P561" s="125"/>
      <c r="Q561" s="125"/>
      <c r="R561" s="125"/>
      <c r="S561" s="125"/>
      <c r="T561" s="125"/>
      <c r="U561" s="810"/>
      <c r="V561" s="810"/>
      <c r="W561" s="810"/>
      <c r="X561" s="810"/>
      <c r="Y561" s="810"/>
      <c r="Z561" s="810"/>
      <c r="AA561" s="810"/>
      <c r="AB561" s="810"/>
      <c r="AC561" s="810"/>
      <c r="AD561" s="810"/>
      <c r="AE561" s="810"/>
      <c r="AF561" s="810"/>
      <c r="AG561" s="810"/>
      <c r="AH561" s="810"/>
      <c r="AI561" s="810"/>
      <c r="AJ561" s="810"/>
    </row>
    <row r="562" spans="1:36" ht="15.75" customHeight="1">
      <c r="A562" s="810"/>
      <c r="B562" s="810"/>
      <c r="C562" s="810"/>
      <c r="D562" s="810"/>
      <c r="E562" s="810"/>
      <c r="F562" s="810"/>
      <c r="G562" s="810"/>
      <c r="H562" s="810"/>
      <c r="I562" s="125"/>
      <c r="J562" s="125"/>
      <c r="K562" s="125"/>
      <c r="L562" s="125"/>
      <c r="M562" s="125"/>
      <c r="N562" s="125"/>
      <c r="O562" s="125"/>
      <c r="P562" s="125"/>
      <c r="Q562" s="125"/>
      <c r="R562" s="125"/>
      <c r="S562" s="125"/>
      <c r="T562" s="125"/>
      <c r="U562" s="810"/>
      <c r="V562" s="810"/>
      <c r="W562" s="810"/>
      <c r="X562" s="810"/>
      <c r="Y562" s="810"/>
      <c r="Z562" s="810"/>
      <c r="AA562" s="810"/>
      <c r="AB562" s="810"/>
      <c r="AC562" s="810"/>
      <c r="AD562" s="810"/>
      <c r="AE562" s="810"/>
      <c r="AF562" s="810"/>
      <c r="AG562" s="810"/>
      <c r="AH562" s="810"/>
      <c r="AI562" s="810"/>
      <c r="AJ562" s="810"/>
    </row>
    <row r="563" spans="1:36" ht="15.75" customHeight="1">
      <c r="A563" s="810"/>
      <c r="B563" s="810"/>
      <c r="C563" s="810"/>
      <c r="D563" s="810"/>
      <c r="E563" s="810"/>
      <c r="F563" s="810"/>
      <c r="G563" s="810"/>
      <c r="H563" s="810"/>
      <c r="I563" s="125"/>
      <c r="J563" s="125"/>
      <c r="K563" s="125"/>
      <c r="L563" s="125"/>
      <c r="M563" s="125"/>
      <c r="N563" s="125"/>
      <c r="O563" s="125"/>
      <c r="P563" s="125"/>
      <c r="Q563" s="125"/>
      <c r="R563" s="125"/>
      <c r="S563" s="125"/>
      <c r="T563" s="125"/>
      <c r="U563" s="810"/>
      <c r="V563" s="810"/>
      <c r="W563" s="810"/>
      <c r="X563" s="810"/>
      <c r="Y563" s="810"/>
      <c r="Z563" s="810"/>
      <c r="AA563" s="810"/>
      <c r="AB563" s="810"/>
      <c r="AC563" s="810"/>
      <c r="AD563" s="810"/>
      <c r="AE563" s="810"/>
      <c r="AF563" s="810"/>
      <c r="AG563" s="810"/>
      <c r="AH563" s="810"/>
      <c r="AI563" s="810"/>
      <c r="AJ563" s="810"/>
    </row>
    <row r="564" spans="1:36" ht="15.75" customHeight="1">
      <c r="A564" s="810"/>
      <c r="B564" s="810"/>
      <c r="C564" s="810"/>
      <c r="D564" s="810"/>
      <c r="E564" s="810"/>
      <c r="F564" s="810"/>
      <c r="G564" s="810"/>
      <c r="H564" s="810"/>
      <c r="I564" s="125"/>
      <c r="J564" s="125"/>
      <c r="K564" s="125"/>
      <c r="L564" s="125"/>
      <c r="M564" s="125"/>
      <c r="N564" s="125"/>
      <c r="O564" s="125"/>
      <c r="P564" s="125"/>
      <c r="Q564" s="125"/>
      <c r="R564" s="125"/>
      <c r="S564" s="125"/>
      <c r="T564" s="125"/>
      <c r="U564" s="810"/>
      <c r="V564" s="810"/>
      <c r="W564" s="810"/>
      <c r="X564" s="810"/>
      <c r="Y564" s="810"/>
      <c r="Z564" s="810"/>
      <c r="AA564" s="810"/>
      <c r="AB564" s="810"/>
      <c r="AC564" s="810"/>
      <c r="AD564" s="810"/>
      <c r="AE564" s="810"/>
      <c r="AF564" s="810"/>
      <c r="AG564" s="810"/>
      <c r="AH564" s="810"/>
      <c r="AI564" s="810"/>
      <c r="AJ564" s="810"/>
    </row>
    <row r="565" spans="1:36" ht="15.75" customHeight="1">
      <c r="A565" s="810"/>
      <c r="B565" s="810"/>
      <c r="C565" s="810"/>
      <c r="D565" s="810"/>
      <c r="E565" s="810"/>
      <c r="F565" s="810"/>
      <c r="G565" s="810"/>
      <c r="H565" s="810"/>
      <c r="I565" s="125"/>
      <c r="J565" s="125"/>
      <c r="K565" s="125"/>
      <c r="L565" s="125"/>
      <c r="M565" s="125"/>
      <c r="N565" s="125"/>
      <c r="O565" s="125"/>
      <c r="P565" s="125"/>
      <c r="Q565" s="125"/>
      <c r="R565" s="125"/>
      <c r="S565" s="125"/>
      <c r="T565" s="125"/>
      <c r="U565" s="810"/>
      <c r="V565" s="810"/>
      <c r="W565" s="810"/>
      <c r="X565" s="810"/>
      <c r="Y565" s="810"/>
      <c r="Z565" s="810"/>
      <c r="AA565" s="810"/>
      <c r="AB565" s="810"/>
      <c r="AC565" s="810"/>
      <c r="AD565" s="810"/>
      <c r="AE565" s="810"/>
      <c r="AF565" s="810"/>
      <c r="AG565" s="810"/>
      <c r="AH565" s="810"/>
      <c r="AI565" s="810"/>
      <c r="AJ565" s="810"/>
    </row>
    <row r="566" spans="1:36" ht="15.75" customHeight="1">
      <c r="A566" s="810"/>
      <c r="B566" s="810"/>
      <c r="C566" s="810"/>
      <c r="D566" s="810"/>
      <c r="E566" s="810"/>
      <c r="F566" s="810"/>
      <c r="G566" s="810"/>
      <c r="H566" s="810"/>
      <c r="I566" s="125"/>
      <c r="J566" s="125"/>
      <c r="K566" s="125"/>
      <c r="L566" s="125"/>
      <c r="M566" s="125"/>
      <c r="N566" s="125"/>
      <c r="O566" s="125"/>
      <c r="P566" s="125"/>
      <c r="Q566" s="125"/>
      <c r="R566" s="125"/>
      <c r="S566" s="125"/>
      <c r="T566" s="125"/>
      <c r="U566" s="810"/>
      <c r="V566" s="810"/>
      <c r="W566" s="810"/>
      <c r="X566" s="810"/>
      <c r="Y566" s="810"/>
      <c r="Z566" s="810"/>
      <c r="AA566" s="810"/>
      <c r="AB566" s="810"/>
      <c r="AC566" s="810"/>
      <c r="AD566" s="810"/>
      <c r="AE566" s="810"/>
      <c r="AF566" s="810"/>
      <c r="AG566" s="810"/>
      <c r="AH566" s="810"/>
      <c r="AI566" s="810"/>
      <c r="AJ566" s="810"/>
    </row>
    <row r="567" spans="1:36" ht="15.75" customHeight="1">
      <c r="A567" s="810"/>
      <c r="B567" s="810"/>
      <c r="C567" s="810"/>
      <c r="D567" s="810"/>
      <c r="E567" s="810"/>
      <c r="F567" s="810"/>
      <c r="G567" s="810"/>
      <c r="H567" s="810"/>
      <c r="I567" s="125"/>
      <c r="J567" s="125"/>
      <c r="K567" s="125"/>
      <c r="L567" s="125"/>
      <c r="M567" s="125"/>
      <c r="N567" s="125"/>
      <c r="O567" s="125"/>
      <c r="P567" s="125"/>
      <c r="Q567" s="125"/>
      <c r="R567" s="125"/>
      <c r="S567" s="125"/>
      <c r="T567" s="125"/>
      <c r="U567" s="810"/>
      <c r="V567" s="810"/>
      <c r="W567" s="810"/>
      <c r="X567" s="810"/>
      <c r="Y567" s="810"/>
      <c r="Z567" s="810"/>
      <c r="AA567" s="810"/>
      <c r="AB567" s="810"/>
      <c r="AC567" s="810"/>
      <c r="AD567" s="810"/>
      <c r="AE567" s="810"/>
      <c r="AF567" s="810"/>
      <c r="AG567" s="810"/>
      <c r="AH567" s="810"/>
      <c r="AI567" s="810"/>
      <c r="AJ567" s="810"/>
    </row>
    <row r="568" spans="1:36" ht="15.75" customHeight="1">
      <c r="A568" s="810"/>
      <c r="B568" s="810"/>
      <c r="C568" s="810"/>
      <c r="D568" s="810"/>
      <c r="E568" s="810"/>
      <c r="F568" s="810"/>
      <c r="G568" s="810"/>
      <c r="H568" s="810"/>
      <c r="I568" s="125"/>
      <c r="J568" s="125"/>
      <c r="K568" s="125"/>
      <c r="L568" s="125"/>
      <c r="M568" s="125"/>
      <c r="N568" s="125"/>
      <c r="O568" s="125"/>
      <c r="P568" s="125"/>
      <c r="Q568" s="125"/>
      <c r="R568" s="125"/>
      <c r="S568" s="125"/>
      <c r="T568" s="125"/>
      <c r="U568" s="810"/>
      <c r="V568" s="810"/>
      <c r="W568" s="810"/>
      <c r="X568" s="810"/>
      <c r="Y568" s="810"/>
      <c r="Z568" s="810"/>
      <c r="AA568" s="810"/>
      <c r="AB568" s="810"/>
      <c r="AC568" s="810"/>
      <c r="AD568" s="810"/>
      <c r="AE568" s="810"/>
      <c r="AF568" s="810"/>
      <c r="AG568" s="810"/>
      <c r="AH568" s="810"/>
      <c r="AI568" s="810"/>
      <c r="AJ568" s="810"/>
    </row>
    <row r="569" spans="1:36" ht="15.75" customHeight="1">
      <c r="A569" s="810"/>
      <c r="B569" s="810"/>
      <c r="C569" s="810"/>
      <c r="D569" s="810"/>
      <c r="E569" s="810"/>
      <c r="F569" s="810"/>
      <c r="G569" s="810"/>
      <c r="H569" s="810"/>
      <c r="I569" s="125"/>
      <c r="J569" s="125"/>
      <c r="K569" s="125"/>
      <c r="L569" s="125"/>
      <c r="M569" s="125"/>
      <c r="N569" s="125"/>
      <c r="O569" s="125"/>
      <c r="P569" s="125"/>
      <c r="Q569" s="125"/>
      <c r="R569" s="125"/>
      <c r="S569" s="125"/>
      <c r="T569" s="125"/>
      <c r="U569" s="810"/>
      <c r="V569" s="810"/>
      <c r="W569" s="810"/>
      <c r="X569" s="810"/>
      <c r="Y569" s="810"/>
      <c r="Z569" s="810"/>
      <c r="AA569" s="810"/>
      <c r="AB569" s="810"/>
      <c r="AC569" s="810"/>
      <c r="AD569" s="810"/>
      <c r="AE569" s="810"/>
      <c r="AF569" s="810"/>
      <c r="AG569" s="810"/>
      <c r="AH569" s="810"/>
      <c r="AI569" s="810"/>
      <c r="AJ569" s="810"/>
    </row>
    <row r="570" spans="1:36" ht="15.75" customHeight="1">
      <c r="A570" s="810"/>
      <c r="B570" s="810"/>
      <c r="C570" s="810"/>
      <c r="D570" s="810"/>
      <c r="E570" s="810"/>
      <c r="F570" s="810"/>
      <c r="G570" s="810"/>
      <c r="H570" s="810"/>
      <c r="I570" s="125"/>
      <c r="J570" s="125"/>
      <c r="K570" s="125"/>
      <c r="L570" s="125"/>
      <c r="M570" s="125"/>
      <c r="N570" s="125"/>
      <c r="O570" s="125"/>
      <c r="P570" s="125"/>
      <c r="Q570" s="125"/>
      <c r="R570" s="125"/>
      <c r="S570" s="125"/>
      <c r="T570" s="125"/>
      <c r="U570" s="810"/>
      <c r="V570" s="810"/>
      <c r="W570" s="810"/>
      <c r="X570" s="810"/>
      <c r="Y570" s="810"/>
      <c r="Z570" s="810"/>
      <c r="AA570" s="810"/>
      <c r="AB570" s="810"/>
      <c r="AC570" s="810"/>
      <c r="AD570" s="810"/>
      <c r="AE570" s="810"/>
      <c r="AF570" s="810"/>
      <c r="AG570" s="810"/>
      <c r="AH570" s="810"/>
      <c r="AI570" s="810"/>
      <c r="AJ570" s="810"/>
    </row>
    <row r="571" spans="1:36" ht="15.75" customHeight="1">
      <c r="A571" s="810"/>
      <c r="B571" s="810"/>
      <c r="C571" s="810"/>
      <c r="D571" s="810"/>
      <c r="E571" s="810"/>
      <c r="F571" s="810"/>
      <c r="G571" s="810"/>
      <c r="H571" s="810"/>
      <c r="I571" s="125"/>
      <c r="J571" s="125"/>
      <c r="K571" s="125"/>
      <c r="L571" s="125"/>
      <c r="M571" s="125"/>
      <c r="N571" s="125"/>
      <c r="O571" s="125"/>
      <c r="P571" s="125"/>
      <c r="Q571" s="125"/>
      <c r="R571" s="125"/>
      <c r="S571" s="125"/>
      <c r="T571" s="125"/>
      <c r="U571" s="810"/>
      <c r="V571" s="810"/>
      <c r="W571" s="810"/>
      <c r="X571" s="810"/>
      <c r="Y571" s="810"/>
      <c r="Z571" s="810"/>
      <c r="AA571" s="810"/>
      <c r="AB571" s="810"/>
      <c r="AC571" s="810"/>
      <c r="AD571" s="810"/>
      <c r="AE571" s="810"/>
      <c r="AF571" s="810"/>
      <c r="AG571" s="810"/>
      <c r="AH571" s="810"/>
      <c r="AI571" s="810"/>
      <c r="AJ571" s="810"/>
    </row>
    <row r="572" spans="1:36" ht="15.75" customHeight="1">
      <c r="A572" s="810"/>
      <c r="B572" s="810"/>
      <c r="C572" s="810"/>
      <c r="D572" s="810"/>
      <c r="E572" s="810"/>
      <c r="F572" s="810"/>
      <c r="G572" s="810"/>
      <c r="H572" s="810"/>
      <c r="I572" s="125"/>
      <c r="J572" s="125"/>
      <c r="K572" s="125"/>
      <c r="L572" s="125"/>
      <c r="M572" s="125"/>
      <c r="N572" s="125"/>
      <c r="O572" s="125"/>
      <c r="P572" s="125"/>
      <c r="Q572" s="125"/>
      <c r="R572" s="125"/>
      <c r="S572" s="125"/>
      <c r="T572" s="125"/>
      <c r="U572" s="810"/>
      <c r="V572" s="810"/>
      <c r="W572" s="810"/>
      <c r="X572" s="810"/>
      <c r="Y572" s="810"/>
      <c r="Z572" s="810"/>
      <c r="AA572" s="810"/>
      <c r="AB572" s="810"/>
      <c r="AC572" s="810"/>
      <c r="AD572" s="810"/>
      <c r="AE572" s="810"/>
      <c r="AF572" s="810"/>
      <c r="AG572" s="810"/>
      <c r="AH572" s="810"/>
      <c r="AI572" s="810"/>
      <c r="AJ572" s="810"/>
    </row>
    <row r="573" spans="1:36" ht="15.75" customHeight="1">
      <c r="A573" s="810"/>
      <c r="B573" s="810"/>
      <c r="C573" s="810"/>
      <c r="D573" s="810"/>
      <c r="E573" s="810"/>
      <c r="F573" s="810"/>
      <c r="G573" s="810"/>
      <c r="H573" s="810"/>
      <c r="I573" s="125"/>
      <c r="J573" s="125"/>
      <c r="K573" s="125"/>
      <c r="L573" s="125"/>
      <c r="M573" s="125"/>
      <c r="N573" s="125"/>
      <c r="O573" s="125"/>
      <c r="P573" s="125"/>
      <c r="Q573" s="125"/>
      <c r="R573" s="125"/>
      <c r="S573" s="125"/>
      <c r="T573" s="125"/>
      <c r="U573" s="810"/>
      <c r="V573" s="810"/>
      <c r="W573" s="810"/>
      <c r="X573" s="810"/>
      <c r="Y573" s="810"/>
      <c r="Z573" s="810"/>
      <c r="AA573" s="810"/>
      <c r="AB573" s="810"/>
      <c r="AC573" s="810"/>
      <c r="AD573" s="810"/>
      <c r="AE573" s="810"/>
      <c r="AF573" s="810"/>
      <c r="AG573" s="810"/>
      <c r="AH573" s="810"/>
      <c r="AI573" s="810"/>
      <c r="AJ573" s="810"/>
    </row>
    <row r="574" spans="1:36" ht="15.75" customHeight="1">
      <c r="A574" s="810"/>
      <c r="B574" s="810"/>
      <c r="C574" s="810"/>
      <c r="D574" s="810"/>
      <c r="E574" s="810"/>
      <c r="F574" s="810"/>
      <c r="G574" s="810"/>
      <c r="H574" s="810"/>
      <c r="I574" s="125"/>
      <c r="J574" s="125"/>
      <c r="K574" s="125"/>
      <c r="L574" s="125"/>
      <c r="M574" s="125"/>
      <c r="N574" s="125"/>
      <c r="O574" s="125"/>
      <c r="P574" s="125"/>
      <c r="Q574" s="125"/>
      <c r="R574" s="125"/>
      <c r="S574" s="125"/>
      <c r="T574" s="125"/>
      <c r="U574" s="810"/>
      <c r="V574" s="810"/>
      <c r="W574" s="810"/>
      <c r="X574" s="810"/>
      <c r="Y574" s="810"/>
      <c r="Z574" s="810"/>
      <c r="AA574" s="810"/>
      <c r="AB574" s="810"/>
      <c r="AC574" s="810"/>
      <c r="AD574" s="810"/>
      <c r="AE574" s="810"/>
      <c r="AF574" s="810"/>
      <c r="AG574" s="810"/>
      <c r="AH574" s="810"/>
      <c r="AI574" s="810"/>
      <c r="AJ574" s="810"/>
    </row>
    <row r="575" spans="1:36" ht="15.75" customHeight="1">
      <c r="A575" s="810"/>
      <c r="B575" s="810"/>
      <c r="C575" s="810"/>
      <c r="D575" s="810"/>
      <c r="E575" s="810"/>
      <c r="F575" s="810"/>
      <c r="G575" s="810"/>
      <c r="H575" s="810"/>
      <c r="I575" s="125"/>
      <c r="J575" s="125"/>
      <c r="K575" s="125"/>
      <c r="L575" s="125"/>
      <c r="M575" s="125"/>
      <c r="N575" s="125"/>
      <c r="O575" s="125"/>
      <c r="P575" s="125"/>
      <c r="Q575" s="125"/>
      <c r="R575" s="125"/>
      <c r="S575" s="125"/>
      <c r="T575" s="125"/>
      <c r="U575" s="810"/>
      <c r="V575" s="810"/>
      <c r="W575" s="810"/>
      <c r="X575" s="810"/>
      <c r="Y575" s="810"/>
      <c r="Z575" s="810"/>
      <c r="AA575" s="810"/>
      <c r="AB575" s="810"/>
      <c r="AC575" s="810"/>
      <c r="AD575" s="810"/>
      <c r="AE575" s="810"/>
      <c r="AF575" s="810"/>
      <c r="AG575" s="810"/>
      <c r="AH575" s="810"/>
      <c r="AI575" s="810"/>
      <c r="AJ575" s="810"/>
    </row>
    <row r="576" spans="1:36" ht="15.75" customHeight="1">
      <c r="A576" s="810"/>
      <c r="B576" s="810"/>
      <c r="C576" s="810"/>
      <c r="D576" s="810"/>
      <c r="E576" s="810"/>
      <c r="F576" s="810"/>
      <c r="G576" s="810"/>
      <c r="H576" s="810"/>
      <c r="I576" s="125"/>
      <c r="J576" s="125"/>
      <c r="K576" s="125"/>
      <c r="L576" s="125"/>
      <c r="M576" s="125"/>
      <c r="N576" s="125"/>
      <c r="O576" s="125"/>
      <c r="P576" s="125"/>
      <c r="Q576" s="125"/>
      <c r="R576" s="125"/>
      <c r="S576" s="125"/>
      <c r="T576" s="125"/>
      <c r="U576" s="810"/>
      <c r="V576" s="810"/>
      <c r="W576" s="810"/>
      <c r="X576" s="810"/>
      <c r="Y576" s="810"/>
      <c r="Z576" s="810"/>
      <c r="AA576" s="810"/>
      <c r="AB576" s="810"/>
      <c r="AC576" s="810"/>
      <c r="AD576" s="810"/>
      <c r="AE576" s="810"/>
      <c r="AF576" s="810"/>
      <c r="AG576" s="810"/>
      <c r="AH576" s="810"/>
      <c r="AI576" s="810"/>
      <c r="AJ576" s="810"/>
    </row>
    <row r="577" spans="1:36" ht="15.75" customHeight="1">
      <c r="A577" s="810"/>
      <c r="B577" s="810"/>
      <c r="C577" s="810"/>
      <c r="D577" s="810"/>
      <c r="E577" s="810"/>
      <c r="F577" s="810"/>
      <c r="G577" s="810"/>
      <c r="H577" s="810"/>
      <c r="I577" s="125"/>
      <c r="J577" s="125"/>
      <c r="K577" s="125"/>
      <c r="L577" s="125"/>
      <c r="M577" s="125"/>
      <c r="N577" s="125"/>
      <c r="O577" s="125"/>
      <c r="P577" s="125"/>
      <c r="Q577" s="125"/>
      <c r="R577" s="125"/>
      <c r="S577" s="125"/>
      <c r="T577" s="125"/>
      <c r="U577" s="810"/>
      <c r="V577" s="810"/>
      <c r="W577" s="810"/>
      <c r="X577" s="810"/>
      <c r="Y577" s="810"/>
      <c r="Z577" s="810"/>
      <c r="AA577" s="810"/>
      <c r="AB577" s="810"/>
      <c r="AC577" s="810"/>
      <c r="AD577" s="810"/>
      <c r="AE577" s="810"/>
      <c r="AF577" s="810"/>
      <c r="AG577" s="810"/>
      <c r="AH577" s="810"/>
      <c r="AI577" s="810"/>
      <c r="AJ577" s="810"/>
    </row>
    <row r="578" spans="1:36" ht="15.75" customHeight="1">
      <c r="A578" s="810"/>
      <c r="B578" s="810"/>
      <c r="C578" s="810"/>
      <c r="D578" s="810"/>
      <c r="E578" s="810"/>
      <c r="F578" s="810"/>
      <c r="G578" s="810"/>
      <c r="H578" s="810"/>
      <c r="I578" s="125"/>
      <c r="J578" s="125"/>
      <c r="K578" s="125"/>
      <c r="L578" s="125"/>
      <c r="M578" s="125"/>
      <c r="N578" s="125"/>
      <c r="O578" s="125"/>
      <c r="P578" s="125"/>
      <c r="Q578" s="125"/>
      <c r="R578" s="125"/>
      <c r="S578" s="125"/>
      <c r="T578" s="125"/>
      <c r="U578" s="810"/>
      <c r="V578" s="810"/>
      <c r="W578" s="810"/>
      <c r="X578" s="810"/>
      <c r="Y578" s="810"/>
      <c r="Z578" s="810"/>
      <c r="AA578" s="810"/>
      <c r="AB578" s="810"/>
      <c r="AC578" s="810"/>
      <c r="AD578" s="810"/>
      <c r="AE578" s="810"/>
      <c r="AF578" s="810"/>
      <c r="AG578" s="810"/>
      <c r="AH578" s="810"/>
      <c r="AI578" s="810"/>
      <c r="AJ578" s="810"/>
    </row>
    <row r="579" spans="1:36" ht="15.75" customHeight="1">
      <c r="A579" s="810"/>
      <c r="B579" s="810"/>
      <c r="C579" s="810"/>
      <c r="D579" s="810"/>
      <c r="E579" s="810"/>
      <c r="F579" s="810"/>
      <c r="G579" s="810"/>
      <c r="H579" s="810"/>
      <c r="I579" s="125"/>
      <c r="J579" s="125"/>
      <c r="K579" s="125"/>
      <c r="L579" s="125"/>
      <c r="M579" s="125"/>
      <c r="N579" s="125"/>
      <c r="O579" s="125"/>
      <c r="P579" s="125"/>
      <c r="Q579" s="125"/>
      <c r="R579" s="125"/>
      <c r="S579" s="125"/>
      <c r="T579" s="125"/>
      <c r="U579" s="810"/>
      <c r="V579" s="810"/>
      <c r="W579" s="810"/>
      <c r="X579" s="810"/>
      <c r="Y579" s="810"/>
      <c r="Z579" s="810"/>
      <c r="AA579" s="810"/>
      <c r="AB579" s="810"/>
      <c r="AC579" s="810"/>
      <c r="AD579" s="810"/>
      <c r="AE579" s="810"/>
      <c r="AF579" s="810"/>
      <c r="AG579" s="810"/>
      <c r="AH579" s="810"/>
      <c r="AI579" s="810"/>
      <c r="AJ579" s="810"/>
    </row>
    <row r="580" spans="1:36" ht="15.75" customHeight="1">
      <c r="A580" s="810"/>
      <c r="B580" s="810"/>
      <c r="C580" s="810"/>
      <c r="D580" s="810"/>
      <c r="E580" s="810"/>
      <c r="F580" s="810"/>
      <c r="G580" s="810"/>
      <c r="H580" s="810"/>
      <c r="I580" s="125"/>
      <c r="J580" s="125"/>
      <c r="K580" s="125"/>
      <c r="L580" s="125"/>
      <c r="M580" s="125"/>
      <c r="N580" s="125"/>
      <c r="O580" s="125"/>
      <c r="P580" s="125"/>
      <c r="Q580" s="125"/>
      <c r="R580" s="125"/>
      <c r="S580" s="125"/>
      <c r="T580" s="125"/>
      <c r="U580" s="810"/>
      <c r="V580" s="810"/>
      <c r="W580" s="810"/>
      <c r="X580" s="810"/>
      <c r="Y580" s="810"/>
      <c r="Z580" s="810"/>
      <c r="AA580" s="810"/>
      <c r="AB580" s="810"/>
      <c r="AC580" s="810"/>
      <c r="AD580" s="810"/>
      <c r="AE580" s="810"/>
      <c r="AF580" s="810"/>
      <c r="AG580" s="810"/>
      <c r="AH580" s="810"/>
      <c r="AI580" s="810"/>
      <c r="AJ580" s="810"/>
    </row>
    <row r="581" spans="1:36" ht="15.75" customHeight="1">
      <c r="A581" s="810"/>
      <c r="B581" s="810"/>
      <c r="C581" s="810"/>
      <c r="D581" s="810"/>
      <c r="E581" s="810"/>
      <c r="F581" s="810"/>
      <c r="G581" s="810"/>
      <c r="H581" s="810"/>
      <c r="I581" s="125"/>
      <c r="J581" s="125"/>
      <c r="K581" s="125"/>
      <c r="L581" s="125"/>
      <c r="M581" s="125"/>
      <c r="N581" s="125"/>
      <c r="O581" s="125"/>
      <c r="P581" s="125"/>
      <c r="Q581" s="125"/>
      <c r="R581" s="125"/>
      <c r="S581" s="125"/>
      <c r="T581" s="125"/>
      <c r="U581" s="810"/>
      <c r="V581" s="810"/>
      <c r="W581" s="810"/>
      <c r="X581" s="810"/>
      <c r="Y581" s="810"/>
      <c r="Z581" s="810"/>
      <c r="AA581" s="810"/>
      <c r="AB581" s="810"/>
      <c r="AC581" s="810"/>
      <c r="AD581" s="810"/>
      <c r="AE581" s="810"/>
      <c r="AF581" s="810"/>
      <c r="AG581" s="810"/>
      <c r="AH581" s="810"/>
      <c r="AI581" s="810"/>
      <c r="AJ581" s="810"/>
    </row>
    <row r="582" spans="1:36" ht="15.75" customHeight="1">
      <c r="A582" s="810"/>
      <c r="B582" s="810"/>
      <c r="C582" s="810"/>
      <c r="D582" s="810"/>
      <c r="E582" s="810"/>
      <c r="F582" s="810"/>
      <c r="G582" s="810"/>
      <c r="H582" s="810"/>
      <c r="I582" s="125"/>
      <c r="J582" s="125"/>
      <c r="K582" s="125"/>
      <c r="L582" s="125"/>
      <c r="M582" s="125"/>
      <c r="N582" s="125"/>
      <c r="O582" s="125"/>
      <c r="P582" s="125"/>
      <c r="Q582" s="125"/>
      <c r="R582" s="125"/>
      <c r="S582" s="125"/>
      <c r="T582" s="125"/>
      <c r="U582" s="810"/>
      <c r="V582" s="810"/>
      <c r="W582" s="810"/>
      <c r="X582" s="810"/>
      <c r="Y582" s="810"/>
      <c r="Z582" s="810"/>
      <c r="AA582" s="810"/>
      <c r="AB582" s="810"/>
      <c r="AC582" s="810"/>
      <c r="AD582" s="810"/>
      <c r="AE582" s="810"/>
      <c r="AF582" s="810"/>
      <c r="AG582" s="810"/>
      <c r="AH582" s="810"/>
      <c r="AI582" s="810"/>
      <c r="AJ582" s="810"/>
    </row>
    <row r="583" spans="1:36" ht="15.75" customHeight="1">
      <c r="A583" s="810"/>
      <c r="B583" s="810"/>
      <c r="C583" s="810"/>
      <c r="D583" s="810"/>
      <c r="E583" s="810"/>
      <c r="F583" s="810"/>
      <c r="G583" s="810"/>
      <c r="H583" s="810"/>
      <c r="I583" s="125"/>
      <c r="J583" s="125"/>
      <c r="K583" s="125"/>
      <c r="L583" s="125"/>
      <c r="M583" s="125"/>
      <c r="N583" s="125"/>
      <c r="O583" s="125"/>
      <c r="P583" s="125"/>
      <c r="Q583" s="125"/>
      <c r="R583" s="125"/>
      <c r="S583" s="125"/>
      <c r="T583" s="125"/>
      <c r="U583" s="810"/>
      <c r="V583" s="810"/>
      <c r="W583" s="810"/>
      <c r="X583" s="810"/>
      <c r="Y583" s="810"/>
      <c r="Z583" s="810"/>
      <c r="AA583" s="810"/>
      <c r="AB583" s="810"/>
      <c r="AC583" s="810"/>
      <c r="AD583" s="810"/>
      <c r="AE583" s="810"/>
      <c r="AF583" s="810"/>
      <c r="AG583" s="810"/>
      <c r="AH583" s="810"/>
      <c r="AI583" s="810"/>
      <c r="AJ583" s="810"/>
    </row>
    <row r="584" spans="1:36" ht="15.75" customHeight="1">
      <c r="A584" s="810"/>
      <c r="B584" s="810"/>
      <c r="C584" s="810"/>
      <c r="D584" s="810"/>
      <c r="E584" s="810"/>
      <c r="F584" s="810"/>
      <c r="G584" s="810"/>
      <c r="H584" s="810"/>
      <c r="I584" s="125"/>
      <c r="J584" s="125"/>
      <c r="K584" s="125"/>
      <c r="L584" s="125"/>
      <c r="M584" s="125"/>
      <c r="N584" s="125"/>
      <c r="O584" s="125"/>
      <c r="P584" s="125"/>
      <c r="Q584" s="125"/>
      <c r="R584" s="125"/>
      <c r="S584" s="125"/>
      <c r="T584" s="125"/>
      <c r="U584" s="810"/>
      <c r="V584" s="810"/>
      <c r="W584" s="810"/>
      <c r="X584" s="810"/>
      <c r="Y584" s="810"/>
      <c r="Z584" s="810"/>
      <c r="AA584" s="810"/>
      <c r="AB584" s="810"/>
      <c r="AC584" s="810"/>
      <c r="AD584" s="810"/>
      <c r="AE584" s="810"/>
      <c r="AF584" s="810"/>
      <c r="AG584" s="810"/>
      <c r="AH584" s="810"/>
      <c r="AI584" s="810"/>
      <c r="AJ584" s="810"/>
    </row>
    <row r="585" spans="1:36" ht="15.75" customHeight="1">
      <c r="A585" s="810"/>
      <c r="B585" s="810"/>
      <c r="C585" s="810"/>
      <c r="D585" s="810"/>
      <c r="E585" s="810"/>
      <c r="F585" s="810"/>
      <c r="G585" s="810"/>
      <c r="H585" s="810"/>
      <c r="I585" s="125"/>
      <c r="J585" s="125"/>
      <c r="K585" s="125"/>
      <c r="L585" s="125"/>
      <c r="M585" s="125"/>
      <c r="N585" s="125"/>
      <c r="O585" s="125"/>
      <c r="P585" s="125"/>
      <c r="Q585" s="125"/>
      <c r="R585" s="125"/>
      <c r="S585" s="125"/>
      <c r="T585" s="125"/>
      <c r="U585" s="810"/>
      <c r="V585" s="810"/>
      <c r="W585" s="810"/>
      <c r="X585" s="810"/>
      <c r="Y585" s="810"/>
      <c r="Z585" s="810"/>
      <c r="AA585" s="810"/>
      <c r="AB585" s="810"/>
      <c r="AC585" s="810"/>
      <c r="AD585" s="810"/>
      <c r="AE585" s="810"/>
      <c r="AF585" s="810"/>
      <c r="AG585" s="810"/>
      <c r="AH585" s="810"/>
      <c r="AI585" s="810"/>
      <c r="AJ585" s="810"/>
    </row>
    <row r="586" spans="1:36" ht="15.75" customHeight="1">
      <c r="A586" s="810"/>
      <c r="B586" s="810"/>
      <c r="C586" s="810"/>
      <c r="D586" s="810"/>
      <c r="E586" s="810"/>
      <c r="F586" s="810"/>
      <c r="G586" s="810"/>
      <c r="H586" s="810"/>
      <c r="I586" s="125"/>
      <c r="J586" s="125"/>
      <c r="K586" s="125"/>
      <c r="L586" s="125"/>
      <c r="M586" s="125"/>
      <c r="N586" s="125"/>
      <c r="O586" s="125"/>
      <c r="P586" s="125"/>
      <c r="Q586" s="125"/>
      <c r="R586" s="125"/>
      <c r="S586" s="125"/>
      <c r="T586" s="125"/>
      <c r="U586" s="810"/>
      <c r="V586" s="810"/>
      <c r="W586" s="810"/>
      <c r="X586" s="810"/>
      <c r="Y586" s="810"/>
      <c r="Z586" s="810"/>
      <c r="AA586" s="810"/>
      <c r="AB586" s="810"/>
      <c r="AC586" s="810"/>
      <c r="AD586" s="810"/>
      <c r="AE586" s="810"/>
      <c r="AF586" s="810"/>
      <c r="AG586" s="810"/>
      <c r="AH586" s="810"/>
      <c r="AI586" s="810"/>
      <c r="AJ586" s="810"/>
    </row>
    <row r="587" spans="1:36" ht="15.75" customHeight="1">
      <c r="A587" s="810"/>
      <c r="B587" s="810"/>
      <c r="C587" s="810"/>
      <c r="D587" s="810"/>
      <c r="E587" s="810"/>
      <c r="F587" s="810"/>
      <c r="G587" s="810"/>
      <c r="H587" s="810"/>
      <c r="I587" s="125"/>
      <c r="J587" s="125"/>
      <c r="K587" s="125"/>
      <c r="L587" s="125"/>
      <c r="M587" s="125"/>
      <c r="N587" s="125"/>
      <c r="O587" s="125"/>
      <c r="P587" s="125"/>
      <c r="Q587" s="125"/>
      <c r="R587" s="125"/>
      <c r="S587" s="125"/>
      <c r="T587" s="125"/>
      <c r="U587" s="810"/>
      <c r="V587" s="810"/>
      <c r="W587" s="810"/>
      <c r="X587" s="810"/>
      <c r="Y587" s="810"/>
      <c r="Z587" s="810"/>
      <c r="AA587" s="810"/>
      <c r="AB587" s="810"/>
      <c r="AC587" s="810"/>
      <c r="AD587" s="810"/>
      <c r="AE587" s="810"/>
      <c r="AF587" s="810"/>
      <c r="AG587" s="810"/>
      <c r="AH587" s="810"/>
      <c r="AI587" s="810"/>
      <c r="AJ587" s="810"/>
    </row>
    <row r="588" spans="1:36" ht="15.75" customHeight="1">
      <c r="A588" s="810"/>
      <c r="B588" s="810"/>
      <c r="C588" s="810"/>
      <c r="D588" s="810"/>
      <c r="E588" s="810"/>
      <c r="F588" s="810"/>
      <c r="G588" s="810"/>
      <c r="H588" s="810"/>
      <c r="I588" s="125"/>
      <c r="J588" s="125"/>
      <c r="K588" s="125"/>
      <c r="L588" s="125"/>
      <c r="M588" s="125"/>
      <c r="N588" s="125"/>
      <c r="O588" s="125"/>
      <c r="P588" s="125"/>
      <c r="Q588" s="125"/>
      <c r="R588" s="125"/>
      <c r="S588" s="125"/>
      <c r="T588" s="125"/>
      <c r="U588" s="810"/>
      <c r="V588" s="810"/>
      <c r="W588" s="810"/>
      <c r="X588" s="810"/>
      <c r="Y588" s="810"/>
      <c r="Z588" s="810"/>
      <c r="AA588" s="810"/>
      <c r="AB588" s="810"/>
      <c r="AC588" s="810"/>
      <c r="AD588" s="810"/>
      <c r="AE588" s="810"/>
      <c r="AF588" s="810"/>
      <c r="AG588" s="810"/>
      <c r="AH588" s="810"/>
      <c r="AI588" s="810"/>
      <c r="AJ588" s="810"/>
    </row>
    <row r="589" spans="1:36" ht="15.75" customHeight="1">
      <c r="A589" s="810"/>
      <c r="B589" s="810"/>
      <c r="C589" s="810"/>
      <c r="D589" s="810"/>
      <c r="E589" s="810"/>
      <c r="F589" s="810"/>
      <c r="G589" s="810"/>
      <c r="H589" s="810"/>
      <c r="I589" s="125"/>
      <c r="J589" s="125"/>
      <c r="K589" s="125"/>
      <c r="L589" s="125"/>
      <c r="M589" s="125"/>
      <c r="N589" s="125"/>
      <c r="O589" s="125"/>
      <c r="P589" s="125"/>
      <c r="Q589" s="125"/>
      <c r="R589" s="125"/>
      <c r="S589" s="125"/>
      <c r="T589" s="125"/>
      <c r="U589" s="810"/>
      <c r="V589" s="810"/>
      <c r="W589" s="810"/>
      <c r="X589" s="810"/>
      <c r="Y589" s="810"/>
      <c r="Z589" s="810"/>
      <c r="AA589" s="810"/>
      <c r="AB589" s="810"/>
      <c r="AC589" s="810"/>
      <c r="AD589" s="810"/>
      <c r="AE589" s="810"/>
      <c r="AF589" s="810"/>
      <c r="AG589" s="810"/>
      <c r="AH589" s="810"/>
      <c r="AI589" s="810"/>
      <c r="AJ589" s="810"/>
    </row>
    <row r="590" spans="1:36" ht="15.75" customHeight="1">
      <c r="A590" s="810"/>
      <c r="B590" s="810"/>
      <c r="C590" s="810"/>
      <c r="D590" s="810"/>
      <c r="E590" s="810"/>
      <c r="F590" s="810"/>
      <c r="G590" s="810"/>
      <c r="H590" s="810"/>
      <c r="I590" s="125"/>
      <c r="J590" s="125"/>
      <c r="K590" s="125"/>
      <c r="L590" s="125"/>
      <c r="M590" s="125"/>
      <c r="N590" s="125"/>
      <c r="O590" s="125"/>
      <c r="P590" s="125"/>
      <c r="Q590" s="125"/>
      <c r="R590" s="125"/>
      <c r="S590" s="125"/>
      <c r="T590" s="125"/>
      <c r="U590" s="810"/>
      <c r="V590" s="810"/>
      <c r="W590" s="810"/>
      <c r="X590" s="810"/>
      <c r="Y590" s="810"/>
      <c r="Z590" s="810"/>
      <c r="AA590" s="810"/>
      <c r="AB590" s="810"/>
      <c r="AC590" s="810"/>
      <c r="AD590" s="810"/>
      <c r="AE590" s="810"/>
      <c r="AF590" s="810"/>
      <c r="AG590" s="810"/>
      <c r="AH590" s="810"/>
      <c r="AI590" s="810"/>
      <c r="AJ590" s="810"/>
    </row>
    <row r="591" spans="1:36" ht="15.75" customHeight="1">
      <c r="A591" s="810"/>
      <c r="B591" s="810"/>
      <c r="C591" s="810"/>
      <c r="D591" s="810"/>
      <c r="E591" s="810"/>
      <c r="F591" s="810"/>
      <c r="G591" s="810"/>
      <c r="H591" s="810"/>
      <c r="I591" s="125"/>
      <c r="J591" s="125"/>
      <c r="K591" s="125"/>
      <c r="L591" s="125"/>
      <c r="M591" s="125"/>
      <c r="N591" s="125"/>
      <c r="O591" s="125"/>
      <c r="P591" s="125"/>
      <c r="Q591" s="125"/>
      <c r="R591" s="125"/>
      <c r="S591" s="125"/>
      <c r="T591" s="125"/>
      <c r="U591" s="810"/>
      <c r="V591" s="810"/>
      <c r="W591" s="810"/>
      <c r="X591" s="810"/>
      <c r="Y591" s="810"/>
      <c r="Z591" s="810"/>
      <c r="AA591" s="810"/>
      <c r="AB591" s="810"/>
      <c r="AC591" s="810"/>
      <c r="AD591" s="810"/>
      <c r="AE591" s="810"/>
      <c r="AF591" s="810"/>
      <c r="AG591" s="810"/>
      <c r="AH591" s="810"/>
      <c r="AI591" s="810"/>
      <c r="AJ591" s="810"/>
    </row>
    <row r="592" spans="1:36" ht="15.75" customHeight="1">
      <c r="A592" s="810"/>
      <c r="B592" s="810"/>
      <c r="C592" s="810"/>
      <c r="D592" s="810"/>
      <c r="E592" s="810"/>
      <c r="F592" s="810"/>
      <c r="G592" s="810"/>
      <c r="H592" s="810"/>
      <c r="I592" s="125"/>
      <c r="J592" s="125"/>
      <c r="K592" s="125"/>
      <c r="L592" s="125"/>
      <c r="M592" s="125"/>
      <c r="N592" s="125"/>
      <c r="O592" s="125"/>
      <c r="P592" s="125"/>
      <c r="Q592" s="125"/>
      <c r="R592" s="125"/>
      <c r="S592" s="125"/>
      <c r="T592" s="125"/>
      <c r="U592" s="810"/>
      <c r="V592" s="810"/>
      <c r="W592" s="810"/>
      <c r="X592" s="810"/>
      <c r="Y592" s="810"/>
      <c r="Z592" s="810"/>
      <c r="AA592" s="810"/>
      <c r="AB592" s="810"/>
      <c r="AC592" s="810"/>
      <c r="AD592" s="810"/>
      <c r="AE592" s="810"/>
      <c r="AF592" s="810"/>
      <c r="AG592" s="810"/>
      <c r="AH592" s="810"/>
      <c r="AI592" s="810"/>
      <c r="AJ592" s="810"/>
    </row>
    <row r="593" spans="1:36" ht="15.75" customHeight="1">
      <c r="A593" s="810"/>
      <c r="B593" s="810"/>
      <c r="C593" s="810"/>
      <c r="D593" s="810"/>
      <c r="E593" s="810"/>
      <c r="F593" s="810"/>
      <c r="G593" s="810"/>
      <c r="H593" s="810"/>
      <c r="I593" s="125"/>
      <c r="J593" s="125"/>
      <c r="K593" s="125"/>
      <c r="L593" s="125"/>
      <c r="M593" s="125"/>
      <c r="N593" s="125"/>
      <c r="O593" s="125"/>
      <c r="P593" s="125"/>
      <c r="Q593" s="125"/>
      <c r="R593" s="125"/>
      <c r="S593" s="125"/>
      <c r="T593" s="125"/>
      <c r="U593" s="810"/>
      <c r="V593" s="810"/>
      <c r="W593" s="810"/>
      <c r="X593" s="810"/>
      <c r="Y593" s="810"/>
      <c r="Z593" s="810"/>
      <c r="AA593" s="810"/>
      <c r="AB593" s="810"/>
      <c r="AC593" s="810"/>
      <c r="AD593" s="810"/>
      <c r="AE593" s="810"/>
      <c r="AF593" s="810"/>
      <c r="AG593" s="810"/>
      <c r="AH593" s="810"/>
      <c r="AI593" s="810"/>
      <c r="AJ593" s="810"/>
    </row>
    <row r="594" spans="1:36" ht="15.75" customHeight="1">
      <c r="A594" s="810"/>
      <c r="B594" s="810"/>
      <c r="C594" s="810"/>
      <c r="D594" s="810"/>
      <c r="E594" s="810"/>
      <c r="F594" s="810"/>
      <c r="G594" s="810"/>
      <c r="H594" s="810"/>
      <c r="I594" s="125"/>
      <c r="J594" s="125"/>
      <c r="K594" s="125"/>
      <c r="L594" s="125"/>
      <c r="M594" s="125"/>
      <c r="N594" s="125"/>
      <c r="O594" s="125"/>
      <c r="P594" s="125"/>
      <c r="Q594" s="125"/>
      <c r="R594" s="125"/>
      <c r="S594" s="125"/>
      <c r="T594" s="125"/>
      <c r="U594" s="810"/>
      <c r="V594" s="810"/>
      <c r="W594" s="810"/>
      <c r="X594" s="810"/>
      <c r="Y594" s="810"/>
      <c r="Z594" s="810"/>
      <c r="AA594" s="810"/>
      <c r="AB594" s="810"/>
      <c r="AC594" s="810"/>
      <c r="AD594" s="810"/>
      <c r="AE594" s="810"/>
      <c r="AF594" s="810"/>
      <c r="AG594" s="810"/>
      <c r="AH594" s="810"/>
      <c r="AI594" s="810"/>
      <c r="AJ594" s="810"/>
    </row>
    <row r="595" spans="1:36" ht="15.75" customHeight="1">
      <c r="A595" s="810"/>
      <c r="B595" s="810"/>
      <c r="C595" s="810"/>
      <c r="D595" s="810"/>
      <c r="E595" s="810"/>
      <c r="F595" s="810"/>
      <c r="G595" s="810"/>
      <c r="H595" s="810"/>
      <c r="I595" s="125"/>
      <c r="J595" s="125"/>
      <c r="K595" s="125"/>
      <c r="L595" s="125"/>
      <c r="M595" s="125"/>
      <c r="N595" s="125"/>
      <c r="O595" s="125"/>
      <c r="P595" s="125"/>
      <c r="Q595" s="125"/>
      <c r="R595" s="125"/>
      <c r="S595" s="125"/>
      <c r="T595" s="125"/>
      <c r="U595" s="810"/>
      <c r="V595" s="810"/>
      <c r="W595" s="810"/>
      <c r="X595" s="810"/>
      <c r="Y595" s="810"/>
      <c r="Z595" s="810"/>
      <c r="AA595" s="810"/>
      <c r="AB595" s="810"/>
      <c r="AC595" s="810"/>
      <c r="AD595" s="810"/>
      <c r="AE595" s="810"/>
      <c r="AF595" s="810"/>
      <c r="AG595" s="810"/>
      <c r="AH595" s="810"/>
      <c r="AI595" s="810"/>
      <c r="AJ595" s="810"/>
    </row>
    <row r="596" spans="1:36" ht="15.75" customHeight="1">
      <c r="A596" s="810"/>
      <c r="B596" s="810"/>
      <c r="C596" s="810"/>
      <c r="D596" s="810"/>
      <c r="E596" s="810"/>
      <c r="F596" s="810"/>
      <c r="G596" s="810"/>
      <c r="H596" s="810"/>
      <c r="I596" s="125"/>
      <c r="J596" s="125"/>
      <c r="K596" s="125"/>
      <c r="L596" s="125"/>
      <c r="M596" s="125"/>
      <c r="N596" s="125"/>
      <c r="O596" s="125"/>
      <c r="P596" s="125"/>
      <c r="Q596" s="125"/>
      <c r="R596" s="125"/>
      <c r="S596" s="125"/>
      <c r="T596" s="125"/>
      <c r="U596" s="810"/>
      <c r="V596" s="810"/>
      <c r="W596" s="810"/>
      <c r="X596" s="810"/>
      <c r="Y596" s="810"/>
      <c r="Z596" s="810"/>
      <c r="AA596" s="810"/>
      <c r="AB596" s="810"/>
      <c r="AC596" s="810"/>
      <c r="AD596" s="810"/>
      <c r="AE596" s="810"/>
      <c r="AF596" s="810"/>
      <c r="AG596" s="810"/>
      <c r="AH596" s="810"/>
      <c r="AI596" s="810"/>
      <c r="AJ596" s="810"/>
    </row>
    <row r="597" spans="1:36" ht="15.75" customHeight="1">
      <c r="A597" s="810"/>
      <c r="B597" s="810"/>
      <c r="C597" s="810"/>
      <c r="D597" s="810"/>
      <c r="E597" s="810"/>
      <c r="F597" s="810"/>
      <c r="G597" s="810"/>
      <c r="H597" s="810"/>
      <c r="I597" s="125"/>
      <c r="J597" s="125"/>
      <c r="K597" s="125"/>
      <c r="L597" s="125"/>
      <c r="M597" s="125"/>
      <c r="N597" s="125"/>
      <c r="O597" s="125"/>
      <c r="P597" s="125"/>
      <c r="Q597" s="125"/>
      <c r="R597" s="125"/>
      <c r="S597" s="125"/>
      <c r="T597" s="125"/>
      <c r="U597" s="810"/>
      <c r="V597" s="810"/>
      <c r="W597" s="810"/>
      <c r="X597" s="810"/>
      <c r="Y597" s="810"/>
      <c r="Z597" s="810"/>
      <c r="AA597" s="810"/>
      <c r="AB597" s="810"/>
      <c r="AC597" s="810"/>
      <c r="AD597" s="810"/>
      <c r="AE597" s="810"/>
      <c r="AF597" s="810"/>
      <c r="AG597" s="810"/>
      <c r="AH597" s="810"/>
      <c r="AI597" s="810"/>
      <c r="AJ597" s="810"/>
    </row>
    <row r="598" spans="1:36" ht="15.75" customHeight="1">
      <c r="A598" s="810"/>
      <c r="B598" s="810"/>
      <c r="C598" s="810"/>
      <c r="D598" s="810"/>
      <c r="E598" s="810"/>
      <c r="F598" s="810"/>
      <c r="G598" s="810"/>
      <c r="H598" s="810"/>
      <c r="I598" s="125"/>
      <c r="J598" s="125"/>
      <c r="K598" s="125"/>
      <c r="L598" s="125"/>
      <c r="M598" s="125"/>
      <c r="N598" s="125"/>
      <c r="O598" s="125"/>
      <c r="P598" s="125"/>
      <c r="Q598" s="125"/>
      <c r="R598" s="125"/>
      <c r="S598" s="125"/>
      <c r="T598" s="125"/>
      <c r="U598" s="810"/>
      <c r="V598" s="810"/>
      <c r="W598" s="810"/>
      <c r="X598" s="810"/>
      <c r="Y598" s="810"/>
      <c r="Z598" s="810"/>
      <c r="AA598" s="810"/>
      <c r="AB598" s="810"/>
      <c r="AC598" s="810"/>
      <c r="AD598" s="810"/>
      <c r="AE598" s="810"/>
      <c r="AF598" s="810"/>
      <c r="AG598" s="810"/>
      <c r="AH598" s="810"/>
      <c r="AI598" s="810"/>
      <c r="AJ598" s="810"/>
    </row>
    <row r="599" spans="1:36" ht="15.75" customHeight="1">
      <c r="A599" s="810"/>
      <c r="B599" s="810"/>
      <c r="C599" s="810"/>
      <c r="D599" s="810"/>
      <c r="E599" s="810"/>
      <c r="F599" s="810"/>
      <c r="G599" s="810"/>
      <c r="H599" s="810"/>
      <c r="I599" s="125"/>
      <c r="J599" s="125"/>
      <c r="K599" s="125"/>
      <c r="L599" s="125"/>
      <c r="M599" s="125"/>
      <c r="N599" s="125"/>
      <c r="O599" s="125"/>
      <c r="P599" s="125"/>
      <c r="Q599" s="125"/>
      <c r="R599" s="125"/>
      <c r="S599" s="125"/>
      <c r="T599" s="125"/>
      <c r="U599" s="810"/>
      <c r="V599" s="810"/>
      <c r="W599" s="810"/>
      <c r="X599" s="810"/>
      <c r="Y599" s="810"/>
      <c r="Z599" s="810"/>
      <c r="AA599" s="810"/>
      <c r="AB599" s="810"/>
      <c r="AC599" s="810"/>
      <c r="AD599" s="810"/>
      <c r="AE599" s="810"/>
      <c r="AF599" s="810"/>
      <c r="AG599" s="810"/>
      <c r="AH599" s="810"/>
      <c r="AI599" s="810"/>
      <c r="AJ599" s="810"/>
    </row>
    <row r="600" spans="1:36" ht="15.75" customHeight="1">
      <c r="A600" s="810"/>
      <c r="B600" s="810"/>
      <c r="C600" s="810"/>
      <c r="D600" s="810"/>
      <c r="E600" s="810"/>
      <c r="F600" s="810"/>
      <c r="G600" s="810"/>
      <c r="H600" s="810"/>
      <c r="I600" s="125"/>
      <c r="J600" s="125"/>
      <c r="K600" s="125"/>
      <c r="L600" s="125"/>
      <c r="M600" s="125"/>
      <c r="N600" s="125"/>
      <c r="O600" s="125"/>
      <c r="P600" s="125"/>
      <c r="Q600" s="125"/>
      <c r="R600" s="125"/>
      <c r="S600" s="125"/>
      <c r="T600" s="125"/>
      <c r="U600" s="810"/>
      <c r="V600" s="810"/>
      <c r="W600" s="810"/>
      <c r="X600" s="810"/>
      <c r="Y600" s="810"/>
      <c r="Z600" s="810"/>
      <c r="AA600" s="810"/>
      <c r="AB600" s="810"/>
      <c r="AC600" s="810"/>
      <c r="AD600" s="810"/>
      <c r="AE600" s="810"/>
      <c r="AF600" s="810"/>
      <c r="AG600" s="810"/>
      <c r="AH600" s="810"/>
      <c r="AI600" s="810"/>
      <c r="AJ600" s="810"/>
    </row>
    <row r="601" spans="1:36" ht="15.75" customHeight="1">
      <c r="A601" s="810"/>
      <c r="B601" s="810"/>
      <c r="C601" s="810"/>
      <c r="D601" s="810"/>
      <c r="E601" s="810"/>
      <c r="F601" s="810"/>
      <c r="G601" s="810"/>
      <c r="H601" s="810"/>
      <c r="I601" s="125"/>
      <c r="J601" s="125"/>
      <c r="K601" s="125"/>
      <c r="L601" s="125"/>
      <c r="M601" s="125"/>
      <c r="N601" s="125"/>
      <c r="O601" s="125"/>
      <c r="P601" s="125"/>
      <c r="Q601" s="125"/>
      <c r="R601" s="125"/>
      <c r="S601" s="125"/>
      <c r="T601" s="125"/>
      <c r="U601" s="810"/>
      <c r="V601" s="810"/>
      <c r="W601" s="810"/>
      <c r="X601" s="810"/>
      <c r="Y601" s="810"/>
      <c r="Z601" s="810"/>
      <c r="AA601" s="810"/>
      <c r="AB601" s="810"/>
      <c r="AC601" s="810"/>
      <c r="AD601" s="810"/>
      <c r="AE601" s="810"/>
      <c r="AF601" s="810"/>
      <c r="AG601" s="810"/>
      <c r="AH601" s="810"/>
      <c r="AI601" s="810"/>
      <c r="AJ601" s="810"/>
    </row>
    <row r="602" spans="1:36" ht="15.75" customHeight="1">
      <c r="A602" s="810"/>
      <c r="B602" s="810"/>
      <c r="C602" s="810"/>
      <c r="D602" s="810"/>
      <c r="E602" s="810"/>
      <c r="F602" s="810"/>
      <c r="G602" s="810"/>
      <c r="H602" s="810"/>
      <c r="I602" s="125"/>
      <c r="J602" s="125"/>
      <c r="K602" s="125"/>
      <c r="L602" s="125"/>
      <c r="M602" s="125"/>
      <c r="N602" s="125"/>
      <c r="O602" s="125"/>
      <c r="P602" s="125"/>
      <c r="Q602" s="125"/>
      <c r="R602" s="125"/>
      <c r="S602" s="125"/>
      <c r="T602" s="125"/>
      <c r="U602" s="810"/>
      <c r="V602" s="810"/>
      <c r="W602" s="810"/>
      <c r="X602" s="810"/>
      <c r="Y602" s="810"/>
      <c r="Z602" s="810"/>
      <c r="AA602" s="810"/>
      <c r="AB602" s="810"/>
      <c r="AC602" s="810"/>
      <c r="AD602" s="810"/>
      <c r="AE602" s="810"/>
      <c r="AF602" s="810"/>
      <c r="AG602" s="810"/>
      <c r="AH602" s="810"/>
      <c r="AI602" s="810"/>
      <c r="AJ602" s="810"/>
    </row>
    <row r="603" spans="1:36" ht="15.75" customHeight="1">
      <c r="A603" s="810"/>
      <c r="B603" s="810"/>
      <c r="C603" s="810"/>
      <c r="D603" s="810"/>
      <c r="E603" s="810"/>
      <c r="F603" s="810"/>
      <c r="G603" s="810"/>
      <c r="H603" s="810"/>
      <c r="I603" s="125"/>
      <c r="J603" s="125"/>
      <c r="K603" s="125"/>
      <c r="L603" s="125"/>
      <c r="M603" s="125"/>
      <c r="N603" s="125"/>
      <c r="O603" s="125"/>
      <c r="P603" s="125"/>
      <c r="Q603" s="125"/>
      <c r="R603" s="125"/>
      <c r="S603" s="125"/>
      <c r="T603" s="125"/>
      <c r="U603" s="810"/>
      <c r="V603" s="810"/>
      <c r="W603" s="810"/>
      <c r="X603" s="810"/>
      <c r="Y603" s="810"/>
      <c r="Z603" s="810"/>
      <c r="AA603" s="810"/>
      <c r="AB603" s="810"/>
      <c r="AC603" s="810"/>
      <c r="AD603" s="810"/>
      <c r="AE603" s="810"/>
      <c r="AF603" s="810"/>
      <c r="AG603" s="810"/>
      <c r="AH603" s="810"/>
      <c r="AI603" s="810"/>
      <c r="AJ603" s="810"/>
    </row>
    <row r="604" spans="1:36" ht="15.75" customHeight="1">
      <c r="A604" s="810"/>
      <c r="B604" s="810"/>
      <c r="C604" s="810"/>
      <c r="D604" s="810"/>
      <c r="E604" s="810"/>
      <c r="F604" s="810"/>
      <c r="G604" s="810"/>
      <c r="H604" s="810"/>
      <c r="I604" s="125"/>
      <c r="J604" s="125"/>
      <c r="K604" s="125"/>
      <c r="L604" s="125"/>
      <c r="M604" s="125"/>
      <c r="N604" s="125"/>
      <c r="O604" s="125"/>
      <c r="P604" s="125"/>
      <c r="Q604" s="125"/>
      <c r="R604" s="125"/>
      <c r="S604" s="125"/>
      <c r="T604" s="125"/>
      <c r="U604" s="810"/>
      <c r="V604" s="810"/>
      <c r="W604" s="810"/>
      <c r="X604" s="810"/>
      <c r="Y604" s="810"/>
      <c r="Z604" s="810"/>
      <c r="AA604" s="810"/>
      <c r="AB604" s="810"/>
      <c r="AC604" s="810"/>
      <c r="AD604" s="810"/>
      <c r="AE604" s="810"/>
      <c r="AF604" s="810"/>
      <c r="AG604" s="810"/>
      <c r="AH604" s="810"/>
      <c r="AI604" s="810"/>
      <c r="AJ604" s="810"/>
    </row>
    <row r="605" spans="1:36" ht="15.75" customHeight="1">
      <c r="A605" s="810"/>
      <c r="B605" s="810"/>
      <c r="C605" s="810"/>
      <c r="D605" s="810"/>
      <c r="E605" s="810"/>
      <c r="F605" s="810"/>
      <c r="G605" s="810"/>
      <c r="H605" s="810"/>
      <c r="I605" s="125"/>
      <c r="J605" s="125"/>
      <c r="K605" s="125"/>
      <c r="L605" s="125"/>
      <c r="M605" s="125"/>
      <c r="N605" s="125"/>
      <c r="O605" s="125"/>
      <c r="P605" s="125"/>
      <c r="Q605" s="125"/>
      <c r="R605" s="125"/>
      <c r="S605" s="125"/>
      <c r="T605" s="125"/>
      <c r="U605" s="810"/>
      <c r="V605" s="810"/>
      <c r="W605" s="810"/>
      <c r="X605" s="810"/>
      <c r="Y605" s="810"/>
      <c r="Z605" s="810"/>
      <c r="AA605" s="810"/>
      <c r="AB605" s="810"/>
      <c r="AC605" s="810"/>
      <c r="AD605" s="810"/>
      <c r="AE605" s="810"/>
      <c r="AF605" s="810"/>
      <c r="AG605" s="810"/>
      <c r="AH605" s="810"/>
      <c r="AI605" s="810"/>
      <c r="AJ605" s="810"/>
    </row>
    <row r="606" spans="1:36" ht="15.75" customHeight="1">
      <c r="A606" s="810"/>
      <c r="B606" s="810"/>
      <c r="C606" s="810"/>
      <c r="D606" s="810"/>
      <c r="E606" s="810"/>
      <c r="F606" s="810"/>
      <c r="G606" s="810"/>
      <c r="H606" s="810"/>
      <c r="I606" s="125"/>
      <c r="J606" s="125"/>
      <c r="K606" s="125"/>
      <c r="L606" s="125"/>
      <c r="M606" s="125"/>
      <c r="N606" s="125"/>
      <c r="O606" s="125"/>
      <c r="P606" s="125"/>
      <c r="Q606" s="125"/>
      <c r="R606" s="125"/>
      <c r="S606" s="125"/>
      <c r="T606" s="125"/>
      <c r="U606" s="810"/>
      <c r="V606" s="810"/>
      <c r="W606" s="810"/>
      <c r="X606" s="810"/>
      <c r="Y606" s="810"/>
      <c r="Z606" s="810"/>
      <c r="AA606" s="810"/>
      <c r="AB606" s="810"/>
      <c r="AC606" s="810"/>
      <c r="AD606" s="810"/>
      <c r="AE606" s="810"/>
      <c r="AF606" s="810"/>
      <c r="AG606" s="810"/>
      <c r="AH606" s="810"/>
      <c r="AI606" s="810"/>
      <c r="AJ606" s="810"/>
    </row>
    <row r="607" spans="1:36" ht="15.75" customHeight="1">
      <c r="A607" s="810"/>
      <c r="B607" s="810"/>
      <c r="C607" s="810"/>
      <c r="D607" s="810"/>
      <c r="E607" s="810"/>
      <c r="F607" s="810"/>
      <c r="G607" s="810"/>
      <c r="H607" s="810"/>
      <c r="I607" s="125"/>
      <c r="J607" s="125"/>
      <c r="K607" s="125"/>
      <c r="L607" s="125"/>
      <c r="M607" s="125"/>
      <c r="N607" s="125"/>
      <c r="O607" s="125"/>
      <c r="P607" s="125"/>
      <c r="Q607" s="125"/>
      <c r="R607" s="125"/>
      <c r="S607" s="125"/>
      <c r="T607" s="125"/>
      <c r="U607" s="810"/>
      <c r="V607" s="810"/>
      <c r="W607" s="810"/>
      <c r="X607" s="810"/>
      <c r="Y607" s="810"/>
      <c r="Z607" s="810"/>
      <c r="AA607" s="810"/>
      <c r="AB607" s="810"/>
      <c r="AC607" s="810"/>
      <c r="AD607" s="810"/>
      <c r="AE607" s="810"/>
      <c r="AF607" s="810"/>
      <c r="AG607" s="810"/>
      <c r="AH607" s="810"/>
      <c r="AI607" s="810"/>
      <c r="AJ607" s="810"/>
    </row>
    <row r="608" spans="1:36" ht="15.75" customHeight="1">
      <c r="A608" s="810"/>
      <c r="B608" s="810"/>
      <c r="C608" s="810"/>
      <c r="D608" s="810"/>
      <c r="E608" s="810"/>
      <c r="F608" s="810"/>
      <c r="G608" s="810"/>
      <c r="H608" s="810"/>
      <c r="I608" s="125"/>
      <c r="J608" s="125"/>
      <c r="K608" s="125"/>
      <c r="L608" s="125"/>
      <c r="M608" s="125"/>
      <c r="N608" s="125"/>
      <c r="O608" s="125"/>
      <c r="P608" s="125"/>
      <c r="Q608" s="125"/>
      <c r="R608" s="125"/>
      <c r="S608" s="125"/>
      <c r="T608" s="125"/>
      <c r="U608" s="810"/>
      <c r="V608" s="810"/>
      <c r="W608" s="810"/>
      <c r="X608" s="810"/>
      <c r="Y608" s="810"/>
      <c r="Z608" s="810"/>
      <c r="AA608" s="810"/>
      <c r="AB608" s="810"/>
      <c r="AC608" s="810"/>
      <c r="AD608" s="810"/>
      <c r="AE608" s="810"/>
      <c r="AF608" s="810"/>
      <c r="AG608" s="810"/>
      <c r="AH608" s="810"/>
      <c r="AI608" s="810"/>
      <c r="AJ608" s="810"/>
    </row>
    <row r="609" spans="1:36" ht="15.75" customHeight="1">
      <c r="A609" s="810"/>
      <c r="B609" s="810"/>
      <c r="C609" s="810"/>
      <c r="D609" s="810"/>
      <c r="E609" s="810"/>
      <c r="F609" s="810"/>
      <c r="G609" s="810"/>
      <c r="H609" s="810"/>
      <c r="I609" s="125"/>
      <c r="J609" s="125"/>
      <c r="K609" s="125"/>
      <c r="L609" s="125"/>
      <c r="M609" s="125"/>
      <c r="N609" s="125"/>
      <c r="O609" s="125"/>
      <c r="P609" s="125"/>
      <c r="Q609" s="125"/>
      <c r="R609" s="125"/>
      <c r="S609" s="125"/>
      <c r="T609" s="125"/>
      <c r="U609" s="810"/>
      <c r="V609" s="810"/>
      <c r="W609" s="810"/>
      <c r="X609" s="810"/>
      <c r="Y609" s="810"/>
      <c r="Z609" s="810"/>
      <c r="AA609" s="810"/>
      <c r="AB609" s="810"/>
      <c r="AC609" s="810"/>
      <c r="AD609" s="810"/>
      <c r="AE609" s="810"/>
      <c r="AF609" s="810"/>
      <c r="AG609" s="810"/>
      <c r="AH609" s="810"/>
      <c r="AI609" s="810"/>
      <c r="AJ609" s="810"/>
    </row>
    <row r="610" spans="1:36" ht="15.75" customHeight="1">
      <c r="A610" s="810"/>
      <c r="B610" s="810"/>
      <c r="C610" s="810"/>
      <c r="D610" s="810"/>
      <c r="E610" s="810"/>
      <c r="F610" s="810"/>
      <c r="G610" s="810"/>
      <c r="H610" s="810"/>
      <c r="I610" s="125"/>
      <c r="J610" s="125"/>
      <c r="K610" s="125"/>
      <c r="L610" s="125"/>
      <c r="M610" s="125"/>
      <c r="N610" s="125"/>
      <c r="O610" s="125"/>
      <c r="P610" s="125"/>
      <c r="Q610" s="125"/>
      <c r="R610" s="125"/>
      <c r="S610" s="125"/>
      <c r="T610" s="125"/>
      <c r="U610" s="810"/>
      <c r="V610" s="810"/>
      <c r="W610" s="810"/>
      <c r="X610" s="810"/>
      <c r="Y610" s="810"/>
      <c r="Z610" s="810"/>
      <c r="AA610" s="810"/>
      <c r="AB610" s="810"/>
      <c r="AC610" s="810"/>
      <c r="AD610" s="810"/>
      <c r="AE610" s="810"/>
      <c r="AF610" s="810"/>
      <c r="AG610" s="810"/>
      <c r="AH610" s="810"/>
      <c r="AI610" s="810"/>
      <c r="AJ610" s="810"/>
    </row>
    <row r="611" spans="1:36" ht="15.75" customHeight="1">
      <c r="A611" s="810"/>
      <c r="B611" s="810"/>
      <c r="C611" s="810"/>
      <c r="D611" s="810"/>
      <c r="E611" s="810"/>
      <c r="F611" s="810"/>
      <c r="G611" s="810"/>
      <c r="H611" s="810"/>
      <c r="I611" s="125"/>
      <c r="J611" s="125"/>
      <c r="K611" s="125"/>
      <c r="L611" s="125"/>
      <c r="M611" s="125"/>
      <c r="N611" s="125"/>
      <c r="O611" s="125"/>
      <c r="P611" s="125"/>
      <c r="Q611" s="125"/>
      <c r="R611" s="125"/>
      <c r="S611" s="125"/>
      <c r="T611" s="125"/>
      <c r="U611" s="810"/>
      <c r="V611" s="810"/>
      <c r="W611" s="810"/>
      <c r="X611" s="810"/>
      <c r="Y611" s="810"/>
      <c r="Z611" s="810"/>
      <c r="AA611" s="810"/>
      <c r="AB611" s="810"/>
      <c r="AC611" s="810"/>
      <c r="AD611" s="810"/>
      <c r="AE611" s="810"/>
      <c r="AF611" s="810"/>
      <c r="AG611" s="810"/>
      <c r="AH611" s="810"/>
      <c r="AI611" s="810"/>
      <c r="AJ611" s="810"/>
    </row>
    <row r="612" spans="1:36" ht="15.75" customHeight="1">
      <c r="A612" s="810"/>
      <c r="B612" s="810"/>
      <c r="C612" s="810"/>
      <c r="D612" s="810"/>
      <c r="E612" s="810"/>
      <c r="F612" s="810"/>
      <c r="G612" s="810"/>
      <c r="H612" s="810"/>
      <c r="I612" s="125"/>
      <c r="J612" s="125"/>
      <c r="K612" s="125"/>
      <c r="L612" s="125"/>
      <c r="M612" s="125"/>
      <c r="N612" s="125"/>
      <c r="O612" s="125"/>
      <c r="P612" s="125"/>
      <c r="Q612" s="125"/>
      <c r="R612" s="125"/>
      <c r="S612" s="125"/>
      <c r="T612" s="125"/>
      <c r="U612" s="810"/>
      <c r="V612" s="810"/>
      <c r="W612" s="810"/>
      <c r="X612" s="810"/>
      <c r="Y612" s="810"/>
      <c r="Z612" s="810"/>
      <c r="AA612" s="810"/>
      <c r="AB612" s="810"/>
      <c r="AC612" s="810"/>
      <c r="AD612" s="810"/>
      <c r="AE612" s="810"/>
      <c r="AF612" s="810"/>
      <c r="AG612" s="810"/>
      <c r="AH612" s="810"/>
      <c r="AI612" s="810"/>
      <c r="AJ612" s="810"/>
    </row>
    <row r="613" spans="1:36" ht="15.75" customHeight="1">
      <c r="A613" s="810"/>
      <c r="B613" s="810"/>
      <c r="C613" s="810"/>
      <c r="D613" s="810"/>
      <c r="E613" s="810"/>
      <c r="F613" s="810"/>
      <c r="G613" s="810"/>
      <c r="H613" s="810"/>
      <c r="I613" s="125"/>
      <c r="J613" s="125"/>
      <c r="K613" s="125"/>
      <c r="L613" s="125"/>
      <c r="M613" s="125"/>
      <c r="N613" s="125"/>
      <c r="O613" s="125"/>
      <c r="P613" s="125"/>
      <c r="Q613" s="125"/>
      <c r="R613" s="125"/>
      <c r="S613" s="125"/>
      <c r="T613" s="125"/>
      <c r="U613" s="810"/>
      <c r="V613" s="810"/>
      <c r="W613" s="810"/>
      <c r="X613" s="810"/>
      <c r="Y613" s="810"/>
      <c r="Z613" s="810"/>
      <c r="AA613" s="810"/>
      <c r="AB613" s="810"/>
      <c r="AC613" s="810"/>
      <c r="AD613" s="810"/>
      <c r="AE613" s="810"/>
      <c r="AF613" s="810"/>
      <c r="AG613" s="810"/>
      <c r="AH613" s="810"/>
      <c r="AI613" s="810"/>
      <c r="AJ613" s="810"/>
    </row>
    <row r="614" spans="1:36" ht="15.75" customHeight="1">
      <c r="A614" s="810"/>
      <c r="B614" s="810"/>
      <c r="C614" s="810"/>
      <c r="D614" s="810"/>
      <c r="E614" s="810"/>
      <c r="F614" s="810"/>
      <c r="G614" s="810"/>
      <c r="H614" s="810"/>
      <c r="I614" s="125"/>
      <c r="J614" s="125"/>
      <c r="K614" s="125"/>
      <c r="L614" s="125"/>
      <c r="M614" s="125"/>
      <c r="N614" s="125"/>
      <c r="O614" s="125"/>
      <c r="P614" s="125"/>
      <c r="Q614" s="125"/>
      <c r="R614" s="125"/>
      <c r="S614" s="125"/>
      <c r="T614" s="125"/>
      <c r="U614" s="810"/>
      <c r="V614" s="810"/>
      <c r="W614" s="810"/>
      <c r="X614" s="810"/>
      <c r="Y614" s="810"/>
      <c r="Z614" s="810"/>
      <c r="AA614" s="810"/>
      <c r="AB614" s="810"/>
      <c r="AC614" s="810"/>
      <c r="AD614" s="810"/>
      <c r="AE614" s="810"/>
      <c r="AF614" s="810"/>
      <c r="AG614" s="810"/>
      <c r="AH614" s="810"/>
      <c r="AI614" s="810"/>
      <c r="AJ614" s="810"/>
    </row>
    <row r="615" spans="1:36" ht="15.75" customHeight="1">
      <c r="A615" s="810"/>
      <c r="B615" s="810"/>
      <c r="C615" s="810"/>
      <c r="D615" s="810"/>
      <c r="E615" s="810"/>
      <c r="F615" s="810"/>
      <c r="G615" s="810"/>
      <c r="H615" s="810"/>
      <c r="I615" s="125"/>
      <c r="J615" s="125"/>
      <c r="K615" s="125"/>
      <c r="L615" s="125"/>
      <c r="M615" s="125"/>
      <c r="N615" s="125"/>
      <c r="O615" s="125"/>
      <c r="P615" s="125"/>
      <c r="Q615" s="125"/>
      <c r="R615" s="125"/>
      <c r="S615" s="125"/>
      <c r="T615" s="125"/>
      <c r="U615" s="810"/>
      <c r="V615" s="810"/>
      <c r="W615" s="810"/>
      <c r="X615" s="810"/>
      <c r="Y615" s="810"/>
      <c r="Z615" s="810"/>
      <c r="AA615" s="810"/>
      <c r="AB615" s="810"/>
      <c r="AC615" s="810"/>
      <c r="AD615" s="810"/>
      <c r="AE615" s="810"/>
      <c r="AF615" s="810"/>
      <c r="AG615" s="810"/>
      <c r="AH615" s="810"/>
      <c r="AI615" s="810"/>
      <c r="AJ615" s="810"/>
    </row>
    <row r="616" spans="1:36" ht="15.75" customHeight="1">
      <c r="A616" s="810"/>
      <c r="B616" s="810"/>
      <c r="C616" s="810"/>
      <c r="D616" s="810"/>
      <c r="E616" s="810"/>
      <c r="F616" s="810"/>
      <c r="G616" s="810"/>
      <c r="H616" s="810"/>
      <c r="I616" s="125"/>
      <c r="J616" s="125"/>
      <c r="K616" s="125"/>
      <c r="L616" s="125"/>
      <c r="M616" s="125"/>
      <c r="N616" s="125"/>
      <c r="O616" s="125"/>
      <c r="P616" s="125"/>
      <c r="Q616" s="125"/>
      <c r="R616" s="125"/>
      <c r="S616" s="125"/>
      <c r="T616" s="125"/>
      <c r="U616" s="810"/>
      <c r="V616" s="810"/>
      <c r="W616" s="810"/>
      <c r="X616" s="810"/>
      <c r="Y616" s="810"/>
      <c r="Z616" s="810"/>
      <c r="AA616" s="810"/>
      <c r="AB616" s="810"/>
      <c r="AC616" s="810"/>
      <c r="AD616" s="810"/>
      <c r="AE616" s="810"/>
      <c r="AF616" s="810"/>
      <c r="AG616" s="810"/>
      <c r="AH616" s="810"/>
      <c r="AI616" s="810"/>
      <c r="AJ616" s="810"/>
    </row>
    <row r="617" spans="1:36" ht="15.75" customHeight="1">
      <c r="A617" s="810"/>
      <c r="B617" s="810"/>
      <c r="C617" s="810"/>
      <c r="D617" s="810"/>
      <c r="E617" s="810"/>
      <c r="F617" s="810"/>
      <c r="G617" s="810"/>
      <c r="H617" s="810"/>
      <c r="I617" s="125"/>
      <c r="J617" s="125"/>
      <c r="K617" s="125"/>
      <c r="L617" s="125"/>
      <c r="M617" s="125"/>
      <c r="N617" s="125"/>
      <c r="O617" s="125"/>
      <c r="P617" s="125"/>
      <c r="Q617" s="125"/>
      <c r="R617" s="125"/>
      <c r="S617" s="125"/>
      <c r="T617" s="125"/>
      <c r="U617" s="810"/>
      <c r="V617" s="810"/>
      <c r="W617" s="810"/>
      <c r="X617" s="810"/>
      <c r="Y617" s="810"/>
      <c r="Z617" s="810"/>
      <c r="AA617" s="810"/>
      <c r="AB617" s="810"/>
      <c r="AC617" s="810"/>
      <c r="AD617" s="810"/>
      <c r="AE617" s="810"/>
      <c r="AF617" s="810"/>
      <c r="AG617" s="810"/>
      <c r="AH617" s="810"/>
      <c r="AI617" s="810"/>
      <c r="AJ617" s="810"/>
    </row>
    <row r="618" spans="1:36" ht="15.75" customHeight="1">
      <c r="A618" s="810"/>
      <c r="B618" s="810"/>
      <c r="C618" s="810"/>
      <c r="D618" s="810"/>
      <c r="E618" s="810"/>
      <c r="F618" s="810"/>
      <c r="G618" s="810"/>
      <c r="H618" s="810"/>
      <c r="I618" s="125"/>
      <c r="J618" s="125"/>
      <c r="K618" s="125"/>
      <c r="L618" s="125"/>
      <c r="M618" s="125"/>
      <c r="N618" s="125"/>
      <c r="O618" s="125"/>
      <c r="P618" s="125"/>
      <c r="Q618" s="125"/>
      <c r="R618" s="125"/>
      <c r="S618" s="125"/>
      <c r="T618" s="125"/>
      <c r="U618" s="810"/>
      <c r="V618" s="810"/>
      <c r="W618" s="810"/>
      <c r="X618" s="810"/>
      <c r="Y618" s="810"/>
      <c r="Z618" s="810"/>
      <c r="AA618" s="810"/>
      <c r="AB618" s="810"/>
      <c r="AC618" s="810"/>
      <c r="AD618" s="810"/>
      <c r="AE618" s="810"/>
      <c r="AF618" s="810"/>
      <c r="AG618" s="810"/>
      <c r="AH618" s="810"/>
      <c r="AI618" s="810"/>
      <c r="AJ618" s="810"/>
    </row>
    <row r="619" spans="1:36" ht="15.75" customHeight="1">
      <c r="A619" s="810"/>
      <c r="B619" s="810"/>
      <c r="C619" s="810"/>
      <c r="D619" s="810"/>
      <c r="E619" s="810"/>
      <c r="F619" s="810"/>
      <c r="G619" s="810"/>
      <c r="H619" s="810"/>
      <c r="I619" s="125"/>
      <c r="J619" s="125"/>
      <c r="K619" s="125"/>
      <c r="L619" s="125"/>
      <c r="M619" s="125"/>
      <c r="N619" s="125"/>
      <c r="O619" s="125"/>
      <c r="P619" s="125"/>
      <c r="Q619" s="125"/>
      <c r="R619" s="125"/>
      <c r="S619" s="125"/>
      <c r="T619" s="125"/>
      <c r="U619" s="810"/>
      <c r="V619" s="810"/>
      <c r="W619" s="810"/>
      <c r="X619" s="810"/>
      <c r="Y619" s="810"/>
      <c r="Z619" s="810"/>
      <c r="AA619" s="810"/>
      <c r="AB619" s="810"/>
      <c r="AC619" s="810"/>
      <c r="AD619" s="810"/>
      <c r="AE619" s="810"/>
      <c r="AF619" s="810"/>
      <c r="AG619" s="810"/>
      <c r="AH619" s="810"/>
      <c r="AI619" s="810"/>
      <c r="AJ619" s="810"/>
    </row>
    <row r="620" spans="1:36" ht="15.75" customHeight="1">
      <c r="A620" s="810"/>
      <c r="B620" s="810"/>
      <c r="C620" s="810"/>
      <c r="D620" s="810"/>
      <c r="E620" s="810"/>
      <c r="F620" s="810"/>
      <c r="G620" s="810"/>
      <c r="H620" s="810"/>
      <c r="I620" s="125"/>
      <c r="J620" s="125"/>
      <c r="K620" s="125"/>
      <c r="L620" s="125"/>
      <c r="M620" s="125"/>
      <c r="N620" s="125"/>
      <c r="O620" s="125"/>
      <c r="P620" s="125"/>
      <c r="Q620" s="125"/>
      <c r="R620" s="125"/>
      <c r="S620" s="125"/>
      <c r="T620" s="125"/>
      <c r="U620" s="810"/>
      <c r="V620" s="810"/>
      <c r="W620" s="810"/>
      <c r="X620" s="810"/>
      <c r="Y620" s="810"/>
      <c r="Z620" s="810"/>
      <c r="AA620" s="810"/>
      <c r="AB620" s="810"/>
      <c r="AC620" s="810"/>
      <c r="AD620" s="810"/>
      <c r="AE620" s="810"/>
      <c r="AF620" s="810"/>
      <c r="AG620" s="810"/>
      <c r="AH620" s="810"/>
      <c r="AI620" s="810"/>
      <c r="AJ620" s="810"/>
    </row>
    <row r="621" spans="1:36" ht="15.75" customHeight="1">
      <c r="A621" s="810"/>
      <c r="B621" s="810"/>
      <c r="C621" s="810"/>
      <c r="D621" s="810"/>
      <c r="E621" s="810"/>
      <c r="F621" s="810"/>
      <c r="G621" s="810"/>
      <c r="H621" s="810"/>
      <c r="I621" s="125"/>
      <c r="J621" s="125"/>
      <c r="K621" s="125"/>
      <c r="L621" s="125"/>
      <c r="M621" s="125"/>
      <c r="N621" s="125"/>
      <c r="O621" s="125"/>
      <c r="P621" s="125"/>
      <c r="Q621" s="125"/>
      <c r="R621" s="125"/>
      <c r="S621" s="125"/>
      <c r="T621" s="125"/>
      <c r="U621" s="810"/>
      <c r="V621" s="810"/>
      <c r="W621" s="810"/>
      <c r="X621" s="810"/>
      <c r="Y621" s="810"/>
      <c r="Z621" s="810"/>
      <c r="AA621" s="810"/>
      <c r="AB621" s="810"/>
      <c r="AC621" s="810"/>
      <c r="AD621" s="810"/>
      <c r="AE621" s="810"/>
      <c r="AF621" s="810"/>
      <c r="AG621" s="810"/>
      <c r="AH621" s="810"/>
      <c r="AI621" s="810"/>
      <c r="AJ621" s="810"/>
    </row>
    <row r="622" spans="1:36" ht="15.75" customHeight="1">
      <c r="A622" s="810"/>
      <c r="B622" s="810"/>
      <c r="C622" s="810"/>
      <c r="D622" s="810"/>
      <c r="E622" s="810"/>
      <c r="F622" s="810"/>
      <c r="G622" s="810"/>
      <c r="H622" s="810"/>
      <c r="I622" s="125"/>
      <c r="J622" s="125"/>
      <c r="K622" s="125"/>
      <c r="L622" s="125"/>
      <c r="M622" s="125"/>
      <c r="N622" s="125"/>
      <c r="O622" s="125"/>
      <c r="P622" s="125"/>
      <c r="Q622" s="125"/>
      <c r="R622" s="125"/>
      <c r="S622" s="125"/>
      <c r="T622" s="125"/>
      <c r="U622" s="810"/>
      <c r="V622" s="810"/>
      <c r="W622" s="810"/>
      <c r="X622" s="810"/>
      <c r="Y622" s="810"/>
      <c r="Z622" s="810"/>
      <c r="AA622" s="810"/>
      <c r="AB622" s="810"/>
      <c r="AC622" s="810"/>
      <c r="AD622" s="810"/>
      <c r="AE622" s="810"/>
      <c r="AF622" s="810"/>
      <c r="AG622" s="810"/>
      <c r="AH622" s="810"/>
      <c r="AI622" s="810"/>
      <c r="AJ622" s="810"/>
    </row>
    <row r="623" spans="1:36" ht="15.75" customHeight="1">
      <c r="A623" s="810"/>
      <c r="B623" s="810"/>
      <c r="C623" s="810"/>
      <c r="D623" s="810"/>
      <c r="E623" s="810"/>
      <c r="F623" s="810"/>
      <c r="G623" s="810"/>
      <c r="H623" s="810"/>
      <c r="I623" s="125"/>
      <c r="J623" s="125"/>
      <c r="K623" s="125"/>
      <c r="L623" s="125"/>
      <c r="M623" s="125"/>
      <c r="N623" s="125"/>
      <c r="O623" s="125"/>
      <c r="P623" s="125"/>
      <c r="Q623" s="125"/>
      <c r="R623" s="125"/>
      <c r="S623" s="125"/>
      <c r="T623" s="125"/>
      <c r="U623" s="810"/>
      <c r="V623" s="810"/>
      <c r="W623" s="810"/>
      <c r="X623" s="810"/>
      <c r="Y623" s="810"/>
      <c r="Z623" s="810"/>
      <c r="AA623" s="810"/>
      <c r="AB623" s="810"/>
      <c r="AC623" s="810"/>
      <c r="AD623" s="810"/>
      <c r="AE623" s="810"/>
      <c r="AF623" s="810"/>
      <c r="AG623" s="810"/>
      <c r="AH623" s="810"/>
      <c r="AI623" s="810"/>
      <c r="AJ623" s="810"/>
    </row>
    <row r="624" spans="1:36" ht="15.75" customHeight="1">
      <c r="A624" s="810"/>
      <c r="B624" s="810"/>
      <c r="C624" s="810"/>
      <c r="D624" s="810"/>
      <c r="E624" s="810"/>
      <c r="F624" s="810"/>
      <c r="G624" s="810"/>
      <c r="H624" s="810"/>
      <c r="I624" s="125"/>
      <c r="J624" s="125"/>
      <c r="K624" s="125"/>
      <c r="L624" s="125"/>
      <c r="M624" s="125"/>
      <c r="N624" s="125"/>
      <c r="O624" s="125"/>
      <c r="P624" s="125"/>
      <c r="Q624" s="125"/>
      <c r="R624" s="125"/>
      <c r="S624" s="125"/>
      <c r="T624" s="125"/>
      <c r="U624" s="810"/>
      <c r="V624" s="810"/>
      <c r="W624" s="810"/>
      <c r="X624" s="810"/>
      <c r="Y624" s="810"/>
      <c r="Z624" s="810"/>
      <c r="AA624" s="810"/>
      <c r="AB624" s="810"/>
      <c r="AC624" s="810"/>
      <c r="AD624" s="810"/>
      <c r="AE624" s="810"/>
      <c r="AF624" s="810"/>
      <c r="AG624" s="810"/>
      <c r="AH624" s="810"/>
      <c r="AI624" s="810"/>
      <c r="AJ624" s="810"/>
    </row>
    <row r="625" spans="1:36" ht="15.75" customHeight="1">
      <c r="A625" s="810"/>
      <c r="B625" s="810"/>
      <c r="C625" s="810"/>
      <c r="D625" s="810"/>
      <c r="E625" s="810"/>
      <c r="F625" s="810"/>
      <c r="G625" s="810"/>
      <c r="H625" s="810"/>
      <c r="I625" s="125"/>
      <c r="J625" s="125"/>
      <c r="K625" s="125"/>
      <c r="L625" s="125"/>
      <c r="M625" s="125"/>
      <c r="N625" s="125"/>
      <c r="O625" s="125"/>
      <c r="P625" s="125"/>
      <c r="Q625" s="125"/>
      <c r="R625" s="125"/>
      <c r="S625" s="125"/>
      <c r="T625" s="125"/>
      <c r="U625" s="810"/>
      <c r="V625" s="810"/>
      <c r="W625" s="810"/>
      <c r="X625" s="810"/>
      <c r="Y625" s="810"/>
      <c r="Z625" s="810"/>
      <c r="AA625" s="810"/>
      <c r="AB625" s="810"/>
      <c r="AC625" s="810"/>
      <c r="AD625" s="810"/>
      <c r="AE625" s="810"/>
      <c r="AF625" s="810"/>
      <c r="AG625" s="810"/>
      <c r="AH625" s="810"/>
      <c r="AI625" s="810"/>
      <c r="AJ625" s="810"/>
    </row>
    <row r="626" spans="1:36" ht="15.75" customHeight="1">
      <c r="A626" s="810"/>
      <c r="B626" s="810"/>
      <c r="C626" s="810"/>
      <c r="D626" s="810"/>
      <c r="E626" s="810"/>
      <c r="F626" s="810"/>
      <c r="G626" s="810"/>
      <c r="H626" s="810"/>
      <c r="I626" s="125"/>
      <c r="J626" s="125"/>
      <c r="K626" s="125"/>
      <c r="L626" s="125"/>
      <c r="M626" s="125"/>
      <c r="N626" s="125"/>
      <c r="O626" s="125"/>
      <c r="P626" s="125"/>
      <c r="Q626" s="125"/>
      <c r="R626" s="125"/>
      <c r="S626" s="125"/>
      <c r="T626" s="125"/>
      <c r="U626" s="810"/>
      <c r="V626" s="810"/>
      <c r="W626" s="810"/>
      <c r="X626" s="810"/>
      <c r="Y626" s="810"/>
      <c r="Z626" s="810"/>
      <c r="AA626" s="810"/>
      <c r="AB626" s="810"/>
      <c r="AC626" s="810"/>
      <c r="AD626" s="810"/>
      <c r="AE626" s="810"/>
      <c r="AF626" s="810"/>
      <c r="AG626" s="810"/>
      <c r="AH626" s="810"/>
      <c r="AI626" s="810"/>
      <c r="AJ626" s="810"/>
    </row>
    <row r="627" spans="1:36" ht="15.75" customHeight="1">
      <c r="A627" s="810"/>
      <c r="B627" s="810"/>
      <c r="C627" s="810"/>
      <c r="D627" s="810"/>
      <c r="E627" s="810"/>
      <c r="F627" s="810"/>
      <c r="G627" s="810"/>
      <c r="H627" s="810"/>
      <c r="I627" s="125"/>
      <c r="J627" s="125"/>
      <c r="K627" s="125"/>
      <c r="L627" s="125"/>
      <c r="M627" s="125"/>
      <c r="N627" s="125"/>
      <c r="O627" s="125"/>
      <c r="P627" s="125"/>
      <c r="Q627" s="125"/>
      <c r="R627" s="125"/>
      <c r="S627" s="125"/>
      <c r="T627" s="125"/>
      <c r="U627" s="810"/>
      <c r="V627" s="810"/>
      <c r="W627" s="810"/>
      <c r="X627" s="810"/>
      <c r="Y627" s="810"/>
      <c r="Z627" s="810"/>
      <c r="AA627" s="810"/>
      <c r="AB627" s="810"/>
      <c r="AC627" s="810"/>
      <c r="AD627" s="810"/>
      <c r="AE627" s="810"/>
      <c r="AF627" s="810"/>
      <c r="AG627" s="810"/>
      <c r="AH627" s="810"/>
      <c r="AI627" s="810"/>
      <c r="AJ627" s="810"/>
    </row>
    <row r="628" spans="1:36" ht="15.75" customHeight="1">
      <c r="A628" s="810"/>
      <c r="B628" s="810"/>
      <c r="C628" s="810"/>
      <c r="D628" s="810"/>
      <c r="E628" s="810"/>
      <c r="F628" s="810"/>
      <c r="G628" s="810"/>
      <c r="H628" s="810"/>
      <c r="I628" s="125"/>
      <c r="J628" s="125"/>
      <c r="K628" s="125"/>
      <c r="L628" s="125"/>
      <c r="M628" s="125"/>
      <c r="N628" s="125"/>
      <c r="O628" s="125"/>
      <c r="P628" s="125"/>
      <c r="Q628" s="125"/>
      <c r="R628" s="125"/>
      <c r="S628" s="125"/>
      <c r="T628" s="125"/>
      <c r="U628" s="810"/>
      <c r="V628" s="810"/>
      <c r="W628" s="810"/>
      <c r="X628" s="810"/>
      <c r="Y628" s="810"/>
      <c r="Z628" s="810"/>
      <c r="AA628" s="810"/>
      <c r="AB628" s="810"/>
      <c r="AC628" s="810"/>
      <c r="AD628" s="810"/>
      <c r="AE628" s="810"/>
      <c r="AF628" s="810"/>
      <c r="AG628" s="810"/>
      <c r="AH628" s="810"/>
      <c r="AI628" s="810"/>
      <c r="AJ628" s="810"/>
    </row>
    <row r="629" spans="1:36" ht="15.75" customHeight="1">
      <c r="A629" s="810"/>
      <c r="B629" s="810"/>
      <c r="C629" s="810"/>
      <c r="D629" s="810"/>
      <c r="E629" s="810"/>
      <c r="F629" s="810"/>
      <c r="G629" s="810"/>
      <c r="H629" s="810"/>
      <c r="I629" s="125"/>
      <c r="J629" s="125"/>
      <c r="K629" s="125"/>
      <c r="L629" s="125"/>
      <c r="M629" s="125"/>
      <c r="N629" s="125"/>
      <c r="O629" s="125"/>
      <c r="P629" s="125"/>
      <c r="Q629" s="125"/>
      <c r="R629" s="125"/>
      <c r="S629" s="125"/>
      <c r="T629" s="125"/>
      <c r="U629" s="810"/>
      <c r="V629" s="810"/>
      <c r="W629" s="810"/>
      <c r="X629" s="810"/>
      <c r="Y629" s="810"/>
      <c r="Z629" s="810"/>
      <c r="AA629" s="810"/>
      <c r="AB629" s="810"/>
      <c r="AC629" s="810"/>
      <c r="AD629" s="810"/>
      <c r="AE629" s="810"/>
      <c r="AF629" s="810"/>
      <c r="AG629" s="810"/>
      <c r="AH629" s="810"/>
      <c r="AI629" s="810"/>
      <c r="AJ629" s="810"/>
    </row>
    <row r="630" spans="1:36" ht="15.75" customHeight="1">
      <c r="A630" s="810"/>
      <c r="B630" s="810"/>
      <c r="C630" s="810"/>
      <c r="D630" s="810"/>
      <c r="E630" s="810"/>
      <c r="F630" s="810"/>
      <c r="G630" s="810"/>
      <c r="H630" s="810"/>
      <c r="I630" s="125"/>
      <c r="J630" s="125"/>
      <c r="K630" s="125"/>
      <c r="L630" s="125"/>
      <c r="M630" s="125"/>
      <c r="N630" s="125"/>
      <c r="O630" s="125"/>
      <c r="P630" s="125"/>
      <c r="Q630" s="125"/>
      <c r="R630" s="125"/>
      <c r="S630" s="125"/>
      <c r="T630" s="125"/>
      <c r="U630" s="810"/>
      <c r="V630" s="810"/>
      <c r="W630" s="810"/>
      <c r="X630" s="810"/>
      <c r="Y630" s="810"/>
      <c r="Z630" s="810"/>
      <c r="AA630" s="810"/>
      <c r="AB630" s="810"/>
      <c r="AC630" s="810"/>
      <c r="AD630" s="810"/>
      <c r="AE630" s="810"/>
      <c r="AF630" s="810"/>
      <c r="AG630" s="810"/>
      <c r="AH630" s="810"/>
      <c r="AI630" s="810"/>
      <c r="AJ630" s="810"/>
    </row>
    <row r="631" spans="1:36" ht="15.75" customHeight="1">
      <c r="A631" s="810"/>
      <c r="B631" s="810"/>
      <c r="C631" s="810"/>
      <c r="D631" s="810"/>
      <c r="E631" s="810"/>
      <c r="F631" s="810"/>
      <c r="G631" s="810"/>
      <c r="H631" s="810"/>
      <c r="I631" s="125"/>
      <c r="J631" s="125"/>
      <c r="K631" s="125"/>
      <c r="L631" s="125"/>
      <c r="M631" s="125"/>
      <c r="N631" s="125"/>
      <c r="O631" s="125"/>
      <c r="P631" s="125"/>
      <c r="Q631" s="125"/>
      <c r="R631" s="125"/>
      <c r="S631" s="125"/>
      <c r="T631" s="125"/>
      <c r="U631" s="810"/>
      <c r="V631" s="810"/>
      <c r="W631" s="810"/>
      <c r="X631" s="810"/>
      <c r="Y631" s="810"/>
      <c r="Z631" s="810"/>
      <c r="AA631" s="810"/>
      <c r="AB631" s="810"/>
      <c r="AC631" s="810"/>
      <c r="AD631" s="810"/>
      <c r="AE631" s="810"/>
      <c r="AF631" s="810"/>
      <c r="AG631" s="810"/>
      <c r="AH631" s="810"/>
      <c r="AI631" s="810"/>
      <c r="AJ631" s="810"/>
    </row>
    <row r="632" spans="1:36" ht="15.75" customHeight="1">
      <c r="A632" s="810"/>
      <c r="B632" s="810"/>
      <c r="C632" s="810"/>
      <c r="D632" s="810"/>
      <c r="E632" s="810"/>
      <c r="F632" s="810"/>
      <c r="G632" s="810"/>
      <c r="H632" s="810"/>
      <c r="I632" s="125"/>
      <c r="J632" s="125"/>
      <c r="K632" s="125"/>
      <c r="L632" s="125"/>
      <c r="M632" s="125"/>
      <c r="N632" s="125"/>
      <c r="O632" s="125"/>
      <c r="P632" s="125"/>
      <c r="Q632" s="125"/>
      <c r="R632" s="125"/>
      <c r="S632" s="125"/>
      <c r="T632" s="125"/>
      <c r="U632" s="810"/>
      <c r="V632" s="810"/>
      <c r="W632" s="810"/>
      <c r="X632" s="810"/>
      <c r="Y632" s="810"/>
      <c r="Z632" s="810"/>
      <c r="AA632" s="810"/>
      <c r="AB632" s="810"/>
      <c r="AC632" s="810"/>
      <c r="AD632" s="810"/>
      <c r="AE632" s="810"/>
      <c r="AF632" s="810"/>
      <c r="AG632" s="810"/>
      <c r="AH632" s="810"/>
      <c r="AI632" s="810"/>
      <c r="AJ632" s="810"/>
    </row>
    <row r="633" spans="1:36" ht="15.75" customHeight="1">
      <c r="A633" s="810"/>
      <c r="B633" s="810"/>
      <c r="C633" s="810"/>
      <c r="D633" s="810"/>
      <c r="E633" s="810"/>
      <c r="F633" s="810"/>
      <c r="G633" s="810"/>
      <c r="H633" s="810"/>
      <c r="I633" s="125"/>
      <c r="J633" s="125"/>
      <c r="K633" s="125"/>
      <c r="L633" s="125"/>
      <c r="M633" s="125"/>
      <c r="N633" s="125"/>
      <c r="O633" s="125"/>
      <c r="P633" s="125"/>
      <c r="Q633" s="125"/>
      <c r="R633" s="125"/>
      <c r="S633" s="125"/>
      <c r="T633" s="125"/>
      <c r="U633" s="810"/>
      <c r="V633" s="810"/>
      <c r="W633" s="810"/>
      <c r="X633" s="810"/>
      <c r="Y633" s="810"/>
      <c r="Z633" s="810"/>
      <c r="AA633" s="810"/>
      <c r="AB633" s="810"/>
      <c r="AC633" s="810"/>
      <c r="AD633" s="810"/>
      <c r="AE633" s="810"/>
      <c r="AF633" s="810"/>
      <c r="AG633" s="810"/>
      <c r="AH633" s="810"/>
      <c r="AI633" s="810"/>
      <c r="AJ633" s="810"/>
    </row>
    <row r="634" spans="1:36" ht="15.75" customHeight="1">
      <c r="A634" s="810"/>
      <c r="B634" s="810"/>
      <c r="C634" s="810"/>
      <c r="D634" s="810"/>
      <c r="E634" s="810"/>
      <c r="F634" s="810"/>
      <c r="G634" s="810"/>
      <c r="H634" s="810"/>
      <c r="I634" s="125"/>
      <c r="J634" s="125"/>
      <c r="K634" s="125"/>
      <c r="L634" s="125"/>
      <c r="M634" s="125"/>
      <c r="N634" s="125"/>
      <c r="O634" s="125"/>
      <c r="P634" s="125"/>
      <c r="Q634" s="125"/>
      <c r="R634" s="125"/>
      <c r="S634" s="125"/>
      <c r="T634" s="125"/>
      <c r="U634" s="810"/>
      <c r="V634" s="810"/>
      <c r="W634" s="810"/>
      <c r="X634" s="810"/>
      <c r="Y634" s="810"/>
      <c r="Z634" s="810"/>
      <c r="AA634" s="810"/>
      <c r="AB634" s="810"/>
      <c r="AC634" s="810"/>
      <c r="AD634" s="810"/>
      <c r="AE634" s="810"/>
      <c r="AF634" s="810"/>
      <c r="AG634" s="810"/>
      <c r="AH634" s="810"/>
      <c r="AI634" s="810"/>
      <c r="AJ634" s="810"/>
    </row>
    <row r="635" spans="1:36" ht="15.75" customHeight="1">
      <c r="A635" s="810"/>
      <c r="B635" s="810"/>
      <c r="C635" s="810"/>
      <c r="D635" s="810"/>
      <c r="E635" s="810"/>
      <c r="F635" s="810"/>
      <c r="G635" s="810"/>
      <c r="H635" s="810"/>
      <c r="I635" s="125"/>
      <c r="J635" s="125"/>
      <c r="K635" s="125"/>
      <c r="L635" s="125"/>
      <c r="M635" s="125"/>
      <c r="N635" s="125"/>
      <c r="O635" s="125"/>
      <c r="P635" s="125"/>
      <c r="Q635" s="125"/>
      <c r="R635" s="125"/>
      <c r="S635" s="125"/>
      <c r="T635" s="125"/>
      <c r="U635" s="810"/>
      <c r="V635" s="810"/>
      <c r="W635" s="810"/>
      <c r="X635" s="810"/>
      <c r="Y635" s="810"/>
      <c r="Z635" s="810"/>
      <c r="AA635" s="810"/>
      <c r="AB635" s="810"/>
      <c r="AC635" s="810"/>
      <c r="AD635" s="810"/>
      <c r="AE635" s="810"/>
      <c r="AF635" s="810"/>
      <c r="AG635" s="810"/>
      <c r="AH635" s="810"/>
      <c r="AI635" s="810"/>
      <c r="AJ635" s="810"/>
    </row>
    <row r="636" spans="1:36" ht="15.75" customHeight="1">
      <c r="A636" s="810"/>
      <c r="B636" s="810"/>
      <c r="C636" s="810"/>
      <c r="D636" s="810"/>
      <c r="E636" s="810"/>
      <c r="F636" s="810"/>
      <c r="G636" s="810"/>
      <c r="H636" s="810"/>
      <c r="I636" s="125"/>
      <c r="J636" s="125"/>
      <c r="K636" s="125"/>
      <c r="L636" s="125"/>
      <c r="M636" s="125"/>
      <c r="N636" s="125"/>
      <c r="O636" s="125"/>
      <c r="P636" s="125"/>
      <c r="Q636" s="125"/>
      <c r="R636" s="125"/>
      <c r="S636" s="125"/>
      <c r="T636" s="125"/>
      <c r="U636" s="810"/>
      <c r="V636" s="810"/>
      <c r="W636" s="810"/>
      <c r="X636" s="810"/>
      <c r="Y636" s="810"/>
      <c r="Z636" s="810"/>
      <c r="AA636" s="810"/>
      <c r="AB636" s="810"/>
      <c r="AC636" s="810"/>
      <c r="AD636" s="810"/>
      <c r="AE636" s="810"/>
      <c r="AF636" s="810"/>
      <c r="AG636" s="810"/>
      <c r="AH636" s="810"/>
      <c r="AI636" s="810"/>
      <c r="AJ636" s="810"/>
    </row>
    <row r="637" spans="1:36" ht="15.75" customHeight="1">
      <c r="A637" s="810"/>
      <c r="B637" s="810"/>
      <c r="C637" s="810"/>
      <c r="D637" s="810"/>
      <c r="E637" s="810"/>
      <c r="F637" s="810"/>
      <c r="G637" s="810"/>
      <c r="H637" s="810"/>
      <c r="I637" s="125"/>
      <c r="J637" s="125"/>
      <c r="K637" s="125"/>
      <c r="L637" s="125"/>
      <c r="M637" s="125"/>
      <c r="N637" s="125"/>
      <c r="O637" s="125"/>
      <c r="P637" s="125"/>
      <c r="Q637" s="125"/>
      <c r="R637" s="125"/>
      <c r="S637" s="125"/>
      <c r="T637" s="125"/>
      <c r="U637" s="810"/>
      <c r="V637" s="810"/>
      <c r="W637" s="810"/>
      <c r="X637" s="810"/>
      <c r="Y637" s="810"/>
      <c r="Z637" s="810"/>
      <c r="AA637" s="810"/>
      <c r="AB637" s="810"/>
      <c r="AC637" s="810"/>
      <c r="AD637" s="810"/>
      <c r="AE637" s="810"/>
      <c r="AF637" s="810"/>
      <c r="AG637" s="810"/>
      <c r="AH637" s="810"/>
      <c r="AI637" s="810"/>
      <c r="AJ637" s="810"/>
    </row>
    <row r="638" spans="1:36" ht="15.75" customHeight="1">
      <c r="A638" s="810"/>
      <c r="B638" s="810"/>
      <c r="C638" s="810"/>
      <c r="D638" s="810"/>
      <c r="E638" s="810"/>
      <c r="F638" s="810"/>
      <c r="G638" s="810"/>
      <c r="H638" s="810"/>
      <c r="I638" s="125"/>
      <c r="J638" s="125"/>
      <c r="K638" s="125"/>
      <c r="L638" s="125"/>
      <c r="M638" s="125"/>
      <c r="N638" s="125"/>
      <c r="O638" s="125"/>
      <c r="P638" s="125"/>
      <c r="Q638" s="125"/>
      <c r="R638" s="125"/>
      <c r="S638" s="125"/>
      <c r="T638" s="125"/>
      <c r="U638" s="810"/>
      <c r="V638" s="810"/>
      <c r="W638" s="810"/>
      <c r="X638" s="810"/>
      <c r="Y638" s="810"/>
      <c r="Z638" s="810"/>
      <c r="AA638" s="810"/>
      <c r="AB638" s="810"/>
      <c r="AC638" s="810"/>
      <c r="AD638" s="810"/>
      <c r="AE638" s="810"/>
      <c r="AF638" s="810"/>
      <c r="AG638" s="810"/>
      <c r="AH638" s="810"/>
      <c r="AI638" s="810"/>
      <c r="AJ638" s="810"/>
    </row>
    <row r="639" spans="1:36" ht="15.75" customHeight="1">
      <c r="A639" s="810"/>
      <c r="B639" s="810"/>
      <c r="C639" s="810"/>
      <c r="D639" s="810"/>
      <c r="E639" s="810"/>
      <c r="F639" s="810"/>
      <c r="G639" s="810"/>
      <c r="H639" s="810"/>
      <c r="I639" s="125"/>
      <c r="J639" s="125"/>
      <c r="K639" s="125"/>
      <c r="L639" s="125"/>
      <c r="M639" s="125"/>
      <c r="N639" s="125"/>
      <c r="O639" s="125"/>
      <c r="P639" s="125"/>
      <c r="Q639" s="125"/>
      <c r="R639" s="125"/>
      <c r="S639" s="125"/>
      <c r="T639" s="125"/>
      <c r="U639" s="810"/>
      <c r="V639" s="810"/>
      <c r="W639" s="810"/>
      <c r="X639" s="810"/>
      <c r="Y639" s="810"/>
      <c r="Z639" s="810"/>
      <c r="AA639" s="810"/>
      <c r="AB639" s="810"/>
      <c r="AC639" s="810"/>
      <c r="AD639" s="810"/>
      <c r="AE639" s="810"/>
      <c r="AF639" s="810"/>
      <c r="AG639" s="810"/>
      <c r="AH639" s="810"/>
      <c r="AI639" s="810"/>
      <c r="AJ639" s="810"/>
    </row>
    <row r="640" spans="1:36" ht="15.75" customHeight="1">
      <c r="A640" s="810"/>
      <c r="B640" s="810"/>
      <c r="C640" s="810"/>
      <c r="D640" s="810"/>
      <c r="E640" s="810"/>
      <c r="F640" s="810"/>
      <c r="G640" s="810"/>
      <c r="H640" s="810"/>
      <c r="I640" s="125"/>
      <c r="J640" s="125"/>
      <c r="K640" s="125"/>
      <c r="L640" s="125"/>
      <c r="M640" s="125"/>
      <c r="N640" s="125"/>
      <c r="O640" s="125"/>
      <c r="P640" s="125"/>
      <c r="Q640" s="125"/>
      <c r="R640" s="125"/>
      <c r="S640" s="125"/>
      <c r="T640" s="125"/>
      <c r="U640" s="810"/>
      <c r="V640" s="810"/>
      <c r="W640" s="810"/>
      <c r="X640" s="810"/>
      <c r="Y640" s="810"/>
      <c r="Z640" s="810"/>
      <c r="AA640" s="810"/>
      <c r="AB640" s="810"/>
      <c r="AC640" s="810"/>
      <c r="AD640" s="810"/>
      <c r="AE640" s="810"/>
      <c r="AF640" s="810"/>
      <c r="AG640" s="810"/>
      <c r="AH640" s="810"/>
      <c r="AI640" s="810"/>
      <c r="AJ640" s="810"/>
    </row>
    <row r="641" spans="1:36" ht="15.75" customHeight="1">
      <c r="A641" s="810"/>
      <c r="B641" s="810"/>
      <c r="C641" s="810"/>
      <c r="D641" s="810"/>
      <c r="E641" s="810"/>
      <c r="F641" s="810"/>
      <c r="G641" s="810"/>
      <c r="H641" s="810"/>
      <c r="I641" s="125"/>
      <c r="J641" s="125"/>
      <c r="K641" s="125"/>
      <c r="L641" s="125"/>
      <c r="M641" s="125"/>
      <c r="N641" s="125"/>
      <c r="O641" s="125"/>
      <c r="P641" s="125"/>
      <c r="Q641" s="125"/>
      <c r="R641" s="125"/>
      <c r="S641" s="125"/>
      <c r="T641" s="125"/>
      <c r="U641" s="810"/>
      <c r="V641" s="810"/>
      <c r="W641" s="810"/>
      <c r="X641" s="810"/>
      <c r="Y641" s="810"/>
      <c r="Z641" s="810"/>
      <c r="AA641" s="810"/>
      <c r="AB641" s="810"/>
      <c r="AC641" s="810"/>
      <c r="AD641" s="810"/>
      <c r="AE641" s="810"/>
      <c r="AF641" s="810"/>
      <c r="AG641" s="810"/>
      <c r="AH641" s="810"/>
      <c r="AI641" s="810"/>
      <c r="AJ641" s="810"/>
    </row>
    <row r="642" spans="1:36" ht="15.75" customHeight="1">
      <c r="A642" s="810"/>
      <c r="B642" s="810"/>
      <c r="C642" s="810"/>
      <c r="D642" s="810"/>
      <c r="E642" s="810"/>
      <c r="F642" s="810"/>
      <c r="G642" s="810"/>
      <c r="H642" s="810"/>
      <c r="I642" s="125"/>
      <c r="J642" s="125"/>
      <c r="K642" s="125"/>
      <c r="L642" s="125"/>
      <c r="M642" s="125"/>
      <c r="N642" s="125"/>
      <c r="O642" s="125"/>
      <c r="P642" s="125"/>
      <c r="Q642" s="125"/>
      <c r="R642" s="125"/>
      <c r="S642" s="125"/>
      <c r="T642" s="125"/>
      <c r="U642" s="810"/>
      <c r="V642" s="810"/>
      <c r="W642" s="810"/>
      <c r="X642" s="810"/>
      <c r="Y642" s="810"/>
      <c r="Z642" s="810"/>
      <c r="AA642" s="810"/>
      <c r="AB642" s="810"/>
      <c r="AC642" s="810"/>
      <c r="AD642" s="810"/>
      <c r="AE642" s="810"/>
      <c r="AF642" s="810"/>
      <c r="AG642" s="810"/>
      <c r="AH642" s="810"/>
      <c r="AI642" s="810"/>
      <c r="AJ642" s="810"/>
    </row>
    <row r="643" spans="1:36" ht="15.75" customHeight="1">
      <c r="A643" s="810"/>
      <c r="B643" s="810"/>
      <c r="C643" s="810"/>
      <c r="D643" s="810"/>
      <c r="E643" s="810"/>
      <c r="F643" s="810"/>
      <c r="G643" s="810"/>
      <c r="H643" s="810"/>
      <c r="I643" s="125"/>
      <c r="J643" s="125"/>
      <c r="K643" s="125"/>
      <c r="L643" s="125"/>
      <c r="M643" s="125"/>
      <c r="N643" s="125"/>
      <c r="O643" s="125"/>
      <c r="P643" s="125"/>
      <c r="Q643" s="125"/>
      <c r="R643" s="125"/>
      <c r="S643" s="125"/>
      <c r="T643" s="125"/>
      <c r="U643" s="810"/>
      <c r="V643" s="810"/>
      <c r="W643" s="810"/>
      <c r="X643" s="810"/>
      <c r="Y643" s="810"/>
      <c r="Z643" s="810"/>
      <c r="AA643" s="810"/>
      <c r="AB643" s="810"/>
      <c r="AC643" s="810"/>
      <c r="AD643" s="810"/>
      <c r="AE643" s="810"/>
      <c r="AF643" s="810"/>
      <c r="AG643" s="810"/>
      <c r="AH643" s="810"/>
      <c r="AI643" s="810"/>
      <c r="AJ643" s="810"/>
    </row>
    <row r="644" spans="1:36" ht="15.75" customHeight="1">
      <c r="A644" s="810"/>
      <c r="B644" s="810"/>
      <c r="C644" s="810"/>
      <c r="D644" s="810"/>
      <c r="E644" s="810"/>
      <c r="F644" s="810"/>
      <c r="G644" s="810"/>
      <c r="H644" s="810"/>
      <c r="I644" s="125"/>
      <c r="J644" s="125"/>
      <c r="K644" s="125"/>
      <c r="L644" s="125"/>
      <c r="M644" s="125"/>
      <c r="N644" s="125"/>
      <c r="O644" s="125"/>
      <c r="P644" s="125"/>
      <c r="Q644" s="125"/>
      <c r="R644" s="125"/>
      <c r="S644" s="125"/>
      <c r="T644" s="125"/>
      <c r="U644" s="810"/>
      <c r="V644" s="810"/>
      <c r="W644" s="810"/>
      <c r="X644" s="810"/>
      <c r="Y644" s="810"/>
      <c r="Z644" s="810"/>
      <c r="AA644" s="810"/>
      <c r="AB644" s="810"/>
      <c r="AC644" s="810"/>
      <c r="AD644" s="810"/>
      <c r="AE644" s="810"/>
      <c r="AF644" s="810"/>
      <c r="AG644" s="810"/>
      <c r="AH644" s="810"/>
      <c r="AI644" s="810"/>
      <c r="AJ644" s="810"/>
    </row>
    <row r="645" spans="1:36" ht="15.75" customHeight="1">
      <c r="A645" s="810"/>
      <c r="B645" s="810"/>
      <c r="C645" s="810"/>
      <c r="D645" s="810"/>
      <c r="E645" s="810"/>
      <c r="F645" s="810"/>
      <c r="G645" s="810"/>
      <c r="H645" s="810"/>
      <c r="I645" s="125"/>
      <c r="J645" s="125"/>
      <c r="K645" s="125"/>
      <c r="L645" s="125"/>
      <c r="M645" s="125"/>
      <c r="N645" s="125"/>
      <c r="O645" s="125"/>
      <c r="P645" s="125"/>
      <c r="Q645" s="125"/>
      <c r="R645" s="125"/>
      <c r="S645" s="125"/>
      <c r="T645" s="125"/>
      <c r="U645" s="810"/>
      <c r="V645" s="810"/>
      <c r="W645" s="810"/>
      <c r="X645" s="810"/>
      <c r="Y645" s="810"/>
      <c r="Z645" s="810"/>
      <c r="AA645" s="810"/>
      <c r="AB645" s="810"/>
      <c r="AC645" s="810"/>
      <c r="AD645" s="810"/>
      <c r="AE645" s="810"/>
      <c r="AF645" s="810"/>
      <c r="AG645" s="810"/>
      <c r="AH645" s="810"/>
      <c r="AI645" s="810"/>
      <c r="AJ645" s="810"/>
    </row>
    <row r="646" spans="1:36" ht="15.75" customHeight="1">
      <c r="A646" s="810"/>
      <c r="B646" s="810"/>
      <c r="C646" s="810"/>
      <c r="D646" s="810"/>
      <c r="E646" s="810"/>
      <c r="F646" s="810"/>
      <c r="G646" s="810"/>
      <c r="H646" s="810"/>
      <c r="I646" s="125"/>
      <c r="J646" s="125"/>
      <c r="K646" s="125"/>
      <c r="L646" s="125"/>
      <c r="M646" s="125"/>
      <c r="N646" s="125"/>
      <c r="O646" s="125"/>
      <c r="P646" s="125"/>
      <c r="Q646" s="125"/>
      <c r="R646" s="125"/>
      <c r="S646" s="125"/>
      <c r="T646" s="125"/>
      <c r="U646" s="810"/>
      <c r="V646" s="810"/>
      <c r="W646" s="810"/>
      <c r="X646" s="810"/>
      <c r="Y646" s="810"/>
      <c r="Z646" s="810"/>
      <c r="AA646" s="810"/>
      <c r="AB646" s="810"/>
      <c r="AC646" s="810"/>
      <c r="AD646" s="810"/>
      <c r="AE646" s="810"/>
      <c r="AF646" s="810"/>
      <c r="AG646" s="810"/>
      <c r="AH646" s="810"/>
      <c r="AI646" s="810"/>
      <c r="AJ646" s="810"/>
    </row>
    <row r="647" spans="1:36" ht="15.75" customHeight="1">
      <c r="A647" s="810"/>
      <c r="B647" s="810"/>
      <c r="C647" s="810"/>
      <c r="D647" s="810"/>
      <c r="E647" s="810"/>
      <c r="F647" s="810"/>
      <c r="G647" s="810"/>
      <c r="H647" s="810"/>
      <c r="I647" s="125"/>
      <c r="J647" s="125"/>
      <c r="K647" s="125"/>
      <c r="L647" s="125"/>
      <c r="M647" s="125"/>
      <c r="N647" s="125"/>
      <c r="O647" s="125"/>
      <c r="P647" s="125"/>
      <c r="Q647" s="125"/>
      <c r="R647" s="125"/>
      <c r="S647" s="125"/>
      <c r="T647" s="125"/>
      <c r="U647" s="810"/>
      <c r="V647" s="810"/>
      <c r="W647" s="810"/>
      <c r="X647" s="810"/>
      <c r="Y647" s="810"/>
      <c r="Z647" s="810"/>
      <c r="AA647" s="810"/>
      <c r="AB647" s="810"/>
      <c r="AC647" s="810"/>
      <c r="AD647" s="810"/>
      <c r="AE647" s="810"/>
      <c r="AF647" s="810"/>
      <c r="AG647" s="810"/>
      <c r="AH647" s="810"/>
      <c r="AI647" s="810"/>
      <c r="AJ647" s="810"/>
    </row>
    <row r="648" spans="1:36" ht="15.75" customHeight="1">
      <c r="A648" s="810"/>
      <c r="B648" s="810"/>
      <c r="C648" s="810"/>
      <c r="D648" s="810"/>
      <c r="E648" s="810"/>
      <c r="F648" s="810"/>
      <c r="G648" s="810"/>
      <c r="H648" s="810"/>
      <c r="I648" s="125"/>
      <c r="J648" s="125"/>
      <c r="K648" s="125"/>
      <c r="L648" s="125"/>
      <c r="M648" s="125"/>
      <c r="N648" s="125"/>
      <c r="O648" s="125"/>
      <c r="P648" s="125"/>
      <c r="Q648" s="125"/>
      <c r="R648" s="125"/>
      <c r="S648" s="125"/>
      <c r="T648" s="125"/>
      <c r="U648" s="810"/>
      <c r="V648" s="810"/>
      <c r="W648" s="810"/>
      <c r="X648" s="810"/>
      <c r="Y648" s="810"/>
      <c r="Z648" s="810"/>
      <c r="AA648" s="810"/>
      <c r="AB648" s="810"/>
      <c r="AC648" s="810"/>
      <c r="AD648" s="810"/>
      <c r="AE648" s="810"/>
      <c r="AF648" s="810"/>
      <c r="AG648" s="810"/>
      <c r="AH648" s="810"/>
      <c r="AI648" s="810"/>
      <c r="AJ648" s="810"/>
    </row>
    <row r="649" spans="1:36" ht="15.75" customHeight="1">
      <c r="A649" s="810"/>
      <c r="B649" s="810"/>
      <c r="C649" s="810"/>
      <c r="D649" s="810"/>
      <c r="E649" s="810"/>
      <c r="F649" s="810"/>
      <c r="G649" s="810"/>
      <c r="H649" s="810"/>
      <c r="I649" s="125"/>
      <c r="J649" s="125"/>
      <c r="K649" s="125"/>
      <c r="L649" s="125"/>
      <c r="M649" s="125"/>
      <c r="N649" s="125"/>
      <c r="O649" s="125"/>
      <c r="P649" s="125"/>
      <c r="Q649" s="125"/>
      <c r="R649" s="125"/>
      <c r="S649" s="125"/>
      <c r="T649" s="125"/>
      <c r="U649" s="810"/>
      <c r="V649" s="810"/>
      <c r="W649" s="810"/>
      <c r="X649" s="810"/>
      <c r="Y649" s="810"/>
      <c r="Z649" s="810"/>
      <c r="AA649" s="810"/>
      <c r="AB649" s="810"/>
      <c r="AC649" s="810"/>
      <c r="AD649" s="810"/>
      <c r="AE649" s="810"/>
      <c r="AF649" s="810"/>
      <c r="AG649" s="810"/>
      <c r="AH649" s="810"/>
      <c r="AI649" s="810"/>
      <c r="AJ649" s="810"/>
    </row>
    <row r="650" spans="1:36" ht="15.75" customHeight="1">
      <c r="A650" s="810"/>
      <c r="B650" s="810"/>
      <c r="C650" s="810"/>
      <c r="D650" s="810"/>
      <c r="E650" s="810"/>
      <c r="F650" s="810"/>
      <c r="G650" s="810"/>
      <c r="H650" s="810"/>
      <c r="I650" s="125"/>
      <c r="J650" s="125"/>
      <c r="K650" s="125"/>
      <c r="L650" s="125"/>
      <c r="M650" s="125"/>
      <c r="N650" s="125"/>
      <c r="O650" s="125"/>
      <c r="P650" s="125"/>
      <c r="Q650" s="125"/>
      <c r="R650" s="125"/>
      <c r="S650" s="125"/>
      <c r="T650" s="125"/>
      <c r="U650" s="810"/>
      <c r="V650" s="810"/>
      <c r="W650" s="810"/>
      <c r="X650" s="810"/>
      <c r="Y650" s="810"/>
      <c r="Z650" s="810"/>
      <c r="AA650" s="810"/>
      <c r="AB650" s="810"/>
      <c r="AC650" s="810"/>
      <c r="AD650" s="810"/>
      <c r="AE650" s="810"/>
      <c r="AF650" s="810"/>
      <c r="AG650" s="810"/>
      <c r="AH650" s="810"/>
      <c r="AI650" s="810"/>
      <c r="AJ650" s="810"/>
    </row>
    <row r="651" spans="1:36" ht="15.75" customHeight="1">
      <c r="A651" s="810"/>
      <c r="B651" s="810"/>
      <c r="C651" s="810"/>
      <c r="D651" s="810"/>
      <c r="E651" s="810"/>
      <c r="F651" s="810"/>
      <c r="G651" s="810"/>
      <c r="H651" s="810"/>
      <c r="I651" s="125"/>
      <c r="J651" s="125"/>
      <c r="K651" s="125"/>
      <c r="L651" s="125"/>
      <c r="M651" s="125"/>
      <c r="N651" s="125"/>
      <c r="O651" s="125"/>
      <c r="P651" s="125"/>
      <c r="Q651" s="125"/>
      <c r="R651" s="125"/>
      <c r="S651" s="125"/>
      <c r="T651" s="125"/>
      <c r="U651" s="810"/>
      <c r="V651" s="810"/>
      <c r="W651" s="810"/>
      <c r="X651" s="810"/>
      <c r="Y651" s="810"/>
      <c r="Z651" s="810"/>
      <c r="AA651" s="810"/>
      <c r="AB651" s="810"/>
      <c r="AC651" s="810"/>
      <c r="AD651" s="810"/>
      <c r="AE651" s="810"/>
      <c r="AF651" s="810"/>
      <c r="AG651" s="810"/>
      <c r="AH651" s="810"/>
      <c r="AI651" s="810"/>
      <c r="AJ651" s="810"/>
    </row>
    <row r="652" spans="1:36" ht="15.75" customHeight="1">
      <c r="A652" s="810"/>
      <c r="B652" s="810"/>
      <c r="C652" s="810"/>
      <c r="D652" s="810"/>
      <c r="E652" s="810"/>
      <c r="F652" s="810"/>
      <c r="G652" s="810"/>
      <c r="H652" s="810"/>
      <c r="I652" s="125"/>
      <c r="J652" s="125"/>
      <c r="K652" s="125"/>
      <c r="L652" s="125"/>
      <c r="M652" s="125"/>
      <c r="N652" s="125"/>
      <c r="O652" s="125"/>
      <c r="P652" s="125"/>
      <c r="Q652" s="125"/>
      <c r="R652" s="125"/>
      <c r="S652" s="125"/>
      <c r="T652" s="125"/>
      <c r="U652" s="810"/>
      <c r="V652" s="810"/>
      <c r="W652" s="810"/>
      <c r="X652" s="810"/>
      <c r="Y652" s="810"/>
      <c r="Z652" s="810"/>
      <c r="AA652" s="810"/>
      <c r="AB652" s="810"/>
      <c r="AC652" s="810"/>
      <c r="AD652" s="810"/>
      <c r="AE652" s="810"/>
      <c r="AF652" s="810"/>
      <c r="AG652" s="810"/>
      <c r="AH652" s="810"/>
      <c r="AI652" s="810"/>
      <c r="AJ652" s="810"/>
    </row>
    <row r="653" spans="1:36" ht="15.75" customHeight="1">
      <c r="A653" s="810"/>
      <c r="B653" s="810"/>
      <c r="C653" s="810"/>
      <c r="D653" s="810"/>
      <c r="E653" s="810"/>
      <c r="F653" s="810"/>
      <c r="G653" s="810"/>
      <c r="H653" s="810"/>
      <c r="I653" s="125"/>
      <c r="J653" s="125"/>
      <c r="K653" s="125"/>
      <c r="L653" s="125"/>
      <c r="M653" s="125"/>
      <c r="N653" s="125"/>
      <c r="O653" s="125"/>
      <c r="P653" s="125"/>
      <c r="Q653" s="125"/>
      <c r="R653" s="125"/>
      <c r="S653" s="125"/>
      <c r="T653" s="125"/>
      <c r="U653" s="810"/>
      <c r="V653" s="810"/>
      <c r="W653" s="810"/>
      <c r="X653" s="810"/>
      <c r="Y653" s="810"/>
      <c r="Z653" s="810"/>
      <c r="AA653" s="810"/>
      <c r="AB653" s="810"/>
      <c r="AC653" s="810"/>
      <c r="AD653" s="810"/>
      <c r="AE653" s="810"/>
      <c r="AF653" s="810"/>
      <c r="AG653" s="810"/>
      <c r="AH653" s="810"/>
      <c r="AI653" s="810"/>
      <c r="AJ653" s="810"/>
    </row>
    <row r="654" spans="1:36" ht="15.75" customHeight="1">
      <c r="A654" s="810"/>
      <c r="B654" s="810"/>
      <c r="C654" s="810"/>
      <c r="D654" s="810"/>
      <c r="E654" s="810"/>
      <c r="F654" s="810"/>
      <c r="G654" s="810"/>
      <c r="H654" s="810"/>
      <c r="I654" s="125"/>
      <c r="J654" s="125"/>
      <c r="K654" s="125"/>
      <c r="L654" s="125"/>
      <c r="M654" s="125"/>
      <c r="N654" s="125"/>
      <c r="O654" s="125"/>
      <c r="P654" s="125"/>
      <c r="Q654" s="125"/>
      <c r="R654" s="125"/>
      <c r="S654" s="125"/>
      <c r="T654" s="125"/>
      <c r="U654" s="810"/>
      <c r="V654" s="810"/>
      <c r="W654" s="810"/>
      <c r="X654" s="810"/>
      <c r="Y654" s="810"/>
      <c r="Z654" s="810"/>
      <c r="AA654" s="810"/>
      <c r="AB654" s="810"/>
      <c r="AC654" s="810"/>
      <c r="AD654" s="810"/>
      <c r="AE654" s="810"/>
      <c r="AF654" s="810"/>
      <c r="AG654" s="810"/>
      <c r="AH654" s="810"/>
      <c r="AI654" s="810"/>
      <c r="AJ654" s="810"/>
    </row>
    <row r="655" spans="1:36" ht="15.75" customHeight="1">
      <c r="A655" s="810"/>
      <c r="B655" s="810"/>
      <c r="C655" s="810"/>
      <c r="D655" s="810"/>
      <c r="E655" s="810"/>
      <c r="F655" s="810"/>
      <c r="G655" s="810"/>
      <c r="H655" s="810"/>
      <c r="I655" s="125"/>
      <c r="J655" s="125"/>
      <c r="K655" s="125"/>
      <c r="L655" s="125"/>
      <c r="M655" s="125"/>
      <c r="N655" s="125"/>
      <c r="O655" s="125"/>
      <c r="P655" s="125"/>
      <c r="Q655" s="125"/>
      <c r="R655" s="125"/>
      <c r="S655" s="125"/>
      <c r="T655" s="125"/>
      <c r="U655" s="810"/>
      <c r="V655" s="810"/>
      <c r="W655" s="810"/>
      <c r="X655" s="810"/>
      <c r="Y655" s="810"/>
      <c r="Z655" s="810"/>
      <c r="AA655" s="810"/>
      <c r="AB655" s="810"/>
      <c r="AC655" s="810"/>
      <c r="AD655" s="810"/>
      <c r="AE655" s="810"/>
      <c r="AF655" s="810"/>
      <c r="AG655" s="810"/>
      <c r="AH655" s="810"/>
      <c r="AI655" s="810"/>
      <c r="AJ655" s="810"/>
    </row>
    <row r="656" spans="1:36" ht="15.75" customHeight="1">
      <c r="A656" s="810"/>
      <c r="B656" s="810"/>
      <c r="C656" s="810"/>
      <c r="D656" s="810"/>
      <c r="E656" s="810"/>
      <c r="F656" s="810"/>
      <c r="G656" s="810"/>
      <c r="H656" s="810"/>
      <c r="I656" s="125"/>
      <c r="J656" s="125"/>
      <c r="K656" s="125"/>
      <c r="L656" s="125"/>
      <c r="M656" s="125"/>
      <c r="N656" s="125"/>
      <c r="O656" s="125"/>
      <c r="P656" s="125"/>
      <c r="Q656" s="125"/>
      <c r="R656" s="125"/>
      <c r="S656" s="125"/>
      <c r="T656" s="125"/>
      <c r="U656" s="810"/>
      <c r="V656" s="810"/>
      <c r="W656" s="810"/>
      <c r="X656" s="810"/>
      <c r="Y656" s="810"/>
      <c r="Z656" s="810"/>
      <c r="AA656" s="810"/>
      <c r="AB656" s="810"/>
      <c r="AC656" s="810"/>
      <c r="AD656" s="810"/>
      <c r="AE656" s="810"/>
      <c r="AF656" s="810"/>
      <c r="AG656" s="810"/>
      <c r="AH656" s="810"/>
      <c r="AI656" s="810"/>
      <c r="AJ656" s="810"/>
    </row>
    <row r="657" spans="1:36" ht="15.75" customHeight="1">
      <c r="A657" s="810"/>
      <c r="B657" s="810"/>
      <c r="C657" s="810"/>
      <c r="D657" s="810"/>
      <c r="E657" s="810"/>
      <c r="F657" s="810"/>
      <c r="G657" s="810"/>
      <c r="H657" s="810"/>
      <c r="I657" s="125"/>
      <c r="J657" s="125"/>
      <c r="K657" s="125"/>
      <c r="L657" s="125"/>
      <c r="M657" s="125"/>
      <c r="N657" s="125"/>
      <c r="O657" s="125"/>
      <c r="P657" s="125"/>
      <c r="Q657" s="125"/>
      <c r="R657" s="125"/>
      <c r="S657" s="125"/>
      <c r="T657" s="125"/>
      <c r="U657" s="810"/>
      <c r="V657" s="810"/>
      <c r="W657" s="810"/>
      <c r="X657" s="810"/>
      <c r="Y657" s="810"/>
      <c r="Z657" s="810"/>
      <c r="AA657" s="810"/>
      <c r="AB657" s="810"/>
      <c r="AC657" s="810"/>
      <c r="AD657" s="810"/>
      <c r="AE657" s="810"/>
      <c r="AF657" s="810"/>
      <c r="AG657" s="810"/>
      <c r="AH657" s="810"/>
      <c r="AI657" s="810"/>
      <c r="AJ657" s="810"/>
    </row>
    <row r="658" spans="1:36" ht="15.75" customHeight="1">
      <c r="A658" s="810"/>
      <c r="B658" s="810"/>
      <c r="C658" s="810"/>
      <c r="D658" s="810"/>
      <c r="E658" s="810"/>
      <c r="F658" s="810"/>
      <c r="G658" s="810"/>
      <c r="H658" s="810"/>
      <c r="I658" s="125"/>
      <c r="J658" s="125"/>
      <c r="K658" s="125"/>
      <c r="L658" s="125"/>
      <c r="M658" s="125"/>
      <c r="N658" s="125"/>
      <c r="O658" s="125"/>
      <c r="P658" s="125"/>
      <c r="Q658" s="125"/>
      <c r="R658" s="125"/>
      <c r="S658" s="125"/>
      <c r="T658" s="125"/>
      <c r="U658" s="810"/>
      <c r="V658" s="810"/>
      <c r="W658" s="810"/>
      <c r="X658" s="810"/>
      <c r="Y658" s="810"/>
      <c r="Z658" s="810"/>
      <c r="AA658" s="810"/>
      <c r="AB658" s="810"/>
      <c r="AC658" s="810"/>
      <c r="AD658" s="810"/>
      <c r="AE658" s="810"/>
      <c r="AF658" s="810"/>
      <c r="AG658" s="810"/>
      <c r="AH658" s="810"/>
      <c r="AI658" s="810"/>
      <c r="AJ658" s="810"/>
    </row>
    <row r="659" spans="1:36" ht="15.75" customHeight="1">
      <c r="A659" s="810"/>
      <c r="B659" s="810"/>
      <c r="C659" s="810"/>
      <c r="D659" s="810"/>
      <c r="E659" s="810"/>
      <c r="F659" s="810"/>
      <c r="G659" s="810"/>
      <c r="H659" s="810"/>
      <c r="I659" s="125"/>
      <c r="J659" s="125"/>
      <c r="K659" s="125"/>
      <c r="L659" s="125"/>
      <c r="M659" s="125"/>
      <c r="N659" s="125"/>
      <c r="O659" s="125"/>
      <c r="P659" s="125"/>
      <c r="Q659" s="125"/>
      <c r="R659" s="125"/>
      <c r="S659" s="125"/>
      <c r="T659" s="125"/>
      <c r="U659" s="810"/>
      <c r="V659" s="810"/>
      <c r="W659" s="810"/>
      <c r="X659" s="810"/>
      <c r="Y659" s="810"/>
      <c r="Z659" s="810"/>
      <c r="AA659" s="810"/>
      <c r="AB659" s="810"/>
      <c r="AC659" s="810"/>
      <c r="AD659" s="810"/>
      <c r="AE659" s="810"/>
      <c r="AF659" s="810"/>
      <c r="AG659" s="810"/>
      <c r="AH659" s="810"/>
      <c r="AI659" s="810"/>
      <c r="AJ659" s="810"/>
    </row>
    <row r="660" spans="1:36" ht="15.75" customHeight="1">
      <c r="A660" s="810"/>
      <c r="B660" s="810"/>
      <c r="C660" s="810"/>
      <c r="D660" s="810"/>
      <c r="E660" s="810"/>
      <c r="F660" s="810"/>
      <c r="G660" s="810"/>
      <c r="H660" s="810"/>
      <c r="I660" s="125"/>
      <c r="J660" s="125"/>
      <c r="K660" s="125"/>
      <c r="L660" s="125"/>
      <c r="M660" s="125"/>
      <c r="N660" s="125"/>
      <c r="O660" s="125"/>
      <c r="P660" s="125"/>
      <c r="Q660" s="125"/>
      <c r="R660" s="125"/>
      <c r="S660" s="125"/>
      <c r="T660" s="125"/>
      <c r="U660" s="810"/>
      <c r="V660" s="810"/>
      <c r="W660" s="810"/>
      <c r="X660" s="810"/>
      <c r="Y660" s="810"/>
      <c r="Z660" s="810"/>
      <c r="AA660" s="810"/>
      <c r="AB660" s="810"/>
      <c r="AC660" s="810"/>
      <c r="AD660" s="810"/>
      <c r="AE660" s="810"/>
      <c r="AF660" s="810"/>
      <c r="AG660" s="810"/>
      <c r="AH660" s="810"/>
      <c r="AI660" s="810"/>
      <c r="AJ660" s="810"/>
    </row>
    <row r="661" spans="1:36" ht="15.75" customHeight="1">
      <c r="A661" s="810"/>
      <c r="B661" s="810"/>
      <c r="C661" s="810"/>
      <c r="D661" s="810"/>
      <c r="E661" s="810"/>
      <c r="F661" s="810"/>
      <c r="G661" s="810"/>
      <c r="H661" s="810"/>
      <c r="I661" s="125"/>
      <c r="J661" s="125"/>
      <c r="K661" s="125"/>
      <c r="L661" s="125"/>
      <c r="M661" s="125"/>
      <c r="N661" s="125"/>
      <c r="O661" s="125"/>
      <c r="P661" s="125"/>
      <c r="Q661" s="125"/>
      <c r="R661" s="125"/>
      <c r="S661" s="125"/>
      <c r="T661" s="125"/>
      <c r="U661" s="810"/>
      <c r="V661" s="810"/>
      <c r="W661" s="810"/>
      <c r="X661" s="810"/>
      <c r="Y661" s="810"/>
      <c r="Z661" s="810"/>
      <c r="AA661" s="810"/>
      <c r="AB661" s="810"/>
      <c r="AC661" s="810"/>
      <c r="AD661" s="810"/>
      <c r="AE661" s="810"/>
      <c r="AF661" s="810"/>
      <c r="AG661" s="810"/>
      <c r="AH661" s="810"/>
      <c r="AI661" s="810"/>
      <c r="AJ661" s="810"/>
    </row>
    <row r="662" spans="1:36" ht="15.75" customHeight="1">
      <c r="A662" s="810"/>
      <c r="B662" s="810"/>
      <c r="C662" s="810"/>
      <c r="D662" s="810"/>
      <c r="E662" s="810"/>
      <c r="F662" s="810"/>
      <c r="G662" s="810"/>
      <c r="H662" s="810"/>
      <c r="I662" s="125"/>
      <c r="J662" s="125"/>
      <c r="K662" s="125"/>
      <c r="L662" s="125"/>
      <c r="M662" s="125"/>
      <c r="N662" s="125"/>
      <c r="O662" s="125"/>
      <c r="P662" s="125"/>
      <c r="Q662" s="125"/>
      <c r="R662" s="125"/>
      <c r="S662" s="125"/>
      <c r="T662" s="125"/>
      <c r="U662" s="810"/>
      <c r="V662" s="810"/>
      <c r="W662" s="810"/>
      <c r="X662" s="810"/>
      <c r="Y662" s="810"/>
      <c r="Z662" s="810"/>
      <c r="AA662" s="810"/>
      <c r="AB662" s="810"/>
      <c r="AC662" s="810"/>
      <c r="AD662" s="810"/>
      <c r="AE662" s="810"/>
      <c r="AF662" s="810"/>
      <c r="AG662" s="810"/>
      <c r="AH662" s="810"/>
      <c r="AI662" s="810"/>
      <c r="AJ662" s="810"/>
    </row>
    <row r="663" spans="1:36" ht="15.75" customHeight="1">
      <c r="A663" s="810"/>
      <c r="B663" s="810"/>
      <c r="C663" s="810"/>
      <c r="D663" s="810"/>
      <c r="E663" s="810"/>
      <c r="F663" s="810"/>
      <c r="G663" s="810"/>
      <c r="H663" s="810"/>
      <c r="I663" s="125"/>
      <c r="J663" s="125"/>
      <c r="K663" s="125"/>
      <c r="L663" s="125"/>
      <c r="M663" s="125"/>
      <c r="N663" s="125"/>
      <c r="O663" s="125"/>
      <c r="P663" s="125"/>
      <c r="Q663" s="125"/>
      <c r="R663" s="125"/>
      <c r="S663" s="125"/>
      <c r="T663" s="125"/>
      <c r="U663" s="810"/>
      <c r="V663" s="810"/>
      <c r="W663" s="810"/>
      <c r="X663" s="810"/>
      <c r="Y663" s="810"/>
      <c r="Z663" s="810"/>
      <c r="AA663" s="810"/>
      <c r="AB663" s="810"/>
      <c r="AC663" s="810"/>
      <c r="AD663" s="810"/>
      <c r="AE663" s="810"/>
      <c r="AF663" s="810"/>
      <c r="AG663" s="810"/>
      <c r="AH663" s="810"/>
      <c r="AI663" s="810"/>
      <c r="AJ663" s="810"/>
    </row>
    <row r="664" spans="1:36" ht="15.75" customHeight="1">
      <c r="A664" s="810"/>
      <c r="B664" s="810"/>
      <c r="C664" s="810"/>
      <c r="D664" s="810"/>
      <c r="E664" s="810"/>
      <c r="F664" s="810"/>
      <c r="G664" s="810"/>
      <c r="H664" s="810"/>
      <c r="I664" s="125"/>
      <c r="J664" s="125"/>
      <c r="K664" s="125"/>
      <c r="L664" s="125"/>
      <c r="M664" s="125"/>
      <c r="N664" s="125"/>
      <c r="O664" s="125"/>
      <c r="P664" s="125"/>
      <c r="Q664" s="125"/>
      <c r="R664" s="125"/>
      <c r="S664" s="125"/>
      <c r="T664" s="125"/>
      <c r="U664" s="810"/>
      <c r="V664" s="810"/>
      <c r="W664" s="810"/>
      <c r="X664" s="810"/>
      <c r="Y664" s="810"/>
      <c r="Z664" s="810"/>
      <c r="AA664" s="810"/>
      <c r="AB664" s="810"/>
      <c r="AC664" s="810"/>
      <c r="AD664" s="810"/>
      <c r="AE664" s="810"/>
      <c r="AF664" s="810"/>
      <c r="AG664" s="810"/>
      <c r="AH664" s="810"/>
      <c r="AI664" s="810"/>
      <c r="AJ664" s="810"/>
    </row>
    <row r="665" spans="1:36" ht="15.75" customHeight="1">
      <c r="A665" s="810"/>
      <c r="B665" s="810"/>
      <c r="C665" s="810"/>
      <c r="D665" s="810"/>
      <c r="E665" s="810"/>
      <c r="F665" s="810"/>
      <c r="G665" s="810"/>
      <c r="H665" s="810"/>
      <c r="I665" s="125"/>
      <c r="J665" s="125"/>
      <c r="K665" s="125"/>
      <c r="L665" s="125"/>
      <c r="M665" s="125"/>
      <c r="N665" s="125"/>
      <c r="O665" s="125"/>
      <c r="P665" s="125"/>
      <c r="Q665" s="125"/>
      <c r="R665" s="125"/>
      <c r="S665" s="125"/>
      <c r="T665" s="125"/>
      <c r="U665" s="810"/>
      <c r="V665" s="810"/>
      <c r="W665" s="810"/>
      <c r="X665" s="810"/>
      <c r="Y665" s="810"/>
      <c r="Z665" s="810"/>
      <c r="AA665" s="810"/>
      <c r="AB665" s="810"/>
      <c r="AC665" s="810"/>
      <c r="AD665" s="810"/>
      <c r="AE665" s="810"/>
      <c r="AF665" s="810"/>
      <c r="AG665" s="810"/>
      <c r="AH665" s="810"/>
      <c r="AI665" s="810"/>
      <c r="AJ665" s="810"/>
    </row>
    <row r="666" spans="1:36" ht="15.75" customHeight="1">
      <c r="A666" s="810"/>
      <c r="B666" s="810"/>
      <c r="C666" s="810"/>
      <c r="D666" s="810"/>
      <c r="E666" s="810"/>
      <c r="F666" s="810"/>
      <c r="G666" s="810"/>
      <c r="H666" s="810"/>
      <c r="I666" s="125"/>
      <c r="J666" s="125"/>
      <c r="K666" s="125"/>
      <c r="L666" s="125"/>
      <c r="M666" s="125"/>
      <c r="N666" s="125"/>
      <c r="O666" s="125"/>
      <c r="P666" s="125"/>
      <c r="Q666" s="125"/>
      <c r="R666" s="125"/>
      <c r="S666" s="125"/>
      <c r="T666" s="125"/>
      <c r="U666" s="810"/>
      <c r="V666" s="810"/>
      <c r="W666" s="810"/>
      <c r="X666" s="810"/>
      <c r="Y666" s="810"/>
      <c r="Z666" s="810"/>
      <c r="AA666" s="810"/>
      <c r="AB666" s="810"/>
      <c r="AC666" s="810"/>
      <c r="AD666" s="810"/>
      <c r="AE666" s="810"/>
      <c r="AF666" s="810"/>
      <c r="AG666" s="810"/>
      <c r="AH666" s="810"/>
      <c r="AI666" s="810"/>
      <c r="AJ666" s="810"/>
    </row>
    <row r="667" spans="1:36" ht="15.75" customHeight="1">
      <c r="A667" s="810"/>
      <c r="B667" s="810"/>
      <c r="C667" s="810"/>
      <c r="D667" s="810"/>
      <c r="E667" s="810"/>
      <c r="F667" s="810"/>
      <c r="G667" s="810"/>
      <c r="H667" s="810"/>
      <c r="I667" s="125"/>
      <c r="J667" s="125"/>
      <c r="K667" s="125"/>
      <c r="L667" s="125"/>
      <c r="M667" s="125"/>
      <c r="N667" s="125"/>
      <c r="O667" s="125"/>
      <c r="P667" s="125"/>
      <c r="Q667" s="125"/>
      <c r="R667" s="125"/>
      <c r="S667" s="125"/>
      <c r="T667" s="125"/>
      <c r="U667" s="810"/>
      <c r="V667" s="810"/>
      <c r="W667" s="810"/>
      <c r="X667" s="810"/>
      <c r="Y667" s="810"/>
      <c r="Z667" s="810"/>
      <c r="AA667" s="810"/>
      <c r="AB667" s="810"/>
      <c r="AC667" s="810"/>
      <c r="AD667" s="810"/>
      <c r="AE667" s="810"/>
      <c r="AF667" s="810"/>
      <c r="AG667" s="810"/>
      <c r="AH667" s="810"/>
      <c r="AI667" s="810"/>
      <c r="AJ667" s="810"/>
    </row>
    <row r="668" spans="1:36" ht="15.75" customHeight="1">
      <c r="A668" s="810"/>
      <c r="B668" s="810"/>
      <c r="C668" s="810"/>
      <c r="D668" s="810"/>
      <c r="E668" s="810"/>
      <c r="F668" s="810"/>
      <c r="G668" s="810"/>
      <c r="H668" s="810"/>
      <c r="I668" s="125"/>
      <c r="J668" s="125"/>
      <c r="K668" s="125"/>
      <c r="L668" s="125"/>
      <c r="M668" s="125"/>
      <c r="N668" s="125"/>
      <c r="O668" s="125"/>
      <c r="P668" s="125"/>
      <c r="Q668" s="125"/>
      <c r="R668" s="125"/>
      <c r="S668" s="125"/>
      <c r="T668" s="125"/>
      <c r="U668" s="810"/>
      <c r="V668" s="810"/>
      <c r="W668" s="810"/>
      <c r="X668" s="810"/>
      <c r="Y668" s="810"/>
      <c r="Z668" s="810"/>
      <c r="AA668" s="810"/>
      <c r="AB668" s="810"/>
      <c r="AC668" s="810"/>
      <c r="AD668" s="810"/>
      <c r="AE668" s="810"/>
      <c r="AF668" s="810"/>
      <c r="AG668" s="810"/>
      <c r="AH668" s="810"/>
      <c r="AI668" s="810"/>
      <c r="AJ668" s="810"/>
    </row>
    <row r="669" spans="1:36" ht="15.75" customHeight="1">
      <c r="A669" s="810"/>
      <c r="B669" s="810"/>
      <c r="C669" s="810"/>
      <c r="D669" s="810"/>
      <c r="E669" s="810"/>
      <c r="F669" s="810"/>
      <c r="G669" s="810"/>
      <c r="H669" s="810"/>
      <c r="I669" s="125"/>
      <c r="J669" s="125"/>
      <c r="K669" s="125"/>
      <c r="L669" s="125"/>
      <c r="M669" s="125"/>
      <c r="N669" s="125"/>
      <c r="O669" s="125"/>
      <c r="P669" s="125"/>
      <c r="Q669" s="125"/>
      <c r="R669" s="125"/>
      <c r="S669" s="125"/>
      <c r="T669" s="125"/>
      <c r="U669" s="810"/>
      <c r="V669" s="810"/>
      <c r="W669" s="810"/>
      <c r="X669" s="810"/>
      <c r="Y669" s="810"/>
      <c r="Z669" s="810"/>
      <c r="AA669" s="810"/>
      <c r="AB669" s="810"/>
      <c r="AC669" s="810"/>
      <c r="AD669" s="810"/>
      <c r="AE669" s="810"/>
      <c r="AF669" s="810"/>
      <c r="AG669" s="810"/>
      <c r="AH669" s="810"/>
      <c r="AI669" s="810"/>
      <c r="AJ669" s="810"/>
    </row>
    <row r="670" spans="1:36" ht="15.75" customHeight="1">
      <c r="A670" s="810"/>
      <c r="B670" s="810"/>
      <c r="C670" s="810"/>
      <c r="D670" s="810"/>
      <c r="E670" s="810"/>
      <c r="F670" s="810"/>
      <c r="G670" s="810"/>
      <c r="H670" s="810"/>
      <c r="I670" s="125"/>
      <c r="J670" s="125"/>
      <c r="K670" s="125"/>
      <c r="L670" s="125"/>
      <c r="M670" s="125"/>
      <c r="N670" s="125"/>
      <c r="O670" s="125"/>
      <c r="P670" s="125"/>
      <c r="Q670" s="125"/>
      <c r="R670" s="125"/>
      <c r="S670" s="125"/>
      <c r="T670" s="125"/>
      <c r="U670" s="810"/>
      <c r="V670" s="810"/>
      <c r="W670" s="810"/>
      <c r="X670" s="810"/>
      <c r="Y670" s="810"/>
      <c r="Z670" s="810"/>
      <c r="AA670" s="810"/>
      <c r="AB670" s="810"/>
      <c r="AC670" s="810"/>
      <c r="AD670" s="810"/>
      <c r="AE670" s="810"/>
      <c r="AF670" s="810"/>
      <c r="AG670" s="810"/>
      <c r="AH670" s="810"/>
      <c r="AI670" s="810"/>
      <c r="AJ670" s="810"/>
    </row>
    <row r="671" spans="1:36" ht="15.75" customHeight="1">
      <c r="A671" s="810"/>
      <c r="B671" s="810"/>
      <c r="C671" s="810"/>
      <c r="D671" s="810"/>
      <c r="E671" s="810"/>
      <c r="F671" s="810"/>
      <c r="G671" s="810"/>
      <c r="H671" s="810"/>
      <c r="I671" s="125"/>
      <c r="J671" s="125"/>
      <c r="K671" s="125"/>
      <c r="L671" s="125"/>
      <c r="M671" s="125"/>
      <c r="N671" s="125"/>
      <c r="O671" s="125"/>
      <c r="P671" s="125"/>
      <c r="Q671" s="125"/>
      <c r="R671" s="125"/>
      <c r="S671" s="125"/>
      <c r="T671" s="125"/>
      <c r="U671" s="810"/>
      <c r="V671" s="810"/>
      <c r="W671" s="810"/>
      <c r="X671" s="810"/>
      <c r="Y671" s="810"/>
      <c r="Z671" s="810"/>
      <c r="AA671" s="810"/>
      <c r="AB671" s="810"/>
      <c r="AC671" s="810"/>
      <c r="AD671" s="810"/>
      <c r="AE671" s="810"/>
      <c r="AF671" s="810"/>
      <c r="AG671" s="810"/>
      <c r="AH671" s="810"/>
      <c r="AI671" s="810"/>
      <c r="AJ671" s="810"/>
    </row>
    <row r="672" spans="1:36" ht="15.75" customHeight="1">
      <c r="A672" s="810"/>
      <c r="B672" s="810"/>
      <c r="C672" s="810"/>
      <c r="D672" s="810"/>
      <c r="E672" s="810"/>
      <c r="F672" s="810"/>
      <c r="G672" s="810"/>
      <c r="H672" s="810"/>
      <c r="I672" s="125"/>
      <c r="J672" s="125"/>
      <c r="K672" s="125"/>
      <c r="L672" s="125"/>
      <c r="M672" s="125"/>
      <c r="N672" s="125"/>
      <c r="O672" s="125"/>
      <c r="P672" s="125"/>
      <c r="Q672" s="125"/>
      <c r="R672" s="125"/>
      <c r="S672" s="125"/>
      <c r="T672" s="125"/>
      <c r="U672" s="810"/>
      <c r="V672" s="810"/>
      <c r="W672" s="810"/>
      <c r="X672" s="810"/>
      <c r="Y672" s="810"/>
      <c r="Z672" s="810"/>
      <c r="AA672" s="810"/>
      <c r="AB672" s="810"/>
      <c r="AC672" s="810"/>
      <c r="AD672" s="810"/>
      <c r="AE672" s="810"/>
      <c r="AF672" s="810"/>
      <c r="AG672" s="810"/>
      <c r="AH672" s="810"/>
      <c r="AI672" s="810"/>
      <c r="AJ672" s="810"/>
    </row>
    <row r="673" spans="1:36" ht="15.75" customHeight="1">
      <c r="A673" s="810"/>
      <c r="B673" s="810"/>
      <c r="C673" s="810"/>
      <c r="D673" s="810"/>
      <c r="E673" s="810"/>
      <c r="F673" s="810"/>
      <c r="G673" s="810"/>
      <c r="H673" s="810"/>
      <c r="I673" s="125"/>
      <c r="J673" s="125"/>
      <c r="K673" s="125"/>
      <c r="L673" s="125"/>
      <c r="M673" s="125"/>
      <c r="N673" s="125"/>
      <c r="O673" s="125"/>
      <c r="P673" s="125"/>
      <c r="Q673" s="125"/>
      <c r="R673" s="125"/>
      <c r="S673" s="125"/>
      <c r="T673" s="125"/>
      <c r="U673" s="810"/>
      <c r="V673" s="810"/>
      <c r="W673" s="810"/>
      <c r="X673" s="810"/>
      <c r="Y673" s="810"/>
      <c r="Z673" s="810"/>
      <c r="AA673" s="810"/>
      <c r="AB673" s="810"/>
      <c r="AC673" s="810"/>
      <c r="AD673" s="810"/>
      <c r="AE673" s="810"/>
      <c r="AF673" s="810"/>
      <c r="AG673" s="810"/>
      <c r="AH673" s="810"/>
      <c r="AI673" s="810"/>
      <c r="AJ673" s="810"/>
    </row>
    <row r="674" spans="1:36" ht="15.75" customHeight="1">
      <c r="A674" s="810"/>
      <c r="B674" s="810"/>
      <c r="C674" s="810"/>
      <c r="D674" s="810"/>
      <c r="E674" s="810"/>
      <c r="F674" s="810"/>
      <c r="G674" s="810"/>
      <c r="H674" s="810"/>
      <c r="I674" s="125"/>
      <c r="J674" s="125"/>
      <c r="K674" s="125"/>
      <c r="L674" s="125"/>
      <c r="M674" s="125"/>
      <c r="N674" s="125"/>
      <c r="O674" s="125"/>
      <c r="P674" s="125"/>
      <c r="Q674" s="125"/>
      <c r="R674" s="125"/>
      <c r="S674" s="125"/>
      <c r="T674" s="125"/>
      <c r="U674" s="810"/>
      <c r="V674" s="810"/>
      <c r="W674" s="810"/>
      <c r="X674" s="810"/>
      <c r="Y674" s="810"/>
      <c r="Z674" s="810"/>
      <c r="AA674" s="810"/>
      <c r="AB674" s="810"/>
      <c r="AC674" s="810"/>
      <c r="AD674" s="810"/>
      <c r="AE674" s="810"/>
      <c r="AF674" s="810"/>
      <c r="AG674" s="810"/>
      <c r="AH674" s="810"/>
      <c r="AI674" s="810"/>
      <c r="AJ674" s="810"/>
    </row>
    <row r="675" spans="1:36" ht="15.75" customHeight="1">
      <c r="A675" s="810"/>
      <c r="B675" s="810"/>
      <c r="C675" s="810"/>
      <c r="D675" s="810"/>
      <c r="E675" s="810"/>
      <c r="F675" s="810"/>
      <c r="G675" s="810"/>
      <c r="H675" s="810"/>
      <c r="I675" s="125"/>
      <c r="J675" s="125"/>
      <c r="K675" s="125"/>
      <c r="L675" s="125"/>
      <c r="M675" s="125"/>
      <c r="N675" s="125"/>
      <c r="O675" s="125"/>
      <c r="P675" s="125"/>
      <c r="Q675" s="125"/>
      <c r="R675" s="125"/>
      <c r="S675" s="125"/>
      <c r="T675" s="125"/>
      <c r="U675" s="810"/>
      <c r="V675" s="810"/>
      <c r="W675" s="810"/>
      <c r="X675" s="810"/>
      <c r="Y675" s="810"/>
      <c r="Z675" s="810"/>
      <c r="AA675" s="810"/>
      <c r="AB675" s="810"/>
      <c r="AC675" s="810"/>
      <c r="AD675" s="810"/>
      <c r="AE675" s="810"/>
      <c r="AF675" s="810"/>
      <c r="AG675" s="810"/>
      <c r="AH675" s="810"/>
      <c r="AI675" s="810"/>
      <c r="AJ675" s="810"/>
    </row>
    <row r="676" spans="1:36" ht="15.75" customHeight="1">
      <c r="A676" s="810"/>
      <c r="B676" s="810"/>
      <c r="C676" s="810"/>
      <c r="D676" s="810"/>
      <c r="E676" s="810"/>
      <c r="F676" s="810"/>
      <c r="G676" s="810"/>
      <c r="H676" s="810"/>
      <c r="I676" s="125"/>
      <c r="J676" s="125"/>
      <c r="K676" s="125"/>
      <c r="L676" s="125"/>
      <c r="M676" s="125"/>
      <c r="N676" s="125"/>
      <c r="O676" s="125"/>
      <c r="P676" s="125"/>
      <c r="Q676" s="125"/>
      <c r="R676" s="125"/>
      <c r="S676" s="125"/>
      <c r="T676" s="125"/>
      <c r="U676" s="810"/>
      <c r="V676" s="810"/>
      <c r="W676" s="810"/>
      <c r="X676" s="810"/>
      <c r="Y676" s="810"/>
      <c r="Z676" s="810"/>
      <c r="AA676" s="810"/>
      <c r="AB676" s="810"/>
      <c r="AC676" s="810"/>
      <c r="AD676" s="810"/>
      <c r="AE676" s="810"/>
      <c r="AF676" s="810"/>
      <c r="AG676" s="810"/>
      <c r="AH676" s="810"/>
      <c r="AI676" s="810"/>
      <c r="AJ676" s="810"/>
    </row>
    <row r="677" spans="1:36" ht="15.75" customHeight="1">
      <c r="A677" s="810"/>
      <c r="B677" s="810"/>
      <c r="C677" s="810"/>
      <c r="D677" s="810"/>
      <c r="E677" s="810"/>
      <c r="F677" s="810"/>
      <c r="G677" s="810"/>
      <c r="H677" s="810"/>
      <c r="I677" s="125"/>
      <c r="J677" s="125"/>
      <c r="K677" s="125"/>
      <c r="L677" s="125"/>
      <c r="M677" s="125"/>
      <c r="N677" s="125"/>
      <c r="O677" s="125"/>
      <c r="P677" s="125"/>
      <c r="Q677" s="125"/>
      <c r="R677" s="125"/>
      <c r="S677" s="125"/>
      <c r="T677" s="125"/>
      <c r="U677" s="810"/>
      <c r="V677" s="810"/>
      <c r="W677" s="810"/>
      <c r="X677" s="810"/>
      <c r="Y677" s="810"/>
      <c r="Z677" s="810"/>
      <c r="AA677" s="810"/>
      <c r="AB677" s="810"/>
      <c r="AC677" s="810"/>
      <c r="AD677" s="810"/>
      <c r="AE677" s="810"/>
      <c r="AF677" s="810"/>
      <c r="AG677" s="810"/>
      <c r="AH677" s="810"/>
      <c r="AI677" s="810"/>
      <c r="AJ677" s="810"/>
    </row>
    <row r="678" spans="1:36" ht="15.75" customHeight="1">
      <c r="A678" s="810"/>
      <c r="B678" s="810"/>
      <c r="C678" s="810"/>
      <c r="D678" s="810"/>
      <c r="E678" s="810"/>
      <c r="F678" s="810"/>
      <c r="G678" s="810"/>
      <c r="H678" s="810"/>
      <c r="I678" s="125"/>
      <c r="J678" s="125"/>
      <c r="K678" s="125"/>
      <c r="L678" s="125"/>
      <c r="M678" s="125"/>
      <c r="N678" s="125"/>
      <c r="O678" s="125"/>
      <c r="P678" s="125"/>
      <c r="Q678" s="125"/>
      <c r="R678" s="125"/>
      <c r="S678" s="125"/>
      <c r="T678" s="125"/>
      <c r="U678" s="810"/>
      <c r="V678" s="810"/>
      <c r="W678" s="810"/>
      <c r="X678" s="810"/>
      <c r="Y678" s="810"/>
      <c r="Z678" s="810"/>
      <c r="AA678" s="810"/>
      <c r="AB678" s="810"/>
      <c r="AC678" s="810"/>
      <c r="AD678" s="810"/>
      <c r="AE678" s="810"/>
      <c r="AF678" s="810"/>
      <c r="AG678" s="810"/>
      <c r="AH678" s="810"/>
      <c r="AI678" s="810"/>
      <c r="AJ678" s="810"/>
    </row>
    <row r="679" spans="1:36" ht="15.75" customHeight="1">
      <c r="A679" s="810"/>
      <c r="B679" s="810"/>
      <c r="C679" s="810"/>
      <c r="D679" s="810"/>
      <c r="E679" s="810"/>
      <c r="F679" s="810"/>
      <c r="G679" s="810"/>
      <c r="H679" s="810"/>
      <c r="I679" s="125"/>
      <c r="J679" s="125"/>
      <c r="K679" s="125"/>
      <c r="L679" s="125"/>
      <c r="M679" s="125"/>
      <c r="N679" s="125"/>
      <c r="O679" s="125"/>
      <c r="P679" s="125"/>
      <c r="Q679" s="125"/>
      <c r="R679" s="125"/>
      <c r="S679" s="125"/>
      <c r="T679" s="125"/>
      <c r="U679" s="810"/>
      <c r="V679" s="810"/>
      <c r="W679" s="810"/>
      <c r="X679" s="810"/>
      <c r="Y679" s="810"/>
      <c r="Z679" s="810"/>
      <c r="AA679" s="810"/>
      <c r="AB679" s="810"/>
      <c r="AC679" s="810"/>
      <c r="AD679" s="810"/>
      <c r="AE679" s="810"/>
      <c r="AF679" s="810"/>
      <c r="AG679" s="810"/>
      <c r="AH679" s="810"/>
      <c r="AI679" s="810"/>
      <c r="AJ679" s="810"/>
    </row>
    <row r="680" spans="1:36" ht="15.75" customHeight="1">
      <c r="A680" s="810"/>
      <c r="B680" s="810"/>
      <c r="C680" s="810"/>
      <c r="D680" s="810"/>
      <c r="E680" s="810"/>
      <c r="F680" s="810"/>
      <c r="G680" s="810"/>
      <c r="H680" s="810"/>
      <c r="I680" s="125"/>
      <c r="J680" s="125"/>
      <c r="K680" s="125"/>
      <c r="L680" s="125"/>
      <c r="M680" s="125"/>
      <c r="N680" s="125"/>
      <c r="O680" s="125"/>
      <c r="P680" s="125"/>
      <c r="Q680" s="125"/>
      <c r="R680" s="125"/>
      <c r="S680" s="125"/>
      <c r="T680" s="125"/>
      <c r="U680" s="810"/>
      <c r="V680" s="810"/>
      <c r="W680" s="810"/>
      <c r="X680" s="810"/>
      <c r="Y680" s="810"/>
      <c r="Z680" s="810"/>
      <c r="AA680" s="810"/>
      <c r="AB680" s="810"/>
      <c r="AC680" s="810"/>
      <c r="AD680" s="810"/>
      <c r="AE680" s="810"/>
      <c r="AF680" s="810"/>
      <c r="AG680" s="810"/>
      <c r="AH680" s="810"/>
      <c r="AI680" s="810"/>
      <c r="AJ680" s="810"/>
    </row>
    <row r="681" spans="1:36" ht="15.75" customHeight="1">
      <c r="A681" s="810"/>
      <c r="B681" s="810"/>
      <c r="C681" s="810"/>
      <c r="D681" s="810"/>
      <c r="E681" s="810"/>
      <c r="F681" s="810"/>
      <c r="G681" s="810"/>
      <c r="H681" s="810"/>
      <c r="I681" s="125"/>
      <c r="J681" s="125"/>
      <c r="K681" s="125"/>
      <c r="L681" s="125"/>
      <c r="M681" s="125"/>
      <c r="N681" s="125"/>
      <c r="O681" s="125"/>
      <c r="P681" s="125"/>
      <c r="Q681" s="125"/>
      <c r="R681" s="125"/>
      <c r="S681" s="125"/>
      <c r="T681" s="125"/>
      <c r="U681" s="810"/>
      <c r="V681" s="810"/>
      <c r="W681" s="810"/>
      <c r="X681" s="810"/>
      <c r="Y681" s="810"/>
      <c r="Z681" s="810"/>
      <c r="AA681" s="810"/>
      <c r="AB681" s="810"/>
      <c r="AC681" s="810"/>
      <c r="AD681" s="810"/>
      <c r="AE681" s="810"/>
      <c r="AF681" s="810"/>
      <c r="AG681" s="810"/>
      <c r="AH681" s="810"/>
      <c r="AI681" s="810"/>
      <c r="AJ681" s="810"/>
    </row>
    <row r="682" spans="1:36" ht="15.75" customHeight="1">
      <c r="A682" s="810"/>
      <c r="B682" s="810"/>
      <c r="C682" s="810"/>
      <c r="D682" s="810"/>
      <c r="E682" s="810"/>
      <c r="F682" s="810"/>
      <c r="G682" s="810"/>
      <c r="H682" s="810"/>
      <c r="I682" s="125"/>
      <c r="J682" s="125"/>
      <c r="K682" s="125"/>
      <c r="L682" s="125"/>
      <c r="M682" s="125"/>
      <c r="N682" s="125"/>
      <c r="O682" s="125"/>
      <c r="P682" s="125"/>
      <c r="Q682" s="125"/>
      <c r="R682" s="125"/>
      <c r="S682" s="125"/>
      <c r="T682" s="125"/>
      <c r="U682" s="810"/>
      <c r="V682" s="810"/>
      <c r="W682" s="810"/>
      <c r="X682" s="810"/>
      <c r="Y682" s="810"/>
      <c r="Z682" s="810"/>
      <c r="AA682" s="810"/>
      <c r="AB682" s="810"/>
      <c r="AC682" s="810"/>
      <c r="AD682" s="810"/>
      <c r="AE682" s="810"/>
      <c r="AF682" s="810"/>
      <c r="AG682" s="810"/>
      <c r="AH682" s="810"/>
      <c r="AI682" s="810"/>
      <c r="AJ682" s="810"/>
    </row>
    <row r="683" spans="1:36" ht="15.75" customHeight="1">
      <c r="A683" s="810"/>
      <c r="B683" s="810"/>
      <c r="C683" s="810"/>
      <c r="D683" s="810"/>
      <c r="E683" s="810"/>
      <c r="F683" s="810"/>
      <c r="G683" s="810"/>
      <c r="H683" s="810"/>
      <c r="I683" s="125"/>
      <c r="J683" s="125"/>
      <c r="K683" s="125"/>
      <c r="L683" s="125"/>
      <c r="M683" s="125"/>
      <c r="N683" s="125"/>
      <c r="O683" s="125"/>
      <c r="P683" s="125"/>
      <c r="Q683" s="125"/>
      <c r="R683" s="125"/>
      <c r="S683" s="125"/>
      <c r="T683" s="125"/>
      <c r="U683" s="810"/>
      <c r="V683" s="810"/>
      <c r="W683" s="810"/>
      <c r="X683" s="810"/>
      <c r="Y683" s="810"/>
      <c r="Z683" s="810"/>
      <c r="AA683" s="810"/>
      <c r="AB683" s="810"/>
      <c r="AC683" s="810"/>
      <c r="AD683" s="810"/>
      <c r="AE683" s="810"/>
      <c r="AF683" s="810"/>
      <c r="AG683" s="810"/>
      <c r="AH683" s="810"/>
      <c r="AI683" s="810"/>
      <c r="AJ683" s="810"/>
    </row>
    <row r="684" spans="1:36" ht="15.75" customHeight="1">
      <c r="A684" s="810"/>
      <c r="B684" s="810"/>
      <c r="C684" s="810"/>
      <c r="D684" s="810"/>
      <c r="E684" s="810"/>
      <c r="F684" s="810"/>
      <c r="G684" s="810"/>
      <c r="H684" s="810"/>
      <c r="I684" s="125"/>
      <c r="J684" s="125"/>
      <c r="K684" s="125"/>
      <c r="L684" s="125"/>
      <c r="M684" s="125"/>
      <c r="N684" s="125"/>
      <c r="O684" s="125"/>
      <c r="P684" s="125"/>
      <c r="Q684" s="125"/>
      <c r="R684" s="125"/>
      <c r="S684" s="125"/>
      <c r="T684" s="125"/>
      <c r="U684" s="810"/>
      <c r="V684" s="810"/>
      <c r="W684" s="810"/>
      <c r="X684" s="810"/>
      <c r="Y684" s="810"/>
      <c r="Z684" s="810"/>
      <c r="AA684" s="810"/>
      <c r="AB684" s="810"/>
      <c r="AC684" s="810"/>
      <c r="AD684" s="810"/>
      <c r="AE684" s="810"/>
      <c r="AF684" s="810"/>
      <c r="AG684" s="810"/>
      <c r="AH684" s="810"/>
      <c r="AI684" s="810"/>
      <c r="AJ684" s="810"/>
    </row>
    <row r="685" spans="1:36" ht="15.75" customHeight="1">
      <c r="A685" s="810"/>
      <c r="B685" s="810"/>
      <c r="C685" s="810"/>
      <c r="D685" s="810"/>
      <c r="E685" s="810"/>
      <c r="F685" s="810"/>
      <c r="G685" s="810"/>
      <c r="H685" s="810"/>
      <c r="I685" s="125"/>
      <c r="J685" s="125"/>
      <c r="K685" s="125"/>
      <c r="L685" s="125"/>
      <c r="M685" s="125"/>
      <c r="N685" s="125"/>
      <c r="O685" s="125"/>
      <c r="P685" s="125"/>
      <c r="Q685" s="125"/>
      <c r="R685" s="125"/>
      <c r="S685" s="125"/>
      <c r="T685" s="125"/>
      <c r="U685" s="810"/>
      <c r="V685" s="810"/>
      <c r="W685" s="810"/>
      <c r="X685" s="810"/>
      <c r="Y685" s="810"/>
      <c r="Z685" s="810"/>
      <c r="AA685" s="810"/>
      <c r="AB685" s="810"/>
      <c r="AC685" s="810"/>
      <c r="AD685" s="810"/>
      <c r="AE685" s="810"/>
      <c r="AF685" s="810"/>
      <c r="AG685" s="810"/>
      <c r="AH685" s="810"/>
      <c r="AI685" s="810"/>
      <c r="AJ685" s="810"/>
    </row>
    <row r="686" spans="1:36" ht="15.75" customHeight="1">
      <c r="A686" s="810"/>
      <c r="B686" s="810"/>
      <c r="C686" s="810"/>
      <c r="D686" s="810"/>
      <c r="E686" s="810"/>
      <c r="F686" s="810"/>
      <c r="G686" s="810"/>
      <c r="H686" s="810"/>
      <c r="I686" s="125"/>
      <c r="J686" s="125"/>
      <c r="K686" s="125"/>
      <c r="L686" s="125"/>
      <c r="M686" s="125"/>
      <c r="N686" s="125"/>
      <c r="O686" s="125"/>
      <c r="P686" s="125"/>
      <c r="Q686" s="125"/>
      <c r="R686" s="125"/>
      <c r="S686" s="125"/>
      <c r="T686" s="125"/>
      <c r="U686" s="810"/>
      <c r="V686" s="810"/>
      <c r="W686" s="810"/>
      <c r="X686" s="810"/>
      <c r="Y686" s="810"/>
      <c r="Z686" s="810"/>
      <c r="AA686" s="810"/>
      <c r="AB686" s="810"/>
      <c r="AC686" s="810"/>
      <c r="AD686" s="810"/>
      <c r="AE686" s="810"/>
      <c r="AF686" s="810"/>
      <c r="AG686" s="810"/>
      <c r="AH686" s="810"/>
      <c r="AI686" s="810"/>
      <c r="AJ686" s="810"/>
    </row>
    <row r="687" spans="1:36" ht="15.75" customHeight="1">
      <c r="A687" s="810"/>
      <c r="B687" s="810"/>
      <c r="C687" s="810"/>
      <c r="D687" s="810"/>
      <c r="E687" s="810"/>
      <c r="F687" s="810"/>
      <c r="G687" s="810"/>
      <c r="H687" s="810"/>
      <c r="I687" s="125"/>
      <c r="J687" s="125"/>
      <c r="K687" s="125"/>
      <c r="L687" s="125"/>
      <c r="M687" s="125"/>
      <c r="N687" s="125"/>
      <c r="O687" s="125"/>
      <c r="P687" s="125"/>
      <c r="Q687" s="125"/>
      <c r="R687" s="125"/>
      <c r="S687" s="125"/>
      <c r="T687" s="125"/>
      <c r="U687" s="810"/>
      <c r="V687" s="810"/>
      <c r="W687" s="810"/>
      <c r="X687" s="810"/>
      <c r="Y687" s="810"/>
      <c r="Z687" s="810"/>
      <c r="AA687" s="810"/>
      <c r="AB687" s="810"/>
      <c r="AC687" s="810"/>
      <c r="AD687" s="810"/>
      <c r="AE687" s="810"/>
      <c r="AF687" s="810"/>
      <c r="AG687" s="810"/>
      <c r="AH687" s="810"/>
      <c r="AI687" s="810"/>
      <c r="AJ687" s="810"/>
    </row>
    <row r="688" spans="1:36" ht="15.75" customHeight="1">
      <c r="A688" s="810"/>
      <c r="B688" s="810"/>
      <c r="C688" s="810"/>
      <c r="D688" s="810"/>
      <c r="E688" s="810"/>
      <c r="F688" s="810"/>
      <c r="G688" s="810"/>
      <c r="H688" s="810"/>
      <c r="I688" s="125"/>
      <c r="J688" s="125"/>
      <c r="K688" s="125"/>
      <c r="L688" s="125"/>
      <c r="M688" s="125"/>
      <c r="N688" s="125"/>
      <c r="O688" s="125"/>
      <c r="P688" s="125"/>
      <c r="Q688" s="125"/>
      <c r="R688" s="125"/>
      <c r="S688" s="125"/>
      <c r="T688" s="125"/>
      <c r="U688" s="810"/>
      <c r="V688" s="810"/>
      <c r="W688" s="810"/>
      <c r="X688" s="810"/>
      <c r="Y688" s="810"/>
      <c r="Z688" s="810"/>
      <c r="AA688" s="810"/>
      <c r="AB688" s="810"/>
      <c r="AC688" s="810"/>
      <c r="AD688" s="810"/>
      <c r="AE688" s="810"/>
      <c r="AF688" s="810"/>
      <c r="AG688" s="810"/>
      <c r="AH688" s="810"/>
      <c r="AI688" s="810"/>
      <c r="AJ688" s="810"/>
    </row>
    <row r="689" spans="1:36" ht="15.75" customHeight="1">
      <c r="A689" s="810"/>
      <c r="B689" s="810"/>
      <c r="C689" s="810"/>
      <c r="D689" s="810"/>
      <c r="E689" s="810"/>
      <c r="F689" s="810"/>
      <c r="G689" s="810"/>
      <c r="H689" s="810"/>
      <c r="I689" s="125"/>
      <c r="J689" s="125"/>
      <c r="K689" s="125"/>
      <c r="L689" s="125"/>
      <c r="M689" s="125"/>
      <c r="N689" s="125"/>
      <c r="O689" s="125"/>
      <c r="P689" s="125"/>
      <c r="Q689" s="125"/>
      <c r="R689" s="125"/>
      <c r="S689" s="125"/>
      <c r="T689" s="125"/>
      <c r="U689" s="810"/>
      <c r="V689" s="810"/>
      <c r="W689" s="810"/>
      <c r="X689" s="810"/>
      <c r="Y689" s="810"/>
      <c r="Z689" s="810"/>
      <c r="AA689" s="810"/>
      <c r="AB689" s="810"/>
      <c r="AC689" s="810"/>
      <c r="AD689" s="810"/>
      <c r="AE689" s="810"/>
      <c r="AF689" s="810"/>
      <c r="AG689" s="810"/>
      <c r="AH689" s="810"/>
      <c r="AI689" s="810"/>
      <c r="AJ689" s="810"/>
    </row>
    <row r="690" spans="1:36" ht="15.75" customHeight="1">
      <c r="A690" s="810"/>
      <c r="B690" s="810"/>
      <c r="C690" s="810"/>
      <c r="D690" s="810"/>
      <c r="E690" s="810"/>
      <c r="F690" s="810"/>
      <c r="G690" s="810"/>
      <c r="H690" s="810"/>
      <c r="I690" s="125"/>
      <c r="J690" s="125"/>
      <c r="K690" s="125"/>
      <c r="L690" s="125"/>
      <c r="M690" s="125"/>
      <c r="N690" s="125"/>
      <c r="O690" s="125"/>
      <c r="P690" s="125"/>
      <c r="Q690" s="125"/>
      <c r="R690" s="125"/>
      <c r="S690" s="125"/>
      <c r="T690" s="125"/>
      <c r="U690" s="810"/>
      <c r="V690" s="810"/>
      <c r="W690" s="810"/>
      <c r="X690" s="810"/>
      <c r="Y690" s="810"/>
      <c r="Z690" s="810"/>
      <c r="AA690" s="810"/>
      <c r="AB690" s="810"/>
      <c r="AC690" s="810"/>
      <c r="AD690" s="810"/>
      <c r="AE690" s="810"/>
      <c r="AF690" s="810"/>
      <c r="AG690" s="810"/>
      <c r="AH690" s="810"/>
      <c r="AI690" s="810"/>
      <c r="AJ690" s="810"/>
    </row>
    <row r="691" spans="1:36" ht="15.75" customHeight="1">
      <c r="A691" s="810"/>
      <c r="B691" s="810"/>
      <c r="C691" s="810"/>
      <c r="D691" s="810"/>
      <c r="E691" s="810"/>
      <c r="F691" s="810"/>
      <c r="G691" s="810"/>
      <c r="H691" s="810"/>
      <c r="I691" s="125"/>
      <c r="J691" s="125"/>
      <c r="K691" s="125"/>
      <c r="L691" s="125"/>
      <c r="M691" s="125"/>
      <c r="N691" s="125"/>
      <c r="O691" s="125"/>
      <c r="P691" s="125"/>
      <c r="Q691" s="125"/>
      <c r="R691" s="125"/>
      <c r="S691" s="125"/>
      <c r="T691" s="125"/>
      <c r="U691" s="810"/>
      <c r="V691" s="810"/>
      <c r="W691" s="810"/>
      <c r="X691" s="810"/>
      <c r="Y691" s="810"/>
      <c r="Z691" s="810"/>
      <c r="AA691" s="810"/>
      <c r="AB691" s="810"/>
      <c r="AC691" s="810"/>
      <c r="AD691" s="810"/>
      <c r="AE691" s="810"/>
      <c r="AF691" s="810"/>
      <c r="AG691" s="810"/>
      <c r="AH691" s="810"/>
      <c r="AI691" s="810"/>
      <c r="AJ691" s="810"/>
    </row>
    <row r="692" spans="1:36" ht="15.75" customHeight="1">
      <c r="A692" s="810"/>
      <c r="B692" s="810"/>
      <c r="C692" s="810"/>
      <c r="D692" s="810"/>
      <c r="E692" s="810"/>
      <c r="F692" s="810"/>
      <c r="G692" s="810"/>
      <c r="H692" s="810"/>
      <c r="I692" s="125"/>
      <c r="J692" s="125"/>
      <c r="K692" s="125"/>
      <c r="L692" s="125"/>
      <c r="M692" s="125"/>
      <c r="N692" s="125"/>
      <c r="O692" s="125"/>
      <c r="P692" s="125"/>
      <c r="Q692" s="125"/>
      <c r="R692" s="125"/>
      <c r="S692" s="125"/>
      <c r="T692" s="125"/>
      <c r="U692" s="810"/>
      <c r="V692" s="810"/>
      <c r="W692" s="810"/>
      <c r="X692" s="810"/>
      <c r="Y692" s="810"/>
      <c r="Z692" s="810"/>
      <c r="AA692" s="810"/>
      <c r="AB692" s="810"/>
      <c r="AC692" s="810"/>
      <c r="AD692" s="810"/>
      <c r="AE692" s="810"/>
      <c r="AF692" s="810"/>
      <c r="AG692" s="810"/>
      <c r="AH692" s="810"/>
      <c r="AI692" s="810"/>
      <c r="AJ692" s="810"/>
    </row>
    <row r="693" spans="1:36" ht="15.75" customHeight="1">
      <c r="A693" s="810"/>
      <c r="B693" s="810"/>
      <c r="C693" s="810"/>
      <c r="D693" s="810"/>
      <c r="E693" s="810"/>
      <c r="F693" s="810"/>
      <c r="G693" s="810"/>
      <c r="H693" s="810"/>
      <c r="I693" s="125"/>
      <c r="J693" s="125"/>
      <c r="K693" s="125"/>
      <c r="L693" s="125"/>
      <c r="M693" s="125"/>
      <c r="N693" s="125"/>
      <c r="O693" s="125"/>
      <c r="P693" s="125"/>
      <c r="Q693" s="125"/>
      <c r="R693" s="125"/>
      <c r="S693" s="125"/>
      <c r="T693" s="125"/>
      <c r="U693" s="810"/>
      <c r="V693" s="810"/>
      <c r="W693" s="810"/>
      <c r="X693" s="810"/>
      <c r="Y693" s="810"/>
      <c r="Z693" s="810"/>
      <c r="AA693" s="810"/>
      <c r="AB693" s="810"/>
      <c r="AC693" s="810"/>
      <c r="AD693" s="810"/>
      <c r="AE693" s="810"/>
      <c r="AF693" s="810"/>
      <c r="AG693" s="810"/>
      <c r="AH693" s="810"/>
      <c r="AI693" s="810"/>
      <c r="AJ693" s="810"/>
    </row>
    <row r="694" spans="1:36" ht="15.75" customHeight="1">
      <c r="A694" s="810"/>
      <c r="B694" s="810"/>
      <c r="C694" s="810"/>
      <c r="D694" s="810"/>
      <c r="E694" s="810"/>
      <c r="F694" s="810"/>
      <c r="G694" s="810"/>
      <c r="H694" s="810"/>
      <c r="I694" s="125"/>
      <c r="J694" s="125"/>
      <c r="K694" s="125"/>
      <c r="L694" s="125"/>
      <c r="M694" s="125"/>
      <c r="N694" s="125"/>
      <c r="O694" s="125"/>
      <c r="P694" s="125"/>
      <c r="Q694" s="125"/>
      <c r="R694" s="125"/>
      <c r="S694" s="125"/>
      <c r="T694" s="125"/>
      <c r="U694" s="810"/>
      <c r="V694" s="810"/>
      <c r="W694" s="810"/>
      <c r="X694" s="810"/>
      <c r="Y694" s="810"/>
      <c r="Z694" s="810"/>
      <c r="AA694" s="810"/>
      <c r="AB694" s="810"/>
      <c r="AC694" s="810"/>
      <c r="AD694" s="810"/>
      <c r="AE694" s="810"/>
      <c r="AF694" s="810"/>
      <c r="AG694" s="810"/>
      <c r="AH694" s="810"/>
      <c r="AI694" s="810"/>
      <c r="AJ694" s="810"/>
    </row>
    <row r="695" spans="1:36" ht="15.75" customHeight="1">
      <c r="A695" s="810"/>
      <c r="B695" s="810"/>
      <c r="C695" s="810"/>
      <c r="D695" s="810"/>
      <c r="E695" s="810"/>
      <c r="F695" s="810"/>
      <c r="G695" s="810"/>
      <c r="H695" s="810"/>
      <c r="I695" s="125"/>
      <c r="J695" s="125"/>
      <c r="K695" s="125"/>
      <c r="L695" s="125"/>
      <c r="M695" s="125"/>
      <c r="N695" s="125"/>
      <c r="O695" s="125"/>
      <c r="P695" s="125"/>
      <c r="Q695" s="125"/>
      <c r="R695" s="125"/>
      <c r="S695" s="125"/>
      <c r="T695" s="125"/>
      <c r="U695" s="810"/>
      <c r="V695" s="810"/>
      <c r="W695" s="810"/>
      <c r="X695" s="810"/>
      <c r="Y695" s="810"/>
      <c r="Z695" s="810"/>
      <c r="AA695" s="810"/>
      <c r="AB695" s="810"/>
      <c r="AC695" s="810"/>
      <c r="AD695" s="810"/>
      <c r="AE695" s="810"/>
      <c r="AF695" s="810"/>
      <c r="AG695" s="810"/>
      <c r="AH695" s="810"/>
      <c r="AI695" s="810"/>
      <c r="AJ695" s="810"/>
    </row>
    <row r="696" spans="1:36" ht="15.75" customHeight="1">
      <c r="A696" s="810"/>
      <c r="B696" s="810"/>
      <c r="C696" s="810"/>
      <c r="D696" s="810"/>
      <c r="E696" s="810"/>
      <c r="F696" s="810"/>
      <c r="G696" s="810"/>
      <c r="H696" s="810"/>
      <c r="I696" s="125"/>
      <c r="J696" s="125"/>
      <c r="K696" s="125"/>
      <c r="L696" s="125"/>
      <c r="M696" s="125"/>
      <c r="N696" s="125"/>
      <c r="O696" s="125"/>
      <c r="P696" s="125"/>
      <c r="Q696" s="125"/>
      <c r="R696" s="125"/>
      <c r="S696" s="125"/>
      <c r="T696" s="125"/>
      <c r="U696" s="810"/>
      <c r="V696" s="810"/>
      <c r="W696" s="810"/>
      <c r="X696" s="810"/>
      <c r="Y696" s="810"/>
      <c r="Z696" s="810"/>
      <c r="AA696" s="810"/>
      <c r="AB696" s="810"/>
      <c r="AC696" s="810"/>
      <c r="AD696" s="810"/>
      <c r="AE696" s="810"/>
      <c r="AF696" s="810"/>
      <c r="AG696" s="810"/>
      <c r="AH696" s="810"/>
      <c r="AI696" s="810"/>
      <c r="AJ696" s="810"/>
    </row>
    <row r="697" spans="1:36" ht="15.75" customHeight="1">
      <c r="A697" s="810"/>
      <c r="B697" s="810"/>
      <c r="C697" s="810"/>
      <c r="D697" s="810"/>
      <c r="E697" s="810"/>
      <c r="F697" s="810"/>
      <c r="G697" s="810"/>
      <c r="H697" s="810"/>
      <c r="I697" s="125"/>
      <c r="J697" s="125"/>
      <c r="K697" s="125"/>
      <c r="L697" s="125"/>
      <c r="M697" s="125"/>
      <c r="N697" s="125"/>
      <c r="O697" s="125"/>
      <c r="P697" s="125"/>
      <c r="Q697" s="125"/>
      <c r="R697" s="125"/>
      <c r="S697" s="125"/>
      <c r="T697" s="125"/>
      <c r="U697" s="810"/>
      <c r="V697" s="810"/>
      <c r="W697" s="810"/>
      <c r="X697" s="810"/>
      <c r="Y697" s="810"/>
      <c r="Z697" s="810"/>
      <c r="AA697" s="810"/>
      <c r="AB697" s="810"/>
      <c r="AC697" s="810"/>
      <c r="AD697" s="810"/>
      <c r="AE697" s="810"/>
      <c r="AF697" s="810"/>
      <c r="AG697" s="810"/>
      <c r="AH697" s="810"/>
      <c r="AI697" s="810"/>
      <c r="AJ697" s="810"/>
    </row>
    <row r="698" spans="1:36" ht="15.75" customHeight="1">
      <c r="A698" s="810"/>
      <c r="B698" s="810"/>
      <c r="C698" s="810"/>
      <c r="D698" s="810"/>
      <c r="E698" s="810"/>
      <c r="F698" s="810"/>
      <c r="G698" s="810"/>
      <c r="H698" s="810"/>
      <c r="I698" s="125"/>
      <c r="J698" s="125"/>
      <c r="K698" s="125"/>
      <c r="L698" s="125"/>
      <c r="M698" s="125"/>
      <c r="N698" s="125"/>
      <c r="O698" s="125"/>
      <c r="P698" s="125"/>
      <c r="Q698" s="125"/>
      <c r="R698" s="125"/>
      <c r="S698" s="125"/>
      <c r="T698" s="125"/>
      <c r="U698" s="810"/>
      <c r="V698" s="810"/>
      <c r="W698" s="810"/>
      <c r="X698" s="810"/>
      <c r="Y698" s="810"/>
      <c r="Z698" s="810"/>
      <c r="AA698" s="810"/>
      <c r="AB698" s="810"/>
      <c r="AC698" s="810"/>
      <c r="AD698" s="810"/>
      <c r="AE698" s="810"/>
      <c r="AF698" s="810"/>
      <c r="AG698" s="810"/>
      <c r="AH698" s="810"/>
      <c r="AI698" s="810"/>
      <c r="AJ698" s="810"/>
    </row>
    <row r="699" spans="1:36" ht="15.75" customHeight="1">
      <c r="A699" s="810"/>
      <c r="B699" s="810"/>
      <c r="C699" s="810"/>
      <c r="D699" s="810"/>
      <c r="E699" s="810"/>
      <c r="F699" s="810"/>
      <c r="G699" s="810"/>
      <c r="H699" s="810"/>
      <c r="I699" s="125"/>
      <c r="J699" s="125"/>
      <c r="K699" s="125"/>
      <c r="L699" s="125"/>
      <c r="M699" s="125"/>
      <c r="N699" s="125"/>
      <c r="O699" s="125"/>
      <c r="P699" s="125"/>
      <c r="Q699" s="125"/>
      <c r="R699" s="125"/>
      <c r="S699" s="125"/>
      <c r="T699" s="125"/>
      <c r="U699" s="810"/>
      <c r="V699" s="810"/>
      <c r="W699" s="810"/>
      <c r="X699" s="810"/>
      <c r="Y699" s="810"/>
      <c r="Z699" s="810"/>
      <c r="AA699" s="810"/>
      <c r="AB699" s="810"/>
      <c r="AC699" s="810"/>
      <c r="AD699" s="810"/>
      <c r="AE699" s="810"/>
      <c r="AF699" s="810"/>
      <c r="AG699" s="810"/>
      <c r="AH699" s="810"/>
      <c r="AI699" s="810"/>
      <c r="AJ699" s="810"/>
    </row>
    <row r="700" spans="1:36" ht="15.75" customHeight="1">
      <c r="A700" s="810"/>
      <c r="B700" s="810"/>
      <c r="C700" s="810"/>
      <c r="D700" s="810"/>
      <c r="E700" s="810"/>
      <c r="F700" s="810"/>
      <c r="G700" s="810"/>
      <c r="H700" s="810"/>
      <c r="I700" s="125"/>
      <c r="J700" s="125"/>
      <c r="K700" s="125"/>
      <c r="L700" s="125"/>
      <c r="M700" s="125"/>
      <c r="N700" s="125"/>
      <c r="O700" s="125"/>
      <c r="P700" s="125"/>
      <c r="Q700" s="125"/>
      <c r="R700" s="125"/>
      <c r="S700" s="125"/>
      <c r="T700" s="125"/>
      <c r="U700" s="810"/>
      <c r="V700" s="810"/>
      <c r="W700" s="810"/>
      <c r="X700" s="810"/>
      <c r="Y700" s="810"/>
      <c r="Z700" s="810"/>
      <c r="AA700" s="810"/>
      <c r="AB700" s="810"/>
      <c r="AC700" s="810"/>
      <c r="AD700" s="810"/>
      <c r="AE700" s="810"/>
      <c r="AF700" s="810"/>
      <c r="AG700" s="810"/>
      <c r="AH700" s="810"/>
      <c r="AI700" s="810"/>
      <c r="AJ700" s="810"/>
    </row>
    <row r="701" spans="1:36" ht="15.75" customHeight="1">
      <c r="A701" s="810"/>
      <c r="B701" s="810"/>
      <c r="C701" s="810"/>
      <c r="D701" s="810"/>
      <c r="E701" s="810"/>
      <c r="F701" s="810"/>
      <c r="G701" s="810"/>
      <c r="H701" s="810"/>
      <c r="I701" s="125"/>
      <c r="J701" s="125"/>
      <c r="K701" s="125"/>
      <c r="L701" s="125"/>
      <c r="M701" s="125"/>
      <c r="N701" s="125"/>
      <c r="O701" s="125"/>
      <c r="P701" s="125"/>
      <c r="Q701" s="125"/>
      <c r="R701" s="125"/>
      <c r="S701" s="125"/>
      <c r="T701" s="125"/>
      <c r="U701" s="810"/>
      <c r="V701" s="810"/>
      <c r="W701" s="810"/>
      <c r="X701" s="810"/>
      <c r="Y701" s="810"/>
      <c r="Z701" s="810"/>
      <c r="AA701" s="810"/>
      <c r="AB701" s="810"/>
      <c r="AC701" s="810"/>
      <c r="AD701" s="810"/>
      <c r="AE701" s="810"/>
      <c r="AF701" s="810"/>
      <c r="AG701" s="810"/>
      <c r="AH701" s="810"/>
      <c r="AI701" s="810"/>
      <c r="AJ701" s="810"/>
    </row>
    <row r="702" spans="1:36" ht="15.75" customHeight="1">
      <c r="A702" s="810"/>
      <c r="B702" s="810"/>
      <c r="C702" s="810"/>
      <c r="D702" s="810"/>
      <c r="E702" s="810"/>
      <c r="F702" s="810"/>
      <c r="G702" s="810"/>
      <c r="H702" s="810"/>
      <c r="I702" s="125"/>
      <c r="J702" s="125"/>
      <c r="K702" s="125"/>
      <c r="L702" s="125"/>
      <c r="M702" s="125"/>
      <c r="N702" s="125"/>
      <c r="O702" s="125"/>
      <c r="P702" s="125"/>
      <c r="Q702" s="125"/>
      <c r="R702" s="125"/>
      <c r="S702" s="125"/>
      <c r="T702" s="125"/>
      <c r="U702" s="810"/>
      <c r="V702" s="810"/>
      <c r="W702" s="810"/>
      <c r="X702" s="810"/>
      <c r="Y702" s="810"/>
      <c r="Z702" s="810"/>
      <c r="AA702" s="810"/>
      <c r="AB702" s="810"/>
      <c r="AC702" s="810"/>
      <c r="AD702" s="810"/>
      <c r="AE702" s="810"/>
      <c r="AF702" s="810"/>
      <c r="AG702" s="810"/>
      <c r="AH702" s="810"/>
      <c r="AI702" s="810"/>
      <c r="AJ702" s="810"/>
    </row>
    <row r="703" spans="1:36" ht="15.75" customHeight="1">
      <c r="A703" s="810"/>
      <c r="B703" s="810"/>
      <c r="C703" s="810"/>
      <c r="D703" s="810"/>
      <c r="E703" s="810"/>
      <c r="F703" s="810"/>
      <c r="G703" s="810"/>
      <c r="H703" s="810"/>
      <c r="I703" s="125"/>
      <c r="J703" s="125"/>
      <c r="K703" s="125"/>
      <c r="L703" s="125"/>
      <c r="M703" s="125"/>
      <c r="N703" s="125"/>
      <c r="O703" s="125"/>
      <c r="P703" s="125"/>
      <c r="Q703" s="125"/>
      <c r="R703" s="125"/>
      <c r="S703" s="125"/>
      <c r="T703" s="125"/>
      <c r="U703" s="810"/>
      <c r="V703" s="810"/>
      <c r="W703" s="810"/>
      <c r="X703" s="810"/>
      <c r="Y703" s="810"/>
      <c r="Z703" s="810"/>
      <c r="AA703" s="810"/>
      <c r="AB703" s="810"/>
      <c r="AC703" s="810"/>
      <c r="AD703" s="810"/>
      <c r="AE703" s="810"/>
      <c r="AF703" s="810"/>
      <c r="AG703" s="810"/>
      <c r="AH703" s="810"/>
      <c r="AI703" s="810"/>
      <c r="AJ703" s="810"/>
    </row>
    <row r="704" spans="1:36" ht="15.75" customHeight="1">
      <c r="A704" s="810"/>
      <c r="B704" s="810"/>
      <c r="C704" s="810"/>
      <c r="D704" s="810"/>
      <c r="E704" s="810"/>
      <c r="F704" s="810"/>
      <c r="G704" s="810"/>
      <c r="H704" s="810"/>
      <c r="I704" s="125"/>
      <c r="J704" s="125"/>
      <c r="K704" s="125"/>
      <c r="L704" s="125"/>
      <c r="M704" s="125"/>
      <c r="N704" s="125"/>
      <c r="O704" s="125"/>
      <c r="P704" s="125"/>
      <c r="Q704" s="125"/>
      <c r="R704" s="125"/>
      <c r="S704" s="125"/>
      <c r="T704" s="125"/>
      <c r="U704" s="810"/>
      <c r="V704" s="810"/>
      <c r="W704" s="810"/>
      <c r="X704" s="810"/>
      <c r="Y704" s="810"/>
      <c r="Z704" s="810"/>
      <c r="AA704" s="810"/>
      <c r="AB704" s="810"/>
      <c r="AC704" s="810"/>
      <c r="AD704" s="810"/>
      <c r="AE704" s="810"/>
      <c r="AF704" s="810"/>
      <c r="AG704" s="810"/>
      <c r="AH704" s="810"/>
      <c r="AI704" s="810"/>
      <c r="AJ704" s="810"/>
    </row>
    <row r="705" spans="1:36" ht="15.75" customHeight="1">
      <c r="A705" s="810"/>
      <c r="B705" s="810"/>
      <c r="C705" s="810"/>
      <c r="D705" s="810"/>
      <c r="E705" s="810"/>
      <c r="F705" s="810"/>
      <c r="G705" s="810"/>
      <c r="H705" s="810"/>
      <c r="I705" s="125"/>
      <c r="J705" s="125"/>
      <c r="K705" s="125"/>
      <c r="L705" s="125"/>
      <c r="M705" s="125"/>
      <c r="N705" s="125"/>
      <c r="O705" s="125"/>
      <c r="P705" s="125"/>
      <c r="Q705" s="125"/>
      <c r="R705" s="125"/>
      <c r="S705" s="125"/>
      <c r="T705" s="125"/>
      <c r="U705" s="810"/>
      <c r="V705" s="810"/>
      <c r="W705" s="810"/>
      <c r="X705" s="810"/>
      <c r="Y705" s="810"/>
      <c r="Z705" s="810"/>
      <c r="AA705" s="810"/>
      <c r="AB705" s="810"/>
      <c r="AC705" s="810"/>
      <c r="AD705" s="810"/>
      <c r="AE705" s="810"/>
      <c r="AF705" s="810"/>
      <c r="AG705" s="810"/>
      <c r="AH705" s="810"/>
      <c r="AI705" s="810"/>
      <c r="AJ705" s="810"/>
    </row>
    <row r="706" spans="1:36" ht="15.75" customHeight="1">
      <c r="A706" s="810"/>
      <c r="B706" s="810"/>
      <c r="C706" s="810"/>
      <c r="D706" s="810"/>
      <c r="E706" s="810"/>
      <c r="F706" s="810"/>
      <c r="G706" s="810"/>
      <c r="H706" s="810"/>
      <c r="I706" s="125"/>
      <c r="J706" s="125"/>
      <c r="K706" s="125"/>
      <c r="L706" s="125"/>
      <c r="M706" s="125"/>
      <c r="N706" s="125"/>
      <c r="O706" s="125"/>
      <c r="P706" s="125"/>
      <c r="Q706" s="125"/>
      <c r="R706" s="125"/>
      <c r="S706" s="125"/>
      <c r="T706" s="125"/>
      <c r="U706" s="810"/>
      <c r="V706" s="810"/>
      <c r="W706" s="810"/>
      <c r="X706" s="810"/>
      <c r="Y706" s="810"/>
      <c r="Z706" s="810"/>
      <c r="AA706" s="810"/>
      <c r="AB706" s="810"/>
      <c r="AC706" s="810"/>
      <c r="AD706" s="810"/>
      <c r="AE706" s="810"/>
      <c r="AF706" s="810"/>
      <c r="AG706" s="810"/>
      <c r="AH706" s="810"/>
      <c r="AI706" s="810"/>
      <c r="AJ706" s="810"/>
    </row>
    <row r="707" spans="1:36" ht="15.75" customHeight="1">
      <c r="A707" s="810"/>
      <c r="B707" s="810"/>
      <c r="C707" s="810"/>
      <c r="D707" s="810"/>
      <c r="E707" s="810"/>
      <c r="F707" s="810"/>
      <c r="G707" s="810"/>
      <c r="H707" s="810"/>
      <c r="I707" s="125"/>
      <c r="J707" s="125"/>
      <c r="K707" s="125"/>
      <c r="L707" s="125"/>
      <c r="M707" s="125"/>
      <c r="N707" s="125"/>
      <c r="O707" s="125"/>
      <c r="P707" s="125"/>
      <c r="Q707" s="125"/>
      <c r="R707" s="125"/>
      <c r="S707" s="125"/>
      <c r="T707" s="125"/>
      <c r="U707" s="810"/>
      <c r="V707" s="810"/>
      <c r="W707" s="810"/>
      <c r="X707" s="810"/>
      <c r="Y707" s="810"/>
      <c r="Z707" s="810"/>
      <c r="AA707" s="810"/>
      <c r="AB707" s="810"/>
      <c r="AC707" s="810"/>
      <c r="AD707" s="810"/>
      <c r="AE707" s="810"/>
      <c r="AF707" s="810"/>
      <c r="AG707" s="810"/>
      <c r="AH707" s="810"/>
      <c r="AI707" s="810"/>
      <c r="AJ707" s="810"/>
    </row>
    <row r="708" spans="1:36" ht="15.75" customHeight="1">
      <c r="A708" s="810"/>
      <c r="B708" s="810"/>
      <c r="C708" s="810"/>
      <c r="D708" s="810"/>
      <c r="E708" s="810"/>
      <c r="F708" s="810"/>
      <c r="G708" s="810"/>
      <c r="H708" s="810"/>
      <c r="I708" s="125"/>
      <c r="J708" s="125"/>
      <c r="K708" s="125"/>
      <c r="L708" s="125"/>
      <c r="M708" s="125"/>
      <c r="N708" s="125"/>
      <c r="O708" s="125"/>
      <c r="P708" s="125"/>
      <c r="Q708" s="125"/>
      <c r="R708" s="125"/>
      <c r="S708" s="125"/>
      <c r="T708" s="125"/>
      <c r="U708" s="810"/>
      <c r="V708" s="810"/>
      <c r="W708" s="810"/>
      <c r="X708" s="810"/>
      <c r="Y708" s="810"/>
      <c r="Z708" s="810"/>
      <c r="AA708" s="810"/>
      <c r="AB708" s="810"/>
      <c r="AC708" s="810"/>
      <c r="AD708" s="810"/>
      <c r="AE708" s="810"/>
      <c r="AF708" s="810"/>
      <c r="AG708" s="810"/>
      <c r="AH708" s="810"/>
      <c r="AI708" s="810"/>
      <c r="AJ708" s="810"/>
    </row>
    <row r="709" spans="1:36" ht="15.75" customHeight="1">
      <c r="A709" s="810"/>
      <c r="B709" s="810"/>
      <c r="C709" s="810"/>
      <c r="D709" s="810"/>
      <c r="E709" s="810"/>
      <c r="F709" s="810"/>
      <c r="G709" s="810"/>
      <c r="H709" s="810"/>
      <c r="I709" s="125"/>
      <c r="J709" s="125"/>
      <c r="K709" s="125"/>
      <c r="L709" s="125"/>
      <c r="M709" s="125"/>
      <c r="N709" s="125"/>
      <c r="O709" s="125"/>
      <c r="P709" s="125"/>
      <c r="Q709" s="125"/>
      <c r="R709" s="125"/>
      <c r="S709" s="125"/>
      <c r="T709" s="125"/>
      <c r="U709" s="810"/>
      <c r="V709" s="810"/>
      <c r="W709" s="810"/>
      <c r="X709" s="810"/>
      <c r="Y709" s="810"/>
      <c r="Z709" s="810"/>
      <c r="AA709" s="810"/>
      <c r="AB709" s="810"/>
      <c r="AC709" s="810"/>
      <c r="AD709" s="810"/>
      <c r="AE709" s="810"/>
      <c r="AF709" s="810"/>
      <c r="AG709" s="810"/>
      <c r="AH709" s="810"/>
      <c r="AI709" s="810"/>
      <c r="AJ709" s="810"/>
    </row>
    <row r="710" spans="1:36" ht="15.75" customHeight="1">
      <c r="A710" s="810"/>
      <c r="B710" s="810"/>
      <c r="C710" s="810"/>
      <c r="D710" s="810"/>
      <c r="E710" s="810"/>
      <c r="F710" s="810"/>
      <c r="G710" s="810"/>
      <c r="H710" s="810"/>
      <c r="I710" s="125"/>
      <c r="J710" s="125"/>
      <c r="K710" s="125"/>
      <c r="L710" s="125"/>
      <c r="M710" s="125"/>
      <c r="N710" s="125"/>
      <c r="O710" s="125"/>
      <c r="P710" s="125"/>
      <c r="Q710" s="125"/>
      <c r="R710" s="125"/>
      <c r="S710" s="125"/>
      <c r="T710" s="125"/>
      <c r="U710" s="810"/>
      <c r="V710" s="810"/>
      <c r="W710" s="810"/>
      <c r="X710" s="810"/>
      <c r="Y710" s="810"/>
      <c r="Z710" s="810"/>
      <c r="AA710" s="810"/>
      <c r="AB710" s="810"/>
      <c r="AC710" s="810"/>
      <c r="AD710" s="810"/>
      <c r="AE710" s="810"/>
      <c r="AF710" s="810"/>
      <c r="AG710" s="810"/>
      <c r="AH710" s="810"/>
      <c r="AI710" s="810"/>
      <c r="AJ710" s="810"/>
    </row>
    <row r="711" spans="1:36" ht="15.75" customHeight="1">
      <c r="A711" s="810"/>
      <c r="B711" s="810"/>
      <c r="C711" s="810"/>
      <c r="D711" s="810"/>
      <c r="E711" s="810"/>
      <c r="F711" s="810"/>
      <c r="G711" s="810"/>
      <c r="H711" s="810"/>
      <c r="I711" s="125"/>
      <c r="J711" s="125"/>
      <c r="K711" s="125"/>
      <c r="L711" s="125"/>
      <c r="M711" s="125"/>
      <c r="N711" s="125"/>
      <c r="O711" s="125"/>
      <c r="P711" s="125"/>
      <c r="Q711" s="125"/>
      <c r="R711" s="125"/>
      <c r="S711" s="125"/>
      <c r="T711" s="125"/>
      <c r="U711" s="810"/>
      <c r="V711" s="810"/>
      <c r="W711" s="810"/>
      <c r="X711" s="810"/>
      <c r="Y711" s="810"/>
      <c r="Z711" s="810"/>
      <c r="AA711" s="810"/>
      <c r="AB711" s="810"/>
      <c r="AC711" s="810"/>
      <c r="AD711" s="810"/>
      <c r="AE711" s="810"/>
      <c r="AF711" s="810"/>
      <c r="AG711" s="810"/>
      <c r="AH711" s="810"/>
      <c r="AI711" s="810"/>
      <c r="AJ711" s="810"/>
    </row>
    <row r="712" spans="1:36" ht="15.75" customHeight="1">
      <c r="A712" s="810"/>
      <c r="B712" s="810"/>
      <c r="C712" s="810"/>
      <c r="D712" s="810"/>
      <c r="E712" s="810"/>
      <c r="F712" s="810"/>
      <c r="G712" s="810"/>
      <c r="H712" s="810"/>
      <c r="I712" s="125"/>
      <c r="J712" s="125"/>
      <c r="K712" s="125"/>
      <c r="L712" s="125"/>
      <c r="M712" s="125"/>
      <c r="N712" s="125"/>
      <c r="O712" s="125"/>
      <c r="P712" s="125"/>
      <c r="Q712" s="125"/>
      <c r="R712" s="125"/>
      <c r="S712" s="125"/>
      <c r="T712" s="125"/>
      <c r="U712" s="810"/>
      <c r="V712" s="810"/>
      <c r="W712" s="810"/>
      <c r="X712" s="810"/>
      <c r="Y712" s="810"/>
      <c r="Z712" s="810"/>
      <c r="AA712" s="810"/>
      <c r="AB712" s="810"/>
      <c r="AC712" s="810"/>
      <c r="AD712" s="810"/>
      <c r="AE712" s="810"/>
      <c r="AF712" s="810"/>
      <c r="AG712" s="810"/>
      <c r="AH712" s="810"/>
      <c r="AI712" s="810"/>
      <c r="AJ712" s="810"/>
    </row>
    <row r="713" spans="1:36" ht="15.75" customHeight="1">
      <c r="A713" s="810"/>
      <c r="B713" s="810"/>
      <c r="C713" s="810"/>
      <c r="D713" s="810"/>
      <c r="E713" s="810"/>
      <c r="F713" s="810"/>
      <c r="G713" s="810"/>
      <c r="H713" s="810"/>
      <c r="I713" s="125"/>
      <c r="J713" s="125"/>
      <c r="K713" s="125"/>
      <c r="L713" s="125"/>
      <c r="M713" s="125"/>
      <c r="N713" s="125"/>
      <c r="O713" s="125"/>
      <c r="P713" s="125"/>
      <c r="Q713" s="125"/>
      <c r="R713" s="125"/>
      <c r="S713" s="125"/>
      <c r="T713" s="125"/>
      <c r="U713" s="810"/>
      <c r="V713" s="810"/>
      <c r="W713" s="810"/>
      <c r="X713" s="810"/>
      <c r="Y713" s="810"/>
      <c r="Z713" s="810"/>
      <c r="AA713" s="810"/>
      <c r="AB713" s="810"/>
      <c r="AC713" s="810"/>
      <c r="AD713" s="810"/>
      <c r="AE713" s="810"/>
      <c r="AF713" s="810"/>
      <c r="AG713" s="810"/>
      <c r="AH713" s="810"/>
      <c r="AI713" s="810"/>
      <c r="AJ713" s="810"/>
    </row>
    <row r="714" spans="1:36" ht="15.75" customHeight="1">
      <c r="A714" s="810"/>
      <c r="B714" s="810"/>
      <c r="C714" s="810"/>
      <c r="D714" s="810"/>
      <c r="E714" s="810"/>
      <c r="F714" s="810"/>
      <c r="G714" s="810"/>
      <c r="H714" s="810"/>
      <c r="I714" s="125"/>
      <c r="J714" s="125"/>
      <c r="K714" s="125"/>
      <c r="L714" s="125"/>
      <c r="M714" s="125"/>
      <c r="N714" s="125"/>
      <c r="O714" s="125"/>
      <c r="P714" s="125"/>
      <c r="Q714" s="125"/>
      <c r="R714" s="125"/>
      <c r="S714" s="125"/>
      <c r="T714" s="125"/>
      <c r="U714" s="810"/>
      <c r="V714" s="810"/>
      <c r="W714" s="810"/>
      <c r="X714" s="810"/>
      <c r="Y714" s="810"/>
      <c r="Z714" s="810"/>
      <c r="AA714" s="810"/>
      <c r="AB714" s="810"/>
      <c r="AC714" s="810"/>
      <c r="AD714" s="810"/>
      <c r="AE714" s="810"/>
      <c r="AF714" s="810"/>
      <c r="AG714" s="810"/>
      <c r="AH714" s="810"/>
      <c r="AI714" s="810"/>
      <c r="AJ714" s="810"/>
    </row>
    <row r="715" spans="1:36" ht="15.75" customHeight="1">
      <c r="A715" s="810"/>
      <c r="B715" s="810"/>
      <c r="C715" s="810"/>
      <c r="D715" s="810"/>
      <c r="E715" s="810"/>
      <c r="F715" s="810"/>
      <c r="G715" s="810"/>
      <c r="H715" s="810"/>
      <c r="I715" s="125"/>
      <c r="J715" s="125"/>
      <c r="K715" s="125"/>
      <c r="L715" s="125"/>
      <c r="M715" s="125"/>
      <c r="N715" s="125"/>
      <c r="O715" s="125"/>
      <c r="P715" s="125"/>
      <c r="Q715" s="125"/>
      <c r="R715" s="125"/>
      <c r="S715" s="125"/>
      <c r="T715" s="125"/>
      <c r="U715" s="810"/>
      <c r="V715" s="810"/>
      <c r="W715" s="810"/>
      <c r="X715" s="810"/>
      <c r="Y715" s="810"/>
      <c r="Z715" s="810"/>
      <c r="AA715" s="810"/>
      <c r="AB715" s="810"/>
      <c r="AC715" s="810"/>
      <c r="AD715" s="810"/>
      <c r="AE715" s="810"/>
      <c r="AF715" s="810"/>
      <c r="AG715" s="810"/>
      <c r="AH715" s="810"/>
      <c r="AI715" s="810"/>
      <c r="AJ715" s="810"/>
    </row>
    <row r="716" spans="1:36" ht="15.75" customHeight="1">
      <c r="A716" s="810"/>
      <c r="B716" s="810"/>
      <c r="C716" s="810"/>
      <c r="D716" s="810"/>
      <c r="E716" s="810"/>
      <c r="F716" s="810"/>
      <c r="G716" s="810"/>
      <c r="H716" s="810"/>
      <c r="I716" s="125"/>
      <c r="J716" s="125"/>
      <c r="K716" s="125"/>
      <c r="L716" s="125"/>
      <c r="M716" s="125"/>
      <c r="N716" s="125"/>
      <c r="O716" s="125"/>
      <c r="P716" s="125"/>
      <c r="Q716" s="125"/>
      <c r="R716" s="125"/>
      <c r="S716" s="125"/>
      <c r="T716" s="125"/>
      <c r="U716" s="810"/>
      <c r="V716" s="810"/>
      <c r="W716" s="810"/>
      <c r="X716" s="810"/>
      <c r="Y716" s="810"/>
      <c r="Z716" s="810"/>
      <c r="AA716" s="810"/>
      <c r="AB716" s="810"/>
      <c r="AC716" s="810"/>
      <c r="AD716" s="810"/>
      <c r="AE716" s="810"/>
      <c r="AF716" s="810"/>
      <c r="AG716" s="810"/>
      <c r="AH716" s="810"/>
      <c r="AI716" s="810"/>
      <c r="AJ716" s="810"/>
    </row>
    <row r="717" spans="1:36" ht="15.75" customHeight="1">
      <c r="A717" s="810"/>
      <c r="B717" s="810"/>
      <c r="C717" s="810"/>
      <c r="D717" s="810"/>
      <c r="E717" s="810"/>
      <c r="F717" s="810"/>
      <c r="G717" s="810"/>
      <c r="H717" s="810"/>
      <c r="I717" s="125"/>
      <c r="J717" s="125"/>
      <c r="K717" s="125"/>
      <c r="L717" s="125"/>
      <c r="M717" s="125"/>
      <c r="N717" s="125"/>
      <c r="O717" s="125"/>
      <c r="P717" s="125"/>
      <c r="Q717" s="125"/>
      <c r="R717" s="125"/>
      <c r="S717" s="125"/>
      <c r="T717" s="125"/>
      <c r="U717" s="810"/>
      <c r="V717" s="810"/>
      <c r="W717" s="810"/>
      <c r="X717" s="810"/>
      <c r="Y717" s="810"/>
      <c r="Z717" s="810"/>
      <c r="AA717" s="810"/>
      <c r="AB717" s="810"/>
      <c r="AC717" s="810"/>
      <c r="AD717" s="810"/>
      <c r="AE717" s="810"/>
      <c r="AF717" s="810"/>
      <c r="AG717" s="810"/>
      <c r="AH717" s="810"/>
      <c r="AI717" s="810"/>
      <c r="AJ717" s="810"/>
    </row>
    <row r="718" spans="1:36" ht="15.75" customHeight="1">
      <c r="A718" s="810"/>
      <c r="B718" s="810"/>
      <c r="C718" s="810"/>
      <c r="D718" s="810"/>
      <c r="E718" s="810"/>
      <c r="F718" s="810"/>
      <c r="G718" s="810"/>
      <c r="H718" s="810"/>
      <c r="I718" s="125"/>
      <c r="J718" s="125"/>
      <c r="K718" s="125"/>
      <c r="L718" s="125"/>
      <c r="M718" s="125"/>
      <c r="N718" s="125"/>
      <c r="O718" s="125"/>
      <c r="P718" s="125"/>
      <c r="Q718" s="125"/>
      <c r="R718" s="125"/>
      <c r="S718" s="125"/>
      <c r="T718" s="125"/>
      <c r="U718" s="810"/>
      <c r="V718" s="810"/>
      <c r="W718" s="810"/>
      <c r="X718" s="810"/>
      <c r="Y718" s="810"/>
      <c r="Z718" s="810"/>
      <c r="AA718" s="810"/>
      <c r="AB718" s="810"/>
      <c r="AC718" s="810"/>
      <c r="AD718" s="810"/>
      <c r="AE718" s="810"/>
      <c r="AF718" s="810"/>
      <c r="AG718" s="810"/>
      <c r="AH718" s="810"/>
      <c r="AI718" s="810"/>
      <c r="AJ718" s="810"/>
    </row>
    <row r="719" spans="1:36" ht="15.75" customHeight="1">
      <c r="A719" s="810"/>
      <c r="B719" s="810"/>
      <c r="C719" s="810"/>
      <c r="D719" s="810"/>
      <c r="E719" s="810"/>
      <c r="F719" s="810"/>
      <c r="G719" s="810"/>
      <c r="H719" s="810"/>
      <c r="I719" s="125"/>
      <c r="J719" s="125"/>
      <c r="K719" s="125"/>
      <c r="L719" s="125"/>
      <c r="M719" s="125"/>
      <c r="N719" s="125"/>
      <c r="O719" s="125"/>
      <c r="P719" s="125"/>
      <c r="Q719" s="125"/>
      <c r="R719" s="125"/>
      <c r="S719" s="125"/>
      <c r="T719" s="125"/>
      <c r="U719" s="810"/>
      <c r="V719" s="810"/>
      <c r="W719" s="810"/>
      <c r="X719" s="810"/>
      <c r="Y719" s="810"/>
      <c r="Z719" s="810"/>
      <c r="AA719" s="810"/>
      <c r="AB719" s="810"/>
      <c r="AC719" s="810"/>
      <c r="AD719" s="810"/>
      <c r="AE719" s="810"/>
      <c r="AF719" s="810"/>
      <c r="AG719" s="810"/>
      <c r="AH719" s="810"/>
      <c r="AI719" s="810"/>
      <c r="AJ719" s="810"/>
    </row>
    <row r="720" spans="1:36" ht="15.75" customHeight="1">
      <c r="A720" s="810"/>
      <c r="B720" s="810"/>
      <c r="C720" s="810"/>
      <c r="D720" s="810"/>
      <c r="E720" s="810"/>
      <c r="F720" s="810"/>
      <c r="G720" s="810"/>
      <c r="H720" s="810"/>
      <c r="I720" s="125"/>
      <c r="J720" s="125"/>
      <c r="K720" s="125"/>
      <c r="L720" s="125"/>
      <c r="M720" s="125"/>
      <c r="N720" s="125"/>
      <c r="O720" s="125"/>
      <c r="P720" s="125"/>
      <c r="Q720" s="125"/>
      <c r="R720" s="125"/>
      <c r="S720" s="125"/>
      <c r="T720" s="125"/>
      <c r="U720" s="810"/>
      <c r="V720" s="810"/>
      <c r="W720" s="810"/>
      <c r="X720" s="810"/>
      <c r="Y720" s="810"/>
      <c r="Z720" s="810"/>
      <c r="AA720" s="810"/>
      <c r="AB720" s="810"/>
      <c r="AC720" s="810"/>
      <c r="AD720" s="810"/>
      <c r="AE720" s="810"/>
      <c r="AF720" s="810"/>
      <c r="AG720" s="810"/>
      <c r="AH720" s="810"/>
      <c r="AI720" s="810"/>
      <c r="AJ720" s="810"/>
    </row>
    <row r="721" spans="1:36" ht="15.75" customHeight="1">
      <c r="A721" s="810"/>
      <c r="B721" s="810"/>
      <c r="C721" s="810"/>
      <c r="D721" s="810"/>
      <c r="E721" s="810"/>
      <c r="F721" s="810"/>
      <c r="G721" s="810"/>
      <c r="H721" s="810"/>
      <c r="I721" s="125"/>
      <c r="J721" s="125"/>
      <c r="K721" s="125"/>
      <c r="L721" s="125"/>
      <c r="M721" s="125"/>
      <c r="N721" s="125"/>
      <c r="O721" s="125"/>
      <c r="P721" s="125"/>
      <c r="Q721" s="125"/>
      <c r="R721" s="125"/>
      <c r="S721" s="125"/>
      <c r="T721" s="125"/>
      <c r="U721" s="810"/>
      <c r="V721" s="810"/>
      <c r="W721" s="810"/>
      <c r="X721" s="810"/>
      <c r="Y721" s="810"/>
      <c r="Z721" s="810"/>
      <c r="AA721" s="810"/>
      <c r="AB721" s="810"/>
      <c r="AC721" s="810"/>
      <c r="AD721" s="810"/>
      <c r="AE721" s="810"/>
      <c r="AF721" s="810"/>
      <c r="AG721" s="810"/>
      <c r="AH721" s="810"/>
      <c r="AI721" s="810"/>
      <c r="AJ721" s="810"/>
    </row>
    <row r="722" spans="1:36" ht="15.75" customHeight="1">
      <c r="A722" s="810"/>
      <c r="B722" s="810"/>
      <c r="C722" s="810"/>
      <c r="D722" s="810"/>
      <c r="E722" s="810"/>
      <c r="F722" s="810"/>
      <c r="G722" s="810"/>
      <c r="H722" s="810"/>
      <c r="I722" s="125"/>
      <c r="J722" s="125"/>
      <c r="K722" s="125"/>
      <c r="L722" s="125"/>
      <c r="M722" s="125"/>
      <c r="N722" s="125"/>
      <c r="O722" s="125"/>
      <c r="P722" s="125"/>
      <c r="Q722" s="125"/>
      <c r="R722" s="125"/>
      <c r="S722" s="125"/>
      <c r="T722" s="125"/>
      <c r="U722" s="810"/>
      <c r="V722" s="810"/>
      <c r="W722" s="810"/>
      <c r="X722" s="810"/>
      <c r="Y722" s="810"/>
      <c r="Z722" s="810"/>
      <c r="AA722" s="810"/>
      <c r="AB722" s="810"/>
      <c r="AC722" s="810"/>
      <c r="AD722" s="810"/>
      <c r="AE722" s="810"/>
      <c r="AF722" s="810"/>
      <c r="AG722" s="810"/>
      <c r="AH722" s="810"/>
      <c r="AI722" s="810"/>
      <c r="AJ722" s="810"/>
    </row>
    <row r="723" spans="1:36" ht="15.75" customHeight="1">
      <c r="A723" s="810"/>
      <c r="B723" s="810"/>
      <c r="C723" s="810"/>
      <c r="D723" s="810"/>
      <c r="E723" s="810"/>
      <c r="F723" s="810"/>
      <c r="G723" s="810"/>
      <c r="H723" s="810"/>
      <c r="I723" s="125"/>
      <c r="J723" s="125"/>
      <c r="K723" s="125"/>
      <c r="L723" s="125"/>
      <c r="M723" s="125"/>
      <c r="N723" s="125"/>
      <c r="O723" s="125"/>
      <c r="P723" s="125"/>
      <c r="Q723" s="125"/>
      <c r="R723" s="125"/>
      <c r="S723" s="125"/>
      <c r="T723" s="125"/>
      <c r="U723" s="810"/>
      <c r="V723" s="810"/>
      <c r="W723" s="810"/>
      <c r="X723" s="810"/>
      <c r="Y723" s="810"/>
      <c r="Z723" s="810"/>
      <c r="AA723" s="810"/>
      <c r="AB723" s="810"/>
      <c r="AC723" s="810"/>
      <c r="AD723" s="810"/>
      <c r="AE723" s="810"/>
      <c r="AF723" s="810"/>
      <c r="AG723" s="810"/>
      <c r="AH723" s="810"/>
      <c r="AI723" s="810"/>
      <c r="AJ723" s="810"/>
    </row>
    <row r="724" spans="1:36" ht="15.75" customHeight="1">
      <c r="A724" s="810"/>
      <c r="B724" s="810"/>
      <c r="C724" s="810"/>
      <c r="D724" s="810"/>
      <c r="E724" s="810"/>
      <c r="F724" s="810"/>
      <c r="G724" s="810"/>
      <c r="H724" s="810"/>
      <c r="I724" s="125"/>
      <c r="J724" s="125"/>
      <c r="K724" s="125"/>
      <c r="L724" s="125"/>
      <c r="M724" s="125"/>
      <c r="N724" s="125"/>
      <c r="O724" s="125"/>
      <c r="P724" s="125"/>
      <c r="Q724" s="125"/>
      <c r="R724" s="125"/>
      <c r="S724" s="125"/>
      <c r="T724" s="125"/>
      <c r="U724" s="810"/>
      <c r="V724" s="810"/>
      <c r="W724" s="810"/>
      <c r="X724" s="810"/>
      <c r="Y724" s="810"/>
      <c r="Z724" s="810"/>
      <c r="AA724" s="810"/>
      <c r="AB724" s="810"/>
      <c r="AC724" s="810"/>
      <c r="AD724" s="810"/>
      <c r="AE724" s="810"/>
      <c r="AF724" s="810"/>
      <c r="AG724" s="810"/>
      <c r="AH724" s="810"/>
      <c r="AI724" s="810"/>
      <c r="AJ724" s="810"/>
    </row>
    <row r="725" spans="1:36" ht="15.75" customHeight="1">
      <c r="A725" s="810"/>
      <c r="B725" s="810"/>
      <c r="C725" s="810"/>
      <c r="D725" s="810"/>
      <c r="E725" s="810"/>
      <c r="F725" s="810"/>
      <c r="G725" s="810"/>
      <c r="H725" s="810"/>
      <c r="I725" s="125"/>
      <c r="J725" s="125"/>
      <c r="K725" s="125"/>
      <c r="L725" s="125"/>
      <c r="M725" s="125"/>
      <c r="N725" s="125"/>
      <c r="O725" s="125"/>
      <c r="P725" s="125"/>
      <c r="Q725" s="125"/>
      <c r="R725" s="125"/>
      <c r="S725" s="125"/>
      <c r="T725" s="125"/>
      <c r="U725" s="810"/>
      <c r="V725" s="810"/>
      <c r="W725" s="810"/>
      <c r="X725" s="810"/>
      <c r="Y725" s="810"/>
      <c r="Z725" s="810"/>
      <c r="AA725" s="810"/>
      <c r="AB725" s="810"/>
      <c r="AC725" s="810"/>
      <c r="AD725" s="810"/>
      <c r="AE725" s="810"/>
      <c r="AF725" s="810"/>
      <c r="AG725" s="810"/>
      <c r="AH725" s="810"/>
      <c r="AI725" s="810"/>
      <c r="AJ725" s="810"/>
    </row>
    <row r="726" spans="1:36" ht="15.75" customHeight="1">
      <c r="A726" s="810"/>
      <c r="B726" s="810"/>
      <c r="C726" s="810"/>
      <c r="D726" s="810"/>
      <c r="E726" s="810"/>
      <c r="F726" s="810"/>
      <c r="G726" s="810"/>
      <c r="H726" s="810"/>
      <c r="I726" s="125"/>
      <c r="J726" s="125"/>
      <c r="K726" s="125"/>
      <c r="L726" s="125"/>
      <c r="M726" s="125"/>
      <c r="N726" s="125"/>
      <c r="O726" s="125"/>
      <c r="P726" s="125"/>
      <c r="Q726" s="125"/>
      <c r="R726" s="125"/>
      <c r="S726" s="125"/>
      <c r="T726" s="125"/>
      <c r="U726" s="810"/>
      <c r="V726" s="810"/>
      <c r="W726" s="810"/>
      <c r="X726" s="810"/>
      <c r="Y726" s="810"/>
      <c r="Z726" s="810"/>
      <c r="AA726" s="810"/>
      <c r="AB726" s="810"/>
      <c r="AC726" s="810"/>
      <c r="AD726" s="810"/>
      <c r="AE726" s="810"/>
      <c r="AF726" s="810"/>
      <c r="AG726" s="810"/>
      <c r="AH726" s="810"/>
      <c r="AI726" s="810"/>
      <c r="AJ726" s="810"/>
    </row>
    <row r="727" spans="1:36" ht="15.75" customHeight="1">
      <c r="A727" s="810"/>
      <c r="B727" s="810"/>
      <c r="C727" s="810"/>
      <c r="D727" s="810"/>
      <c r="E727" s="810"/>
      <c r="F727" s="810"/>
      <c r="G727" s="810"/>
      <c r="H727" s="810"/>
      <c r="I727" s="125"/>
      <c r="J727" s="125"/>
      <c r="K727" s="125"/>
      <c r="L727" s="125"/>
      <c r="M727" s="125"/>
      <c r="N727" s="125"/>
      <c r="O727" s="125"/>
      <c r="P727" s="125"/>
      <c r="Q727" s="125"/>
      <c r="R727" s="125"/>
      <c r="S727" s="125"/>
      <c r="T727" s="125"/>
      <c r="U727" s="810"/>
      <c r="V727" s="810"/>
      <c r="W727" s="810"/>
      <c r="X727" s="810"/>
      <c r="Y727" s="810"/>
      <c r="Z727" s="810"/>
      <c r="AA727" s="810"/>
      <c r="AB727" s="810"/>
      <c r="AC727" s="810"/>
      <c r="AD727" s="810"/>
      <c r="AE727" s="810"/>
      <c r="AF727" s="810"/>
      <c r="AG727" s="810"/>
      <c r="AH727" s="810"/>
      <c r="AI727" s="810"/>
      <c r="AJ727" s="810"/>
    </row>
    <row r="728" spans="1:36" ht="15.75" customHeight="1">
      <c r="A728" s="810"/>
      <c r="B728" s="810"/>
      <c r="C728" s="810"/>
      <c r="D728" s="810"/>
      <c r="E728" s="810"/>
      <c r="F728" s="810"/>
      <c r="G728" s="810"/>
      <c r="H728" s="810"/>
      <c r="I728" s="125"/>
      <c r="J728" s="125"/>
      <c r="K728" s="125"/>
      <c r="L728" s="125"/>
      <c r="M728" s="125"/>
      <c r="N728" s="125"/>
      <c r="O728" s="125"/>
      <c r="P728" s="125"/>
      <c r="Q728" s="125"/>
      <c r="R728" s="125"/>
      <c r="S728" s="125"/>
      <c r="T728" s="125"/>
      <c r="U728" s="810"/>
      <c r="V728" s="810"/>
      <c r="W728" s="810"/>
      <c r="X728" s="810"/>
      <c r="Y728" s="810"/>
      <c r="Z728" s="810"/>
      <c r="AA728" s="810"/>
      <c r="AB728" s="810"/>
      <c r="AC728" s="810"/>
      <c r="AD728" s="810"/>
      <c r="AE728" s="810"/>
      <c r="AF728" s="810"/>
      <c r="AG728" s="810"/>
      <c r="AH728" s="810"/>
      <c r="AI728" s="810"/>
      <c r="AJ728" s="810"/>
    </row>
    <row r="729" spans="1:36" ht="15.75" customHeight="1">
      <c r="A729" s="810"/>
      <c r="B729" s="810"/>
      <c r="C729" s="810"/>
      <c r="D729" s="810"/>
      <c r="E729" s="810"/>
      <c r="F729" s="810"/>
      <c r="G729" s="810"/>
      <c r="H729" s="810"/>
      <c r="I729" s="125"/>
      <c r="J729" s="125"/>
      <c r="K729" s="125"/>
      <c r="L729" s="125"/>
      <c r="M729" s="125"/>
      <c r="N729" s="125"/>
      <c r="O729" s="125"/>
      <c r="P729" s="125"/>
      <c r="Q729" s="125"/>
      <c r="R729" s="125"/>
      <c r="S729" s="125"/>
      <c r="T729" s="125"/>
      <c r="U729" s="810"/>
      <c r="V729" s="810"/>
      <c r="W729" s="810"/>
      <c r="X729" s="810"/>
      <c r="Y729" s="810"/>
      <c r="Z729" s="810"/>
      <c r="AA729" s="810"/>
      <c r="AB729" s="810"/>
      <c r="AC729" s="810"/>
      <c r="AD729" s="810"/>
      <c r="AE729" s="810"/>
      <c r="AF729" s="810"/>
      <c r="AG729" s="810"/>
      <c r="AH729" s="810"/>
      <c r="AI729" s="810"/>
      <c r="AJ729" s="810"/>
    </row>
    <row r="730" spans="1:36" ht="15.75" customHeight="1">
      <c r="A730" s="810"/>
      <c r="B730" s="810"/>
      <c r="C730" s="810"/>
      <c r="D730" s="810"/>
      <c r="E730" s="810"/>
      <c r="F730" s="810"/>
      <c r="G730" s="810"/>
      <c r="H730" s="810"/>
      <c r="I730" s="125"/>
      <c r="J730" s="125"/>
      <c r="K730" s="125"/>
      <c r="L730" s="125"/>
      <c r="M730" s="125"/>
      <c r="N730" s="125"/>
      <c r="O730" s="125"/>
      <c r="P730" s="125"/>
      <c r="Q730" s="125"/>
      <c r="R730" s="125"/>
      <c r="S730" s="125"/>
      <c r="T730" s="125"/>
      <c r="U730" s="810"/>
      <c r="V730" s="810"/>
      <c r="W730" s="810"/>
      <c r="X730" s="810"/>
      <c r="Y730" s="810"/>
      <c r="Z730" s="810"/>
      <c r="AA730" s="810"/>
      <c r="AB730" s="810"/>
      <c r="AC730" s="810"/>
      <c r="AD730" s="810"/>
      <c r="AE730" s="810"/>
      <c r="AF730" s="810"/>
      <c r="AG730" s="810"/>
      <c r="AH730" s="810"/>
      <c r="AI730" s="810"/>
      <c r="AJ730" s="810"/>
    </row>
    <row r="731" spans="1:36" ht="15.75" customHeight="1">
      <c r="A731" s="810"/>
      <c r="B731" s="810"/>
      <c r="C731" s="810"/>
      <c r="D731" s="810"/>
      <c r="E731" s="810"/>
      <c r="F731" s="810"/>
      <c r="G731" s="810"/>
      <c r="H731" s="810"/>
      <c r="I731" s="125"/>
      <c r="J731" s="125"/>
      <c r="K731" s="125"/>
      <c r="L731" s="125"/>
      <c r="M731" s="125"/>
      <c r="N731" s="125"/>
      <c r="O731" s="125"/>
      <c r="P731" s="125"/>
      <c r="Q731" s="125"/>
      <c r="R731" s="125"/>
      <c r="S731" s="125"/>
      <c r="T731" s="125"/>
      <c r="U731" s="810"/>
      <c r="V731" s="810"/>
      <c r="W731" s="810"/>
      <c r="X731" s="810"/>
      <c r="Y731" s="810"/>
      <c r="Z731" s="810"/>
      <c r="AA731" s="810"/>
      <c r="AB731" s="810"/>
      <c r="AC731" s="810"/>
      <c r="AD731" s="810"/>
      <c r="AE731" s="810"/>
      <c r="AF731" s="810"/>
      <c r="AG731" s="810"/>
      <c r="AH731" s="810"/>
      <c r="AI731" s="810"/>
      <c r="AJ731" s="810"/>
    </row>
    <row r="732" spans="1:36" ht="15.75" customHeight="1">
      <c r="A732" s="810"/>
      <c r="B732" s="810"/>
      <c r="C732" s="810"/>
      <c r="D732" s="810"/>
      <c r="E732" s="810"/>
      <c r="F732" s="810"/>
      <c r="G732" s="810"/>
      <c r="H732" s="810"/>
      <c r="I732" s="125"/>
      <c r="J732" s="125"/>
      <c r="K732" s="125"/>
      <c r="L732" s="125"/>
      <c r="M732" s="125"/>
      <c r="N732" s="125"/>
      <c r="O732" s="125"/>
      <c r="P732" s="125"/>
      <c r="Q732" s="125"/>
      <c r="R732" s="125"/>
      <c r="S732" s="125"/>
      <c r="T732" s="125"/>
      <c r="U732" s="810"/>
      <c r="V732" s="810"/>
      <c r="W732" s="810"/>
      <c r="X732" s="810"/>
      <c r="Y732" s="810"/>
      <c r="Z732" s="810"/>
      <c r="AA732" s="810"/>
      <c r="AB732" s="810"/>
      <c r="AC732" s="810"/>
      <c r="AD732" s="810"/>
      <c r="AE732" s="810"/>
      <c r="AF732" s="810"/>
      <c r="AG732" s="810"/>
      <c r="AH732" s="810"/>
      <c r="AI732" s="810"/>
      <c r="AJ732" s="810"/>
    </row>
    <row r="733" spans="1:36" ht="15.75" customHeight="1">
      <c r="A733" s="810"/>
      <c r="B733" s="810"/>
      <c r="C733" s="810"/>
      <c r="D733" s="810"/>
      <c r="E733" s="810"/>
      <c r="F733" s="810"/>
      <c r="G733" s="810"/>
      <c r="H733" s="810"/>
      <c r="I733" s="125"/>
      <c r="J733" s="125"/>
      <c r="K733" s="125"/>
      <c r="L733" s="125"/>
      <c r="M733" s="125"/>
      <c r="N733" s="125"/>
      <c r="O733" s="125"/>
      <c r="P733" s="125"/>
      <c r="Q733" s="125"/>
      <c r="R733" s="125"/>
      <c r="S733" s="125"/>
      <c r="T733" s="125"/>
      <c r="U733" s="810"/>
      <c r="V733" s="810"/>
      <c r="W733" s="810"/>
      <c r="X733" s="810"/>
      <c r="Y733" s="810"/>
      <c r="Z733" s="810"/>
      <c r="AA733" s="810"/>
      <c r="AB733" s="810"/>
      <c r="AC733" s="810"/>
      <c r="AD733" s="810"/>
      <c r="AE733" s="810"/>
      <c r="AF733" s="810"/>
      <c r="AG733" s="810"/>
      <c r="AH733" s="810"/>
      <c r="AI733" s="810"/>
      <c r="AJ733" s="810"/>
    </row>
    <row r="734" spans="1:36" ht="15.75" customHeight="1">
      <c r="A734" s="810"/>
      <c r="B734" s="810"/>
      <c r="C734" s="810"/>
      <c r="D734" s="810"/>
      <c r="E734" s="810"/>
      <c r="F734" s="810"/>
      <c r="G734" s="810"/>
      <c r="H734" s="810"/>
      <c r="I734" s="125"/>
      <c r="J734" s="125"/>
      <c r="K734" s="125"/>
      <c r="L734" s="125"/>
      <c r="M734" s="125"/>
      <c r="N734" s="125"/>
      <c r="O734" s="125"/>
      <c r="P734" s="125"/>
      <c r="Q734" s="125"/>
      <c r="R734" s="125"/>
      <c r="S734" s="125"/>
      <c r="T734" s="125"/>
      <c r="U734" s="810"/>
      <c r="V734" s="810"/>
      <c r="W734" s="810"/>
      <c r="X734" s="810"/>
      <c r="Y734" s="810"/>
      <c r="Z734" s="810"/>
      <c r="AA734" s="810"/>
      <c r="AB734" s="810"/>
      <c r="AC734" s="810"/>
      <c r="AD734" s="810"/>
      <c r="AE734" s="810"/>
      <c r="AF734" s="810"/>
      <c r="AG734" s="810"/>
      <c r="AH734" s="810"/>
      <c r="AI734" s="810"/>
      <c r="AJ734" s="810"/>
    </row>
    <row r="735" spans="1:36" ht="15.75" customHeight="1">
      <c r="A735" s="810"/>
      <c r="B735" s="810"/>
      <c r="C735" s="810"/>
      <c r="D735" s="810"/>
      <c r="E735" s="810"/>
      <c r="F735" s="810"/>
      <c r="G735" s="810"/>
      <c r="H735" s="810"/>
      <c r="I735" s="125"/>
      <c r="J735" s="125"/>
      <c r="K735" s="125"/>
      <c r="L735" s="125"/>
      <c r="M735" s="125"/>
      <c r="N735" s="125"/>
      <c r="O735" s="125"/>
      <c r="P735" s="125"/>
      <c r="Q735" s="125"/>
      <c r="R735" s="125"/>
      <c r="S735" s="125"/>
      <c r="T735" s="125"/>
      <c r="U735" s="810"/>
      <c r="V735" s="810"/>
      <c r="W735" s="810"/>
      <c r="X735" s="810"/>
      <c r="Y735" s="810"/>
      <c r="Z735" s="810"/>
      <c r="AA735" s="810"/>
      <c r="AB735" s="810"/>
      <c r="AC735" s="810"/>
      <c r="AD735" s="810"/>
      <c r="AE735" s="810"/>
      <c r="AF735" s="810"/>
      <c r="AG735" s="810"/>
      <c r="AH735" s="810"/>
      <c r="AI735" s="810"/>
      <c r="AJ735" s="810"/>
    </row>
    <row r="736" spans="1:36" ht="15.75" customHeight="1">
      <c r="A736" s="810"/>
      <c r="B736" s="810"/>
      <c r="C736" s="810"/>
      <c r="D736" s="810"/>
      <c r="E736" s="810"/>
      <c r="F736" s="810"/>
      <c r="G736" s="810"/>
      <c r="H736" s="810"/>
      <c r="I736" s="125"/>
      <c r="J736" s="125"/>
      <c r="K736" s="125"/>
      <c r="L736" s="125"/>
      <c r="M736" s="125"/>
      <c r="N736" s="125"/>
      <c r="O736" s="125"/>
      <c r="P736" s="125"/>
      <c r="Q736" s="125"/>
      <c r="R736" s="125"/>
      <c r="S736" s="125"/>
      <c r="T736" s="125"/>
      <c r="U736" s="810"/>
      <c r="V736" s="810"/>
      <c r="W736" s="810"/>
      <c r="X736" s="810"/>
      <c r="Y736" s="810"/>
      <c r="Z736" s="810"/>
      <c r="AA736" s="810"/>
      <c r="AB736" s="810"/>
      <c r="AC736" s="810"/>
      <c r="AD736" s="810"/>
      <c r="AE736" s="810"/>
      <c r="AF736" s="810"/>
      <c r="AG736" s="810"/>
      <c r="AH736" s="810"/>
      <c r="AI736" s="810"/>
      <c r="AJ736" s="810"/>
    </row>
    <row r="737" spans="1:36" ht="15.75" customHeight="1">
      <c r="A737" s="810"/>
      <c r="B737" s="810"/>
      <c r="C737" s="810"/>
      <c r="D737" s="810"/>
      <c r="E737" s="810"/>
      <c r="F737" s="810"/>
      <c r="G737" s="810"/>
      <c r="H737" s="810"/>
      <c r="I737" s="125"/>
      <c r="J737" s="125"/>
      <c r="K737" s="125"/>
      <c r="L737" s="125"/>
      <c r="M737" s="125"/>
      <c r="N737" s="125"/>
      <c r="O737" s="125"/>
      <c r="P737" s="125"/>
      <c r="Q737" s="125"/>
      <c r="R737" s="125"/>
      <c r="S737" s="125"/>
      <c r="T737" s="125"/>
      <c r="U737" s="810"/>
      <c r="V737" s="810"/>
      <c r="W737" s="810"/>
      <c r="X737" s="810"/>
      <c r="Y737" s="810"/>
      <c r="Z737" s="810"/>
      <c r="AA737" s="810"/>
      <c r="AB737" s="810"/>
      <c r="AC737" s="810"/>
      <c r="AD737" s="810"/>
      <c r="AE737" s="810"/>
      <c r="AF737" s="810"/>
      <c r="AG737" s="810"/>
      <c r="AH737" s="810"/>
      <c r="AI737" s="810"/>
      <c r="AJ737" s="810"/>
    </row>
    <row r="738" spans="1:36" ht="15.75" customHeight="1">
      <c r="A738" s="810"/>
      <c r="B738" s="810"/>
      <c r="C738" s="810"/>
      <c r="D738" s="810"/>
      <c r="E738" s="810"/>
      <c r="F738" s="810"/>
      <c r="G738" s="810"/>
      <c r="H738" s="810"/>
      <c r="I738" s="125"/>
      <c r="J738" s="125"/>
      <c r="K738" s="125"/>
      <c r="L738" s="125"/>
      <c r="M738" s="125"/>
      <c r="N738" s="125"/>
      <c r="O738" s="125"/>
      <c r="P738" s="125"/>
      <c r="Q738" s="125"/>
      <c r="R738" s="125"/>
      <c r="S738" s="125"/>
      <c r="T738" s="125"/>
      <c r="U738" s="810"/>
      <c r="V738" s="810"/>
      <c r="W738" s="810"/>
      <c r="X738" s="810"/>
      <c r="Y738" s="810"/>
      <c r="Z738" s="810"/>
      <c r="AA738" s="810"/>
      <c r="AB738" s="810"/>
      <c r="AC738" s="810"/>
      <c r="AD738" s="810"/>
      <c r="AE738" s="810"/>
      <c r="AF738" s="810"/>
      <c r="AG738" s="810"/>
      <c r="AH738" s="810"/>
      <c r="AI738" s="810"/>
      <c r="AJ738" s="810"/>
    </row>
    <row r="739" spans="1:36" ht="15.75" customHeight="1">
      <c r="A739" s="810"/>
      <c r="B739" s="810"/>
      <c r="C739" s="810"/>
      <c r="D739" s="810"/>
      <c r="E739" s="810"/>
      <c r="F739" s="810"/>
      <c r="G739" s="810"/>
      <c r="H739" s="810"/>
      <c r="I739" s="125"/>
      <c r="J739" s="125"/>
      <c r="K739" s="125"/>
      <c r="L739" s="125"/>
      <c r="M739" s="125"/>
      <c r="N739" s="125"/>
      <c r="O739" s="125"/>
      <c r="P739" s="125"/>
      <c r="Q739" s="125"/>
      <c r="R739" s="125"/>
      <c r="S739" s="125"/>
      <c r="T739" s="125"/>
      <c r="U739" s="810"/>
      <c r="V739" s="810"/>
      <c r="W739" s="810"/>
      <c r="X739" s="810"/>
      <c r="Y739" s="810"/>
      <c r="Z739" s="810"/>
      <c r="AA739" s="810"/>
      <c r="AB739" s="810"/>
      <c r="AC739" s="810"/>
      <c r="AD739" s="810"/>
      <c r="AE739" s="810"/>
      <c r="AF739" s="810"/>
      <c r="AG739" s="810"/>
      <c r="AH739" s="810"/>
      <c r="AI739" s="810"/>
      <c r="AJ739" s="810"/>
    </row>
    <row r="740" spans="1:36" ht="15.75" customHeight="1">
      <c r="A740" s="810"/>
      <c r="B740" s="810"/>
      <c r="C740" s="810"/>
      <c r="D740" s="810"/>
      <c r="E740" s="810"/>
      <c r="F740" s="810"/>
      <c r="G740" s="810"/>
      <c r="H740" s="810"/>
      <c r="I740" s="125"/>
      <c r="J740" s="125"/>
      <c r="K740" s="125"/>
      <c r="L740" s="125"/>
      <c r="M740" s="125"/>
      <c r="N740" s="125"/>
      <c r="O740" s="125"/>
      <c r="P740" s="125"/>
      <c r="Q740" s="125"/>
      <c r="R740" s="125"/>
      <c r="S740" s="125"/>
      <c r="T740" s="125"/>
      <c r="U740" s="810"/>
      <c r="V740" s="810"/>
      <c r="W740" s="810"/>
      <c r="X740" s="810"/>
      <c r="Y740" s="810"/>
      <c r="Z740" s="810"/>
      <c r="AA740" s="810"/>
      <c r="AB740" s="810"/>
      <c r="AC740" s="810"/>
      <c r="AD740" s="810"/>
      <c r="AE740" s="810"/>
      <c r="AF740" s="810"/>
      <c r="AG740" s="810"/>
      <c r="AH740" s="810"/>
      <c r="AI740" s="810"/>
      <c r="AJ740" s="810"/>
    </row>
    <row r="741" spans="1:36" ht="15.75" customHeight="1">
      <c r="A741" s="810"/>
      <c r="B741" s="810"/>
      <c r="C741" s="810"/>
      <c r="D741" s="810"/>
      <c r="E741" s="810"/>
      <c r="F741" s="810"/>
      <c r="G741" s="810"/>
      <c r="H741" s="810"/>
      <c r="I741" s="125"/>
      <c r="J741" s="125"/>
      <c r="K741" s="125"/>
      <c r="L741" s="125"/>
      <c r="M741" s="125"/>
      <c r="N741" s="125"/>
      <c r="O741" s="125"/>
      <c r="P741" s="125"/>
      <c r="Q741" s="125"/>
      <c r="R741" s="125"/>
      <c r="S741" s="125"/>
      <c r="T741" s="125"/>
      <c r="U741" s="810"/>
      <c r="V741" s="810"/>
      <c r="W741" s="810"/>
      <c r="X741" s="810"/>
      <c r="Y741" s="810"/>
      <c r="Z741" s="810"/>
      <c r="AA741" s="810"/>
      <c r="AB741" s="810"/>
      <c r="AC741" s="810"/>
      <c r="AD741" s="810"/>
      <c r="AE741" s="810"/>
      <c r="AF741" s="810"/>
      <c r="AG741" s="810"/>
      <c r="AH741" s="810"/>
      <c r="AI741" s="810"/>
      <c r="AJ741" s="810"/>
    </row>
    <row r="742" spans="1:36" ht="15.75" customHeight="1">
      <c r="A742" s="810"/>
      <c r="B742" s="810"/>
      <c r="C742" s="810"/>
      <c r="D742" s="810"/>
      <c r="E742" s="810"/>
      <c r="F742" s="810"/>
      <c r="G742" s="810"/>
      <c r="H742" s="810"/>
      <c r="I742" s="125"/>
      <c r="J742" s="125"/>
      <c r="K742" s="125"/>
      <c r="L742" s="125"/>
      <c r="M742" s="125"/>
      <c r="N742" s="125"/>
      <c r="O742" s="125"/>
      <c r="P742" s="125"/>
      <c r="Q742" s="125"/>
      <c r="R742" s="125"/>
      <c r="S742" s="125"/>
      <c r="T742" s="125"/>
      <c r="U742" s="810"/>
      <c r="V742" s="810"/>
      <c r="W742" s="810"/>
      <c r="X742" s="810"/>
      <c r="Y742" s="810"/>
      <c r="Z742" s="810"/>
      <c r="AA742" s="810"/>
      <c r="AB742" s="810"/>
      <c r="AC742" s="810"/>
      <c r="AD742" s="810"/>
      <c r="AE742" s="810"/>
      <c r="AF742" s="810"/>
      <c r="AG742" s="810"/>
      <c r="AH742" s="810"/>
      <c r="AI742" s="810"/>
      <c r="AJ742" s="810"/>
    </row>
    <row r="743" spans="1:36" ht="15.75" customHeight="1">
      <c r="A743" s="810"/>
      <c r="B743" s="810"/>
      <c r="C743" s="810"/>
      <c r="D743" s="810"/>
      <c r="E743" s="810"/>
      <c r="F743" s="810"/>
      <c r="G743" s="810"/>
      <c r="H743" s="810"/>
      <c r="I743" s="125"/>
      <c r="J743" s="125"/>
      <c r="K743" s="125"/>
      <c r="L743" s="125"/>
      <c r="M743" s="125"/>
      <c r="N743" s="125"/>
      <c r="O743" s="125"/>
      <c r="P743" s="125"/>
      <c r="Q743" s="125"/>
      <c r="R743" s="125"/>
      <c r="S743" s="125"/>
      <c r="T743" s="125"/>
      <c r="U743" s="810"/>
      <c r="V743" s="810"/>
      <c r="W743" s="810"/>
      <c r="X743" s="810"/>
      <c r="Y743" s="810"/>
      <c r="Z743" s="810"/>
      <c r="AA743" s="810"/>
      <c r="AB743" s="810"/>
      <c r="AC743" s="810"/>
      <c r="AD743" s="810"/>
      <c r="AE743" s="810"/>
      <c r="AF743" s="810"/>
      <c r="AG743" s="810"/>
      <c r="AH743" s="810"/>
      <c r="AI743" s="810"/>
      <c r="AJ743" s="810"/>
    </row>
    <row r="744" spans="1:36" ht="15.75" customHeight="1">
      <c r="A744" s="810"/>
      <c r="B744" s="810"/>
      <c r="C744" s="810"/>
      <c r="D744" s="810"/>
      <c r="E744" s="810"/>
      <c r="F744" s="810"/>
      <c r="G744" s="810"/>
      <c r="H744" s="810"/>
      <c r="I744" s="125"/>
      <c r="J744" s="125"/>
      <c r="K744" s="125"/>
      <c r="L744" s="125"/>
      <c r="M744" s="125"/>
      <c r="N744" s="125"/>
      <c r="O744" s="125"/>
      <c r="P744" s="125"/>
      <c r="Q744" s="125"/>
      <c r="R744" s="125"/>
      <c r="S744" s="125"/>
      <c r="T744" s="125"/>
      <c r="U744" s="810"/>
      <c r="V744" s="810"/>
      <c r="W744" s="810"/>
      <c r="X744" s="810"/>
      <c r="Y744" s="810"/>
      <c r="Z744" s="810"/>
      <c r="AA744" s="810"/>
      <c r="AB744" s="810"/>
      <c r="AC744" s="810"/>
      <c r="AD744" s="810"/>
      <c r="AE744" s="810"/>
      <c r="AF744" s="810"/>
      <c r="AG744" s="810"/>
      <c r="AH744" s="810"/>
      <c r="AI744" s="810"/>
      <c r="AJ744" s="810"/>
    </row>
    <row r="745" spans="1:36" ht="15.75" customHeight="1">
      <c r="A745" s="810"/>
      <c r="B745" s="810"/>
      <c r="C745" s="810"/>
      <c r="D745" s="810"/>
      <c r="E745" s="810"/>
      <c r="F745" s="810"/>
      <c r="G745" s="810"/>
      <c r="H745" s="810"/>
      <c r="I745" s="125"/>
      <c r="J745" s="125"/>
      <c r="K745" s="125"/>
      <c r="L745" s="125"/>
      <c r="M745" s="125"/>
      <c r="N745" s="125"/>
      <c r="O745" s="125"/>
      <c r="P745" s="125"/>
      <c r="Q745" s="125"/>
      <c r="R745" s="125"/>
      <c r="S745" s="125"/>
      <c r="T745" s="125"/>
      <c r="U745" s="810"/>
      <c r="V745" s="810"/>
      <c r="W745" s="810"/>
      <c r="X745" s="810"/>
      <c r="Y745" s="810"/>
      <c r="Z745" s="810"/>
      <c r="AA745" s="810"/>
      <c r="AB745" s="810"/>
      <c r="AC745" s="810"/>
      <c r="AD745" s="810"/>
      <c r="AE745" s="810"/>
      <c r="AF745" s="810"/>
      <c r="AG745" s="810"/>
      <c r="AH745" s="810"/>
      <c r="AI745" s="810"/>
      <c r="AJ745" s="810"/>
    </row>
    <row r="746" spans="1:36" ht="15.75" customHeight="1">
      <c r="A746" s="810"/>
      <c r="B746" s="810"/>
      <c r="C746" s="810"/>
      <c r="D746" s="810"/>
      <c r="E746" s="810"/>
      <c r="F746" s="810"/>
      <c r="G746" s="810"/>
      <c r="H746" s="810"/>
      <c r="I746" s="125"/>
      <c r="J746" s="125"/>
      <c r="K746" s="125"/>
      <c r="L746" s="125"/>
      <c r="M746" s="125"/>
      <c r="N746" s="125"/>
      <c r="O746" s="125"/>
      <c r="P746" s="125"/>
      <c r="Q746" s="125"/>
      <c r="R746" s="125"/>
      <c r="S746" s="125"/>
      <c r="T746" s="125"/>
      <c r="U746" s="810"/>
      <c r="V746" s="810"/>
      <c r="W746" s="810"/>
      <c r="X746" s="810"/>
      <c r="Y746" s="810"/>
      <c r="Z746" s="810"/>
      <c r="AA746" s="810"/>
      <c r="AB746" s="810"/>
      <c r="AC746" s="810"/>
      <c r="AD746" s="810"/>
      <c r="AE746" s="810"/>
      <c r="AF746" s="810"/>
      <c r="AG746" s="810"/>
      <c r="AH746" s="810"/>
      <c r="AI746" s="810"/>
      <c r="AJ746" s="810"/>
    </row>
    <row r="747" spans="1:36" ht="15.75" customHeight="1">
      <c r="A747" s="810"/>
      <c r="B747" s="810"/>
      <c r="C747" s="810"/>
      <c r="D747" s="810"/>
      <c r="E747" s="810"/>
      <c r="F747" s="810"/>
      <c r="G747" s="810"/>
      <c r="H747" s="810"/>
      <c r="I747" s="125"/>
      <c r="J747" s="125"/>
      <c r="K747" s="125"/>
      <c r="L747" s="125"/>
      <c r="M747" s="125"/>
      <c r="N747" s="125"/>
      <c r="O747" s="125"/>
      <c r="P747" s="125"/>
      <c r="Q747" s="125"/>
      <c r="R747" s="125"/>
      <c r="S747" s="125"/>
      <c r="T747" s="125"/>
      <c r="U747" s="810"/>
      <c r="V747" s="810"/>
      <c r="W747" s="810"/>
      <c r="X747" s="810"/>
      <c r="Y747" s="810"/>
      <c r="Z747" s="810"/>
      <c r="AA747" s="810"/>
      <c r="AB747" s="810"/>
      <c r="AC747" s="810"/>
      <c r="AD747" s="810"/>
      <c r="AE747" s="810"/>
      <c r="AF747" s="810"/>
      <c r="AG747" s="810"/>
      <c r="AH747" s="810"/>
      <c r="AI747" s="810"/>
      <c r="AJ747" s="810"/>
    </row>
    <row r="748" spans="1:36" ht="15.75" customHeight="1">
      <c r="A748" s="810"/>
      <c r="B748" s="810"/>
      <c r="C748" s="810"/>
      <c r="D748" s="810"/>
      <c r="E748" s="810"/>
      <c r="F748" s="810"/>
      <c r="G748" s="810"/>
      <c r="H748" s="810"/>
      <c r="I748" s="125"/>
      <c r="J748" s="125"/>
      <c r="K748" s="125"/>
      <c r="L748" s="125"/>
      <c r="M748" s="125"/>
      <c r="N748" s="125"/>
      <c r="O748" s="125"/>
      <c r="P748" s="125"/>
      <c r="Q748" s="125"/>
      <c r="R748" s="125"/>
      <c r="S748" s="125"/>
      <c r="T748" s="125"/>
      <c r="U748" s="810"/>
      <c r="V748" s="810"/>
      <c r="W748" s="810"/>
      <c r="X748" s="810"/>
      <c r="Y748" s="810"/>
      <c r="Z748" s="810"/>
      <c r="AA748" s="810"/>
      <c r="AB748" s="810"/>
      <c r="AC748" s="810"/>
      <c r="AD748" s="810"/>
      <c r="AE748" s="810"/>
      <c r="AF748" s="810"/>
      <c r="AG748" s="810"/>
      <c r="AH748" s="810"/>
      <c r="AI748" s="810"/>
      <c r="AJ748" s="810"/>
    </row>
    <row r="749" spans="1:36" ht="15.75" customHeight="1">
      <c r="A749" s="810"/>
      <c r="B749" s="810"/>
      <c r="C749" s="810"/>
      <c r="D749" s="810"/>
      <c r="E749" s="810"/>
      <c r="F749" s="810"/>
      <c r="G749" s="810"/>
      <c r="H749" s="810"/>
      <c r="I749" s="125"/>
      <c r="J749" s="125"/>
      <c r="K749" s="125"/>
      <c r="L749" s="125"/>
      <c r="M749" s="125"/>
      <c r="N749" s="125"/>
      <c r="O749" s="125"/>
      <c r="P749" s="125"/>
      <c r="Q749" s="125"/>
      <c r="R749" s="125"/>
      <c r="S749" s="125"/>
      <c r="T749" s="125"/>
      <c r="U749" s="810"/>
      <c r="V749" s="810"/>
      <c r="W749" s="810"/>
      <c r="X749" s="810"/>
      <c r="Y749" s="810"/>
      <c r="Z749" s="810"/>
      <c r="AA749" s="810"/>
      <c r="AB749" s="810"/>
      <c r="AC749" s="810"/>
      <c r="AD749" s="810"/>
      <c r="AE749" s="810"/>
      <c r="AF749" s="810"/>
      <c r="AG749" s="810"/>
      <c r="AH749" s="810"/>
      <c r="AI749" s="810"/>
      <c r="AJ749" s="810"/>
    </row>
    <row r="750" spans="1:36" ht="15.75" customHeight="1">
      <c r="A750" s="810"/>
      <c r="B750" s="810"/>
      <c r="C750" s="810"/>
      <c r="D750" s="810"/>
      <c r="E750" s="810"/>
      <c r="F750" s="810"/>
      <c r="G750" s="810"/>
      <c r="H750" s="810"/>
      <c r="I750" s="125"/>
      <c r="J750" s="125"/>
      <c r="K750" s="125"/>
      <c r="L750" s="125"/>
      <c r="M750" s="125"/>
      <c r="N750" s="125"/>
      <c r="O750" s="125"/>
      <c r="P750" s="125"/>
      <c r="Q750" s="125"/>
      <c r="R750" s="125"/>
      <c r="S750" s="125"/>
      <c r="T750" s="125"/>
      <c r="U750" s="810"/>
      <c r="V750" s="810"/>
      <c r="W750" s="810"/>
      <c r="X750" s="810"/>
      <c r="Y750" s="810"/>
      <c r="Z750" s="810"/>
      <c r="AA750" s="810"/>
      <c r="AB750" s="810"/>
      <c r="AC750" s="810"/>
      <c r="AD750" s="810"/>
      <c r="AE750" s="810"/>
      <c r="AF750" s="810"/>
      <c r="AG750" s="810"/>
      <c r="AH750" s="810"/>
      <c r="AI750" s="810"/>
      <c r="AJ750" s="810"/>
    </row>
    <row r="751" spans="1:36" ht="15.75" customHeight="1">
      <c r="A751" s="810"/>
      <c r="B751" s="810"/>
      <c r="C751" s="810"/>
      <c r="D751" s="810"/>
      <c r="E751" s="810"/>
      <c r="F751" s="810"/>
      <c r="G751" s="810"/>
      <c r="H751" s="810"/>
      <c r="I751" s="125"/>
      <c r="J751" s="125"/>
      <c r="K751" s="125"/>
      <c r="L751" s="125"/>
      <c r="M751" s="125"/>
      <c r="N751" s="125"/>
      <c r="O751" s="125"/>
      <c r="P751" s="125"/>
      <c r="Q751" s="125"/>
      <c r="R751" s="125"/>
      <c r="S751" s="125"/>
      <c r="T751" s="125"/>
      <c r="U751" s="810"/>
      <c r="V751" s="810"/>
      <c r="W751" s="810"/>
      <c r="X751" s="810"/>
      <c r="Y751" s="810"/>
      <c r="Z751" s="810"/>
      <c r="AA751" s="810"/>
      <c r="AB751" s="810"/>
      <c r="AC751" s="810"/>
      <c r="AD751" s="810"/>
      <c r="AE751" s="810"/>
      <c r="AF751" s="810"/>
      <c r="AG751" s="810"/>
      <c r="AH751" s="810"/>
      <c r="AI751" s="810"/>
      <c r="AJ751" s="810"/>
    </row>
    <row r="752" spans="1:36" ht="15.75" customHeight="1">
      <c r="A752" s="810"/>
      <c r="B752" s="810"/>
      <c r="C752" s="810"/>
      <c r="D752" s="810"/>
      <c r="E752" s="810"/>
      <c r="F752" s="810"/>
      <c r="G752" s="810"/>
      <c r="H752" s="810"/>
      <c r="I752" s="125"/>
      <c r="J752" s="125"/>
      <c r="K752" s="125"/>
      <c r="L752" s="125"/>
      <c r="M752" s="125"/>
      <c r="N752" s="125"/>
      <c r="O752" s="125"/>
      <c r="P752" s="125"/>
      <c r="Q752" s="125"/>
      <c r="R752" s="125"/>
      <c r="S752" s="125"/>
      <c r="T752" s="125"/>
      <c r="U752" s="810"/>
      <c r="V752" s="810"/>
      <c r="W752" s="810"/>
      <c r="X752" s="810"/>
      <c r="Y752" s="810"/>
      <c r="Z752" s="810"/>
      <c r="AA752" s="810"/>
      <c r="AB752" s="810"/>
      <c r="AC752" s="810"/>
      <c r="AD752" s="810"/>
      <c r="AE752" s="810"/>
      <c r="AF752" s="810"/>
      <c r="AG752" s="810"/>
      <c r="AH752" s="810"/>
      <c r="AI752" s="810"/>
      <c r="AJ752" s="810"/>
    </row>
    <row r="753" spans="1:36" ht="15.75" customHeight="1">
      <c r="A753" s="810"/>
      <c r="B753" s="810"/>
      <c r="C753" s="810"/>
      <c r="D753" s="810"/>
      <c r="E753" s="810"/>
      <c r="F753" s="810"/>
      <c r="G753" s="810"/>
      <c r="H753" s="810"/>
      <c r="I753" s="125"/>
      <c r="J753" s="125"/>
      <c r="K753" s="125"/>
      <c r="L753" s="125"/>
      <c r="M753" s="125"/>
      <c r="N753" s="125"/>
      <c r="O753" s="125"/>
      <c r="P753" s="125"/>
      <c r="Q753" s="125"/>
      <c r="R753" s="125"/>
      <c r="S753" s="125"/>
      <c r="T753" s="125"/>
      <c r="U753" s="810"/>
      <c r="V753" s="810"/>
      <c r="W753" s="810"/>
      <c r="X753" s="810"/>
      <c r="Y753" s="810"/>
      <c r="Z753" s="810"/>
      <c r="AA753" s="810"/>
      <c r="AB753" s="810"/>
      <c r="AC753" s="810"/>
      <c r="AD753" s="810"/>
      <c r="AE753" s="810"/>
      <c r="AF753" s="810"/>
      <c r="AG753" s="810"/>
      <c r="AH753" s="810"/>
      <c r="AI753" s="810"/>
      <c r="AJ753" s="810"/>
    </row>
    <row r="754" spans="1:36" ht="15.75" customHeight="1">
      <c r="A754" s="810"/>
      <c r="B754" s="810"/>
      <c r="C754" s="810"/>
      <c r="D754" s="810"/>
      <c r="E754" s="810"/>
      <c r="F754" s="810"/>
      <c r="G754" s="810"/>
      <c r="H754" s="810"/>
      <c r="I754" s="125"/>
      <c r="J754" s="125"/>
      <c r="K754" s="125"/>
      <c r="L754" s="125"/>
      <c r="M754" s="125"/>
      <c r="N754" s="125"/>
      <c r="O754" s="125"/>
      <c r="P754" s="125"/>
      <c r="Q754" s="125"/>
      <c r="R754" s="125"/>
      <c r="S754" s="125"/>
      <c r="T754" s="125"/>
      <c r="U754" s="810"/>
      <c r="V754" s="810"/>
      <c r="W754" s="810"/>
      <c r="X754" s="810"/>
      <c r="Y754" s="810"/>
      <c r="Z754" s="810"/>
      <c r="AA754" s="810"/>
      <c r="AB754" s="810"/>
      <c r="AC754" s="810"/>
      <c r="AD754" s="810"/>
      <c r="AE754" s="810"/>
      <c r="AF754" s="810"/>
      <c r="AG754" s="810"/>
      <c r="AH754" s="810"/>
      <c r="AI754" s="810"/>
      <c r="AJ754" s="810"/>
    </row>
    <row r="755" spans="1:36" ht="15.75" customHeight="1">
      <c r="A755" s="810"/>
      <c r="B755" s="810"/>
      <c r="C755" s="810"/>
      <c r="D755" s="810"/>
      <c r="E755" s="810"/>
      <c r="F755" s="810"/>
      <c r="G755" s="810"/>
      <c r="H755" s="810"/>
      <c r="I755" s="125"/>
      <c r="J755" s="125"/>
      <c r="K755" s="125"/>
      <c r="L755" s="125"/>
      <c r="M755" s="125"/>
      <c r="N755" s="125"/>
      <c r="O755" s="125"/>
      <c r="P755" s="125"/>
      <c r="Q755" s="125"/>
      <c r="R755" s="125"/>
      <c r="S755" s="125"/>
      <c r="T755" s="125"/>
      <c r="U755" s="810"/>
      <c r="V755" s="810"/>
      <c r="W755" s="810"/>
      <c r="X755" s="810"/>
      <c r="Y755" s="810"/>
      <c r="Z755" s="810"/>
      <c r="AA755" s="810"/>
      <c r="AB755" s="810"/>
      <c r="AC755" s="810"/>
      <c r="AD755" s="810"/>
      <c r="AE755" s="810"/>
      <c r="AF755" s="810"/>
      <c r="AG755" s="810"/>
      <c r="AH755" s="810"/>
      <c r="AI755" s="810"/>
      <c r="AJ755" s="810"/>
    </row>
    <row r="756" spans="1:36" ht="15.75" customHeight="1">
      <c r="A756" s="810"/>
      <c r="B756" s="810"/>
      <c r="C756" s="810"/>
      <c r="D756" s="810"/>
      <c r="E756" s="810"/>
      <c r="F756" s="810"/>
      <c r="G756" s="810"/>
      <c r="H756" s="810"/>
      <c r="I756" s="125"/>
      <c r="J756" s="125"/>
      <c r="K756" s="125"/>
      <c r="L756" s="125"/>
      <c r="M756" s="125"/>
      <c r="N756" s="125"/>
      <c r="O756" s="125"/>
      <c r="P756" s="125"/>
      <c r="Q756" s="125"/>
      <c r="R756" s="125"/>
      <c r="S756" s="125"/>
      <c r="T756" s="125"/>
      <c r="U756" s="810"/>
      <c r="V756" s="810"/>
      <c r="W756" s="810"/>
      <c r="X756" s="810"/>
      <c r="Y756" s="810"/>
      <c r="Z756" s="810"/>
      <c r="AA756" s="810"/>
      <c r="AB756" s="810"/>
      <c r="AC756" s="810"/>
      <c r="AD756" s="810"/>
      <c r="AE756" s="810"/>
      <c r="AF756" s="810"/>
      <c r="AG756" s="810"/>
      <c r="AH756" s="810"/>
      <c r="AI756" s="810"/>
      <c r="AJ756" s="810"/>
    </row>
    <row r="757" spans="1:36" ht="15.75" customHeight="1">
      <c r="A757" s="810"/>
      <c r="B757" s="810"/>
      <c r="C757" s="810"/>
      <c r="D757" s="810"/>
      <c r="E757" s="810"/>
      <c r="F757" s="810"/>
      <c r="G757" s="810"/>
      <c r="H757" s="810"/>
      <c r="I757" s="125"/>
      <c r="J757" s="125"/>
      <c r="K757" s="125"/>
      <c r="L757" s="125"/>
      <c r="M757" s="125"/>
      <c r="N757" s="125"/>
      <c r="O757" s="125"/>
      <c r="P757" s="125"/>
      <c r="Q757" s="125"/>
      <c r="R757" s="125"/>
      <c r="S757" s="125"/>
      <c r="T757" s="125"/>
      <c r="U757" s="810"/>
      <c r="V757" s="810"/>
      <c r="W757" s="810"/>
      <c r="X757" s="810"/>
      <c r="Y757" s="810"/>
      <c r="Z757" s="810"/>
      <c r="AA757" s="810"/>
      <c r="AB757" s="810"/>
      <c r="AC757" s="810"/>
      <c r="AD757" s="810"/>
      <c r="AE757" s="810"/>
      <c r="AF757" s="810"/>
      <c r="AG757" s="810"/>
      <c r="AH757" s="810"/>
      <c r="AI757" s="810"/>
      <c r="AJ757" s="810"/>
    </row>
    <row r="758" spans="1:36" ht="15.75" customHeight="1">
      <c r="A758" s="810"/>
      <c r="B758" s="810"/>
      <c r="C758" s="810"/>
      <c r="D758" s="810"/>
      <c r="E758" s="810"/>
      <c r="F758" s="810"/>
      <c r="G758" s="810"/>
      <c r="H758" s="810"/>
      <c r="I758" s="125"/>
      <c r="J758" s="125"/>
      <c r="K758" s="125"/>
      <c r="L758" s="125"/>
      <c r="M758" s="125"/>
      <c r="N758" s="125"/>
      <c r="O758" s="125"/>
      <c r="P758" s="125"/>
      <c r="Q758" s="125"/>
      <c r="R758" s="125"/>
      <c r="S758" s="125"/>
      <c r="T758" s="125"/>
      <c r="U758" s="810"/>
      <c r="V758" s="810"/>
      <c r="W758" s="810"/>
      <c r="X758" s="810"/>
      <c r="Y758" s="810"/>
      <c r="Z758" s="810"/>
      <c r="AA758" s="810"/>
      <c r="AB758" s="810"/>
      <c r="AC758" s="810"/>
      <c r="AD758" s="810"/>
      <c r="AE758" s="810"/>
      <c r="AF758" s="810"/>
      <c r="AG758" s="810"/>
      <c r="AH758" s="810"/>
      <c r="AI758" s="810"/>
      <c r="AJ758" s="810"/>
    </row>
    <row r="759" spans="1:36" ht="15.75" customHeight="1">
      <c r="A759" s="810"/>
      <c r="B759" s="810"/>
      <c r="C759" s="810"/>
      <c r="D759" s="810"/>
      <c r="E759" s="810"/>
      <c r="F759" s="810"/>
      <c r="G759" s="810"/>
      <c r="H759" s="810"/>
      <c r="I759" s="125"/>
      <c r="J759" s="125"/>
      <c r="K759" s="125"/>
      <c r="L759" s="125"/>
      <c r="M759" s="125"/>
      <c r="N759" s="125"/>
      <c r="O759" s="125"/>
      <c r="P759" s="125"/>
      <c r="Q759" s="125"/>
      <c r="R759" s="125"/>
      <c r="S759" s="125"/>
      <c r="T759" s="125"/>
      <c r="U759" s="810"/>
      <c r="V759" s="810"/>
      <c r="W759" s="810"/>
      <c r="X759" s="810"/>
      <c r="Y759" s="810"/>
      <c r="Z759" s="810"/>
      <c r="AA759" s="810"/>
      <c r="AB759" s="810"/>
      <c r="AC759" s="810"/>
      <c r="AD759" s="810"/>
      <c r="AE759" s="810"/>
      <c r="AF759" s="810"/>
      <c r="AG759" s="810"/>
      <c r="AH759" s="810"/>
      <c r="AI759" s="810"/>
      <c r="AJ759" s="810"/>
    </row>
    <row r="760" spans="1:36" ht="15.75" customHeight="1">
      <c r="A760" s="810"/>
      <c r="B760" s="810"/>
      <c r="C760" s="810"/>
      <c r="D760" s="810"/>
      <c r="E760" s="810"/>
      <c r="F760" s="810"/>
      <c r="G760" s="810"/>
      <c r="H760" s="810"/>
      <c r="I760" s="125"/>
      <c r="J760" s="125"/>
      <c r="K760" s="125"/>
      <c r="L760" s="125"/>
      <c r="M760" s="125"/>
      <c r="N760" s="125"/>
      <c r="O760" s="125"/>
      <c r="P760" s="125"/>
      <c r="Q760" s="125"/>
      <c r="R760" s="125"/>
      <c r="S760" s="125"/>
      <c r="T760" s="125"/>
      <c r="U760" s="810"/>
      <c r="V760" s="810"/>
      <c r="W760" s="810"/>
      <c r="X760" s="810"/>
      <c r="Y760" s="810"/>
      <c r="Z760" s="810"/>
      <c r="AA760" s="810"/>
      <c r="AB760" s="810"/>
      <c r="AC760" s="810"/>
      <c r="AD760" s="810"/>
      <c r="AE760" s="810"/>
      <c r="AF760" s="810"/>
      <c r="AG760" s="810"/>
      <c r="AH760" s="810"/>
      <c r="AI760" s="810"/>
      <c r="AJ760" s="810"/>
    </row>
    <row r="761" spans="1:36" ht="15.75" customHeight="1">
      <c r="A761" s="810"/>
      <c r="B761" s="810"/>
      <c r="C761" s="810"/>
      <c r="D761" s="810"/>
      <c r="E761" s="810"/>
      <c r="F761" s="810"/>
      <c r="G761" s="810"/>
      <c r="H761" s="810"/>
      <c r="I761" s="125"/>
      <c r="J761" s="125"/>
      <c r="K761" s="125"/>
      <c r="L761" s="125"/>
      <c r="M761" s="125"/>
      <c r="N761" s="125"/>
      <c r="O761" s="125"/>
      <c r="P761" s="125"/>
      <c r="Q761" s="125"/>
      <c r="R761" s="125"/>
      <c r="S761" s="125"/>
      <c r="T761" s="125"/>
      <c r="U761" s="810"/>
      <c r="V761" s="810"/>
      <c r="W761" s="810"/>
      <c r="X761" s="810"/>
      <c r="Y761" s="810"/>
      <c r="Z761" s="810"/>
      <c r="AA761" s="810"/>
      <c r="AB761" s="810"/>
      <c r="AC761" s="810"/>
      <c r="AD761" s="810"/>
      <c r="AE761" s="810"/>
      <c r="AF761" s="810"/>
      <c r="AG761" s="810"/>
      <c r="AH761" s="810"/>
      <c r="AI761" s="810"/>
      <c r="AJ761" s="810"/>
    </row>
    <row r="762" spans="1:36" ht="15.75" customHeight="1">
      <c r="A762" s="810"/>
      <c r="B762" s="810"/>
      <c r="C762" s="810"/>
      <c r="D762" s="810"/>
      <c r="E762" s="810"/>
      <c r="F762" s="810"/>
      <c r="G762" s="810"/>
      <c r="H762" s="810"/>
      <c r="I762" s="125"/>
      <c r="J762" s="125"/>
      <c r="K762" s="125"/>
      <c r="L762" s="125"/>
      <c r="M762" s="125"/>
      <c r="N762" s="125"/>
      <c r="O762" s="125"/>
      <c r="P762" s="125"/>
      <c r="Q762" s="125"/>
      <c r="R762" s="125"/>
      <c r="S762" s="125"/>
      <c r="T762" s="125"/>
      <c r="U762" s="810"/>
      <c r="V762" s="810"/>
      <c r="W762" s="810"/>
      <c r="X762" s="810"/>
      <c r="Y762" s="810"/>
      <c r="Z762" s="810"/>
      <c r="AA762" s="810"/>
      <c r="AB762" s="810"/>
      <c r="AC762" s="810"/>
      <c r="AD762" s="810"/>
      <c r="AE762" s="810"/>
      <c r="AF762" s="810"/>
      <c r="AG762" s="810"/>
      <c r="AH762" s="810"/>
      <c r="AI762" s="810"/>
      <c r="AJ762" s="810"/>
    </row>
    <row r="763" spans="1:36" ht="15.75" customHeight="1">
      <c r="A763" s="810"/>
      <c r="B763" s="810"/>
      <c r="C763" s="810"/>
      <c r="D763" s="810"/>
      <c r="E763" s="810"/>
      <c r="F763" s="810"/>
      <c r="G763" s="810"/>
      <c r="H763" s="810"/>
      <c r="I763" s="125"/>
      <c r="J763" s="125"/>
      <c r="K763" s="125"/>
      <c r="L763" s="125"/>
      <c r="M763" s="125"/>
      <c r="N763" s="125"/>
      <c r="O763" s="125"/>
      <c r="P763" s="125"/>
      <c r="Q763" s="125"/>
      <c r="R763" s="125"/>
      <c r="S763" s="125"/>
      <c r="T763" s="125"/>
      <c r="U763" s="810"/>
      <c r="V763" s="810"/>
      <c r="W763" s="810"/>
      <c r="X763" s="810"/>
      <c r="Y763" s="810"/>
      <c r="Z763" s="810"/>
      <c r="AA763" s="810"/>
      <c r="AB763" s="810"/>
      <c r="AC763" s="810"/>
      <c r="AD763" s="810"/>
      <c r="AE763" s="810"/>
      <c r="AF763" s="810"/>
      <c r="AG763" s="810"/>
      <c r="AH763" s="810"/>
      <c r="AI763" s="810"/>
      <c r="AJ763" s="810"/>
    </row>
    <row r="764" spans="1:36" ht="15.75" customHeight="1">
      <c r="A764" s="810"/>
      <c r="B764" s="810"/>
      <c r="C764" s="810"/>
      <c r="D764" s="810"/>
      <c r="E764" s="810"/>
      <c r="F764" s="810"/>
      <c r="G764" s="810"/>
      <c r="H764" s="810"/>
      <c r="I764" s="125"/>
      <c r="J764" s="125"/>
      <c r="K764" s="125"/>
      <c r="L764" s="125"/>
      <c r="M764" s="125"/>
      <c r="N764" s="125"/>
      <c r="O764" s="125"/>
      <c r="P764" s="125"/>
      <c r="Q764" s="125"/>
      <c r="R764" s="125"/>
      <c r="S764" s="125"/>
      <c r="T764" s="125"/>
      <c r="U764" s="810"/>
      <c r="V764" s="810"/>
      <c r="W764" s="810"/>
      <c r="X764" s="810"/>
      <c r="Y764" s="810"/>
      <c r="Z764" s="810"/>
      <c r="AA764" s="810"/>
      <c r="AB764" s="810"/>
      <c r="AC764" s="810"/>
      <c r="AD764" s="810"/>
      <c r="AE764" s="810"/>
      <c r="AF764" s="810"/>
      <c r="AG764" s="810"/>
      <c r="AH764" s="810"/>
      <c r="AI764" s="810"/>
      <c r="AJ764" s="810"/>
    </row>
    <row r="765" spans="1:36" ht="15.75" customHeight="1">
      <c r="A765" s="810"/>
      <c r="B765" s="810"/>
      <c r="C765" s="810"/>
      <c r="D765" s="810"/>
      <c r="E765" s="810"/>
      <c r="F765" s="810"/>
      <c r="G765" s="810"/>
      <c r="H765" s="810"/>
      <c r="I765" s="125"/>
      <c r="J765" s="125"/>
      <c r="K765" s="125"/>
      <c r="L765" s="125"/>
      <c r="M765" s="125"/>
      <c r="N765" s="125"/>
      <c r="O765" s="125"/>
      <c r="P765" s="125"/>
      <c r="Q765" s="125"/>
      <c r="R765" s="125"/>
      <c r="S765" s="125"/>
      <c r="T765" s="125"/>
      <c r="U765" s="810"/>
      <c r="V765" s="810"/>
      <c r="W765" s="810"/>
      <c r="X765" s="810"/>
      <c r="Y765" s="810"/>
      <c r="Z765" s="810"/>
      <c r="AA765" s="810"/>
      <c r="AB765" s="810"/>
      <c r="AC765" s="810"/>
      <c r="AD765" s="810"/>
      <c r="AE765" s="810"/>
      <c r="AF765" s="810"/>
      <c r="AG765" s="810"/>
      <c r="AH765" s="810"/>
      <c r="AI765" s="810"/>
      <c r="AJ765" s="810"/>
    </row>
    <row r="766" spans="1:36" ht="15.75" customHeight="1">
      <c r="A766" s="810"/>
      <c r="B766" s="810"/>
      <c r="C766" s="810"/>
      <c r="D766" s="810"/>
      <c r="E766" s="810"/>
      <c r="F766" s="810"/>
      <c r="G766" s="810"/>
      <c r="H766" s="810"/>
      <c r="I766" s="125"/>
      <c r="J766" s="125"/>
      <c r="K766" s="125"/>
      <c r="L766" s="125"/>
      <c r="M766" s="125"/>
      <c r="N766" s="125"/>
      <c r="O766" s="125"/>
      <c r="P766" s="125"/>
      <c r="Q766" s="125"/>
      <c r="R766" s="125"/>
      <c r="S766" s="125"/>
      <c r="T766" s="125"/>
      <c r="U766" s="810"/>
      <c r="V766" s="810"/>
      <c r="W766" s="810"/>
      <c r="X766" s="810"/>
      <c r="Y766" s="810"/>
      <c r="Z766" s="810"/>
      <c r="AA766" s="810"/>
      <c r="AB766" s="810"/>
      <c r="AC766" s="810"/>
      <c r="AD766" s="810"/>
      <c r="AE766" s="810"/>
      <c r="AF766" s="810"/>
      <c r="AG766" s="810"/>
      <c r="AH766" s="810"/>
      <c r="AI766" s="810"/>
      <c r="AJ766" s="810"/>
    </row>
    <row r="767" spans="1:36" ht="15.75" customHeight="1">
      <c r="A767" s="810"/>
      <c r="B767" s="810"/>
      <c r="C767" s="810"/>
      <c r="D767" s="810"/>
      <c r="E767" s="810"/>
      <c r="F767" s="810"/>
      <c r="G767" s="810"/>
      <c r="H767" s="810"/>
      <c r="I767" s="125"/>
      <c r="J767" s="125"/>
      <c r="K767" s="125"/>
      <c r="L767" s="125"/>
      <c r="M767" s="125"/>
      <c r="N767" s="125"/>
      <c r="O767" s="125"/>
      <c r="P767" s="125"/>
      <c r="Q767" s="125"/>
      <c r="R767" s="125"/>
      <c r="S767" s="125"/>
      <c r="T767" s="125"/>
      <c r="U767" s="810"/>
      <c r="V767" s="810"/>
      <c r="W767" s="810"/>
      <c r="X767" s="810"/>
      <c r="Y767" s="810"/>
      <c r="Z767" s="810"/>
      <c r="AA767" s="810"/>
      <c r="AB767" s="810"/>
      <c r="AC767" s="810"/>
      <c r="AD767" s="810"/>
      <c r="AE767" s="810"/>
      <c r="AF767" s="810"/>
      <c r="AG767" s="810"/>
      <c r="AH767" s="810"/>
      <c r="AI767" s="810"/>
      <c r="AJ767" s="810"/>
    </row>
    <row r="768" spans="1:36" ht="15.75" customHeight="1">
      <c r="A768" s="810"/>
      <c r="B768" s="810"/>
      <c r="C768" s="810"/>
      <c r="D768" s="810"/>
      <c r="E768" s="810"/>
      <c r="F768" s="810"/>
      <c r="G768" s="810"/>
      <c r="H768" s="810"/>
      <c r="I768" s="125"/>
      <c r="J768" s="125"/>
      <c r="K768" s="125"/>
      <c r="L768" s="125"/>
      <c r="M768" s="125"/>
      <c r="N768" s="125"/>
      <c r="O768" s="125"/>
      <c r="P768" s="125"/>
      <c r="Q768" s="125"/>
      <c r="R768" s="125"/>
      <c r="S768" s="125"/>
      <c r="T768" s="125"/>
      <c r="U768" s="810"/>
      <c r="V768" s="810"/>
      <c r="W768" s="810"/>
      <c r="X768" s="810"/>
      <c r="Y768" s="810"/>
      <c r="Z768" s="810"/>
      <c r="AA768" s="810"/>
      <c r="AB768" s="810"/>
      <c r="AC768" s="810"/>
      <c r="AD768" s="810"/>
      <c r="AE768" s="810"/>
      <c r="AF768" s="810"/>
      <c r="AG768" s="810"/>
      <c r="AH768" s="810"/>
      <c r="AI768" s="810"/>
      <c r="AJ768" s="810"/>
    </row>
    <row r="769" spans="1:36" ht="15.75" customHeight="1">
      <c r="A769" s="810"/>
      <c r="B769" s="810"/>
      <c r="C769" s="810"/>
      <c r="D769" s="810"/>
      <c r="E769" s="810"/>
      <c r="F769" s="810"/>
      <c r="G769" s="810"/>
      <c r="H769" s="810"/>
      <c r="I769" s="125"/>
      <c r="J769" s="125"/>
      <c r="K769" s="125"/>
      <c r="L769" s="125"/>
      <c r="M769" s="125"/>
      <c r="N769" s="125"/>
      <c r="O769" s="125"/>
      <c r="P769" s="125"/>
      <c r="Q769" s="125"/>
      <c r="R769" s="125"/>
      <c r="S769" s="125"/>
      <c r="T769" s="125"/>
      <c r="U769" s="810"/>
      <c r="V769" s="810"/>
      <c r="W769" s="810"/>
      <c r="X769" s="810"/>
      <c r="Y769" s="810"/>
      <c r="Z769" s="810"/>
      <c r="AA769" s="810"/>
      <c r="AB769" s="810"/>
      <c r="AC769" s="810"/>
      <c r="AD769" s="810"/>
      <c r="AE769" s="810"/>
      <c r="AF769" s="810"/>
      <c r="AG769" s="810"/>
      <c r="AH769" s="810"/>
      <c r="AI769" s="810"/>
      <c r="AJ769" s="810"/>
    </row>
    <row r="770" spans="1:36" ht="15.75" customHeight="1">
      <c r="A770" s="810"/>
      <c r="B770" s="810"/>
      <c r="C770" s="810"/>
      <c r="D770" s="810"/>
      <c r="E770" s="810"/>
      <c r="F770" s="810"/>
      <c r="G770" s="810"/>
      <c r="H770" s="810"/>
      <c r="I770" s="125"/>
      <c r="J770" s="125"/>
      <c r="K770" s="125"/>
      <c r="L770" s="125"/>
      <c r="M770" s="125"/>
      <c r="N770" s="125"/>
      <c r="O770" s="125"/>
      <c r="P770" s="125"/>
      <c r="Q770" s="125"/>
      <c r="R770" s="125"/>
      <c r="S770" s="125"/>
      <c r="T770" s="125"/>
      <c r="U770" s="810"/>
      <c r="V770" s="810"/>
      <c r="W770" s="810"/>
      <c r="X770" s="810"/>
      <c r="Y770" s="810"/>
      <c r="Z770" s="810"/>
      <c r="AA770" s="810"/>
      <c r="AB770" s="810"/>
      <c r="AC770" s="810"/>
      <c r="AD770" s="810"/>
      <c r="AE770" s="810"/>
      <c r="AF770" s="810"/>
      <c r="AG770" s="810"/>
      <c r="AH770" s="810"/>
      <c r="AI770" s="810"/>
      <c r="AJ770" s="810"/>
    </row>
    <row r="771" spans="1:36" ht="15.75" customHeight="1">
      <c r="A771" s="810"/>
      <c r="B771" s="810"/>
      <c r="C771" s="810"/>
      <c r="D771" s="810"/>
      <c r="E771" s="810"/>
      <c r="F771" s="810"/>
      <c r="G771" s="810"/>
      <c r="H771" s="810"/>
      <c r="I771" s="125"/>
      <c r="J771" s="125"/>
      <c r="K771" s="125"/>
      <c r="L771" s="125"/>
      <c r="M771" s="125"/>
      <c r="N771" s="125"/>
      <c r="O771" s="125"/>
      <c r="P771" s="125"/>
      <c r="Q771" s="125"/>
      <c r="R771" s="125"/>
      <c r="S771" s="125"/>
      <c r="T771" s="125"/>
      <c r="U771" s="810"/>
      <c r="V771" s="810"/>
      <c r="W771" s="810"/>
      <c r="X771" s="810"/>
      <c r="Y771" s="810"/>
      <c r="Z771" s="810"/>
      <c r="AA771" s="810"/>
      <c r="AB771" s="810"/>
      <c r="AC771" s="810"/>
      <c r="AD771" s="810"/>
      <c r="AE771" s="810"/>
      <c r="AF771" s="810"/>
      <c r="AG771" s="810"/>
      <c r="AH771" s="810"/>
      <c r="AI771" s="810"/>
      <c r="AJ771" s="810"/>
    </row>
    <row r="772" spans="1:36" ht="15.75" customHeight="1">
      <c r="A772" s="810"/>
      <c r="B772" s="810"/>
      <c r="C772" s="810"/>
      <c r="D772" s="810"/>
      <c r="E772" s="810"/>
      <c r="F772" s="810"/>
      <c r="G772" s="810"/>
      <c r="H772" s="810"/>
      <c r="I772" s="125"/>
      <c r="J772" s="125"/>
      <c r="K772" s="125"/>
      <c r="L772" s="125"/>
      <c r="M772" s="125"/>
      <c r="N772" s="125"/>
      <c r="O772" s="125"/>
      <c r="P772" s="125"/>
      <c r="Q772" s="125"/>
      <c r="R772" s="125"/>
      <c r="S772" s="125"/>
      <c r="T772" s="125"/>
      <c r="U772" s="810"/>
      <c r="V772" s="810"/>
      <c r="W772" s="810"/>
      <c r="X772" s="810"/>
      <c r="Y772" s="810"/>
      <c r="Z772" s="810"/>
      <c r="AA772" s="810"/>
      <c r="AB772" s="810"/>
      <c r="AC772" s="810"/>
      <c r="AD772" s="810"/>
      <c r="AE772" s="810"/>
      <c r="AF772" s="810"/>
      <c r="AG772" s="810"/>
      <c r="AH772" s="810"/>
      <c r="AI772" s="810"/>
      <c r="AJ772" s="810"/>
    </row>
    <row r="773" spans="1:36" ht="15.75" customHeight="1">
      <c r="A773" s="810"/>
      <c r="B773" s="810"/>
      <c r="C773" s="810"/>
      <c r="D773" s="810"/>
      <c r="E773" s="810"/>
      <c r="F773" s="810"/>
      <c r="G773" s="810"/>
      <c r="H773" s="810"/>
      <c r="I773" s="125"/>
      <c r="J773" s="125"/>
      <c r="K773" s="125"/>
      <c r="L773" s="125"/>
      <c r="M773" s="125"/>
      <c r="N773" s="125"/>
      <c r="O773" s="125"/>
      <c r="P773" s="125"/>
      <c r="Q773" s="125"/>
      <c r="R773" s="125"/>
      <c r="S773" s="125"/>
      <c r="T773" s="125"/>
      <c r="U773" s="810"/>
      <c r="V773" s="810"/>
      <c r="W773" s="810"/>
      <c r="X773" s="810"/>
      <c r="Y773" s="810"/>
      <c r="Z773" s="810"/>
      <c r="AA773" s="810"/>
      <c r="AB773" s="810"/>
      <c r="AC773" s="810"/>
      <c r="AD773" s="810"/>
      <c r="AE773" s="810"/>
      <c r="AF773" s="810"/>
      <c r="AG773" s="810"/>
      <c r="AH773" s="810"/>
      <c r="AI773" s="810"/>
      <c r="AJ773" s="810"/>
    </row>
    <row r="774" spans="1:36" ht="15.75" customHeight="1">
      <c r="A774" s="810"/>
      <c r="B774" s="810"/>
      <c r="C774" s="810"/>
      <c r="D774" s="810"/>
      <c r="E774" s="810"/>
      <c r="F774" s="810"/>
      <c r="G774" s="810"/>
      <c r="H774" s="810"/>
      <c r="I774" s="125"/>
      <c r="J774" s="125"/>
      <c r="K774" s="125"/>
      <c r="L774" s="125"/>
      <c r="M774" s="125"/>
      <c r="N774" s="125"/>
      <c r="O774" s="125"/>
      <c r="P774" s="125"/>
      <c r="Q774" s="125"/>
      <c r="R774" s="125"/>
      <c r="S774" s="125"/>
      <c r="T774" s="125"/>
      <c r="U774" s="810"/>
      <c r="V774" s="810"/>
      <c r="W774" s="810"/>
      <c r="X774" s="810"/>
      <c r="Y774" s="810"/>
      <c r="Z774" s="810"/>
      <c r="AA774" s="810"/>
      <c r="AB774" s="810"/>
      <c r="AC774" s="810"/>
      <c r="AD774" s="810"/>
      <c r="AE774" s="810"/>
      <c r="AF774" s="810"/>
      <c r="AG774" s="810"/>
      <c r="AH774" s="810"/>
      <c r="AI774" s="810"/>
      <c r="AJ774" s="810"/>
    </row>
    <row r="775" spans="1:36" ht="15.75" customHeight="1">
      <c r="A775" s="810"/>
      <c r="B775" s="810"/>
      <c r="C775" s="810"/>
      <c r="D775" s="810"/>
      <c r="E775" s="810"/>
      <c r="F775" s="810"/>
      <c r="G775" s="810"/>
      <c r="H775" s="810"/>
      <c r="I775" s="125"/>
      <c r="J775" s="125"/>
      <c r="K775" s="125"/>
      <c r="L775" s="125"/>
      <c r="M775" s="125"/>
      <c r="N775" s="125"/>
      <c r="O775" s="125"/>
      <c r="P775" s="125"/>
      <c r="Q775" s="125"/>
      <c r="R775" s="125"/>
      <c r="S775" s="125"/>
      <c r="T775" s="125"/>
      <c r="U775" s="810"/>
      <c r="V775" s="810"/>
      <c r="W775" s="810"/>
      <c r="X775" s="810"/>
      <c r="Y775" s="810"/>
      <c r="Z775" s="810"/>
      <c r="AA775" s="810"/>
      <c r="AB775" s="810"/>
      <c r="AC775" s="810"/>
      <c r="AD775" s="810"/>
      <c r="AE775" s="810"/>
      <c r="AF775" s="810"/>
      <c r="AG775" s="810"/>
      <c r="AH775" s="810"/>
      <c r="AI775" s="810"/>
      <c r="AJ775" s="810"/>
    </row>
    <row r="776" spans="1:36" ht="15.75" customHeight="1">
      <c r="A776" s="810"/>
      <c r="B776" s="810"/>
      <c r="C776" s="810"/>
      <c r="D776" s="810"/>
      <c r="E776" s="810"/>
      <c r="F776" s="810"/>
      <c r="G776" s="810"/>
      <c r="H776" s="810"/>
      <c r="I776" s="125"/>
      <c r="J776" s="125"/>
      <c r="K776" s="125"/>
      <c r="L776" s="125"/>
      <c r="M776" s="125"/>
      <c r="N776" s="125"/>
      <c r="O776" s="125"/>
      <c r="P776" s="125"/>
      <c r="Q776" s="125"/>
      <c r="R776" s="125"/>
      <c r="S776" s="125"/>
      <c r="T776" s="125"/>
      <c r="U776" s="810"/>
      <c r="V776" s="810"/>
      <c r="W776" s="810"/>
      <c r="X776" s="810"/>
      <c r="Y776" s="810"/>
      <c r="Z776" s="810"/>
      <c r="AA776" s="810"/>
      <c r="AB776" s="810"/>
      <c r="AC776" s="810"/>
      <c r="AD776" s="810"/>
      <c r="AE776" s="810"/>
      <c r="AF776" s="810"/>
      <c r="AG776" s="810"/>
      <c r="AH776" s="810"/>
      <c r="AI776" s="810"/>
      <c r="AJ776" s="810"/>
    </row>
    <row r="777" spans="1:36" ht="15.75" customHeight="1">
      <c r="A777" s="810"/>
      <c r="B777" s="810"/>
      <c r="C777" s="810"/>
      <c r="D777" s="810"/>
      <c r="E777" s="810"/>
      <c r="F777" s="810"/>
      <c r="G777" s="810"/>
      <c r="H777" s="810"/>
      <c r="I777" s="125"/>
      <c r="J777" s="125"/>
      <c r="K777" s="125"/>
      <c r="L777" s="125"/>
      <c r="M777" s="125"/>
      <c r="N777" s="125"/>
      <c r="O777" s="125"/>
      <c r="P777" s="125"/>
      <c r="Q777" s="125"/>
      <c r="R777" s="125"/>
      <c r="S777" s="125"/>
      <c r="T777" s="125"/>
      <c r="U777" s="810"/>
      <c r="V777" s="810"/>
      <c r="W777" s="810"/>
      <c r="X777" s="810"/>
      <c r="Y777" s="810"/>
      <c r="Z777" s="810"/>
      <c r="AA777" s="810"/>
      <c r="AB777" s="810"/>
      <c r="AC777" s="810"/>
      <c r="AD777" s="810"/>
      <c r="AE777" s="810"/>
      <c r="AF777" s="810"/>
      <c r="AG777" s="810"/>
      <c r="AH777" s="810"/>
      <c r="AI777" s="810"/>
      <c r="AJ777" s="810"/>
    </row>
    <row r="778" spans="1:36" ht="15.75" customHeight="1">
      <c r="A778" s="810"/>
      <c r="B778" s="810"/>
      <c r="C778" s="810"/>
      <c r="D778" s="810"/>
      <c r="E778" s="810"/>
      <c r="F778" s="810"/>
      <c r="G778" s="810"/>
      <c r="H778" s="810"/>
      <c r="I778" s="125"/>
      <c r="J778" s="125"/>
      <c r="K778" s="125"/>
      <c r="L778" s="125"/>
      <c r="M778" s="125"/>
      <c r="N778" s="125"/>
      <c r="O778" s="125"/>
      <c r="P778" s="125"/>
      <c r="Q778" s="125"/>
      <c r="R778" s="125"/>
      <c r="S778" s="125"/>
      <c r="T778" s="125"/>
      <c r="U778" s="810"/>
      <c r="V778" s="810"/>
      <c r="W778" s="810"/>
      <c r="X778" s="810"/>
      <c r="Y778" s="810"/>
      <c r="Z778" s="810"/>
      <c r="AA778" s="810"/>
      <c r="AB778" s="810"/>
      <c r="AC778" s="810"/>
      <c r="AD778" s="810"/>
      <c r="AE778" s="810"/>
      <c r="AF778" s="810"/>
      <c r="AG778" s="810"/>
      <c r="AH778" s="810"/>
      <c r="AI778" s="810"/>
      <c r="AJ778" s="810"/>
    </row>
    <row r="779" spans="1:36" ht="15.75" customHeight="1">
      <c r="A779" s="810"/>
      <c r="B779" s="810"/>
      <c r="C779" s="810"/>
      <c r="D779" s="810"/>
      <c r="E779" s="810"/>
      <c r="F779" s="810"/>
      <c r="G779" s="810"/>
      <c r="H779" s="810"/>
      <c r="I779" s="125"/>
      <c r="J779" s="125"/>
      <c r="K779" s="125"/>
      <c r="L779" s="125"/>
      <c r="M779" s="125"/>
      <c r="N779" s="125"/>
      <c r="O779" s="125"/>
      <c r="P779" s="125"/>
      <c r="Q779" s="125"/>
      <c r="R779" s="125"/>
      <c r="S779" s="125"/>
      <c r="T779" s="125"/>
      <c r="U779" s="810"/>
      <c r="V779" s="810"/>
      <c r="W779" s="810"/>
      <c r="X779" s="810"/>
      <c r="Y779" s="810"/>
      <c r="Z779" s="810"/>
      <c r="AA779" s="810"/>
      <c r="AB779" s="810"/>
      <c r="AC779" s="810"/>
      <c r="AD779" s="810"/>
      <c r="AE779" s="810"/>
      <c r="AF779" s="810"/>
      <c r="AG779" s="810"/>
      <c r="AH779" s="810"/>
      <c r="AI779" s="810"/>
      <c r="AJ779" s="810"/>
    </row>
    <row r="780" spans="1:36" ht="15.75" customHeight="1">
      <c r="A780" s="810"/>
      <c r="B780" s="810"/>
      <c r="C780" s="810"/>
      <c r="D780" s="810"/>
      <c r="E780" s="810"/>
      <c r="F780" s="810"/>
      <c r="G780" s="810"/>
      <c r="H780" s="810"/>
      <c r="I780" s="125"/>
      <c r="J780" s="125"/>
      <c r="K780" s="125"/>
      <c r="L780" s="125"/>
      <c r="M780" s="125"/>
      <c r="N780" s="125"/>
      <c r="O780" s="125"/>
      <c r="P780" s="125"/>
      <c r="Q780" s="125"/>
      <c r="R780" s="125"/>
      <c r="S780" s="125"/>
      <c r="T780" s="125"/>
      <c r="U780" s="810"/>
      <c r="V780" s="810"/>
      <c r="W780" s="810"/>
      <c r="X780" s="810"/>
      <c r="Y780" s="810"/>
      <c r="Z780" s="810"/>
      <c r="AA780" s="810"/>
      <c r="AB780" s="810"/>
      <c r="AC780" s="810"/>
      <c r="AD780" s="810"/>
      <c r="AE780" s="810"/>
      <c r="AF780" s="810"/>
      <c r="AG780" s="810"/>
      <c r="AH780" s="810"/>
      <c r="AI780" s="810"/>
      <c r="AJ780" s="810"/>
    </row>
    <row r="781" spans="1:36" ht="15.75" customHeight="1">
      <c r="A781" s="810"/>
      <c r="B781" s="810"/>
      <c r="C781" s="810"/>
      <c r="D781" s="810"/>
      <c r="E781" s="810"/>
      <c r="F781" s="810"/>
      <c r="G781" s="810"/>
      <c r="H781" s="810"/>
      <c r="I781" s="125"/>
      <c r="J781" s="125"/>
      <c r="K781" s="125"/>
      <c r="L781" s="125"/>
      <c r="M781" s="125"/>
      <c r="N781" s="125"/>
      <c r="O781" s="125"/>
      <c r="P781" s="125"/>
      <c r="Q781" s="125"/>
      <c r="R781" s="125"/>
      <c r="S781" s="125"/>
      <c r="T781" s="125"/>
      <c r="U781" s="810"/>
      <c r="V781" s="810"/>
      <c r="W781" s="810"/>
      <c r="X781" s="810"/>
      <c r="Y781" s="810"/>
      <c r="Z781" s="810"/>
      <c r="AA781" s="810"/>
      <c r="AB781" s="810"/>
      <c r="AC781" s="810"/>
      <c r="AD781" s="810"/>
      <c r="AE781" s="810"/>
      <c r="AF781" s="810"/>
      <c r="AG781" s="810"/>
      <c r="AH781" s="810"/>
      <c r="AI781" s="810"/>
      <c r="AJ781" s="810"/>
    </row>
    <row r="782" spans="1:36" ht="15.75" customHeight="1">
      <c r="A782" s="810"/>
      <c r="B782" s="810"/>
      <c r="C782" s="810"/>
      <c r="D782" s="810"/>
      <c r="E782" s="810"/>
      <c r="F782" s="810"/>
      <c r="G782" s="810"/>
      <c r="H782" s="810"/>
      <c r="I782" s="125"/>
      <c r="J782" s="125"/>
      <c r="K782" s="125"/>
      <c r="L782" s="125"/>
      <c r="M782" s="125"/>
      <c r="N782" s="125"/>
      <c r="O782" s="125"/>
      <c r="P782" s="125"/>
      <c r="Q782" s="125"/>
      <c r="R782" s="125"/>
      <c r="S782" s="125"/>
      <c r="T782" s="125"/>
      <c r="U782" s="810"/>
      <c r="V782" s="810"/>
      <c r="W782" s="810"/>
      <c r="X782" s="810"/>
      <c r="Y782" s="810"/>
      <c r="Z782" s="810"/>
      <c r="AA782" s="810"/>
      <c r="AB782" s="810"/>
      <c r="AC782" s="810"/>
      <c r="AD782" s="810"/>
      <c r="AE782" s="810"/>
      <c r="AF782" s="810"/>
      <c r="AG782" s="810"/>
      <c r="AH782" s="810"/>
      <c r="AI782" s="810"/>
      <c r="AJ782" s="810"/>
    </row>
    <row r="783" spans="1:36" ht="15.75" customHeight="1">
      <c r="A783" s="810"/>
      <c r="B783" s="810"/>
      <c r="C783" s="810"/>
      <c r="D783" s="810"/>
      <c r="E783" s="810"/>
      <c r="F783" s="810"/>
      <c r="G783" s="810"/>
      <c r="H783" s="810"/>
      <c r="I783" s="125"/>
      <c r="J783" s="125"/>
      <c r="K783" s="125"/>
      <c r="L783" s="125"/>
      <c r="M783" s="125"/>
      <c r="N783" s="125"/>
      <c r="O783" s="125"/>
      <c r="P783" s="125"/>
      <c r="Q783" s="125"/>
      <c r="R783" s="125"/>
      <c r="S783" s="125"/>
      <c r="T783" s="125"/>
      <c r="U783" s="810"/>
      <c r="V783" s="810"/>
      <c r="W783" s="810"/>
      <c r="X783" s="810"/>
      <c r="Y783" s="810"/>
      <c r="Z783" s="810"/>
      <c r="AA783" s="810"/>
      <c r="AB783" s="810"/>
      <c r="AC783" s="810"/>
      <c r="AD783" s="810"/>
      <c r="AE783" s="810"/>
      <c r="AF783" s="810"/>
      <c r="AG783" s="810"/>
      <c r="AH783" s="810"/>
      <c r="AI783" s="810"/>
      <c r="AJ783" s="810"/>
    </row>
    <row r="784" spans="1:36" ht="15.75" customHeight="1">
      <c r="A784" s="810"/>
      <c r="B784" s="810"/>
      <c r="C784" s="810"/>
      <c r="D784" s="810"/>
      <c r="E784" s="810"/>
      <c r="F784" s="810"/>
      <c r="G784" s="810"/>
      <c r="H784" s="810"/>
      <c r="I784" s="125"/>
      <c r="J784" s="125"/>
      <c r="K784" s="125"/>
      <c r="L784" s="125"/>
      <c r="M784" s="125"/>
      <c r="N784" s="125"/>
      <c r="O784" s="125"/>
      <c r="P784" s="125"/>
      <c r="Q784" s="125"/>
      <c r="R784" s="125"/>
      <c r="S784" s="125"/>
      <c r="T784" s="125"/>
      <c r="U784" s="810"/>
      <c r="V784" s="810"/>
      <c r="W784" s="810"/>
      <c r="X784" s="810"/>
      <c r="Y784" s="810"/>
      <c r="Z784" s="810"/>
      <c r="AA784" s="810"/>
      <c r="AB784" s="810"/>
      <c r="AC784" s="810"/>
      <c r="AD784" s="810"/>
      <c r="AE784" s="810"/>
      <c r="AF784" s="810"/>
      <c r="AG784" s="810"/>
      <c r="AH784" s="810"/>
      <c r="AI784" s="810"/>
      <c r="AJ784" s="810"/>
    </row>
    <row r="785" spans="1:36" ht="15.75" customHeight="1">
      <c r="A785" s="810"/>
      <c r="B785" s="810"/>
      <c r="C785" s="810"/>
      <c r="D785" s="810"/>
      <c r="E785" s="810"/>
      <c r="F785" s="810"/>
      <c r="G785" s="810"/>
      <c r="H785" s="810"/>
      <c r="I785" s="125"/>
      <c r="J785" s="125"/>
      <c r="K785" s="125"/>
      <c r="L785" s="125"/>
      <c r="M785" s="125"/>
      <c r="N785" s="125"/>
      <c r="O785" s="125"/>
      <c r="P785" s="125"/>
      <c r="Q785" s="125"/>
      <c r="R785" s="125"/>
      <c r="S785" s="125"/>
      <c r="T785" s="125"/>
      <c r="U785" s="810"/>
      <c r="V785" s="810"/>
      <c r="W785" s="810"/>
      <c r="X785" s="810"/>
      <c r="Y785" s="810"/>
      <c r="Z785" s="810"/>
      <c r="AA785" s="810"/>
      <c r="AB785" s="810"/>
      <c r="AC785" s="810"/>
      <c r="AD785" s="810"/>
      <c r="AE785" s="810"/>
      <c r="AF785" s="810"/>
      <c r="AG785" s="810"/>
      <c r="AH785" s="810"/>
      <c r="AI785" s="810"/>
      <c r="AJ785" s="810"/>
    </row>
    <row r="786" spans="1:36" ht="15.75" customHeight="1">
      <c r="A786" s="810"/>
      <c r="B786" s="810"/>
      <c r="C786" s="810"/>
      <c r="D786" s="810"/>
      <c r="E786" s="810"/>
      <c r="F786" s="810"/>
      <c r="G786" s="810"/>
      <c r="H786" s="810"/>
      <c r="I786" s="125"/>
      <c r="J786" s="125"/>
      <c r="K786" s="125"/>
      <c r="L786" s="125"/>
      <c r="M786" s="125"/>
      <c r="N786" s="125"/>
      <c r="O786" s="125"/>
      <c r="P786" s="125"/>
      <c r="Q786" s="125"/>
      <c r="R786" s="125"/>
      <c r="S786" s="125"/>
      <c r="T786" s="125"/>
      <c r="U786" s="810"/>
      <c r="V786" s="810"/>
      <c r="W786" s="810"/>
      <c r="X786" s="810"/>
      <c r="Y786" s="810"/>
      <c r="Z786" s="810"/>
      <c r="AA786" s="810"/>
      <c r="AB786" s="810"/>
      <c r="AC786" s="810"/>
      <c r="AD786" s="810"/>
      <c r="AE786" s="810"/>
      <c r="AF786" s="810"/>
      <c r="AG786" s="810"/>
      <c r="AH786" s="810"/>
      <c r="AI786" s="810"/>
      <c r="AJ786" s="810"/>
    </row>
    <row r="787" spans="1:36" ht="15.75" customHeight="1">
      <c r="A787" s="810"/>
      <c r="B787" s="810"/>
      <c r="C787" s="810"/>
      <c r="D787" s="810"/>
      <c r="E787" s="810"/>
      <c r="F787" s="810"/>
      <c r="G787" s="810"/>
      <c r="H787" s="810"/>
      <c r="I787" s="125"/>
      <c r="J787" s="125"/>
      <c r="K787" s="125"/>
      <c r="L787" s="125"/>
      <c r="M787" s="125"/>
      <c r="N787" s="125"/>
      <c r="O787" s="125"/>
      <c r="P787" s="125"/>
      <c r="Q787" s="125"/>
      <c r="R787" s="125"/>
      <c r="S787" s="125"/>
      <c r="T787" s="125"/>
      <c r="U787" s="810"/>
      <c r="V787" s="810"/>
      <c r="W787" s="810"/>
      <c r="X787" s="810"/>
      <c r="Y787" s="810"/>
      <c r="Z787" s="810"/>
      <c r="AA787" s="810"/>
      <c r="AB787" s="810"/>
      <c r="AC787" s="810"/>
      <c r="AD787" s="810"/>
      <c r="AE787" s="810"/>
      <c r="AF787" s="810"/>
      <c r="AG787" s="810"/>
      <c r="AH787" s="810"/>
      <c r="AI787" s="810"/>
      <c r="AJ787" s="810"/>
    </row>
    <row r="788" spans="1:36" ht="15.75" customHeight="1">
      <c r="A788" s="810"/>
      <c r="B788" s="810"/>
      <c r="C788" s="810"/>
      <c r="D788" s="810"/>
      <c r="E788" s="810"/>
      <c r="F788" s="810"/>
      <c r="G788" s="810"/>
      <c r="H788" s="810"/>
      <c r="I788" s="125"/>
      <c r="J788" s="125"/>
      <c r="K788" s="125"/>
      <c r="L788" s="125"/>
      <c r="M788" s="125"/>
      <c r="N788" s="125"/>
      <c r="O788" s="125"/>
      <c r="P788" s="125"/>
      <c r="Q788" s="125"/>
      <c r="R788" s="125"/>
      <c r="S788" s="125"/>
      <c r="T788" s="125"/>
      <c r="U788" s="810"/>
      <c r="V788" s="810"/>
      <c r="W788" s="810"/>
      <c r="X788" s="810"/>
      <c r="Y788" s="810"/>
      <c r="Z788" s="810"/>
      <c r="AA788" s="810"/>
      <c r="AB788" s="810"/>
      <c r="AC788" s="810"/>
      <c r="AD788" s="810"/>
      <c r="AE788" s="810"/>
      <c r="AF788" s="810"/>
      <c r="AG788" s="810"/>
      <c r="AH788" s="810"/>
      <c r="AI788" s="810"/>
      <c r="AJ788" s="810"/>
    </row>
    <row r="789" spans="1:36" ht="15.75" customHeight="1">
      <c r="A789" s="810"/>
      <c r="B789" s="810"/>
      <c r="C789" s="810"/>
      <c r="D789" s="810"/>
      <c r="E789" s="810"/>
      <c r="F789" s="810"/>
      <c r="G789" s="810"/>
      <c r="H789" s="810"/>
      <c r="I789" s="125"/>
      <c r="J789" s="125"/>
      <c r="K789" s="125"/>
      <c r="L789" s="125"/>
      <c r="M789" s="125"/>
      <c r="N789" s="125"/>
      <c r="O789" s="125"/>
      <c r="P789" s="125"/>
      <c r="Q789" s="125"/>
      <c r="R789" s="125"/>
      <c r="S789" s="125"/>
      <c r="T789" s="125"/>
      <c r="U789" s="810"/>
      <c r="V789" s="810"/>
      <c r="W789" s="810"/>
      <c r="X789" s="810"/>
      <c r="Y789" s="810"/>
      <c r="Z789" s="810"/>
      <c r="AA789" s="810"/>
      <c r="AB789" s="810"/>
      <c r="AC789" s="810"/>
      <c r="AD789" s="810"/>
      <c r="AE789" s="810"/>
      <c r="AF789" s="810"/>
      <c r="AG789" s="810"/>
      <c r="AH789" s="810"/>
      <c r="AI789" s="810"/>
      <c r="AJ789" s="810"/>
    </row>
    <row r="790" spans="1:36" ht="15.75" customHeight="1">
      <c r="A790" s="810"/>
      <c r="B790" s="810"/>
      <c r="C790" s="810"/>
      <c r="D790" s="810"/>
      <c r="E790" s="810"/>
      <c r="F790" s="810"/>
      <c r="G790" s="810"/>
      <c r="H790" s="810"/>
      <c r="I790" s="125"/>
      <c r="J790" s="125"/>
      <c r="K790" s="125"/>
      <c r="L790" s="125"/>
      <c r="M790" s="125"/>
      <c r="N790" s="125"/>
      <c r="O790" s="125"/>
      <c r="P790" s="125"/>
      <c r="Q790" s="125"/>
      <c r="R790" s="125"/>
      <c r="S790" s="125"/>
      <c r="T790" s="125"/>
      <c r="U790" s="810"/>
      <c r="V790" s="810"/>
      <c r="W790" s="810"/>
      <c r="X790" s="810"/>
      <c r="Y790" s="810"/>
      <c r="Z790" s="810"/>
      <c r="AA790" s="810"/>
      <c r="AB790" s="810"/>
      <c r="AC790" s="810"/>
      <c r="AD790" s="810"/>
      <c r="AE790" s="810"/>
      <c r="AF790" s="810"/>
      <c r="AG790" s="810"/>
      <c r="AH790" s="810"/>
      <c r="AI790" s="810"/>
      <c r="AJ790" s="810"/>
    </row>
    <row r="791" spans="1:36" ht="15.75" customHeight="1">
      <c r="A791" s="810"/>
      <c r="B791" s="810"/>
      <c r="C791" s="810"/>
      <c r="D791" s="810"/>
      <c r="E791" s="810"/>
      <c r="F791" s="810"/>
      <c r="G791" s="810"/>
      <c r="H791" s="810"/>
      <c r="I791" s="125"/>
      <c r="J791" s="125"/>
      <c r="K791" s="125"/>
      <c r="L791" s="125"/>
      <c r="M791" s="125"/>
      <c r="N791" s="125"/>
      <c r="O791" s="125"/>
      <c r="P791" s="125"/>
      <c r="Q791" s="125"/>
      <c r="R791" s="125"/>
      <c r="S791" s="125"/>
      <c r="T791" s="125"/>
      <c r="U791" s="810"/>
      <c r="V791" s="810"/>
      <c r="W791" s="810"/>
      <c r="X791" s="810"/>
      <c r="Y791" s="810"/>
      <c r="Z791" s="810"/>
      <c r="AA791" s="810"/>
      <c r="AB791" s="810"/>
      <c r="AC791" s="810"/>
      <c r="AD791" s="810"/>
      <c r="AE791" s="810"/>
      <c r="AF791" s="810"/>
      <c r="AG791" s="810"/>
      <c r="AH791" s="810"/>
      <c r="AI791" s="810"/>
      <c r="AJ791" s="810"/>
    </row>
    <row r="792" spans="1:36" ht="15.75" customHeight="1">
      <c r="A792" s="810"/>
      <c r="B792" s="810"/>
      <c r="C792" s="810"/>
      <c r="D792" s="810"/>
      <c r="E792" s="810"/>
      <c r="F792" s="810"/>
      <c r="G792" s="810"/>
      <c r="H792" s="810"/>
      <c r="I792" s="125"/>
      <c r="J792" s="125"/>
      <c r="K792" s="125"/>
      <c r="L792" s="125"/>
      <c r="M792" s="125"/>
      <c r="N792" s="125"/>
      <c r="O792" s="125"/>
      <c r="P792" s="125"/>
      <c r="Q792" s="125"/>
      <c r="R792" s="125"/>
      <c r="S792" s="125"/>
      <c r="T792" s="125"/>
      <c r="U792" s="810"/>
      <c r="V792" s="810"/>
      <c r="W792" s="810"/>
      <c r="X792" s="810"/>
      <c r="Y792" s="810"/>
      <c r="Z792" s="810"/>
      <c r="AA792" s="810"/>
      <c r="AB792" s="810"/>
      <c r="AC792" s="810"/>
      <c r="AD792" s="810"/>
      <c r="AE792" s="810"/>
      <c r="AF792" s="810"/>
      <c r="AG792" s="810"/>
      <c r="AH792" s="810"/>
      <c r="AI792" s="810"/>
      <c r="AJ792" s="810"/>
    </row>
    <row r="793" spans="1:36" ht="15.75" customHeight="1">
      <c r="A793" s="810"/>
      <c r="B793" s="810"/>
      <c r="C793" s="810"/>
      <c r="D793" s="810"/>
      <c r="E793" s="810"/>
      <c r="F793" s="810"/>
      <c r="G793" s="810"/>
      <c r="H793" s="810"/>
      <c r="I793" s="125"/>
      <c r="J793" s="125"/>
      <c r="K793" s="125"/>
      <c r="L793" s="125"/>
      <c r="M793" s="125"/>
      <c r="N793" s="125"/>
      <c r="O793" s="125"/>
      <c r="P793" s="125"/>
      <c r="Q793" s="125"/>
      <c r="R793" s="125"/>
      <c r="S793" s="125"/>
      <c r="T793" s="125"/>
      <c r="U793" s="810"/>
      <c r="V793" s="810"/>
      <c r="W793" s="810"/>
      <c r="X793" s="810"/>
      <c r="Y793" s="810"/>
      <c r="Z793" s="810"/>
      <c r="AA793" s="810"/>
      <c r="AB793" s="810"/>
      <c r="AC793" s="810"/>
      <c r="AD793" s="810"/>
      <c r="AE793" s="810"/>
      <c r="AF793" s="810"/>
      <c r="AG793" s="810"/>
      <c r="AH793" s="810"/>
      <c r="AI793" s="810"/>
      <c r="AJ793" s="810"/>
    </row>
    <row r="794" spans="1:36" ht="15.75" customHeight="1">
      <c r="A794" s="810"/>
      <c r="B794" s="810"/>
      <c r="C794" s="810"/>
      <c r="D794" s="810"/>
      <c r="E794" s="810"/>
      <c r="F794" s="810"/>
      <c r="G794" s="810"/>
      <c r="H794" s="810"/>
      <c r="I794" s="125"/>
      <c r="J794" s="125"/>
      <c r="K794" s="125"/>
      <c r="L794" s="125"/>
      <c r="M794" s="125"/>
      <c r="N794" s="125"/>
      <c r="O794" s="125"/>
      <c r="P794" s="125"/>
      <c r="Q794" s="125"/>
      <c r="R794" s="125"/>
      <c r="S794" s="125"/>
      <c r="T794" s="125"/>
      <c r="U794" s="810"/>
      <c r="V794" s="810"/>
      <c r="W794" s="810"/>
      <c r="X794" s="810"/>
      <c r="Y794" s="810"/>
      <c r="Z794" s="810"/>
      <c r="AA794" s="810"/>
      <c r="AB794" s="810"/>
      <c r="AC794" s="810"/>
      <c r="AD794" s="810"/>
      <c r="AE794" s="810"/>
      <c r="AF794" s="810"/>
      <c r="AG794" s="810"/>
      <c r="AH794" s="810"/>
      <c r="AI794" s="810"/>
      <c r="AJ794" s="810"/>
    </row>
    <row r="795" spans="1:36" ht="15.75" customHeight="1">
      <c r="A795" s="810"/>
      <c r="B795" s="810"/>
      <c r="C795" s="810"/>
      <c r="D795" s="810"/>
      <c r="E795" s="810"/>
      <c r="F795" s="810"/>
      <c r="G795" s="810"/>
      <c r="H795" s="810"/>
      <c r="I795" s="125"/>
      <c r="J795" s="125"/>
      <c r="K795" s="125"/>
      <c r="L795" s="125"/>
      <c r="M795" s="125"/>
      <c r="N795" s="125"/>
      <c r="O795" s="125"/>
      <c r="P795" s="125"/>
      <c r="Q795" s="125"/>
      <c r="R795" s="125"/>
      <c r="S795" s="125"/>
      <c r="T795" s="125"/>
      <c r="U795" s="810"/>
      <c r="V795" s="810"/>
      <c r="W795" s="810"/>
      <c r="X795" s="810"/>
      <c r="Y795" s="810"/>
      <c r="Z795" s="810"/>
      <c r="AA795" s="810"/>
      <c r="AB795" s="810"/>
      <c r="AC795" s="810"/>
      <c r="AD795" s="810"/>
      <c r="AE795" s="810"/>
      <c r="AF795" s="810"/>
      <c r="AG795" s="810"/>
      <c r="AH795" s="810"/>
      <c r="AI795" s="810"/>
      <c r="AJ795" s="810"/>
    </row>
    <row r="796" spans="1:36" ht="15.75" customHeight="1">
      <c r="A796" s="810"/>
      <c r="B796" s="810"/>
      <c r="C796" s="810"/>
      <c r="D796" s="810"/>
      <c r="E796" s="810"/>
      <c r="F796" s="810"/>
      <c r="G796" s="810"/>
      <c r="H796" s="810"/>
      <c r="I796" s="125"/>
      <c r="J796" s="125"/>
      <c r="K796" s="125"/>
      <c r="L796" s="125"/>
      <c r="M796" s="125"/>
      <c r="N796" s="125"/>
      <c r="O796" s="125"/>
      <c r="P796" s="125"/>
      <c r="Q796" s="125"/>
      <c r="R796" s="125"/>
      <c r="S796" s="125"/>
      <c r="T796" s="125"/>
      <c r="U796" s="810"/>
      <c r="V796" s="810"/>
      <c r="W796" s="810"/>
      <c r="X796" s="810"/>
      <c r="Y796" s="810"/>
      <c r="Z796" s="810"/>
      <c r="AA796" s="810"/>
      <c r="AB796" s="810"/>
      <c r="AC796" s="810"/>
      <c r="AD796" s="810"/>
      <c r="AE796" s="810"/>
      <c r="AF796" s="810"/>
      <c r="AG796" s="810"/>
      <c r="AH796" s="810"/>
      <c r="AI796" s="810"/>
      <c r="AJ796" s="810"/>
    </row>
    <row r="797" spans="1:36" ht="15.75" customHeight="1">
      <c r="A797" s="810"/>
      <c r="B797" s="810"/>
      <c r="C797" s="810"/>
      <c r="D797" s="810"/>
      <c r="E797" s="810"/>
      <c r="F797" s="810"/>
      <c r="G797" s="810"/>
      <c r="H797" s="810"/>
      <c r="I797" s="125"/>
      <c r="J797" s="125"/>
      <c r="K797" s="125"/>
      <c r="L797" s="125"/>
      <c r="M797" s="125"/>
      <c r="N797" s="125"/>
      <c r="O797" s="125"/>
      <c r="P797" s="125"/>
      <c r="Q797" s="125"/>
      <c r="R797" s="125"/>
      <c r="S797" s="125"/>
      <c r="T797" s="125"/>
      <c r="U797" s="810"/>
      <c r="V797" s="810"/>
      <c r="W797" s="810"/>
      <c r="X797" s="810"/>
      <c r="Y797" s="810"/>
      <c r="Z797" s="810"/>
      <c r="AA797" s="810"/>
      <c r="AB797" s="810"/>
      <c r="AC797" s="810"/>
      <c r="AD797" s="810"/>
      <c r="AE797" s="810"/>
      <c r="AF797" s="810"/>
      <c r="AG797" s="810"/>
      <c r="AH797" s="810"/>
      <c r="AI797" s="810"/>
      <c r="AJ797" s="810"/>
    </row>
    <row r="798" spans="1:36" ht="15.75" customHeight="1">
      <c r="A798" s="810"/>
      <c r="B798" s="810"/>
      <c r="C798" s="810"/>
      <c r="D798" s="810"/>
      <c r="E798" s="810"/>
      <c r="F798" s="810"/>
      <c r="G798" s="810"/>
      <c r="H798" s="810"/>
      <c r="I798" s="125"/>
      <c r="J798" s="125"/>
      <c r="K798" s="125"/>
      <c r="L798" s="125"/>
      <c r="M798" s="125"/>
      <c r="N798" s="125"/>
      <c r="O798" s="125"/>
      <c r="P798" s="125"/>
      <c r="Q798" s="125"/>
      <c r="R798" s="125"/>
      <c r="S798" s="125"/>
      <c r="T798" s="125"/>
      <c r="U798" s="810"/>
      <c r="V798" s="810"/>
      <c r="W798" s="810"/>
      <c r="X798" s="810"/>
      <c r="Y798" s="810"/>
      <c r="Z798" s="810"/>
      <c r="AA798" s="810"/>
      <c r="AB798" s="810"/>
      <c r="AC798" s="810"/>
      <c r="AD798" s="810"/>
      <c r="AE798" s="810"/>
      <c r="AF798" s="810"/>
      <c r="AG798" s="810"/>
      <c r="AH798" s="810"/>
      <c r="AI798" s="810"/>
      <c r="AJ798" s="810"/>
    </row>
    <row r="799" spans="1:36" ht="15.75" customHeight="1">
      <c r="A799" s="810"/>
      <c r="B799" s="810"/>
      <c r="C799" s="810"/>
      <c r="D799" s="810"/>
      <c r="E799" s="810"/>
      <c r="F799" s="810"/>
      <c r="G799" s="810"/>
      <c r="H799" s="810"/>
      <c r="I799" s="125"/>
      <c r="J799" s="125"/>
      <c r="K799" s="125"/>
      <c r="L799" s="125"/>
      <c r="M799" s="125"/>
      <c r="N799" s="125"/>
      <c r="O799" s="125"/>
      <c r="P799" s="125"/>
      <c r="Q799" s="125"/>
      <c r="R799" s="125"/>
      <c r="S799" s="125"/>
      <c r="T799" s="125"/>
      <c r="U799" s="810"/>
      <c r="V799" s="810"/>
      <c r="W799" s="810"/>
      <c r="X799" s="810"/>
      <c r="Y799" s="810"/>
      <c r="Z799" s="810"/>
      <c r="AA799" s="810"/>
      <c r="AB799" s="810"/>
      <c r="AC799" s="810"/>
      <c r="AD799" s="810"/>
      <c r="AE799" s="810"/>
      <c r="AF799" s="810"/>
      <c r="AG799" s="810"/>
      <c r="AH799" s="810"/>
      <c r="AI799" s="810"/>
      <c r="AJ799" s="810"/>
    </row>
    <row r="800" spans="1:36" ht="15.75" customHeight="1">
      <c r="A800" s="810"/>
      <c r="B800" s="810"/>
      <c r="C800" s="810"/>
      <c r="D800" s="810"/>
      <c r="E800" s="810"/>
      <c r="F800" s="810"/>
      <c r="G800" s="810"/>
      <c r="H800" s="810"/>
      <c r="I800" s="125"/>
      <c r="J800" s="125"/>
      <c r="K800" s="125"/>
      <c r="L800" s="125"/>
      <c r="M800" s="125"/>
      <c r="N800" s="125"/>
      <c r="O800" s="125"/>
      <c r="P800" s="125"/>
      <c r="Q800" s="125"/>
      <c r="R800" s="125"/>
      <c r="S800" s="125"/>
      <c r="T800" s="125"/>
      <c r="U800" s="810"/>
      <c r="V800" s="810"/>
      <c r="W800" s="810"/>
      <c r="X800" s="810"/>
      <c r="Y800" s="810"/>
      <c r="Z800" s="810"/>
      <c r="AA800" s="810"/>
      <c r="AB800" s="810"/>
      <c r="AC800" s="810"/>
      <c r="AD800" s="810"/>
      <c r="AE800" s="810"/>
      <c r="AF800" s="810"/>
      <c r="AG800" s="810"/>
      <c r="AH800" s="810"/>
      <c r="AI800" s="810"/>
      <c r="AJ800" s="810"/>
    </row>
    <row r="801" spans="1:36" ht="15.75" customHeight="1">
      <c r="A801" s="810"/>
      <c r="B801" s="810"/>
      <c r="C801" s="810"/>
      <c r="D801" s="810"/>
      <c r="E801" s="810"/>
      <c r="F801" s="810"/>
      <c r="G801" s="810"/>
      <c r="H801" s="810"/>
      <c r="I801" s="125"/>
      <c r="J801" s="125"/>
      <c r="K801" s="125"/>
      <c r="L801" s="125"/>
      <c r="M801" s="125"/>
      <c r="N801" s="125"/>
      <c r="O801" s="125"/>
      <c r="P801" s="125"/>
      <c r="Q801" s="125"/>
      <c r="R801" s="125"/>
      <c r="S801" s="125"/>
      <c r="T801" s="125"/>
      <c r="U801" s="810"/>
      <c r="V801" s="810"/>
      <c r="W801" s="810"/>
      <c r="X801" s="810"/>
      <c r="Y801" s="810"/>
      <c r="Z801" s="810"/>
      <c r="AA801" s="810"/>
      <c r="AB801" s="810"/>
      <c r="AC801" s="810"/>
      <c r="AD801" s="810"/>
      <c r="AE801" s="810"/>
      <c r="AF801" s="810"/>
      <c r="AG801" s="810"/>
      <c r="AH801" s="810"/>
      <c r="AI801" s="810"/>
      <c r="AJ801" s="810"/>
    </row>
    <row r="802" spans="1:36" ht="15.75" customHeight="1">
      <c r="A802" s="810"/>
      <c r="B802" s="810"/>
      <c r="C802" s="810"/>
      <c r="D802" s="810"/>
      <c r="E802" s="810"/>
      <c r="F802" s="810"/>
      <c r="G802" s="810"/>
      <c r="H802" s="810"/>
      <c r="I802" s="125"/>
      <c r="J802" s="125"/>
      <c r="K802" s="125"/>
      <c r="L802" s="125"/>
      <c r="M802" s="125"/>
      <c r="N802" s="125"/>
      <c r="O802" s="125"/>
      <c r="P802" s="125"/>
      <c r="Q802" s="125"/>
      <c r="R802" s="125"/>
      <c r="S802" s="125"/>
      <c r="T802" s="125"/>
      <c r="U802" s="810"/>
      <c r="V802" s="810"/>
      <c r="W802" s="810"/>
      <c r="X802" s="810"/>
      <c r="Y802" s="810"/>
      <c r="Z802" s="810"/>
      <c r="AA802" s="810"/>
      <c r="AB802" s="810"/>
      <c r="AC802" s="810"/>
      <c r="AD802" s="810"/>
      <c r="AE802" s="810"/>
      <c r="AF802" s="810"/>
      <c r="AG802" s="810"/>
      <c r="AH802" s="810"/>
      <c r="AI802" s="810"/>
      <c r="AJ802" s="810"/>
    </row>
    <row r="803" spans="1:36" ht="15.75" customHeight="1">
      <c r="A803" s="810"/>
      <c r="B803" s="810"/>
      <c r="C803" s="810"/>
      <c r="D803" s="810"/>
      <c r="E803" s="810"/>
      <c r="F803" s="810"/>
      <c r="G803" s="810"/>
      <c r="H803" s="810"/>
      <c r="I803" s="125"/>
      <c r="J803" s="125"/>
      <c r="K803" s="125"/>
      <c r="L803" s="125"/>
      <c r="M803" s="125"/>
      <c r="N803" s="125"/>
      <c r="O803" s="125"/>
      <c r="P803" s="125"/>
      <c r="Q803" s="125"/>
      <c r="R803" s="125"/>
      <c r="S803" s="125"/>
      <c r="T803" s="125"/>
      <c r="U803" s="810"/>
      <c r="V803" s="810"/>
      <c r="W803" s="810"/>
      <c r="X803" s="810"/>
      <c r="Y803" s="810"/>
      <c r="Z803" s="810"/>
      <c r="AA803" s="810"/>
      <c r="AB803" s="810"/>
      <c r="AC803" s="810"/>
      <c r="AD803" s="810"/>
      <c r="AE803" s="810"/>
      <c r="AF803" s="810"/>
      <c r="AG803" s="810"/>
      <c r="AH803" s="810"/>
      <c r="AI803" s="810"/>
      <c r="AJ803" s="810"/>
    </row>
    <row r="804" spans="1:36" ht="15.75" customHeight="1">
      <c r="A804" s="810"/>
      <c r="B804" s="810"/>
      <c r="C804" s="810"/>
      <c r="D804" s="810"/>
      <c r="E804" s="810"/>
      <c r="F804" s="810"/>
      <c r="G804" s="810"/>
      <c r="H804" s="810"/>
      <c r="I804" s="125"/>
      <c r="J804" s="125"/>
      <c r="K804" s="125"/>
      <c r="L804" s="125"/>
      <c r="M804" s="125"/>
      <c r="N804" s="125"/>
      <c r="O804" s="125"/>
      <c r="P804" s="125"/>
      <c r="Q804" s="125"/>
      <c r="R804" s="125"/>
      <c r="S804" s="125"/>
      <c r="T804" s="125"/>
      <c r="U804" s="810"/>
      <c r="V804" s="810"/>
      <c r="W804" s="810"/>
      <c r="X804" s="810"/>
      <c r="Y804" s="810"/>
      <c r="Z804" s="810"/>
      <c r="AA804" s="810"/>
      <c r="AB804" s="810"/>
      <c r="AC804" s="810"/>
      <c r="AD804" s="810"/>
      <c r="AE804" s="810"/>
      <c r="AF804" s="810"/>
      <c r="AG804" s="810"/>
      <c r="AH804" s="810"/>
      <c r="AI804" s="810"/>
      <c r="AJ804" s="810"/>
    </row>
    <row r="805" spans="1:36" ht="15.75" customHeight="1">
      <c r="A805" s="810"/>
      <c r="B805" s="810"/>
      <c r="C805" s="810"/>
      <c r="D805" s="810"/>
      <c r="E805" s="810"/>
      <c r="F805" s="810"/>
      <c r="G805" s="810"/>
      <c r="H805" s="810"/>
      <c r="I805" s="125"/>
      <c r="J805" s="125"/>
      <c r="K805" s="125"/>
      <c r="L805" s="125"/>
      <c r="M805" s="125"/>
      <c r="N805" s="125"/>
      <c r="O805" s="125"/>
      <c r="P805" s="125"/>
      <c r="Q805" s="125"/>
      <c r="R805" s="125"/>
      <c r="S805" s="125"/>
      <c r="T805" s="125"/>
      <c r="U805" s="810"/>
      <c r="V805" s="810"/>
      <c r="W805" s="810"/>
      <c r="X805" s="810"/>
      <c r="Y805" s="810"/>
      <c r="Z805" s="810"/>
      <c r="AA805" s="810"/>
      <c r="AB805" s="810"/>
      <c r="AC805" s="810"/>
      <c r="AD805" s="810"/>
      <c r="AE805" s="810"/>
      <c r="AF805" s="810"/>
      <c r="AG805" s="810"/>
      <c r="AH805" s="810"/>
      <c r="AI805" s="810"/>
      <c r="AJ805" s="810"/>
    </row>
    <row r="806" spans="1:36" ht="15.75" customHeight="1">
      <c r="A806" s="810"/>
      <c r="B806" s="810"/>
      <c r="C806" s="810"/>
      <c r="D806" s="810"/>
      <c r="E806" s="810"/>
      <c r="F806" s="810"/>
      <c r="G806" s="810"/>
      <c r="H806" s="810"/>
      <c r="I806" s="125"/>
      <c r="J806" s="125"/>
      <c r="K806" s="125"/>
      <c r="L806" s="125"/>
      <c r="M806" s="125"/>
      <c r="N806" s="125"/>
      <c r="O806" s="125"/>
      <c r="P806" s="125"/>
      <c r="Q806" s="125"/>
      <c r="R806" s="125"/>
      <c r="S806" s="125"/>
      <c r="T806" s="125"/>
      <c r="U806" s="810"/>
      <c r="V806" s="810"/>
      <c r="W806" s="810"/>
      <c r="X806" s="810"/>
      <c r="Y806" s="810"/>
      <c r="Z806" s="810"/>
      <c r="AA806" s="810"/>
      <c r="AB806" s="810"/>
      <c r="AC806" s="810"/>
      <c r="AD806" s="810"/>
      <c r="AE806" s="810"/>
      <c r="AF806" s="810"/>
      <c r="AG806" s="810"/>
      <c r="AH806" s="810"/>
      <c r="AI806" s="810"/>
      <c r="AJ806" s="810"/>
    </row>
    <row r="807" spans="1:36" ht="15.75" customHeight="1">
      <c r="A807" s="810"/>
      <c r="B807" s="810"/>
      <c r="C807" s="810"/>
      <c r="D807" s="810"/>
      <c r="E807" s="810"/>
      <c r="F807" s="810"/>
      <c r="G807" s="810"/>
      <c r="H807" s="810"/>
      <c r="I807" s="125"/>
      <c r="J807" s="125"/>
      <c r="K807" s="125"/>
      <c r="L807" s="125"/>
      <c r="M807" s="125"/>
      <c r="N807" s="125"/>
      <c r="O807" s="125"/>
      <c r="P807" s="125"/>
      <c r="Q807" s="125"/>
      <c r="R807" s="125"/>
      <c r="S807" s="125"/>
      <c r="T807" s="125"/>
      <c r="U807" s="810"/>
      <c r="V807" s="810"/>
      <c r="W807" s="810"/>
      <c r="X807" s="810"/>
      <c r="Y807" s="810"/>
      <c r="Z807" s="810"/>
      <c r="AA807" s="810"/>
      <c r="AB807" s="810"/>
      <c r="AC807" s="810"/>
      <c r="AD807" s="810"/>
      <c r="AE807" s="810"/>
      <c r="AF807" s="810"/>
      <c r="AG807" s="810"/>
      <c r="AH807" s="810"/>
      <c r="AI807" s="810"/>
      <c r="AJ807" s="810"/>
    </row>
    <row r="808" spans="1:36" ht="15.75" customHeight="1">
      <c r="A808" s="810"/>
      <c r="B808" s="810"/>
      <c r="C808" s="810"/>
      <c r="D808" s="810"/>
      <c r="E808" s="810"/>
      <c r="F808" s="810"/>
      <c r="G808" s="810"/>
      <c r="H808" s="810"/>
      <c r="I808" s="125"/>
      <c r="J808" s="125"/>
      <c r="K808" s="125"/>
      <c r="L808" s="125"/>
      <c r="M808" s="125"/>
      <c r="N808" s="125"/>
      <c r="O808" s="125"/>
      <c r="P808" s="125"/>
      <c r="Q808" s="125"/>
      <c r="R808" s="125"/>
      <c r="S808" s="125"/>
      <c r="T808" s="125"/>
      <c r="U808" s="810"/>
      <c r="V808" s="810"/>
      <c r="W808" s="810"/>
      <c r="X808" s="810"/>
      <c r="Y808" s="810"/>
      <c r="Z808" s="810"/>
      <c r="AA808" s="810"/>
      <c r="AB808" s="810"/>
      <c r="AC808" s="810"/>
      <c r="AD808" s="810"/>
      <c r="AE808" s="810"/>
      <c r="AF808" s="810"/>
      <c r="AG808" s="810"/>
      <c r="AH808" s="810"/>
      <c r="AI808" s="810"/>
      <c r="AJ808" s="810"/>
    </row>
    <row r="809" spans="1:36" ht="15.75" customHeight="1">
      <c r="A809" s="810"/>
      <c r="B809" s="810"/>
      <c r="C809" s="810"/>
      <c r="D809" s="810"/>
      <c r="E809" s="810"/>
      <c r="F809" s="810"/>
      <c r="G809" s="810"/>
      <c r="H809" s="810"/>
      <c r="I809" s="125"/>
      <c r="J809" s="125"/>
      <c r="K809" s="125"/>
      <c r="L809" s="125"/>
      <c r="M809" s="125"/>
      <c r="N809" s="125"/>
      <c r="O809" s="125"/>
      <c r="P809" s="125"/>
      <c r="Q809" s="125"/>
      <c r="R809" s="125"/>
      <c r="S809" s="125"/>
      <c r="T809" s="125"/>
      <c r="U809" s="810"/>
      <c r="V809" s="810"/>
      <c r="W809" s="810"/>
      <c r="X809" s="810"/>
      <c r="Y809" s="810"/>
      <c r="Z809" s="810"/>
      <c r="AA809" s="810"/>
      <c r="AB809" s="810"/>
      <c r="AC809" s="810"/>
      <c r="AD809" s="810"/>
      <c r="AE809" s="810"/>
      <c r="AF809" s="810"/>
      <c r="AG809" s="810"/>
      <c r="AH809" s="810"/>
      <c r="AI809" s="810"/>
      <c r="AJ809" s="810"/>
    </row>
    <row r="810" spans="1:36" ht="15.75" customHeight="1">
      <c r="A810" s="810"/>
      <c r="B810" s="810"/>
      <c r="C810" s="810"/>
      <c r="D810" s="810"/>
      <c r="E810" s="810"/>
      <c r="F810" s="810"/>
      <c r="G810" s="810"/>
      <c r="H810" s="810"/>
      <c r="I810" s="125"/>
      <c r="J810" s="125"/>
      <c r="K810" s="125"/>
      <c r="L810" s="125"/>
      <c r="M810" s="125"/>
      <c r="N810" s="125"/>
      <c r="O810" s="125"/>
      <c r="P810" s="125"/>
      <c r="Q810" s="125"/>
      <c r="R810" s="125"/>
      <c r="S810" s="125"/>
      <c r="T810" s="125"/>
      <c r="U810" s="810"/>
      <c r="V810" s="810"/>
      <c r="W810" s="810"/>
      <c r="X810" s="810"/>
      <c r="Y810" s="810"/>
      <c r="Z810" s="810"/>
      <c r="AA810" s="810"/>
      <c r="AB810" s="810"/>
      <c r="AC810" s="810"/>
      <c r="AD810" s="810"/>
      <c r="AE810" s="810"/>
      <c r="AF810" s="810"/>
      <c r="AG810" s="810"/>
      <c r="AH810" s="810"/>
      <c r="AI810" s="810"/>
      <c r="AJ810" s="810"/>
    </row>
    <row r="811" spans="1:36" ht="15.75" customHeight="1">
      <c r="A811" s="810"/>
      <c r="B811" s="810"/>
      <c r="C811" s="810"/>
      <c r="D811" s="810"/>
      <c r="E811" s="810"/>
      <c r="F811" s="810"/>
      <c r="G811" s="810"/>
      <c r="H811" s="810"/>
      <c r="I811" s="125"/>
      <c r="J811" s="125"/>
      <c r="K811" s="125"/>
      <c r="L811" s="125"/>
      <c r="M811" s="125"/>
      <c r="N811" s="125"/>
      <c r="O811" s="125"/>
      <c r="P811" s="125"/>
      <c r="Q811" s="125"/>
      <c r="R811" s="125"/>
      <c r="S811" s="125"/>
      <c r="T811" s="125"/>
      <c r="U811" s="810"/>
      <c r="V811" s="810"/>
      <c r="W811" s="810"/>
      <c r="X811" s="810"/>
      <c r="Y811" s="810"/>
      <c r="Z811" s="810"/>
      <c r="AA811" s="810"/>
      <c r="AB811" s="810"/>
      <c r="AC811" s="810"/>
      <c r="AD811" s="810"/>
      <c r="AE811" s="810"/>
      <c r="AF811" s="810"/>
      <c r="AG811" s="810"/>
      <c r="AH811" s="810"/>
      <c r="AI811" s="810"/>
      <c r="AJ811" s="810"/>
    </row>
    <row r="812" spans="1:36" ht="15.75" customHeight="1">
      <c r="A812" s="810"/>
      <c r="B812" s="810"/>
      <c r="C812" s="810"/>
      <c r="D812" s="810"/>
      <c r="E812" s="810"/>
      <c r="F812" s="810"/>
      <c r="G812" s="810"/>
      <c r="H812" s="810"/>
      <c r="I812" s="125"/>
      <c r="J812" s="125"/>
      <c r="K812" s="125"/>
      <c r="L812" s="125"/>
      <c r="M812" s="125"/>
      <c r="N812" s="125"/>
      <c r="O812" s="125"/>
      <c r="P812" s="125"/>
      <c r="Q812" s="125"/>
      <c r="R812" s="125"/>
      <c r="S812" s="125"/>
      <c r="T812" s="125"/>
      <c r="U812" s="810"/>
      <c r="V812" s="810"/>
      <c r="W812" s="810"/>
      <c r="X812" s="810"/>
      <c r="Y812" s="810"/>
      <c r="Z812" s="810"/>
      <c r="AA812" s="810"/>
      <c r="AB812" s="810"/>
      <c r="AC812" s="810"/>
      <c r="AD812" s="810"/>
      <c r="AE812" s="810"/>
      <c r="AF812" s="810"/>
      <c r="AG812" s="810"/>
      <c r="AH812" s="810"/>
      <c r="AI812" s="810"/>
      <c r="AJ812" s="810"/>
    </row>
    <row r="813" spans="1:36" ht="15.75" customHeight="1">
      <c r="A813" s="810"/>
      <c r="B813" s="810"/>
      <c r="C813" s="810"/>
      <c r="D813" s="810"/>
      <c r="E813" s="810"/>
      <c r="F813" s="810"/>
      <c r="G813" s="810"/>
      <c r="H813" s="810"/>
      <c r="I813" s="125"/>
      <c r="J813" s="125"/>
      <c r="K813" s="125"/>
      <c r="L813" s="125"/>
      <c r="M813" s="125"/>
      <c r="N813" s="125"/>
      <c r="O813" s="125"/>
      <c r="P813" s="125"/>
      <c r="Q813" s="125"/>
      <c r="R813" s="125"/>
      <c r="S813" s="125"/>
      <c r="T813" s="125"/>
      <c r="U813" s="810"/>
      <c r="V813" s="810"/>
      <c r="W813" s="810"/>
      <c r="X813" s="810"/>
      <c r="Y813" s="810"/>
      <c r="Z813" s="810"/>
      <c r="AA813" s="810"/>
      <c r="AB813" s="810"/>
      <c r="AC813" s="810"/>
      <c r="AD813" s="810"/>
      <c r="AE813" s="810"/>
      <c r="AF813" s="810"/>
      <c r="AG813" s="810"/>
      <c r="AH813" s="810"/>
      <c r="AI813" s="810"/>
      <c r="AJ813" s="810"/>
    </row>
    <row r="814" spans="1:36" ht="15.75" customHeight="1">
      <c r="A814" s="810"/>
      <c r="B814" s="810"/>
      <c r="C814" s="810"/>
      <c r="D814" s="810"/>
      <c r="E814" s="810"/>
      <c r="F814" s="810"/>
      <c r="G814" s="810"/>
      <c r="H814" s="810"/>
      <c r="I814" s="125"/>
      <c r="J814" s="125"/>
      <c r="K814" s="125"/>
      <c r="L814" s="125"/>
      <c r="M814" s="125"/>
      <c r="N814" s="125"/>
      <c r="O814" s="125"/>
      <c r="P814" s="125"/>
      <c r="Q814" s="125"/>
      <c r="R814" s="125"/>
      <c r="S814" s="125"/>
      <c r="T814" s="125"/>
      <c r="U814" s="810"/>
      <c r="V814" s="810"/>
      <c r="W814" s="810"/>
      <c r="X814" s="810"/>
      <c r="Y814" s="810"/>
      <c r="Z814" s="810"/>
      <c r="AA814" s="810"/>
      <c r="AB814" s="810"/>
      <c r="AC814" s="810"/>
      <c r="AD814" s="810"/>
      <c r="AE814" s="810"/>
      <c r="AF814" s="810"/>
      <c r="AG814" s="810"/>
      <c r="AH814" s="810"/>
      <c r="AI814" s="810"/>
      <c r="AJ814" s="810"/>
    </row>
    <row r="815" spans="1:36" ht="15.75" customHeight="1">
      <c r="A815" s="810"/>
      <c r="B815" s="810"/>
      <c r="C815" s="810"/>
      <c r="D815" s="810"/>
      <c r="E815" s="810"/>
      <c r="F815" s="810"/>
      <c r="G815" s="810"/>
      <c r="H815" s="810"/>
      <c r="I815" s="125"/>
      <c r="J815" s="125"/>
      <c r="K815" s="125"/>
      <c r="L815" s="125"/>
      <c r="M815" s="125"/>
      <c r="N815" s="125"/>
      <c r="O815" s="125"/>
      <c r="P815" s="125"/>
      <c r="Q815" s="125"/>
      <c r="R815" s="125"/>
      <c r="S815" s="125"/>
      <c r="T815" s="125"/>
      <c r="U815" s="810"/>
      <c r="V815" s="810"/>
      <c r="W815" s="810"/>
      <c r="X815" s="810"/>
      <c r="Y815" s="810"/>
      <c r="Z815" s="810"/>
      <c r="AA815" s="810"/>
      <c r="AB815" s="810"/>
      <c r="AC815" s="810"/>
      <c r="AD815" s="810"/>
      <c r="AE815" s="810"/>
      <c r="AF815" s="810"/>
      <c r="AG815" s="810"/>
      <c r="AH815" s="810"/>
      <c r="AI815" s="810"/>
      <c r="AJ815" s="810"/>
    </row>
    <row r="816" spans="1:36" ht="15.75" customHeight="1">
      <c r="A816" s="810"/>
      <c r="B816" s="810"/>
      <c r="C816" s="810"/>
      <c r="D816" s="810"/>
      <c r="E816" s="810"/>
      <c r="F816" s="810"/>
      <c r="G816" s="810"/>
      <c r="H816" s="810"/>
      <c r="I816" s="125"/>
      <c r="J816" s="125"/>
      <c r="K816" s="125"/>
      <c r="L816" s="125"/>
      <c r="M816" s="125"/>
      <c r="N816" s="125"/>
      <c r="O816" s="125"/>
      <c r="P816" s="125"/>
      <c r="Q816" s="125"/>
      <c r="R816" s="125"/>
      <c r="S816" s="125"/>
      <c r="T816" s="125"/>
      <c r="U816" s="810"/>
      <c r="V816" s="810"/>
      <c r="W816" s="810"/>
      <c r="X816" s="810"/>
      <c r="Y816" s="810"/>
      <c r="Z816" s="810"/>
      <c r="AA816" s="810"/>
      <c r="AB816" s="810"/>
      <c r="AC816" s="810"/>
      <c r="AD816" s="810"/>
      <c r="AE816" s="810"/>
      <c r="AF816" s="810"/>
      <c r="AG816" s="810"/>
      <c r="AH816" s="810"/>
      <c r="AI816" s="810"/>
      <c r="AJ816" s="810"/>
    </row>
    <row r="817" spans="1:36" ht="15.75" customHeight="1">
      <c r="A817" s="810"/>
      <c r="B817" s="810"/>
      <c r="C817" s="810"/>
      <c r="D817" s="810"/>
      <c r="E817" s="810"/>
      <c r="F817" s="810"/>
      <c r="G817" s="810"/>
      <c r="H817" s="810"/>
      <c r="I817" s="125"/>
      <c r="J817" s="125"/>
      <c r="K817" s="125"/>
      <c r="L817" s="125"/>
      <c r="M817" s="125"/>
      <c r="N817" s="125"/>
      <c r="O817" s="125"/>
      <c r="P817" s="125"/>
      <c r="Q817" s="125"/>
      <c r="R817" s="125"/>
      <c r="S817" s="125"/>
      <c r="T817" s="125"/>
      <c r="U817" s="810"/>
      <c r="V817" s="810"/>
      <c r="W817" s="810"/>
      <c r="X817" s="810"/>
      <c r="Y817" s="810"/>
      <c r="Z817" s="810"/>
      <c r="AA817" s="810"/>
      <c r="AB817" s="810"/>
      <c r="AC817" s="810"/>
      <c r="AD817" s="810"/>
      <c r="AE817" s="810"/>
      <c r="AF817" s="810"/>
      <c r="AG817" s="810"/>
      <c r="AH817" s="810"/>
      <c r="AI817" s="810"/>
      <c r="AJ817" s="810"/>
    </row>
    <row r="818" spans="1:36" ht="15.75" customHeight="1">
      <c r="A818" s="810"/>
      <c r="B818" s="810"/>
      <c r="C818" s="810"/>
      <c r="D818" s="810"/>
      <c r="E818" s="810"/>
      <c r="F818" s="810"/>
      <c r="G818" s="810"/>
      <c r="H818" s="810"/>
      <c r="I818" s="125"/>
      <c r="J818" s="125"/>
      <c r="K818" s="125"/>
      <c r="L818" s="125"/>
      <c r="M818" s="125"/>
      <c r="N818" s="125"/>
      <c r="O818" s="125"/>
      <c r="P818" s="125"/>
      <c r="Q818" s="125"/>
      <c r="R818" s="125"/>
      <c r="S818" s="125"/>
      <c r="T818" s="125"/>
      <c r="U818" s="810"/>
      <c r="V818" s="810"/>
      <c r="W818" s="810"/>
      <c r="X818" s="810"/>
      <c r="Y818" s="810"/>
      <c r="Z818" s="810"/>
      <c r="AA818" s="810"/>
      <c r="AB818" s="810"/>
      <c r="AC818" s="810"/>
      <c r="AD818" s="810"/>
      <c r="AE818" s="810"/>
      <c r="AF818" s="810"/>
      <c r="AG818" s="810"/>
      <c r="AH818" s="810"/>
      <c r="AI818" s="810"/>
      <c r="AJ818" s="810"/>
    </row>
    <row r="819" spans="1:36" ht="15.75" customHeight="1">
      <c r="A819" s="810"/>
      <c r="B819" s="810"/>
      <c r="C819" s="810"/>
      <c r="D819" s="810"/>
      <c r="E819" s="810"/>
      <c r="F819" s="810"/>
      <c r="G819" s="810"/>
      <c r="H819" s="810"/>
      <c r="I819" s="125"/>
      <c r="J819" s="125"/>
      <c r="K819" s="125"/>
      <c r="L819" s="125"/>
      <c r="M819" s="125"/>
      <c r="N819" s="125"/>
      <c r="O819" s="125"/>
      <c r="P819" s="125"/>
      <c r="Q819" s="125"/>
      <c r="R819" s="125"/>
      <c r="S819" s="125"/>
      <c r="T819" s="125"/>
      <c r="U819" s="810"/>
      <c r="V819" s="810"/>
      <c r="W819" s="810"/>
      <c r="X819" s="810"/>
      <c r="Y819" s="810"/>
      <c r="Z819" s="810"/>
      <c r="AA819" s="810"/>
      <c r="AB819" s="810"/>
      <c r="AC819" s="810"/>
      <c r="AD819" s="810"/>
      <c r="AE819" s="810"/>
      <c r="AF819" s="810"/>
      <c r="AG819" s="810"/>
      <c r="AH819" s="810"/>
      <c r="AI819" s="810"/>
      <c r="AJ819" s="810"/>
    </row>
    <row r="820" spans="1:36" ht="15.75" customHeight="1">
      <c r="A820" s="810"/>
      <c r="B820" s="810"/>
      <c r="C820" s="810"/>
      <c r="D820" s="810"/>
      <c r="E820" s="810"/>
      <c r="F820" s="810"/>
      <c r="G820" s="810"/>
      <c r="H820" s="810"/>
      <c r="I820" s="125"/>
      <c r="J820" s="125"/>
      <c r="K820" s="125"/>
      <c r="L820" s="125"/>
      <c r="M820" s="125"/>
      <c r="N820" s="125"/>
      <c r="O820" s="125"/>
      <c r="P820" s="125"/>
      <c r="Q820" s="125"/>
      <c r="R820" s="125"/>
      <c r="S820" s="125"/>
      <c r="T820" s="125"/>
      <c r="U820" s="810"/>
      <c r="V820" s="810"/>
      <c r="W820" s="810"/>
      <c r="X820" s="810"/>
      <c r="Y820" s="810"/>
      <c r="Z820" s="810"/>
      <c r="AA820" s="810"/>
      <c r="AB820" s="810"/>
      <c r="AC820" s="810"/>
      <c r="AD820" s="810"/>
      <c r="AE820" s="810"/>
      <c r="AF820" s="810"/>
      <c r="AG820" s="810"/>
      <c r="AH820" s="810"/>
      <c r="AI820" s="810"/>
      <c r="AJ820" s="810"/>
    </row>
    <row r="821" spans="1:36" ht="15.75" customHeight="1">
      <c r="A821" s="810"/>
      <c r="B821" s="810"/>
      <c r="C821" s="810"/>
      <c r="D821" s="810"/>
      <c r="E821" s="810"/>
      <c r="F821" s="810"/>
      <c r="G821" s="810"/>
      <c r="H821" s="810"/>
      <c r="I821" s="125"/>
      <c r="J821" s="125"/>
      <c r="K821" s="125"/>
      <c r="L821" s="125"/>
      <c r="M821" s="125"/>
      <c r="N821" s="125"/>
      <c r="O821" s="125"/>
      <c r="P821" s="125"/>
      <c r="Q821" s="125"/>
      <c r="R821" s="125"/>
      <c r="S821" s="125"/>
      <c r="T821" s="125"/>
      <c r="U821" s="810"/>
      <c r="V821" s="810"/>
      <c r="W821" s="810"/>
      <c r="X821" s="810"/>
      <c r="Y821" s="810"/>
      <c r="Z821" s="810"/>
      <c r="AA821" s="810"/>
      <c r="AB821" s="810"/>
      <c r="AC821" s="810"/>
      <c r="AD821" s="810"/>
      <c r="AE821" s="810"/>
      <c r="AF821" s="810"/>
      <c r="AG821" s="810"/>
      <c r="AH821" s="810"/>
      <c r="AI821" s="810"/>
      <c r="AJ821" s="810"/>
    </row>
    <row r="822" spans="1:36" ht="15.75" customHeight="1">
      <c r="A822" s="810"/>
      <c r="B822" s="810"/>
      <c r="C822" s="810"/>
      <c r="D822" s="810"/>
      <c r="E822" s="810"/>
      <c r="F822" s="810"/>
      <c r="G822" s="810"/>
      <c r="H822" s="810"/>
      <c r="I822" s="125"/>
      <c r="J822" s="125"/>
      <c r="K822" s="125"/>
      <c r="L822" s="125"/>
      <c r="M822" s="125"/>
      <c r="N822" s="125"/>
      <c r="O822" s="125"/>
      <c r="P822" s="125"/>
      <c r="Q822" s="125"/>
      <c r="R822" s="125"/>
      <c r="S822" s="125"/>
      <c r="T822" s="125"/>
      <c r="U822" s="810"/>
      <c r="V822" s="810"/>
      <c r="W822" s="810"/>
      <c r="X822" s="810"/>
      <c r="Y822" s="810"/>
      <c r="Z822" s="810"/>
      <c r="AA822" s="810"/>
      <c r="AB822" s="810"/>
      <c r="AC822" s="810"/>
      <c r="AD822" s="810"/>
      <c r="AE822" s="810"/>
      <c r="AF822" s="810"/>
      <c r="AG822" s="810"/>
      <c r="AH822" s="810"/>
      <c r="AI822" s="810"/>
      <c r="AJ822" s="810"/>
    </row>
    <row r="823" spans="1:36" ht="15.75" customHeight="1">
      <c r="A823" s="810"/>
      <c r="B823" s="810"/>
      <c r="C823" s="810"/>
      <c r="D823" s="810"/>
      <c r="E823" s="810"/>
      <c r="F823" s="810"/>
      <c r="G823" s="810"/>
      <c r="H823" s="810"/>
      <c r="I823" s="125"/>
      <c r="J823" s="125"/>
      <c r="K823" s="125"/>
      <c r="L823" s="125"/>
      <c r="M823" s="125"/>
      <c r="N823" s="125"/>
      <c r="O823" s="125"/>
      <c r="P823" s="125"/>
      <c r="Q823" s="125"/>
      <c r="R823" s="125"/>
      <c r="S823" s="125"/>
      <c r="T823" s="125"/>
      <c r="U823" s="810"/>
      <c r="V823" s="810"/>
      <c r="W823" s="810"/>
      <c r="X823" s="810"/>
      <c r="Y823" s="810"/>
      <c r="Z823" s="810"/>
      <c r="AA823" s="810"/>
      <c r="AB823" s="810"/>
      <c r="AC823" s="810"/>
      <c r="AD823" s="810"/>
      <c r="AE823" s="810"/>
      <c r="AF823" s="810"/>
      <c r="AG823" s="810"/>
      <c r="AH823" s="810"/>
      <c r="AI823" s="810"/>
      <c r="AJ823" s="810"/>
    </row>
    <row r="824" spans="1:36" ht="15.75" customHeight="1">
      <c r="A824" s="810"/>
      <c r="B824" s="810"/>
      <c r="C824" s="810"/>
      <c r="D824" s="810"/>
      <c r="E824" s="810"/>
      <c r="F824" s="810"/>
      <c r="G824" s="810"/>
      <c r="H824" s="810"/>
      <c r="I824" s="125"/>
      <c r="J824" s="125"/>
      <c r="K824" s="125"/>
      <c r="L824" s="125"/>
      <c r="M824" s="125"/>
      <c r="N824" s="125"/>
      <c r="O824" s="125"/>
      <c r="P824" s="125"/>
      <c r="Q824" s="125"/>
      <c r="R824" s="125"/>
      <c r="S824" s="125"/>
      <c r="T824" s="125"/>
      <c r="U824" s="810"/>
      <c r="V824" s="810"/>
      <c r="W824" s="810"/>
      <c r="X824" s="810"/>
      <c r="Y824" s="810"/>
      <c r="Z824" s="810"/>
      <c r="AA824" s="810"/>
      <c r="AB824" s="810"/>
      <c r="AC824" s="810"/>
      <c r="AD824" s="810"/>
      <c r="AE824" s="810"/>
      <c r="AF824" s="810"/>
      <c r="AG824" s="810"/>
      <c r="AH824" s="810"/>
      <c r="AI824" s="810"/>
      <c r="AJ824" s="810"/>
    </row>
    <row r="825" spans="1:36" ht="15.75" customHeight="1">
      <c r="A825" s="810"/>
      <c r="B825" s="810"/>
      <c r="C825" s="810"/>
      <c r="D825" s="810"/>
      <c r="E825" s="810"/>
      <c r="F825" s="810"/>
      <c r="G825" s="810"/>
      <c r="H825" s="810"/>
      <c r="I825" s="125"/>
      <c r="J825" s="125"/>
      <c r="K825" s="125"/>
      <c r="L825" s="125"/>
      <c r="M825" s="125"/>
      <c r="N825" s="125"/>
      <c r="O825" s="125"/>
      <c r="P825" s="125"/>
      <c r="Q825" s="125"/>
      <c r="R825" s="125"/>
      <c r="S825" s="125"/>
      <c r="T825" s="125"/>
      <c r="U825" s="810"/>
      <c r="V825" s="810"/>
      <c r="W825" s="810"/>
      <c r="X825" s="810"/>
      <c r="Y825" s="810"/>
      <c r="Z825" s="810"/>
      <c r="AA825" s="810"/>
      <c r="AB825" s="810"/>
      <c r="AC825" s="810"/>
      <c r="AD825" s="810"/>
      <c r="AE825" s="810"/>
      <c r="AF825" s="810"/>
      <c r="AG825" s="810"/>
      <c r="AH825" s="810"/>
      <c r="AI825" s="810"/>
      <c r="AJ825" s="810"/>
    </row>
    <row r="826" spans="1:36" ht="15.75" customHeight="1">
      <c r="A826" s="810"/>
      <c r="B826" s="810"/>
      <c r="C826" s="810"/>
      <c r="D826" s="810"/>
      <c r="E826" s="810"/>
      <c r="F826" s="810"/>
      <c r="G826" s="810"/>
      <c r="H826" s="810"/>
      <c r="I826" s="125"/>
      <c r="J826" s="125"/>
      <c r="K826" s="125"/>
      <c r="L826" s="125"/>
      <c r="M826" s="125"/>
      <c r="N826" s="125"/>
      <c r="O826" s="125"/>
      <c r="P826" s="125"/>
      <c r="Q826" s="125"/>
      <c r="R826" s="125"/>
      <c r="S826" s="125"/>
      <c r="T826" s="125"/>
      <c r="U826" s="810"/>
      <c r="V826" s="810"/>
      <c r="W826" s="810"/>
      <c r="X826" s="810"/>
      <c r="Y826" s="810"/>
      <c r="Z826" s="810"/>
      <c r="AA826" s="810"/>
      <c r="AB826" s="810"/>
      <c r="AC826" s="810"/>
      <c r="AD826" s="810"/>
      <c r="AE826" s="810"/>
      <c r="AF826" s="810"/>
      <c r="AG826" s="810"/>
      <c r="AH826" s="810"/>
      <c r="AI826" s="810"/>
      <c r="AJ826" s="810"/>
    </row>
    <row r="827" spans="1:36" ht="15.75" customHeight="1">
      <c r="A827" s="810"/>
      <c r="B827" s="810"/>
      <c r="C827" s="810"/>
      <c r="D827" s="810"/>
      <c r="E827" s="810"/>
      <c r="F827" s="810"/>
      <c r="G827" s="810"/>
      <c r="H827" s="810"/>
      <c r="I827" s="125"/>
      <c r="J827" s="125"/>
      <c r="K827" s="125"/>
      <c r="L827" s="125"/>
      <c r="M827" s="125"/>
      <c r="N827" s="125"/>
      <c r="O827" s="125"/>
      <c r="P827" s="125"/>
      <c r="Q827" s="125"/>
      <c r="R827" s="125"/>
      <c r="S827" s="125"/>
      <c r="T827" s="125"/>
      <c r="U827" s="810"/>
      <c r="V827" s="810"/>
      <c r="W827" s="810"/>
      <c r="X827" s="810"/>
      <c r="Y827" s="810"/>
      <c r="Z827" s="810"/>
      <c r="AA827" s="810"/>
      <c r="AB827" s="810"/>
      <c r="AC827" s="810"/>
      <c r="AD827" s="810"/>
      <c r="AE827" s="810"/>
      <c r="AF827" s="810"/>
      <c r="AG827" s="810"/>
      <c r="AH827" s="810"/>
      <c r="AI827" s="810"/>
      <c r="AJ827" s="810"/>
    </row>
    <row r="828" spans="1:36" ht="15.75" customHeight="1">
      <c r="A828" s="810"/>
      <c r="B828" s="810"/>
      <c r="C828" s="810"/>
      <c r="D828" s="810"/>
      <c r="E828" s="810"/>
      <c r="F828" s="810"/>
      <c r="G828" s="810"/>
      <c r="H828" s="810"/>
      <c r="I828" s="125"/>
      <c r="J828" s="125"/>
      <c r="K828" s="125"/>
      <c r="L828" s="125"/>
      <c r="M828" s="125"/>
      <c r="N828" s="125"/>
      <c r="O828" s="125"/>
      <c r="P828" s="125"/>
      <c r="Q828" s="125"/>
      <c r="R828" s="125"/>
      <c r="S828" s="125"/>
      <c r="T828" s="125"/>
      <c r="U828" s="810"/>
      <c r="V828" s="810"/>
      <c r="W828" s="810"/>
      <c r="X828" s="810"/>
      <c r="Y828" s="810"/>
      <c r="Z828" s="810"/>
      <c r="AA828" s="810"/>
      <c r="AB828" s="810"/>
      <c r="AC828" s="810"/>
      <c r="AD828" s="810"/>
      <c r="AE828" s="810"/>
      <c r="AF828" s="810"/>
      <c r="AG828" s="810"/>
      <c r="AH828" s="810"/>
      <c r="AI828" s="810"/>
      <c r="AJ828" s="810"/>
    </row>
    <row r="829" spans="1:36" ht="15.75" customHeight="1">
      <c r="A829" s="810"/>
      <c r="B829" s="810"/>
      <c r="C829" s="810"/>
      <c r="D829" s="810"/>
      <c r="E829" s="810"/>
      <c r="F829" s="810"/>
      <c r="G829" s="810"/>
      <c r="H829" s="810"/>
      <c r="I829" s="125"/>
      <c r="J829" s="125"/>
      <c r="K829" s="125"/>
      <c r="L829" s="125"/>
      <c r="M829" s="125"/>
      <c r="N829" s="125"/>
      <c r="O829" s="125"/>
      <c r="P829" s="125"/>
      <c r="Q829" s="125"/>
      <c r="R829" s="125"/>
      <c r="S829" s="125"/>
      <c r="T829" s="125"/>
      <c r="U829" s="810"/>
      <c r="V829" s="810"/>
      <c r="W829" s="810"/>
      <c r="X829" s="810"/>
      <c r="Y829" s="810"/>
      <c r="Z829" s="810"/>
      <c r="AA829" s="810"/>
      <c r="AB829" s="810"/>
      <c r="AC829" s="810"/>
      <c r="AD829" s="810"/>
      <c r="AE829" s="810"/>
      <c r="AF829" s="810"/>
      <c r="AG829" s="810"/>
      <c r="AH829" s="810"/>
      <c r="AI829" s="810"/>
      <c r="AJ829" s="810"/>
    </row>
    <row r="830" spans="1:36" ht="15.75" customHeight="1">
      <c r="A830" s="810"/>
      <c r="B830" s="810"/>
      <c r="C830" s="810"/>
      <c r="D830" s="810"/>
      <c r="E830" s="810"/>
      <c r="F830" s="810"/>
      <c r="G830" s="810"/>
      <c r="H830" s="810"/>
      <c r="I830" s="125"/>
      <c r="J830" s="125"/>
      <c r="K830" s="125"/>
      <c r="L830" s="125"/>
      <c r="M830" s="125"/>
      <c r="N830" s="125"/>
      <c r="O830" s="125"/>
      <c r="P830" s="125"/>
      <c r="Q830" s="125"/>
      <c r="R830" s="125"/>
      <c r="S830" s="125"/>
      <c r="T830" s="125"/>
      <c r="U830" s="810"/>
      <c r="V830" s="810"/>
      <c r="W830" s="810"/>
      <c r="X830" s="810"/>
      <c r="Y830" s="810"/>
      <c r="Z830" s="810"/>
      <c r="AA830" s="810"/>
      <c r="AB830" s="810"/>
      <c r="AC830" s="810"/>
      <c r="AD830" s="810"/>
      <c r="AE830" s="810"/>
      <c r="AF830" s="810"/>
      <c r="AG830" s="810"/>
      <c r="AH830" s="810"/>
      <c r="AI830" s="810"/>
      <c r="AJ830" s="810"/>
    </row>
    <row r="831" spans="1:36" ht="15.75" customHeight="1">
      <c r="A831" s="810"/>
      <c r="B831" s="810"/>
      <c r="C831" s="810"/>
      <c r="D831" s="810"/>
      <c r="E831" s="810"/>
      <c r="F831" s="810"/>
      <c r="G831" s="810"/>
      <c r="H831" s="810"/>
      <c r="I831" s="125"/>
      <c r="J831" s="125"/>
      <c r="K831" s="125"/>
      <c r="L831" s="125"/>
      <c r="M831" s="125"/>
      <c r="N831" s="125"/>
      <c r="O831" s="125"/>
      <c r="P831" s="125"/>
      <c r="Q831" s="125"/>
      <c r="R831" s="125"/>
      <c r="S831" s="125"/>
      <c r="T831" s="125"/>
      <c r="U831" s="810"/>
      <c r="V831" s="810"/>
      <c r="W831" s="810"/>
      <c r="X831" s="810"/>
      <c r="Y831" s="810"/>
      <c r="Z831" s="810"/>
      <c r="AA831" s="810"/>
      <c r="AB831" s="810"/>
      <c r="AC831" s="810"/>
      <c r="AD831" s="810"/>
      <c r="AE831" s="810"/>
      <c r="AF831" s="810"/>
      <c r="AG831" s="810"/>
      <c r="AH831" s="810"/>
      <c r="AI831" s="810"/>
      <c r="AJ831" s="810"/>
    </row>
    <row r="832" spans="1:36" ht="15.75" customHeight="1">
      <c r="A832" s="810"/>
      <c r="B832" s="810"/>
      <c r="C832" s="810"/>
      <c r="D832" s="810"/>
      <c r="E832" s="810"/>
      <c r="F832" s="810"/>
      <c r="G832" s="810"/>
      <c r="H832" s="810"/>
      <c r="I832" s="125"/>
      <c r="J832" s="125"/>
      <c r="K832" s="125"/>
      <c r="L832" s="125"/>
      <c r="M832" s="125"/>
      <c r="N832" s="125"/>
      <c r="O832" s="125"/>
      <c r="P832" s="125"/>
      <c r="Q832" s="125"/>
      <c r="R832" s="125"/>
      <c r="S832" s="125"/>
      <c r="T832" s="125"/>
      <c r="U832" s="810"/>
      <c r="V832" s="810"/>
      <c r="W832" s="810"/>
      <c r="X832" s="810"/>
      <c r="Y832" s="810"/>
      <c r="Z832" s="810"/>
      <c r="AA832" s="810"/>
      <c r="AB832" s="810"/>
      <c r="AC832" s="810"/>
      <c r="AD832" s="810"/>
      <c r="AE832" s="810"/>
      <c r="AF832" s="810"/>
      <c r="AG832" s="810"/>
      <c r="AH832" s="810"/>
      <c r="AI832" s="810"/>
      <c r="AJ832" s="810"/>
    </row>
    <row r="833" spans="1:36" ht="15.75" customHeight="1">
      <c r="A833" s="810"/>
      <c r="B833" s="810"/>
      <c r="C833" s="810"/>
      <c r="D833" s="810"/>
      <c r="E833" s="810"/>
      <c r="F833" s="810"/>
      <c r="G833" s="810"/>
      <c r="H833" s="810"/>
      <c r="I833" s="125"/>
      <c r="J833" s="125"/>
      <c r="K833" s="125"/>
      <c r="L833" s="125"/>
      <c r="M833" s="125"/>
      <c r="N833" s="125"/>
      <c r="O833" s="125"/>
      <c r="P833" s="125"/>
      <c r="Q833" s="125"/>
      <c r="R833" s="125"/>
      <c r="S833" s="125"/>
      <c r="T833" s="125"/>
      <c r="U833" s="810"/>
      <c r="V833" s="810"/>
      <c r="W833" s="810"/>
      <c r="X833" s="810"/>
      <c r="Y833" s="810"/>
      <c r="Z833" s="810"/>
      <c r="AA833" s="810"/>
      <c r="AB833" s="810"/>
      <c r="AC833" s="810"/>
      <c r="AD833" s="810"/>
      <c r="AE833" s="810"/>
      <c r="AF833" s="810"/>
      <c r="AG833" s="810"/>
      <c r="AH833" s="810"/>
      <c r="AI833" s="810"/>
      <c r="AJ833" s="810"/>
    </row>
    <row r="834" spans="1:36" ht="15.75" customHeight="1">
      <c r="A834" s="810"/>
      <c r="B834" s="810"/>
      <c r="C834" s="810"/>
      <c r="D834" s="810"/>
      <c r="E834" s="810"/>
      <c r="F834" s="810"/>
      <c r="G834" s="810"/>
      <c r="H834" s="810"/>
      <c r="I834" s="125"/>
      <c r="J834" s="125"/>
      <c r="K834" s="125"/>
      <c r="L834" s="125"/>
      <c r="M834" s="125"/>
      <c r="N834" s="125"/>
      <c r="O834" s="125"/>
      <c r="P834" s="125"/>
      <c r="Q834" s="125"/>
      <c r="R834" s="125"/>
      <c r="S834" s="125"/>
      <c r="T834" s="125"/>
      <c r="U834" s="810"/>
      <c r="V834" s="810"/>
      <c r="W834" s="810"/>
      <c r="X834" s="810"/>
      <c r="Y834" s="810"/>
      <c r="Z834" s="810"/>
      <c r="AA834" s="810"/>
      <c r="AB834" s="810"/>
      <c r="AC834" s="810"/>
      <c r="AD834" s="810"/>
      <c r="AE834" s="810"/>
      <c r="AF834" s="810"/>
      <c r="AG834" s="810"/>
      <c r="AH834" s="810"/>
      <c r="AI834" s="810"/>
      <c r="AJ834" s="810"/>
    </row>
    <row r="835" spans="1:36" ht="15.75" customHeight="1">
      <c r="A835" s="810"/>
      <c r="B835" s="810"/>
      <c r="C835" s="810"/>
      <c r="D835" s="810"/>
      <c r="E835" s="810"/>
      <c r="F835" s="810"/>
      <c r="G835" s="810"/>
      <c r="H835" s="810"/>
      <c r="I835" s="125"/>
      <c r="J835" s="125"/>
      <c r="K835" s="125"/>
      <c r="L835" s="125"/>
      <c r="M835" s="125"/>
      <c r="N835" s="125"/>
      <c r="O835" s="125"/>
      <c r="P835" s="125"/>
      <c r="Q835" s="125"/>
      <c r="R835" s="125"/>
      <c r="S835" s="125"/>
      <c r="T835" s="125"/>
      <c r="U835" s="810"/>
      <c r="V835" s="810"/>
      <c r="W835" s="810"/>
      <c r="X835" s="810"/>
      <c r="Y835" s="810"/>
      <c r="Z835" s="810"/>
      <c r="AA835" s="810"/>
      <c r="AB835" s="810"/>
      <c r="AC835" s="810"/>
      <c r="AD835" s="810"/>
      <c r="AE835" s="810"/>
      <c r="AF835" s="810"/>
      <c r="AG835" s="810"/>
      <c r="AH835" s="810"/>
      <c r="AI835" s="810"/>
      <c r="AJ835" s="810"/>
    </row>
    <row r="836" spans="1:36" ht="15.75" customHeight="1">
      <c r="A836" s="810"/>
      <c r="B836" s="810"/>
      <c r="C836" s="810"/>
      <c r="D836" s="810"/>
      <c r="E836" s="810"/>
      <c r="F836" s="810"/>
      <c r="G836" s="810"/>
      <c r="H836" s="810"/>
      <c r="I836" s="125"/>
      <c r="J836" s="125"/>
      <c r="K836" s="125"/>
      <c r="L836" s="125"/>
      <c r="M836" s="125"/>
      <c r="N836" s="125"/>
      <c r="O836" s="125"/>
      <c r="P836" s="125"/>
      <c r="Q836" s="125"/>
      <c r="R836" s="125"/>
      <c r="S836" s="125"/>
      <c r="T836" s="125"/>
      <c r="U836" s="810"/>
      <c r="V836" s="810"/>
      <c r="W836" s="810"/>
      <c r="X836" s="810"/>
      <c r="Y836" s="810"/>
      <c r="Z836" s="810"/>
      <c r="AA836" s="810"/>
      <c r="AB836" s="810"/>
      <c r="AC836" s="810"/>
      <c r="AD836" s="810"/>
      <c r="AE836" s="810"/>
      <c r="AF836" s="810"/>
      <c r="AG836" s="810"/>
      <c r="AH836" s="810"/>
      <c r="AI836" s="810"/>
      <c r="AJ836" s="810"/>
    </row>
    <row r="837" spans="1:36" ht="15.75" customHeight="1">
      <c r="A837" s="810"/>
      <c r="B837" s="810"/>
      <c r="C837" s="810"/>
      <c r="D837" s="810"/>
      <c r="E837" s="810"/>
      <c r="F837" s="810"/>
      <c r="G837" s="810"/>
      <c r="H837" s="810"/>
      <c r="I837" s="125"/>
      <c r="J837" s="125"/>
      <c r="K837" s="125"/>
      <c r="L837" s="125"/>
      <c r="M837" s="125"/>
      <c r="N837" s="125"/>
      <c r="O837" s="125"/>
      <c r="P837" s="125"/>
      <c r="Q837" s="125"/>
      <c r="R837" s="125"/>
      <c r="S837" s="125"/>
      <c r="T837" s="125"/>
      <c r="U837" s="810"/>
      <c r="V837" s="810"/>
      <c r="W837" s="810"/>
      <c r="X837" s="810"/>
      <c r="Y837" s="810"/>
      <c r="Z837" s="810"/>
      <c r="AA837" s="810"/>
      <c r="AB837" s="810"/>
      <c r="AC837" s="810"/>
      <c r="AD837" s="810"/>
      <c r="AE837" s="810"/>
      <c r="AF837" s="810"/>
      <c r="AG837" s="810"/>
      <c r="AH837" s="810"/>
      <c r="AI837" s="810"/>
      <c r="AJ837" s="810"/>
    </row>
    <row r="838" spans="1:36" ht="15.75" customHeight="1">
      <c r="A838" s="810"/>
      <c r="B838" s="810"/>
      <c r="C838" s="810"/>
      <c r="D838" s="810"/>
      <c r="E838" s="810"/>
      <c r="F838" s="810"/>
      <c r="G838" s="810"/>
      <c r="H838" s="810"/>
      <c r="I838" s="125"/>
      <c r="J838" s="125"/>
      <c r="K838" s="125"/>
      <c r="L838" s="125"/>
      <c r="M838" s="125"/>
      <c r="N838" s="125"/>
      <c r="O838" s="125"/>
      <c r="P838" s="125"/>
      <c r="Q838" s="125"/>
      <c r="R838" s="125"/>
      <c r="S838" s="125"/>
      <c r="T838" s="125"/>
      <c r="U838" s="810"/>
      <c r="V838" s="810"/>
      <c r="W838" s="810"/>
      <c r="X838" s="810"/>
      <c r="Y838" s="810"/>
      <c r="Z838" s="810"/>
      <c r="AA838" s="810"/>
      <c r="AB838" s="810"/>
      <c r="AC838" s="810"/>
      <c r="AD838" s="810"/>
      <c r="AE838" s="810"/>
      <c r="AF838" s="810"/>
      <c r="AG838" s="810"/>
      <c r="AH838" s="810"/>
      <c r="AI838" s="810"/>
      <c r="AJ838" s="810"/>
    </row>
    <row r="839" spans="1:36" ht="15.75" customHeight="1">
      <c r="A839" s="810"/>
      <c r="B839" s="810"/>
      <c r="C839" s="810"/>
      <c r="D839" s="810"/>
      <c r="E839" s="810"/>
      <c r="F839" s="810"/>
      <c r="G839" s="810"/>
      <c r="H839" s="810"/>
      <c r="I839" s="125"/>
      <c r="J839" s="125"/>
      <c r="K839" s="125"/>
      <c r="L839" s="125"/>
      <c r="M839" s="125"/>
      <c r="N839" s="125"/>
      <c r="O839" s="125"/>
      <c r="P839" s="125"/>
      <c r="Q839" s="125"/>
      <c r="R839" s="125"/>
      <c r="S839" s="125"/>
      <c r="T839" s="125"/>
      <c r="U839" s="810"/>
      <c r="V839" s="810"/>
      <c r="W839" s="810"/>
      <c r="X839" s="810"/>
      <c r="Y839" s="810"/>
      <c r="Z839" s="810"/>
      <c r="AA839" s="810"/>
      <c r="AB839" s="810"/>
      <c r="AC839" s="810"/>
      <c r="AD839" s="810"/>
      <c r="AE839" s="810"/>
      <c r="AF839" s="810"/>
      <c r="AG839" s="810"/>
      <c r="AH839" s="810"/>
      <c r="AI839" s="810"/>
      <c r="AJ839" s="810"/>
    </row>
    <row r="840" spans="1:36" ht="15.75" customHeight="1">
      <c r="A840" s="810"/>
      <c r="B840" s="810"/>
      <c r="C840" s="810"/>
      <c r="D840" s="810"/>
      <c r="E840" s="810"/>
      <c r="F840" s="810"/>
      <c r="G840" s="810"/>
      <c r="H840" s="810"/>
      <c r="I840" s="125"/>
      <c r="J840" s="125"/>
      <c r="K840" s="125"/>
      <c r="L840" s="125"/>
      <c r="M840" s="125"/>
      <c r="N840" s="125"/>
      <c r="O840" s="125"/>
      <c r="P840" s="125"/>
      <c r="Q840" s="125"/>
      <c r="R840" s="125"/>
      <c r="S840" s="125"/>
      <c r="T840" s="125"/>
      <c r="U840" s="810"/>
      <c r="V840" s="810"/>
      <c r="W840" s="810"/>
      <c r="X840" s="810"/>
      <c r="Y840" s="810"/>
      <c r="Z840" s="810"/>
      <c r="AA840" s="810"/>
      <c r="AB840" s="810"/>
      <c r="AC840" s="810"/>
      <c r="AD840" s="810"/>
      <c r="AE840" s="810"/>
      <c r="AF840" s="810"/>
      <c r="AG840" s="810"/>
      <c r="AH840" s="810"/>
      <c r="AI840" s="810"/>
      <c r="AJ840" s="810"/>
    </row>
    <row r="841" spans="1:36" ht="15.75" customHeight="1">
      <c r="A841" s="810"/>
      <c r="B841" s="810"/>
      <c r="C841" s="810"/>
      <c r="D841" s="810"/>
      <c r="E841" s="810"/>
      <c r="F841" s="810"/>
      <c r="G841" s="810"/>
      <c r="H841" s="810"/>
      <c r="I841" s="125"/>
      <c r="J841" s="125"/>
      <c r="K841" s="125"/>
      <c r="L841" s="125"/>
      <c r="M841" s="125"/>
      <c r="N841" s="125"/>
      <c r="O841" s="125"/>
      <c r="P841" s="125"/>
      <c r="Q841" s="125"/>
      <c r="R841" s="125"/>
      <c r="S841" s="125"/>
      <c r="T841" s="125"/>
      <c r="U841" s="810"/>
      <c r="V841" s="810"/>
      <c r="W841" s="810"/>
      <c r="X841" s="810"/>
      <c r="Y841" s="810"/>
      <c r="Z841" s="810"/>
      <c r="AA841" s="810"/>
      <c r="AB841" s="810"/>
      <c r="AC841" s="810"/>
      <c r="AD841" s="810"/>
      <c r="AE841" s="810"/>
      <c r="AF841" s="810"/>
      <c r="AG841" s="810"/>
      <c r="AH841" s="810"/>
      <c r="AI841" s="810"/>
      <c r="AJ841" s="810"/>
    </row>
    <row r="842" spans="1:36" ht="15.75" customHeight="1">
      <c r="A842" s="810"/>
      <c r="B842" s="810"/>
      <c r="C842" s="810"/>
      <c r="D842" s="810"/>
      <c r="E842" s="810"/>
      <c r="F842" s="810"/>
      <c r="G842" s="810"/>
      <c r="H842" s="810"/>
      <c r="I842" s="125"/>
      <c r="J842" s="125"/>
      <c r="K842" s="125"/>
      <c r="L842" s="125"/>
      <c r="M842" s="125"/>
      <c r="N842" s="125"/>
      <c r="O842" s="125"/>
      <c r="P842" s="125"/>
      <c r="Q842" s="125"/>
      <c r="R842" s="125"/>
      <c r="S842" s="125"/>
      <c r="T842" s="125"/>
      <c r="U842" s="810"/>
      <c r="V842" s="810"/>
      <c r="W842" s="810"/>
      <c r="X842" s="810"/>
      <c r="Y842" s="810"/>
      <c r="Z842" s="810"/>
      <c r="AA842" s="810"/>
      <c r="AB842" s="810"/>
      <c r="AC842" s="810"/>
      <c r="AD842" s="810"/>
      <c r="AE842" s="810"/>
      <c r="AF842" s="810"/>
      <c r="AG842" s="810"/>
      <c r="AH842" s="810"/>
      <c r="AI842" s="810"/>
      <c r="AJ842" s="810"/>
    </row>
    <row r="843" spans="1:36" ht="15.75" customHeight="1">
      <c r="A843" s="810"/>
      <c r="B843" s="810"/>
      <c r="C843" s="810"/>
      <c r="D843" s="810"/>
      <c r="E843" s="810"/>
      <c r="F843" s="810"/>
      <c r="G843" s="810"/>
      <c r="H843" s="810"/>
      <c r="I843" s="125"/>
      <c r="J843" s="125"/>
      <c r="K843" s="125"/>
      <c r="L843" s="125"/>
      <c r="M843" s="125"/>
      <c r="N843" s="125"/>
      <c r="O843" s="125"/>
      <c r="P843" s="125"/>
      <c r="Q843" s="125"/>
      <c r="R843" s="125"/>
      <c r="S843" s="125"/>
      <c r="T843" s="125"/>
      <c r="U843" s="810"/>
      <c r="V843" s="810"/>
      <c r="W843" s="810"/>
      <c r="X843" s="810"/>
      <c r="Y843" s="810"/>
      <c r="Z843" s="810"/>
      <c r="AA843" s="810"/>
      <c r="AB843" s="810"/>
      <c r="AC843" s="810"/>
      <c r="AD843" s="810"/>
      <c r="AE843" s="810"/>
      <c r="AF843" s="810"/>
      <c r="AG843" s="810"/>
      <c r="AH843" s="810"/>
      <c r="AI843" s="810"/>
      <c r="AJ843" s="810"/>
    </row>
    <row r="844" spans="1:36" ht="15.75" customHeight="1">
      <c r="A844" s="810"/>
      <c r="B844" s="810"/>
      <c r="C844" s="810"/>
      <c r="D844" s="810"/>
      <c r="E844" s="810"/>
      <c r="F844" s="810"/>
      <c r="G844" s="810"/>
      <c r="H844" s="810"/>
      <c r="I844" s="125"/>
      <c r="J844" s="125"/>
      <c r="K844" s="125"/>
      <c r="L844" s="125"/>
      <c r="M844" s="125"/>
      <c r="N844" s="125"/>
      <c r="O844" s="125"/>
      <c r="P844" s="125"/>
      <c r="Q844" s="125"/>
      <c r="R844" s="125"/>
      <c r="S844" s="125"/>
      <c r="T844" s="125"/>
      <c r="U844" s="810"/>
      <c r="V844" s="810"/>
      <c r="W844" s="810"/>
      <c r="X844" s="810"/>
      <c r="Y844" s="810"/>
      <c r="Z844" s="810"/>
      <c r="AA844" s="810"/>
      <c r="AB844" s="810"/>
      <c r="AC844" s="810"/>
      <c r="AD844" s="810"/>
      <c r="AE844" s="810"/>
      <c r="AF844" s="810"/>
      <c r="AG844" s="810"/>
      <c r="AH844" s="810"/>
      <c r="AI844" s="810"/>
      <c r="AJ844" s="810"/>
    </row>
    <row r="845" spans="1:36" ht="15.75" customHeight="1">
      <c r="A845" s="810"/>
      <c r="B845" s="810"/>
      <c r="C845" s="810"/>
      <c r="D845" s="810"/>
      <c r="E845" s="810"/>
      <c r="F845" s="810"/>
      <c r="G845" s="810"/>
      <c r="H845" s="810"/>
      <c r="I845" s="125"/>
      <c r="J845" s="125"/>
      <c r="K845" s="125"/>
      <c r="L845" s="125"/>
      <c r="M845" s="125"/>
      <c r="N845" s="125"/>
      <c r="O845" s="125"/>
      <c r="P845" s="125"/>
      <c r="Q845" s="125"/>
      <c r="R845" s="125"/>
      <c r="S845" s="125"/>
      <c r="T845" s="125"/>
      <c r="U845" s="810"/>
      <c r="V845" s="810"/>
      <c r="W845" s="810"/>
      <c r="X845" s="810"/>
      <c r="Y845" s="810"/>
      <c r="Z845" s="810"/>
      <c r="AA845" s="810"/>
      <c r="AB845" s="810"/>
      <c r="AC845" s="810"/>
      <c r="AD845" s="810"/>
      <c r="AE845" s="810"/>
      <c r="AF845" s="810"/>
      <c r="AG845" s="810"/>
      <c r="AH845" s="810"/>
      <c r="AI845" s="810"/>
      <c r="AJ845" s="810"/>
    </row>
    <row r="846" spans="1:36" ht="15.75" customHeight="1">
      <c r="A846" s="810"/>
      <c r="B846" s="810"/>
      <c r="C846" s="810"/>
      <c r="D846" s="810"/>
      <c r="E846" s="810"/>
      <c r="F846" s="810"/>
      <c r="G846" s="810"/>
      <c r="H846" s="810"/>
      <c r="I846" s="125"/>
      <c r="J846" s="125"/>
      <c r="K846" s="125"/>
      <c r="L846" s="125"/>
      <c r="M846" s="125"/>
      <c r="N846" s="125"/>
      <c r="O846" s="125"/>
      <c r="P846" s="125"/>
      <c r="Q846" s="125"/>
      <c r="R846" s="125"/>
      <c r="S846" s="125"/>
      <c r="T846" s="125"/>
      <c r="U846" s="810"/>
      <c r="V846" s="810"/>
      <c r="W846" s="810"/>
      <c r="X846" s="810"/>
      <c r="Y846" s="810"/>
      <c r="Z846" s="810"/>
      <c r="AA846" s="810"/>
      <c r="AB846" s="810"/>
      <c r="AC846" s="810"/>
      <c r="AD846" s="810"/>
      <c r="AE846" s="810"/>
      <c r="AF846" s="810"/>
      <c r="AG846" s="810"/>
      <c r="AH846" s="810"/>
      <c r="AI846" s="810"/>
      <c r="AJ846" s="810"/>
    </row>
    <row r="847" spans="1:36" ht="15.75" customHeight="1">
      <c r="A847" s="810"/>
      <c r="B847" s="810"/>
      <c r="C847" s="810"/>
      <c r="D847" s="810"/>
      <c r="E847" s="810"/>
      <c r="F847" s="810"/>
      <c r="G847" s="810"/>
      <c r="H847" s="810"/>
      <c r="I847" s="125"/>
      <c r="J847" s="125"/>
      <c r="K847" s="125"/>
      <c r="L847" s="125"/>
      <c r="M847" s="125"/>
      <c r="N847" s="125"/>
      <c r="O847" s="125"/>
      <c r="P847" s="125"/>
      <c r="Q847" s="125"/>
      <c r="R847" s="125"/>
      <c r="S847" s="125"/>
      <c r="T847" s="125"/>
      <c r="U847" s="810"/>
      <c r="V847" s="810"/>
      <c r="W847" s="810"/>
      <c r="X847" s="810"/>
      <c r="Y847" s="810"/>
      <c r="Z847" s="810"/>
      <c r="AA847" s="810"/>
      <c r="AB847" s="810"/>
      <c r="AC847" s="810"/>
      <c r="AD847" s="810"/>
      <c r="AE847" s="810"/>
      <c r="AF847" s="810"/>
      <c r="AG847" s="810"/>
      <c r="AH847" s="810"/>
      <c r="AI847" s="810"/>
      <c r="AJ847" s="810"/>
    </row>
    <row r="848" spans="1:36" ht="15.75" customHeight="1">
      <c r="A848" s="810"/>
      <c r="B848" s="810"/>
      <c r="C848" s="810"/>
      <c r="D848" s="810"/>
      <c r="E848" s="810"/>
      <c r="F848" s="810"/>
      <c r="G848" s="810"/>
      <c r="H848" s="810"/>
      <c r="I848" s="125"/>
      <c r="J848" s="125"/>
      <c r="K848" s="125"/>
      <c r="L848" s="125"/>
      <c r="M848" s="125"/>
      <c r="N848" s="125"/>
      <c r="O848" s="125"/>
      <c r="P848" s="125"/>
      <c r="Q848" s="125"/>
      <c r="R848" s="125"/>
      <c r="S848" s="125"/>
      <c r="T848" s="125"/>
      <c r="U848" s="810"/>
      <c r="V848" s="810"/>
      <c r="W848" s="810"/>
      <c r="X848" s="810"/>
      <c r="Y848" s="810"/>
      <c r="Z848" s="810"/>
      <c r="AA848" s="810"/>
      <c r="AB848" s="810"/>
      <c r="AC848" s="810"/>
      <c r="AD848" s="810"/>
      <c r="AE848" s="810"/>
      <c r="AF848" s="810"/>
      <c r="AG848" s="810"/>
      <c r="AH848" s="810"/>
      <c r="AI848" s="810"/>
      <c r="AJ848" s="810"/>
    </row>
    <row r="849" spans="1:36" ht="15.75" customHeight="1">
      <c r="A849" s="810"/>
      <c r="B849" s="810"/>
      <c r="C849" s="810"/>
      <c r="D849" s="810"/>
      <c r="E849" s="810"/>
      <c r="F849" s="810"/>
      <c r="G849" s="810"/>
      <c r="H849" s="810"/>
      <c r="I849" s="125"/>
      <c r="J849" s="125"/>
      <c r="K849" s="125"/>
      <c r="L849" s="125"/>
      <c r="M849" s="125"/>
      <c r="N849" s="125"/>
      <c r="O849" s="125"/>
      <c r="P849" s="125"/>
      <c r="Q849" s="125"/>
      <c r="R849" s="125"/>
      <c r="S849" s="125"/>
      <c r="T849" s="125"/>
      <c r="U849" s="810"/>
      <c r="V849" s="810"/>
      <c r="W849" s="810"/>
      <c r="X849" s="810"/>
      <c r="Y849" s="810"/>
      <c r="Z849" s="810"/>
      <c r="AA849" s="810"/>
      <c r="AB849" s="810"/>
      <c r="AC849" s="810"/>
      <c r="AD849" s="810"/>
      <c r="AE849" s="810"/>
      <c r="AF849" s="810"/>
      <c r="AG849" s="810"/>
      <c r="AH849" s="810"/>
      <c r="AI849" s="810"/>
      <c r="AJ849" s="810"/>
    </row>
    <row r="850" spans="1:36" ht="15.75" customHeight="1">
      <c r="A850" s="810"/>
      <c r="B850" s="810"/>
      <c r="C850" s="810"/>
      <c r="D850" s="810"/>
      <c r="E850" s="810"/>
      <c r="F850" s="810"/>
      <c r="G850" s="810"/>
      <c r="H850" s="810"/>
      <c r="I850" s="125"/>
      <c r="J850" s="125"/>
      <c r="K850" s="125"/>
      <c r="L850" s="125"/>
      <c r="M850" s="125"/>
      <c r="N850" s="125"/>
      <c r="O850" s="125"/>
      <c r="P850" s="125"/>
      <c r="Q850" s="125"/>
      <c r="R850" s="125"/>
      <c r="S850" s="125"/>
      <c r="T850" s="125"/>
      <c r="U850" s="810"/>
      <c r="V850" s="810"/>
      <c r="W850" s="810"/>
      <c r="X850" s="810"/>
      <c r="Y850" s="810"/>
      <c r="Z850" s="810"/>
      <c r="AA850" s="810"/>
      <c r="AB850" s="810"/>
      <c r="AC850" s="810"/>
      <c r="AD850" s="810"/>
      <c r="AE850" s="810"/>
      <c r="AF850" s="810"/>
      <c r="AG850" s="810"/>
      <c r="AH850" s="810"/>
      <c r="AI850" s="810"/>
      <c r="AJ850" s="810"/>
    </row>
    <row r="851" spans="1:36" ht="15.75" customHeight="1">
      <c r="A851" s="810"/>
      <c r="B851" s="810"/>
      <c r="C851" s="810"/>
      <c r="D851" s="810"/>
      <c r="E851" s="810"/>
      <c r="F851" s="810"/>
      <c r="G851" s="810"/>
      <c r="H851" s="810"/>
      <c r="I851" s="125"/>
      <c r="J851" s="125"/>
      <c r="K851" s="125"/>
      <c r="L851" s="125"/>
      <c r="M851" s="125"/>
      <c r="N851" s="125"/>
      <c r="O851" s="125"/>
      <c r="P851" s="125"/>
      <c r="Q851" s="125"/>
      <c r="R851" s="125"/>
      <c r="S851" s="125"/>
      <c r="T851" s="125"/>
      <c r="U851" s="810"/>
      <c r="V851" s="810"/>
      <c r="W851" s="810"/>
      <c r="X851" s="810"/>
      <c r="Y851" s="810"/>
      <c r="Z851" s="810"/>
      <c r="AA851" s="810"/>
      <c r="AB851" s="810"/>
      <c r="AC851" s="810"/>
      <c r="AD851" s="810"/>
      <c r="AE851" s="810"/>
      <c r="AF851" s="810"/>
      <c r="AG851" s="810"/>
      <c r="AH851" s="810"/>
      <c r="AI851" s="810"/>
      <c r="AJ851" s="810"/>
    </row>
    <row r="852" spans="1:36" ht="15.75" customHeight="1">
      <c r="A852" s="810"/>
      <c r="B852" s="810"/>
      <c r="C852" s="810"/>
      <c r="D852" s="810"/>
      <c r="E852" s="810"/>
      <c r="F852" s="810"/>
      <c r="G852" s="810"/>
      <c r="H852" s="810"/>
      <c r="I852" s="125"/>
      <c r="J852" s="125"/>
      <c r="K852" s="125"/>
      <c r="L852" s="125"/>
      <c r="M852" s="125"/>
      <c r="N852" s="125"/>
      <c r="O852" s="125"/>
      <c r="P852" s="125"/>
      <c r="Q852" s="125"/>
      <c r="R852" s="125"/>
      <c r="S852" s="125"/>
      <c r="T852" s="125"/>
      <c r="U852" s="810"/>
      <c r="V852" s="810"/>
      <c r="W852" s="810"/>
      <c r="X852" s="810"/>
      <c r="Y852" s="810"/>
      <c r="Z852" s="810"/>
      <c r="AA852" s="810"/>
      <c r="AB852" s="810"/>
      <c r="AC852" s="810"/>
      <c r="AD852" s="810"/>
      <c r="AE852" s="810"/>
      <c r="AF852" s="810"/>
      <c r="AG852" s="810"/>
      <c r="AH852" s="810"/>
      <c r="AI852" s="810"/>
      <c r="AJ852" s="810"/>
    </row>
    <row r="853" spans="1:36" ht="15.75" customHeight="1">
      <c r="A853" s="810"/>
      <c r="B853" s="810"/>
      <c r="C853" s="810"/>
      <c r="D853" s="810"/>
      <c r="E853" s="810"/>
      <c r="F853" s="810"/>
      <c r="G853" s="810"/>
      <c r="H853" s="810"/>
      <c r="I853" s="125"/>
      <c r="J853" s="125"/>
      <c r="K853" s="125"/>
      <c r="L853" s="125"/>
      <c r="M853" s="125"/>
      <c r="N853" s="125"/>
      <c r="O853" s="125"/>
      <c r="P853" s="125"/>
      <c r="Q853" s="125"/>
      <c r="R853" s="125"/>
      <c r="S853" s="125"/>
      <c r="T853" s="125"/>
      <c r="U853" s="810"/>
      <c r="V853" s="810"/>
      <c r="W853" s="810"/>
      <c r="X853" s="810"/>
      <c r="Y853" s="810"/>
      <c r="Z853" s="810"/>
      <c r="AA853" s="810"/>
      <c r="AB853" s="810"/>
      <c r="AC853" s="810"/>
      <c r="AD853" s="810"/>
      <c r="AE853" s="810"/>
      <c r="AF853" s="810"/>
      <c r="AG853" s="810"/>
      <c r="AH853" s="810"/>
      <c r="AI853" s="810"/>
      <c r="AJ853" s="810"/>
    </row>
    <row r="854" spans="1:36" ht="15.75" customHeight="1">
      <c r="A854" s="810"/>
      <c r="B854" s="810"/>
      <c r="C854" s="810"/>
      <c r="D854" s="810"/>
      <c r="E854" s="810"/>
      <c r="F854" s="810"/>
      <c r="G854" s="810"/>
      <c r="H854" s="810"/>
      <c r="I854" s="125"/>
      <c r="J854" s="125"/>
      <c r="K854" s="125"/>
      <c r="L854" s="125"/>
      <c r="M854" s="125"/>
      <c r="N854" s="125"/>
      <c r="O854" s="125"/>
      <c r="P854" s="125"/>
      <c r="Q854" s="125"/>
      <c r="R854" s="125"/>
      <c r="S854" s="125"/>
      <c r="T854" s="125"/>
      <c r="U854" s="810"/>
      <c r="V854" s="810"/>
      <c r="W854" s="810"/>
      <c r="X854" s="810"/>
      <c r="Y854" s="810"/>
      <c r="Z854" s="810"/>
      <c r="AA854" s="810"/>
      <c r="AB854" s="810"/>
      <c r="AC854" s="810"/>
      <c r="AD854" s="810"/>
      <c r="AE854" s="810"/>
      <c r="AF854" s="810"/>
      <c r="AG854" s="810"/>
      <c r="AH854" s="810"/>
      <c r="AI854" s="810"/>
      <c r="AJ854" s="810"/>
    </row>
    <row r="855" spans="1:36" ht="15.75" customHeight="1">
      <c r="A855" s="810"/>
      <c r="B855" s="810"/>
      <c r="C855" s="810"/>
      <c r="D855" s="810"/>
      <c r="E855" s="810"/>
      <c r="F855" s="810"/>
      <c r="G855" s="810"/>
      <c r="H855" s="810"/>
      <c r="I855" s="125"/>
      <c r="J855" s="125"/>
      <c r="K855" s="125"/>
      <c r="L855" s="125"/>
      <c r="M855" s="125"/>
      <c r="N855" s="125"/>
      <c r="O855" s="125"/>
      <c r="P855" s="125"/>
      <c r="Q855" s="125"/>
      <c r="R855" s="125"/>
      <c r="S855" s="125"/>
      <c r="T855" s="125"/>
      <c r="U855" s="810"/>
      <c r="V855" s="810"/>
      <c r="W855" s="810"/>
      <c r="X855" s="810"/>
      <c r="Y855" s="810"/>
      <c r="Z855" s="810"/>
      <c r="AA855" s="810"/>
      <c r="AB855" s="810"/>
      <c r="AC855" s="810"/>
      <c r="AD855" s="810"/>
      <c r="AE855" s="810"/>
      <c r="AF855" s="810"/>
      <c r="AG855" s="810"/>
      <c r="AH855" s="810"/>
      <c r="AI855" s="810"/>
      <c r="AJ855" s="810"/>
    </row>
    <row r="856" spans="1:36" ht="15.75" customHeight="1">
      <c r="A856" s="810"/>
      <c r="B856" s="810"/>
      <c r="C856" s="810"/>
      <c r="D856" s="810"/>
      <c r="E856" s="810"/>
      <c r="F856" s="810"/>
      <c r="G856" s="810"/>
      <c r="H856" s="810"/>
      <c r="I856" s="125"/>
      <c r="J856" s="125"/>
      <c r="K856" s="125"/>
      <c r="L856" s="125"/>
      <c r="M856" s="125"/>
      <c r="N856" s="125"/>
      <c r="O856" s="125"/>
      <c r="P856" s="125"/>
      <c r="Q856" s="125"/>
      <c r="R856" s="125"/>
      <c r="S856" s="125"/>
      <c r="T856" s="125"/>
      <c r="U856" s="810"/>
      <c r="V856" s="810"/>
      <c r="W856" s="810"/>
      <c r="X856" s="810"/>
      <c r="Y856" s="810"/>
      <c r="Z856" s="810"/>
      <c r="AA856" s="810"/>
      <c r="AB856" s="810"/>
      <c r="AC856" s="810"/>
      <c r="AD856" s="810"/>
      <c r="AE856" s="810"/>
      <c r="AF856" s="810"/>
      <c r="AG856" s="810"/>
      <c r="AH856" s="810"/>
      <c r="AI856" s="810"/>
      <c r="AJ856" s="810"/>
    </row>
    <row r="857" spans="1:36" ht="15.75" customHeight="1">
      <c r="A857" s="810"/>
      <c r="B857" s="810"/>
      <c r="C857" s="810"/>
      <c r="D857" s="810"/>
      <c r="E857" s="810"/>
      <c r="F857" s="810"/>
      <c r="G857" s="810"/>
      <c r="H857" s="810"/>
      <c r="I857" s="125"/>
      <c r="J857" s="125"/>
      <c r="K857" s="125"/>
      <c r="L857" s="125"/>
      <c r="M857" s="125"/>
      <c r="N857" s="125"/>
      <c r="O857" s="125"/>
      <c r="P857" s="125"/>
      <c r="Q857" s="125"/>
      <c r="R857" s="125"/>
      <c r="S857" s="125"/>
      <c r="T857" s="125"/>
      <c r="U857" s="810"/>
      <c r="V857" s="810"/>
      <c r="W857" s="810"/>
      <c r="X857" s="810"/>
      <c r="Y857" s="810"/>
      <c r="Z857" s="810"/>
      <c r="AA857" s="810"/>
      <c r="AB857" s="810"/>
      <c r="AC857" s="810"/>
      <c r="AD857" s="810"/>
      <c r="AE857" s="810"/>
      <c r="AF857" s="810"/>
      <c r="AG857" s="810"/>
      <c r="AH857" s="810"/>
      <c r="AI857" s="810"/>
      <c r="AJ857" s="810"/>
    </row>
    <row r="858" spans="1:36" ht="15.75" customHeight="1">
      <c r="A858" s="810"/>
      <c r="B858" s="810"/>
      <c r="C858" s="810"/>
      <c r="D858" s="810"/>
      <c r="E858" s="810"/>
      <c r="F858" s="810"/>
      <c r="G858" s="810"/>
      <c r="H858" s="810"/>
      <c r="I858" s="125"/>
      <c r="J858" s="125"/>
      <c r="K858" s="125"/>
      <c r="L858" s="125"/>
      <c r="M858" s="125"/>
      <c r="N858" s="125"/>
      <c r="O858" s="125"/>
      <c r="P858" s="125"/>
      <c r="Q858" s="125"/>
      <c r="R858" s="125"/>
      <c r="S858" s="125"/>
      <c r="T858" s="125"/>
      <c r="U858" s="810"/>
      <c r="V858" s="810"/>
      <c r="W858" s="810"/>
      <c r="X858" s="810"/>
      <c r="Y858" s="810"/>
      <c r="Z858" s="810"/>
      <c r="AA858" s="810"/>
      <c r="AB858" s="810"/>
      <c r="AC858" s="810"/>
      <c r="AD858" s="810"/>
      <c r="AE858" s="810"/>
      <c r="AF858" s="810"/>
      <c r="AG858" s="810"/>
      <c r="AH858" s="810"/>
      <c r="AI858" s="810"/>
      <c r="AJ858" s="810"/>
    </row>
    <row r="859" spans="1:36" ht="15.75" customHeight="1">
      <c r="A859" s="810"/>
      <c r="B859" s="810"/>
      <c r="C859" s="810"/>
      <c r="D859" s="810"/>
      <c r="E859" s="810"/>
      <c r="F859" s="810"/>
      <c r="G859" s="810"/>
      <c r="H859" s="810"/>
      <c r="I859" s="125"/>
      <c r="J859" s="125"/>
      <c r="K859" s="125"/>
      <c r="L859" s="125"/>
      <c r="M859" s="125"/>
      <c r="N859" s="125"/>
      <c r="O859" s="125"/>
      <c r="P859" s="125"/>
      <c r="Q859" s="125"/>
      <c r="R859" s="125"/>
      <c r="S859" s="125"/>
      <c r="T859" s="125"/>
      <c r="U859" s="810"/>
      <c r="V859" s="810"/>
      <c r="W859" s="810"/>
      <c r="X859" s="810"/>
      <c r="Y859" s="810"/>
      <c r="Z859" s="810"/>
      <c r="AA859" s="810"/>
      <c r="AB859" s="810"/>
      <c r="AC859" s="810"/>
      <c r="AD859" s="810"/>
      <c r="AE859" s="810"/>
      <c r="AF859" s="810"/>
      <c r="AG859" s="810"/>
      <c r="AH859" s="810"/>
      <c r="AI859" s="810"/>
      <c r="AJ859" s="810"/>
    </row>
    <row r="860" spans="1:36" ht="15.75" customHeight="1">
      <c r="A860" s="810"/>
      <c r="B860" s="810"/>
      <c r="C860" s="810"/>
      <c r="D860" s="810"/>
      <c r="E860" s="810"/>
      <c r="F860" s="810"/>
      <c r="G860" s="810"/>
      <c r="H860" s="810"/>
      <c r="I860" s="125"/>
      <c r="J860" s="125"/>
      <c r="K860" s="125"/>
      <c r="L860" s="125"/>
      <c r="M860" s="125"/>
      <c r="N860" s="125"/>
      <c r="O860" s="125"/>
      <c r="P860" s="125"/>
      <c r="Q860" s="125"/>
      <c r="R860" s="125"/>
      <c r="S860" s="125"/>
      <c r="T860" s="125"/>
      <c r="U860" s="810"/>
      <c r="V860" s="810"/>
      <c r="W860" s="810"/>
      <c r="X860" s="810"/>
      <c r="Y860" s="810"/>
      <c r="Z860" s="810"/>
      <c r="AA860" s="810"/>
      <c r="AB860" s="810"/>
      <c r="AC860" s="810"/>
      <c r="AD860" s="810"/>
      <c r="AE860" s="810"/>
      <c r="AF860" s="810"/>
      <c r="AG860" s="810"/>
      <c r="AH860" s="810"/>
      <c r="AI860" s="810"/>
      <c r="AJ860" s="810"/>
    </row>
    <row r="861" spans="1:36" ht="15.75" customHeight="1">
      <c r="A861" s="810"/>
      <c r="B861" s="810"/>
      <c r="C861" s="810"/>
      <c r="D861" s="810"/>
      <c r="E861" s="810"/>
      <c r="F861" s="810"/>
      <c r="G861" s="810"/>
      <c r="H861" s="810"/>
      <c r="I861" s="125"/>
      <c r="J861" s="125"/>
      <c r="K861" s="125"/>
      <c r="L861" s="125"/>
      <c r="M861" s="125"/>
      <c r="N861" s="125"/>
      <c r="O861" s="125"/>
      <c r="P861" s="125"/>
      <c r="Q861" s="125"/>
      <c r="R861" s="125"/>
      <c r="S861" s="125"/>
      <c r="T861" s="125"/>
      <c r="U861" s="810"/>
      <c r="V861" s="810"/>
      <c r="W861" s="810"/>
      <c r="X861" s="810"/>
      <c r="Y861" s="810"/>
      <c r="Z861" s="810"/>
      <c r="AA861" s="810"/>
      <c r="AB861" s="810"/>
      <c r="AC861" s="810"/>
      <c r="AD861" s="810"/>
      <c r="AE861" s="810"/>
      <c r="AF861" s="810"/>
      <c r="AG861" s="810"/>
      <c r="AH861" s="810"/>
      <c r="AI861" s="810"/>
      <c r="AJ861" s="810"/>
    </row>
    <row r="862" spans="1:36" ht="15.75" customHeight="1">
      <c r="A862" s="810"/>
      <c r="B862" s="810"/>
      <c r="C862" s="810"/>
      <c r="D862" s="810"/>
      <c r="E862" s="810"/>
      <c r="F862" s="810"/>
      <c r="G862" s="810"/>
      <c r="H862" s="810"/>
      <c r="I862" s="125"/>
      <c r="J862" s="125"/>
      <c r="K862" s="125"/>
      <c r="L862" s="125"/>
      <c r="M862" s="125"/>
      <c r="N862" s="125"/>
      <c r="O862" s="125"/>
      <c r="P862" s="125"/>
      <c r="Q862" s="125"/>
      <c r="R862" s="125"/>
      <c r="S862" s="125"/>
      <c r="T862" s="125"/>
      <c r="U862" s="810"/>
      <c r="V862" s="810"/>
      <c r="W862" s="810"/>
      <c r="X862" s="810"/>
      <c r="Y862" s="810"/>
      <c r="Z862" s="810"/>
      <c r="AA862" s="810"/>
      <c r="AB862" s="810"/>
      <c r="AC862" s="810"/>
      <c r="AD862" s="810"/>
      <c r="AE862" s="810"/>
      <c r="AF862" s="810"/>
      <c r="AG862" s="810"/>
      <c r="AH862" s="810"/>
      <c r="AI862" s="810"/>
      <c r="AJ862" s="810"/>
    </row>
    <row r="863" spans="1:36" ht="15.75" customHeight="1">
      <c r="A863" s="810"/>
      <c r="B863" s="810"/>
      <c r="C863" s="810"/>
      <c r="D863" s="810"/>
      <c r="E863" s="810"/>
      <c r="F863" s="810"/>
      <c r="G863" s="810"/>
      <c r="H863" s="810"/>
      <c r="I863" s="125"/>
      <c r="J863" s="125"/>
      <c r="K863" s="125"/>
      <c r="L863" s="125"/>
      <c r="M863" s="125"/>
      <c r="N863" s="125"/>
      <c r="O863" s="125"/>
      <c r="P863" s="125"/>
      <c r="Q863" s="125"/>
      <c r="R863" s="125"/>
      <c r="S863" s="125"/>
      <c r="T863" s="125"/>
      <c r="U863" s="810"/>
      <c r="V863" s="810"/>
      <c r="W863" s="810"/>
      <c r="X863" s="810"/>
      <c r="Y863" s="810"/>
      <c r="Z863" s="810"/>
      <c r="AA863" s="810"/>
      <c r="AB863" s="810"/>
      <c r="AC863" s="810"/>
      <c r="AD863" s="810"/>
      <c r="AE863" s="810"/>
      <c r="AF863" s="810"/>
      <c r="AG863" s="810"/>
      <c r="AH863" s="810"/>
      <c r="AI863" s="810"/>
      <c r="AJ863" s="810"/>
    </row>
    <row r="864" spans="1:36" ht="15.75" customHeight="1">
      <c r="A864" s="810"/>
      <c r="B864" s="810"/>
      <c r="C864" s="810"/>
      <c r="D864" s="810"/>
      <c r="E864" s="810"/>
      <c r="F864" s="810"/>
      <c r="G864" s="810"/>
      <c r="H864" s="810"/>
      <c r="I864" s="125"/>
      <c r="J864" s="125"/>
      <c r="K864" s="125"/>
      <c r="L864" s="125"/>
      <c r="M864" s="125"/>
      <c r="N864" s="125"/>
      <c r="O864" s="125"/>
      <c r="P864" s="125"/>
      <c r="Q864" s="125"/>
      <c r="R864" s="125"/>
      <c r="S864" s="125"/>
      <c r="T864" s="125"/>
      <c r="U864" s="810"/>
      <c r="V864" s="810"/>
      <c r="W864" s="810"/>
      <c r="X864" s="810"/>
      <c r="Y864" s="810"/>
      <c r="Z864" s="810"/>
      <c r="AA864" s="810"/>
      <c r="AB864" s="810"/>
      <c r="AC864" s="810"/>
      <c r="AD864" s="810"/>
      <c r="AE864" s="810"/>
      <c r="AF864" s="810"/>
      <c r="AG864" s="810"/>
      <c r="AH864" s="810"/>
      <c r="AI864" s="810"/>
      <c r="AJ864" s="810"/>
    </row>
    <row r="865" spans="1:36" ht="15.75" customHeight="1">
      <c r="A865" s="810"/>
      <c r="B865" s="810"/>
      <c r="C865" s="810"/>
      <c r="D865" s="810"/>
      <c r="E865" s="810"/>
      <c r="F865" s="810"/>
      <c r="G865" s="810"/>
      <c r="H865" s="810"/>
      <c r="I865" s="125"/>
      <c r="J865" s="125"/>
      <c r="K865" s="125"/>
      <c r="L865" s="125"/>
      <c r="M865" s="125"/>
      <c r="N865" s="125"/>
      <c r="O865" s="125"/>
      <c r="P865" s="125"/>
      <c r="Q865" s="125"/>
      <c r="R865" s="125"/>
      <c r="S865" s="125"/>
      <c r="T865" s="125"/>
      <c r="U865" s="810"/>
      <c r="V865" s="810"/>
      <c r="W865" s="810"/>
      <c r="X865" s="810"/>
      <c r="Y865" s="810"/>
      <c r="Z865" s="810"/>
      <c r="AA865" s="810"/>
      <c r="AB865" s="810"/>
      <c r="AC865" s="810"/>
      <c r="AD865" s="810"/>
      <c r="AE865" s="810"/>
      <c r="AF865" s="810"/>
      <c r="AG865" s="810"/>
      <c r="AH865" s="810"/>
      <c r="AI865" s="810"/>
      <c r="AJ865" s="810"/>
    </row>
    <row r="866" spans="1:36" ht="15.75" customHeight="1">
      <c r="A866" s="810"/>
      <c r="B866" s="810"/>
      <c r="C866" s="810"/>
      <c r="D866" s="810"/>
      <c r="E866" s="810"/>
      <c r="F866" s="810"/>
      <c r="G866" s="810"/>
      <c r="H866" s="810"/>
      <c r="I866" s="125"/>
      <c r="J866" s="125"/>
      <c r="K866" s="125"/>
      <c r="L866" s="125"/>
      <c r="M866" s="125"/>
      <c r="N866" s="125"/>
      <c r="O866" s="125"/>
      <c r="P866" s="125"/>
      <c r="Q866" s="125"/>
      <c r="R866" s="125"/>
      <c r="S866" s="125"/>
      <c r="T866" s="125"/>
      <c r="U866" s="810"/>
      <c r="V866" s="810"/>
      <c r="W866" s="810"/>
      <c r="X866" s="810"/>
      <c r="Y866" s="810"/>
      <c r="Z866" s="810"/>
      <c r="AA866" s="810"/>
      <c r="AB866" s="810"/>
      <c r="AC866" s="810"/>
      <c r="AD866" s="810"/>
      <c r="AE866" s="810"/>
      <c r="AF866" s="810"/>
      <c r="AG866" s="810"/>
      <c r="AH866" s="810"/>
      <c r="AI866" s="810"/>
      <c r="AJ866" s="810"/>
    </row>
    <row r="867" spans="1:36" ht="15.75" customHeight="1">
      <c r="A867" s="810"/>
      <c r="B867" s="810"/>
      <c r="C867" s="810"/>
      <c r="D867" s="810"/>
      <c r="E867" s="810"/>
      <c r="F867" s="810"/>
      <c r="G867" s="810"/>
      <c r="H867" s="810"/>
      <c r="I867" s="125"/>
      <c r="J867" s="125"/>
      <c r="K867" s="125"/>
      <c r="L867" s="125"/>
      <c r="M867" s="125"/>
      <c r="N867" s="125"/>
      <c r="O867" s="125"/>
      <c r="P867" s="125"/>
      <c r="Q867" s="125"/>
      <c r="R867" s="125"/>
      <c r="S867" s="125"/>
      <c r="T867" s="125"/>
      <c r="U867" s="810"/>
      <c r="V867" s="810"/>
      <c r="W867" s="810"/>
      <c r="X867" s="810"/>
      <c r="Y867" s="810"/>
      <c r="Z867" s="810"/>
      <c r="AA867" s="810"/>
      <c r="AB867" s="810"/>
      <c r="AC867" s="810"/>
      <c r="AD867" s="810"/>
      <c r="AE867" s="810"/>
      <c r="AF867" s="810"/>
      <c r="AG867" s="810"/>
      <c r="AH867" s="810"/>
      <c r="AI867" s="810"/>
      <c r="AJ867" s="810"/>
    </row>
    <row r="868" spans="1:36" ht="15.75" customHeight="1">
      <c r="A868" s="810"/>
      <c r="B868" s="810"/>
      <c r="C868" s="810"/>
      <c r="D868" s="810"/>
      <c r="E868" s="810"/>
      <c r="F868" s="810"/>
      <c r="G868" s="810"/>
      <c r="H868" s="810"/>
      <c r="I868" s="125"/>
      <c r="J868" s="125"/>
      <c r="K868" s="125"/>
      <c r="L868" s="125"/>
      <c r="M868" s="125"/>
      <c r="N868" s="125"/>
      <c r="O868" s="125"/>
      <c r="P868" s="125"/>
      <c r="Q868" s="125"/>
      <c r="R868" s="125"/>
      <c r="S868" s="125"/>
      <c r="T868" s="125"/>
      <c r="U868" s="810"/>
      <c r="V868" s="810"/>
      <c r="W868" s="810"/>
      <c r="X868" s="810"/>
      <c r="Y868" s="810"/>
      <c r="Z868" s="810"/>
      <c r="AA868" s="810"/>
      <c r="AB868" s="810"/>
      <c r="AC868" s="810"/>
      <c r="AD868" s="810"/>
      <c r="AE868" s="810"/>
      <c r="AF868" s="810"/>
      <c r="AG868" s="810"/>
      <c r="AH868" s="810"/>
      <c r="AI868" s="810"/>
      <c r="AJ868" s="810"/>
    </row>
    <row r="869" spans="1:36" ht="15.75" customHeight="1">
      <c r="A869" s="810"/>
      <c r="B869" s="810"/>
      <c r="C869" s="810"/>
      <c r="D869" s="810"/>
      <c r="E869" s="810"/>
      <c r="F869" s="810"/>
      <c r="G869" s="810"/>
      <c r="H869" s="810"/>
      <c r="I869" s="125"/>
      <c r="J869" s="125"/>
      <c r="K869" s="125"/>
      <c r="L869" s="125"/>
      <c r="M869" s="125"/>
      <c r="N869" s="125"/>
      <c r="O869" s="125"/>
      <c r="P869" s="125"/>
      <c r="Q869" s="125"/>
      <c r="R869" s="125"/>
      <c r="S869" s="125"/>
      <c r="T869" s="125"/>
      <c r="U869" s="810"/>
      <c r="V869" s="810"/>
      <c r="W869" s="810"/>
      <c r="X869" s="810"/>
      <c r="Y869" s="810"/>
      <c r="Z869" s="810"/>
      <c r="AA869" s="810"/>
      <c r="AB869" s="810"/>
      <c r="AC869" s="810"/>
      <c r="AD869" s="810"/>
      <c r="AE869" s="810"/>
      <c r="AF869" s="810"/>
      <c r="AG869" s="810"/>
      <c r="AH869" s="810"/>
      <c r="AI869" s="810"/>
      <c r="AJ869" s="810"/>
    </row>
    <row r="870" spans="1:36" ht="15.75" customHeight="1">
      <c r="A870" s="810"/>
      <c r="B870" s="810"/>
      <c r="C870" s="810"/>
      <c r="D870" s="810"/>
      <c r="E870" s="810"/>
      <c r="F870" s="810"/>
      <c r="G870" s="810"/>
      <c r="H870" s="810"/>
      <c r="I870" s="125"/>
      <c r="J870" s="125"/>
      <c r="K870" s="125"/>
      <c r="L870" s="125"/>
      <c r="M870" s="125"/>
      <c r="N870" s="125"/>
      <c r="O870" s="125"/>
      <c r="P870" s="125"/>
      <c r="Q870" s="125"/>
      <c r="R870" s="125"/>
      <c r="S870" s="125"/>
      <c r="T870" s="125"/>
      <c r="U870" s="810"/>
      <c r="V870" s="810"/>
      <c r="W870" s="810"/>
      <c r="X870" s="810"/>
      <c r="Y870" s="810"/>
      <c r="Z870" s="810"/>
      <c r="AA870" s="810"/>
      <c r="AB870" s="810"/>
      <c r="AC870" s="810"/>
      <c r="AD870" s="810"/>
      <c r="AE870" s="810"/>
      <c r="AF870" s="810"/>
      <c r="AG870" s="810"/>
      <c r="AH870" s="810"/>
      <c r="AI870" s="810"/>
      <c r="AJ870" s="810"/>
    </row>
    <row r="871" spans="1:36" ht="15.75" customHeight="1">
      <c r="A871" s="810"/>
      <c r="B871" s="810"/>
      <c r="C871" s="810"/>
      <c r="D871" s="810"/>
      <c r="E871" s="810"/>
      <c r="F871" s="810"/>
      <c r="G871" s="810"/>
      <c r="H871" s="810"/>
      <c r="I871" s="125"/>
      <c r="J871" s="125"/>
      <c r="K871" s="125"/>
      <c r="L871" s="125"/>
      <c r="M871" s="125"/>
      <c r="N871" s="125"/>
      <c r="O871" s="125"/>
      <c r="P871" s="125"/>
      <c r="Q871" s="125"/>
      <c r="R871" s="125"/>
      <c r="S871" s="125"/>
      <c r="T871" s="125"/>
      <c r="U871" s="810"/>
      <c r="V871" s="810"/>
      <c r="W871" s="810"/>
      <c r="X871" s="810"/>
      <c r="Y871" s="810"/>
      <c r="Z871" s="810"/>
      <c r="AA871" s="810"/>
      <c r="AB871" s="810"/>
      <c r="AC871" s="810"/>
      <c r="AD871" s="810"/>
      <c r="AE871" s="810"/>
      <c r="AF871" s="810"/>
      <c r="AG871" s="810"/>
      <c r="AH871" s="810"/>
      <c r="AI871" s="810"/>
      <c r="AJ871" s="810"/>
    </row>
    <row r="872" spans="1:36" ht="15.75" customHeight="1">
      <c r="A872" s="810"/>
      <c r="B872" s="810"/>
      <c r="C872" s="810"/>
      <c r="D872" s="810"/>
      <c r="E872" s="810"/>
      <c r="F872" s="810"/>
      <c r="G872" s="810"/>
      <c r="H872" s="810"/>
      <c r="I872" s="125"/>
      <c r="J872" s="125"/>
      <c r="K872" s="125"/>
      <c r="L872" s="125"/>
      <c r="M872" s="125"/>
      <c r="N872" s="125"/>
      <c r="O872" s="125"/>
      <c r="P872" s="125"/>
      <c r="Q872" s="125"/>
      <c r="R872" s="125"/>
      <c r="S872" s="125"/>
      <c r="T872" s="125"/>
      <c r="U872" s="810"/>
      <c r="V872" s="810"/>
      <c r="W872" s="810"/>
      <c r="X872" s="810"/>
      <c r="Y872" s="810"/>
      <c r="Z872" s="810"/>
      <c r="AA872" s="810"/>
      <c r="AB872" s="810"/>
      <c r="AC872" s="810"/>
      <c r="AD872" s="810"/>
      <c r="AE872" s="810"/>
      <c r="AF872" s="810"/>
      <c r="AG872" s="810"/>
      <c r="AH872" s="810"/>
      <c r="AI872" s="810"/>
      <c r="AJ872" s="810"/>
    </row>
    <row r="873" spans="1:36" ht="15.75" customHeight="1">
      <c r="A873" s="810"/>
      <c r="B873" s="810"/>
      <c r="C873" s="810"/>
      <c r="D873" s="810"/>
      <c r="E873" s="810"/>
      <c r="F873" s="810"/>
      <c r="G873" s="810"/>
      <c r="H873" s="810"/>
      <c r="I873" s="125"/>
      <c r="J873" s="125"/>
      <c r="K873" s="125"/>
      <c r="L873" s="125"/>
      <c r="M873" s="125"/>
      <c r="N873" s="125"/>
      <c r="O873" s="125"/>
      <c r="P873" s="125"/>
      <c r="Q873" s="125"/>
      <c r="R873" s="125"/>
      <c r="S873" s="125"/>
      <c r="T873" s="125"/>
      <c r="U873" s="810"/>
      <c r="V873" s="810"/>
      <c r="W873" s="810"/>
      <c r="X873" s="810"/>
      <c r="Y873" s="810"/>
      <c r="Z873" s="810"/>
      <c r="AA873" s="810"/>
      <c r="AB873" s="810"/>
      <c r="AC873" s="810"/>
      <c r="AD873" s="810"/>
      <c r="AE873" s="810"/>
      <c r="AF873" s="810"/>
      <c r="AG873" s="810"/>
      <c r="AH873" s="810"/>
      <c r="AI873" s="810"/>
      <c r="AJ873" s="810"/>
    </row>
    <row r="874" spans="1:36" ht="15.75" customHeight="1">
      <c r="A874" s="810"/>
      <c r="B874" s="810"/>
      <c r="C874" s="810"/>
      <c r="D874" s="810"/>
      <c r="E874" s="810"/>
      <c r="F874" s="810"/>
      <c r="G874" s="810"/>
      <c r="H874" s="810"/>
      <c r="I874" s="125"/>
      <c r="J874" s="125"/>
      <c r="K874" s="125"/>
      <c r="L874" s="125"/>
      <c r="M874" s="125"/>
      <c r="N874" s="125"/>
      <c r="O874" s="125"/>
      <c r="P874" s="125"/>
      <c r="Q874" s="125"/>
      <c r="R874" s="125"/>
      <c r="S874" s="125"/>
      <c r="T874" s="125"/>
      <c r="U874" s="810"/>
      <c r="V874" s="810"/>
      <c r="W874" s="810"/>
      <c r="X874" s="810"/>
      <c r="Y874" s="810"/>
      <c r="Z874" s="810"/>
      <c r="AA874" s="810"/>
      <c r="AB874" s="810"/>
      <c r="AC874" s="810"/>
      <c r="AD874" s="810"/>
      <c r="AE874" s="810"/>
      <c r="AF874" s="810"/>
      <c r="AG874" s="810"/>
      <c r="AH874" s="810"/>
      <c r="AI874" s="810"/>
      <c r="AJ874" s="810"/>
    </row>
    <row r="875" spans="1:36" ht="15.75" customHeight="1">
      <c r="A875" s="810"/>
      <c r="B875" s="810"/>
      <c r="C875" s="810"/>
      <c r="D875" s="810"/>
      <c r="E875" s="810"/>
      <c r="F875" s="810"/>
      <c r="G875" s="810"/>
      <c r="H875" s="810"/>
      <c r="I875" s="125"/>
      <c r="J875" s="125"/>
      <c r="K875" s="125"/>
      <c r="L875" s="125"/>
      <c r="M875" s="125"/>
      <c r="N875" s="125"/>
      <c r="O875" s="125"/>
      <c r="P875" s="125"/>
      <c r="Q875" s="125"/>
      <c r="R875" s="125"/>
      <c r="S875" s="125"/>
      <c r="T875" s="125"/>
      <c r="U875" s="810"/>
      <c r="V875" s="810"/>
      <c r="W875" s="810"/>
      <c r="X875" s="810"/>
      <c r="Y875" s="810"/>
      <c r="Z875" s="810"/>
      <c r="AA875" s="810"/>
      <c r="AB875" s="810"/>
      <c r="AC875" s="810"/>
      <c r="AD875" s="810"/>
      <c r="AE875" s="810"/>
      <c r="AF875" s="810"/>
      <c r="AG875" s="810"/>
      <c r="AH875" s="810"/>
      <c r="AI875" s="810"/>
      <c r="AJ875" s="810"/>
    </row>
    <row r="876" spans="1:36" ht="15.75" customHeight="1">
      <c r="A876" s="810"/>
      <c r="B876" s="810"/>
      <c r="C876" s="810"/>
      <c r="D876" s="810"/>
      <c r="E876" s="810"/>
      <c r="F876" s="810"/>
      <c r="G876" s="810"/>
      <c r="H876" s="810"/>
      <c r="I876" s="125"/>
      <c r="J876" s="125"/>
      <c r="K876" s="125"/>
      <c r="L876" s="125"/>
      <c r="M876" s="125"/>
      <c r="N876" s="125"/>
      <c r="O876" s="125"/>
      <c r="P876" s="125"/>
      <c r="Q876" s="125"/>
      <c r="R876" s="125"/>
      <c r="S876" s="125"/>
      <c r="T876" s="125"/>
      <c r="U876" s="810"/>
      <c r="V876" s="810"/>
      <c r="W876" s="810"/>
      <c r="X876" s="810"/>
      <c r="Y876" s="810"/>
      <c r="Z876" s="810"/>
      <c r="AA876" s="810"/>
      <c r="AB876" s="810"/>
      <c r="AC876" s="810"/>
      <c r="AD876" s="810"/>
      <c r="AE876" s="810"/>
      <c r="AF876" s="810"/>
      <c r="AG876" s="810"/>
      <c r="AH876" s="810"/>
      <c r="AI876" s="810"/>
      <c r="AJ876" s="810"/>
    </row>
    <row r="877" spans="1:36" ht="15.75" customHeight="1">
      <c r="A877" s="810"/>
      <c r="B877" s="810"/>
      <c r="C877" s="810"/>
      <c r="D877" s="810"/>
      <c r="E877" s="810"/>
      <c r="F877" s="810"/>
      <c r="G877" s="810"/>
      <c r="H877" s="810"/>
      <c r="I877" s="125"/>
      <c r="J877" s="125"/>
      <c r="K877" s="125"/>
      <c r="L877" s="125"/>
      <c r="M877" s="125"/>
      <c r="N877" s="125"/>
      <c r="O877" s="125"/>
      <c r="P877" s="125"/>
      <c r="Q877" s="125"/>
      <c r="R877" s="125"/>
      <c r="S877" s="125"/>
      <c r="T877" s="125"/>
      <c r="U877" s="810"/>
      <c r="V877" s="810"/>
      <c r="W877" s="810"/>
      <c r="X877" s="810"/>
      <c r="Y877" s="810"/>
      <c r="Z877" s="810"/>
      <c r="AA877" s="810"/>
      <c r="AB877" s="810"/>
      <c r="AC877" s="810"/>
      <c r="AD877" s="810"/>
      <c r="AE877" s="810"/>
      <c r="AF877" s="810"/>
      <c r="AG877" s="810"/>
      <c r="AH877" s="810"/>
      <c r="AI877" s="810"/>
      <c r="AJ877" s="810"/>
    </row>
    <row r="878" spans="1:36" ht="15.75" customHeight="1">
      <c r="A878" s="810"/>
      <c r="B878" s="810"/>
      <c r="C878" s="810"/>
      <c r="D878" s="810"/>
      <c r="E878" s="810"/>
      <c r="F878" s="810"/>
      <c r="G878" s="810"/>
      <c r="H878" s="810"/>
      <c r="I878" s="125"/>
      <c r="J878" s="125"/>
      <c r="K878" s="125"/>
      <c r="L878" s="125"/>
      <c r="M878" s="125"/>
      <c r="N878" s="125"/>
      <c r="O878" s="125"/>
      <c r="P878" s="125"/>
      <c r="Q878" s="125"/>
      <c r="R878" s="125"/>
      <c r="S878" s="125"/>
      <c r="T878" s="125"/>
      <c r="U878" s="810"/>
      <c r="V878" s="810"/>
      <c r="W878" s="810"/>
      <c r="X878" s="810"/>
      <c r="Y878" s="810"/>
      <c r="Z878" s="810"/>
      <c r="AA878" s="810"/>
      <c r="AB878" s="810"/>
      <c r="AC878" s="810"/>
      <c r="AD878" s="810"/>
      <c r="AE878" s="810"/>
      <c r="AF878" s="810"/>
      <c r="AG878" s="810"/>
      <c r="AH878" s="810"/>
      <c r="AI878" s="810"/>
      <c r="AJ878" s="810"/>
    </row>
    <row r="879" spans="1:36" ht="15.75" customHeight="1">
      <c r="A879" s="810"/>
      <c r="B879" s="810"/>
      <c r="C879" s="810"/>
      <c r="D879" s="810"/>
      <c r="E879" s="810"/>
      <c r="F879" s="810"/>
      <c r="G879" s="810"/>
      <c r="H879" s="810"/>
      <c r="I879" s="125"/>
      <c r="J879" s="125"/>
      <c r="K879" s="125"/>
      <c r="L879" s="125"/>
      <c r="M879" s="125"/>
      <c r="N879" s="125"/>
      <c r="O879" s="125"/>
      <c r="P879" s="125"/>
      <c r="Q879" s="125"/>
      <c r="R879" s="125"/>
      <c r="S879" s="125"/>
      <c r="T879" s="125"/>
      <c r="U879" s="810"/>
      <c r="V879" s="810"/>
      <c r="W879" s="810"/>
      <c r="X879" s="810"/>
      <c r="Y879" s="810"/>
      <c r="Z879" s="810"/>
      <c r="AA879" s="810"/>
      <c r="AB879" s="810"/>
      <c r="AC879" s="810"/>
      <c r="AD879" s="810"/>
      <c r="AE879" s="810"/>
      <c r="AF879" s="810"/>
      <c r="AG879" s="810"/>
      <c r="AH879" s="810"/>
      <c r="AI879" s="810"/>
      <c r="AJ879" s="810"/>
    </row>
    <row r="880" spans="1:36" ht="15.75" customHeight="1">
      <c r="A880" s="810"/>
      <c r="B880" s="810"/>
      <c r="C880" s="810"/>
      <c r="D880" s="810"/>
      <c r="E880" s="810"/>
      <c r="F880" s="810"/>
      <c r="G880" s="810"/>
      <c r="H880" s="810"/>
      <c r="I880" s="125"/>
      <c r="J880" s="125"/>
      <c r="K880" s="125"/>
      <c r="L880" s="125"/>
      <c r="M880" s="125"/>
      <c r="N880" s="125"/>
      <c r="O880" s="125"/>
      <c r="P880" s="125"/>
      <c r="Q880" s="125"/>
      <c r="R880" s="125"/>
      <c r="S880" s="125"/>
      <c r="T880" s="125"/>
      <c r="U880" s="810"/>
      <c r="V880" s="810"/>
      <c r="W880" s="810"/>
      <c r="X880" s="810"/>
      <c r="Y880" s="810"/>
      <c r="Z880" s="810"/>
      <c r="AA880" s="810"/>
      <c r="AB880" s="810"/>
      <c r="AC880" s="810"/>
      <c r="AD880" s="810"/>
      <c r="AE880" s="810"/>
      <c r="AF880" s="810"/>
      <c r="AG880" s="810"/>
      <c r="AH880" s="810"/>
      <c r="AI880" s="810"/>
      <c r="AJ880" s="810"/>
    </row>
    <row r="881" spans="1:36" ht="15.75" customHeight="1">
      <c r="A881" s="810"/>
      <c r="B881" s="810"/>
      <c r="C881" s="810"/>
      <c r="D881" s="810"/>
      <c r="E881" s="810"/>
      <c r="F881" s="810"/>
      <c r="G881" s="810"/>
      <c r="H881" s="810"/>
      <c r="I881" s="125"/>
      <c r="J881" s="125"/>
      <c r="K881" s="125"/>
      <c r="L881" s="125"/>
      <c r="M881" s="125"/>
      <c r="N881" s="125"/>
      <c r="O881" s="125"/>
      <c r="P881" s="125"/>
      <c r="Q881" s="125"/>
      <c r="R881" s="125"/>
      <c r="S881" s="125"/>
      <c r="T881" s="125"/>
      <c r="U881" s="810"/>
      <c r="V881" s="810"/>
      <c r="W881" s="810"/>
      <c r="X881" s="810"/>
      <c r="Y881" s="810"/>
      <c r="Z881" s="810"/>
      <c r="AA881" s="810"/>
      <c r="AB881" s="810"/>
      <c r="AC881" s="810"/>
      <c r="AD881" s="810"/>
      <c r="AE881" s="810"/>
      <c r="AF881" s="810"/>
      <c r="AG881" s="810"/>
      <c r="AH881" s="810"/>
      <c r="AI881" s="810"/>
      <c r="AJ881" s="810"/>
    </row>
    <row r="882" spans="1:36" ht="15.75" customHeight="1">
      <c r="A882" s="810"/>
      <c r="B882" s="810"/>
      <c r="C882" s="810"/>
      <c r="D882" s="810"/>
      <c r="E882" s="810"/>
      <c r="F882" s="810"/>
      <c r="G882" s="810"/>
      <c r="H882" s="810"/>
      <c r="I882" s="125"/>
      <c r="J882" s="125"/>
      <c r="K882" s="125"/>
      <c r="L882" s="125"/>
      <c r="M882" s="125"/>
      <c r="N882" s="125"/>
      <c r="O882" s="125"/>
      <c r="P882" s="125"/>
      <c r="Q882" s="125"/>
      <c r="R882" s="125"/>
      <c r="S882" s="125"/>
      <c r="T882" s="125"/>
      <c r="U882" s="810"/>
      <c r="V882" s="810"/>
      <c r="W882" s="810"/>
      <c r="X882" s="810"/>
      <c r="Y882" s="810"/>
      <c r="Z882" s="810"/>
      <c r="AA882" s="810"/>
      <c r="AB882" s="810"/>
      <c r="AC882" s="810"/>
      <c r="AD882" s="810"/>
      <c r="AE882" s="810"/>
      <c r="AF882" s="810"/>
      <c r="AG882" s="810"/>
      <c r="AH882" s="810"/>
      <c r="AI882" s="810"/>
      <c r="AJ882" s="810"/>
    </row>
    <row r="883" spans="1:36" ht="15.75" customHeight="1">
      <c r="A883" s="810"/>
      <c r="B883" s="810"/>
      <c r="C883" s="810"/>
      <c r="D883" s="810"/>
      <c r="E883" s="810"/>
      <c r="F883" s="810"/>
      <c r="G883" s="810"/>
      <c r="H883" s="810"/>
      <c r="I883" s="125"/>
      <c r="J883" s="125"/>
      <c r="K883" s="125"/>
      <c r="L883" s="125"/>
      <c r="M883" s="125"/>
      <c r="N883" s="125"/>
      <c r="O883" s="125"/>
      <c r="P883" s="125"/>
      <c r="Q883" s="125"/>
      <c r="R883" s="125"/>
      <c r="S883" s="125"/>
      <c r="T883" s="125"/>
      <c r="U883" s="810"/>
      <c r="V883" s="810"/>
      <c r="W883" s="810"/>
      <c r="X883" s="810"/>
      <c r="Y883" s="810"/>
      <c r="Z883" s="810"/>
      <c r="AA883" s="810"/>
      <c r="AB883" s="810"/>
      <c r="AC883" s="810"/>
      <c r="AD883" s="810"/>
      <c r="AE883" s="810"/>
      <c r="AF883" s="810"/>
      <c r="AG883" s="810"/>
      <c r="AH883" s="810"/>
      <c r="AI883" s="810"/>
      <c r="AJ883" s="810"/>
    </row>
    <row r="884" spans="1:36" ht="15.75" customHeight="1">
      <c r="A884" s="810"/>
      <c r="B884" s="810"/>
      <c r="C884" s="810"/>
      <c r="D884" s="810"/>
      <c r="E884" s="810"/>
      <c r="F884" s="810"/>
      <c r="G884" s="810"/>
      <c r="H884" s="810"/>
      <c r="I884" s="125"/>
      <c r="J884" s="125"/>
      <c r="K884" s="125"/>
      <c r="L884" s="125"/>
      <c r="M884" s="125"/>
      <c r="N884" s="125"/>
      <c r="O884" s="125"/>
      <c r="P884" s="125"/>
      <c r="Q884" s="125"/>
      <c r="R884" s="125"/>
      <c r="S884" s="125"/>
      <c r="T884" s="125"/>
      <c r="U884" s="810"/>
      <c r="V884" s="810"/>
      <c r="W884" s="810"/>
      <c r="X884" s="810"/>
      <c r="Y884" s="810"/>
      <c r="Z884" s="810"/>
      <c r="AA884" s="810"/>
      <c r="AB884" s="810"/>
      <c r="AC884" s="810"/>
      <c r="AD884" s="810"/>
      <c r="AE884" s="810"/>
      <c r="AF884" s="810"/>
      <c r="AG884" s="810"/>
      <c r="AH884" s="810"/>
      <c r="AI884" s="810"/>
      <c r="AJ884" s="810"/>
    </row>
    <row r="885" spans="1:36" ht="15.75" customHeight="1">
      <c r="A885" s="810"/>
      <c r="B885" s="810"/>
      <c r="C885" s="810"/>
      <c r="D885" s="810"/>
      <c r="E885" s="810"/>
      <c r="F885" s="810"/>
      <c r="G885" s="810"/>
      <c r="H885" s="810"/>
      <c r="I885" s="125"/>
      <c r="J885" s="125"/>
      <c r="K885" s="125"/>
      <c r="L885" s="125"/>
      <c r="M885" s="125"/>
      <c r="N885" s="125"/>
      <c r="O885" s="125"/>
      <c r="P885" s="125"/>
      <c r="Q885" s="125"/>
      <c r="R885" s="125"/>
      <c r="S885" s="125"/>
      <c r="T885" s="125"/>
      <c r="U885" s="810"/>
      <c r="V885" s="810"/>
      <c r="W885" s="810"/>
      <c r="X885" s="810"/>
      <c r="Y885" s="810"/>
      <c r="Z885" s="810"/>
      <c r="AA885" s="810"/>
      <c r="AB885" s="810"/>
      <c r="AC885" s="810"/>
      <c r="AD885" s="810"/>
      <c r="AE885" s="810"/>
      <c r="AF885" s="810"/>
      <c r="AG885" s="810"/>
      <c r="AH885" s="810"/>
      <c r="AI885" s="810"/>
      <c r="AJ885" s="810"/>
    </row>
    <row r="886" spans="1:36" ht="15.75" customHeight="1">
      <c r="A886" s="810"/>
      <c r="B886" s="810"/>
      <c r="C886" s="810"/>
      <c r="D886" s="810"/>
      <c r="E886" s="810"/>
      <c r="F886" s="810"/>
      <c r="G886" s="810"/>
      <c r="H886" s="810"/>
      <c r="I886" s="125"/>
      <c r="J886" s="125"/>
      <c r="K886" s="125"/>
      <c r="L886" s="125"/>
      <c r="M886" s="125"/>
      <c r="N886" s="125"/>
      <c r="O886" s="125"/>
      <c r="P886" s="125"/>
      <c r="Q886" s="125"/>
      <c r="R886" s="125"/>
      <c r="S886" s="125"/>
      <c r="T886" s="125"/>
      <c r="U886" s="810"/>
      <c r="V886" s="810"/>
      <c r="W886" s="810"/>
      <c r="X886" s="810"/>
      <c r="Y886" s="810"/>
      <c r="Z886" s="810"/>
      <c r="AA886" s="810"/>
      <c r="AB886" s="810"/>
      <c r="AC886" s="810"/>
      <c r="AD886" s="810"/>
      <c r="AE886" s="810"/>
      <c r="AF886" s="810"/>
      <c r="AG886" s="810"/>
      <c r="AH886" s="810"/>
      <c r="AI886" s="810"/>
      <c r="AJ886" s="810"/>
    </row>
    <row r="887" spans="1:36" ht="15.75" customHeight="1">
      <c r="A887" s="810"/>
      <c r="B887" s="810"/>
      <c r="C887" s="810"/>
      <c r="D887" s="810"/>
      <c r="E887" s="810"/>
      <c r="F887" s="810"/>
      <c r="G887" s="810"/>
      <c r="H887" s="810"/>
      <c r="I887" s="125"/>
      <c r="J887" s="125"/>
      <c r="K887" s="125"/>
      <c r="L887" s="125"/>
      <c r="M887" s="125"/>
      <c r="N887" s="125"/>
      <c r="O887" s="125"/>
      <c r="P887" s="125"/>
      <c r="Q887" s="125"/>
      <c r="R887" s="125"/>
      <c r="S887" s="125"/>
      <c r="T887" s="125"/>
      <c r="U887" s="810"/>
      <c r="V887" s="810"/>
      <c r="W887" s="810"/>
      <c r="X887" s="810"/>
      <c r="Y887" s="810"/>
      <c r="Z887" s="810"/>
      <c r="AA887" s="810"/>
      <c r="AB887" s="810"/>
      <c r="AC887" s="810"/>
      <c r="AD887" s="810"/>
      <c r="AE887" s="810"/>
      <c r="AF887" s="810"/>
      <c r="AG887" s="810"/>
      <c r="AH887" s="810"/>
      <c r="AI887" s="810"/>
      <c r="AJ887" s="810"/>
    </row>
    <row r="888" spans="1:36" ht="15.75" customHeight="1">
      <c r="A888" s="810"/>
      <c r="B888" s="810"/>
      <c r="C888" s="810"/>
      <c r="D888" s="810"/>
      <c r="E888" s="810"/>
      <c r="F888" s="810"/>
      <c r="G888" s="810"/>
      <c r="H888" s="810"/>
      <c r="I888" s="125"/>
      <c r="J888" s="125"/>
      <c r="K888" s="125"/>
      <c r="L888" s="125"/>
      <c r="M888" s="125"/>
      <c r="N888" s="125"/>
      <c r="O888" s="125"/>
      <c r="P888" s="125"/>
      <c r="Q888" s="125"/>
      <c r="R888" s="125"/>
      <c r="S888" s="125"/>
      <c r="T888" s="125"/>
      <c r="U888" s="810"/>
      <c r="V888" s="810"/>
      <c r="W888" s="810"/>
      <c r="X888" s="810"/>
      <c r="Y888" s="810"/>
      <c r="Z888" s="810"/>
      <c r="AA888" s="810"/>
      <c r="AB888" s="810"/>
      <c r="AC888" s="810"/>
      <c r="AD888" s="810"/>
      <c r="AE888" s="810"/>
      <c r="AF888" s="810"/>
      <c r="AG888" s="810"/>
      <c r="AH888" s="810"/>
      <c r="AI888" s="810"/>
      <c r="AJ888" s="810"/>
    </row>
    <row r="889" spans="1:36" ht="15.75" customHeight="1">
      <c r="A889" s="810"/>
      <c r="B889" s="810"/>
      <c r="C889" s="810"/>
      <c r="D889" s="810"/>
      <c r="E889" s="810"/>
      <c r="F889" s="810"/>
      <c r="G889" s="810"/>
      <c r="H889" s="810"/>
      <c r="I889" s="125"/>
      <c r="J889" s="125"/>
      <c r="K889" s="125"/>
      <c r="L889" s="125"/>
      <c r="M889" s="125"/>
      <c r="N889" s="125"/>
      <c r="O889" s="125"/>
      <c r="P889" s="125"/>
      <c r="Q889" s="125"/>
      <c r="R889" s="125"/>
      <c r="S889" s="125"/>
      <c r="T889" s="125"/>
      <c r="U889" s="810"/>
      <c r="V889" s="810"/>
      <c r="W889" s="810"/>
      <c r="X889" s="810"/>
      <c r="Y889" s="810"/>
      <c r="Z889" s="810"/>
      <c r="AA889" s="810"/>
      <c r="AB889" s="810"/>
      <c r="AC889" s="810"/>
      <c r="AD889" s="810"/>
      <c r="AE889" s="810"/>
      <c r="AF889" s="810"/>
      <c r="AG889" s="810"/>
      <c r="AH889" s="810"/>
      <c r="AI889" s="810"/>
      <c r="AJ889" s="810"/>
    </row>
    <row r="890" spans="1:36" ht="15.75" customHeight="1">
      <c r="A890" s="810"/>
      <c r="B890" s="810"/>
      <c r="C890" s="810"/>
      <c r="D890" s="810"/>
      <c r="E890" s="810"/>
      <c r="F890" s="810"/>
      <c r="G890" s="810"/>
      <c r="H890" s="810"/>
      <c r="I890" s="125"/>
      <c r="J890" s="125"/>
      <c r="K890" s="125"/>
      <c r="L890" s="125"/>
      <c r="M890" s="125"/>
      <c r="N890" s="125"/>
      <c r="O890" s="125"/>
      <c r="P890" s="125"/>
      <c r="Q890" s="125"/>
      <c r="R890" s="125"/>
      <c r="S890" s="125"/>
      <c r="T890" s="125"/>
      <c r="U890" s="810"/>
      <c r="V890" s="810"/>
      <c r="W890" s="810"/>
      <c r="X890" s="810"/>
      <c r="Y890" s="810"/>
      <c r="Z890" s="810"/>
      <c r="AA890" s="810"/>
      <c r="AB890" s="810"/>
      <c r="AC890" s="810"/>
      <c r="AD890" s="810"/>
      <c r="AE890" s="810"/>
      <c r="AF890" s="810"/>
      <c r="AG890" s="810"/>
      <c r="AH890" s="810"/>
      <c r="AI890" s="810"/>
      <c r="AJ890" s="810"/>
    </row>
    <row r="891" spans="1:36" ht="15.75" customHeight="1">
      <c r="A891" s="810"/>
      <c r="B891" s="810"/>
      <c r="C891" s="810"/>
      <c r="D891" s="810"/>
      <c r="E891" s="810"/>
      <c r="F891" s="810"/>
      <c r="G891" s="810"/>
      <c r="H891" s="810"/>
      <c r="I891" s="125"/>
      <c r="J891" s="125"/>
      <c r="K891" s="125"/>
      <c r="L891" s="125"/>
      <c r="M891" s="125"/>
      <c r="N891" s="125"/>
      <c r="O891" s="125"/>
      <c r="P891" s="125"/>
      <c r="Q891" s="125"/>
      <c r="R891" s="125"/>
      <c r="S891" s="125"/>
      <c r="T891" s="125"/>
      <c r="U891" s="810"/>
      <c r="V891" s="810"/>
      <c r="W891" s="810"/>
      <c r="X891" s="810"/>
      <c r="Y891" s="810"/>
      <c r="Z891" s="810"/>
      <c r="AA891" s="810"/>
      <c r="AB891" s="810"/>
      <c r="AC891" s="810"/>
      <c r="AD891" s="810"/>
      <c r="AE891" s="810"/>
      <c r="AF891" s="810"/>
      <c r="AG891" s="810"/>
      <c r="AH891" s="810"/>
      <c r="AI891" s="810"/>
      <c r="AJ891" s="810"/>
    </row>
    <row r="892" spans="1:36" ht="15.75" customHeight="1">
      <c r="A892" s="810"/>
      <c r="B892" s="810"/>
      <c r="C892" s="810"/>
      <c r="D892" s="810"/>
      <c r="E892" s="810"/>
      <c r="F892" s="810"/>
      <c r="G892" s="810"/>
      <c r="H892" s="810"/>
      <c r="I892" s="125"/>
      <c r="J892" s="125"/>
      <c r="K892" s="125"/>
      <c r="L892" s="125"/>
      <c r="M892" s="125"/>
      <c r="N892" s="125"/>
      <c r="O892" s="125"/>
      <c r="P892" s="125"/>
      <c r="Q892" s="125"/>
      <c r="R892" s="125"/>
      <c r="S892" s="125"/>
      <c r="T892" s="125"/>
      <c r="U892" s="810"/>
      <c r="V892" s="810"/>
      <c r="W892" s="810"/>
      <c r="X892" s="810"/>
      <c r="Y892" s="810"/>
      <c r="Z892" s="810"/>
      <c r="AA892" s="810"/>
      <c r="AB892" s="810"/>
      <c r="AC892" s="810"/>
      <c r="AD892" s="810"/>
      <c r="AE892" s="810"/>
      <c r="AF892" s="810"/>
      <c r="AG892" s="810"/>
      <c r="AH892" s="810"/>
      <c r="AI892" s="810"/>
      <c r="AJ892" s="810"/>
    </row>
    <row r="893" spans="1:36" ht="15.75" customHeight="1">
      <c r="A893" s="810"/>
      <c r="B893" s="810"/>
      <c r="C893" s="810"/>
      <c r="D893" s="810"/>
      <c r="E893" s="810"/>
      <c r="F893" s="810"/>
      <c r="G893" s="810"/>
      <c r="H893" s="810"/>
      <c r="I893" s="125"/>
      <c r="J893" s="125"/>
      <c r="K893" s="125"/>
      <c r="L893" s="125"/>
      <c r="M893" s="125"/>
      <c r="N893" s="125"/>
      <c r="O893" s="125"/>
      <c r="P893" s="125"/>
      <c r="Q893" s="125"/>
      <c r="R893" s="125"/>
      <c r="S893" s="125"/>
      <c r="T893" s="125"/>
      <c r="U893" s="810"/>
      <c r="V893" s="810"/>
      <c r="W893" s="810"/>
      <c r="X893" s="810"/>
      <c r="Y893" s="810"/>
      <c r="Z893" s="810"/>
      <c r="AA893" s="810"/>
      <c r="AB893" s="810"/>
      <c r="AC893" s="810"/>
      <c r="AD893" s="810"/>
      <c r="AE893" s="810"/>
      <c r="AF893" s="810"/>
      <c r="AG893" s="810"/>
      <c r="AH893" s="810"/>
      <c r="AI893" s="810"/>
      <c r="AJ893" s="810"/>
    </row>
    <row r="894" spans="1:36" ht="15.75" customHeight="1">
      <c r="A894" s="810"/>
      <c r="B894" s="810"/>
      <c r="C894" s="810"/>
      <c r="D894" s="810"/>
      <c r="E894" s="810"/>
      <c r="F894" s="810"/>
      <c r="G894" s="810"/>
      <c r="H894" s="810"/>
      <c r="I894" s="125"/>
      <c r="J894" s="125"/>
      <c r="K894" s="125"/>
      <c r="L894" s="125"/>
      <c r="M894" s="125"/>
      <c r="N894" s="125"/>
      <c r="O894" s="125"/>
      <c r="P894" s="125"/>
      <c r="Q894" s="125"/>
      <c r="R894" s="125"/>
      <c r="S894" s="125"/>
      <c r="T894" s="125"/>
      <c r="U894" s="810"/>
      <c r="V894" s="810"/>
      <c r="W894" s="810"/>
      <c r="X894" s="810"/>
      <c r="Y894" s="810"/>
      <c r="Z894" s="810"/>
      <c r="AA894" s="810"/>
      <c r="AB894" s="810"/>
      <c r="AC894" s="810"/>
      <c r="AD894" s="810"/>
      <c r="AE894" s="810"/>
      <c r="AF894" s="810"/>
      <c r="AG894" s="810"/>
      <c r="AH894" s="810"/>
      <c r="AI894" s="810"/>
      <c r="AJ894" s="810"/>
    </row>
    <row r="895" spans="1:36" ht="15.75" customHeight="1">
      <c r="A895" s="810"/>
      <c r="B895" s="810"/>
      <c r="C895" s="810"/>
      <c r="D895" s="810"/>
      <c r="E895" s="810"/>
      <c r="F895" s="810"/>
      <c r="G895" s="810"/>
      <c r="H895" s="810"/>
      <c r="I895" s="125"/>
      <c r="J895" s="125"/>
      <c r="K895" s="125"/>
      <c r="L895" s="125"/>
      <c r="M895" s="125"/>
      <c r="N895" s="125"/>
      <c r="O895" s="125"/>
      <c r="P895" s="125"/>
      <c r="Q895" s="125"/>
      <c r="R895" s="125"/>
      <c r="S895" s="125"/>
      <c r="T895" s="125"/>
      <c r="U895" s="810"/>
      <c r="V895" s="810"/>
      <c r="W895" s="810"/>
      <c r="X895" s="810"/>
      <c r="Y895" s="810"/>
      <c r="Z895" s="810"/>
      <c r="AA895" s="810"/>
      <c r="AB895" s="810"/>
      <c r="AC895" s="810"/>
      <c r="AD895" s="810"/>
      <c r="AE895" s="810"/>
      <c r="AF895" s="810"/>
      <c r="AG895" s="810"/>
      <c r="AH895" s="810"/>
      <c r="AI895" s="810"/>
      <c r="AJ895" s="810"/>
    </row>
    <row r="896" spans="1:36" ht="15.75" customHeight="1">
      <c r="A896" s="810"/>
      <c r="B896" s="810"/>
      <c r="C896" s="810"/>
      <c r="D896" s="810"/>
      <c r="E896" s="810"/>
      <c r="F896" s="810"/>
      <c r="G896" s="810"/>
      <c r="H896" s="810"/>
      <c r="I896" s="125"/>
      <c r="J896" s="125"/>
      <c r="K896" s="125"/>
      <c r="L896" s="125"/>
      <c r="M896" s="125"/>
      <c r="N896" s="125"/>
      <c r="O896" s="125"/>
      <c r="P896" s="125"/>
      <c r="Q896" s="125"/>
      <c r="R896" s="125"/>
      <c r="S896" s="125"/>
      <c r="T896" s="125"/>
      <c r="U896" s="810"/>
      <c r="V896" s="810"/>
      <c r="W896" s="810"/>
      <c r="X896" s="810"/>
      <c r="Y896" s="810"/>
      <c r="Z896" s="810"/>
      <c r="AA896" s="810"/>
      <c r="AB896" s="810"/>
      <c r="AC896" s="810"/>
      <c r="AD896" s="810"/>
      <c r="AE896" s="810"/>
      <c r="AF896" s="810"/>
      <c r="AG896" s="810"/>
      <c r="AH896" s="810"/>
      <c r="AI896" s="810"/>
      <c r="AJ896" s="810"/>
    </row>
    <row r="897" spans="1:36" ht="15.75" customHeight="1">
      <c r="A897" s="810"/>
      <c r="B897" s="810"/>
      <c r="C897" s="810"/>
      <c r="D897" s="810"/>
      <c r="E897" s="810"/>
      <c r="F897" s="810"/>
      <c r="G897" s="810"/>
      <c r="H897" s="810"/>
      <c r="I897" s="125"/>
      <c r="J897" s="125"/>
      <c r="K897" s="125"/>
      <c r="L897" s="125"/>
      <c r="M897" s="125"/>
      <c r="N897" s="125"/>
      <c r="O897" s="125"/>
      <c r="P897" s="125"/>
      <c r="Q897" s="125"/>
      <c r="R897" s="125"/>
      <c r="S897" s="125"/>
      <c r="T897" s="125"/>
      <c r="U897" s="810"/>
      <c r="V897" s="810"/>
      <c r="W897" s="810"/>
      <c r="X897" s="810"/>
      <c r="Y897" s="810"/>
      <c r="Z897" s="810"/>
      <c r="AA897" s="810"/>
      <c r="AB897" s="810"/>
      <c r="AC897" s="810"/>
      <c r="AD897" s="810"/>
      <c r="AE897" s="810"/>
      <c r="AF897" s="810"/>
      <c r="AG897" s="810"/>
      <c r="AH897" s="810"/>
      <c r="AI897" s="810"/>
      <c r="AJ897" s="810"/>
    </row>
    <row r="898" spans="1:36" ht="15.75" customHeight="1">
      <c r="A898" s="810"/>
      <c r="B898" s="810"/>
      <c r="C898" s="810"/>
      <c r="D898" s="810"/>
      <c r="E898" s="810"/>
      <c r="F898" s="810"/>
      <c r="G898" s="810"/>
      <c r="H898" s="810"/>
      <c r="I898" s="125"/>
      <c r="J898" s="125"/>
      <c r="K898" s="125"/>
      <c r="L898" s="125"/>
      <c r="M898" s="125"/>
      <c r="N898" s="125"/>
      <c r="O898" s="125"/>
      <c r="P898" s="125"/>
      <c r="Q898" s="125"/>
      <c r="R898" s="125"/>
      <c r="S898" s="125"/>
      <c r="T898" s="125"/>
      <c r="U898" s="810"/>
      <c r="V898" s="810"/>
      <c r="W898" s="810"/>
      <c r="X898" s="810"/>
      <c r="Y898" s="810"/>
      <c r="Z898" s="810"/>
      <c r="AA898" s="810"/>
      <c r="AB898" s="810"/>
      <c r="AC898" s="810"/>
      <c r="AD898" s="810"/>
      <c r="AE898" s="810"/>
      <c r="AF898" s="810"/>
      <c r="AG898" s="810"/>
      <c r="AH898" s="810"/>
      <c r="AI898" s="810"/>
      <c r="AJ898" s="810"/>
    </row>
    <row r="899" spans="1:36" ht="15.75" customHeight="1">
      <c r="A899" s="810"/>
      <c r="B899" s="810"/>
      <c r="C899" s="810"/>
      <c r="D899" s="810"/>
      <c r="E899" s="810"/>
      <c r="F899" s="810"/>
      <c r="G899" s="810"/>
      <c r="H899" s="810"/>
      <c r="I899" s="125"/>
      <c r="J899" s="125"/>
      <c r="K899" s="125"/>
      <c r="L899" s="125"/>
      <c r="M899" s="125"/>
      <c r="N899" s="125"/>
      <c r="O899" s="125"/>
      <c r="P899" s="125"/>
      <c r="Q899" s="125"/>
      <c r="R899" s="125"/>
      <c r="S899" s="125"/>
      <c r="T899" s="125"/>
      <c r="U899" s="810"/>
      <c r="V899" s="810"/>
      <c r="W899" s="810"/>
      <c r="X899" s="810"/>
      <c r="Y899" s="810"/>
      <c r="Z899" s="810"/>
      <c r="AA899" s="810"/>
      <c r="AB899" s="810"/>
      <c r="AC899" s="810"/>
      <c r="AD899" s="810"/>
      <c r="AE899" s="810"/>
      <c r="AF899" s="810"/>
      <c r="AG899" s="810"/>
      <c r="AH899" s="810"/>
      <c r="AI899" s="810"/>
      <c r="AJ899" s="810"/>
    </row>
    <row r="900" spans="1:36" ht="15.75" customHeight="1">
      <c r="A900" s="810"/>
      <c r="B900" s="810"/>
      <c r="C900" s="810"/>
      <c r="D900" s="810"/>
      <c r="E900" s="810"/>
      <c r="F900" s="810"/>
      <c r="G900" s="810"/>
      <c r="H900" s="810"/>
      <c r="I900" s="125"/>
      <c r="J900" s="125"/>
      <c r="K900" s="125"/>
      <c r="L900" s="125"/>
      <c r="M900" s="125"/>
      <c r="N900" s="125"/>
      <c r="O900" s="125"/>
      <c r="P900" s="125"/>
      <c r="Q900" s="125"/>
      <c r="R900" s="125"/>
      <c r="S900" s="125"/>
      <c r="T900" s="125"/>
      <c r="U900" s="810"/>
      <c r="V900" s="810"/>
      <c r="W900" s="810"/>
      <c r="X900" s="810"/>
      <c r="Y900" s="810"/>
      <c r="Z900" s="810"/>
      <c r="AA900" s="810"/>
      <c r="AB900" s="810"/>
      <c r="AC900" s="810"/>
      <c r="AD900" s="810"/>
      <c r="AE900" s="810"/>
      <c r="AF900" s="810"/>
      <c r="AG900" s="810"/>
      <c r="AH900" s="810"/>
      <c r="AI900" s="810"/>
      <c r="AJ900" s="810"/>
    </row>
    <row r="901" spans="1:36" ht="15.75" customHeight="1">
      <c r="A901" s="810"/>
      <c r="B901" s="810"/>
      <c r="C901" s="810"/>
      <c r="D901" s="810"/>
      <c r="E901" s="810"/>
      <c r="F901" s="810"/>
      <c r="G901" s="810"/>
      <c r="H901" s="810"/>
      <c r="I901" s="125"/>
      <c r="J901" s="125"/>
      <c r="K901" s="125"/>
      <c r="L901" s="125"/>
      <c r="M901" s="125"/>
      <c r="N901" s="125"/>
      <c r="O901" s="125"/>
      <c r="P901" s="125"/>
      <c r="Q901" s="125"/>
      <c r="R901" s="125"/>
      <c r="S901" s="125"/>
      <c r="T901" s="125"/>
      <c r="U901" s="810"/>
      <c r="V901" s="810"/>
      <c r="W901" s="810"/>
      <c r="X901" s="810"/>
      <c r="Y901" s="810"/>
      <c r="Z901" s="810"/>
      <c r="AA901" s="810"/>
      <c r="AB901" s="810"/>
      <c r="AC901" s="810"/>
      <c r="AD901" s="810"/>
      <c r="AE901" s="810"/>
      <c r="AF901" s="810"/>
      <c r="AG901" s="810"/>
      <c r="AH901" s="810"/>
      <c r="AI901" s="810"/>
      <c r="AJ901" s="810"/>
    </row>
    <row r="902" spans="1:36" ht="15.75" customHeight="1">
      <c r="A902" s="810"/>
      <c r="B902" s="810"/>
      <c r="C902" s="810"/>
      <c r="D902" s="810"/>
      <c r="E902" s="810"/>
      <c r="F902" s="810"/>
      <c r="G902" s="810"/>
      <c r="H902" s="810"/>
      <c r="I902" s="125"/>
      <c r="J902" s="125"/>
      <c r="K902" s="125"/>
      <c r="L902" s="125"/>
      <c r="M902" s="125"/>
      <c r="N902" s="125"/>
      <c r="O902" s="125"/>
      <c r="P902" s="125"/>
      <c r="Q902" s="125"/>
      <c r="R902" s="125"/>
      <c r="S902" s="125"/>
      <c r="T902" s="125"/>
      <c r="U902" s="810"/>
      <c r="V902" s="810"/>
      <c r="W902" s="810"/>
      <c r="X902" s="810"/>
      <c r="Y902" s="810"/>
      <c r="Z902" s="810"/>
      <c r="AA902" s="810"/>
      <c r="AB902" s="810"/>
      <c r="AC902" s="810"/>
      <c r="AD902" s="810"/>
      <c r="AE902" s="810"/>
      <c r="AF902" s="810"/>
      <c r="AG902" s="810"/>
      <c r="AH902" s="810"/>
      <c r="AI902" s="810"/>
      <c r="AJ902" s="810"/>
    </row>
    <row r="903" spans="1:36" ht="15.75" customHeight="1">
      <c r="A903" s="810"/>
      <c r="B903" s="810"/>
      <c r="C903" s="810"/>
      <c r="D903" s="810"/>
      <c r="E903" s="810"/>
      <c r="F903" s="810"/>
      <c r="G903" s="810"/>
      <c r="H903" s="810"/>
      <c r="I903" s="125"/>
      <c r="J903" s="125"/>
      <c r="K903" s="125"/>
      <c r="L903" s="125"/>
      <c r="M903" s="125"/>
      <c r="N903" s="125"/>
      <c r="O903" s="125"/>
      <c r="P903" s="125"/>
      <c r="Q903" s="125"/>
      <c r="R903" s="125"/>
      <c r="S903" s="125"/>
      <c r="T903" s="125"/>
      <c r="U903" s="810"/>
      <c r="V903" s="810"/>
      <c r="W903" s="810"/>
      <c r="X903" s="810"/>
      <c r="Y903" s="810"/>
      <c r="Z903" s="810"/>
      <c r="AA903" s="810"/>
      <c r="AB903" s="810"/>
      <c r="AC903" s="810"/>
      <c r="AD903" s="810"/>
      <c r="AE903" s="810"/>
      <c r="AF903" s="810"/>
      <c r="AG903" s="810"/>
      <c r="AH903" s="810"/>
      <c r="AI903" s="810"/>
      <c r="AJ903" s="810"/>
    </row>
    <row r="904" spans="1:36" ht="15.75" customHeight="1">
      <c r="A904" s="810"/>
      <c r="B904" s="810"/>
      <c r="C904" s="810"/>
      <c r="D904" s="810"/>
      <c r="E904" s="810"/>
      <c r="F904" s="810"/>
      <c r="G904" s="810"/>
      <c r="H904" s="810"/>
      <c r="I904" s="125"/>
      <c r="J904" s="125"/>
      <c r="K904" s="125"/>
      <c r="L904" s="125"/>
      <c r="M904" s="125"/>
      <c r="N904" s="125"/>
      <c r="O904" s="125"/>
      <c r="P904" s="125"/>
      <c r="Q904" s="125"/>
      <c r="R904" s="125"/>
      <c r="S904" s="125"/>
      <c r="T904" s="125"/>
      <c r="U904" s="810"/>
      <c r="V904" s="810"/>
      <c r="W904" s="810"/>
      <c r="X904" s="810"/>
      <c r="Y904" s="810"/>
      <c r="Z904" s="810"/>
      <c r="AA904" s="810"/>
      <c r="AB904" s="810"/>
      <c r="AC904" s="810"/>
      <c r="AD904" s="810"/>
      <c r="AE904" s="810"/>
      <c r="AF904" s="810"/>
      <c r="AG904" s="810"/>
      <c r="AH904" s="810"/>
      <c r="AI904" s="810"/>
      <c r="AJ904" s="810"/>
    </row>
    <row r="905" spans="1:36" ht="15.75" customHeight="1">
      <c r="A905" s="810"/>
      <c r="B905" s="810"/>
      <c r="C905" s="810"/>
      <c r="D905" s="810"/>
      <c r="E905" s="810"/>
      <c r="F905" s="810"/>
      <c r="G905" s="810"/>
      <c r="H905" s="810"/>
      <c r="I905" s="125"/>
      <c r="J905" s="125"/>
      <c r="K905" s="125"/>
      <c r="L905" s="125"/>
      <c r="M905" s="125"/>
      <c r="N905" s="125"/>
      <c r="O905" s="125"/>
      <c r="P905" s="125"/>
      <c r="Q905" s="125"/>
      <c r="R905" s="125"/>
      <c r="S905" s="125"/>
      <c r="T905" s="125"/>
      <c r="U905" s="810"/>
      <c r="V905" s="810"/>
      <c r="W905" s="810"/>
      <c r="X905" s="810"/>
      <c r="Y905" s="810"/>
      <c r="Z905" s="810"/>
      <c r="AA905" s="810"/>
      <c r="AB905" s="810"/>
      <c r="AC905" s="810"/>
      <c r="AD905" s="810"/>
      <c r="AE905" s="810"/>
      <c r="AF905" s="810"/>
      <c r="AG905" s="810"/>
      <c r="AH905" s="810"/>
      <c r="AI905" s="810"/>
      <c r="AJ905" s="810"/>
    </row>
    <row r="906" spans="1:36" ht="15.75" customHeight="1">
      <c r="A906" s="810"/>
      <c r="B906" s="810"/>
      <c r="C906" s="810"/>
      <c r="D906" s="810"/>
      <c r="E906" s="810"/>
      <c r="F906" s="810"/>
      <c r="G906" s="810"/>
      <c r="H906" s="810"/>
      <c r="I906" s="125"/>
      <c r="J906" s="125"/>
      <c r="K906" s="125"/>
      <c r="L906" s="125"/>
      <c r="M906" s="125"/>
      <c r="N906" s="125"/>
      <c r="O906" s="125"/>
      <c r="P906" s="125"/>
      <c r="Q906" s="125"/>
      <c r="R906" s="125"/>
      <c r="S906" s="125"/>
      <c r="T906" s="125"/>
      <c r="U906" s="810"/>
      <c r="V906" s="810"/>
      <c r="W906" s="810"/>
      <c r="X906" s="810"/>
      <c r="Y906" s="810"/>
      <c r="Z906" s="810"/>
      <c r="AA906" s="810"/>
      <c r="AB906" s="810"/>
      <c r="AC906" s="810"/>
      <c r="AD906" s="810"/>
      <c r="AE906" s="810"/>
      <c r="AF906" s="810"/>
      <c r="AG906" s="810"/>
      <c r="AH906" s="810"/>
      <c r="AI906" s="810"/>
      <c r="AJ906" s="810"/>
    </row>
    <row r="907" spans="1:36" ht="15.75" customHeight="1">
      <c r="A907" s="810"/>
      <c r="B907" s="810"/>
      <c r="C907" s="810"/>
      <c r="D907" s="810"/>
      <c r="E907" s="810"/>
      <c r="F907" s="810"/>
      <c r="G907" s="810"/>
      <c r="H907" s="810"/>
      <c r="I907" s="125"/>
      <c r="J907" s="125"/>
      <c r="K907" s="125"/>
      <c r="L907" s="125"/>
      <c r="M907" s="125"/>
      <c r="N907" s="125"/>
      <c r="O907" s="125"/>
      <c r="P907" s="125"/>
      <c r="Q907" s="125"/>
      <c r="R907" s="125"/>
      <c r="S907" s="125"/>
      <c r="T907" s="125"/>
      <c r="U907" s="810"/>
      <c r="V907" s="810"/>
      <c r="W907" s="810"/>
      <c r="X907" s="810"/>
      <c r="Y907" s="810"/>
      <c r="Z907" s="810"/>
      <c r="AA907" s="810"/>
      <c r="AB907" s="810"/>
      <c r="AC907" s="810"/>
      <c r="AD907" s="810"/>
      <c r="AE907" s="810"/>
      <c r="AF907" s="810"/>
      <c r="AG907" s="810"/>
      <c r="AH907" s="810"/>
      <c r="AI907" s="810"/>
      <c r="AJ907" s="810"/>
    </row>
    <row r="908" spans="1:36" ht="15.75" customHeight="1">
      <c r="A908" s="810"/>
      <c r="B908" s="810"/>
      <c r="C908" s="810"/>
      <c r="D908" s="810"/>
      <c r="E908" s="810"/>
      <c r="F908" s="810"/>
      <c r="G908" s="810"/>
      <c r="H908" s="810"/>
      <c r="I908" s="125"/>
      <c r="J908" s="125"/>
      <c r="K908" s="125"/>
      <c r="L908" s="125"/>
      <c r="M908" s="125"/>
      <c r="N908" s="125"/>
      <c r="O908" s="125"/>
      <c r="P908" s="125"/>
      <c r="Q908" s="125"/>
      <c r="R908" s="125"/>
      <c r="S908" s="125"/>
      <c r="T908" s="125"/>
      <c r="U908" s="810"/>
      <c r="V908" s="810"/>
      <c r="W908" s="810"/>
      <c r="X908" s="810"/>
      <c r="Y908" s="810"/>
      <c r="Z908" s="810"/>
      <c r="AA908" s="810"/>
      <c r="AB908" s="810"/>
      <c r="AC908" s="810"/>
      <c r="AD908" s="810"/>
      <c r="AE908" s="810"/>
      <c r="AF908" s="810"/>
      <c r="AG908" s="810"/>
      <c r="AH908" s="810"/>
      <c r="AI908" s="810"/>
      <c r="AJ908" s="810"/>
    </row>
    <row r="909" spans="1:36" ht="15.75" customHeight="1">
      <c r="A909" s="810"/>
      <c r="B909" s="810"/>
      <c r="C909" s="810"/>
      <c r="D909" s="810"/>
      <c r="E909" s="810"/>
      <c r="F909" s="810"/>
      <c r="G909" s="810"/>
      <c r="H909" s="810"/>
      <c r="I909" s="125"/>
      <c r="J909" s="125"/>
      <c r="K909" s="125"/>
      <c r="L909" s="125"/>
      <c r="M909" s="125"/>
      <c r="N909" s="125"/>
      <c r="O909" s="125"/>
      <c r="P909" s="125"/>
      <c r="Q909" s="125"/>
      <c r="R909" s="125"/>
      <c r="S909" s="125"/>
      <c r="T909" s="125"/>
      <c r="U909" s="810"/>
      <c r="V909" s="810"/>
      <c r="W909" s="810"/>
      <c r="X909" s="810"/>
      <c r="Y909" s="810"/>
      <c r="Z909" s="810"/>
      <c r="AA909" s="810"/>
      <c r="AB909" s="810"/>
      <c r="AC909" s="810"/>
      <c r="AD909" s="810"/>
      <c r="AE909" s="810"/>
      <c r="AF909" s="810"/>
      <c r="AG909" s="810"/>
      <c r="AH909" s="810"/>
      <c r="AI909" s="810"/>
      <c r="AJ909" s="810"/>
    </row>
    <row r="910" spans="1:36" ht="15.75" customHeight="1">
      <c r="A910" s="810"/>
      <c r="B910" s="810"/>
      <c r="C910" s="810"/>
      <c r="D910" s="810"/>
      <c r="E910" s="810"/>
      <c r="F910" s="810"/>
      <c r="G910" s="810"/>
      <c r="H910" s="810"/>
      <c r="I910" s="125"/>
      <c r="J910" s="125"/>
      <c r="K910" s="125"/>
      <c r="L910" s="125"/>
      <c r="M910" s="125"/>
      <c r="N910" s="125"/>
      <c r="O910" s="125"/>
      <c r="P910" s="125"/>
      <c r="Q910" s="125"/>
      <c r="R910" s="125"/>
      <c r="S910" s="125"/>
      <c r="T910" s="125"/>
      <c r="U910" s="810"/>
      <c r="V910" s="810"/>
      <c r="W910" s="810"/>
      <c r="X910" s="810"/>
      <c r="Y910" s="810"/>
      <c r="Z910" s="810"/>
      <c r="AA910" s="810"/>
      <c r="AB910" s="810"/>
      <c r="AC910" s="810"/>
      <c r="AD910" s="810"/>
      <c r="AE910" s="810"/>
      <c r="AF910" s="810"/>
      <c r="AG910" s="810"/>
      <c r="AH910" s="810"/>
      <c r="AI910" s="810"/>
      <c r="AJ910" s="810"/>
    </row>
    <row r="911" spans="1:36" ht="15.75" customHeight="1">
      <c r="A911" s="810"/>
      <c r="B911" s="810"/>
      <c r="C911" s="810"/>
      <c r="D911" s="810"/>
      <c r="E911" s="810"/>
      <c r="F911" s="810"/>
      <c r="G911" s="810"/>
      <c r="H911" s="810"/>
      <c r="I911" s="125"/>
      <c r="J911" s="125"/>
      <c r="K911" s="125"/>
      <c r="L911" s="125"/>
      <c r="M911" s="125"/>
      <c r="N911" s="125"/>
      <c r="O911" s="125"/>
      <c r="P911" s="125"/>
      <c r="Q911" s="125"/>
      <c r="R911" s="125"/>
      <c r="S911" s="125"/>
      <c r="T911" s="125"/>
      <c r="U911" s="810"/>
      <c r="V911" s="810"/>
      <c r="W911" s="810"/>
      <c r="X911" s="810"/>
      <c r="Y911" s="810"/>
      <c r="Z911" s="810"/>
      <c r="AA911" s="810"/>
      <c r="AB911" s="810"/>
      <c r="AC911" s="810"/>
      <c r="AD911" s="810"/>
      <c r="AE911" s="810"/>
      <c r="AF911" s="810"/>
      <c r="AG911" s="810"/>
      <c r="AH911" s="810"/>
      <c r="AI911" s="810"/>
      <c r="AJ911" s="810"/>
    </row>
    <row r="912" spans="1:36" ht="15.75" customHeight="1">
      <c r="A912" s="810"/>
      <c r="B912" s="810"/>
      <c r="C912" s="810"/>
      <c r="D912" s="810"/>
      <c r="E912" s="810"/>
      <c r="F912" s="810"/>
      <c r="G912" s="810"/>
      <c r="H912" s="810"/>
      <c r="I912" s="125"/>
      <c r="J912" s="125"/>
      <c r="K912" s="125"/>
      <c r="L912" s="125"/>
      <c r="M912" s="125"/>
      <c r="N912" s="125"/>
      <c r="O912" s="125"/>
      <c r="P912" s="125"/>
      <c r="Q912" s="125"/>
      <c r="R912" s="125"/>
      <c r="S912" s="125"/>
      <c r="T912" s="125"/>
      <c r="U912" s="810"/>
      <c r="V912" s="810"/>
      <c r="W912" s="810"/>
      <c r="X912" s="810"/>
      <c r="Y912" s="810"/>
      <c r="Z912" s="810"/>
      <c r="AA912" s="810"/>
      <c r="AB912" s="810"/>
      <c r="AC912" s="810"/>
      <c r="AD912" s="810"/>
      <c r="AE912" s="810"/>
      <c r="AF912" s="810"/>
      <c r="AG912" s="810"/>
      <c r="AH912" s="810"/>
      <c r="AI912" s="810"/>
      <c r="AJ912" s="810"/>
    </row>
    <row r="913" spans="1:36" ht="15.75" customHeight="1">
      <c r="A913" s="810"/>
      <c r="B913" s="810"/>
      <c r="C913" s="810"/>
      <c r="D913" s="810"/>
      <c r="E913" s="810"/>
      <c r="F913" s="810"/>
      <c r="G913" s="810"/>
      <c r="H913" s="810"/>
      <c r="I913" s="125"/>
      <c r="J913" s="125"/>
      <c r="K913" s="125"/>
      <c r="L913" s="125"/>
      <c r="M913" s="125"/>
      <c r="N913" s="125"/>
      <c r="O913" s="125"/>
      <c r="P913" s="125"/>
      <c r="Q913" s="125"/>
      <c r="R913" s="125"/>
      <c r="S913" s="125"/>
      <c r="T913" s="125"/>
      <c r="U913" s="810"/>
      <c r="V913" s="810"/>
      <c r="W913" s="810"/>
      <c r="X913" s="810"/>
      <c r="Y913" s="810"/>
      <c r="Z913" s="810"/>
      <c r="AA913" s="810"/>
      <c r="AB913" s="810"/>
      <c r="AC913" s="810"/>
      <c r="AD913" s="810"/>
      <c r="AE913" s="810"/>
      <c r="AF913" s="810"/>
      <c r="AG913" s="810"/>
      <c r="AH913" s="810"/>
      <c r="AI913" s="810"/>
      <c r="AJ913" s="810"/>
    </row>
    <row r="914" spans="1:36" ht="15.75" customHeight="1">
      <c r="A914" s="810"/>
      <c r="B914" s="810"/>
      <c r="C914" s="810"/>
      <c r="D914" s="810"/>
      <c r="E914" s="810"/>
      <c r="F914" s="810"/>
      <c r="G914" s="810"/>
      <c r="H914" s="810"/>
      <c r="I914" s="125"/>
      <c r="J914" s="125"/>
      <c r="K914" s="125"/>
      <c r="L914" s="125"/>
      <c r="M914" s="125"/>
      <c r="N914" s="125"/>
      <c r="O914" s="125"/>
      <c r="P914" s="125"/>
      <c r="Q914" s="125"/>
      <c r="R914" s="125"/>
      <c r="S914" s="125"/>
      <c r="T914" s="125"/>
      <c r="U914" s="810"/>
      <c r="V914" s="810"/>
      <c r="W914" s="810"/>
      <c r="X914" s="810"/>
      <c r="Y914" s="810"/>
      <c r="Z914" s="810"/>
      <c r="AA914" s="810"/>
      <c r="AB914" s="810"/>
      <c r="AC914" s="810"/>
      <c r="AD914" s="810"/>
      <c r="AE914" s="810"/>
      <c r="AF914" s="810"/>
      <c r="AG914" s="810"/>
      <c r="AH914" s="810"/>
      <c r="AI914" s="810"/>
      <c r="AJ914" s="810"/>
    </row>
    <row r="915" spans="1:36" ht="15.75" customHeight="1">
      <c r="A915" s="810"/>
      <c r="B915" s="810"/>
      <c r="C915" s="810"/>
      <c r="D915" s="810"/>
      <c r="E915" s="810"/>
      <c r="F915" s="810"/>
      <c r="G915" s="810"/>
      <c r="H915" s="810"/>
      <c r="I915" s="125"/>
      <c r="J915" s="125"/>
      <c r="K915" s="125"/>
      <c r="L915" s="125"/>
      <c r="M915" s="125"/>
      <c r="N915" s="125"/>
      <c r="O915" s="125"/>
      <c r="P915" s="125"/>
      <c r="Q915" s="125"/>
      <c r="R915" s="125"/>
      <c r="S915" s="125"/>
      <c r="T915" s="125"/>
      <c r="U915" s="810"/>
      <c r="V915" s="810"/>
      <c r="W915" s="810"/>
      <c r="X915" s="810"/>
      <c r="Y915" s="810"/>
      <c r="Z915" s="810"/>
      <c r="AA915" s="810"/>
      <c r="AB915" s="810"/>
      <c r="AC915" s="810"/>
      <c r="AD915" s="810"/>
      <c r="AE915" s="810"/>
      <c r="AF915" s="810"/>
      <c r="AG915" s="810"/>
      <c r="AH915" s="810"/>
      <c r="AI915" s="810"/>
      <c r="AJ915" s="810"/>
    </row>
    <row r="916" spans="1:36" ht="15.75" customHeight="1">
      <c r="A916" s="810"/>
      <c r="B916" s="810"/>
      <c r="C916" s="810"/>
      <c r="D916" s="810"/>
      <c r="E916" s="810"/>
      <c r="F916" s="810"/>
      <c r="G916" s="810"/>
      <c r="H916" s="810"/>
      <c r="I916" s="125"/>
      <c r="J916" s="125"/>
      <c r="K916" s="125"/>
      <c r="L916" s="125"/>
      <c r="M916" s="125"/>
      <c r="N916" s="125"/>
      <c r="O916" s="125"/>
      <c r="P916" s="125"/>
      <c r="Q916" s="125"/>
      <c r="R916" s="125"/>
      <c r="S916" s="125"/>
      <c r="T916" s="125"/>
      <c r="U916" s="810"/>
      <c r="V916" s="810"/>
      <c r="W916" s="810"/>
      <c r="X916" s="810"/>
      <c r="Y916" s="810"/>
      <c r="Z916" s="810"/>
      <c r="AA916" s="810"/>
      <c r="AB916" s="810"/>
      <c r="AC916" s="810"/>
      <c r="AD916" s="810"/>
      <c r="AE916" s="810"/>
      <c r="AF916" s="810"/>
      <c r="AG916" s="810"/>
      <c r="AH916" s="810"/>
      <c r="AI916" s="810"/>
      <c r="AJ916" s="810"/>
    </row>
    <row r="917" spans="1:36" ht="15.75" customHeight="1">
      <c r="A917" s="810"/>
      <c r="B917" s="810"/>
      <c r="C917" s="810"/>
      <c r="D917" s="810"/>
      <c r="E917" s="810"/>
      <c r="F917" s="810"/>
      <c r="G917" s="810"/>
      <c r="H917" s="810"/>
      <c r="I917" s="125"/>
      <c r="J917" s="125"/>
      <c r="K917" s="125"/>
      <c r="L917" s="125"/>
      <c r="M917" s="125"/>
      <c r="N917" s="125"/>
      <c r="O917" s="125"/>
      <c r="P917" s="125"/>
      <c r="Q917" s="125"/>
      <c r="R917" s="125"/>
      <c r="S917" s="125"/>
      <c r="T917" s="125"/>
      <c r="U917" s="810"/>
      <c r="V917" s="810"/>
      <c r="W917" s="810"/>
      <c r="X917" s="810"/>
      <c r="Y917" s="810"/>
      <c r="Z917" s="810"/>
      <c r="AA917" s="810"/>
      <c r="AB917" s="810"/>
      <c r="AC917" s="810"/>
      <c r="AD917" s="810"/>
      <c r="AE917" s="810"/>
      <c r="AF917" s="810"/>
      <c r="AG917" s="810"/>
      <c r="AH917" s="810"/>
      <c r="AI917" s="810"/>
      <c r="AJ917" s="810"/>
    </row>
    <row r="918" spans="1:36" ht="15.75" customHeight="1">
      <c r="A918" s="810"/>
      <c r="B918" s="810"/>
      <c r="C918" s="810"/>
      <c r="D918" s="810"/>
      <c r="E918" s="810"/>
      <c r="F918" s="810"/>
      <c r="G918" s="810"/>
      <c r="H918" s="810"/>
      <c r="I918" s="125"/>
      <c r="J918" s="125"/>
      <c r="K918" s="125"/>
      <c r="L918" s="125"/>
      <c r="M918" s="125"/>
      <c r="N918" s="125"/>
      <c r="O918" s="125"/>
      <c r="P918" s="125"/>
      <c r="Q918" s="125"/>
      <c r="R918" s="125"/>
      <c r="S918" s="125"/>
      <c r="T918" s="125"/>
      <c r="U918" s="810"/>
      <c r="V918" s="810"/>
      <c r="W918" s="810"/>
      <c r="X918" s="810"/>
      <c r="Y918" s="810"/>
      <c r="Z918" s="810"/>
      <c r="AA918" s="810"/>
      <c r="AB918" s="810"/>
      <c r="AC918" s="810"/>
      <c r="AD918" s="810"/>
      <c r="AE918" s="810"/>
      <c r="AF918" s="810"/>
      <c r="AG918" s="810"/>
      <c r="AH918" s="810"/>
      <c r="AI918" s="810"/>
      <c r="AJ918" s="810"/>
    </row>
    <row r="919" spans="1:36" ht="15.75" customHeight="1">
      <c r="A919" s="810"/>
      <c r="B919" s="810"/>
      <c r="C919" s="810"/>
      <c r="D919" s="810"/>
      <c r="E919" s="810"/>
      <c r="F919" s="810"/>
      <c r="G919" s="810"/>
      <c r="H919" s="810"/>
      <c r="I919" s="125"/>
      <c r="J919" s="125"/>
      <c r="K919" s="125"/>
      <c r="L919" s="125"/>
      <c r="M919" s="125"/>
      <c r="N919" s="125"/>
      <c r="O919" s="125"/>
      <c r="P919" s="125"/>
      <c r="Q919" s="125"/>
      <c r="R919" s="125"/>
      <c r="S919" s="125"/>
      <c r="T919" s="125"/>
      <c r="U919" s="810"/>
      <c r="V919" s="810"/>
      <c r="W919" s="810"/>
      <c r="X919" s="810"/>
      <c r="Y919" s="810"/>
      <c r="Z919" s="810"/>
      <c r="AA919" s="810"/>
      <c r="AB919" s="810"/>
      <c r="AC919" s="810"/>
      <c r="AD919" s="810"/>
      <c r="AE919" s="810"/>
      <c r="AF919" s="810"/>
      <c r="AG919" s="810"/>
      <c r="AH919" s="810"/>
      <c r="AI919" s="810"/>
      <c r="AJ919" s="810"/>
    </row>
    <row r="920" spans="1:36" ht="15.75" customHeight="1">
      <c r="A920" s="810"/>
      <c r="B920" s="810"/>
      <c r="C920" s="810"/>
      <c r="D920" s="810"/>
      <c r="E920" s="810"/>
      <c r="F920" s="810"/>
      <c r="G920" s="810"/>
      <c r="H920" s="810"/>
      <c r="I920" s="125"/>
      <c r="J920" s="125"/>
      <c r="K920" s="125"/>
      <c r="L920" s="125"/>
      <c r="M920" s="125"/>
      <c r="N920" s="125"/>
      <c r="O920" s="125"/>
      <c r="P920" s="125"/>
      <c r="Q920" s="125"/>
      <c r="R920" s="125"/>
      <c r="S920" s="125"/>
      <c r="T920" s="125"/>
      <c r="U920" s="810"/>
      <c r="V920" s="810"/>
      <c r="W920" s="810"/>
      <c r="X920" s="810"/>
      <c r="Y920" s="810"/>
      <c r="Z920" s="810"/>
      <c r="AA920" s="810"/>
      <c r="AB920" s="810"/>
      <c r="AC920" s="810"/>
      <c r="AD920" s="810"/>
      <c r="AE920" s="810"/>
      <c r="AF920" s="810"/>
      <c r="AG920" s="810"/>
      <c r="AH920" s="810"/>
      <c r="AI920" s="810"/>
      <c r="AJ920" s="810"/>
    </row>
    <row r="921" spans="1:36" ht="15.75" customHeight="1">
      <c r="A921" s="810"/>
      <c r="B921" s="810"/>
      <c r="C921" s="810"/>
      <c r="D921" s="810"/>
      <c r="E921" s="810"/>
      <c r="F921" s="810"/>
      <c r="G921" s="810"/>
      <c r="H921" s="810"/>
      <c r="I921" s="125"/>
      <c r="J921" s="125"/>
      <c r="K921" s="125"/>
      <c r="L921" s="125"/>
      <c r="M921" s="125"/>
      <c r="N921" s="125"/>
      <c r="O921" s="125"/>
      <c r="P921" s="125"/>
      <c r="Q921" s="125"/>
      <c r="R921" s="125"/>
      <c r="S921" s="125"/>
      <c r="T921" s="125"/>
      <c r="U921" s="810"/>
      <c r="V921" s="810"/>
      <c r="W921" s="810"/>
      <c r="X921" s="810"/>
      <c r="Y921" s="810"/>
      <c r="Z921" s="810"/>
      <c r="AA921" s="810"/>
      <c r="AB921" s="810"/>
      <c r="AC921" s="810"/>
      <c r="AD921" s="810"/>
      <c r="AE921" s="810"/>
      <c r="AF921" s="810"/>
      <c r="AG921" s="810"/>
      <c r="AH921" s="810"/>
      <c r="AI921" s="810"/>
      <c r="AJ921" s="810"/>
    </row>
    <row r="922" spans="1:36" ht="15.75" customHeight="1">
      <c r="A922" s="810"/>
      <c r="B922" s="810"/>
      <c r="C922" s="810"/>
      <c r="D922" s="810"/>
      <c r="E922" s="810"/>
      <c r="F922" s="810"/>
      <c r="G922" s="810"/>
      <c r="H922" s="810"/>
      <c r="I922" s="125"/>
      <c r="J922" s="125"/>
      <c r="K922" s="125"/>
      <c r="L922" s="125"/>
      <c r="M922" s="125"/>
      <c r="N922" s="125"/>
      <c r="O922" s="125"/>
      <c r="P922" s="125"/>
      <c r="Q922" s="125"/>
      <c r="R922" s="125"/>
      <c r="S922" s="125"/>
      <c r="T922" s="125"/>
      <c r="U922" s="810"/>
      <c r="V922" s="810"/>
      <c r="W922" s="810"/>
      <c r="X922" s="810"/>
      <c r="Y922" s="810"/>
      <c r="Z922" s="810"/>
      <c r="AA922" s="810"/>
      <c r="AB922" s="810"/>
      <c r="AC922" s="810"/>
      <c r="AD922" s="810"/>
      <c r="AE922" s="810"/>
      <c r="AF922" s="810"/>
      <c r="AG922" s="810"/>
      <c r="AH922" s="810"/>
      <c r="AI922" s="810"/>
      <c r="AJ922" s="810"/>
    </row>
    <row r="923" spans="1:36" ht="15.75" customHeight="1">
      <c r="A923" s="810"/>
      <c r="B923" s="810"/>
      <c r="C923" s="810"/>
      <c r="D923" s="810"/>
      <c r="E923" s="810"/>
      <c r="F923" s="810"/>
      <c r="G923" s="810"/>
      <c r="H923" s="810"/>
      <c r="I923" s="125"/>
      <c r="J923" s="125"/>
      <c r="K923" s="125"/>
      <c r="L923" s="125"/>
      <c r="M923" s="125"/>
      <c r="N923" s="125"/>
      <c r="O923" s="125"/>
      <c r="P923" s="125"/>
      <c r="Q923" s="125"/>
      <c r="R923" s="125"/>
      <c r="S923" s="125"/>
      <c r="T923" s="125"/>
      <c r="U923" s="810"/>
      <c r="V923" s="810"/>
      <c r="W923" s="810"/>
      <c r="X923" s="810"/>
      <c r="Y923" s="810"/>
      <c r="Z923" s="810"/>
      <c r="AA923" s="810"/>
      <c r="AB923" s="810"/>
      <c r="AC923" s="810"/>
      <c r="AD923" s="810"/>
      <c r="AE923" s="810"/>
      <c r="AF923" s="810"/>
      <c r="AG923" s="810"/>
      <c r="AH923" s="810"/>
      <c r="AI923" s="810"/>
      <c r="AJ923" s="810"/>
    </row>
    <row r="924" spans="1:36" ht="15.75" customHeight="1">
      <c r="A924" s="810"/>
      <c r="B924" s="810"/>
      <c r="C924" s="810"/>
      <c r="D924" s="810"/>
      <c r="E924" s="810"/>
      <c r="F924" s="810"/>
      <c r="G924" s="810"/>
      <c r="H924" s="810"/>
      <c r="I924" s="125"/>
      <c r="J924" s="125"/>
      <c r="K924" s="125"/>
      <c r="L924" s="125"/>
      <c r="M924" s="125"/>
      <c r="N924" s="125"/>
      <c r="O924" s="125"/>
      <c r="P924" s="125"/>
      <c r="Q924" s="125"/>
      <c r="R924" s="125"/>
      <c r="S924" s="125"/>
      <c r="T924" s="125"/>
      <c r="U924" s="810"/>
      <c r="V924" s="810"/>
      <c r="W924" s="810"/>
      <c r="X924" s="810"/>
      <c r="Y924" s="810"/>
      <c r="Z924" s="810"/>
      <c r="AA924" s="810"/>
      <c r="AB924" s="810"/>
      <c r="AC924" s="810"/>
      <c r="AD924" s="810"/>
      <c r="AE924" s="810"/>
      <c r="AF924" s="810"/>
      <c r="AG924" s="810"/>
      <c r="AH924" s="810"/>
      <c r="AI924" s="810"/>
      <c r="AJ924" s="810"/>
    </row>
    <row r="925" spans="1:36" ht="15.75" customHeight="1">
      <c r="A925" s="810"/>
      <c r="B925" s="810"/>
      <c r="C925" s="810"/>
      <c r="D925" s="810"/>
      <c r="E925" s="810"/>
      <c r="F925" s="810"/>
      <c r="G925" s="810"/>
      <c r="H925" s="810"/>
      <c r="I925" s="125"/>
      <c r="J925" s="125"/>
      <c r="K925" s="125"/>
      <c r="L925" s="125"/>
      <c r="M925" s="125"/>
      <c r="N925" s="125"/>
      <c r="O925" s="125"/>
      <c r="P925" s="125"/>
      <c r="Q925" s="125"/>
      <c r="R925" s="125"/>
      <c r="S925" s="125"/>
      <c r="T925" s="125"/>
      <c r="U925" s="810"/>
      <c r="V925" s="810"/>
      <c r="W925" s="810"/>
      <c r="X925" s="810"/>
      <c r="Y925" s="810"/>
      <c r="Z925" s="810"/>
      <c r="AA925" s="810"/>
      <c r="AB925" s="810"/>
      <c r="AC925" s="810"/>
      <c r="AD925" s="810"/>
      <c r="AE925" s="810"/>
      <c r="AF925" s="810"/>
      <c r="AG925" s="810"/>
      <c r="AH925" s="810"/>
      <c r="AI925" s="810"/>
      <c r="AJ925" s="810"/>
    </row>
    <row r="926" spans="1:36" ht="15.75" customHeight="1">
      <c r="A926" s="810"/>
      <c r="B926" s="810"/>
      <c r="C926" s="810"/>
      <c r="D926" s="810"/>
      <c r="E926" s="810"/>
      <c r="F926" s="810"/>
      <c r="G926" s="810"/>
      <c r="H926" s="810"/>
      <c r="I926" s="125"/>
      <c r="J926" s="125"/>
      <c r="K926" s="125"/>
      <c r="L926" s="125"/>
      <c r="M926" s="125"/>
      <c r="N926" s="125"/>
      <c r="O926" s="125"/>
      <c r="P926" s="125"/>
      <c r="Q926" s="125"/>
      <c r="R926" s="125"/>
      <c r="S926" s="125"/>
      <c r="T926" s="125"/>
      <c r="U926" s="810"/>
      <c r="V926" s="810"/>
      <c r="W926" s="810"/>
      <c r="X926" s="810"/>
      <c r="Y926" s="810"/>
      <c r="Z926" s="810"/>
      <c r="AA926" s="810"/>
      <c r="AB926" s="810"/>
      <c r="AC926" s="810"/>
      <c r="AD926" s="810"/>
      <c r="AE926" s="810"/>
      <c r="AF926" s="810"/>
      <c r="AG926" s="810"/>
      <c r="AH926" s="810"/>
      <c r="AI926" s="810"/>
      <c r="AJ926" s="810"/>
    </row>
    <row r="927" spans="1:36" ht="15.75" customHeight="1">
      <c r="A927" s="810"/>
      <c r="B927" s="810"/>
      <c r="C927" s="810"/>
      <c r="D927" s="810"/>
      <c r="E927" s="810"/>
      <c r="F927" s="810"/>
      <c r="G927" s="810"/>
      <c r="H927" s="810"/>
      <c r="I927" s="125"/>
      <c r="J927" s="125"/>
      <c r="K927" s="125"/>
      <c r="L927" s="125"/>
      <c r="M927" s="125"/>
      <c r="N927" s="125"/>
      <c r="O927" s="125"/>
      <c r="P927" s="125"/>
      <c r="Q927" s="125"/>
      <c r="R927" s="125"/>
      <c r="S927" s="125"/>
      <c r="T927" s="125"/>
      <c r="U927" s="810"/>
      <c r="V927" s="810"/>
      <c r="W927" s="810"/>
      <c r="X927" s="810"/>
      <c r="Y927" s="810"/>
      <c r="Z927" s="810"/>
      <c r="AA927" s="810"/>
      <c r="AB927" s="810"/>
      <c r="AC927" s="810"/>
      <c r="AD927" s="810"/>
      <c r="AE927" s="810"/>
      <c r="AF927" s="810"/>
      <c r="AG927" s="810"/>
      <c r="AH927" s="810"/>
      <c r="AI927" s="810"/>
      <c r="AJ927" s="810"/>
    </row>
    <row r="928" spans="1:36" ht="15.75" customHeight="1">
      <c r="A928" s="810"/>
      <c r="B928" s="810"/>
      <c r="C928" s="810"/>
      <c r="D928" s="810"/>
      <c r="E928" s="810"/>
      <c r="F928" s="810"/>
      <c r="G928" s="810"/>
      <c r="H928" s="810"/>
      <c r="I928" s="125"/>
      <c r="J928" s="125"/>
      <c r="K928" s="125"/>
      <c r="L928" s="125"/>
      <c r="M928" s="125"/>
      <c r="N928" s="125"/>
      <c r="O928" s="125"/>
      <c r="P928" s="125"/>
      <c r="Q928" s="125"/>
      <c r="R928" s="125"/>
      <c r="S928" s="125"/>
      <c r="T928" s="125"/>
      <c r="U928" s="810"/>
      <c r="V928" s="810"/>
      <c r="W928" s="810"/>
      <c r="X928" s="810"/>
      <c r="Y928" s="810"/>
      <c r="Z928" s="810"/>
      <c r="AA928" s="810"/>
      <c r="AB928" s="810"/>
      <c r="AC928" s="810"/>
      <c r="AD928" s="810"/>
      <c r="AE928" s="810"/>
      <c r="AF928" s="810"/>
      <c r="AG928" s="810"/>
      <c r="AH928" s="810"/>
      <c r="AI928" s="810"/>
      <c r="AJ928" s="810"/>
    </row>
    <row r="929" spans="1:36" ht="15.75" customHeight="1">
      <c r="A929" s="810"/>
      <c r="B929" s="810"/>
      <c r="C929" s="810"/>
      <c r="D929" s="810"/>
      <c r="E929" s="810"/>
      <c r="F929" s="810"/>
      <c r="G929" s="810"/>
      <c r="H929" s="810"/>
      <c r="I929" s="125"/>
      <c r="J929" s="125"/>
      <c r="K929" s="125"/>
      <c r="L929" s="125"/>
      <c r="M929" s="125"/>
      <c r="N929" s="125"/>
      <c r="O929" s="125"/>
      <c r="P929" s="125"/>
      <c r="Q929" s="125"/>
      <c r="R929" s="125"/>
      <c r="S929" s="125"/>
      <c r="T929" s="125"/>
      <c r="U929" s="810"/>
      <c r="V929" s="810"/>
      <c r="W929" s="810"/>
      <c r="X929" s="810"/>
      <c r="Y929" s="810"/>
      <c r="Z929" s="810"/>
      <c r="AA929" s="810"/>
      <c r="AB929" s="810"/>
      <c r="AC929" s="810"/>
      <c r="AD929" s="810"/>
      <c r="AE929" s="810"/>
      <c r="AF929" s="810"/>
      <c r="AG929" s="810"/>
      <c r="AH929" s="810"/>
      <c r="AI929" s="810"/>
      <c r="AJ929" s="810"/>
    </row>
    <row r="930" spans="1:36" ht="15.75" customHeight="1">
      <c r="A930" s="810"/>
      <c r="B930" s="810"/>
      <c r="C930" s="810"/>
      <c r="D930" s="810"/>
      <c r="E930" s="810"/>
      <c r="F930" s="810"/>
      <c r="G930" s="810"/>
      <c r="H930" s="810"/>
      <c r="I930" s="125"/>
      <c r="J930" s="125"/>
      <c r="K930" s="125"/>
      <c r="L930" s="125"/>
      <c r="M930" s="125"/>
      <c r="N930" s="125"/>
      <c r="O930" s="125"/>
      <c r="P930" s="125"/>
      <c r="Q930" s="125"/>
      <c r="R930" s="125"/>
      <c r="S930" s="125"/>
      <c r="T930" s="125"/>
      <c r="U930" s="810"/>
      <c r="V930" s="810"/>
      <c r="W930" s="810"/>
      <c r="X930" s="810"/>
      <c r="Y930" s="810"/>
      <c r="Z930" s="810"/>
      <c r="AA930" s="810"/>
      <c r="AB930" s="810"/>
      <c r="AC930" s="810"/>
      <c r="AD930" s="810"/>
      <c r="AE930" s="810"/>
      <c r="AF930" s="810"/>
      <c r="AG930" s="810"/>
      <c r="AH930" s="810"/>
      <c r="AI930" s="810"/>
      <c r="AJ930" s="810"/>
    </row>
    <row r="931" spans="1:36" ht="15.75" customHeight="1">
      <c r="A931" s="810"/>
      <c r="B931" s="810"/>
      <c r="C931" s="810"/>
      <c r="D931" s="810"/>
      <c r="E931" s="810"/>
      <c r="F931" s="810"/>
      <c r="G931" s="810"/>
      <c r="H931" s="810"/>
      <c r="I931" s="125"/>
      <c r="J931" s="125"/>
      <c r="K931" s="125"/>
      <c r="L931" s="125"/>
      <c r="M931" s="125"/>
      <c r="N931" s="125"/>
      <c r="O931" s="125"/>
      <c r="P931" s="125"/>
      <c r="Q931" s="125"/>
      <c r="R931" s="125"/>
      <c r="S931" s="125"/>
      <c r="T931" s="125"/>
      <c r="U931" s="810"/>
      <c r="V931" s="810"/>
      <c r="W931" s="810"/>
      <c r="X931" s="810"/>
      <c r="Y931" s="810"/>
      <c r="Z931" s="810"/>
      <c r="AA931" s="810"/>
      <c r="AB931" s="810"/>
      <c r="AC931" s="810"/>
      <c r="AD931" s="810"/>
      <c r="AE931" s="810"/>
      <c r="AF931" s="810"/>
      <c r="AG931" s="810"/>
      <c r="AH931" s="810"/>
      <c r="AI931" s="810"/>
      <c r="AJ931" s="810"/>
    </row>
    <row r="932" spans="1:36" ht="15.75" customHeight="1">
      <c r="A932" s="810"/>
      <c r="B932" s="810"/>
      <c r="C932" s="810"/>
      <c r="D932" s="810"/>
      <c r="E932" s="810"/>
      <c r="F932" s="810"/>
      <c r="G932" s="810"/>
      <c r="H932" s="810"/>
      <c r="I932" s="125"/>
      <c r="J932" s="125"/>
      <c r="K932" s="125"/>
      <c r="L932" s="125"/>
      <c r="M932" s="125"/>
      <c r="N932" s="125"/>
      <c r="O932" s="125"/>
      <c r="P932" s="125"/>
      <c r="Q932" s="125"/>
      <c r="R932" s="125"/>
      <c r="S932" s="125"/>
      <c r="T932" s="125"/>
      <c r="U932" s="810"/>
      <c r="V932" s="810"/>
      <c r="W932" s="810"/>
      <c r="X932" s="810"/>
      <c r="Y932" s="810"/>
      <c r="Z932" s="810"/>
      <c r="AA932" s="810"/>
      <c r="AB932" s="810"/>
      <c r="AC932" s="810"/>
      <c r="AD932" s="810"/>
      <c r="AE932" s="810"/>
      <c r="AF932" s="810"/>
      <c r="AG932" s="810"/>
      <c r="AH932" s="810"/>
      <c r="AI932" s="810"/>
      <c r="AJ932" s="810"/>
    </row>
    <row r="933" spans="1:36" ht="15.75" customHeight="1">
      <c r="A933" s="810"/>
      <c r="B933" s="810"/>
      <c r="C933" s="810"/>
      <c r="D933" s="810"/>
      <c r="E933" s="810"/>
      <c r="F933" s="810"/>
      <c r="G933" s="810"/>
      <c r="H933" s="810"/>
      <c r="I933" s="125"/>
      <c r="J933" s="125"/>
      <c r="K933" s="125"/>
      <c r="L933" s="125"/>
      <c r="M933" s="125"/>
      <c r="N933" s="125"/>
      <c r="O933" s="125"/>
      <c r="P933" s="125"/>
      <c r="Q933" s="125"/>
      <c r="R933" s="125"/>
      <c r="S933" s="125"/>
      <c r="T933" s="125"/>
      <c r="U933" s="810"/>
      <c r="V933" s="810"/>
      <c r="W933" s="810"/>
      <c r="X933" s="810"/>
      <c r="Y933" s="810"/>
      <c r="Z933" s="810"/>
      <c r="AA933" s="810"/>
      <c r="AB933" s="810"/>
      <c r="AC933" s="810"/>
      <c r="AD933" s="810"/>
      <c r="AE933" s="810"/>
      <c r="AF933" s="810"/>
      <c r="AG933" s="810"/>
      <c r="AH933" s="810"/>
      <c r="AI933" s="810"/>
      <c r="AJ933" s="810"/>
    </row>
    <row r="934" spans="1:36" ht="15.75" customHeight="1">
      <c r="A934" s="810"/>
      <c r="B934" s="810"/>
      <c r="C934" s="810"/>
      <c r="D934" s="810"/>
      <c r="E934" s="810"/>
      <c r="F934" s="810"/>
      <c r="G934" s="810"/>
      <c r="H934" s="810"/>
      <c r="I934" s="125"/>
      <c r="J934" s="125"/>
      <c r="K934" s="125"/>
      <c r="L934" s="125"/>
      <c r="M934" s="125"/>
      <c r="N934" s="125"/>
      <c r="O934" s="125"/>
      <c r="P934" s="125"/>
      <c r="Q934" s="125"/>
      <c r="R934" s="125"/>
      <c r="S934" s="125"/>
      <c r="T934" s="125"/>
      <c r="U934" s="810"/>
      <c r="V934" s="810"/>
      <c r="W934" s="810"/>
      <c r="X934" s="810"/>
      <c r="Y934" s="810"/>
      <c r="Z934" s="810"/>
      <c r="AA934" s="810"/>
      <c r="AB934" s="810"/>
      <c r="AC934" s="810"/>
      <c r="AD934" s="810"/>
      <c r="AE934" s="810"/>
      <c r="AF934" s="810"/>
      <c r="AG934" s="810"/>
      <c r="AH934" s="810"/>
      <c r="AI934" s="810"/>
      <c r="AJ934" s="810"/>
    </row>
    <row r="935" spans="1:36" ht="15.75" customHeight="1">
      <c r="A935" s="810"/>
      <c r="B935" s="810"/>
      <c r="C935" s="810"/>
      <c r="D935" s="810"/>
      <c r="E935" s="810"/>
      <c r="F935" s="810"/>
      <c r="G935" s="810"/>
      <c r="H935" s="810"/>
      <c r="I935" s="125"/>
      <c r="J935" s="125"/>
      <c r="K935" s="125"/>
      <c r="L935" s="125"/>
      <c r="M935" s="125"/>
      <c r="N935" s="125"/>
      <c r="O935" s="125"/>
      <c r="P935" s="125"/>
      <c r="Q935" s="125"/>
      <c r="R935" s="125"/>
      <c r="S935" s="125"/>
      <c r="T935" s="125"/>
      <c r="U935" s="810"/>
      <c r="V935" s="810"/>
      <c r="W935" s="810"/>
      <c r="X935" s="810"/>
      <c r="Y935" s="810"/>
      <c r="Z935" s="810"/>
      <c r="AA935" s="810"/>
      <c r="AB935" s="810"/>
      <c r="AC935" s="810"/>
      <c r="AD935" s="810"/>
      <c r="AE935" s="810"/>
      <c r="AF935" s="810"/>
      <c r="AG935" s="810"/>
      <c r="AH935" s="810"/>
      <c r="AI935" s="810"/>
      <c r="AJ935" s="810"/>
    </row>
    <row r="936" spans="1:36" ht="15.75" customHeight="1">
      <c r="A936" s="810"/>
      <c r="B936" s="810"/>
      <c r="C936" s="810"/>
      <c r="D936" s="810"/>
      <c r="E936" s="810"/>
      <c r="F936" s="810"/>
      <c r="G936" s="810"/>
      <c r="H936" s="810"/>
      <c r="I936" s="125"/>
      <c r="J936" s="125"/>
      <c r="K936" s="125"/>
      <c r="L936" s="125"/>
      <c r="M936" s="125"/>
      <c r="N936" s="125"/>
      <c r="O936" s="125"/>
      <c r="P936" s="125"/>
      <c r="Q936" s="125"/>
      <c r="R936" s="125"/>
      <c r="S936" s="125"/>
      <c r="T936" s="125"/>
      <c r="U936" s="810"/>
      <c r="V936" s="810"/>
      <c r="W936" s="810"/>
      <c r="X936" s="810"/>
      <c r="Y936" s="810"/>
      <c r="Z936" s="810"/>
      <c r="AA936" s="810"/>
      <c r="AB936" s="810"/>
      <c r="AC936" s="810"/>
      <c r="AD936" s="810"/>
      <c r="AE936" s="810"/>
      <c r="AF936" s="810"/>
      <c r="AG936" s="810"/>
      <c r="AH936" s="810"/>
      <c r="AI936" s="810"/>
      <c r="AJ936" s="810"/>
    </row>
    <row r="937" spans="1:36" ht="15.75" customHeight="1">
      <c r="A937" s="810"/>
      <c r="B937" s="810"/>
      <c r="C937" s="810"/>
      <c r="D937" s="810"/>
      <c r="E937" s="810"/>
      <c r="F937" s="810"/>
      <c r="G937" s="810"/>
      <c r="H937" s="810"/>
      <c r="I937" s="125"/>
      <c r="J937" s="125"/>
      <c r="K937" s="125"/>
      <c r="L937" s="125"/>
      <c r="M937" s="125"/>
      <c r="N937" s="125"/>
      <c r="O937" s="125"/>
      <c r="P937" s="125"/>
      <c r="Q937" s="125"/>
      <c r="R937" s="125"/>
      <c r="S937" s="125"/>
      <c r="T937" s="125"/>
      <c r="U937" s="810"/>
      <c r="V937" s="810"/>
      <c r="W937" s="810"/>
      <c r="X937" s="810"/>
      <c r="Y937" s="810"/>
      <c r="Z937" s="810"/>
      <c r="AA937" s="810"/>
      <c r="AB937" s="810"/>
      <c r="AC937" s="810"/>
      <c r="AD937" s="810"/>
      <c r="AE937" s="810"/>
      <c r="AF937" s="810"/>
      <c r="AG937" s="810"/>
      <c r="AH937" s="810"/>
      <c r="AI937" s="810"/>
      <c r="AJ937" s="810"/>
    </row>
    <row r="938" spans="1:36" ht="15.75" customHeight="1">
      <c r="A938" s="810"/>
      <c r="B938" s="810"/>
      <c r="C938" s="810"/>
      <c r="D938" s="810"/>
      <c r="E938" s="810"/>
      <c r="F938" s="810"/>
      <c r="G938" s="810"/>
      <c r="H938" s="810"/>
      <c r="I938" s="125"/>
      <c r="J938" s="125"/>
      <c r="K938" s="125"/>
      <c r="L938" s="125"/>
      <c r="M938" s="125"/>
      <c r="N938" s="125"/>
      <c r="O938" s="125"/>
      <c r="P938" s="125"/>
      <c r="Q938" s="125"/>
      <c r="R938" s="125"/>
      <c r="S938" s="125"/>
      <c r="T938" s="125"/>
      <c r="U938" s="810"/>
      <c r="V938" s="810"/>
      <c r="W938" s="810"/>
      <c r="X938" s="810"/>
      <c r="Y938" s="810"/>
      <c r="Z938" s="810"/>
      <c r="AA938" s="810"/>
      <c r="AB938" s="810"/>
      <c r="AC938" s="810"/>
      <c r="AD938" s="810"/>
      <c r="AE938" s="810"/>
      <c r="AF938" s="810"/>
      <c r="AG938" s="810"/>
      <c r="AH938" s="810"/>
      <c r="AI938" s="810"/>
      <c r="AJ938" s="810"/>
    </row>
    <row r="939" spans="1:36" ht="15.75" customHeight="1">
      <c r="A939" s="810"/>
      <c r="B939" s="810"/>
      <c r="C939" s="810"/>
      <c r="D939" s="810"/>
      <c r="E939" s="810"/>
      <c r="F939" s="810"/>
      <c r="G939" s="810"/>
      <c r="H939" s="810"/>
      <c r="I939" s="125"/>
      <c r="J939" s="125"/>
      <c r="K939" s="125"/>
      <c r="L939" s="125"/>
      <c r="M939" s="125"/>
      <c r="N939" s="125"/>
      <c r="O939" s="125"/>
      <c r="P939" s="125"/>
      <c r="Q939" s="125"/>
      <c r="R939" s="125"/>
      <c r="S939" s="125"/>
      <c r="T939" s="125"/>
      <c r="U939" s="810"/>
      <c r="V939" s="810"/>
      <c r="W939" s="810"/>
      <c r="X939" s="810"/>
      <c r="Y939" s="810"/>
      <c r="Z939" s="810"/>
      <c r="AA939" s="810"/>
      <c r="AB939" s="810"/>
      <c r="AC939" s="810"/>
      <c r="AD939" s="810"/>
      <c r="AE939" s="810"/>
      <c r="AF939" s="810"/>
      <c r="AG939" s="810"/>
      <c r="AH939" s="810"/>
      <c r="AI939" s="810"/>
      <c r="AJ939" s="810"/>
    </row>
    <row r="940" spans="1:36" ht="15.75" customHeight="1">
      <c r="A940" s="810"/>
      <c r="B940" s="810"/>
      <c r="C940" s="810"/>
      <c r="D940" s="810"/>
      <c r="E940" s="810"/>
      <c r="F940" s="810"/>
      <c r="G940" s="810"/>
      <c r="H940" s="810"/>
      <c r="I940" s="125"/>
      <c r="J940" s="125"/>
      <c r="K940" s="125"/>
      <c r="L940" s="125"/>
      <c r="M940" s="125"/>
      <c r="N940" s="125"/>
      <c r="O940" s="125"/>
      <c r="P940" s="125"/>
      <c r="Q940" s="125"/>
      <c r="R940" s="125"/>
      <c r="S940" s="125"/>
      <c r="T940" s="125"/>
      <c r="U940" s="810"/>
      <c r="V940" s="810"/>
      <c r="W940" s="810"/>
      <c r="X940" s="810"/>
      <c r="Y940" s="810"/>
      <c r="Z940" s="810"/>
      <c r="AA940" s="810"/>
      <c r="AB940" s="810"/>
      <c r="AC940" s="810"/>
      <c r="AD940" s="810"/>
      <c r="AE940" s="810"/>
      <c r="AF940" s="810"/>
      <c r="AG940" s="810"/>
      <c r="AH940" s="810"/>
      <c r="AI940" s="810"/>
      <c r="AJ940" s="810"/>
    </row>
    <row r="941" spans="1:36" ht="15.75" customHeight="1">
      <c r="A941" s="810"/>
      <c r="B941" s="810"/>
      <c r="C941" s="810"/>
      <c r="D941" s="810"/>
      <c r="E941" s="810"/>
      <c r="F941" s="810"/>
      <c r="G941" s="810"/>
      <c r="H941" s="810"/>
      <c r="I941" s="125"/>
      <c r="J941" s="125"/>
      <c r="K941" s="125"/>
      <c r="L941" s="125"/>
      <c r="M941" s="125"/>
      <c r="N941" s="125"/>
      <c r="O941" s="125"/>
      <c r="P941" s="125"/>
      <c r="Q941" s="125"/>
      <c r="R941" s="125"/>
      <c r="S941" s="125"/>
      <c r="T941" s="125"/>
      <c r="U941" s="810"/>
      <c r="V941" s="810"/>
      <c r="W941" s="810"/>
      <c r="X941" s="810"/>
      <c r="Y941" s="810"/>
      <c r="Z941" s="810"/>
      <c r="AA941" s="810"/>
      <c r="AB941" s="810"/>
      <c r="AC941" s="810"/>
      <c r="AD941" s="810"/>
      <c r="AE941" s="810"/>
      <c r="AF941" s="810"/>
      <c r="AG941" s="810"/>
      <c r="AH941" s="810"/>
      <c r="AI941" s="810"/>
      <c r="AJ941" s="810"/>
    </row>
    <row r="942" spans="1:36" ht="15.75" customHeight="1">
      <c r="A942" s="810"/>
      <c r="B942" s="810"/>
      <c r="C942" s="810"/>
      <c r="D942" s="810"/>
      <c r="E942" s="810"/>
      <c r="F942" s="810"/>
      <c r="G942" s="810"/>
      <c r="H942" s="810"/>
      <c r="I942" s="125"/>
      <c r="J942" s="125"/>
      <c r="K942" s="125"/>
      <c r="L942" s="125"/>
      <c r="M942" s="125"/>
      <c r="N942" s="125"/>
      <c r="O942" s="125"/>
      <c r="P942" s="125"/>
      <c r="Q942" s="125"/>
      <c r="R942" s="125"/>
      <c r="S942" s="125"/>
      <c r="T942" s="125"/>
      <c r="U942" s="810"/>
      <c r="V942" s="810"/>
      <c r="W942" s="810"/>
      <c r="X942" s="810"/>
      <c r="Y942" s="810"/>
      <c r="Z942" s="810"/>
      <c r="AA942" s="810"/>
      <c r="AB942" s="810"/>
      <c r="AC942" s="810"/>
      <c r="AD942" s="810"/>
      <c r="AE942" s="810"/>
      <c r="AF942" s="810"/>
      <c r="AG942" s="810"/>
      <c r="AH942" s="810"/>
      <c r="AI942" s="810"/>
      <c r="AJ942" s="810"/>
    </row>
    <row r="943" spans="1:36" ht="15.75" customHeight="1">
      <c r="A943" s="810"/>
      <c r="B943" s="810"/>
      <c r="C943" s="810"/>
      <c r="D943" s="810"/>
      <c r="E943" s="810"/>
      <c r="F943" s="810"/>
      <c r="G943" s="810"/>
      <c r="H943" s="810"/>
      <c r="I943" s="125"/>
      <c r="J943" s="125"/>
      <c r="K943" s="125"/>
      <c r="L943" s="125"/>
      <c r="M943" s="125"/>
      <c r="N943" s="125"/>
      <c r="O943" s="125"/>
      <c r="P943" s="125"/>
      <c r="Q943" s="125"/>
      <c r="R943" s="125"/>
      <c r="S943" s="125"/>
      <c r="T943" s="125"/>
      <c r="U943" s="810"/>
      <c r="V943" s="810"/>
      <c r="W943" s="810"/>
      <c r="X943" s="810"/>
      <c r="Y943" s="810"/>
      <c r="Z943" s="810"/>
      <c r="AA943" s="810"/>
      <c r="AB943" s="810"/>
      <c r="AC943" s="810"/>
      <c r="AD943" s="810"/>
      <c r="AE943" s="810"/>
      <c r="AF943" s="810"/>
      <c r="AG943" s="810"/>
      <c r="AH943" s="810"/>
      <c r="AI943" s="810"/>
      <c r="AJ943" s="810"/>
    </row>
    <row r="944" spans="1:36" ht="15.75" customHeight="1">
      <c r="A944" s="810"/>
      <c r="B944" s="810"/>
      <c r="C944" s="810"/>
      <c r="D944" s="810"/>
      <c r="E944" s="810"/>
      <c r="F944" s="810"/>
      <c r="G944" s="810"/>
      <c r="H944" s="810"/>
      <c r="I944" s="125"/>
      <c r="J944" s="125"/>
      <c r="K944" s="125"/>
      <c r="L944" s="125"/>
      <c r="M944" s="125"/>
      <c r="N944" s="125"/>
      <c r="O944" s="125"/>
      <c r="P944" s="125"/>
      <c r="Q944" s="125"/>
      <c r="R944" s="125"/>
      <c r="S944" s="125"/>
      <c r="T944" s="125"/>
      <c r="U944" s="810"/>
      <c r="V944" s="810"/>
      <c r="W944" s="810"/>
      <c r="X944" s="810"/>
      <c r="Y944" s="810"/>
      <c r="Z944" s="810"/>
      <c r="AA944" s="810"/>
      <c r="AB944" s="810"/>
      <c r="AC944" s="810"/>
      <c r="AD944" s="810"/>
      <c r="AE944" s="810"/>
      <c r="AF944" s="810"/>
      <c r="AG944" s="810"/>
      <c r="AH944" s="810"/>
      <c r="AI944" s="810"/>
      <c r="AJ944" s="810"/>
    </row>
    <row r="945" spans="1:36" ht="15.75" customHeight="1">
      <c r="A945" s="810"/>
      <c r="B945" s="810"/>
      <c r="C945" s="810"/>
      <c r="D945" s="810"/>
      <c r="E945" s="810"/>
      <c r="F945" s="810"/>
      <c r="G945" s="810"/>
      <c r="H945" s="810"/>
      <c r="I945" s="125"/>
      <c r="J945" s="125"/>
      <c r="K945" s="125"/>
      <c r="L945" s="125"/>
      <c r="M945" s="125"/>
      <c r="N945" s="125"/>
      <c r="O945" s="125"/>
      <c r="P945" s="125"/>
      <c r="Q945" s="125"/>
      <c r="R945" s="125"/>
      <c r="S945" s="125"/>
      <c r="T945" s="125"/>
      <c r="U945" s="810"/>
      <c r="V945" s="810"/>
      <c r="W945" s="810"/>
      <c r="X945" s="810"/>
      <c r="Y945" s="810"/>
      <c r="Z945" s="810"/>
      <c r="AA945" s="810"/>
      <c r="AB945" s="810"/>
      <c r="AC945" s="810"/>
      <c r="AD945" s="810"/>
      <c r="AE945" s="810"/>
      <c r="AF945" s="810"/>
      <c r="AG945" s="810"/>
      <c r="AH945" s="810"/>
      <c r="AI945" s="810"/>
      <c r="AJ945" s="810"/>
    </row>
    <row r="946" spans="1:36" ht="15.75" customHeight="1">
      <c r="A946" s="810"/>
      <c r="B946" s="810"/>
      <c r="C946" s="810"/>
      <c r="D946" s="810"/>
      <c r="E946" s="810"/>
      <c r="F946" s="810"/>
      <c r="G946" s="810"/>
      <c r="H946" s="810"/>
      <c r="I946" s="125"/>
      <c r="J946" s="125"/>
      <c r="K946" s="125"/>
      <c r="L946" s="125"/>
      <c r="M946" s="125"/>
      <c r="N946" s="125"/>
      <c r="O946" s="125"/>
      <c r="P946" s="125"/>
      <c r="Q946" s="125"/>
      <c r="R946" s="125"/>
      <c r="S946" s="125"/>
      <c r="T946" s="125"/>
      <c r="U946" s="810"/>
      <c r="V946" s="810"/>
      <c r="W946" s="810"/>
      <c r="X946" s="810"/>
      <c r="Y946" s="810"/>
      <c r="Z946" s="810"/>
      <c r="AA946" s="810"/>
      <c r="AB946" s="810"/>
      <c r="AC946" s="810"/>
      <c r="AD946" s="810"/>
      <c r="AE946" s="810"/>
      <c r="AF946" s="810"/>
      <c r="AG946" s="810"/>
      <c r="AH946" s="810"/>
      <c r="AI946" s="810"/>
      <c r="AJ946" s="810"/>
    </row>
    <row r="947" spans="1:36" ht="15.75" customHeight="1">
      <c r="A947" s="810"/>
      <c r="B947" s="810"/>
      <c r="C947" s="810"/>
      <c r="D947" s="810"/>
      <c r="E947" s="810"/>
      <c r="F947" s="810"/>
      <c r="G947" s="810"/>
      <c r="H947" s="810"/>
      <c r="I947" s="125"/>
      <c r="J947" s="125"/>
      <c r="K947" s="125"/>
      <c r="L947" s="125"/>
      <c r="M947" s="125"/>
      <c r="N947" s="125"/>
      <c r="O947" s="125"/>
      <c r="P947" s="125"/>
      <c r="Q947" s="125"/>
      <c r="R947" s="125"/>
      <c r="S947" s="125"/>
      <c r="T947" s="125"/>
      <c r="U947" s="810"/>
      <c r="V947" s="810"/>
      <c r="W947" s="810"/>
      <c r="X947" s="810"/>
      <c r="Y947" s="810"/>
      <c r="Z947" s="810"/>
      <c r="AA947" s="810"/>
      <c r="AB947" s="810"/>
      <c r="AC947" s="810"/>
      <c r="AD947" s="810"/>
      <c r="AE947" s="810"/>
      <c r="AF947" s="810"/>
      <c r="AG947" s="810"/>
      <c r="AH947" s="810"/>
      <c r="AI947" s="810"/>
      <c r="AJ947" s="810"/>
    </row>
    <row r="948" spans="1:36" ht="15.75" customHeight="1">
      <c r="A948" s="810"/>
      <c r="B948" s="810"/>
      <c r="C948" s="810"/>
      <c r="D948" s="810"/>
      <c r="E948" s="810"/>
      <c r="F948" s="810"/>
      <c r="G948" s="810"/>
      <c r="H948" s="810"/>
      <c r="I948" s="125"/>
      <c r="J948" s="125"/>
      <c r="K948" s="125"/>
      <c r="L948" s="125"/>
      <c r="M948" s="125"/>
      <c r="N948" s="125"/>
      <c r="O948" s="125"/>
      <c r="P948" s="125"/>
      <c r="Q948" s="125"/>
      <c r="R948" s="125"/>
      <c r="S948" s="125"/>
      <c r="T948" s="125"/>
      <c r="U948" s="810"/>
      <c r="V948" s="810"/>
      <c r="W948" s="810"/>
      <c r="X948" s="810"/>
      <c r="Y948" s="810"/>
      <c r="Z948" s="810"/>
      <c r="AA948" s="810"/>
      <c r="AB948" s="810"/>
      <c r="AC948" s="810"/>
      <c r="AD948" s="810"/>
      <c r="AE948" s="810"/>
      <c r="AF948" s="810"/>
      <c r="AG948" s="810"/>
      <c r="AH948" s="810"/>
      <c r="AI948" s="810"/>
      <c r="AJ948" s="810"/>
    </row>
    <row r="949" spans="1:36" ht="15.75" customHeight="1">
      <c r="A949" s="810"/>
      <c r="B949" s="810"/>
      <c r="C949" s="810"/>
      <c r="D949" s="810"/>
      <c r="E949" s="810"/>
      <c r="F949" s="810"/>
      <c r="G949" s="810"/>
      <c r="H949" s="810"/>
      <c r="I949" s="125"/>
      <c r="J949" s="125"/>
      <c r="K949" s="125"/>
      <c r="L949" s="125"/>
      <c r="M949" s="125"/>
      <c r="N949" s="125"/>
      <c r="O949" s="125"/>
      <c r="P949" s="125"/>
      <c r="Q949" s="125"/>
      <c r="R949" s="125"/>
      <c r="S949" s="125"/>
      <c r="T949" s="125"/>
      <c r="U949" s="810"/>
      <c r="V949" s="810"/>
      <c r="W949" s="810"/>
      <c r="X949" s="810"/>
      <c r="Y949" s="810"/>
      <c r="Z949" s="810"/>
      <c r="AA949" s="810"/>
      <c r="AB949" s="810"/>
      <c r="AC949" s="810"/>
      <c r="AD949" s="810"/>
      <c r="AE949" s="810"/>
      <c r="AF949" s="810"/>
      <c r="AG949" s="810"/>
      <c r="AH949" s="810"/>
      <c r="AI949" s="810"/>
      <c r="AJ949" s="810"/>
    </row>
    <row r="950" spans="1:36" ht="15.75" customHeight="1">
      <c r="A950" s="810"/>
      <c r="B950" s="810"/>
      <c r="C950" s="810"/>
      <c r="D950" s="810"/>
      <c r="E950" s="810"/>
      <c r="F950" s="810"/>
      <c r="G950" s="810"/>
      <c r="H950" s="810"/>
      <c r="I950" s="125"/>
      <c r="J950" s="125"/>
      <c r="K950" s="125"/>
      <c r="L950" s="125"/>
      <c r="M950" s="125"/>
      <c r="N950" s="125"/>
      <c r="O950" s="125"/>
      <c r="P950" s="125"/>
      <c r="Q950" s="125"/>
      <c r="R950" s="125"/>
      <c r="S950" s="125"/>
      <c r="T950" s="125"/>
      <c r="U950" s="810"/>
      <c r="V950" s="810"/>
      <c r="W950" s="810"/>
      <c r="X950" s="810"/>
      <c r="Y950" s="810"/>
      <c r="Z950" s="810"/>
      <c r="AA950" s="810"/>
      <c r="AB950" s="810"/>
      <c r="AC950" s="810"/>
      <c r="AD950" s="810"/>
      <c r="AE950" s="810"/>
      <c r="AF950" s="810"/>
      <c r="AG950" s="810"/>
      <c r="AH950" s="810"/>
      <c r="AI950" s="810"/>
      <c r="AJ950" s="810"/>
    </row>
    <row r="951" spans="1:36" ht="15.75" customHeight="1">
      <c r="A951" s="810"/>
      <c r="B951" s="810"/>
      <c r="C951" s="810"/>
      <c r="D951" s="810"/>
      <c r="E951" s="810"/>
      <c r="F951" s="810"/>
      <c r="G951" s="810"/>
      <c r="H951" s="810"/>
      <c r="I951" s="125"/>
      <c r="J951" s="125"/>
      <c r="K951" s="125"/>
      <c r="L951" s="125"/>
      <c r="M951" s="125"/>
      <c r="N951" s="125"/>
      <c r="O951" s="125"/>
      <c r="P951" s="125"/>
      <c r="Q951" s="125"/>
      <c r="R951" s="125"/>
      <c r="S951" s="125"/>
      <c r="T951" s="125"/>
      <c r="U951" s="810"/>
      <c r="V951" s="810"/>
      <c r="W951" s="810"/>
      <c r="X951" s="810"/>
      <c r="Y951" s="810"/>
      <c r="Z951" s="810"/>
      <c r="AA951" s="810"/>
      <c r="AB951" s="810"/>
      <c r="AC951" s="810"/>
      <c r="AD951" s="810"/>
      <c r="AE951" s="810"/>
      <c r="AF951" s="810"/>
      <c r="AG951" s="810"/>
      <c r="AH951" s="810"/>
      <c r="AI951" s="810"/>
      <c r="AJ951" s="810"/>
    </row>
    <row r="952" spans="1:36" ht="15.75" customHeight="1">
      <c r="A952" s="810"/>
      <c r="B952" s="810"/>
      <c r="C952" s="810"/>
      <c r="D952" s="810"/>
      <c r="E952" s="810"/>
      <c r="F952" s="810"/>
      <c r="G952" s="810"/>
      <c r="H952" s="810"/>
      <c r="I952" s="125"/>
      <c r="J952" s="125"/>
      <c r="K952" s="125"/>
      <c r="L952" s="125"/>
      <c r="M952" s="125"/>
      <c r="N952" s="125"/>
      <c r="O952" s="125"/>
      <c r="P952" s="125"/>
      <c r="Q952" s="125"/>
      <c r="R952" s="125"/>
      <c r="S952" s="125"/>
      <c r="T952" s="125"/>
      <c r="U952" s="810"/>
      <c r="V952" s="810"/>
      <c r="W952" s="810"/>
      <c r="X952" s="810"/>
      <c r="Y952" s="810"/>
      <c r="Z952" s="810"/>
      <c r="AA952" s="810"/>
      <c r="AB952" s="810"/>
      <c r="AC952" s="810"/>
      <c r="AD952" s="810"/>
      <c r="AE952" s="810"/>
      <c r="AF952" s="810"/>
      <c r="AG952" s="810"/>
      <c r="AH952" s="810"/>
      <c r="AI952" s="810"/>
      <c r="AJ952" s="810"/>
    </row>
    <row r="953" spans="1:36" ht="15.75" customHeight="1">
      <c r="A953" s="810"/>
      <c r="B953" s="810"/>
      <c r="C953" s="810"/>
      <c r="D953" s="810"/>
      <c r="E953" s="810"/>
      <c r="F953" s="810"/>
      <c r="G953" s="810"/>
      <c r="H953" s="810"/>
      <c r="I953" s="125"/>
      <c r="J953" s="125"/>
      <c r="K953" s="125"/>
      <c r="L953" s="125"/>
      <c r="M953" s="125"/>
      <c r="N953" s="125"/>
      <c r="O953" s="125"/>
      <c r="P953" s="125"/>
      <c r="Q953" s="125"/>
      <c r="R953" s="125"/>
      <c r="S953" s="125"/>
      <c r="T953" s="125"/>
      <c r="U953" s="810"/>
      <c r="V953" s="810"/>
      <c r="W953" s="810"/>
      <c r="X953" s="810"/>
      <c r="Y953" s="810"/>
      <c r="Z953" s="810"/>
      <c r="AA953" s="810"/>
      <c r="AB953" s="810"/>
      <c r="AC953" s="810"/>
      <c r="AD953" s="810"/>
      <c r="AE953" s="810"/>
      <c r="AF953" s="810"/>
      <c r="AG953" s="810"/>
      <c r="AH953" s="810"/>
      <c r="AI953" s="810"/>
      <c r="AJ953" s="810"/>
    </row>
    <row r="954" spans="1:36" ht="15.75" customHeight="1">
      <c r="A954" s="810"/>
      <c r="B954" s="810"/>
      <c r="C954" s="810"/>
      <c r="D954" s="810"/>
      <c r="E954" s="810"/>
      <c r="F954" s="810"/>
      <c r="G954" s="810"/>
      <c r="H954" s="810"/>
      <c r="I954" s="125"/>
      <c r="J954" s="125"/>
      <c r="K954" s="125"/>
      <c r="L954" s="125"/>
      <c r="M954" s="125"/>
      <c r="N954" s="125"/>
      <c r="O954" s="125"/>
      <c r="P954" s="125"/>
      <c r="Q954" s="125"/>
      <c r="R954" s="125"/>
      <c r="S954" s="125"/>
      <c r="T954" s="125"/>
      <c r="U954" s="810"/>
      <c r="V954" s="810"/>
      <c r="W954" s="810"/>
      <c r="X954" s="810"/>
      <c r="Y954" s="810"/>
      <c r="Z954" s="810"/>
      <c r="AA954" s="810"/>
      <c r="AB954" s="810"/>
      <c r="AC954" s="810"/>
      <c r="AD954" s="810"/>
      <c r="AE954" s="810"/>
      <c r="AF954" s="810"/>
      <c r="AG954" s="810"/>
      <c r="AH954" s="810"/>
      <c r="AI954" s="810"/>
      <c r="AJ954" s="810"/>
    </row>
    <row r="955" spans="1:36" ht="15.75" customHeight="1">
      <c r="A955" s="810"/>
      <c r="B955" s="810"/>
      <c r="C955" s="810"/>
      <c r="D955" s="810"/>
      <c r="E955" s="810"/>
      <c r="F955" s="810"/>
      <c r="G955" s="810"/>
      <c r="H955" s="810"/>
      <c r="I955" s="125"/>
      <c r="J955" s="125"/>
      <c r="K955" s="125"/>
      <c r="L955" s="125"/>
      <c r="M955" s="125"/>
      <c r="N955" s="125"/>
      <c r="O955" s="125"/>
      <c r="P955" s="125"/>
      <c r="Q955" s="125"/>
      <c r="R955" s="125"/>
      <c r="S955" s="125"/>
      <c r="T955" s="125"/>
      <c r="U955" s="810"/>
      <c r="V955" s="810"/>
      <c r="W955" s="810"/>
      <c r="X955" s="810"/>
      <c r="Y955" s="810"/>
      <c r="Z955" s="810"/>
      <c r="AA955" s="810"/>
      <c r="AB955" s="810"/>
      <c r="AC955" s="810"/>
      <c r="AD955" s="810"/>
      <c r="AE955" s="810"/>
      <c r="AF955" s="810"/>
      <c r="AG955" s="810"/>
      <c r="AH955" s="810"/>
      <c r="AI955" s="810"/>
      <c r="AJ955" s="810"/>
    </row>
    <row r="956" spans="1:36" ht="15.75" customHeight="1">
      <c r="A956" s="810"/>
      <c r="B956" s="810"/>
      <c r="C956" s="810"/>
      <c r="D956" s="810"/>
      <c r="E956" s="810"/>
      <c r="F956" s="810"/>
      <c r="G956" s="810"/>
      <c r="H956" s="810"/>
      <c r="I956" s="125"/>
      <c r="J956" s="125"/>
      <c r="K956" s="125"/>
      <c r="L956" s="125"/>
      <c r="M956" s="125"/>
      <c r="N956" s="125"/>
      <c r="O956" s="125"/>
      <c r="P956" s="125"/>
      <c r="Q956" s="125"/>
      <c r="R956" s="125"/>
      <c r="S956" s="125"/>
      <c r="T956" s="125"/>
      <c r="U956" s="810"/>
      <c r="V956" s="810"/>
      <c r="W956" s="810"/>
      <c r="X956" s="810"/>
      <c r="Y956" s="810"/>
      <c r="Z956" s="810"/>
      <c r="AA956" s="810"/>
      <c r="AB956" s="810"/>
      <c r="AC956" s="810"/>
      <c r="AD956" s="810"/>
      <c r="AE956" s="810"/>
      <c r="AF956" s="810"/>
      <c r="AG956" s="810"/>
      <c r="AH956" s="810"/>
      <c r="AI956" s="810"/>
      <c r="AJ956" s="810"/>
    </row>
    <row r="957" spans="1:36" ht="15.75" customHeight="1">
      <c r="A957" s="810"/>
      <c r="B957" s="810"/>
      <c r="C957" s="810"/>
      <c r="D957" s="810"/>
      <c r="E957" s="810"/>
      <c r="F957" s="810"/>
      <c r="G957" s="810"/>
      <c r="H957" s="810"/>
      <c r="I957" s="125"/>
      <c r="J957" s="125"/>
      <c r="K957" s="125"/>
      <c r="L957" s="125"/>
      <c r="M957" s="125"/>
      <c r="N957" s="125"/>
      <c r="O957" s="125"/>
      <c r="P957" s="125"/>
      <c r="Q957" s="125"/>
      <c r="R957" s="125"/>
      <c r="S957" s="125"/>
      <c r="T957" s="125"/>
      <c r="U957" s="810"/>
      <c r="V957" s="810"/>
      <c r="W957" s="810"/>
      <c r="X957" s="810"/>
      <c r="Y957" s="810"/>
      <c r="Z957" s="810"/>
      <c r="AA957" s="810"/>
      <c r="AB957" s="810"/>
      <c r="AC957" s="810"/>
      <c r="AD957" s="810"/>
      <c r="AE957" s="810"/>
      <c r="AF957" s="810"/>
      <c r="AG957" s="810"/>
      <c r="AH957" s="810"/>
      <c r="AI957" s="810"/>
      <c r="AJ957" s="810"/>
    </row>
    <row r="958" spans="1:36" ht="15.75" customHeight="1">
      <c r="A958" s="810"/>
      <c r="B958" s="810"/>
      <c r="C958" s="810"/>
      <c r="D958" s="810"/>
      <c r="E958" s="810"/>
      <c r="F958" s="810"/>
      <c r="G958" s="810"/>
      <c r="H958" s="810"/>
      <c r="I958" s="125"/>
      <c r="J958" s="125"/>
      <c r="K958" s="125"/>
      <c r="L958" s="125"/>
      <c r="M958" s="125"/>
      <c r="N958" s="125"/>
      <c r="O958" s="125"/>
      <c r="P958" s="125"/>
      <c r="Q958" s="125"/>
      <c r="R958" s="125"/>
      <c r="S958" s="125"/>
      <c r="T958" s="125"/>
      <c r="U958" s="810"/>
      <c r="V958" s="810"/>
      <c r="W958" s="810"/>
      <c r="X958" s="810"/>
      <c r="Y958" s="810"/>
      <c r="Z958" s="810"/>
      <c r="AA958" s="810"/>
      <c r="AB958" s="810"/>
      <c r="AC958" s="810"/>
      <c r="AD958" s="810"/>
      <c r="AE958" s="810"/>
      <c r="AF958" s="810"/>
      <c r="AG958" s="810"/>
      <c r="AH958" s="810"/>
      <c r="AI958" s="810"/>
      <c r="AJ958" s="810"/>
    </row>
    <row r="959" spans="1:36" ht="15.75" customHeight="1">
      <c r="A959" s="810"/>
      <c r="B959" s="810"/>
      <c r="C959" s="810"/>
      <c r="D959" s="810"/>
      <c r="E959" s="810"/>
      <c r="F959" s="810"/>
      <c r="G959" s="810"/>
      <c r="H959" s="810"/>
      <c r="I959" s="125"/>
      <c r="J959" s="125"/>
      <c r="K959" s="125"/>
      <c r="L959" s="125"/>
      <c r="M959" s="125"/>
      <c r="N959" s="125"/>
      <c r="O959" s="125"/>
      <c r="P959" s="125"/>
      <c r="Q959" s="125"/>
      <c r="R959" s="125"/>
      <c r="S959" s="125"/>
      <c r="T959" s="125"/>
      <c r="U959" s="810"/>
      <c r="V959" s="810"/>
      <c r="W959" s="810"/>
      <c r="X959" s="810"/>
      <c r="Y959" s="810"/>
      <c r="Z959" s="810"/>
      <c r="AA959" s="810"/>
      <c r="AB959" s="810"/>
      <c r="AC959" s="810"/>
      <c r="AD959" s="810"/>
      <c r="AE959" s="810"/>
      <c r="AF959" s="810"/>
      <c r="AG959" s="810"/>
      <c r="AH959" s="810"/>
      <c r="AI959" s="810"/>
      <c r="AJ959" s="810"/>
    </row>
    <row r="960" spans="1:36" ht="15.75" customHeight="1">
      <c r="A960" s="810"/>
      <c r="B960" s="810"/>
      <c r="C960" s="810"/>
      <c r="D960" s="810"/>
      <c r="E960" s="810"/>
      <c r="F960" s="810"/>
      <c r="G960" s="810"/>
      <c r="H960" s="810"/>
      <c r="I960" s="125"/>
      <c r="J960" s="125"/>
      <c r="K960" s="125"/>
      <c r="L960" s="125"/>
      <c r="M960" s="125"/>
      <c r="N960" s="125"/>
      <c r="O960" s="125"/>
      <c r="P960" s="125"/>
      <c r="Q960" s="125"/>
      <c r="R960" s="125"/>
      <c r="S960" s="125"/>
      <c r="T960" s="125"/>
      <c r="U960" s="810"/>
      <c r="V960" s="810"/>
      <c r="W960" s="810"/>
      <c r="X960" s="810"/>
      <c r="Y960" s="810"/>
      <c r="Z960" s="810"/>
      <c r="AA960" s="810"/>
      <c r="AB960" s="810"/>
      <c r="AC960" s="810"/>
      <c r="AD960" s="810"/>
      <c r="AE960" s="810"/>
      <c r="AF960" s="810"/>
      <c r="AG960" s="810"/>
      <c r="AH960" s="810"/>
      <c r="AI960" s="810"/>
      <c r="AJ960" s="810"/>
    </row>
    <row r="961" spans="1:36" ht="15.75" customHeight="1">
      <c r="A961" s="810"/>
      <c r="B961" s="810"/>
      <c r="C961" s="810"/>
      <c r="D961" s="810"/>
      <c r="E961" s="810"/>
      <c r="F961" s="810"/>
      <c r="G961" s="810"/>
      <c r="H961" s="810"/>
      <c r="I961" s="125"/>
      <c r="J961" s="125"/>
      <c r="K961" s="125"/>
      <c r="L961" s="125"/>
      <c r="M961" s="125"/>
      <c r="N961" s="125"/>
      <c r="O961" s="125"/>
      <c r="P961" s="125"/>
      <c r="Q961" s="125"/>
      <c r="R961" s="125"/>
      <c r="S961" s="125"/>
      <c r="T961" s="125"/>
      <c r="U961" s="810"/>
      <c r="V961" s="810"/>
      <c r="W961" s="810"/>
      <c r="X961" s="810"/>
      <c r="Y961" s="810"/>
      <c r="Z961" s="810"/>
      <c r="AA961" s="810"/>
      <c r="AB961" s="810"/>
      <c r="AC961" s="810"/>
      <c r="AD961" s="810"/>
      <c r="AE961" s="810"/>
      <c r="AF961" s="810"/>
      <c r="AG961" s="810"/>
      <c r="AH961" s="810"/>
      <c r="AI961" s="810"/>
      <c r="AJ961" s="810"/>
    </row>
    <row r="962" spans="1:36" ht="15.75" customHeight="1">
      <c r="A962" s="810"/>
      <c r="B962" s="810"/>
      <c r="C962" s="810"/>
      <c r="D962" s="810"/>
      <c r="E962" s="810"/>
      <c r="F962" s="810"/>
      <c r="G962" s="810"/>
      <c r="H962" s="810"/>
      <c r="I962" s="125"/>
      <c r="J962" s="125"/>
      <c r="K962" s="125"/>
      <c r="L962" s="125"/>
      <c r="M962" s="125"/>
      <c r="N962" s="125"/>
      <c r="O962" s="125"/>
      <c r="P962" s="125"/>
      <c r="Q962" s="125"/>
      <c r="R962" s="125"/>
      <c r="S962" s="125"/>
      <c r="T962" s="125"/>
      <c r="U962" s="810"/>
      <c r="V962" s="810"/>
      <c r="W962" s="810"/>
      <c r="X962" s="810"/>
      <c r="Y962" s="810"/>
      <c r="Z962" s="810"/>
      <c r="AA962" s="810"/>
      <c r="AB962" s="810"/>
      <c r="AC962" s="810"/>
      <c r="AD962" s="810"/>
      <c r="AE962" s="810"/>
      <c r="AF962" s="810"/>
      <c r="AG962" s="810"/>
      <c r="AH962" s="810"/>
      <c r="AI962" s="810"/>
      <c r="AJ962" s="810"/>
    </row>
    <row r="963" spans="1:36" ht="15.75" customHeight="1">
      <c r="A963" s="810"/>
      <c r="B963" s="810"/>
      <c r="C963" s="810"/>
      <c r="D963" s="810"/>
      <c r="E963" s="810"/>
      <c r="F963" s="810"/>
      <c r="G963" s="810"/>
      <c r="H963" s="810"/>
      <c r="I963" s="125"/>
      <c r="J963" s="125"/>
      <c r="K963" s="125"/>
      <c r="L963" s="125"/>
      <c r="M963" s="125"/>
      <c r="N963" s="125"/>
      <c r="O963" s="125"/>
      <c r="P963" s="125"/>
      <c r="Q963" s="125"/>
      <c r="R963" s="125"/>
      <c r="S963" s="125"/>
      <c r="T963" s="125"/>
      <c r="U963" s="810"/>
      <c r="V963" s="810"/>
      <c r="W963" s="810"/>
      <c r="X963" s="810"/>
      <c r="Y963" s="810"/>
      <c r="Z963" s="810"/>
      <c r="AA963" s="810"/>
      <c r="AB963" s="810"/>
      <c r="AC963" s="810"/>
      <c r="AD963" s="810"/>
      <c r="AE963" s="810"/>
      <c r="AF963" s="810"/>
      <c r="AG963" s="810"/>
      <c r="AH963" s="810"/>
      <c r="AI963" s="810"/>
      <c r="AJ963" s="810"/>
    </row>
    <row r="964" spans="1:36" ht="15.75" customHeight="1">
      <c r="A964" s="810"/>
      <c r="B964" s="810"/>
      <c r="C964" s="810"/>
      <c r="D964" s="810"/>
      <c r="E964" s="810"/>
      <c r="F964" s="810"/>
      <c r="G964" s="810"/>
      <c r="H964" s="810"/>
      <c r="I964" s="125"/>
      <c r="J964" s="125"/>
      <c r="K964" s="125"/>
      <c r="L964" s="125"/>
      <c r="M964" s="125"/>
      <c r="N964" s="125"/>
      <c r="O964" s="125"/>
      <c r="P964" s="125"/>
      <c r="Q964" s="125"/>
      <c r="R964" s="125"/>
      <c r="S964" s="125"/>
      <c r="T964" s="125"/>
      <c r="U964" s="810"/>
      <c r="V964" s="810"/>
      <c r="W964" s="810"/>
      <c r="X964" s="810"/>
      <c r="Y964" s="810"/>
      <c r="Z964" s="810"/>
      <c r="AA964" s="810"/>
      <c r="AB964" s="810"/>
      <c r="AC964" s="810"/>
      <c r="AD964" s="810"/>
      <c r="AE964" s="810"/>
      <c r="AF964" s="810"/>
      <c r="AG964" s="810"/>
      <c r="AH964" s="810"/>
      <c r="AI964" s="810"/>
      <c r="AJ964" s="810"/>
    </row>
    <row r="965" spans="1:36" ht="15.75" customHeight="1">
      <c r="A965" s="810"/>
      <c r="B965" s="810"/>
      <c r="C965" s="810"/>
      <c r="D965" s="810"/>
      <c r="E965" s="810"/>
      <c r="F965" s="810"/>
      <c r="G965" s="810"/>
      <c r="H965" s="810"/>
      <c r="I965" s="125"/>
      <c r="J965" s="125"/>
      <c r="K965" s="125"/>
      <c r="L965" s="125"/>
      <c r="M965" s="125"/>
      <c r="N965" s="125"/>
      <c r="O965" s="125"/>
      <c r="P965" s="125"/>
      <c r="Q965" s="125"/>
      <c r="R965" s="125"/>
      <c r="S965" s="125"/>
      <c r="T965" s="125"/>
      <c r="U965" s="810"/>
      <c r="V965" s="810"/>
      <c r="W965" s="810"/>
      <c r="X965" s="810"/>
      <c r="Y965" s="810"/>
      <c r="Z965" s="810"/>
      <c r="AA965" s="810"/>
      <c r="AB965" s="810"/>
      <c r="AC965" s="810"/>
      <c r="AD965" s="810"/>
      <c r="AE965" s="810"/>
      <c r="AF965" s="810"/>
      <c r="AG965" s="810"/>
      <c r="AH965" s="810"/>
      <c r="AI965" s="810"/>
      <c r="AJ965" s="810"/>
    </row>
    <row r="966" spans="1:36" ht="15.75" customHeight="1">
      <c r="A966" s="810"/>
      <c r="B966" s="810"/>
      <c r="C966" s="810"/>
      <c r="D966" s="810"/>
      <c r="E966" s="810"/>
      <c r="F966" s="810"/>
      <c r="G966" s="810"/>
      <c r="H966" s="810"/>
      <c r="I966" s="125"/>
      <c r="J966" s="125"/>
      <c r="K966" s="125"/>
      <c r="L966" s="125"/>
      <c r="M966" s="125"/>
      <c r="N966" s="125"/>
      <c r="O966" s="125"/>
      <c r="P966" s="125"/>
      <c r="Q966" s="125"/>
      <c r="R966" s="125"/>
      <c r="S966" s="125"/>
      <c r="T966" s="125"/>
      <c r="U966" s="810"/>
      <c r="V966" s="810"/>
      <c r="W966" s="810"/>
      <c r="X966" s="810"/>
      <c r="Y966" s="810"/>
      <c r="Z966" s="810"/>
      <c r="AA966" s="810"/>
      <c r="AB966" s="810"/>
      <c r="AC966" s="810"/>
      <c r="AD966" s="810"/>
      <c r="AE966" s="810"/>
      <c r="AF966" s="810"/>
      <c r="AG966" s="810"/>
      <c r="AH966" s="810"/>
      <c r="AI966" s="810"/>
      <c r="AJ966" s="810"/>
    </row>
    <row r="967" spans="1:36" ht="15.75" customHeight="1">
      <c r="A967" s="810"/>
      <c r="B967" s="810"/>
      <c r="C967" s="810"/>
      <c r="D967" s="810"/>
      <c r="E967" s="810"/>
      <c r="F967" s="810"/>
      <c r="G967" s="810"/>
      <c r="H967" s="810"/>
      <c r="I967" s="125"/>
      <c r="J967" s="125"/>
      <c r="K967" s="125"/>
      <c r="L967" s="125"/>
      <c r="M967" s="125"/>
      <c r="N967" s="125"/>
      <c r="O967" s="125"/>
      <c r="P967" s="125"/>
      <c r="Q967" s="125"/>
      <c r="R967" s="125"/>
      <c r="S967" s="125"/>
      <c r="T967" s="125"/>
      <c r="U967" s="810"/>
      <c r="V967" s="810"/>
      <c r="W967" s="810"/>
      <c r="X967" s="810"/>
      <c r="Y967" s="810"/>
      <c r="Z967" s="810"/>
      <c r="AA967" s="810"/>
      <c r="AB967" s="810"/>
      <c r="AC967" s="810"/>
      <c r="AD967" s="810"/>
      <c r="AE967" s="810"/>
      <c r="AF967" s="810"/>
      <c r="AG967" s="810"/>
      <c r="AH967" s="810"/>
      <c r="AI967" s="810"/>
      <c r="AJ967" s="810"/>
    </row>
    <row r="968" spans="1:36" ht="15.75" customHeight="1">
      <c r="A968" s="810"/>
      <c r="B968" s="810"/>
      <c r="C968" s="810"/>
      <c r="D968" s="810"/>
      <c r="E968" s="810"/>
      <c r="F968" s="810"/>
      <c r="G968" s="810"/>
      <c r="H968" s="810"/>
      <c r="I968" s="125"/>
      <c r="J968" s="125"/>
      <c r="K968" s="125"/>
      <c r="L968" s="125"/>
      <c r="M968" s="125"/>
      <c r="N968" s="125"/>
      <c r="O968" s="125"/>
      <c r="P968" s="125"/>
      <c r="Q968" s="125"/>
      <c r="R968" s="125"/>
      <c r="S968" s="125"/>
      <c r="T968" s="125"/>
      <c r="U968" s="810"/>
      <c r="V968" s="810"/>
      <c r="W968" s="810"/>
      <c r="X968" s="810"/>
      <c r="Y968" s="810"/>
      <c r="Z968" s="810"/>
      <c r="AA968" s="810"/>
      <c r="AB968" s="810"/>
      <c r="AC968" s="810"/>
      <c r="AD968" s="810"/>
      <c r="AE968" s="810"/>
      <c r="AF968" s="810"/>
      <c r="AG968" s="810"/>
      <c r="AH968" s="810"/>
      <c r="AI968" s="810"/>
      <c r="AJ968" s="810"/>
    </row>
    <row r="969" spans="1:36" ht="15.75" customHeight="1">
      <c r="A969" s="810"/>
      <c r="B969" s="810"/>
      <c r="C969" s="810"/>
      <c r="D969" s="810"/>
      <c r="E969" s="810"/>
      <c r="F969" s="810"/>
      <c r="G969" s="810"/>
      <c r="H969" s="810"/>
      <c r="I969" s="125"/>
      <c r="J969" s="125"/>
      <c r="K969" s="125"/>
      <c r="L969" s="125"/>
      <c r="M969" s="125"/>
      <c r="N969" s="125"/>
      <c r="O969" s="125"/>
      <c r="P969" s="125"/>
      <c r="Q969" s="125"/>
      <c r="R969" s="125"/>
      <c r="S969" s="125"/>
      <c r="T969" s="125"/>
      <c r="U969" s="810"/>
      <c r="V969" s="810"/>
      <c r="W969" s="810"/>
      <c r="X969" s="810"/>
      <c r="Y969" s="810"/>
      <c r="Z969" s="810"/>
      <c r="AA969" s="810"/>
      <c r="AB969" s="810"/>
      <c r="AC969" s="810"/>
      <c r="AD969" s="810"/>
      <c r="AE969" s="810"/>
      <c r="AF969" s="810"/>
      <c r="AG969" s="810"/>
      <c r="AH969" s="810"/>
      <c r="AI969" s="810"/>
      <c r="AJ969" s="810"/>
    </row>
    <row r="970" spans="1:36" ht="15.75" customHeight="1">
      <c r="A970" s="810"/>
      <c r="B970" s="810"/>
      <c r="C970" s="810"/>
      <c r="D970" s="810"/>
      <c r="E970" s="810"/>
      <c r="F970" s="810"/>
      <c r="G970" s="810"/>
      <c r="H970" s="810"/>
      <c r="I970" s="125"/>
      <c r="J970" s="125"/>
      <c r="K970" s="125"/>
      <c r="L970" s="125"/>
      <c r="M970" s="125"/>
      <c r="N970" s="125"/>
      <c r="O970" s="125"/>
      <c r="P970" s="125"/>
      <c r="Q970" s="125"/>
      <c r="R970" s="125"/>
      <c r="S970" s="125"/>
      <c r="T970" s="125"/>
      <c r="U970" s="810"/>
      <c r="V970" s="810"/>
      <c r="W970" s="810"/>
      <c r="X970" s="810"/>
      <c r="Y970" s="810"/>
      <c r="Z970" s="810"/>
      <c r="AA970" s="810"/>
      <c r="AB970" s="810"/>
      <c r="AC970" s="810"/>
      <c r="AD970" s="810"/>
      <c r="AE970" s="810"/>
      <c r="AF970" s="810"/>
      <c r="AG970" s="810"/>
      <c r="AH970" s="810"/>
      <c r="AI970" s="810"/>
      <c r="AJ970" s="810"/>
    </row>
    <row r="971" spans="1:36" ht="15.75" customHeight="1">
      <c r="A971" s="810"/>
      <c r="B971" s="810"/>
      <c r="C971" s="810"/>
      <c r="D971" s="810"/>
      <c r="E971" s="810"/>
      <c r="F971" s="810"/>
      <c r="G971" s="810"/>
      <c r="H971" s="810"/>
      <c r="I971" s="125"/>
      <c r="J971" s="125"/>
      <c r="K971" s="125"/>
      <c r="L971" s="125"/>
      <c r="M971" s="125"/>
      <c r="N971" s="125"/>
      <c r="O971" s="125"/>
      <c r="P971" s="125"/>
      <c r="Q971" s="125"/>
      <c r="R971" s="125"/>
      <c r="S971" s="125"/>
      <c r="T971" s="125"/>
      <c r="U971" s="810"/>
      <c r="V971" s="810"/>
      <c r="W971" s="810"/>
      <c r="X971" s="810"/>
      <c r="Y971" s="810"/>
      <c r="Z971" s="810"/>
      <c r="AA971" s="810"/>
      <c r="AB971" s="810"/>
      <c r="AC971" s="810"/>
      <c r="AD971" s="810"/>
      <c r="AE971" s="810"/>
      <c r="AF971" s="810"/>
      <c r="AG971" s="810"/>
      <c r="AH971" s="810"/>
      <c r="AI971" s="810"/>
      <c r="AJ971" s="810"/>
    </row>
    <row r="972" spans="1:36" ht="15.75" customHeight="1">
      <c r="A972" s="810"/>
      <c r="B972" s="810"/>
      <c r="C972" s="810"/>
      <c r="D972" s="810"/>
      <c r="E972" s="810"/>
      <c r="F972" s="810"/>
      <c r="G972" s="810"/>
      <c r="H972" s="810"/>
      <c r="I972" s="125"/>
      <c r="J972" s="125"/>
      <c r="K972" s="125"/>
      <c r="L972" s="125"/>
      <c r="M972" s="125"/>
      <c r="N972" s="125"/>
      <c r="O972" s="125"/>
      <c r="P972" s="125"/>
      <c r="Q972" s="125"/>
      <c r="R972" s="125"/>
      <c r="S972" s="125"/>
      <c r="T972" s="125"/>
      <c r="U972" s="810"/>
      <c r="V972" s="810"/>
      <c r="W972" s="810"/>
      <c r="X972" s="810"/>
      <c r="Y972" s="810"/>
      <c r="Z972" s="810"/>
      <c r="AA972" s="810"/>
      <c r="AB972" s="810"/>
      <c r="AC972" s="810"/>
      <c r="AD972" s="810"/>
      <c r="AE972" s="810"/>
      <c r="AF972" s="810"/>
      <c r="AG972" s="810"/>
      <c r="AH972" s="810"/>
      <c r="AI972" s="810"/>
      <c r="AJ972" s="810"/>
    </row>
    <row r="973" spans="1:36" ht="15.75" customHeight="1">
      <c r="A973" s="810"/>
      <c r="B973" s="810"/>
      <c r="C973" s="810"/>
      <c r="D973" s="810"/>
      <c r="E973" s="810"/>
      <c r="F973" s="810"/>
      <c r="G973" s="810"/>
      <c r="H973" s="810"/>
      <c r="I973" s="125"/>
      <c r="J973" s="125"/>
      <c r="K973" s="125"/>
      <c r="L973" s="125"/>
      <c r="M973" s="125"/>
      <c r="N973" s="125"/>
      <c r="O973" s="125"/>
      <c r="P973" s="125"/>
      <c r="Q973" s="125"/>
      <c r="R973" s="125"/>
      <c r="S973" s="125"/>
      <c r="T973" s="125"/>
      <c r="U973" s="810"/>
      <c r="V973" s="810"/>
      <c r="W973" s="810"/>
      <c r="X973" s="810"/>
      <c r="Y973" s="810"/>
      <c r="Z973" s="810"/>
      <c r="AA973" s="810"/>
      <c r="AB973" s="810"/>
      <c r="AC973" s="810"/>
      <c r="AD973" s="810"/>
      <c r="AE973" s="810"/>
      <c r="AF973" s="810"/>
      <c r="AG973" s="810"/>
      <c r="AH973" s="810"/>
      <c r="AI973" s="810"/>
      <c r="AJ973" s="810"/>
    </row>
    <row r="974" spans="1:36" ht="15.75" customHeight="1">
      <c r="A974" s="810"/>
      <c r="B974" s="810"/>
      <c r="C974" s="810"/>
      <c r="D974" s="810"/>
      <c r="E974" s="810"/>
      <c r="F974" s="810"/>
      <c r="G974" s="810"/>
      <c r="H974" s="810"/>
      <c r="I974" s="125"/>
      <c r="J974" s="125"/>
      <c r="K974" s="125"/>
      <c r="L974" s="125"/>
      <c r="M974" s="125"/>
      <c r="N974" s="125"/>
      <c r="O974" s="125"/>
      <c r="P974" s="125"/>
      <c r="Q974" s="125"/>
      <c r="R974" s="125"/>
      <c r="S974" s="125"/>
      <c r="T974" s="125"/>
      <c r="U974" s="810"/>
      <c r="V974" s="810"/>
      <c r="W974" s="810"/>
      <c r="X974" s="810"/>
      <c r="Y974" s="810"/>
      <c r="Z974" s="810"/>
      <c r="AA974" s="810"/>
      <c r="AB974" s="810"/>
      <c r="AC974" s="810"/>
      <c r="AD974" s="810"/>
      <c r="AE974" s="810"/>
      <c r="AF974" s="810"/>
      <c r="AG974" s="810"/>
      <c r="AH974" s="810"/>
      <c r="AI974" s="810"/>
      <c r="AJ974" s="810"/>
    </row>
    <row r="975" spans="1:36" ht="15.75" customHeight="1">
      <c r="A975" s="810"/>
      <c r="B975" s="810"/>
      <c r="C975" s="810"/>
      <c r="D975" s="810"/>
      <c r="E975" s="810"/>
      <c r="F975" s="810"/>
      <c r="G975" s="810"/>
      <c r="H975" s="810"/>
      <c r="I975" s="125"/>
      <c r="J975" s="125"/>
      <c r="K975" s="125"/>
      <c r="L975" s="125"/>
      <c r="M975" s="125"/>
      <c r="N975" s="125"/>
      <c r="O975" s="125"/>
      <c r="P975" s="125"/>
      <c r="Q975" s="125"/>
      <c r="R975" s="125"/>
      <c r="S975" s="125"/>
      <c r="T975" s="125"/>
      <c r="U975" s="810"/>
      <c r="V975" s="810"/>
      <c r="W975" s="810"/>
      <c r="X975" s="810"/>
      <c r="Y975" s="810"/>
      <c r="Z975" s="810"/>
      <c r="AA975" s="810"/>
      <c r="AB975" s="810"/>
      <c r="AC975" s="810"/>
      <c r="AD975" s="810"/>
      <c r="AE975" s="810"/>
      <c r="AF975" s="810"/>
      <c r="AG975" s="810"/>
      <c r="AH975" s="810"/>
      <c r="AI975" s="810"/>
      <c r="AJ975" s="810"/>
    </row>
    <row r="976" spans="1:36" ht="15.75" customHeight="1">
      <c r="A976" s="810"/>
      <c r="B976" s="810"/>
      <c r="C976" s="810"/>
      <c r="D976" s="810"/>
      <c r="E976" s="810"/>
      <c r="F976" s="810"/>
      <c r="G976" s="810"/>
      <c r="H976" s="810"/>
      <c r="I976" s="125"/>
      <c r="J976" s="125"/>
      <c r="K976" s="125"/>
      <c r="L976" s="125"/>
      <c r="M976" s="125"/>
      <c r="N976" s="125"/>
      <c r="O976" s="125"/>
      <c r="P976" s="125"/>
      <c r="Q976" s="125"/>
      <c r="R976" s="125"/>
      <c r="S976" s="125"/>
      <c r="T976" s="125"/>
      <c r="U976" s="810"/>
      <c r="V976" s="810"/>
      <c r="W976" s="810"/>
      <c r="X976" s="810"/>
      <c r="Y976" s="810"/>
      <c r="Z976" s="810"/>
      <c r="AA976" s="810"/>
      <c r="AB976" s="810"/>
      <c r="AC976" s="810"/>
      <c r="AD976" s="810"/>
      <c r="AE976" s="810"/>
      <c r="AF976" s="810"/>
      <c r="AG976" s="810"/>
      <c r="AH976" s="810"/>
      <c r="AI976" s="810"/>
      <c r="AJ976" s="810"/>
    </row>
    <row r="977" spans="1:36" ht="15.75" customHeight="1">
      <c r="A977" s="810"/>
      <c r="B977" s="810"/>
      <c r="C977" s="810"/>
      <c r="D977" s="810"/>
      <c r="E977" s="810"/>
      <c r="F977" s="810"/>
      <c r="G977" s="810"/>
      <c r="H977" s="810"/>
      <c r="I977" s="125"/>
      <c r="J977" s="125"/>
      <c r="K977" s="125"/>
      <c r="L977" s="125"/>
      <c r="M977" s="125"/>
      <c r="N977" s="125"/>
      <c r="O977" s="125"/>
      <c r="P977" s="125"/>
      <c r="Q977" s="125"/>
      <c r="R977" s="125"/>
      <c r="S977" s="125"/>
      <c r="T977" s="125"/>
      <c r="U977" s="810"/>
      <c r="V977" s="810"/>
      <c r="W977" s="810"/>
      <c r="X977" s="810"/>
      <c r="Y977" s="810"/>
      <c r="Z977" s="810"/>
      <c r="AA977" s="810"/>
      <c r="AB977" s="810"/>
      <c r="AC977" s="810"/>
      <c r="AD977" s="810"/>
      <c r="AE977" s="810"/>
      <c r="AF977" s="810"/>
      <c r="AG977" s="810"/>
      <c r="AH977" s="810"/>
      <c r="AI977" s="810"/>
      <c r="AJ977" s="810"/>
    </row>
    <row r="978" spans="1:36" ht="15.75" customHeight="1">
      <c r="A978" s="810"/>
      <c r="B978" s="810"/>
      <c r="C978" s="810"/>
      <c r="D978" s="810"/>
      <c r="E978" s="810"/>
      <c r="F978" s="810"/>
      <c r="G978" s="810"/>
      <c r="H978" s="810"/>
      <c r="I978" s="125"/>
      <c r="J978" s="125"/>
      <c r="K978" s="125"/>
      <c r="L978" s="125"/>
      <c r="M978" s="125"/>
      <c r="N978" s="125"/>
      <c r="O978" s="125"/>
      <c r="P978" s="125"/>
      <c r="Q978" s="125"/>
      <c r="R978" s="125"/>
      <c r="S978" s="125"/>
      <c r="T978" s="125"/>
      <c r="U978" s="810"/>
      <c r="V978" s="810"/>
      <c r="W978" s="810"/>
      <c r="X978" s="810"/>
      <c r="Y978" s="810"/>
      <c r="Z978" s="810"/>
      <c r="AA978" s="810"/>
      <c r="AB978" s="810"/>
      <c r="AC978" s="810"/>
      <c r="AD978" s="810"/>
      <c r="AE978" s="810"/>
      <c r="AF978" s="810"/>
      <c r="AG978" s="810"/>
      <c r="AH978" s="810"/>
      <c r="AI978" s="810"/>
      <c r="AJ978" s="810"/>
    </row>
    <row r="979" spans="1:36" ht="15.75" customHeight="1">
      <c r="A979" s="810"/>
      <c r="B979" s="810"/>
      <c r="C979" s="810"/>
      <c r="D979" s="810"/>
      <c r="E979" s="810"/>
      <c r="F979" s="810"/>
      <c r="G979" s="810"/>
      <c r="H979" s="810"/>
      <c r="I979" s="125"/>
      <c r="J979" s="125"/>
      <c r="K979" s="125"/>
      <c r="L979" s="125"/>
      <c r="M979" s="125"/>
      <c r="N979" s="125"/>
      <c r="O979" s="125"/>
      <c r="P979" s="125"/>
      <c r="Q979" s="125"/>
      <c r="R979" s="125"/>
      <c r="S979" s="125"/>
      <c r="T979" s="125"/>
      <c r="U979" s="810"/>
      <c r="V979" s="810"/>
      <c r="W979" s="810"/>
      <c r="X979" s="810"/>
      <c r="Y979" s="810"/>
      <c r="Z979" s="810"/>
      <c r="AA979" s="810"/>
      <c r="AB979" s="810"/>
      <c r="AC979" s="810"/>
      <c r="AD979" s="810"/>
      <c r="AE979" s="810"/>
      <c r="AF979" s="810"/>
      <c r="AG979" s="810"/>
      <c r="AH979" s="810"/>
      <c r="AI979" s="810"/>
      <c r="AJ979" s="810"/>
    </row>
    <row r="980" spans="1:36" ht="15.75" customHeight="1">
      <c r="A980" s="810"/>
      <c r="B980" s="810"/>
      <c r="C980" s="810"/>
      <c r="D980" s="810"/>
      <c r="E980" s="810"/>
      <c r="F980" s="810"/>
      <c r="G980" s="810"/>
      <c r="H980" s="810"/>
      <c r="I980" s="125"/>
      <c r="J980" s="125"/>
      <c r="K980" s="125"/>
      <c r="L980" s="125"/>
      <c r="M980" s="125"/>
      <c r="N980" s="125"/>
      <c r="O980" s="125"/>
      <c r="P980" s="125"/>
      <c r="Q980" s="125"/>
      <c r="R980" s="125"/>
      <c r="S980" s="125"/>
      <c r="T980" s="125"/>
      <c r="U980" s="810"/>
      <c r="V980" s="810"/>
      <c r="W980" s="810"/>
      <c r="X980" s="810"/>
      <c r="Y980" s="810"/>
      <c r="Z980" s="810"/>
      <c r="AA980" s="810"/>
      <c r="AB980" s="810"/>
      <c r="AC980" s="810"/>
      <c r="AD980" s="810"/>
      <c r="AE980" s="810"/>
      <c r="AF980" s="810"/>
      <c r="AG980" s="810"/>
      <c r="AH980" s="810"/>
      <c r="AI980" s="810"/>
      <c r="AJ980" s="810"/>
    </row>
    <row r="981" spans="1:36" ht="15.75" customHeight="1">
      <c r="A981" s="810"/>
      <c r="B981" s="810"/>
      <c r="C981" s="810"/>
      <c r="D981" s="810"/>
      <c r="E981" s="810"/>
      <c r="F981" s="810"/>
      <c r="G981" s="810"/>
      <c r="H981" s="810"/>
      <c r="I981" s="125"/>
      <c r="J981" s="125"/>
      <c r="K981" s="125"/>
      <c r="L981" s="125"/>
      <c r="M981" s="125"/>
      <c r="N981" s="125"/>
      <c r="O981" s="125"/>
      <c r="P981" s="125"/>
      <c r="Q981" s="125"/>
      <c r="R981" s="125"/>
      <c r="S981" s="125"/>
      <c r="T981" s="125"/>
      <c r="U981" s="810"/>
      <c r="V981" s="810"/>
      <c r="W981" s="810"/>
      <c r="X981" s="810"/>
      <c r="Y981" s="810"/>
      <c r="Z981" s="810"/>
      <c r="AA981" s="810"/>
      <c r="AB981" s="810"/>
      <c r="AC981" s="810"/>
      <c r="AD981" s="810"/>
      <c r="AE981" s="810"/>
      <c r="AF981" s="810"/>
      <c r="AG981" s="810"/>
      <c r="AH981" s="810"/>
      <c r="AI981" s="810"/>
      <c r="AJ981" s="810"/>
    </row>
    <row r="982" spans="1:36" ht="15.75" customHeight="1">
      <c r="A982" s="810"/>
      <c r="B982" s="810"/>
      <c r="C982" s="810"/>
      <c r="D982" s="810"/>
      <c r="E982" s="810"/>
      <c r="F982" s="810"/>
      <c r="G982" s="810"/>
      <c r="H982" s="810"/>
      <c r="I982" s="125"/>
      <c r="J982" s="125"/>
      <c r="K982" s="125"/>
      <c r="L982" s="125"/>
      <c r="M982" s="125"/>
      <c r="N982" s="125"/>
      <c r="O982" s="125"/>
      <c r="P982" s="125"/>
      <c r="Q982" s="125"/>
      <c r="R982" s="125"/>
      <c r="S982" s="125"/>
      <c r="T982" s="125"/>
      <c r="U982" s="810"/>
      <c r="V982" s="810"/>
      <c r="W982" s="810"/>
      <c r="X982" s="810"/>
      <c r="Y982" s="810"/>
      <c r="Z982" s="810"/>
      <c r="AA982" s="810"/>
      <c r="AB982" s="810"/>
      <c r="AC982" s="810"/>
      <c r="AD982" s="810"/>
      <c r="AE982" s="810"/>
      <c r="AF982" s="810"/>
      <c r="AG982" s="810"/>
      <c r="AH982" s="810"/>
      <c r="AI982" s="810"/>
      <c r="AJ982" s="810"/>
    </row>
    <row r="983" spans="1:36" ht="15.75" customHeight="1">
      <c r="A983" s="810"/>
      <c r="B983" s="810"/>
      <c r="C983" s="810"/>
      <c r="D983" s="810"/>
      <c r="E983" s="810"/>
      <c r="F983" s="810"/>
      <c r="G983" s="810"/>
      <c r="H983" s="810"/>
      <c r="I983" s="125"/>
      <c r="J983" s="125"/>
      <c r="K983" s="125"/>
      <c r="L983" s="125"/>
      <c r="M983" s="125"/>
      <c r="N983" s="125"/>
      <c r="O983" s="125"/>
      <c r="P983" s="125"/>
      <c r="Q983" s="125"/>
      <c r="R983" s="125"/>
      <c r="S983" s="125"/>
      <c r="T983" s="125"/>
      <c r="U983" s="810"/>
      <c r="V983" s="810"/>
      <c r="W983" s="810"/>
      <c r="X983" s="810"/>
      <c r="Y983" s="810"/>
      <c r="Z983" s="810"/>
      <c r="AA983" s="810"/>
      <c r="AB983" s="810"/>
      <c r="AC983" s="810"/>
      <c r="AD983" s="810"/>
      <c r="AE983" s="810"/>
      <c r="AF983" s="810"/>
      <c r="AG983" s="810"/>
      <c r="AH983" s="810"/>
      <c r="AI983" s="810"/>
      <c r="AJ983" s="810"/>
    </row>
    <row r="984" spans="1:36" ht="15.75" customHeight="1">
      <c r="A984" s="810"/>
      <c r="B984" s="810"/>
      <c r="C984" s="810"/>
      <c r="D984" s="810"/>
      <c r="E984" s="810"/>
      <c r="F984" s="810"/>
      <c r="G984" s="810"/>
      <c r="H984" s="810"/>
      <c r="I984" s="125"/>
      <c r="J984" s="125"/>
      <c r="K984" s="125"/>
      <c r="L984" s="125"/>
      <c r="M984" s="125"/>
      <c r="N984" s="125"/>
      <c r="O984" s="125"/>
      <c r="P984" s="125"/>
      <c r="Q984" s="125"/>
      <c r="R984" s="125"/>
      <c r="S984" s="125"/>
      <c r="T984" s="125"/>
      <c r="U984" s="810"/>
      <c r="V984" s="810"/>
      <c r="W984" s="810"/>
      <c r="X984" s="810"/>
      <c r="Y984" s="810"/>
      <c r="Z984" s="810"/>
      <c r="AA984" s="810"/>
      <c r="AB984" s="810"/>
      <c r="AC984" s="810"/>
      <c r="AD984" s="810"/>
      <c r="AE984" s="810"/>
      <c r="AF984" s="810"/>
      <c r="AG984" s="810"/>
      <c r="AH984" s="810"/>
      <c r="AI984" s="810"/>
      <c r="AJ984" s="810"/>
    </row>
    <row r="985" spans="1:36" ht="15.75" customHeight="1">
      <c r="A985" s="810"/>
      <c r="B985" s="810"/>
      <c r="C985" s="810"/>
      <c r="D985" s="810"/>
      <c r="E985" s="810"/>
      <c r="F985" s="810"/>
      <c r="G985" s="810"/>
      <c r="H985" s="810"/>
      <c r="I985" s="125"/>
      <c r="J985" s="125"/>
      <c r="K985" s="125"/>
      <c r="L985" s="125"/>
      <c r="M985" s="125"/>
      <c r="N985" s="125"/>
      <c r="O985" s="125"/>
      <c r="P985" s="125"/>
      <c r="Q985" s="125"/>
      <c r="R985" s="125"/>
      <c r="S985" s="125"/>
      <c r="T985" s="125"/>
      <c r="U985" s="810"/>
      <c r="V985" s="810"/>
      <c r="W985" s="810"/>
      <c r="X985" s="810"/>
      <c r="Y985" s="810"/>
      <c r="Z985" s="810"/>
      <c r="AA985" s="810"/>
      <c r="AB985" s="810"/>
      <c r="AC985" s="810"/>
      <c r="AD985" s="810"/>
      <c r="AE985" s="810"/>
      <c r="AF985" s="810"/>
      <c r="AG985" s="810"/>
      <c r="AH985" s="810"/>
      <c r="AI985" s="810"/>
      <c r="AJ985" s="810"/>
    </row>
    <row r="986" spans="1:36" ht="15.75" customHeight="1">
      <c r="A986" s="810"/>
      <c r="B986" s="810"/>
      <c r="C986" s="810"/>
      <c r="D986" s="810"/>
      <c r="E986" s="810"/>
      <c r="F986" s="810"/>
      <c r="G986" s="810"/>
      <c r="H986" s="810"/>
      <c r="I986" s="125"/>
      <c r="J986" s="125"/>
      <c r="K986" s="125"/>
      <c r="L986" s="125"/>
      <c r="M986" s="125"/>
      <c r="N986" s="125"/>
      <c r="O986" s="125"/>
      <c r="P986" s="125"/>
      <c r="Q986" s="125"/>
      <c r="R986" s="125"/>
      <c r="S986" s="125"/>
      <c r="T986" s="125"/>
      <c r="U986" s="810"/>
      <c r="V986" s="810"/>
      <c r="W986" s="810"/>
      <c r="X986" s="810"/>
      <c r="Y986" s="810"/>
      <c r="Z986" s="810"/>
      <c r="AA986" s="810"/>
      <c r="AB986" s="810"/>
      <c r="AC986" s="810"/>
      <c r="AD986" s="810"/>
      <c r="AE986" s="810"/>
      <c r="AF986" s="810"/>
      <c r="AG986" s="810"/>
      <c r="AH986" s="810"/>
      <c r="AI986" s="810"/>
      <c r="AJ986" s="810"/>
    </row>
    <row r="987" spans="1:36" ht="15.75" customHeight="1">
      <c r="A987" s="810"/>
      <c r="B987" s="810"/>
      <c r="C987" s="810"/>
      <c r="D987" s="810"/>
      <c r="E987" s="810"/>
      <c r="F987" s="810"/>
      <c r="G987" s="810"/>
      <c r="H987" s="810"/>
      <c r="I987" s="125"/>
      <c r="J987" s="125"/>
      <c r="K987" s="125"/>
      <c r="L987" s="125"/>
      <c r="M987" s="125"/>
      <c r="N987" s="125"/>
      <c r="O987" s="125"/>
      <c r="P987" s="125"/>
      <c r="Q987" s="125"/>
      <c r="R987" s="125"/>
      <c r="S987" s="125"/>
      <c r="T987" s="125"/>
      <c r="U987" s="810"/>
      <c r="V987" s="810"/>
      <c r="W987" s="810"/>
      <c r="X987" s="810"/>
      <c r="Y987" s="810"/>
      <c r="Z987" s="810"/>
      <c r="AA987" s="810"/>
      <c r="AB987" s="810"/>
      <c r="AC987" s="810"/>
      <c r="AD987" s="810"/>
      <c r="AE987" s="810"/>
      <c r="AF987" s="810"/>
      <c r="AG987" s="810"/>
      <c r="AH987" s="810"/>
      <c r="AI987" s="810"/>
      <c r="AJ987" s="810"/>
    </row>
    <row r="988" spans="1:36" ht="15.75" customHeight="1">
      <c r="A988" s="810"/>
      <c r="B988" s="810"/>
      <c r="C988" s="810"/>
      <c r="D988" s="810"/>
      <c r="E988" s="810"/>
      <c r="F988" s="810"/>
      <c r="G988" s="810"/>
      <c r="H988" s="810"/>
      <c r="I988" s="125"/>
      <c r="J988" s="125"/>
      <c r="K988" s="125"/>
      <c r="L988" s="125"/>
      <c r="M988" s="125"/>
      <c r="N988" s="125"/>
      <c r="O988" s="125"/>
      <c r="P988" s="125"/>
      <c r="Q988" s="125"/>
      <c r="R988" s="125"/>
      <c r="S988" s="125"/>
      <c r="T988" s="125"/>
      <c r="U988" s="810"/>
      <c r="V988" s="810"/>
      <c r="W988" s="810"/>
      <c r="X988" s="810"/>
      <c r="Y988" s="810"/>
      <c r="Z988" s="810"/>
      <c r="AA988" s="810"/>
      <c r="AB988" s="810"/>
      <c r="AC988" s="810"/>
      <c r="AD988" s="810"/>
      <c r="AE988" s="810"/>
      <c r="AF988" s="810"/>
      <c r="AG988" s="810"/>
      <c r="AH988" s="810"/>
      <c r="AI988" s="810"/>
      <c r="AJ988" s="810"/>
    </row>
    <row r="989" spans="1:36" ht="15.75" customHeight="1">
      <c r="A989" s="810"/>
      <c r="B989" s="810"/>
      <c r="C989" s="810"/>
      <c r="D989" s="810"/>
      <c r="E989" s="810"/>
      <c r="F989" s="810"/>
      <c r="G989" s="810"/>
      <c r="H989" s="810"/>
      <c r="I989" s="125"/>
      <c r="J989" s="125"/>
      <c r="K989" s="125"/>
      <c r="L989" s="125"/>
      <c r="M989" s="125"/>
      <c r="N989" s="125"/>
      <c r="O989" s="125"/>
      <c r="P989" s="125"/>
      <c r="Q989" s="125"/>
      <c r="R989" s="125"/>
      <c r="S989" s="125"/>
      <c r="T989" s="125"/>
      <c r="U989" s="810"/>
      <c r="V989" s="810"/>
      <c r="W989" s="810"/>
      <c r="X989" s="810"/>
      <c r="Y989" s="810"/>
      <c r="Z989" s="810"/>
      <c r="AA989" s="810"/>
      <c r="AB989" s="810"/>
      <c r="AC989" s="810"/>
      <c r="AD989" s="810"/>
      <c r="AE989" s="810"/>
      <c r="AF989" s="810"/>
      <c r="AG989" s="810"/>
      <c r="AH989" s="810"/>
      <c r="AI989" s="810"/>
      <c r="AJ989" s="810"/>
    </row>
    <row r="990" spans="1:36" ht="15.75" customHeight="1">
      <c r="A990" s="810"/>
      <c r="B990" s="810"/>
      <c r="C990" s="810"/>
      <c r="D990" s="810"/>
      <c r="E990" s="810"/>
      <c r="F990" s="810"/>
      <c r="G990" s="810"/>
      <c r="H990" s="810"/>
      <c r="I990" s="125"/>
      <c r="J990" s="125"/>
      <c r="K990" s="125"/>
      <c r="L990" s="125"/>
      <c r="M990" s="125"/>
      <c r="N990" s="125"/>
      <c r="O990" s="125"/>
      <c r="P990" s="125"/>
      <c r="Q990" s="125"/>
      <c r="R990" s="125"/>
      <c r="S990" s="125"/>
      <c r="T990" s="125"/>
      <c r="U990" s="810"/>
      <c r="V990" s="810"/>
      <c r="W990" s="810"/>
      <c r="X990" s="810"/>
      <c r="Y990" s="810"/>
      <c r="Z990" s="810"/>
      <c r="AA990" s="810"/>
      <c r="AB990" s="810"/>
      <c r="AC990" s="810"/>
      <c r="AD990" s="810"/>
      <c r="AE990" s="810"/>
      <c r="AF990" s="810"/>
      <c r="AG990" s="810"/>
      <c r="AH990" s="810"/>
      <c r="AI990" s="810"/>
      <c r="AJ990" s="810"/>
    </row>
    <row r="991" spans="1:36" ht="15.75" customHeight="1">
      <c r="A991" s="810"/>
      <c r="B991" s="810"/>
      <c r="C991" s="810"/>
      <c r="D991" s="810"/>
      <c r="E991" s="810"/>
      <c r="F991" s="810"/>
      <c r="G991" s="810"/>
      <c r="H991" s="810"/>
      <c r="I991" s="125"/>
      <c r="J991" s="125"/>
      <c r="K991" s="125"/>
      <c r="L991" s="125"/>
      <c r="M991" s="125"/>
      <c r="N991" s="125"/>
      <c r="O991" s="125"/>
      <c r="P991" s="125"/>
      <c r="Q991" s="125"/>
      <c r="R991" s="125"/>
      <c r="S991" s="125"/>
      <c r="T991" s="125"/>
      <c r="U991" s="810"/>
      <c r="V991" s="810"/>
      <c r="W991" s="810"/>
      <c r="X991" s="810"/>
      <c r="Y991" s="810"/>
      <c r="Z991" s="810"/>
      <c r="AA991" s="810"/>
      <c r="AB991" s="810"/>
      <c r="AC991" s="810"/>
      <c r="AD991" s="810"/>
      <c r="AE991" s="810"/>
      <c r="AF991" s="810"/>
      <c r="AG991" s="810"/>
      <c r="AH991" s="810"/>
      <c r="AI991" s="810"/>
      <c r="AJ991" s="810"/>
    </row>
    <row r="992" spans="1:36" ht="15.75" customHeight="1">
      <c r="A992" s="810"/>
      <c r="B992" s="810"/>
      <c r="C992" s="810"/>
      <c r="D992" s="810"/>
      <c r="E992" s="810"/>
      <c r="F992" s="810"/>
      <c r="G992" s="810"/>
      <c r="H992" s="810"/>
      <c r="I992" s="125"/>
      <c r="J992" s="125"/>
      <c r="K992" s="125"/>
      <c r="L992" s="125"/>
      <c r="M992" s="125"/>
      <c r="N992" s="125"/>
      <c r="O992" s="125"/>
      <c r="P992" s="125"/>
      <c r="Q992" s="125"/>
      <c r="R992" s="125"/>
      <c r="S992" s="125"/>
      <c r="T992" s="125"/>
      <c r="U992" s="810"/>
      <c r="V992" s="810"/>
      <c r="W992" s="810"/>
      <c r="X992" s="810"/>
      <c r="Y992" s="810"/>
      <c r="Z992" s="810"/>
      <c r="AA992" s="810"/>
      <c r="AB992" s="810"/>
      <c r="AC992" s="810"/>
      <c r="AD992" s="810"/>
      <c r="AE992" s="810"/>
      <c r="AF992" s="810"/>
      <c r="AG992" s="810"/>
      <c r="AH992" s="810"/>
      <c r="AI992" s="810"/>
      <c r="AJ992" s="810"/>
    </row>
    <row r="993" spans="1:36" ht="15.75" customHeight="1">
      <c r="A993" s="810"/>
      <c r="B993" s="810"/>
      <c r="C993" s="810"/>
      <c r="D993" s="810"/>
      <c r="E993" s="810"/>
      <c r="F993" s="810"/>
      <c r="G993" s="810"/>
      <c r="H993" s="810"/>
      <c r="I993" s="125"/>
      <c r="J993" s="125"/>
      <c r="K993" s="125"/>
      <c r="L993" s="125"/>
      <c r="M993" s="125"/>
      <c r="N993" s="125"/>
      <c r="O993" s="125"/>
      <c r="P993" s="125"/>
      <c r="Q993" s="125"/>
      <c r="R993" s="125"/>
      <c r="S993" s="125"/>
      <c r="T993" s="125"/>
      <c r="U993" s="810"/>
      <c r="V993" s="810"/>
      <c r="W993" s="810"/>
      <c r="X993" s="810"/>
      <c r="Y993" s="810"/>
      <c r="Z993" s="810"/>
      <c r="AA993" s="810"/>
      <c r="AB993" s="810"/>
      <c r="AC993" s="810"/>
      <c r="AD993" s="810"/>
      <c r="AE993" s="810"/>
      <c r="AF993" s="810"/>
      <c r="AG993" s="810"/>
      <c r="AH993" s="810"/>
      <c r="AI993" s="810"/>
      <c r="AJ993" s="810"/>
    </row>
    <row r="994" spans="1:36" ht="15.75" customHeight="1">
      <c r="A994" s="810"/>
      <c r="B994" s="810"/>
      <c r="C994" s="810"/>
      <c r="D994" s="810"/>
      <c r="E994" s="810"/>
      <c r="F994" s="810"/>
      <c r="G994" s="810"/>
      <c r="H994" s="810"/>
      <c r="I994" s="125"/>
      <c r="J994" s="125"/>
      <c r="K994" s="125"/>
      <c r="L994" s="125"/>
      <c r="M994" s="125"/>
      <c r="N994" s="125"/>
      <c r="O994" s="125"/>
      <c r="P994" s="125"/>
      <c r="Q994" s="125"/>
      <c r="R994" s="125"/>
      <c r="S994" s="125"/>
      <c r="T994" s="125"/>
      <c r="U994" s="810"/>
      <c r="V994" s="810"/>
      <c r="W994" s="810"/>
      <c r="X994" s="810"/>
      <c r="Y994" s="810"/>
      <c r="Z994" s="810"/>
      <c r="AA994" s="810"/>
      <c r="AB994" s="810"/>
      <c r="AC994" s="810"/>
      <c r="AD994" s="810"/>
      <c r="AE994" s="810"/>
      <c r="AF994" s="810"/>
      <c r="AG994" s="810"/>
      <c r="AH994" s="810"/>
      <c r="AI994" s="810"/>
      <c r="AJ994" s="810"/>
    </row>
    <row r="995" spans="1:36" ht="15.75" customHeight="1">
      <c r="A995" s="810"/>
      <c r="B995" s="810"/>
      <c r="C995" s="810"/>
      <c r="D995" s="810"/>
      <c r="E995" s="810"/>
      <c r="F995" s="810"/>
      <c r="G995" s="810"/>
      <c r="H995" s="810"/>
      <c r="I995" s="125"/>
      <c r="J995" s="125"/>
      <c r="K995" s="125"/>
      <c r="L995" s="125"/>
      <c r="M995" s="125"/>
      <c r="N995" s="125"/>
      <c r="O995" s="125"/>
      <c r="P995" s="125"/>
      <c r="Q995" s="125"/>
      <c r="R995" s="125"/>
      <c r="S995" s="125"/>
      <c r="T995" s="125"/>
      <c r="U995" s="810"/>
      <c r="V995" s="810"/>
      <c r="W995" s="810"/>
      <c r="X995" s="810"/>
      <c r="Y995" s="810"/>
      <c r="Z995" s="810"/>
      <c r="AA995" s="810"/>
      <c r="AB995" s="810"/>
      <c r="AC995" s="810"/>
      <c r="AD995" s="810"/>
      <c r="AE995" s="810"/>
      <c r="AF995" s="810"/>
      <c r="AG995" s="810"/>
      <c r="AH995" s="810"/>
      <c r="AI995" s="810"/>
      <c r="AJ995" s="810"/>
    </row>
    <row r="996" spans="1:36" ht="15.75" customHeight="1">
      <c r="A996" s="810"/>
      <c r="B996" s="810"/>
      <c r="C996" s="810"/>
      <c r="D996" s="810"/>
      <c r="E996" s="810"/>
      <c r="F996" s="810"/>
      <c r="G996" s="810"/>
      <c r="H996" s="810"/>
      <c r="I996" s="125"/>
      <c r="J996" s="125"/>
      <c r="K996" s="125"/>
      <c r="L996" s="125"/>
      <c r="M996" s="125"/>
      <c r="N996" s="125"/>
      <c r="O996" s="125"/>
      <c r="P996" s="125"/>
      <c r="Q996" s="125"/>
      <c r="R996" s="125"/>
      <c r="S996" s="125"/>
      <c r="T996" s="125"/>
      <c r="U996" s="810"/>
      <c r="V996" s="810"/>
      <c r="W996" s="810"/>
      <c r="X996" s="810"/>
      <c r="Y996" s="810"/>
      <c r="Z996" s="810"/>
      <c r="AA996" s="810"/>
      <c r="AB996" s="810"/>
      <c r="AC996" s="810"/>
      <c r="AD996" s="810"/>
      <c r="AE996" s="810"/>
      <c r="AF996" s="810"/>
      <c r="AG996" s="810"/>
      <c r="AH996" s="810"/>
      <c r="AI996" s="810"/>
      <c r="AJ996" s="810"/>
    </row>
    <row r="997" spans="1:36" ht="15.75" customHeight="1">
      <c r="A997" s="810"/>
      <c r="B997" s="810"/>
      <c r="C997" s="810"/>
      <c r="D997" s="810"/>
      <c r="E997" s="810"/>
      <c r="F997" s="810"/>
      <c r="G997" s="810"/>
      <c r="H997" s="810"/>
      <c r="I997" s="125"/>
      <c r="J997" s="125"/>
      <c r="K997" s="125"/>
      <c r="L997" s="125"/>
      <c r="M997" s="125"/>
      <c r="N997" s="125"/>
      <c r="O997" s="125"/>
      <c r="P997" s="125"/>
      <c r="Q997" s="125"/>
      <c r="R997" s="125"/>
      <c r="S997" s="125"/>
      <c r="T997" s="125"/>
      <c r="U997" s="810"/>
      <c r="V997" s="810"/>
      <c r="W997" s="810"/>
      <c r="X997" s="810"/>
      <c r="Y997" s="810"/>
      <c r="Z997" s="810"/>
      <c r="AA997" s="810"/>
      <c r="AB997" s="810"/>
      <c r="AC997" s="810"/>
      <c r="AD997" s="810"/>
      <c r="AE997" s="810"/>
      <c r="AF997" s="810"/>
      <c r="AG997" s="810"/>
      <c r="AH997" s="810"/>
      <c r="AI997" s="810"/>
      <c r="AJ997" s="810"/>
    </row>
    <row r="998" spans="1:36" ht="15.75" customHeight="1">
      <c r="A998" s="810"/>
      <c r="B998" s="810"/>
      <c r="C998" s="810"/>
      <c r="D998" s="810"/>
      <c r="E998" s="810"/>
      <c r="F998" s="810"/>
      <c r="G998" s="810"/>
      <c r="H998" s="810"/>
      <c r="I998" s="125"/>
      <c r="J998" s="125"/>
      <c r="K998" s="125"/>
      <c r="L998" s="125"/>
      <c r="M998" s="125"/>
      <c r="N998" s="125"/>
      <c r="O998" s="125"/>
      <c r="P998" s="125"/>
      <c r="Q998" s="125"/>
      <c r="R998" s="125"/>
      <c r="S998" s="125"/>
      <c r="T998" s="125"/>
      <c r="U998" s="810"/>
      <c r="V998" s="810"/>
      <c r="W998" s="810"/>
      <c r="X998" s="810"/>
      <c r="Y998" s="810"/>
      <c r="Z998" s="810"/>
      <c r="AA998" s="810"/>
      <c r="AB998" s="810"/>
      <c r="AC998" s="810"/>
      <c r="AD998" s="810"/>
      <c r="AE998" s="810"/>
      <c r="AF998" s="810"/>
      <c r="AG998" s="810"/>
      <c r="AH998" s="810"/>
      <c r="AI998" s="810"/>
      <c r="AJ998" s="810"/>
    </row>
    <row r="999" spans="1:36" ht="15.75" customHeight="1">
      <c r="A999" s="810"/>
      <c r="B999" s="810"/>
      <c r="C999" s="810"/>
      <c r="D999" s="810"/>
      <c r="E999" s="810"/>
      <c r="F999" s="810"/>
      <c r="G999" s="810"/>
      <c r="H999" s="810"/>
      <c r="I999" s="125"/>
      <c r="J999" s="125"/>
      <c r="K999" s="125"/>
      <c r="L999" s="125"/>
      <c r="M999" s="125"/>
      <c r="N999" s="125"/>
      <c r="O999" s="125"/>
      <c r="P999" s="125"/>
      <c r="Q999" s="125"/>
      <c r="R999" s="125"/>
      <c r="S999" s="125"/>
      <c r="T999" s="125"/>
      <c r="U999" s="810"/>
      <c r="V999" s="810"/>
      <c r="W999" s="810"/>
      <c r="X999" s="810"/>
      <c r="Y999" s="810"/>
      <c r="Z999" s="810"/>
      <c r="AA999" s="810"/>
      <c r="AB999" s="810"/>
      <c r="AC999" s="810"/>
      <c r="AD999" s="810"/>
      <c r="AE999" s="810"/>
      <c r="AF999" s="810"/>
      <c r="AG999" s="810"/>
      <c r="AH999" s="810"/>
      <c r="AI999" s="810"/>
      <c r="AJ999" s="810"/>
    </row>
    <row r="1000" spans="1:36" ht="15.75" customHeight="1">
      <c r="A1000" s="810"/>
      <c r="B1000" s="810"/>
      <c r="C1000" s="810"/>
      <c r="D1000" s="810"/>
      <c r="E1000" s="810"/>
      <c r="F1000" s="810"/>
      <c r="G1000" s="810"/>
      <c r="H1000" s="810"/>
      <c r="I1000" s="125"/>
      <c r="J1000" s="125"/>
      <c r="K1000" s="125"/>
      <c r="L1000" s="125"/>
      <c r="M1000" s="125"/>
      <c r="N1000" s="125"/>
      <c r="O1000" s="125"/>
      <c r="P1000" s="125"/>
      <c r="Q1000" s="125"/>
      <c r="R1000" s="125"/>
      <c r="S1000" s="125"/>
      <c r="T1000" s="125"/>
      <c r="U1000" s="810"/>
      <c r="V1000" s="810"/>
      <c r="W1000" s="810"/>
      <c r="X1000" s="810"/>
      <c r="Y1000" s="810"/>
      <c r="Z1000" s="810"/>
      <c r="AA1000" s="810"/>
      <c r="AB1000" s="810"/>
      <c r="AC1000" s="810"/>
      <c r="AD1000" s="810"/>
      <c r="AE1000" s="810"/>
      <c r="AF1000" s="810"/>
      <c r="AG1000" s="810"/>
      <c r="AH1000" s="810"/>
      <c r="AI1000" s="810"/>
      <c r="AJ1000" s="810"/>
    </row>
  </sheetData>
  <mergeCells count="478">
    <mergeCell ref="D67:G68"/>
    <mergeCell ref="D69:G70"/>
    <mergeCell ref="D47:G48"/>
    <mergeCell ref="D49:G50"/>
    <mergeCell ref="D55:G56"/>
    <mergeCell ref="D57:G58"/>
    <mergeCell ref="D60:D61"/>
    <mergeCell ref="E60:E61"/>
    <mergeCell ref="F60:F61"/>
    <mergeCell ref="D45:G46"/>
    <mergeCell ref="C47:C48"/>
    <mergeCell ref="B47:B48"/>
    <mergeCell ref="B49:B50"/>
    <mergeCell ref="C49:C50"/>
    <mergeCell ref="C52:C53"/>
    <mergeCell ref="D52:D53"/>
    <mergeCell ref="E52:E53"/>
    <mergeCell ref="F52:F53"/>
    <mergeCell ref="D28:D29"/>
    <mergeCell ref="E28:E29"/>
    <mergeCell ref="F28:F29"/>
    <mergeCell ref="G28:G29"/>
    <mergeCell ref="D31:G32"/>
    <mergeCell ref="D35:G36"/>
    <mergeCell ref="B35:B36"/>
    <mergeCell ref="C35:C36"/>
    <mergeCell ref="C38:C39"/>
    <mergeCell ref="D38:D39"/>
    <mergeCell ref="E38:E39"/>
    <mergeCell ref="F38:F39"/>
    <mergeCell ref="G38:G39"/>
    <mergeCell ref="AD69:AD70"/>
    <mergeCell ref="AE69:AE70"/>
    <mergeCell ref="AF69:AF70"/>
    <mergeCell ref="AG69:AG70"/>
    <mergeCell ref="AH69:AH70"/>
    <mergeCell ref="AI69:AI70"/>
    <mergeCell ref="AJ69:AJ70"/>
    <mergeCell ref="V69:V70"/>
    <mergeCell ref="W69:W70"/>
    <mergeCell ref="Y69:Y70"/>
    <mergeCell ref="Z69:Z70"/>
    <mergeCell ref="AA69:AA70"/>
    <mergeCell ref="AB69:AB70"/>
    <mergeCell ref="AC69:AC70"/>
    <mergeCell ref="AD67:AD68"/>
    <mergeCell ref="AE67:AE68"/>
    <mergeCell ref="AF67:AF68"/>
    <mergeCell ref="AG67:AG68"/>
    <mergeCell ref="AH67:AH68"/>
    <mergeCell ref="AI67:AI68"/>
    <mergeCell ref="AJ67:AJ68"/>
    <mergeCell ref="V67:V68"/>
    <mergeCell ref="W67:W68"/>
    <mergeCell ref="Y67:Y68"/>
    <mergeCell ref="Z67:Z68"/>
    <mergeCell ref="AA67:AA68"/>
    <mergeCell ref="AB67:AB68"/>
    <mergeCell ref="AC67:AC68"/>
    <mergeCell ref="D63:G64"/>
    <mergeCell ref="D65:G66"/>
    <mergeCell ref="V65:V66"/>
    <mergeCell ref="W65:W66"/>
    <mergeCell ref="Y65:Y66"/>
    <mergeCell ref="Z65:Z66"/>
    <mergeCell ref="AH65:AH66"/>
    <mergeCell ref="AI65:AI66"/>
    <mergeCell ref="AJ65:AJ66"/>
    <mergeCell ref="AA65:AA66"/>
    <mergeCell ref="AB65:AB66"/>
    <mergeCell ref="AC65:AC66"/>
    <mergeCell ref="AD65:AD66"/>
    <mergeCell ref="AE65:AE66"/>
    <mergeCell ref="AF65:AF66"/>
    <mergeCell ref="AG65:AG66"/>
    <mergeCell ref="B63:B64"/>
    <mergeCell ref="C63:C64"/>
    <mergeCell ref="B65:B66"/>
    <mergeCell ref="C65:C66"/>
    <mergeCell ref="B67:B68"/>
    <mergeCell ref="C67:C68"/>
    <mergeCell ref="B69:B70"/>
    <mergeCell ref="C69:C70"/>
    <mergeCell ref="A52:A58"/>
    <mergeCell ref="B52:B53"/>
    <mergeCell ref="B55:B56"/>
    <mergeCell ref="C55:C56"/>
    <mergeCell ref="B57:B58"/>
    <mergeCell ref="C57:C58"/>
    <mergeCell ref="A60:A70"/>
    <mergeCell ref="B28:B29"/>
    <mergeCell ref="B33:B34"/>
    <mergeCell ref="A38:A50"/>
    <mergeCell ref="B38:B39"/>
    <mergeCell ref="B41:B42"/>
    <mergeCell ref="B43:B44"/>
    <mergeCell ref="B45:B46"/>
    <mergeCell ref="B60:B61"/>
    <mergeCell ref="C60:C61"/>
    <mergeCell ref="B31:B32"/>
    <mergeCell ref="C31:C32"/>
    <mergeCell ref="C33:C34"/>
    <mergeCell ref="A28:A36"/>
    <mergeCell ref="C28:C29"/>
    <mergeCell ref="C41:C42"/>
    <mergeCell ref="C43:C44"/>
    <mergeCell ref="C45:C46"/>
    <mergeCell ref="B23:B24"/>
    <mergeCell ref="C23:C24"/>
    <mergeCell ref="D23:G24"/>
    <mergeCell ref="B25:B26"/>
    <mergeCell ref="C25:C26"/>
    <mergeCell ref="D25:G26"/>
    <mergeCell ref="A1:B6"/>
    <mergeCell ref="C4:C6"/>
    <mergeCell ref="A12:A26"/>
    <mergeCell ref="B12:B13"/>
    <mergeCell ref="C12:C13"/>
    <mergeCell ref="D12:D13"/>
    <mergeCell ref="E12:E13"/>
    <mergeCell ref="AD23:AD24"/>
    <mergeCell ref="AE23:AE24"/>
    <mergeCell ref="AF23:AF24"/>
    <mergeCell ref="AG23:AG24"/>
    <mergeCell ref="AH23:AH24"/>
    <mergeCell ref="AI23:AI24"/>
    <mergeCell ref="AJ23:AJ24"/>
    <mergeCell ref="V23:V24"/>
    <mergeCell ref="W23:W24"/>
    <mergeCell ref="Y23:Y24"/>
    <mergeCell ref="Z23:Z24"/>
    <mergeCell ref="AA23:AA24"/>
    <mergeCell ref="AB23:AB24"/>
    <mergeCell ref="AC23:AC24"/>
    <mergeCell ref="AE21:AE22"/>
    <mergeCell ref="AF21:AF22"/>
    <mergeCell ref="AG21:AG22"/>
    <mergeCell ref="AH21:AH22"/>
    <mergeCell ref="AI21:AI22"/>
    <mergeCell ref="AJ21:AJ22"/>
    <mergeCell ref="V21:V22"/>
    <mergeCell ref="W21:W22"/>
    <mergeCell ref="Y21:Y22"/>
    <mergeCell ref="Z21:Z22"/>
    <mergeCell ref="AA21:AA22"/>
    <mergeCell ref="AB21:AB22"/>
    <mergeCell ref="AC21:AC22"/>
    <mergeCell ref="B14:B15"/>
    <mergeCell ref="C14:C15"/>
    <mergeCell ref="F14:F15"/>
    <mergeCell ref="G14:G15"/>
    <mergeCell ref="V14:V15"/>
    <mergeCell ref="W14:W15"/>
    <mergeCell ref="Y14:Y15"/>
    <mergeCell ref="D16:W16"/>
    <mergeCell ref="AD21:AD22"/>
    <mergeCell ref="D14:D15"/>
    <mergeCell ref="E14:E15"/>
    <mergeCell ref="B17:B18"/>
    <mergeCell ref="C17:C18"/>
    <mergeCell ref="D17:G18"/>
    <mergeCell ref="B19:B20"/>
    <mergeCell ref="C19:C20"/>
    <mergeCell ref="D19:G20"/>
    <mergeCell ref="B21:B22"/>
    <mergeCell ref="C21:C22"/>
    <mergeCell ref="D21:G22"/>
    <mergeCell ref="F12:F13"/>
    <mergeCell ref="G12:G13"/>
    <mergeCell ref="V12:V13"/>
    <mergeCell ref="W12:W13"/>
    <mergeCell ref="Y12:Y13"/>
    <mergeCell ref="Z12:Z13"/>
    <mergeCell ref="AA12:AA13"/>
    <mergeCell ref="AI14:AI15"/>
    <mergeCell ref="AJ14:AJ15"/>
    <mergeCell ref="C3:T3"/>
    <mergeCell ref="U3:W3"/>
    <mergeCell ref="Y7:AJ7"/>
    <mergeCell ref="Y8:AJ10"/>
    <mergeCell ref="C1:T2"/>
    <mergeCell ref="U1:W1"/>
    <mergeCell ref="Y1:AH6"/>
    <mergeCell ref="AI1:AJ1"/>
    <mergeCell ref="U2:W2"/>
    <mergeCell ref="AI2:AJ2"/>
    <mergeCell ref="AI3:AJ6"/>
    <mergeCell ref="A8:M8"/>
    <mergeCell ref="A9:M9"/>
    <mergeCell ref="N9:W9"/>
    <mergeCell ref="A10:M10"/>
    <mergeCell ref="N10:W10"/>
    <mergeCell ref="D4:T6"/>
    <mergeCell ref="U4:V4"/>
    <mergeCell ref="U5:V5"/>
    <mergeCell ref="U6:V6"/>
    <mergeCell ref="A7:M7"/>
    <mergeCell ref="N7:W7"/>
    <mergeCell ref="N8:W8"/>
    <mergeCell ref="AI12:AI13"/>
    <mergeCell ref="AJ12:AJ13"/>
    <mergeCell ref="AB12:AB13"/>
    <mergeCell ref="AC12:AC13"/>
    <mergeCell ref="AD12:AD13"/>
    <mergeCell ref="AE12:AE13"/>
    <mergeCell ref="AF12:AF13"/>
    <mergeCell ref="AG12:AG13"/>
    <mergeCell ref="AH12:AH13"/>
    <mergeCell ref="V60:V61"/>
    <mergeCell ref="W60:W61"/>
    <mergeCell ref="Y60:Y61"/>
    <mergeCell ref="Z60:Z61"/>
    <mergeCell ref="AA60:AA61"/>
    <mergeCell ref="AB60:AB61"/>
    <mergeCell ref="AC60:AC61"/>
    <mergeCell ref="D62:W62"/>
    <mergeCell ref="V57:V58"/>
    <mergeCell ref="W57:W58"/>
    <mergeCell ref="Y57:Y58"/>
    <mergeCell ref="Z57:Z58"/>
    <mergeCell ref="AA57:AA58"/>
    <mergeCell ref="AB57:AB58"/>
    <mergeCell ref="AC57:AC58"/>
    <mergeCell ref="G60:G61"/>
    <mergeCell ref="AD57:AD58"/>
    <mergeCell ref="AE57:AE58"/>
    <mergeCell ref="AF57:AF58"/>
    <mergeCell ref="AG57:AG58"/>
    <mergeCell ref="AH57:AH58"/>
    <mergeCell ref="AI57:AI58"/>
    <mergeCell ref="AJ57:AJ58"/>
    <mergeCell ref="AD60:AD61"/>
    <mergeCell ref="AE60:AE61"/>
    <mergeCell ref="AF60:AF61"/>
    <mergeCell ref="AG60:AG61"/>
    <mergeCell ref="AH60:AH61"/>
    <mergeCell ref="AI60:AI61"/>
    <mergeCell ref="AJ60:AJ61"/>
    <mergeCell ref="G52:G53"/>
    <mergeCell ref="D54:W54"/>
    <mergeCell ref="V55:V56"/>
    <mergeCell ref="W55:W56"/>
    <mergeCell ref="Y55:Y56"/>
    <mergeCell ref="Z55:Z56"/>
    <mergeCell ref="AA55:AA56"/>
    <mergeCell ref="AI55:AI56"/>
    <mergeCell ref="AJ55:AJ56"/>
    <mergeCell ref="AB55:AB56"/>
    <mergeCell ref="AC55:AC56"/>
    <mergeCell ref="AD55:AD56"/>
    <mergeCell ref="AE55:AE56"/>
    <mergeCell ref="AF55:AF56"/>
    <mergeCell ref="AG55:AG56"/>
    <mergeCell ref="AH55:AH56"/>
    <mergeCell ref="AD63:AD64"/>
    <mergeCell ref="AE63:AE64"/>
    <mergeCell ref="AF63:AF64"/>
    <mergeCell ref="AG63:AG64"/>
    <mergeCell ref="AH63:AH64"/>
    <mergeCell ref="AI63:AI64"/>
    <mergeCell ref="AJ63:AJ64"/>
    <mergeCell ref="V63:V64"/>
    <mergeCell ref="W63:W64"/>
    <mergeCell ref="Y63:Y64"/>
    <mergeCell ref="Z63:Z64"/>
    <mergeCell ref="AA63:AA64"/>
    <mergeCell ref="AB63:AB64"/>
    <mergeCell ref="AC63:AC64"/>
    <mergeCell ref="AD52:AD53"/>
    <mergeCell ref="AE52:AE53"/>
    <mergeCell ref="AF52:AF53"/>
    <mergeCell ref="AG52:AG53"/>
    <mergeCell ref="AH52:AH53"/>
    <mergeCell ref="AI52:AI53"/>
    <mergeCell ref="AJ52:AJ53"/>
    <mergeCell ref="V52:V53"/>
    <mergeCell ref="W52:W53"/>
    <mergeCell ref="Y52:Y53"/>
    <mergeCell ref="Z52:Z53"/>
    <mergeCell ref="AA52:AA53"/>
    <mergeCell ref="AB52:AB53"/>
    <mergeCell ref="AC52:AC53"/>
    <mergeCell ref="AD47:AD48"/>
    <mergeCell ref="AE47:AE48"/>
    <mergeCell ref="AF47:AF48"/>
    <mergeCell ref="AG47:AG48"/>
    <mergeCell ref="AH47:AH48"/>
    <mergeCell ref="AI47:AI48"/>
    <mergeCell ref="AJ47:AJ48"/>
    <mergeCell ref="V47:V48"/>
    <mergeCell ref="W47:W48"/>
    <mergeCell ref="Y47:Y48"/>
    <mergeCell ref="Z47:Z48"/>
    <mergeCell ref="AA47:AA48"/>
    <mergeCell ref="AB47:AB48"/>
    <mergeCell ref="AC47:AC48"/>
    <mergeCell ref="AD45:AD46"/>
    <mergeCell ref="AE45:AE46"/>
    <mergeCell ref="AF45:AF46"/>
    <mergeCell ref="AG45:AG46"/>
    <mergeCell ref="AH45:AH46"/>
    <mergeCell ref="AI45:AI46"/>
    <mergeCell ref="AJ45:AJ46"/>
    <mergeCell ref="V45:V46"/>
    <mergeCell ref="W45:W46"/>
    <mergeCell ref="Y45:Y46"/>
    <mergeCell ref="Z45:Z46"/>
    <mergeCell ref="AA45:AA46"/>
    <mergeCell ref="AB45:AB46"/>
    <mergeCell ref="AC45:AC46"/>
    <mergeCell ref="AF35:AF36"/>
    <mergeCell ref="AG35:AG36"/>
    <mergeCell ref="AH35:AH36"/>
    <mergeCell ref="AI35:AI36"/>
    <mergeCell ref="AJ35:AJ36"/>
    <mergeCell ref="V35:V36"/>
    <mergeCell ref="W35:W36"/>
    <mergeCell ref="Y35:Y36"/>
    <mergeCell ref="Z35:Z36"/>
    <mergeCell ref="AA35:AA36"/>
    <mergeCell ref="AB35:AB36"/>
    <mergeCell ref="AC35:AC36"/>
    <mergeCell ref="AD49:AD50"/>
    <mergeCell ref="AE49:AE50"/>
    <mergeCell ref="AF49:AF50"/>
    <mergeCell ref="AG49:AG50"/>
    <mergeCell ref="AH49:AH50"/>
    <mergeCell ref="AI49:AI50"/>
    <mergeCell ref="AJ49:AJ50"/>
    <mergeCell ref="V49:V50"/>
    <mergeCell ref="W49:W50"/>
    <mergeCell ref="Y49:Y50"/>
    <mergeCell ref="Z49:Z50"/>
    <mergeCell ref="AA49:AA50"/>
    <mergeCell ref="AB49:AB50"/>
    <mergeCell ref="AC49:AC50"/>
    <mergeCell ref="D40:W40"/>
    <mergeCell ref="AD43:AD44"/>
    <mergeCell ref="AE43:AE44"/>
    <mergeCell ref="AF43:AF44"/>
    <mergeCell ref="AG43:AG44"/>
    <mergeCell ref="AH43:AH44"/>
    <mergeCell ref="AI43:AI44"/>
    <mergeCell ref="AJ43:AJ44"/>
    <mergeCell ref="V43:V44"/>
    <mergeCell ref="W43:W44"/>
    <mergeCell ref="Y43:Y44"/>
    <mergeCell ref="Z43:Z44"/>
    <mergeCell ref="AA43:AA44"/>
    <mergeCell ref="AB43:AB44"/>
    <mergeCell ref="AC43:AC44"/>
    <mergeCell ref="D41:G42"/>
    <mergeCell ref="D43:G44"/>
    <mergeCell ref="AF38:AF39"/>
    <mergeCell ref="AG38:AG39"/>
    <mergeCell ref="AH38:AH39"/>
    <mergeCell ref="AI38:AI39"/>
    <mergeCell ref="AJ38:AJ39"/>
    <mergeCell ref="V38:V39"/>
    <mergeCell ref="W38:W39"/>
    <mergeCell ref="Y38:Y39"/>
    <mergeCell ref="Z38:Z39"/>
    <mergeCell ref="AA38:AA39"/>
    <mergeCell ref="AB38:AB39"/>
    <mergeCell ref="AC38:AC39"/>
    <mergeCell ref="V25:V26"/>
    <mergeCell ref="V33:V34"/>
    <mergeCell ref="W33:W34"/>
    <mergeCell ref="Y33:Y34"/>
    <mergeCell ref="Z33:Z34"/>
    <mergeCell ref="AA33:AA34"/>
    <mergeCell ref="AB33:AB34"/>
    <mergeCell ref="AD38:AD39"/>
    <mergeCell ref="AE38:AE39"/>
    <mergeCell ref="AD35:AD36"/>
    <mergeCell ref="AE35:AE36"/>
    <mergeCell ref="D30:W30"/>
    <mergeCell ref="AC33:AC34"/>
    <mergeCell ref="AD33:AD34"/>
    <mergeCell ref="AE33:AE34"/>
    <mergeCell ref="AF33:AF34"/>
    <mergeCell ref="AG33:AG34"/>
    <mergeCell ref="AH33:AH34"/>
    <mergeCell ref="AI33:AI34"/>
    <mergeCell ref="AJ33:AJ34"/>
    <mergeCell ref="D33:G34"/>
    <mergeCell ref="AD25:AD26"/>
    <mergeCell ref="AE25:AE26"/>
    <mergeCell ref="AF25:AF26"/>
    <mergeCell ref="AG25:AG26"/>
    <mergeCell ref="AH25:AH26"/>
    <mergeCell ref="AI25:AI26"/>
    <mergeCell ref="AJ25:AJ26"/>
    <mergeCell ref="W25:W26"/>
    <mergeCell ref="Y25:Y26"/>
    <mergeCell ref="Z25:Z26"/>
    <mergeCell ref="AA25:AA26"/>
    <mergeCell ref="AB25:AB26"/>
    <mergeCell ref="AC25:AC26"/>
    <mergeCell ref="AD41:AD42"/>
    <mergeCell ref="AE41:AE42"/>
    <mergeCell ref="AF41:AF42"/>
    <mergeCell ref="AG41:AG42"/>
    <mergeCell ref="AH41:AH42"/>
    <mergeCell ref="AI41:AI42"/>
    <mergeCell ref="AJ41:AJ42"/>
    <mergeCell ref="V41:V42"/>
    <mergeCell ref="W41:W42"/>
    <mergeCell ref="Y41:Y42"/>
    <mergeCell ref="Z41:Z42"/>
    <mergeCell ref="AA41:AA42"/>
    <mergeCell ref="AB41:AB42"/>
    <mergeCell ref="AC41:AC42"/>
    <mergeCell ref="AD31:AD32"/>
    <mergeCell ref="AE31:AE32"/>
    <mergeCell ref="AF31:AF32"/>
    <mergeCell ref="AG31:AG32"/>
    <mergeCell ref="AH31:AH32"/>
    <mergeCell ref="AI31:AI32"/>
    <mergeCell ref="AJ31:AJ32"/>
    <mergeCell ref="V31:V32"/>
    <mergeCell ref="W31:W32"/>
    <mergeCell ref="Y31:Y32"/>
    <mergeCell ref="Z31:Z32"/>
    <mergeCell ref="AA31:AA32"/>
    <mergeCell ref="AB31:AB32"/>
    <mergeCell ref="AC31:AC32"/>
    <mergeCell ref="AD19:AD20"/>
    <mergeCell ref="AE19:AE20"/>
    <mergeCell ref="AF19:AF20"/>
    <mergeCell ref="AG19:AG20"/>
    <mergeCell ref="AH19:AH20"/>
    <mergeCell ref="AI19:AI20"/>
    <mergeCell ref="AJ19:AJ20"/>
    <mergeCell ref="V19:V20"/>
    <mergeCell ref="W19:W20"/>
    <mergeCell ref="Y19:Y20"/>
    <mergeCell ref="Z19:Z20"/>
    <mergeCell ref="AA19:AA20"/>
    <mergeCell ref="AB19:AB20"/>
    <mergeCell ref="AC19:AC20"/>
    <mergeCell ref="AD17:AD18"/>
    <mergeCell ref="AE17:AE18"/>
    <mergeCell ref="AF17:AF18"/>
    <mergeCell ref="AG17:AG18"/>
    <mergeCell ref="AH17:AH18"/>
    <mergeCell ref="AI17:AI18"/>
    <mergeCell ref="AJ17:AJ18"/>
    <mergeCell ref="V17:V18"/>
    <mergeCell ref="W17:W18"/>
    <mergeCell ref="Y17:Y18"/>
    <mergeCell ref="Z17:Z18"/>
    <mergeCell ref="AA17:AA18"/>
    <mergeCell ref="AB17:AB18"/>
    <mergeCell ref="AC17:AC18"/>
    <mergeCell ref="AG14:AG15"/>
    <mergeCell ref="AH14:AH15"/>
    <mergeCell ref="Z14:Z15"/>
    <mergeCell ref="AA14:AA15"/>
    <mergeCell ref="AB14:AB15"/>
    <mergeCell ref="AC14:AC15"/>
    <mergeCell ref="AD14:AD15"/>
    <mergeCell ref="AE14:AE15"/>
    <mergeCell ref="AF14:AF15"/>
    <mergeCell ref="AD28:AD29"/>
    <mergeCell ref="AE28:AE29"/>
    <mergeCell ref="AF28:AF29"/>
    <mergeCell ref="AG28:AG29"/>
    <mergeCell ref="AH28:AH29"/>
    <mergeCell ref="AI28:AI29"/>
    <mergeCell ref="AJ28:AJ29"/>
    <mergeCell ref="V28:V29"/>
    <mergeCell ref="W28:W29"/>
    <mergeCell ref="Y28:Y29"/>
    <mergeCell ref="Z28:Z29"/>
    <mergeCell ref="AA28:AA29"/>
    <mergeCell ref="AB28:AB29"/>
    <mergeCell ref="AC28:AC29"/>
  </mergeCells>
  <pageMargins left="0" right="0" top="0" bottom="0"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96"/>
  <sheetViews>
    <sheetView workbookViewId="0">
      <selection sqref="A1:S1"/>
    </sheetView>
  </sheetViews>
  <sheetFormatPr baseColWidth="10" defaultColWidth="14.42578125" defaultRowHeight="15" customHeight="1"/>
  <cols>
    <col min="1" max="1" width="19.42578125" customWidth="1"/>
    <col min="2" max="2" width="20" customWidth="1"/>
    <col min="3" max="3" width="22.7109375" customWidth="1"/>
    <col min="4" max="4" width="13.5703125" customWidth="1"/>
    <col min="5" max="5" width="10.7109375" customWidth="1"/>
    <col min="6" max="6" width="24" customWidth="1"/>
    <col min="7" max="7" width="14" customWidth="1"/>
    <col min="8" max="8" width="7.140625" customWidth="1"/>
    <col min="9" max="20" width="10.7109375" customWidth="1"/>
    <col min="21" max="22" width="11.85546875" customWidth="1"/>
    <col min="23" max="23" width="10.7109375" customWidth="1"/>
    <col min="24" max="24" width="3" customWidth="1"/>
    <col min="25" max="27" width="10.140625" hidden="1" customWidth="1"/>
    <col min="28" max="28" width="29.5703125" hidden="1" customWidth="1"/>
    <col min="29" max="29" width="30" hidden="1" customWidth="1"/>
    <col min="30" max="30" width="25.42578125" hidden="1" customWidth="1"/>
    <col min="31" max="31" width="10.140625" hidden="1" customWidth="1"/>
    <col min="32" max="32" width="22.140625" hidden="1" customWidth="1"/>
    <col min="33" max="33" width="27.5703125" hidden="1" customWidth="1"/>
    <col min="34" max="34" width="27.42578125" customWidth="1"/>
    <col min="35" max="35" width="29.140625" customWidth="1"/>
    <col min="36" max="36" width="36.42578125" customWidth="1"/>
  </cols>
  <sheetData>
    <row r="1" spans="1:36" ht="22.5" customHeight="1">
      <c r="A1" s="1378"/>
      <c r="B1" s="1014"/>
      <c r="C1" s="1085" t="s">
        <v>146</v>
      </c>
      <c r="D1" s="1013"/>
      <c r="E1" s="1013"/>
      <c r="F1" s="1013"/>
      <c r="G1" s="1013"/>
      <c r="H1" s="1013"/>
      <c r="I1" s="1013"/>
      <c r="J1" s="1013"/>
      <c r="K1" s="1013"/>
      <c r="L1" s="1013"/>
      <c r="M1" s="1013"/>
      <c r="N1" s="1013"/>
      <c r="O1" s="1013"/>
      <c r="P1" s="1013"/>
      <c r="Q1" s="1013"/>
      <c r="R1" s="1013"/>
      <c r="S1" s="1013"/>
      <c r="T1" s="1014"/>
      <c r="U1" s="1132" t="s">
        <v>147</v>
      </c>
      <c r="V1" s="1010"/>
      <c r="W1" s="1011"/>
      <c r="X1" s="840"/>
      <c r="Y1" s="1133" t="s">
        <v>818</v>
      </c>
      <c r="Z1" s="1013"/>
      <c r="AA1" s="1013"/>
      <c r="AB1" s="1013"/>
      <c r="AC1" s="1013"/>
      <c r="AD1" s="1013"/>
      <c r="AE1" s="1013"/>
      <c r="AF1" s="1013"/>
      <c r="AG1" s="1013"/>
      <c r="AH1" s="1014"/>
      <c r="AI1" s="1527" t="s">
        <v>147</v>
      </c>
      <c r="AJ1" s="1011"/>
    </row>
    <row r="2" spans="1:36" ht="22.5" customHeight="1">
      <c r="A2" s="1019"/>
      <c r="B2" s="1021"/>
      <c r="C2" s="1019"/>
      <c r="D2" s="1020"/>
      <c r="E2" s="1020"/>
      <c r="F2" s="1020"/>
      <c r="G2" s="1020"/>
      <c r="H2" s="1020"/>
      <c r="I2" s="1020"/>
      <c r="J2" s="1020"/>
      <c r="K2" s="1020"/>
      <c r="L2" s="1020"/>
      <c r="M2" s="1020"/>
      <c r="N2" s="1020"/>
      <c r="O2" s="1020"/>
      <c r="P2" s="1020"/>
      <c r="Q2" s="1020"/>
      <c r="R2" s="1020"/>
      <c r="S2" s="1020"/>
      <c r="T2" s="1021"/>
      <c r="U2" s="1135" t="s">
        <v>149</v>
      </c>
      <c r="V2" s="1010"/>
      <c r="W2" s="1011"/>
      <c r="X2" s="840"/>
      <c r="Y2" s="1019"/>
      <c r="Z2" s="1020"/>
      <c r="AA2" s="1020"/>
      <c r="AB2" s="1020"/>
      <c r="AC2" s="1020"/>
      <c r="AD2" s="1020"/>
      <c r="AE2" s="1020"/>
      <c r="AF2" s="1020"/>
      <c r="AG2" s="1020"/>
      <c r="AH2" s="1021"/>
      <c r="AI2" s="1528" t="s">
        <v>149</v>
      </c>
      <c r="AJ2" s="1011"/>
    </row>
    <row r="3" spans="1:36" ht="22.5" customHeight="1">
      <c r="A3" s="1019"/>
      <c r="B3" s="1021"/>
      <c r="C3" s="1477" t="s">
        <v>150</v>
      </c>
      <c r="D3" s="1016"/>
      <c r="E3" s="1016"/>
      <c r="F3" s="1016"/>
      <c r="G3" s="1016"/>
      <c r="H3" s="1016"/>
      <c r="I3" s="1016"/>
      <c r="J3" s="1016"/>
      <c r="K3" s="1016"/>
      <c r="L3" s="1016"/>
      <c r="M3" s="1016"/>
      <c r="N3" s="1016"/>
      <c r="O3" s="1016"/>
      <c r="P3" s="1016"/>
      <c r="Q3" s="1016"/>
      <c r="R3" s="1016"/>
      <c r="S3" s="1016"/>
      <c r="T3" s="1017"/>
      <c r="U3" s="1131">
        <v>43654</v>
      </c>
      <c r="V3" s="1010"/>
      <c r="W3" s="1011"/>
      <c r="X3" s="840"/>
      <c r="Y3" s="1019"/>
      <c r="Z3" s="1020"/>
      <c r="AA3" s="1020"/>
      <c r="AB3" s="1020"/>
      <c r="AC3" s="1020"/>
      <c r="AD3" s="1020"/>
      <c r="AE3" s="1020"/>
      <c r="AF3" s="1020"/>
      <c r="AG3" s="1020"/>
      <c r="AH3" s="1021"/>
      <c r="AI3" s="1529">
        <f>+U3</f>
        <v>43654</v>
      </c>
      <c r="AJ3" s="1014"/>
    </row>
    <row r="4" spans="1:36" ht="22.5" customHeight="1">
      <c r="A4" s="1019"/>
      <c r="B4" s="1021"/>
      <c r="C4" s="1127" t="s">
        <v>151</v>
      </c>
      <c r="D4" s="1085" t="s">
        <v>125</v>
      </c>
      <c r="E4" s="1013"/>
      <c r="F4" s="1013"/>
      <c r="G4" s="1013"/>
      <c r="H4" s="1013"/>
      <c r="I4" s="1013"/>
      <c r="J4" s="1013"/>
      <c r="K4" s="1013"/>
      <c r="L4" s="1013"/>
      <c r="M4" s="1013"/>
      <c r="N4" s="1013"/>
      <c r="O4" s="1013"/>
      <c r="P4" s="1013"/>
      <c r="Q4" s="1013"/>
      <c r="R4" s="1013"/>
      <c r="S4" s="1013"/>
      <c r="T4" s="1014"/>
      <c r="U4" s="1138" t="s">
        <v>70</v>
      </c>
      <c r="V4" s="1011"/>
      <c r="W4" s="716">
        <v>3.6799999999999999E-2</v>
      </c>
      <c r="X4" s="208"/>
      <c r="Y4" s="1019"/>
      <c r="Z4" s="1020"/>
      <c r="AA4" s="1020"/>
      <c r="AB4" s="1020"/>
      <c r="AC4" s="1020"/>
      <c r="AD4" s="1020"/>
      <c r="AE4" s="1020"/>
      <c r="AF4" s="1020"/>
      <c r="AG4" s="1020"/>
      <c r="AH4" s="1021"/>
      <c r="AI4" s="1019"/>
      <c r="AJ4" s="1021"/>
    </row>
    <row r="5" spans="1:36" ht="22.5" customHeight="1">
      <c r="A5" s="1019"/>
      <c r="B5" s="1021"/>
      <c r="C5" s="1018"/>
      <c r="D5" s="1019"/>
      <c r="E5" s="1020"/>
      <c r="F5" s="1020"/>
      <c r="G5" s="1020"/>
      <c r="H5" s="1020"/>
      <c r="I5" s="1020"/>
      <c r="J5" s="1020"/>
      <c r="K5" s="1020"/>
      <c r="L5" s="1020"/>
      <c r="M5" s="1020"/>
      <c r="N5" s="1020"/>
      <c r="O5" s="1020"/>
      <c r="P5" s="1020"/>
      <c r="Q5" s="1020"/>
      <c r="R5" s="1020"/>
      <c r="S5" s="1020"/>
      <c r="T5" s="1021"/>
      <c r="U5" s="1427" t="s">
        <v>152</v>
      </c>
      <c r="V5" s="1011"/>
      <c r="W5" s="719">
        <f>W12+W14+W16+W18+W20+W22+W24+W26+W40+W54+W64</f>
        <v>0.82665600000000006</v>
      </c>
      <c r="X5" s="208"/>
      <c r="Y5" s="1019"/>
      <c r="Z5" s="1020"/>
      <c r="AA5" s="1020"/>
      <c r="AB5" s="1020"/>
      <c r="AC5" s="1020"/>
      <c r="AD5" s="1020"/>
      <c r="AE5" s="1020"/>
      <c r="AF5" s="1020"/>
      <c r="AG5" s="1020"/>
      <c r="AH5" s="1021"/>
      <c r="AI5" s="1019"/>
      <c r="AJ5" s="1021"/>
    </row>
    <row r="6" spans="1:36" ht="22.5" customHeight="1">
      <c r="A6" s="1015"/>
      <c r="B6" s="1017"/>
      <c r="C6" s="1008"/>
      <c r="D6" s="1015"/>
      <c r="E6" s="1016"/>
      <c r="F6" s="1016"/>
      <c r="G6" s="1016"/>
      <c r="H6" s="1016"/>
      <c r="I6" s="1016"/>
      <c r="J6" s="1016"/>
      <c r="K6" s="1016"/>
      <c r="L6" s="1016"/>
      <c r="M6" s="1016"/>
      <c r="N6" s="1016"/>
      <c r="O6" s="1016"/>
      <c r="P6" s="1016"/>
      <c r="Q6" s="1016"/>
      <c r="R6" s="1016"/>
      <c r="S6" s="1016"/>
      <c r="T6" s="1017"/>
      <c r="U6" s="1138" t="s">
        <v>153</v>
      </c>
      <c r="V6" s="1011"/>
      <c r="W6" s="720">
        <f>+W5*W4</f>
        <v>3.0420940800000001E-2</v>
      </c>
      <c r="X6" s="208"/>
      <c r="Y6" s="1015"/>
      <c r="Z6" s="1016"/>
      <c r="AA6" s="1016"/>
      <c r="AB6" s="1016"/>
      <c r="AC6" s="1016"/>
      <c r="AD6" s="1016"/>
      <c r="AE6" s="1016"/>
      <c r="AF6" s="1016"/>
      <c r="AG6" s="1016"/>
      <c r="AH6" s="1017"/>
      <c r="AI6" s="1015"/>
      <c r="AJ6" s="1017"/>
    </row>
    <row r="7" spans="1:36" ht="18.75">
      <c r="A7" s="1480" t="s">
        <v>154</v>
      </c>
      <c r="B7" s="1010"/>
      <c r="C7" s="1010"/>
      <c r="D7" s="1010"/>
      <c r="E7" s="1010"/>
      <c r="F7" s="1010"/>
      <c r="G7" s="1010"/>
      <c r="H7" s="1010"/>
      <c r="I7" s="1010"/>
      <c r="J7" s="1010"/>
      <c r="K7" s="1010"/>
      <c r="L7" s="1010"/>
      <c r="M7" s="1011"/>
      <c r="N7" s="1530" t="s">
        <v>155</v>
      </c>
      <c r="O7" s="1010"/>
      <c r="P7" s="1010"/>
      <c r="Q7" s="1010"/>
      <c r="R7" s="1010"/>
      <c r="S7" s="1010"/>
      <c r="T7" s="1010"/>
      <c r="U7" s="1010"/>
      <c r="V7" s="1010"/>
      <c r="W7" s="1010"/>
      <c r="X7" s="841"/>
      <c r="Y7" s="1138" t="s">
        <v>1</v>
      </c>
      <c r="Z7" s="1010"/>
      <c r="AA7" s="1010"/>
      <c r="AB7" s="1010"/>
      <c r="AC7" s="1010"/>
      <c r="AD7" s="1010"/>
      <c r="AE7" s="1010"/>
      <c r="AF7" s="1010"/>
      <c r="AG7" s="1010"/>
      <c r="AH7" s="1010"/>
      <c r="AI7" s="1010"/>
      <c r="AJ7" s="1011"/>
    </row>
    <row r="8" spans="1:36" ht="38.25" customHeight="1">
      <c r="A8" s="1138" t="s">
        <v>3153</v>
      </c>
      <c r="B8" s="1010"/>
      <c r="C8" s="1010"/>
      <c r="D8" s="1010"/>
      <c r="E8" s="1010"/>
      <c r="F8" s="1010"/>
      <c r="G8" s="1010"/>
      <c r="H8" s="1010"/>
      <c r="I8" s="1010"/>
      <c r="J8" s="1010"/>
      <c r="K8" s="1010"/>
      <c r="L8" s="1010"/>
      <c r="M8" s="1011"/>
      <c r="N8" s="1259" t="s">
        <v>3375</v>
      </c>
      <c r="O8" s="1010"/>
      <c r="P8" s="1010"/>
      <c r="Q8" s="1010"/>
      <c r="R8" s="1010"/>
      <c r="S8" s="1010"/>
      <c r="T8" s="1010"/>
      <c r="U8" s="1010"/>
      <c r="V8" s="1010"/>
      <c r="W8" s="1010"/>
      <c r="X8" s="842"/>
      <c r="Y8" s="1141" t="str">
        <f>+D4</f>
        <v>GESTIÓN DE SERVICIOS ADMINISTRATIVOS</v>
      </c>
      <c r="Z8" s="1020"/>
      <c r="AA8" s="1020"/>
      <c r="AB8" s="1020"/>
      <c r="AC8" s="1020"/>
      <c r="AD8" s="1020"/>
      <c r="AE8" s="1020"/>
      <c r="AF8" s="1020"/>
      <c r="AG8" s="1020"/>
      <c r="AH8" s="1020"/>
      <c r="AI8" s="1020"/>
      <c r="AJ8" s="1021"/>
    </row>
    <row r="9" spans="1:36" ht="18.75">
      <c r="A9" s="1480" t="s">
        <v>71</v>
      </c>
      <c r="B9" s="1010"/>
      <c r="C9" s="1010"/>
      <c r="D9" s="1010"/>
      <c r="E9" s="1010"/>
      <c r="F9" s="1010"/>
      <c r="G9" s="1010"/>
      <c r="H9" s="1010"/>
      <c r="I9" s="1010"/>
      <c r="J9" s="1010"/>
      <c r="K9" s="1010"/>
      <c r="L9" s="1010"/>
      <c r="M9" s="1011"/>
      <c r="N9" s="1530" t="s">
        <v>821</v>
      </c>
      <c r="O9" s="1010"/>
      <c r="P9" s="1010"/>
      <c r="Q9" s="1010"/>
      <c r="R9" s="1010"/>
      <c r="S9" s="1010"/>
      <c r="T9" s="1010"/>
      <c r="U9" s="1010"/>
      <c r="V9" s="1010"/>
      <c r="W9" s="1010"/>
      <c r="X9" s="841"/>
      <c r="Y9" s="1019"/>
      <c r="Z9" s="1020"/>
      <c r="AA9" s="1020"/>
      <c r="AB9" s="1020"/>
      <c r="AC9" s="1020"/>
      <c r="AD9" s="1020"/>
      <c r="AE9" s="1020"/>
      <c r="AF9" s="1020"/>
      <c r="AG9" s="1020"/>
      <c r="AH9" s="1020"/>
      <c r="AI9" s="1020"/>
      <c r="AJ9" s="1021"/>
    </row>
    <row r="10" spans="1:36" ht="33.75" customHeight="1">
      <c r="A10" s="1138" t="s">
        <v>3378</v>
      </c>
      <c r="B10" s="1010"/>
      <c r="C10" s="1010"/>
      <c r="D10" s="1010"/>
      <c r="E10" s="1010"/>
      <c r="F10" s="1010"/>
      <c r="G10" s="1010"/>
      <c r="H10" s="1010"/>
      <c r="I10" s="1010"/>
      <c r="J10" s="1010"/>
      <c r="K10" s="1010"/>
      <c r="L10" s="1010"/>
      <c r="M10" s="1011"/>
      <c r="N10" s="1138" t="s">
        <v>3380</v>
      </c>
      <c r="O10" s="1010"/>
      <c r="P10" s="1010"/>
      <c r="Q10" s="1010"/>
      <c r="R10" s="1010"/>
      <c r="S10" s="1010"/>
      <c r="T10" s="1010"/>
      <c r="U10" s="1010"/>
      <c r="V10" s="1010"/>
      <c r="W10" s="1010"/>
      <c r="X10" s="842"/>
      <c r="Y10" s="1015"/>
      <c r="Z10" s="1016"/>
      <c r="AA10" s="1016"/>
      <c r="AB10" s="1016"/>
      <c r="AC10" s="1016"/>
      <c r="AD10" s="1016"/>
      <c r="AE10" s="1016"/>
      <c r="AF10" s="1016"/>
      <c r="AG10" s="1016"/>
      <c r="AH10" s="1016"/>
      <c r="AI10" s="1016"/>
      <c r="AJ10" s="1017"/>
    </row>
    <row r="11" spans="1:36" ht="33.75">
      <c r="A11" s="604" t="s">
        <v>2</v>
      </c>
      <c r="B11" s="39" t="s">
        <v>824</v>
      </c>
      <c r="C11" s="606" t="s">
        <v>7</v>
      </c>
      <c r="D11" s="604" t="s">
        <v>825</v>
      </c>
      <c r="E11" s="604" t="s">
        <v>4</v>
      </c>
      <c r="F11" s="604" t="s">
        <v>5</v>
      </c>
      <c r="G11" s="604">
        <v>0</v>
      </c>
      <c r="H11" s="604" t="s">
        <v>53</v>
      </c>
      <c r="I11" s="65" t="s">
        <v>54</v>
      </c>
      <c r="J11" s="65" t="s">
        <v>55</v>
      </c>
      <c r="K11" s="65" t="s">
        <v>56</v>
      </c>
      <c r="L11" s="65" t="s">
        <v>57</v>
      </c>
      <c r="M11" s="65" t="s">
        <v>58</v>
      </c>
      <c r="N11" s="604" t="s">
        <v>59</v>
      </c>
      <c r="O11" s="604" t="s">
        <v>60</v>
      </c>
      <c r="P11" s="843" t="s">
        <v>61</v>
      </c>
      <c r="Q11" s="843" t="s">
        <v>62</v>
      </c>
      <c r="R11" s="604" t="s">
        <v>63</v>
      </c>
      <c r="S11" s="604" t="s">
        <v>64</v>
      </c>
      <c r="T11" s="604" t="s">
        <v>65</v>
      </c>
      <c r="U11" s="604" t="s">
        <v>66</v>
      </c>
      <c r="V11" s="604" t="s">
        <v>52</v>
      </c>
      <c r="W11" s="606" t="s">
        <v>162</v>
      </c>
      <c r="X11" s="116"/>
      <c r="Y11" s="844" t="s">
        <v>163</v>
      </c>
      <c r="Z11" s="844" t="s">
        <v>164</v>
      </c>
      <c r="AA11" s="844" t="s">
        <v>165</v>
      </c>
      <c r="AB11" s="844" t="s">
        <v>166</v>
      </c>
      <c r="AC11" s="844" t="s">
        <v>167</v>
      </c>
      <c r="AD11" s="845" t="s">
        <v>168</v>
      </c>
      <c r="AE11" s="844" t="s">
        <v>169</v>
      </c>
      <c r="AF11" s="845" t="s">
        <v>170</v>
      </c>
      <c r="AG11" s="845" t="s">
        <v>171</v>
      </c>
      <c r="AH11" s="844" t="s">
        <v>172</v>
      </c>
      <c r="AI11" s="845" t="s">
        <v>173</v>
      </c>
      <c r="AJ11" s="844" t="s">
        <v>174</v>
      </c>
    </row>
    <row r="12" spans="1:36" ht="21.75" customHeight="1">
      <c r="A12" s="1067" t="s">
        <v>3385</v>
      </c>
      <c r="B12" s="1067" t="s">
        <v>3386</v>
      </c>
      <c r="C12" s="1067" t="s">
        <v>3387</v>
      </c>
      <c r="D12" s="1067" t="s">
        <v>137</v>
      </c>
      <c r="E12" s="1067">
        <v>80</v>
      </c>
      <c r="F12" s="1328" t="s">
        <v>3388</v>
      </c>
      <c r="G12" s="1067" t="s">
        <v>626</v>
      </c>
      <c r="H12" s="32" t="s">
        <v>68</v>
      </c>
      <c r="I12" s="802">
        <v>0</v>
      </c>
      <c r="J12" s="802">
        <v>0</v>
      </c>
      <c r="K12" s="802">
        <v>0</v>
      </c>
      <c r="L12" s="802">
        <v>0</v>
      </c>
      <c r="M12" s="802">
        <v>40</v>
      </c>
      <c r="N12" s="801">
        <v>0</v>
      </c>
      <c r="O12" s="801">
        <v>0</v>
      </c>
      <c r="P12" s="802">
        <v>0</v>
      </c>
      <c r="Q12" s="802">
        <v>0</v>
      </c>
      <c r="R12" s="26"/>
      <c r="S12" s="804">
        <v>40</v>
      </c>
      <c r="T12" s="801"/>
      <c r="U12" s="60">
        <f t="shared" ref="U12:U23" si="0">SUM(I12:T12)</f>
        <v>80</v>
      </c>
      <c r="V12" s="1342">
        <v>0.03</v>
      </c>
      <c r="W12" s="1052">
        <f>IF(OR(U13=0,V12=0),0,(U13/U12*V12))</f>
        <v>1.4999999999999999E-2</v>
      </c>
      <c r="X12" s="840"/>
      <c r="Y12" s="1515">
        <v>0</v>
      </c>
      <c r="Z12" s="1515">
        <v>0</v>
      </c>
      <c r="AA12" s="1515">
        <v>0</v>
      </c>
      <c r="AB12" s="1515">
        <v>0</v>
      </c>
      <c r="AC12" s="1515">
        <v>0</v>
      </c>
      <c r="AD12" s="1513">
        <v>0</v>
      </c>
      <c r="AE12" s="1514">
        <v>0</v>
      </c>
      <c r="AF12" s="1513">
        <v>0</v>
      </c>
      <c r="AG12" s="1513">
        <v>0</v>
      </c>
      <c r="AH12" s="1515">
        <v>0</v>
      </c>
      <c r="AI12" s="1513" t="s">
        <v>3398</v>
      </c>
    </row>
    <row r="13" spans="1:36" ht="21.75" customHeight="1">
      <c r="A13" s="1018"/>
      <c r="B13" s="1008"/>
      <c r="C13" s="1008"/>
      <c r="D13" s="1008"/>
      <c r="E13" s="1008"/>
      <c r="F13" s="1008"/>
      <c r="G13" s="1008"/>
      <c r="H13" s="612" t="s">
        <v>69</v>
      </c>
      <c r="I13" s="846">
        <v>0</v>
      </c>
      <c r="J13" s="846">
        <v>0</v>
      </c>
      <c r="K13" s="846">
        <v>0</v>
      </c>
      <c r="L13" s="846">
        <v>0</v>
      </c>
      <c r="M13" s="846">
        <v>0</v>
      </c>
      <c r="N13" s="847">
        <v>0</v>
      </c>
      <c r="O13" s="847">
        <v>0</v>
      </c>
      <c r="P13" s="846">
        <v>0</v>
      </c>
      <c r="Q13" s="846">
        <v>0</v>
      </c>
      <c r="R13" s="847"/>
      <c r="S13" s="847">
        <v>40</v>
      </c>
      <c r="T13" s="847"/>
      <c r="U13" s="124">
        <f t="shared" si="0"/>
        <v>40</v>
      </c>
      <c r="V13" s="1008"/>
      <c r="W13" s="1008"/>
      <c r="X13" s="840"/>
      <c r="Y13" s="1008"/>
      <c r="Z13" s="1008"/>
      <c r="AA13" s="1008"/>
      <c r="AB13" s="1008"/>
      <c r="AC13" s="1008"/>
      <c r="AD13" s="1008"/>
      <c r="AE13" s="1008"/>
      <c r="AF13" s="1008"/>
      <c r="AG13" s="1008"/>
      <c r="AH13" s="1008"/>
      <c r="AI13" s="1008"/>
    </row>
    <row r="14" spans="1:36" ht="23.25" customHeight="1">
      <c r="A14" s="1018"/>
      <c r="B14" s="1067" t="s">
        <v>3386</v>
      </c>
      <c r="C14" s="1067" t="s">
        <v>3387</v>
      </c>
      <c r="D14" s="1067" t="s">
        <v>137</v>
      </c>
      <c r="E14" s="1067">
        <v>100</v>
      </c>
      <c r="F14" s="1328" t="s">
        <v>3401</v>
      </c>
      <c r="G14" s="1067" t="s">
        <v>626</v>
      </c>
      <c r="H14" s="32" t="s">
        <v>68</v>
      </c>
      <c r="I14" s="749">
        <v>0</v>
      </c>
      <c r="J14" s="749">
        <v>0</v>
      </c>
      <c r="K14" s="749">
        <v>0</v>
      </c>
      <c r="L14" s="749">
        <v>0</v>
      </c>
      <c r="M14" s="749">
        <v>0.5</v>
      </c>
      <c r="N14" s="621">
        <v>0</v>
      </c>
      <c r="O14" s="621">
        <v>0</v>
      </c>
      <c r="P14" s="749">
        <v>0</v>
      </c>
      <c r="Q14" s="749">
        <v>0</v>
      </c>
      <c r="R14" s="49"/>
      <c r="S14" s="746">
        <v>0.5</v>
      </c>
      <c r="T14" s="28"/>
      <c r="U14" s="57">
        <f t="shared" si="0"/>
        <v>1</v>
      </c>
      <c r="V14" s="1342">
        <v>0.04</v>
      </c>
      <c r="W14" s="1052">
        <f>IF(OR(U15=0,V14=0),0,(U15/U14*V14))</f>
        <v>3.8800000000000001E-2</v>
      </c>
      <c r="X14" s="840"/>
      <c r="Y14" s="1515">
        <v>0</v>
      </c>
      <c r="Z14" s="1515">
        <v>0</v>
      </c>
      <c r="AA14" s="1515">
        <v>0</v>
      </c>
      <c r="AB14" s="1515">
        <v>0</v>
      </c>
      <c r="AC14" s="1515">
        <v>0</v>
      </c>
      <c r="AD14" s="1513">
        <v>0</v>
      </c>
      <c r="AE14" s="1514">
        <v>0</v>
      </c>
      <c r="AF14" s="1513">
        <v>0</v>
      </c>
      <c r="AG14" s="1513">
        <v>0</v>
      </c>
      <c r="AH14" s="1515">
        <v>0</v>
      </c>
      <c r="AI14" s="1513" t="s">
        <v>3403</v>
      </c>
      <c r="AJ14" s="1515"/>
    </row>
    <row r="15" spans="1:36" ht="23.25" customHeight="1">
      <c r="A15" s="1018"/>
      <c r="B15" s="1008"/>
      <c r="C15" s="1008"/>
      <c r="D15" s="1008"/>
      <c r="E15" s="1008"/>
      <c r="F15" s="1008"/>
      <c r="G15" s="1008"/>
      <c r="H15" s="612" t="s">
        <v>69</v>
      </c>
      <c r="I15" s="848">
        <v>0</v>
      </c>
      <c r="J15" s="848">
        <v>0</v>
      </c>
      <c r="K15" s="848">
        <v>0</v>
      </c>
      <c r="L15" s="848">
        <v>0</v>
      </c>
      <c r="M15" s="848">
        <v>0.48</v>
      </c>
      <c r="N15" s="849">
        <v>0</v>
      </c>
      <c r="O15" s="849">
        <v>0</v>
      </c>
      <c r="P15" s="848">
        <v>0</v>
      </c>
      <c r="Q15" s="848">
        <v>0</v>
      </c>
      <c r="R15" s="849"/>
      <c r="S15" s="849">
        <v>0.49</v>
      </c>
      <c r="T15" s="849"/>
      <c r="U15" s="144">
        <f t="shared" si="0"/>
        <v>0.97</v>
      </c>
      <c r="V15" s="1008"/>
      <c r="W15" s="1008"/>
      <c r="X15" s="840"/>
      <c r="Y15" s="1008"/>
      <c r="Z15" s="1008"/>
      <c r="AA15" s="1008"/>
      <c r="AB15" s="1008"/>
      <c r="AC15" s="1008"/>
      <c r="AD15" s="1008"/>
      <c r="AE15" s="1008"/>
      <c r="AF15" s="1008"/>
      <c r="AG15" s="1008"/>
      <c r="AH15" s="1008"/>
      <c r="AI15" s="1008"/>
      <c r="AJ15" s="1008"/>
    </row>
    <row r="16" spans="1:36">
      <c r="A16" s="1018"/>
      <c r="B16" s="1067" t="s">
        <v>3386</v>
      </c>
      <c r="C16" s="1067" t="s">
        <v>3387</v>
      </c>
      <c r="D16" s="1067" t="s">
        <v>137</v>
      </c>
      <c r="E16" s="1067">
        <v>100</v>
      </c>
      <c r="F16" s="1328" t="s">
        <v>3410</v>
      </c>
      <c r="G16" s="1067" t="s">
        <v>626</v>
      </c>
      <c r="H16" s="32" t="s">
        <v>68</v>
      </c>
      <c r="I16" s="749">
        <v>0</v>
      </c>
      <c r="J16" s="749">
        <v>0</v>
      </c>
      <c r="K16" s="749">
        <v>0</v>
      </c>
      <c r="L16" s="749">
        <v>0</v>
      </c>
      <c r="M16" s="749">
        <v>0.5</v>
      </c>
      <c r="N16" s="621">
        <v>0</v>
      </c>
      <c r="O16" s="621">
        <v>0</v>
      </c>
      <c r="P16" s="749">
        <v>0</v>
      </c>
      <c r="Q16" s="749">
        <v>0</v>
      </c>
      <c r="R16" s="621">
        <v>0</v>
      </c>
      <c r="S16" s="621">
        <v>0</v>
      </c>
      <c r="T16" s="621">
        <v>0.5</v>
      </c>
      <c r="U16" s="57">
        <f t="shared" si="0"/>
        <v>1</v>
      </c>
      <c r="V16" s="1342">
        <v>0.03</v>
      </c>
      <c r="W16" s="1052">
        <f>IF(OR(U17=0,V16=0),0,(U17/U16*V16))</f>
        <v>1.4999999999999999E-2</v>
      </c>
      <c r="X16" s="840"/>
      <c r="Y16" s="1515">
        <v>0</v>
      </c>
      <c r="Z16" s="1515">
        <v>0</v>
      </c>
      <c r="AA16" s="1515">
        <v>0</v>
      </c>
      <c r="AB16" s="1515">
        <v>0</v>
      </c>
      <c r="AC16" s="1515">
        <v>0</v>
      </c>
      <c r="AD16" s="1513">
        <v>0</v>
      </c>
      <c r="AE16" s="1514">
        <v>0</v>
      </c>
      <c r="AF16" s="1513">
        <v>0</v>
      </c>
      <c r="AG16" s="1513">
        <v>0</v>
      </c>
      <c r="AH16" s="1515">
        <v>0</v>
      </c>
      <c r="AI16" s="1513">
        <v>0</v>
      </c>
      <c r="AJ16" s="1515" t="s">
        <v>3419</v>
      </c>
    </row>
    <row r="17" spans="1:36" ht="32.25" customHeight="1">
      <c r="A17" s="1018"/>
      <c r="B17" s="1008"/>
      <c r="C17" s="1008"/>
      <c r="D17" s="1008"/>
      <c r="E17" s="1008"/>
      <c r="F17" s="1008"/>
      <c r="G17" s="1008"/>
      <c r="H17" s="612" t="s">
        <v>69</v>
      </c>
      <c r="I17" s="848">
        <v>0</v>
      </c>
      <c r="J17" s="848">
        <v>0</v>
      </c>
      <c r="K17" s="848">
        <v>0</v>
      </c>
      <c r="L17" s="848">
        <v>0</v>
      </c>
      <c r="M17" s="848">
        <v>0</v>
      </c>
      <c r="N17" s="849">
        <v>0</v>
      </c>
      <c r="O17" s="849">
        <v>0</v>
      </c>
      <c r="P17" s="848">
        <v>0</v>
      </c>
      <c r="Q17" s="848">
        <v>0</v>
      </c>
      <c r="R17" s="591" t="s">
        <v>1759</v>
      </c>
      <c r="S17" s="849">
        <v>0</v>
      </c>
      <c r="T17" s="849">
        <v>0.5</v>
      </c>
      <c r="U17" s="144">
        <f t="shared" si="0"/>
        <v>0.5</v>
      </c>
      <c r="V17" s="1008"/>
      <c r="W17" s="1008"/>
      <c r="X17" s="840"/>
      <c r="Y17" s="1008"/>
      <c r="Z17" s="1008"/>
      <c r="AA17" s="1008"/>
      <c r="AB17" s="1008"/>
      <c r="AC17" s="1008"/>
      <c r="AD17" s="1008"/>
      <c r="AE17" s="1008"/>
      <c r="AF17" s="1008"/>
      <c r="AG17" s="1008"/>
      <c r="AH17" s="1008"/>
      <c r="AI17" s="1008"/>
      <c r="AJ17" s="1008"/>
    </row>
    <row r="18" spans="1:36" ht="36" customHeight="1">
      <c r="A18" s="1018"/>
      <c r="B18" s="1067" t="s">
        <v>3386</v>
      </c>
      <c r="C18" s="1067" t="s">
        <v>3387</v>
      </c>
      <c r="D18" s="1067" t="s">
        <v>137</v>
      </c>
      <c r="E18" s="1067">
        <v>100</v>
      </c>
      <c r="F18" s="1518" t="s">
        <v>3421</v>
      </c>
      <c r="G18" s="1067" t="s">
        <v>179</v>
      </c>
      <c r="H18" s="32" t="s">
        <v>68</v>
      </c>
      <c r="I18" s="749">
        <v>1.8E-3</v>
      </c>
      <c r="J18" s="749">
        <v>2.8799999999999999E-2</v>
      </c>
      <c r="K18" s="749">
        <v>0.1515</v>
      </c>
      <c r="L18" s="749">
        <v>9.8799999999999999E-2</v>
      </c>
      <c r="M18" s="749">
        <v>7.9399999999999998E-2</v>
      </c>
      <c r="N18" s="621">
        <v>0.13650000000000001</v>
      </c>
      <c r="O18" s="621">
        <v>8.1100000000000005E-2</v>
      </c>
      <c r="P18" s="749">
        <v>4.9399999999999999E-2</v>
      </c>
      <c r="Q18" s="749">
        <v>0.1072</v>
      </c>
      <c r="R18" s="621">
        <v>7.8700000000000006E-2</v>
      </c>
      <c r="S18" s="621">
        <v>6.4299999999999996E-2</v>
      </c>
      <c r="T18" s="621">
        <v>0.1225</v>
      </c>
      <c r="U18" s="57">
        <f t="shared" si="0"/>
        <v>1</v>
      </c>
      <c r="V18" s="1342">
        <v>0.16</v>
      </c>
      <c r="W18" s="1052">
        <f>IF(OR(U19=0,V18=0),0,(U19/U18*V18))</f>
        <v>0.12305600000000003</v>
      </c>
      <c r="X18" s="840"/>
      <c r="Y18" s="1515" t="s">
        <v>3428</v>
      </c>
      <c r="Z18" s="1515" t="s">
        <v>3431</v>
      </c>
      <c r="AA18" s="1515">
        <v>0</v>
      </c>
      <c r="AB18" s="1515" t="s">
        <v>3433</v>
      </c>
      <c r="AC18" s="1515">
        <v>0</v>
      </c>
      <c r="AD18" s="1513" t="s">
        <v>3435</v>
      </c>
      <c r="AE18" s="1513" t="s">
        <v>3437</v>
      </c>
      <c r="AF18" s="1513" t="s">
        <v>3439</v>
      </c>
      <c r="AG18" s="1513" t="s">
        <v>3440</v>
      </c>
      <c r="AH18" s="1515">
        <v>0</v>
      </c>
      <c r="AI18" s="1515" t="s">
        <v>3441</v>
      </c>
      <c r="AJ18" s="1515" t="s">
        <v>3442</v>
      </c>
    </row>
    <row r="19" spans="1:36" ht="36" customHeight="1">
      <c r="A19" s="1018"/>
      <c r="B19" s="1008"/>
      <c r="C19" s="1008"/>
      <c r="D19" s="1008"/>
      <c r="E19" s="1008"/>
      <c r="F19" s="1008"/>
      <c r="G19" s="1008"/>
      <c r="H19" s="612" t="s">
        <v>69</v>
      </c>
      <c r="I19" s="848">
        <v>1.8E-3</v>
      </c>
      <c r="J19" s="848">
        <v>2.8799999999999999E-2</v>
      </c>
      <c r="K19" s="848">
        <v>0</v>
      </c>
      <c r="L19" s="848">
        <v>9.8799999999999999E-2</v>
      </c>
      <c r="M19" s="848">
        <v>0</v>
      </c>
      <c r="N19" s="849">
        <v>0.13650000000000001</v>
      </c>
      <c r="O19" s="849">
        <v>8.1100000000000005E-2</v>
      </c>
      <c r="P19" s="848">
        <v>4.9399999999999999E-2</v>
      </c>
      <c r="Q19" s="848">
        <v>0.1072</v>
      </c>
      <c r="R19" s="849">
        <v>7.8700000000000006E-2</v>
      </c>
      <c r="S19" s="849">
        <v>6.4299999999999996E-2</v>
      </c>
      <c r="T19" s="849">
        <v>0.1225</v>
      </c>
      <c r="U19" s="144">
        <f t="shared" si="0"/>
        <v>0.76910000000000012</v>
      </c>
      <c r="V19" s="1008"/>
      <c r="W19" s="1008"/>
      <c r="X19" s="840"/>
      <c r="Y19" s="1008"/>
      <c r="Z19" s="1008"/>
      <c r="AA19" s="1008"/>
      <c r="AB19" s="1008"/>
      <c r="AC19" s="1008"/>
      <c r="AD19" s="1008"/>
      <c r="AE19" s="1008"/>
      <c r="AF19" s="1008"/>
      <c r="AG19" s="1008"/>
      <c r="AH19" s="1008"/>
      <c r="AI19" s="1008"/>
      <c r="AJ19" s="1008"/>
    </row>
    <row r="20" spans="1:36" ht="36.75" customHeight="1">
      <c r="A20" s="1018"/>
      <c r="B20" s="1067" t="s">
        <v>3386</v>
      </c>
      <c r="C20" s="1067" t="s">
        <v>3387</v>
      </c>
      <c r="D20" s="1067" t="s">
        <v>3444</v>
      </c>
      <c r="E20" s="1328">
        <v>30</v>
      </c>
      <c r="F20" s="1328" t="s">
        <v>3445</v>
      </c>
      <c r="G20" s="1067" t="s">
        <v>626</v>
      </c>
      <c r="H20" s="32" t="s">
        <v>68</v>
      </c>
      <c r="I20" s="802">
        <v>0</v>
      </c>
      <c r="J20" s="802">
        <v>0</v>
      </c>
      <c r="K20" s="802">
        <v>0</v>
      </c>
      <c r="L20" s="799"/>
      <c r="M20" s="802">
        <v>0</v>
      </c>
      <c r="N20" s="801">
        <v>10</v>
      </c>
      <c r="O20" s="801">
        <v>0</v>
      </c>
      <c r="P20" s="802">
        <v>0</v>
      </c>
      <c r="Q20" s="850">
        <v>30</v>
      </c>
      <c r="R20" s="26"/>
      <c r="S20" s="801">
        <v>0</v>
      </c>
      <c r="T20" s="801">
        <v>10</v>
      </c>
      <c r="U20" s="60">
        <f t="shared" si="0"/>
        <v>50</v>
      </c>
      <c r="V20" s="1342">
        <v>0.03</v>
      </c>
      <c r="W20" s="1052">
        <f>IF(OR(U21=0,V20=0),0,(U21/U20*V20))</f>
        <v>1.9800000000000002E-2</v>
      </c>
      <c r="X20" s="840"/>
      <c r="Y20" s="1515">
        <v>0</v>
      </c>
      <c r="Z20" s="1515">
        <v>0</v>
      </c>
      <c r="AA20" s="1515">
        <v>0</v>
      </c>
      <c r="AB20" s="1515">
        <v>0</v>
      </c>
      <c r="AC20" s="1515">
        <v>0</v>
      </c>
      <c r="AD20" s="1513" t="s">
        <v>3458</v>
      </c>
      <c r="AE20" s="1514">
        <v>0</v>
      </c>
      <c r="AF20" s="1513">
        <v>0</v>
      </c>
      <c r="AG20" s="1513" t="s">
        <v>3459</v>
      </c>
      <c r="AH20" s="1515">
        <v>0</v>
      </c>
      <c r="AI20" s="1513">
        <v>0</v>
      </c>
      <c r="AJ20" s="1515" t="s">
        <v>3461</v>
      </c>
    </row>
    <row r="21" spans="1:36" ht="27" customHeight="1">
      <c r="A21" s="1018"/>
      <c r="B21" s="1008"/>
      <c r="C21" s="1008"/>
      <c r="D21" s="1008"/>
      <c r="E21" s="1008"/>
      <c r="F21" s="1008"/>
      <c r="G21" s="1008"/>
      <c r="H21" s="612" t="s">
        <v>69</v>
      </c>
      <c r="I21" s="846">
        <v>0</v>
      </c>
      <c r="J21" s="846">
        <v>0</v>
      </c>
      <c r="K21" s="846">
        <v>0</v>
      </c>
      <c r="L21" s="846">
        <v>0</v>
      </c>
      <c r="M21" s="846">
        <v>0</v>
      </c>
      <c r="N21" s="591">
        <v>1.6</v>
      </c>
      <c r="O21" s="847">
        <v>0</v>
      </c>
      <c r="P21" s="846">
        <v>0</v>
      </c>
      <c r="Q21" s="851">
        <v>18.399999999999999</v>
      </c>
      <c r="R21" s="847"/>
      <c r="S21" s="847">
        <v>0</v>
      </c>
      <c r="T21" s="847">
        <v>13</v>
      </c>
      <c r="U21" s="124">
        <f t="shared" si="0"/>
        <v>33</v>
      </c>
      <c r="V21" s="1008"/>
      <c r="W21" s="1008"/>
      <c r="X21" s="840"/>
      <c r="Y21" s="1008"/>
      <c r="Z21" s="1008"/>
      <c r="AA21" s="1008"/>
      <c r="AB21" s="1008"/>
      <c r="AC21" s="1008"/>
      <c r="AD21" s="1008"/>
      <c r="AE21" s="1008"/>
      <c r="AF21" s="1008"/>
      <c r="AG21" s="1008"/>
      <c r="AH21" s="1008"/>
      <c r="AI21" s="1008"/>
      <c r="AJ21" s="1008"/>
    </row>
    <row r="22" spans="1:36" ht="38.25" customHeight="1">
      <c r="A22" s="1018"/>
      <c r="B22" s="1067" t="s">
        <v>3386</v>
      </c>
      <c r="C22" s="1067" t="s">
        <v>3387</v>
      </c>
      <c r="D22" s="1067" t="s">
        <v>3472</v>
      </c>
      <c r="E22" s="1067">
        <v>100</v>
      </c>
      <c r="F22" s="1328" t="s">
        <v>3475</v>
      </c>
      <c r="G22" s="1067" t="s">
        <v>626</v>
      </c>
      <c r="H22" s="32" t="s">
        <v>68</v>
      </c>
      <c r="I22" s="749">
        <v>0</v>
      </c>
      <c r="J22" s="749">
        <v>0</v>
      </c>
      <c r="K22" s="749">
        <v>0</v>
      </c>
      <c r="L22" s="749">
        <v>0</v>
      </c>
      <c r="M22" s="749">
        <v>0.5</v>
      </c>
      <c r="N22" s="621">
        <v>0</v>
      </c>
      <c r="O22" s="621">
        <v>0</v>
      </c>
      <c r="P22" s="749">
        <v>0</v>
      </c>
      <c r="Q22" s="749">
        <v>0</v>
      </c>
      <c r="R22" s="621">
        <v>0</v>
      </c>
      <c r="S22" s="621">
        <v>0</v>
      </c>
      <c r="T22" s="621">
        <v>0.5</v>
      </c>
      <c r="U22" s="57">
        <f t="shared" si="0"/>
        <v>1</v>
      </c>
      <c r="V22" s="1342">
        <v>0.03</v>
      </c>
      <c r="W22" s="1052">
        <f>IF(OR(U23=0,V22=0),0,(U23/U22*V22))</f>
        <v>1.4999999999999999E-2</v>
      </c>
      <c r="X22" s="840"/>
      <c r="Y22" s="1515">
        <v>0</v>
      </c>
      <c r="Z22" s="1515">
        <v>0</v>
      </c>
      <c r="AA22" s="1515">
        <v>0</v>
      </c>
      <c r="AB22" s="1515">
        <v>0</v>
      </c>
      <c r="AC22" s="1515" t="s">
        <v>3477</v>
      </c>
      <c r="AD22" s="1513">
        <v>0</v>
      </c>
      <c r="AE22" s="1514">
        <v>0</v>
      </c>
      <c r="AF22" s="1513">
        <v>0</v>
      </c>
      <c r="AG22" s="1513">
        <v>0</v>
      </c>
      <c r="AH22" s="1515">
        <v>0</v>
      </c>
      <c r="AI22" s="1513">
        <v>0</v>
      </c>
      <c r="AJ22" s="1515" t="s">
        <v>3484</v>
      </c>
    </row>
    <row r="23" spans="1:36" ht="84.75" customHeight="1">
      <c r="A23" s="1018"/>
      <c r="B23" s="1008"/>
      <c r="C23" s="1008"/>
      <c r="D23" s="1008"/>
      <c r="E23" s="1008"/>
      <c r="F23" s="1008"/>
      <c r="G23" s="1008"/>
      <c r="H23" s="612" t="s">
        <v>69</v>
      </c>
      <c r="I23" s="848">
        <v>0</v>
      </c>
      <c r="J23" s="848">
        <v>0</v>
      </c>
      <c r="K23" s="848">
        <v>0</v>
      </c>
      <c r="L23" s="848">
        <v>0</v>
      </c>
      <c r="M23" s="848">
        <v>0</v>
      </c>
      <c r="N23" s="849">
        <v>0</v>
      </c>
      <c r="O23" s="849">
        <v>0</v>
      </c>
      <c r="P23" s="848">
        <v>0</v>
      </c>
      <c r="Q23" s="848">
        <v>0</v>
      </c>
      <c r="R23" s="591" t="s">
        <v>1759</v>
      </c>
      <c r="S23" s="849">
        <v>0</v>
      </c>
      <c r="T23" s="849">
        <v>0.5</v>
      </c>
      <c r="U23" s="144">
        <f t="shared" si="0"/>
        <v>0.5</v>
      </c>
      <c r="V23" s="1008"/>
      <c r="W23" s="1008"/>
      <c r="X23" s="840"/>
      <c r="Y23" s="1008"/>
      <c r="Z23" s="1008"/>
      <c r="AA23" s="1008"/>
      <c r="AB23" s="1008"/>
      <c r="AC23" s="1008"/>
      <c r="AD23" s="1008"/>
      <c r="AE23" s="1008"/>
      <c r="AF23" s="1008"/>
      <c r="AG23" s="1008"/>
      <c r="AH23" s="1008"/>
      <c r="AI23" s="1008"/>
      <c r="AJ23" s="1008"/>
    </row>
    <row r="24" spans="1:36" ht="67.5" customHeight="1">
      <c r="A24" s="1018"/>
      <c r="B24" s="1067" t="s">
        <v>3386</v>
      </c>
      <c r="C24" s="1067" t="s">
        <v>3387</v>
      </c>
      <c r="D24" s="1067" t="s">
        <v>3490</v>
      </c>
      <c r="E24" s="1519" t="s">
        <v>3491</v>
      </c>
      <c r="F24" s="1518" t="s">
        <v>3492</v>
      </c>
      <c r="G24" s="1067" t="s">
        <v>626</v>
      </c>
      <c r="H24" s="32" t="s">
        <v>68</v>
      </c>
      <c r="I24" s="853">
        <v>0</v>
      </c>
      <c r="J24" s="853">
        <v>0</v>
      </c>
      <c r="K24" s="853">
        <v>0</v>
      </c>
      <c r="L24" s="853">
        <v>0</v>
      </c>
      <c r="M24" s="853">
        <v>0</v>
      </c>
      <c r="N24" s="854">
        <v>1356.2</v>
      </c>
      <c r="O24" s="855" t="s">
        <v>3493</v>
      </c>
      <c r="P24" s="853">
        <v>0</v>
      </c>
      <c r="Q24" s="853">
        <v>0</v>
      </c>
      <c r="R24" s="855">
        <v>0</v>
      </c>
      <c r="S24" s="855">
        <v>0</v>
      </c>
      <c r="T24" s="855">
        <v>1356.2</v>
      </c>
      <c r="U24" s="45">
        <f>SUM(I24:T24)/2</f>
        <v>1356.2</v>
      </c>
      <c r="V24" s="1342">
        <v>0.04</v>
      </c>
      <c r="W24" s="1052">
        <f>IF(OR(U25=0,V24=0),0,(U25/U24*V24))</f>
        <v>0</v>
      </c>
      <c r="X24" s="840"/>
      <c r="Y24" s="1515">
        <v>0</v>
      </c>
      <c r="Z24" s="1515">
        <v>0</v>
      </c>
      <c r="AA24" s="1515">
        <v>0</v>
      </c>
      <c r="AB24" s="1515">
        <v>0</v>
      </c>
      <c r="AC24" s="1515">
        <v>0</v>
      </c>
      <c r="AD24" s="1513" t="s">
        <v>3494</v>
      </c>
      <c r="AE24" s="1514">
        <v>0</v>
      </c>
      <c r="AF24" s="1513">
        <v>0</v>
      </c>
      <c r="AG24" s="1513">
        <v>0</v>
      </c>
      <c r="AH24" s="1515">
        <v>0</v>
      </c>
      <c r="AI24" s="1513">
        <v>0</v>
      </c>
      <c r="AJ24" s="1515" t="s">
        <v>3495</v>
      </c>
    </row>
    <row r="25" spans="1:36" ht="48.75" customHeight="1">
      <c r="A25" s="1018"/>
      <c r="B25" s="1008"/>
      <c r="C25" s="1008"/>
      <c r="D25" s="1008"/>
      <c r="E25" s="1008"/>
      <c r="F25" s="1008"/>
      <c r="G25" s="1008"/>
      <c r="H25" s="612" t="s">
        <v>69</v>
      </c>
      <c r="I25" s="856">
        <v>0</v>
      </c>
      <c r="J25" s="856">
        <v>0</v>
      </c>
      <c r="K25" s="856">
        <v>0</v>
      </c>
      <c r="L25" s="856">
        <v>0</v>
      </c>
      <c r="M25" s="856">
        <v>0</v>
      </c>
      <c r="N25" s="854">
        <v>1446</v>
      </c>
      <c r="O25" s="854">
        <v>0</v>
      </c>
      <c r="P25" s="856">
        <v>0</v>
      </c>
      <c r="Q25" s="856">
        <v>0</v>
      </c>
      <c r="R25" s="854" t="s">
        <v>3493</v>
      </c>
      <c r="S25" s="854">
        <v>0</v>
      </c>
      <c r="T25" s="854">
        <v>1496</v>
      </c>
      <c r="U25" s="144"/>
      <c r="V25" s="1008"/>
      <c r="W25" s="1008"/>
      <c r="X25" s="840"/>
      <c r="Y25" s="1008"/>
      <c r="Z25" s="1008"/>
      <c r="AA25" s="1008"/>
      <c r="AB25" s="1008"/>
      <c r="AC25" s="1008"/>
      <c r="AD25" s="1008"/>
      <c r="AE25" s="1008"/>
      <c r="AF25" s="1008"/>
      <c r="AG25" s="1008"/>
      <c r="AH25" s="1008"/>
      <c r="AI25" s="1008"/>
      <c r="AJ25" s="1008"/>
    </row>
    <row r="26" spans="1:36" ht="51.75" customHeight="1">
      <c r="A26" s="1018"/>
      <c r="B26" s="1067" t="s">
        <v>3386</v>
      </c>
      <c r="C26" s="1067" t="s">
        <v>3387</v>
      </c>
      <c r="D26" s="1067" t="s">
        <v>3496</v>
      </c>
      <c r="E26" s="1520">
        <v>150289</v>
      </c>
      <c r="F26" s="1518" t="s">
        <v>3497</v>
      </c>
      <c r="G26" s="1067" t="s">
        <v>626</v>
      </c>
      <c r="H26" s="32" t="s">
        <v>68</v>
      </c>
      <c r="I26" s="749">
        <v>0</v>
      </c>
      <c r="J26" s="802">
        <v>0</v>
      </c>
      <c r="K26" s="802">
        <v>150289</v>
      </c>
      <c r="L26" s="802">
        <v>0</v>
      </c>
      <c r="M26" s="802">
        <v>0</v>
      </c>
      <c r="N26" s="801">
        <v>150289</v>
      </c>
      <c r="O26" s="801">
        <v>0</v>
      </c>
      <c r="P26" s="802">
        <v>0</v>
      </c>
      <c r="Q26" s="802">
        <v>150289</v>
      </c>
      <c r="R26" s="801">
        <v>0</v>
      </c>
      <c r="S26" s="801">
        <v>0</v>
      </c>
      <c r="T26" s="801">
        <v>150289</v>
      </c>
      <c r="U26" s="60">
        <f>SUM(I26:T26)/4</f>
        <v>150289</v>
      </c>
      <c r="V26" s="1342">
        <v>0.04</v>
      </c>
      <c r="W26" s="1052">
        <f>IF(OR(U27=0,V26=0),0,(U27/U26*V26))</f>
        <v>0</v>
      </c>
      <c r="X26" s="840"/>
      <c r="Y26" s="1515">
        <v>0</v>
      </c>
      <c r="Z26" s="1515">
        <v>0</v>
      </c>
      <c r="AA26" s="1515" t="s">
        <v>3498</v>
      </c>
      <c r="AB26" s="1515"/>
      <c r="AC26" s="1515"/>
      <c r="AD26" s="1513" t="s">
        <v>3499</v>
      </c>
      <c r="AE26" s="1514">
        <v>0</v>
      </c>
      <c r="AF26" s="1513">
        <v>0</v>
      </c>
      <c r="AG26" s="1513" t="s">
        <v>3500</v>
      </c>
      <c r="AH26" s="1515">
        <v>0</v>
      </c>
      <c r="AI26" s="1513">
        <v>0</v>
      </c>
      <c r="AJ26" s="1515" t="s">
        <v>3501</v>
      </c>
    </row>
    <row r="27" spans="1:36" ht="70.5" customHeight="1">
      <c r="A27" s="1018"/>
      <c r="B27" s="1008"/>
      <c r="C27" s="1008"/>
      <c r="D27" s="1008"/>
      <c r="E27" s="1008"/>
      <c r="F27" s="1008"/>
      <c r="G27" s="1008"/>
      <c r="H27" s="612" t="s">
        <v>69</v>
      </c>
      <c r="I27" s="848">
        <v>0</v>
      </c>
      <c r="J27" s="846">
        <v>0</v>
      </c>
      <c r="K27" s="846">
        <v>131119</v>
      </c>
      <c r="L27" s="846">
        <v>0</v>
      </c>
      <c r="M27" s="846">
        <v>0</v>
      </c>
      <c r="N27" s="847">
        <v>150400</v>
      </c>
      <c r="O27" s="847">
        <v>0</v>
      </c>
      <c r="P27" s="846">
        <v>0</v>
      </c>
      <c r="Q27" s="846">
        <v>152000</v>
      </c>
      <c r="R27" s="847" t="s">
        <v>3493</v>
      </c>
      <c r="S27" s="847">
        <v>0</v>
      </c>
      <c r="T27" s="847">
        <v>142700</v>
      </c>
      <c r="U27" s="857"/>
      <c r="V27" s="1008"/>
      <c r="W27" s="1008"/>
      <c r="X27" s="840"/>
      <c r="Y27" s="1008"/>
      <c r="Z27" s="1008"/>
      <c r="AA27" s="1008"/>
      <c r="AB27" s="1008"/>
      <c r="AC27" s="1008"/>
      <c r="AD27" s="1008"/>
      <c r="AE27" s="1008"/>
      <c r="AF27" s="1008"/>
      <c r="AG27" s="1008"/>
      <c r="AH27" s="1008"/>
      <c r="AI27" s="1008"/>
      <c r="AJ27" s="1008"/>
    </row>
    <row r="28" spans="1:36" ht="15.75" customHeight="1">
      <c r="A28" s="1018"/>
      <c r="B28" s="1531" t="s">
        <v>30</v>
      </c>
      <c r="C28" s="1010"/>
      <c r="D28" s="1010"/>
      <c r="E28" s="1010"/>
      <c r="F28" s="1010"/>
      <c r="G28" s="1010"/>
      <c r="H28" s="1010"/>
      <c r="I28" s="1010"/>
      <c r="J28" s="1010"/>
      <c r="K28" s="1010"/>
      <c r="L28" s="1010"/>
      <c r="M28" s="1010"/>
      <c r="N28" s="1010"/>
      <c r="O28" s="1010"/>
      <c r="P28" s="1010"/>
      <c r="Q28" s="1010"/>
      <c r="R28" s="1010"/>
      <c r="S28" s="1010"/>
      <c r="T28" s="1010"/>
      <c r="U28" s="1010"/>
      <c r="V28" s="1010"/>
      <c r="W28" s="1010"/>
      <c r="X28" s="840"/>
      <c r="Y28" s="858"/>
      <c r="Z28" s="858"/>
      <c r="AA28" s="858"/>
      <c r="AB28" s="858"/>
      <c r="AC28" s="858"/>
      <c r="AD28" s="859"/>
      <c r="AE28" s="757"/>
      <c r="AF28" s="859"/>
      <c r="AG28" s="859"/>
      <c r="AH28" s="858"/>
      <c r="AI28" s="859"/>
      <c r="AJ28" s="860"/>
    </row>
    <row r="29" spans="1:36" ht="40.5" customHeight="1">
      <c r="A29" s="1018"/>
      <c r="B29" s="1046" t="s">
        <v>3386</v>
      </c>
      <c r="C29" s="1067" t="s">
        <v>3387</v>
      </c>
      <c r="D29" s="1524" t="s">
        <v>3502</v>
      </c>
      <c r="E29" s="1013"/>
      <c r="F29" s="1013"/>
      <c r="G29" s="1014"/>
      <c r="H29" s="32" t="s">
        <v>68</v>
      </c>
      <c r="I29" s="749">
        <v>0</v>
      </c>
      <c r="J29" s="749">
        <v>0</v>
      </c>
      <c r="K29" s="749">
        <v>0.15</v>
      </c>
      <c r="L29" s="749">
        <v>0.3</v>
      </c>
      <c r="M29" s="749">
        <v>0.25</v>
      </c>
      <c r="N29" s="749">
        <v>0</v>
      </c>
      <c r="O29" s="621">
        <v>0</v>
      </c>
      <c r="P29" s="749">
        <v>0</v>
      </c>
      <c r="Q29" s="749">
        <v>0.1</v>
      </c>
      <c r="R29" s="749">
        <v>0.15</v>
      </c>
      <c r="S29" s="749">
        <v>0.05</v>
      </c>
      <c r="T29" s="621">
        <v>0</v>
      </c>
      <c r="U29" s="57">
        <f t="shared" ref="U29:U38" si="1">SUM(I29:T29)</f>
        <v>1</v>
      </c>
      <c r="V29" s="1342">
        <v>0.1</v>
      </c>
      <c r="W29" s="1072">
        <f>IF(OR(U30=0,V29=0),0,(U30/U29*V29))</f>
        <v>0.03</v>
      </c>
      <c r="X29" s="840"/>
      <c r="Y29" s="1487">
        <v>0</v>
      </c>
      <c r="Z29" s="1487">
        <v>0</v>
      </c>
      <c r="AA29" s="1487">
        <v>0</v>
      </c>
      <c r="AB29" s="1487">
        <v>0</v>
      </c>
      <c r="AC29" s="1487">
        <v>0</v>
      </c>
      <c r="AD29" s="1516">
        <v>0</v>
      </c>
      <c r="AE29" s="1517">
        <v>0</v>
      </c>
      <c r="AF29" s="1487">
        <v>0</v>
      </c>
      <c r="AG29" s="1487" t="s">
        <v>3503</v>
      </c>
      <c r="AH29" s="1515" t="s">
        <v>3504</v>
      </c>
      <c r="AI29" s="1516" t="s">
        <v>3505</v>
      </c>
      <c r="AJ29" s="1487">
        <v>0</v>
      </c>
    </row>
    <row r="30" spans="1:36" ht="47.25" customHeight="1">
      <c r="A30" s="1018"/>
      <c r="B30" s="1008"/>
      <c r="C30" s="1008"/>
      <c r="D30" s="1015"/>
      <c r="E30" s="1016"/>
      <c r="F30" s="1016"/>
      <c r="G30" s="1017"/>
      <c r="H30" s="612" t="s">
        <v>69</v>
      </c>
      <c r="I30" s="861">
        <v>0</v>
      </c>
      <c r="J30" s="861">
        <v>0</v>
      </c>
      <c r="K30" s="861">
        <v>0</v>
      </c>
      <c r="L30" s="861">
        <v>0</v>
      </c>
      <c r="M30" s="861">
        <v>0</v>
      </c>
      <c r="N30" s="861">
        <v>0</v>
      </c>
      <c r="O30" s="626">
        <v>0</v>
      </c>
      <c r="P30" s="861">
        <v>0</v>
      </c>
      <c r="Q30" s="861">
        <v>0.1</v>
      </c>
      <c r="R30" s="626">
        <v>0.15</v>
      </c>
      <c r="S30" s="626">
        <v>0.05</v>
      </c>
      <c r="T30" s="626">
        <v>0</v>
      </c>
      <c r="U30" s="144">
        <f t="shared" si="1"/>
        <v>0.3</v>
      </c>
      <c r="V30" s="1008"/>
      <c r="W30" s="1008"/>
      <c r="X30" s="840"/>
      <c r="Y30" s="1008"/>
      <c r="Z30" s="1008"/>
      <c r="AA30" s="1008"/>
      <c r="AB30" s="1008"/>
      <c r="AC30" s="1008"/>
      <c r="AD30" s="1008"/>
      <c r="AE30" s="1008"/>
      <c r="AF30" s="1008"/>
      <c r="AG30" s="1008"/>
      <c r="AH30" s="1008"/>
      <c r="AI30" s="1008"/>
      <c r="AJ30" s="1008"/>
    </row>
    <row r="31" spans="1:36" ht="15" customHeight="1">
      <c r="A31" s="1018"/>
      <c r="B31" s="1067" t="s">
        <v>3386</v>
      </c>
      <c r="C31" s="1067" t="s">
        <v>3387</v>
      </c>
      <c r="D31" s="1524" t="s">
        <v>3506</v>
      </c>
      <c r="E31" s="1013"/>
      <c r="F31" s="1013"/>
      <c r="G31" s="1014"/>
      <c r="H31" s="32" t="s">
        <v>68</v>
      </c>
      <c r="I31" s="749">
        <v>0</v>
      </c>
      <c r="J31" s="749">
        <v>0</v>
      </c>
      <c r="K31" s="749">
        <v>0.2</v>
      </c>
      <c r="L31" s="749">
        <v>0.3</v>
      </c>
      <c r="M31" s="749">
        <v>0.3</v>
      </c>
      <c r="N31" s="28"/>
      <c r="O31" s="621">
        <v>0</v>
      </c>
      <c r="P31" s="749">
        <v>0</v>
      </c>
      <c r="Q31" s="749">
        <v>0</v>
      </c>
      <c r="R31" s="621">
        <v>0</v>
      </c>
      <c r="S31" s="621">
        <v>0.2</v>
      </c>
      <c r="T31" s="621">
        <v>0</v>
      </c>
      <c r="U31" s="57">
        <f t="shared" si="1"/>
        <v>1</v>
      </c>
      <c r="V31" s="1342">
        <v>0.1</v>
      </c>
      <c r="W31" s="1072">
        <f>IF(OR(U32=0,V31=0),0,(U32/U31*V31))</f>
        <v>2.0000000000000004E-2</v>
      </c>
      <c r="X31" s="840"/>
      <c r="Y31" s="1515">
        <v>0</v>
      </c>
      <c r="Z31" s="1515">
        <v>0</v>
      </c>
      <c r="AA31" s="1515">
        <v>0</v>
      </c>
      <c r="AB31" s="1515">
        <v>0</v>
      </c>
      <c r="AC31" s="1515">
        <v>0</v>
      </c>
      <c r="AD31" s="1513">
        <v>0</v>
      </c>
      <c r="AE31" s="1514">
        <v>0</v>
      </c>
      <c r="AF31" s="1515">
        <v>0</v>
      </c>
      <c r="AG31" s="1515">
        <v>0</v>
      </c>
      <c r="AH31" s="1515" t="s">
        <v>3507</v>
      </c>
      <c r="AI31" s="1513" t="s">
        <v>3508</v>
      </c>
      <c r="AJ31" s="1515" t="s">
        <v>3509</v>
      </c>
    </row>
    <row r="32" spans="1:36" ht="15.75" customHeight="1">
      <c r="A32" s="1018"/>
      <c r="B32" s="1008"/>
      <c r="C32" s="1008"/>
      <c r="D32" s="1015"/>
      <c r="E32" s="1016"/>
      <c r="F32" s="1016"/>
      <c r="G32" s="1017"/>
      <c r="H32" s="612" t="s">
        <v>69</v>
      </c>
      <c r="I32" s="861">
        <v>0</v>
      </c>
      <c r="J32" s="861">
        <v>0</v>
      </c>
      <c r="K32" s="861">
        <v>0</v>
      </c>
      <c r="L32" s="861">
        <v>0</v>
      </c>
      <c r="M32" s="861">
        <v>0</v>
      </c>
      <c r="N32" s="626">
        <v>0</v>
      </c>
      <c r="O32" s="626">
        <v>0</v>
      </c>
      <c r="P32" s="861">
        <v>0</v>
      </c>
      <c r="Q32" s="861">
        <v>0</v>
      </c>
      <c r="R32" s="626">
        <v>0</v>
      </c>
      <c r="S32" s="626">
        <v>0.2</v>
      </c>
      <c r="T32" s="626">
        <v>0</v>
      </c>
      <c r="U32" s="144">
        <f t="shared" si="1"/>
        <v>0.2</v>
      </c>
      <c r="V32" s="1008"/>
      <c r="W32" s="1008"/>
      <c r="X32" s="840"/>
      <c r="Y32" s="1008"/>
      <c r="Z32" s="1008"/>
      <c r="AA32" s="1008"/>
      <c r="AB32" s="1008"/>
      <c r="AC32" s="1008"/>
      <c r="AD32" s="1008"/>
      <c r="AE32" s="1008"/>
      <c r="AF32" s="1008"/>
      <c r="AG32" s="1008"/>
      <c r="AH32" s="1008"/>
      <c r="AI32" s="1008"/>
      <c r="AJ32" s="1008"/>
    </row>
    <row r="33" spans="1:36" ht="20.25" customHeight="1">
      <c r="A33" s="1018"/>
      <c r="B33" s="1067" t="s">
        <v>3386</v>
      </c>
      <c r="C33" s="1067" t="s">
        <v>3387</v>
      </c>
      <c r="D33" s="1524" t="s">
        <v>3510</v>
      </c>
      <c r="E33" s="1013"/>
      <c r="F33" s="1013"/>
      <c r="G33" s="1014"/>
      <c r="H33" s="32" t="s">
        <v>68</v>
      </c>
      <c r="I33" s="749">
        <v>0</v>
      </c>
      <c r="J33" s="749">
        <v>0</v>
      </c>
      <c r="K33" s="749">
        <v>0.25</v>
      </c>
      <c r="L33" s="749">
        <v>0</v>
      </c>
      <c r="M33" s="749">
        <v>0</v>
      </c>
      <c r="N33" s="621">
        <v>0.25</v>
      </c>
      <c r="O33" s="621">
        <v>0</v>
      </c>
      <c r="P33" s="749">
        <v>0</v>
      </c>
      <c r="Q33" s="749">
        <v>0.25</v>
      </c>
      <c r="R33" s="621">
        <v>0</v>
      </c>
      <c r="S33" s="621">
        <v>0</v>
      </c>
      <c r="T33" s="621">
        <v>0.25</v>
      </c>
      <c r="U33" s="57">
        <f t="shared" si="1"/>
        <v>1</v>
      </c>
      <c r="V33" s="1342">
        <v>0.3</v>
      </c>
      <c r="W33" s="1072">
        <f>IF(OR(U34=0,V33=0),0,(U34/U33*V33))</f>
        <v>0.22499999999999998</v>
      </c>
      <c r="X33" s="840"/>
      <c r="Y33" s="1515">
        <v>0</v>
      </c>
      <c r="Z33" s="1515">
        <v>0</v>
      </c>
      <c r="AA33" s="1515">
        <v>0</v>
      </c>
      <c r="AB33" s="1515">
        <v>0</v>
      </c>
      <c r="AC33" s="1515">
        <v>0</v>
      </c>
      <c r="AD33" s="1513" t="s">
        <v>3511</v>
      </c>
      <c r="AE33" s="1514">
        <v>0</v>
      </c>
      <c r="AF33" s="1515">
        <v>0</v>
      </c>
      <c r="AG33" s="1515" t="s">
        <v>3512</v>
      </c>
      <c r="AH33" s="1515">
        <v>0</v>
      </c>
      <c r="AI33" s="1513">
        <v>0</v>
      </c>
      <c r="AJ33" s="1515" t="str">
        <f>AI14</f>
        <v>Se realizó la verificación del cumplimiento legal ambiental, del cual, según lo establecido en la Ley 1955 de 2019, mediante el cual se expide el Plan Nacional de Desarrollo 2018-2022. “Pacto por Colombia, Pacto por la Equidad”, deroga la aplicabilidad de la Resolción 3957 de 2009, relacionada con expedición de permiso de vertimiento para la Sede Central. 
La norma que se encuentra en proceso de cumplimiento a nivel nacional es  el Decreto 1076 de 2015 -Título 6 Residuos Peligrosos , relacionado con la gestión de RESPEL a nivel nacional.</v>
      </c>
    </row>
    <row r="34" spans="1:36" ht="54" customHeight="1">
      <c r="A34" s="1018"/>
      <c r="B34" s="1008"/>
      <c r="C34" s="1008"/>
      <c r="D34" s="1015"/>
      <c r="E34" s="1016"/>
      <c r="F34" s="1016"/>
      <c r="G34" s="1017"/>
      <c r="H34" s="612" t="s">
        <v>69</v>
      </c>
      <c r="I34" s="861">
        <v>0</v>
      </c>
      <c r="J34" s="861">
        <v>0</v>
      </c>
      <c r="K34" s="861">
        <v>0</v>
      </c>
      <c r="L34" s="861">
        <v>0</v>
      </c>
      <c r="M34" s="861">
        <v>0</v>
      </c>
      <c r="N34" s="626">
        <v>0.25</v>
      </c>
      <c r="O34" s="626">
        <v>0</v>
      </c>
      <c r="P34" s="861">
        <v>0</v>
      </c>
      <c r="Q34" s="861">
        <v>0.25</v>
      </c>
      <c r="R34" s="612" t="s">
        <v>1759</v>
      </c>
      <c r="S34" s="626">
        <v>0</v>
      </c>
      <c r="T34" s="626">
        <v>0.25</v>
      </c>
      <c r="U34" s="144">
        <f t="shared" si="1"/>
        <v>0.75</v>
      </c>
      <c r="V34" s="1008"/>
      <c r="W34" s="1008"/>
      <c r="X34" s="840"/>
      <c r="Y34" s="1008"/>
      <c r="Z34" s="1008"/>
      <c r="AA34" s="1008"/>
      <c r="AB34" s="1008"/>
      <c r="AC34" s="1008"/>
      <c r="AD34" s="1008"/>
      <c r="AE34" s="1008"/>
      <c r="AF34" s="1008"/>
      <c r="AG34" s="1008"/>
      <c r="AH34" s="1008"/>
      <c r="AI34" s="1008"/>
      <c r="AJ34" s="1008"/>
    </row>
    <row r="35" spans="1:36" ht="22.5" customHeight="1">
      <c r="A35" s="1018"/>
      <c r="B35" s="1067" t="s">
        <v>3386</v>
      </c>
      <c r="C35" s="1067" t="s">
        <v>3387</v>
      </c>
      <c r="D35" s="1524" t="s">
        <v>3513</v>
      </c>
      <c r="E35" s="1013"/>
      <c r="F35" s="1013"/>
      <c r="G35" s="1014"/>
      <c r="H35" s="32" t="s">
        <v>68</v>
      </c>
      <c r="I35" s="749">
        <v>6.0000000000000001E-3</v>
      </c>
      <c r="J35" s="749">
        <v>9.6000000000000002E-2</v>
      </c>
      <c r="K35" s="749">
        <v>0.105</v>
      </c>
      <c r="L35" s="749">
        <v>9.6000000000000002E-2</v>
      </c>
      <c r="M35" s="749">
        <v>4.8000000000000001E-2</v>
      </c>
      <c r="N35" s="621">
        <v>0.105</v>
      </c>
      <c r="O35" s="621">
        <v>0.13700000000000001</v>
      </c>
      <c r="P35" s="749">
        <v>9.8000000000000004E-2</v>
      </c>
      <c r="Q35" s="749">
        <v>7.3999999999999996E-2</v>
      </c>
      <c r="R35" s="621">
        <v>7.9000000000000001E-2</v>
      </c>
      <c r="S35" s="621">
        <v>3.1E-2</v>
      </c>
      <c r="T35" s="621">
        <v>0.125</v>
      </c>
      <c r="U35" s="57">
        <f t="shared" si="1"/>
        <v>0.99999999999999989</v>
      </c>
      <c r="V35" s="1342">
        <v>0.3</v>
      </c>
      <c r="W35" s="1072">
        <f>IF(OR(U36=0,V35=0),0,(U36/U35*V35))</f>
        <v>0.22949999999999998</v>
      </c>
      <c r="X35" s="840"/>
      <c r="Y35" s="1515">
        <v>0</v>
      </c>
      <c r="Z35" s="1515">
        <v>0</v>
      </c>
      <c r="AA35" s="1515">
        <v>0</v>
      </c>
      <c r="AB35" s="1515" t="s">
        <v>3514</v>
      </c>
      <c r="AC35" s="1515">
        <v>0</v>
      </c>
      <c r="AD35" s="1513" t="s">
        <v>3515</v>
      </c>
      <c r="AE35" s="1514" t="s">
        <v>3516</v>
      </c>
      <c r="AF35" s="1515" t="s">
        <v>3517</v>
      </c>
      <c r="AG35" s="1515" t="s">
        <v>3518</v>
      </c>
      <c r="AH35" s="862"/>
      <c r="AI35" s="1513" t="s">
        <v>3519</v>
      </c>
      <c r="AJ35" s="1515" t="s">
        <v>3520</v>
      </c>
    </row>
    <row r="36" spans="1:36" ht="55.5" customHeight="1">
      <c r="A36" s="1018"/>
      <c r="B36" s="1008"/>
      <c r="C36" s="1008"/>
      <c r="D36" s="1015"/>
      <c r="E36" s="1016"/>
      <c r="F36" s="1016"/>
      <c r="G36" s="1017"/>
      <c r="H36" s="612" t="s">
        <v>69</v>
      </c>
      <c r="I36" s="749">
        <v>6.0000000000000001E-3</v>
      </c>
      <c r="J36" s="749">
        <v>9.6000000000000002E-2</v>
      </c>
      <c r="K36" s="749">
        <v>0.105</v>
      </c>
      <c r="L36" s="749">
        <v>9.6000000000000002E-2</v>
      </c>
      <c r="M36" s="749">
        <v>4.8000000000000001E-2</v>
      </c>
      <c r="N36" s="621">
        <v>0.105</v>
      </c>
      <c r="O36" s="621">
        <v>0.13700000000000001</v>
      </c>
      <c r="P36" s="749">
        <v>9.8000000000000004E-2</v>
      </c>
      <c r="Q36" s="749">
        <v>7.3999999999999996E-2</v>
      </c>
      <c r="R36" s="863" t="s">
        <v>3521</v>
      </c>
      <c r="S36" s="863" t="s">
        <v>3522</v>
      </c>
      <c r="T36" s="863" t="s">
        <v>3523</v>
      </c>
      <c r="U36" s="144">
        <f t="shared" si="1"/>
        <v>0.7649999999999999</v>
      </c>
      <c r="V36" s="1008"/>
      <c r="W36" s="1008"/>
      <c r="X36" s="840"/>
      <c r="Y36" s="1008"/>
      <c r="Z36" s="1008"/>
      <c r="AA36" s="1008"/>
      <c r="AB36" s="1008"/>
      <c r="AC36" s="1008"/>
      <c r="AD36" s="1008"/>
      <c r="AE36" s="1008"/>
      <c r="AF36" s="1008"/>
      <c r="AG36" s="1008"/>
      <c r="AH36" s="862"/>
      <c r="AI36" s="1008"/>
      <c r="AJ36" s="1008"/>
    </row>
    <row r="37" spans="1:36" ht="23.25" customHeight="1">
      <c r="A37" s="1018"/>
      <c r="B37" s="1067" t="s">
        <v>3386</v>
      </c>
      <c r="C37" s="1067" t="s">
        <v>3387</v>
      </c>
      <c r="D37" s="1524" t="s">
        <v>3524</v>
      </c>
      <c r="E37" s="1013"/>
      <c r="F37" s="1013"/>
      <c r="G37" s="1014"/>
      <c r="H37" s="32" t="s">
        <v>68</v>
      </c>
      <c r="I37" s="749"/>
      <c r="J37" s="749"/>
      <c r="K37" s="749">
        <v>0.05</v>
      </c>
      <c r="L37" s="749">
        <v>0.05</v>
      </c>
      <c r="M37" s="749">
        <v>0.05</v>
      </c>
      <c r="N37" s="749">
        <v>0.05</v>
      </c>
      <c r="O37" s="749">
        <v>0.05</v>
      </c>
      <c r="P37" s="749">
        <v>0.2</v>
      </c>
      <c r="Q37" s="749">
        <v>0.1</v>
      </c>
      <c r="R37" s="749">
        <v>0.2</v>
      </c>
      <c r="S37" s="749">
        <v>0.2</v>
      </c>
      <c r="T37" s="749">
        <v>0.05</v>
      </c>
      <c r="U37" s="57">
        <f t="shared" si="1"/>
        <v>1</v>
      </c>
      <c r="V37" s="1342">
        <v>0.2</v>
      </c>
      <c r="W37" s="1072">
        <f>IF(OR(U38=0,V37=0),0,(U38/U37*V37))</f>
        <v>0.2</v>
      </c>
      <c r="X37" s="840"/>
      <c r="Y37" s="1515">
        <v>0</v>
      </c>
      <c r="Z37" s="1515">
        <v>0</v>
      </c>
      <c r="AA37" s="1515">
        <v>0</v>
      </c>
      <c r="AB37" s="1515" t="s">
        <v>3525</v>
      </c>
      <c r="AC37" s="1515">
        <v>0</v>
      </c>
      <c r="AD37" s="1513" t="s">
        <v>3526</v>
      </c>
      <c r="AE37" s="1514" t="s">
        <v>3527</v>
      </c>
      <c r="AF37" s="1515" t="s">
        <v>3528</v>
      </c>
      <c r="AG37" s="1515" t="s">
        <v>3529</v>
      </c>
      <c r="AH37" s="1515">
        <v>0</v>
      </c>
      <c r="AI37" s="1513" t="s">
        <v>3530</v>
      </c>
      <c r="AJ37" s="1515" t="s">
        <v>3531</v>
      </c>
    </row>
    <row r="38" spans="1:36" ht="23.25" customHeight="1">
      <c r="A38" s="1079"/>
      <c r="B38" s="1008"/>
      <c r="C38" s="1008"/>
      <c r="D38" s="1103"/>
      <c r="E38" s="1104"/>
      <c r="F38" s="1104"/>
      <c r="G38" s="1105"/>
      <c r="H38" s="864" t="s">
        <v>69</v>
      </c>
      <c r="I38" s="865"/>
      <c r="J38" s="865"/>
      <c r="K38" s="865">
        <v>0.05</v>
      </c>
      <c r="L38" s="865">
        <v>0.05</v>
      </c>
      <c r="M38" s="865">
        <v>0.05</v>
      </c>
      <c r="N38" s="866">
        <v>0.05</v>
      </c>
      <c r="O38" s="866">
        <v>0.05</v>
      </c>
      <c r="P38" s="865">
        <v>0.2</v>
      </c>
      <c r="Q38" s="865">
        <v>0.1</v>
      </c>
      <c r="R38" s="866">
        <v>0.2</v>
      </c>
      <c r="S38" s="866">
        <v>0.2</v>
      </c>
      <c r="T38" s="866">
        <v>0.05</v>
      </c>
      <c r="U38" s="144">
        <f t="shared" si="1"/>
        <v>1</v>
      </c>
      <c r="V38" s="1079"/>
      <c r="W38" s="1008"/>
      <c r="X38" s="840"/>
      <c r="Y38" s="1008"/>
      <c r="Z38" s="1008"/>
      <c r="AA38" s="1008"/>
      <c r="AB38" s="1008"/>
      <c r="AC38" s="1008"/>
      <c r="AD38" s="1008"/>
      <c r="AE38" s="1008"/>
      <c r="AF38" s="1008"/>
      <c r="AG38" s="1008"/>
      <c r="AH38" s="1008"/>
      <c r="AI38" s="1008"/>
      <c r="AJ38" s="1008"/>
    </row>
    <row r="39" spans="1:36" ht="18.75" customHeight="1">
      <c r="A39" s="604" t="s">
        <v>2</v>
      </c>
      <c r="B39" s="867"/>
      <c r="C39" s="867"/>
      <c r="D39" s="604" t="s">
        <v>825</v>
      </c>
      <c r="E39" s="604" t="s">
        <v>4</v>
      </c>
      <c r="F39" s="604" t="s">
        <v>5</v>
      </c>
      <c r="G39" s="604" t="s">
        <v>6</v>
      </c>
      <c r="H39" s="604" t="s">
        <v>53</v>
      </c>
      <c r="I39" s="843" t="s">
        <v>54</v>
      </c>
      <c r="J39" s="843" t="s">
        <v>55</v>
      </c>
      <c r="K39" s="843" t="s">
        <v>56</v>
      </c>
      <c r="L39" s="843" t="s">
        <v>57</v>
      </c>
      <c r="M39" s="843" t="s">
        <v>58</v>
      </c>
      <c r="N39" s="604" t="s">
        <v>59</v>
      </c>
      <c r="O39" s="604" t="s">
        <v>60</v>
      </c>
      <c r="P39" s="843" t="s">
        <v>61</v>
      </c>
      <c r="Q39" s="843" t="s">
        <v>62</v>
      </c>
      <c r="R39" s="604" t="s">
        <v>63</v>
      </c>
      <c r="S39" s="604" t="s">
        <v>64</v>
      </c>
      <c r="T39" s="604" t="s">
        <v>65</v>
      </c>
      <c r="U39" s="604" t="s">
        <v>66</v>
      </c>
      <c r="V39" s="604" t="s">
        <v>52</v>
      </c>
      <c r="W39" s="868" t="s">
        <v>162</v>
      </c>
      <c r="X39" s="840"/>
      <c r="Y39" s="844" t="s">
        <v>163</v>
      </c>
      <c r="Z39" s="844" t="s">
        <v>164</v>
      </c>
      <c r="AA39" s="844" t="s">
        <v>165</v>
      </c>
      <c r="AB39" s="844" t="s">
        <v>166</v>
      </c>
      <c r="AC39" s="844" t="s">
        <v>167</v>
      </c>
      <c r="AD39" s="845" t="s">
        <v>168</v>
      </c>
      <c r="AE39" s="844" t="s">
        <v>169</v>
      </c>
      <c r="AF39" s="845" t="s">
        <v>170</v>
      </c>
      <c r="AG39" s="845" t="s">
        <v>171</v>
      </c>
      <c r="AH39" s="844" t="s">
        <v>172</v>
      </c>
      <c r="AI39" s="845" t="s">
        <v>173</v>
      </c>
      <c r="AJ39" s="844" t="s">
        <v>174</v>
      </c>
    </row>
    <row r="40" spans="1:36" ht="32.25" customHeight="1">
      <c r="A40" s="1067" t="s">
        <v>3532</v>
      </c>
      <c r="B40" s="1067" t="s">
        <v>3386</v>
      </c>
      <c r="C40" s="1067" t="s">
        <v>3533</v>
      </c>
      <c r="D40" s="1328" t="s">
        <v>137</v>
      </c>
      <c r="E40" s="1328">
        <v>100</v>
      </c>
      <c r="F40" s="1328" t="s">
        <v>3534</v>
      </c>
      <c r="G40" s="1328" t="s">
        <v>179</v>
      </c>
      <c r="H40" s="32" t="s">
        <v>68</v>
      </c>
      <c r="I40" s="749">
        <v>0</v>
      </c>
      <c r="J40" s="749">
        <v>0</v>
      </c>
      <c r="K40" s="749">
        <v>0.1</v>
      </c>
      <c r="L40" s="749">
        <v>0.1</v>
      </c>
      <c r="M40" s="749">
        <v>0.1</v>
      </c>
      <c r="N40" s="621">
        <v>0.1</v>
      </c>
      <c r="O40" s="621">
        <v>0.1</v>
      </c>
      <c r="P40" s="749">
        <v>0.1</v>
      </c>
      <c r="Q40" s="749">
        <v>0.1</v>
      </c>
      <c r="R40" s="621">
        <v>0.1</v>
      </c>
      <c r="S40" s="621">
        <v>0.1</v>
      </c>
      <c r="T40" s="621">
        <v>0.1</v>
      </c>
      <c r="U40" s="57">
        <f t="shared" ref="U40:U41" si="2">SUM(I40:T40)</f>
        <v>0.99999999999999989</v>
      </c>
      <c r="V40" s="1342">
        <v>0.2</v>
      </c>
      <c r="W40" s="1052">
        <f>IF(OR(U41=0,V40=0),0,(U41/U40*V40))</f>
        <v>0.2</v>
      </c>
      <c r="X40" s="840"/>
      <c r="Y40" s="1515">
        <v>0</v>
      </c>
      <c r="Z40" s="1515">
        <v>0</v>
      </c>
      <c r="AA40" s="1515" t="s">
        <v>3535</v>
      </c>
      <c r="AB40" s="1515" t="s">
        <v>3536</v>
      </c>
      <c r="AC40" s="1515" t="s">
        <v>3537</v>
      </c>
      <c r="AD40" s="1513" t="s">
        <v>3538</v>
      </c>
      <c r="AE40" s="1525" t="s">
        <v>3539</v>
      </c>
      <c r="AF40" s="1513" t="s">
        <v>3540</v>
      </c>
      <c r="AG40" s="1513" t="s">
        <v>3541</v>
      </c>
      <c r="AH40" s="1515">
        <v>0</v>
      </c>
      <c r="AI40" s="1513" t="s">
        <v>3542</v>
      </c>
      <c r="AJ40" s="1515" t="s">
        <v>3542</v>
      </c>
    </row>
    <row r="41" spans="1:36" ht="32.25" customHeight="1">
      <c r="A41" s="1018"/>
      <c r="B41" s="1008"/>
      <c r="C41" s="1008"/>
      <c r="D41" s="1008"/>
      <c r="E41" s="1008"/>
      <c r="F41" s="1008"/>
      <c r="G41" s="1008"/>
      <c r="H41" s="612" t="s">
        <v>69</v>
      </c>
      <c r="I41" s="848">
        <v>0</v>
      </c>
      <c r="J41" s="848">
        <v>0</v>
      </c>
      <c r="K41" s="848">
        <v>0.1</v>
      </c>
      <c r="L41" s="848">
        <v>0.1</v>
      </c>
      <c r="M41" s="848">
        <v>0.1</v>
      </c>
      <c r="N41" s="849">
        <v>0.1</v>
      </c>
      <c r="O41" s="849">
        <v>0.1</v>
      </c>
      <c r="P41" s="848">
        <v>0.1</v>
      </c>
      <c r="Q41" s="848">
        <v>0.1</v>
      </c>
      <c r="R41" s="849">
        <v>0.1</v>
      </c>
      <c r="S41" s="849">
        <v>0.1</v>
      </c>
      <c r="T41" s="849">
        <v>0.1</v>
      </c>
      <c r="U41" s="144">
        <f t="shared" si="2"/>
        <v>0.99999999999999989</v>
      </c>
      <c r="V41" s="1008"/>
      <c r="W41" s="1008"/>
      <c r="X41" s="840"/>
      <c r="Y41" s="1008"/>
      <c r="Z41" s="1008"/>
      <c r="AA41" s="1008"/>
      <c r="AB41" s="1008"/>
      <c r="AC41" s="1008"/>
      <c r="AD41" s="1008"/>
      <c r="AE41" s="1008"/>
      <c r="AF41" s="1008"/>
      <c r="AG41" s="1008"/>
      <c r="AH41" s="1008"/>
      <c r="AI41" s="1008"/>
      <c r="AJ41" s="1008"/>
    </row>
    <row r="42" spans="1:36" ht="15.75" customHeight="1">
      <c r="A42" s="1018"/>
      <c r="B42" s="869"/>
      <c r="C42" s="869"/>
      <c r="D42" s="1531" t="s">
        <v>30</v>
      </c>
      <c r="E42" s="1010"/>
      <c r="F42" s="1010"/>
      <c r="G42" s="1010"/>
      <c r="H42" s="1010"/>
      <c r="I42" s="1010"/>
      <c r="J42" s="1010"/>
      <c r="K42" s="1010"/>
      <c r="L42" s="1010"/>
      <c r="M42" s="1010"/>
      <c r="N42" s="1010"/>
      <c r="O42" s="1010"/>
      <c r="P42" s="1010"/>
      <c r="Q42" s="1010"/>
      <c r="R42" s="1010"/>
      <c r="S42" s="1010"/>
      <c r="T42" s="1010"/>
      <c r="U42" s="1010"/>
      <c r="V42" s="1010"/>
      <c r="W42" s="1010"/>
      <c r="X42" s="840"/>
      <c r="Y42" s="858"/>
      <c r="Z42" s="858"/>
      <c r="AA42" s="858"/>
      <c r="AB42" s="858"/>
      <c r="AC42" s="858"/>
      <c r="AD42" s="859"/>
      <c r="AE42" s="757"/>
      <c r="AF42" s="859"/>
      <c r="AG42" s="859"/>
      <c r="AH42" s="858"/>
      <c r="AI42" s="859"/>
      <c r="AJ42" s="860"/>
    </row>
    <row r="43" spans="1:36" ht="15" customHeight="1">
      <c r="A43" s="1018"/>
      <c r="B43" s="1046" t="s">
        <v>3386</v>
      </c>
      <c r="C43" s="1067" t="s">
        <v>3533</v>
      </c>
      <c r="D43" s="1524" t="s">
        <v>3543</v>
      </c>
      <c r="E43" s="1013"/>
      <c r="F43" s="1013"/>
      <c r="G43" s="1014"/>
      <c r="H43" s="32" t="s">
        <v>68</v>
      </c>
      <c r="I43" s="749">
        <v>0</v>
      </c>
      <c r="J43" s="749">
        <v>0.2</v>
      </c>
      <c r="K43" s="749">
        <v>0.2</v>
      </c>
      <c r="L43" s="749">
        <v>0.2</v>
      </c>
      <c r="M43" s="749">
        <v>0.2</v>
      </c>
      <c r="N43" s="749">
        <v>0.2</v>
      </c>
      <c r="O43" s="621">
        <v>0</v>
      </c>
      <c r="P43" s="749">
        <v>0</v>
      </c>
      <c r="Q43" s="749">
        <v>0</v>
      </c>
      <c r="R43" s="621">
        <v>0</v>
      </c>
      <c r="S43" s="621">
        <v>0</v>
      </c>
      <c r="T43" s="621">
        <v>0</v>
      </c>
      <c r="U43" s="57">
        <f t="shared" ref="U43:U52" si="3">SUM(I43:T43)</f>
        <v>1</v>
      </c>
      <c r="V43" s="1342">
        <v>0.3</v>
      </c>
      <c r="W43" s="1072">
        <f>IF(OR(U44=0,V43=0),0,(U44/U43*V43))</f>
        <v>0.3</v>
      </c>
      <c r="X43" s="840"/>
      <c r="Y43" s="1487">
        <v>0</v>
      </c>
      <c r="Z43" s="1487" t="s">
        <v>3544</v>
      </c>
      <c r="AA43" s="1487" t="s">
        <v>3545</v>
      </c>
      <c r="AB43" s="1487" t="s">
        <v>3546</v>
      </c>
      <c r="AC43" s="1487" t="s">
        <v>3547</v>
      </c>
      <c r="AD43" s="1516" t="s">
        <v>3548</v>
      </c>
      <c r="AE43" s="1526">
        <v>0</v>
      </c>
      <c r="AF43" s="1516" t="s">
        <v>2491</v>
      </c>
      <c r="AG43" s="1516" t="s">
        <v>2491</v>
      </c>
      <c r="AH43" s="1487">
        <v>0</v>
      </c>
      <c r="AI43" s="1516">
        <v>0</v>
      </c>
      <c r="AJ43" s="1487">
        <v>0</v>
      </c>
    </row>
    <row r="44" spans="1:36" ht="15.75" customHeight="1">
      <c r="A44" s="1018"/>
      <c r="B44" s="1008"/>
      <c r="C44" s="1008"/>
      <c r="D44" s="1015"/>
      <c r="E44" s="1016"/>
      <c r="F44" s="1016"/>
      <c r="G44" s="1017"/>
      <c r="H44" s="612" t="s">
        <v>69</v>
      </c>
      <c r="I44" s="861">
        <v>0</v>
      </c>
      <c r="J44" s="861">
        <v>0.2</v>
      </c>
      <c r="K44" s="861">
        <v>0.2</v>
      </c>
      <c r="L44" s="861">
        <v>0.2</v>
      </c>
      <c r="M44" s="861">
        <v>0.2</v>
      </c>
      <c r="N44" s="861">
        <v>0.2</v>
      </c>
      <c r="O44" s="626">
        <v>0</v>
      </c>
      <c r="P44" s="861">
        <v>0</v>
      </c>
      <c r="Q44" s="861">
        <v>0</v>
      </c>
      <c r="R44" s="626">
        <v>0</v>
      </c>
      <c r="S44" s="626">
        <v>0</v>
      </c>
      <c r="T44" s="626">
        <v>0</v>
      </c>
      <c r="U44" s="144">
        <f t="shared" si="3"/>
        <v>1</v>
      </c>
      <c r="V44" s="1008"/>
      <c r="W44" s="1008"/>
      <c r="X44" s="840"/>
      <c r="Y44" s="1008"/>
      <c r="Z44" s="1008"/>
      <c r="AA44" s="1008"/>
      <c r="AB44" s="1008"/>
      <c r="AC44" s="1008"/>
      <c r="AD44" s="1008"/>
      <c r="AE44" s="1008"/>
      <c r="AF44" s="1008"/>
      <c r="AG44" s="1008"/>
      <c r="AH44" s="1008"/>
      <c r="AI44" s="1008"/>
      <c r="AJ44" s="1008"/>
    </row>
    <row r="45" spans="1:36" ht="15.75" customHeight="1">
      <c r="A45" s="1018"/>
      <c r="B45" s="1067" t="s">
        <v>3386</v>
      </c>
      <c r="C45" s="1067" t="s">
        <v>3533</v>
      </c>
      <c r="D45" s="1524" t="s">
        <v>3549</v>
      </c>
      <c r="E45" s="1013"/>
      <c r="F45" s="1013"/>
      <c r="G45" s="1014"/>
      <c r="H45" s="32" t="s">
        <v>68</v>
      </c>
      <c r="I45" s="749">
        <v>0.66659999999999997</v>
      </c>
      <c r="J45" s="749">
        <v>0</v>
      </c>
      <c r="K45" s="749">
        <v>0</v>
      </c>
      <c r="L45" s="749">
        <v>0</v>
      </c>
      <c r="M45" s="749">
        <v>0</v>
      </c>
      <c r="N45" s="749">
        <v>0</v>
      </c>
      <c r="O45" s="621">
        <v>0</v>
      </c>
      <c r="P45" s="749">
        <v>0</v>
      </c>
      <c r="Q45" s="749">
        <v>0</v>
      </c>
      <c r="R45" s="621">
        <v>0</v>
      </c>
      <c r="S45" s="621">
        <v>0</v>
      </c>
      <c r="T45" s="621">
        <v>0.33339999999999997</v>
      </c>
      <c r="U45" s="57">
        <f t="shared" si="3"/>
        <v>1</v>
      </c>
      <c r="V45" s="1342">
        <v>0.35</v>
      </c>
      <c r="W45" s="1072">
        <f>IF(OR(U46=0,V45=0),0,(U46/U45*V45))</f>
        <v>0.23330999999999996</v>
      </c>
      <c r="X45" s="840"/>
      <c r="Y45" s="1515" t="s">
        <v>3550</v>
      </c>
      <c r="Z45" s="1515">
        <v>0</v>
      </c>
      <c r="AA45" s="1515">
        <v>0</v>
      </c>
      <c r="AB45" s="1515">
        <v>0</v>
      </c>
      <c r="AC45" s="1515">
        <v>0</v>
      </c>
      <c r="AD45" s="1513"/>
      <c r="AE45" s="1514">
        <v>0</v>
      </c>
      <c r="AF45" s="1513" t="s">
        <v>2491</v>
      </c>
      <c r="AG45" s="1513" t="s">
        <v>2491</v>
      </c>
      <c r="AH45" s="1515">
        <v>0</v>
      </c>
      <c r="AI45" s="1513">
        <v>0</v>
      </c>
      <c r="AJ45" s="1515" t="s">
        <v>3551</v>
      </c>
    </row>
    <row r="46" spans="1:36" ht="15.75" customHeight="1">
      <c r="A46" s="1018"/>
      <c r="B46" s="1008"/>
      <c r="C46" s="1008"/>
      <c r="D46" s="1015"/>
      <c r="E46" s="1016"/>
      <c r="F46" s="1016"/>
      <c r="G46" s="1017"/>
      <c r="H46" s="612" t="s">
        <v>69</v>
      </c>
      <c r="I46" s="861">
        <v>0.66659999999999997</v>
      </c>
      <c r="J46" s="861">
        <v>0</v>
      </c>
      <c r="K46" s="861">
        <v>0</v>
      </c>
      <c r="L46" s="861">
        <v>0</v>
      </c>
      <c r="M46" s="861">
        <v>0</v>
      </c>
      <c r="N46" s="861">
        <v>0</v>
      </c>
      <c r="O46" s="626">
        <v>0</v>
      </c>
      <c r="P46" s="861">
        <v>0</v>
      </c>
      <c r="Q46" s="861">
        <v>0</v>
      </c>
      <c r="R46" s="626">
        <v>0</v>
      </c>
      <c r="S46" s="626">
        <v>0</v>
      </c>
      <c r="T46" s="612" t="s">
        <v>3552</v>
      </c>
      <c r="U46" s="870">
        <f t="shared" si="3"/>
        <v>0.66659999999999997</v>
      </c>
      <c r="V46" s="1008"/>
      <c r="W46" s="1008"/>
      <c r="X46" s="840"/>
      <c r="Y46" s="1008"/>
      <c r="Z46" s="1008"/>
      <c r="AA46" s="1008"/>
      <c r="AB46" s="1008"/>
      <c r="AC46" s="1008"/>
      <c r="AD46" s="1008"/>
      <c r="AE46" s="1008"/>
      <c r="AF46" s="1008"/>
      <c r="AG46" s="1008"/>
      <c r="AH46" s="1008"/>
      <c r="AI46" s="1008"/>
      <c r="AJ46" s="1008"/>
    </row>
    <row r="47" spans="1:36" ht="15" customHeight="1">
      <c r="A47" s="1018"/>
      <c r="B47" s="1342"/>
      <c r="C47" s="1342"/>
      <c r="D47" s="1521" t="s">
        <v>3553</v>
      </c>
      <c r="E47" s="1013"/>
      <c r="F47" s="1013"/>
      <c r="G47" s="1014"/>
      <c r="H47" s="871" t="s">
        <v>68</v>
      </c>
      <c r="I47" s="872">
        <v>0</v>
      </c>
      <c r="J47" s="872">
        <v>0</v>
      </c>
      <c r="K47" s="872">
        <v>0</v>
      </c>
      <c r="L47" s="872">
        <v>0</v>
      </c>
      <c r="M47" s="872">
        <v>0</v>
      </c>
      <c r="N47" s="872">
        <v>0.5</v>
      </c>
      <c r="O47" s="872">
        <v>0.5</v>
      </c>
      <c r="P47" s="872">
        <v>0</v>
      </c>
      <c r="Q47" s="872">
        <v>0</v>
      </c>
      <c r="R47" s="872">
        <v>0</v>
      </c>
      <c r="S47" s="872">
        <v>0</v>
      </c>
      <c r="T47" s="872">
        <v>0</v>
      </c>
      <c r="U47" s="57">
        <f t="shared" si="3"/>
        <v>1</v>
      </c>
      <c r="V47" s="1535">
        <v>0</v>
      </c>
      <c r="W47" s="1072">
        <f>IF(OR(U48=0,V47=0),0,(U48/U47*V47))</f>
        <v>0</v>
      </c>
      <c r="X47" s="840"/>
      <c r="Y47" s="1538">
        <v>0</v>
      </c>
      <c r="Z47" s="1538">
        <v>0</v>
      </c>
      <c r="AA47" s="1538">
        <v>0</v>
      </c>
      <c r="AB47" s="1538">
        <v>0</v>
      </c>
      <c r="AC47" s="1538">
        <v>0</v>
      </c>
      <c r="AD47" s="1538">
        <v>0</v>
      </c>
      <c r="AE47" s="1539">
        <v>0</v>
      </c>
      <c r="AF47" s="1538" t="s">
        <v>2491</v>
      </c>
      <c r="AG47" s="1533" t="s">
        <v>3554</v>
      </c>
      <c r="AH47" s="1538">
        <v>0</v>
      </c>
      <c r="AI47" s="1513">
        <v>0</v>
      </c>
      <c r="AJ47" s="1538">
        <v>0</v>
      </c>
    </row>
    <row r="48" spans="1:36" ht="15.75" customHeight="1">
      <c r="A48" s="1018"/>
      <c r="B48" s="1008"/>
      <c r="C48" s="1008"/>
      <c r="D48" s="1015"/>
      <c r="E48" s="1016"/>
      <c r="F48" s="1016"/>
      <c r="G48" s="1017"/>
      <c r="H48" s="873" t="s">
        <v>69</v>
      </c>
      <c r="I48" s="874">
        <v>0</v>
      </c>
      <c r="J48" s="874">
        <v>0</v>
      </c>
      <c r="K48" s="874">
        <v>0</v>
      </c>
      <c r="L48" s="874">
        <v>0</v>
      </c>
      <c r="M48" s="874">
        <v>0</v>
      </c>
      <c r="N48" s="874">
        <v>0</v>
      </c>
      <c r="O48" s="874">
        <v>0</v>
      </c>
      <c r="P48" s="874">
        <v>0</v>
      </c>
      <c r="Q48" s="874">
        <v>0</v>
      </c>
      <c r="R48" s="874">
        <v>0</v>
      </c>
      <c r="S48" s="874">
        <v>0</v>
      </c>
      <c r="T48" s="874">
        <v>0</v>
      </c>
      <c r="U48" s="144">
        <f t="shared" si="3"/>
        <v>0</v>
      </c>
      <c r="V48" s="1008"/>
      <c r="W48" s="1008"/>
      <c r="X48" s="840"/>
      <c r="Y48" s="1008"/>
      <c r="Z48" s="1008"/>
      <c r="AA48" s="1008"/>
      <c r="AB48" s="1008"/>
      <c r="AC48" s="1008"/>
      <c r="AD48" s="1008"/>
      <c r="AE48" s="1008"/>
      <c r="AF48" s="1008"/>
      <c r="AG48" s="1008"/>
      <c r="AH48" s="1008"/>
      <c r="AI48" s="1008"/>
      <c r="AJ48" s="1008"/>
    </row>
    <row r="49" spans="1:36" ht="28.5" customHeight="1">
      <c r="A49" s="1018"/>
      <c r="B49" s="1067" t="s">
        <v>3386</v>
      </c>
      <c r="C49" s="1067" t="s">
        <v>3533</v>
      </c>
      <c r="D49" s="1532" t="s">
        <v>3555</v>
      </c>
      <c r="E49" s="1013"/>
      <c r="F49" s="1013"/>
      <c r="G49" s="1014"/>
      <c r="H49" s="32" t="s">
        <v>68</v>
      </c>
      <c r="I49" s="749">
        <v>0</v>
      </c>
      <c r="J49" s="749">
        <v>0</v>
      </c>
      <c r="K49" s="749">
        <v>0</v>
      </c>
      <c r="L49" s="749">
        <v>0</v>
      </c>
      <c r="M49" s="749">
        <v>0</v>
      </c>
      <c r="N49" s="749">
        <v>0</v>
      </c>
      <c r="O49" s="621">
        <v>0.5</v>
      </c>
      <c r="P49" s="749">
        <v>0.15</v>
      </c>
      <c r="Q49" s="749">
        <v>0.1</v>
      </c>
      <c r="R49" s="621">
        <v>0.15</v>
      </c>
      <c r="S49" s="621">
        <v>0.1</v>
      </c>
      <c r="T49" s="621">
        <v>0</v>
      </c>
      <c r="U49" s="57">
        <f t="shared" si="3"/>
        <v>1</v>
      </c>
      <c r="V49" s="1342">
        <v>0.15</v>
      </c>
      <c r="W49" s="1072">
        <f>IF(OR(U50=0,V49=0),0,(U50/U49*V49))</f>
        <v>0.14250000000000002</v>
      </c>
      <c r="X49" s="840"/>
      <c r="Y49" s="1515">
        <v>0</v>
      </c>
      <c r="Z49" s="1515">
        <v>0</v>
      </c>
      <c r="AA49" s="1515">
        <v>0</v>
      </c>
      <c r="AB49" s="1515">
        <v>0</v>
      </c>
      <c r="AC49" s="1515">
        <v>0</v>
      </c>
      <c r="AD49" s="1513">
        <v>0</v>
      </c>
      <c r="AE49" s="1525" t="s">
        <v>3556</v>
      </c>
      <c r="AF49" s="1513" t="s">
        <v>3557</v>
      </c>
      <c r="AG49" s="1513" t="s">
        <v>3558</v>
      </c>
      <c r="AH49" s="1515">
        <v>0</v>
      </c>
      <c r="AI49" s="1516" t="s">
        <v>3559</v>
      </c>
      <c r="AJ49" s="1515" t="s">
        <v>3560</v>
      </c>
    </row>
    <row r="50" spans="1:36" ht="28.5" customHeight="1">
      <c r="A50" s="1018"/>
      <c r="B50" s="1008"/>
      <c r="C50" s="1008"/>
      <c r="D50" s="1015"/>
      <c r="E50" s="1016"/>
      <c r="F50" s="1016"/>
      <c r="G50" s="1017"/>
      <c r="H50" s="612" t="s">
        <v>69</v>
      </c>
      <c r="I50" s="861">
        <v>0</v>
      </c>
      <c r="J50" s="861">
        <v>0</v>
      </c>
      <c r="K50" s="861">
        <v>0</v>
      </c>
      <c r="L50" s="861">
        <v>0</v>
      </c>
      <c r="M50" s="861">
        <v>0</v>
      </c>
      <c r="N50" s="861">
        <v>0</v>
      </c>
      <c r="O50" s="626">
        <v>0.5</v>
      </c>
      <c r="P50" s="861">
        <v>0.15</v>
      </c>
      <c r="Q50" s="861">
        <v>0.05</v>
      </c>
      <c r="R50" s="626">
        <v>0.15</v>
      </c>
      <c r="S50" s="626">
        <v>0.1</v>
      </c>
      <c r="T50" s="626">
        <v>0</v>
      </c>
      <c r="U50" s="144">
        <f t="shared" si="3"/>
        <v>0.95000000000000007</v>
      </c>
      <c r="V50" s="1008"/>
      <c r="W50" s="1008"/>
      <c r="X50" s="840"/>
      <c r="Y50" s="1008"/>
      <c r="Z50" s="1008"/>
      <c r="AA50" s="1008"/>
      <c r="AB50" s="1008"/>
      <c r="AC50" s="1008"/>
      <c r="AD50" s="1008"/>
      <c r="AE50" s="1008"/>
      <c r="AF50" s="1008"/>
      <c r="AG50" s="1008"/>
      <c r="AH50" s="1008"/>
      <c r="AI50" s="1008"/>
      <c r="AJ50" s="1008"/>
    </row>
    <row r="51" spans="1:36" ht="15.75" customHeight="1">
      <c r="A51" s="1018"/>
      <c r="B51" s="1067" t="s">
        <v>3386</v>
      </c>
      <c r="C51" s="1067" t="s">
        <v>3533</v>
      </c>
      <c r="D51" s="1524" t="s">
        <v>3561</v>
      </c>
      <c r="E51" s="1013"/>
      <c r="F51" s="1013"/>
      <c r="G51" s="1014"/>
      <c r="H51" s="32" t="s">
        <v>68</v>
      </c>
      <c r="I51" s="749">
        <v>8.3299999999999999E-2</v>
      </c>
      <c r="J51" s="749">
        <v>8.3299999999999999E-2</v>
      </c>
      <c r="K51" s="749">
        <v>8.3299999999999999E-2</v>
      </c>
      <c r="L51" s="749">
        <v>8.3299999999999999E-2</v>
      </c>
      <c r="M51" s="749">
        <v>8.3299999999999999E-2</v>
      </c>
      <c r="N51" s="749">
        <v>8.3299999999999999E-2</v>
      </c>
      <c r="O51" s="621">
        <v>8.3299999999999999E-2</v>
      </c>
      <c r="P51" s="749">
        <v>8.3299999999999999E-2</v>
      </c>
      <c r="Q51" s="749">
        <v>8.3400000000000002E-2</v>
      </c>
      <c r="R51" s="621">
        <v>8.3299999999999999E-2</v>
      </c>
      <c r="S51" s="621">
        <v>8.3299999999999999E-2</v>
      </c>
      <c r="T51" s="621">
        <v>8.3599999999999994E-2</v>
      </c>
      <c r="U51" s="57">
        <f t="shared" si="3"/>
        <v>1</v>
      </c>
      <c r="V51" s="1342">
        <v>0.2</v>
      </c>
      <c r="W51" s="1072">
        <f>IF(OR(U52=0,V51=0),0,(U52/U51*V51))</f>
        <v>0.11662</v>
      </c>
      <c r="X51" s="840"/>
      <c r="Y51" s="1515" t="s">
        <v>3562</v>
      </c>
      <c r="Z51" s="1515" t="s">
        <v>3562</v>
      </c>
      <c r="AA51" s="1515" t="s">
        <v>3563</v>
      </c>
      <c r="AB51" s="1515" t="s">
        <v>3564</v>
      </c>
      <c r="AC51" s="1515" t="s">
        <v>3565</v>
      </c>
      <c r="AD51" s="1513" t="s">
        <v>3566</v>
      </c>
      <c r="AE51" s="1525" t="s">
        <v>3567</v>
      </c>
      <c r="AF51" s="1540" t="s">
        <v>3568</v>
      </c>
      <c r="AG51" s="1513" t="s">
        <v>3569</v>
      </c>
      <c r="AH51" s="1515" t="s">
        <v>3570</v>
      </c>
      <c r="AI51" s="1513" t="s">
        <v>3571</v>
      </c>
      <c r="AJ51" s="1513" t="s">
        <v>3572</v>
      </c>
    </row>
    <row r="52" spans="1:36" ht="15.75" customHeight="1">
      <c r="A52" s="1079"/>
      <c r="B52" s="1008"/>
      <c r="C52" s="1008"/>
      <c r="D52" s="1103"/>
      <c r="E52" s="1104"/>
      <c r="F52" s="1104"/>
      <c r="G52" s="1105"/>
      <c r="H52" s="864" t="s">
        <v>69</v>
      </c>
      <c r="I52" s="865">
        <v>8.3299999999999999E-2</v>
      </c>
      <c r="J52" s="865">
        <v>8.3299999999999999E-2</v>
      </c>
      <c r="K52" s="865">
        <v>8.3299999999999999E-2</v>
      </c>
      <c r="L52" s="865">
        <v>8.3299999999999999E-2</v>
      </c>
      <c r="M52" s="865">
        <v>8.3299999999999999E-2</v>
      </c>
      <c r="N52" s="865">
        <v>8.3299999999999999E-2</v>
      </c>
      <c r="O52" s="866">
        <v>8.3299999999999999E-2</v>
      </c>
      <c r="P52" s="875" t="s">
        <v>3573</v>
      </c>
      <c r="Q52" s="875" t="s">
        <v>3574</v>
      </c>
      <c r="R52" s="864" t="s">
        <v>3573</v>
      </c>
      <c r="S52" s="864" t="s">
        <v>3573</v>
      </c>
      <c r="T52" s="864" t="s">
        <v>3575</v>
      </c>
      <c r="U52" s="876">
        <f t="shared" si="3"/>
        <v>0.58309999999999995</v>
      </c>
      <c r="V52" s="1079"/>
      <c r="W52" s="1008"/>
      <c r="X52" s="840"/>
      <c r="Y52" s="1008"/>
      <c r="Z52" s="1008"/>
      <c r="AA52" s="1008"/>
      <c r="AB52" s="1008"/>
      <c r="AC52" s="1008"/>
      <c r="AD52" s="1008"/>
      <c r="AE52" s="1008"/>
      <c r="AF52" s="1017"/>
      <c r="AG52" s="1008"/>
      <c r="AH52" s="1008"/>
      <c r="AI52" s="1008"/>
      <c r="AJ52" s="1008"/>
    </row>
    <row r="53" spans="1:36" ht="15.75" customHeight="1">
      <c r="A53" s="604" t="s">
        <v>2</v>
      </c>
      <c r="B53" s="867"/>
      <c r="C53" s="867"/>
      <c r="D53" s="604" t="s">
        <v>825</v>
      </c>
      <c r="E53" s="604" t="s">
        <v>4</v>
      </c>
      <c r="F53" s="604" t="s">
        <v>5</v>
      </c>
      <c r="G53" s="604" t="s">
        <v>6</v>
      </c>
      <c r="H53" s="604" t="s">
        <v>53</v>
      </c>
      <c r="I53" s="877" t="s">
        <v>54</v>
      </c>
      <c r="J53" s="877" t="s">
        <v>55</v>
      </c>
      <c r="K53" s="877" t="s">
        <v>56</v>
      </c>
      <c r="L53" s="877" t="s">
        <v>57</v>
      </c>
      <c r="M53" s="877" t="s">
        <v>58</v>
      </c>
      <c r="N53" s="604" t="s">
        <v>59</v>
      </c>
      <c r="O53" s="604" t="s">
        <v>60</v>
      </c>
      <c r="P53" s="65" t="s">
        <v>61</v>
      </c>
      <c r="Q53" s="65" t="s">
        <v>62</v>
      </c>
      <c r="R53" s="604" t="s">
        <v>63</v>
      </c>
      <c r="S53" s="604" t="s">
        <v>64</v>
      </c>
      <c r="T53" s="604" t="s">
        <v>65</v>
      </c>
      <c r="U53" s="604" t="s">
        <v>66</v>
      </c>
      <c r="V53" s="604" t="s">
        <v>52</v>
      </c>
      <c r="W53" s="868" t="s">
        <v>162</v>
      </c>
      <c r="X53" s="840"/>
      <c r="Y53" s="844" t="s">
        <v>163</v>
      </c>
      <c r="Z53" s="844" t="s">
        <v>164</v>
      </c>
      <c r="AA53" s="844" t="s">
        <v>165</v>
      </c>
      <c r="AB53" s="844" t="s">
        <v>166</v>
      </c>
      <c r="AC53" s="844" t="s">
        <v>167</v>
      </c>
      <c r="AD53" s="845" t="s">
        <v>168</v>
      </c>
      <c r="AE53" s="878" t="s">
        <v>169</v>
      </c>
      <c r="AF53" s="845" t="s">
        <v>170</v>
      </c>
      <c r="AG53" s="845" t="s">
        <v>171</v>
      </c>
      <c r="AH53" s="844" t="s">
        <v>172</v>
      </c>
      <c r="AI53" s="845" t="s">
        <v>173</v>
      </c>
      <c r="AJ53" s="844" t="s">
        <v>174</v>
      </c>
    </row>
    <row r="54" spans="1:36" ht="46.5" customHeight="1">
      <c r="A54" s="1067" t="s">
        <v>3576</v>
      </c>
      <c r="B54" s="1067" t="s">
        <v>3386</v>
      </c>
      <c r="C54" s="1067" t="s">
        <v>3577</v>
      </c>
      <c r="D54" s="1328" t="s">
        <v>137</v>
      </c>
      <c r="E54" s="1518">
        <v>45</v>
      </c>
      <c r="F54" s="1518" t="s">
        <v>3578</v>
      </c>
      <c r="G54" s="1518" t="s">
        <v>179</v>
      </c>
      <c r="H54" s="32" t="s">
        <v>68</v>
      </c>
      <c r="I54" s="802">
        <v>0</v>
      </c>
      <c r="J54" s="802">
        <v>0</v>
      </c>
      <c r="K54" s="802">
        <v>5</v>
      </c>
      <c r="L54" s="802">
        <v>7</v>
      </c>
      <c r="M54" s="802">
        <v>8</v>
      </c>
      <c r="N54" s="801">
        <v>6</v>
      </c>
      <c r="O54" s="801">
        <v>5</v>
      </c>
      <c r="P54" s="850">
        <v>4</v>
      </c>
      <c r="Q54" s="850">
        <v>3</v>
      </c>
      <c r="R54" s="801">
        <v>3</v>
      </c>
      <c r="S54" s="801">
        <v>3</v>
      </c>
      <c r="T54" s="801">
        <v>2</v>
      </c>
      <c r="U54" s="45">
        <f t="shared" ref="U54:U55" si="4">SUM(I54:T54)</f>
        <v>46</v>
      </c>
      <c r="V54" s="1342">
        <v>0.4</v>
      </c>
      <c r="W54" s="1052">
        <f>IF(OR(U55=0,V54=0),0,(U55/U54*V54))</f>
        <v>0.4</v>
      </c>
      <c r="X54" s="840"/>
      <c r="Y54" s="1515">
        <v>0</v>
      </c>
      <c r="Z54" s="1515" t="s">
        <v>3579</v>
      </c>
      <c r="AA54" s="1515" t="s">
        <v>3580</v>
      </c>
      <c r="AB54" s="1515" t="s">
        <v>3581</v>
      </c>
      <c r="AC54" s="1515" t="s">
        <v>3582</v>
      </c>
      <c r="AD54" s="1513" t="s">
        <v>3583</v>
      </c>
      <c r="AE54" s="1514">
        <v>0</v>
      </c>
      <c r="AF54" s="1513" t="s">
        <v>3583</v>
      </c>
      <c r="AG54" s="1513" t="s">
        <v>3584</v>
      </c>
      <c r="AH54" s="1515" t="s">
        <v>3585</v>
      </c>
      <c r="AI54" s="1513" t="s">
        <v>3586</v>
      </c>
      <c r="AJ54" s="1515" t="s">
        <v>3587</v>
      </c>
    </row>
    <row r="55" spans="1:36" ht="46.5" customHeight="1">
      <c r="A55" s="1018"/>
      <c r="B55" s="1008"/>
      <c r="C55" s="1008"/>
      <c r="D55" s="1008"/>
      <c r="E55" s="1008"/>
      <c r="F55" s="1008"/>
      <c r="G55" s="1008"/>
      <c r="H55" s="612" t="s">
        <v>69</v>
      </c>
      <c r="I55" s="846">
        <v>0</v>
      </c>
      <c r="J55" s="846">
        <v>0</v>
      </c>
      <c r="K55" s="846">
        <v>5</v>
      </c>
      <c r="L55" s="846">
        <v>7</v>
      </c>
      <c r="M55" s="846">
        <v>8</v>
      </c>
      <c r="N55" s="847">
        <v>6</v>
      </c>
      <c r="O55" s="847">
        <v>5</v>
      </c>
      <c r="P55" s="879">
        <v>4</v>
      </c>
      <c r="Q55" s="879">
        <v>3</v>
      </c>
      <c r="R55" s="847">
        <v>3</v>
      </c>
      <c r="S55" s="847">
        <v>3</v>
      </c>
      <c r="T55" s="847">
        <v>2</v>
      </c>
      <c r="U55" s="124">
        <f t="shared" si="4"/>
        <v>46</v>
      </c>
      <c r="V55" s="1008"/>
      <c r="W55" s="1008"/>
      <c r="X55" s="840"/>
      <c r="Y55" s="1008"/>
      <c r="Z55" s="1008"/>
      <c r="AA55" s="1008"/>
      <c r="AB55" s="1008"/>
      <c r="AC55" s="1008"/>
      <c r="AD55" s="1008"/>
      <c r="AE55" s="1008"/>
      <c r="AF55" s="1008"/>
      <c r="AG55" s="1008"/>
      <c r="AH55" s="1008"/>
      <c r="AI55" s="1008"/>
      <c r="AJ55" s="1008"/>
    </row>
    <row r="56" spans="1:36" ht="15.75" customHeight="1">
      <c r="A56" s="1018"/>
      <c r="B56" s="869"/>
      <c r="C56" s="869"/>
      <c r="D56" s="1531" t="s">
        <v>30</v>
      </c>
      <c r="E56" s="1010"/>
      <c r="F56" s="1010"/>
      <c r="G56" s="1010"/>
      <c r="H56" s="1010"/>
      <c r="I56" s="1010"/>
      <c r="J56" s="1010"/>
      <c r="K56" s="1010"/>
      <c r="L56" s="1010"/>
      <c r="M56" s="1010"/>
      <c r="N56" s="1010"/>
      <c r="O56" s="1010"/>
      <c r="P56" s="1010"/>
      <c r="Q56" s="1010"/>
      <c r="R56" s="1010"/>
      <c r="S56" s="1010"/>
      <c r="T56" s="1010"/>
      <c r="U56" s="1010"/>
      <c r="V56" s="1010"/>
      <c r="W56" s="1010"/>
      <c r="X56" s="840"/>
      <c r="Y56" s="858"/>
      <c r="Z56" s="858"/>
      <c r="AA56" s="858"/>
      <c r="AB56" s="858"/>
      <c r="AC56" s="858"/>
      <c r="AD56" s="859"/>
      <c r="AE56" s="757"/>
      <c r="AF56" s="859"/>
      <c r="AG56" s="859"/>
      <c r="AH56" s="858"/>
      <c r="AI56" s="859"/>
      <c r="AJ56" s="860"/>
    </row>
    <row r="57" spans="1:36" ht="27" customHeight="1">
      <c r="A57" s="1018"/>
      <c r="B57" s="1431"/>
      <c r="C57" s="1431"/>
      <c r="D57" s="1521" t="s">
        <v>3588</v>
      </c>
      <c r="E57" s="1013"/>
      <c r="F57" s="1013"/>
      <c r="G57" s="1014"/>
      <c r="H57" s="871" t="s">
        <v>68</v>
      </c>
      <c r="I57" s="872">
        <v>0.01</v>
      </c>
      <c r="J57" s="872">
        <v>0.1</v>
      </c>
      <c r="K57" s="872">
        <v>0.15</v>
      </c>
      <c r="L57" s="872">
        <v>0.2</v>
      </c>
      <c r="M57" s="872">
        <v>0.24</v>
      </c>
      <c r="N57" s="872">
        <v>0.3</v>
      </c>
      <c r="O57" s="872">
        <v>0</v>
      </c>
      <c r="P57" s="872">
        <v>0</v>
      </c>
      <c r="Q57" s="872">
        <v>0</v>
      </c>
      <c r="R57" s="872">
        <v>0</v>
      </c>
      <c r="S57" s="872">
        <v>0</v>
      </c>
      <c r="T57" s="872">
        <v>0</v>
      </c>
      <c r="U57" s="880">
        <f t="shared" ref="U57:U62" si="5">SUM(I57:T57)</f>
        <v>1</v>
      </c>
      <c r="V57" s="1535">
        <v>0</v>
      </c>
      <c r="W57" s="1536">
        <f>IF(OR(U58=0,V57=0),0,(U58/U57*V57))</f>
        <v>0</v>
      </c>
      <c r="X57" s="881"/>
      <c r="Y57" s="1533" t="s">
        <v>3589</v>
      </c>
      <c r="Z57" s="1533" t="s">
        <v>3590</v>
      </c>
      <c r="AA57" s="1533" t="s">
        <v>3591</v>
      </c>
      <c r="AB57" s="1533" t="s">
        <v>3592</v>
      </c>
      <c r="AC57" s="1533" t="s">
        <v>3593</v>
      </c>
      <c r="AD57" s="1516" t="s">
        <v>3594</v>
      </c>
      <c r="AE57" s="1534" t="s">
        <v>3595</v>
      </c>
      <c r="AF57" s="1533" t="s">
        <v>2491</v>
      </c>
      <c r="AG57" s="1533" t="s">
        <v>3554</v>
      </c>
      <c r="AH57" s="1533">
        <v>0</v>
      </c>
      <c r="AI57" s="1516">
        <v>0</v>
      </c>
      <c r="AJ57" s="1533">
        <v>0</v>
      </c>
    </row>
    <row r="58" spans="1:36" ht="27" customHeight="1">
      <c r="A58" s="1018"/>
      <c r="B58" s="1008"/>
      <c r="C58" s="1008"/>
      <c r="D58" s="1015"/>
      <c r="E58" s="1016"/>
      <c r="F58" s="1016"/>
      <c r="G58" s="1017"/>
      <c r="H58" s="873" t="s">
        <v>69</v>
      </c>
      <c r="I58" s="874">
        <v>0.01</v>
      </c>
      <c r="J58" s="874">
        <v>0.1</v>
      </c>
      <c r="K58" s="874">
        <v>0.15</v>
      </c>
      <c r="L58" s="874">
        <v>0.2</v>
      </c>
      <c r="M58" s="874">
        <v>0.24</v>
      </c>
      <c r="N58" s="874">
        <v>0.3</v>
      </c>
      <c r="O58" s="874">
        <v>0</v>
      </c>
      <c r="P58" s="874">
        <v>0</v>
      </c>
      <c r="Q58" s="874">
        <v>0</v>
      </c>
      <c r="R58" s="874">
        <v>0</v>
      </c>
      <c r="S58" s="874">
        <v>0</v>
      </c>
      <c r="T58" s="874">
        <v>0</v>
      </c>
      <c r="U58" s="882">
        <f t="shared" si="5"/>
        <v>1</v>
      </c>
      <c r="V58" s="1008"/>
      <c r="W58" s="1008"/>
      <c r="X58" s="881"/>
      <c r="Y58" s="1008"/>
      <c r="Z58" s="1008"/>
      <c r="AA58" s="1008"/>
      <c r="AB58" s="1008"/>
      <c r="AC58" s="1008"/>
      <c r="AD58" s="1008"/>
      <c r="AE58" s="1008"/>
      <c r="AF58" s="1008"/>
      <c r="AG58" s="1008"/>
      <c r="AH58" s="1008"/>
      <c r="AI58" s="1008"/>
      <c r="AJ58" s="1008"/>
    </row>
    <row r="59" spans="1:36" ht="53.25" customHeight="1">
      <c r="A59" s="1018"/>
      <c r="B59" s="1067" t="s">
        <v>3386</v>
      </c>
      <c r="C59" s="1067" t="s">
        <v>3577</v>
      </c>
      <c r="D59" s="1524" t="s">
        <v>3596</v>
      </c>
      <c r="E59" s="1013"/>
      <c r="F59" s="1013"/>
      <c r="G59" s="1014"/>
      <c r="H59" s="32" t="s">
        <v>68</v>
      </c>
      <c r="I59" s="749">
        <v>5.0000000000000001E-3</v>
      </c>
      <c r="J59" s="749">
        <v>5.0000000000000001E-3</v>
      </c>
      <c r="K59" s="749">
        <v>0.1</v>
      </c>
      <c r="L59" s="749">
        <v>0.15</v>
      </c>
      <c r="M59" s="749">
        <v>0.2</v>
      </c>
      <c r="N59" s="621">
        <v>0.1</v>
      </c>
      <c r="O59" s="621">
        <v>0.1</v>
      </c>
      <c r="P59" s="749">
        <v>0.1</v>
      </c>
      <c r="Q59" s="749">
        <v>0.1</v>
      </c>
      <c r="R59" s="621">
        <v>0.06</v>
      </c>
      <c r="S59" s="621">
        <v>0.05</v>
      </c>
      <c r="T59" s="621">
        <v>0.03</v>
      </c>
      <c r="U59" s="57">
        <f t="shared" si="5"/>
        <v>1</v>
      </c>
      <c r="V59" s="1342">
        <v>0.5</v>
      </c>
      <c r="W59" s="1072">
        <f>IF(OR(U60=0,V59=0),0,(U60/U59*V59))</f>
        <v>0.5</v>
      </c>
      <c r="X59" s="840"/>
      <c r="Y59" s="1515" t="s">
        <v>3597</v>
      </c>
      <c r="Z59" s="1515" t="s">
        <v>3598</v>
      </c>
      <c r="AA59" s="1515" t="s">
        <v>3599</v>
      </c>
      <c r="AB59" s="1515" t="s">
        <v>3600</v>
      </c>
      <c r="AC59" s="1515" t="s">
        <v>3601</v>
      </c>
      <c r="AD59" s="1513" t="s">
        <v>3602</v>
      </c>
      <c r="AE59" s="1525" t="s">
        <v>3603</v>
      </c>
      <c r="AF59" s="1513" t="s">
        <v>3604</v>
      </c>
      <c r="AG59" s="1541" t="s">
        <v>3605</v>
      </c>
      <c r="AH59" s="1515" t="s">
        <v>3606</v>
      </c>
      <c r="AI59" s="1513" t="s">
        <v>3607</v>
      </c>
      <c r="AJ59" s="1515" t="s">
        <v>3607</v>
      </c>
    </row>
    <row r="60" spans="1:36" ht="53.25" customHeight="1">
      <c r="A60" s="1018"/>
      <c r="B60" s="1008"/>
      <c r="C60" s="1008"/>
      <c r="D60" s="1015"/>
      <c r="E60" s="1016"/>
      <c r="F60" s="1016"/>
      <c r="G60" s="1017"/>
      <c r="H60" s="612" t="s">
        <v>69</v>
      </c>
      <c r="I60" s="861">
        <v>5.0000000000000001E-3</v>
      </c>
      <c r="J60" s="861">
        <v>5.0000000000000001E-3</v>
      </c>
      <c r="K60" s="861">
        <v>0.1</v>
      </c>
      <c r="L60" s="861">
        <v>0.15</v>
      </c>
      <c r="M60" s="861">
        <v>0.2</v>
      </c>
      <c r="N60" s="626">
        <v>0.1</v>
      </c>
      <c r="O60" s="626">
        <v>0.1</v>
      </c>
      <c r="P60" s="861">
        <v>0.1</v>
      </c>
      <c r="Q60" s="749">
        <v>0.1</v>
      </c>
      <c r="R60" s="626">
        <v>0.06</v>
      </c>
      <c r="S60" s="626">
        <v>0.05</v>
      </c>
      <c r="T60" s="626">
        <v>0.03</v>
      </c>
      <c r="U60" s="144">
        <f t="shared" si="5"/>
        <v>1</v>
      </c>
      <c r="V60" s="1008"/>
      <c r="W60" s="1008"/>
      <c r="X60" s="840"/>
      <c r="Y60" s="1008"/>
      <c r="Z60" s="1008"/>
      <c r="AA60" s="1008"/>
      <c r="AB60" s="1008"/>
      <c r="AC60" s="1008"/>
      <c r="AD60" s="1008"/>
      <c r="AE60" s="1008"/>
      <c r="AF60" s="1008"/>
      <c r="AG60" s="1008"/>
      <c r="AH60" s="1008"/>
      <c r="AI60" s="1008"/>
      <c r="AJ60" s="1008"/>
    </row>
    <row r="61" spans="1:36" ht="24" customHeight="1">
      <c r="A61" s="1018"/>
      <c r="B61" s="1067" t="s">
        <v>3608</v>
      </c>
      <c r="C61" s="1067" t="s">
        <v>3577</v>
      </c>
      <c r="D61" s="1524" t="s">
        <v>3609</v>
      </c>
      <c r="E61" s="1013"/>
      <c r="F61" s="1013"/>
      <c r="G61" s="1014"/>
      <c r="H61" s="32" t="s">
        <v>68</v>
      </c>
      <c r="I61" s="749">
        <v>3.0000000000000001E-3</v>
      </c>
      <c r="J61" s="749">
        <v>5.0000000000000001E-3</v>
      </c>
      <c r="K61" s="749">
        <v>0.1</v>
      </c>
      <c r="L61" s="749">
        <v>0.15</v>
      </c>
      <c r="M61" s="749">
        <v>0.15</v>
      </c>
      <c r="N61" s="621">
        <v>0.1</v>
      </c>
      <c r="O61" s="621">
        <v>0.1</v>
      </c>
      <c r="P61" s="749">
        <v>0.1</v>
      </c>
      <c r="Q61" s="749">
        <v>0.1</v>
      </c>
      <c r="R61" s="621">
        <v>6.2E-2</v>
      </c>
      <c r="S61" s="621">
        <v>0.1</v>
      </c>
      <c r="T61" s="621">
        <v>0.03</v>
      </c>
      <c r="U61" s="57">
        <f t="shared" si="5"/>
        <v>0.99999999999999989</v>
      </c>
      <c r="V61" s="1342">
        <v>0.5</v>
      </c>
      <c r="W61" s="1072">
        <f>IF(OR(U62=0,V61=0),0,(U62/U61*V61))</f>
        <v>0.5</v>
      </c>
      <c r="X61" s="840"/>
      <c r="Y61" s="1515" t="s">
        <v>3610</v>
      </c>
      <c r="Z61" s="1515" t="s">
        <v>3611</v>
      </c>
      <c r="AA61" s="1515" t="s">
        <v>3612</v>
      </c>
      <c r="AB61" s="1515" t="s">
        <v>3613</v>
      </c>
      <c r="AC61" s="1515" t="s">
        <v>3614</v>
      </c>
      <c r="AD61" s="1513" t="s">
        <v>3615</v>
      </c>
      <c r="AE61" s="1525" t="s">
        <v>3616</v>
      </c>
      <c r="AF61" s="1513" t="s">
        <v>3617</v>
      </c>
      <c r="AG61" s="1513" t="s">
        <v>3618</v>
      </c>
      <c r="AH61" s="1515" t="s">
        <v>3619</v>
      </c>
      <c r="AI61" s="1513" t="s">
        <v>3620</v>
      </c>
      <c r="AJ61" s="1515" t="s">
        <v>3621</v>
      </c>
    </row>
    <row r="62" spans="1:36" ht="24" customHeight="1">
      <c r="A62" s="1079"/>
      <c r="B62" s="1008"/>
      <c r="C62" s="1008"/>
      <c r="D62" s="1103"/>
      <c r="E62" s="1104"/>
      <c r="F62" s="1104"/>
      <c r="G62" s="1105"/>
      <c r="H62" s="864" t="s">
        <v>69</v>
      </c>
      <c r="I62" s="865">
        <v>3.0000000000000001E-3</v>
      </c>
      <c r="J62" s="865">
        <v>5.0000000000000001E-3</v>
      </c>
      <c r="K62" s="865">
        <v>0.1</v>
      </c>
      <c r="L62" s="865">
        <v>0.15</v>
      </c>
      <c r="M62" s="865">
        <v>0.15</v>
      </c>
      <c r="N62" s="866">
        <v>0.1</v>
      </c>
      <c r="O62" s="866">
        <v>0.1</v>
      </c>
      <c r="P62" s="865">
        <v>0.1</v>
      </c>
      <c r="Q62" s="865">
        <v>0.1</v>
      </c>
      <c r="R62" s="866">
        <v>6.2E-2</v>
      </c>
      <c r="S62" s="866">
        <v>0.1</v>
      </c>
      <c r="T62" s="866">
        <v>0.03</v>
      </c>
      <c r="U62" s="144">
        <f t="shared" si="5"/>
        <v>0.99999999999999989</v>
      </c>
      <c r="V62" s="1079"/>
      <c r="W62" s="1008"/>
      <c r="X62" s="840"/>
      <c r="Y62" s="1008"/>
      <c r="Z62" s="1008"/>
      <c r="AA62" s="1008"/>
      <c r="AB62" s="1008"/>
      <c r="AC62" s="1008"/>
      <c r="AD62" s="1008"/>
      <c r="AE62" s="1008"/>
      <c r="AF62" s="1008"/>
      <c r="AG62" s="1008"/>
      <c r="AH62" s="1008"/>
      <c r="AI62" s="1008"/>
      <c r="AJ62" s="1008"/>
    </row>
    <row r="63" spans="1:36" ht="15.75" customHeight="1">
      <c r="A63" s="604" t="s">
        <v>2</v>
      </c>
      <c r="B63" s="867"/>
      <c r="C63" s="867"/>
      <c r="D63" s="604" t="s">
        <v>825</v>
      </c>
      <c r="E63" s="604" t="s">
        <v>4</v>
      </c>
      <c r="F63" s="604" t="s">
        <v>5</v>
      </c>
      <c r="G63" s="604" t="s">
        <v>6</v>
      </c>
      <c r="H63" s="604" t="s">
        <v>53</v>
      </c>
      <c r="I63" s="883" t="s">
        <v>54</v>
      </c>
      <c r="J63" s="883" t="s">
        <v>55</v>
      </c>
      <c r="K63" s="883" t="s">
        <v>56</v>
      </c>
      <c r="L63" s="883" t="s">
        <v>57</v>
      </c>
      <c r="M63" s="883" t="s">
        <v>58</v>
      </c>
      <c r="N63" s="604" t="s">
        <v>59</v>
      </c>
      <c r="O63" s="604" t="s">
        <v>60</v>
      </c>
      <c r="P63" s="877" t="s">
        <v>61</v>
      </c>
      <c r="Q63" s="877" t="s">
        <v>62</v>
      </c>
      <c r="R63" s="604" t="s">
        <v>63</v>
      </c>
      <c r="S63" s="604" t="s">
        <v>64</v>
      </c>
      <c r="T63" s="604" t="s">
        <v>65</v>
      </c>
      <c r="U63" s="604" t="s">
        <v>66</v>
      </c>
      <c r="V63" s="604" t="s">
        <v>52</v>
      </c>
      <c r="W63" s="868" t="s">
        <v>162</v>
      </c>
      <c r="X63" s="840"/>
      <c r="Y63" s="844" t="s">
        <v>163</v>
      </c>
      <c r="Z63" s="844" t="s">
        <v>164</v>
      </c>
      <c r="AA63" s="844" t="s">
        <v>165</v>
      </c>
      <c r="AB63" s="844" t="s">
        <v>166</v>
      </c>
      <c r="AC63" s="844" t="s">
        <v>167</v>
      </c>
      <c r="AD63" s="845" t="s">
        <v>168</v>
      </c>
      <c r="AE63" s="878" t="s">
        <v>169</v>
      </c>
      <c r="AF63" s="845" t="s">
        <v>170</v>
      </c>
      <c r="AG63" s="845" t="s">
        <v>171</v>
      </c>
      <c r="AH63" s="844" t="s">
        <v>172</v>
      </c>
      <c r="AI63" s="845" t="s">
        <v>173</v>
      </c>
      <c r="AJ63" s="844" t="s">
        <v>174</v>
      </c>
    </row>
    <row r="64" spans="1:36" ht="23.25" customHeight="1">
      <c r="A64" s="1067" t="s">
        <v>3622</v>
      </c>
      <c r="B64" s="1342"/>
      <c r="C64" s="1342"/>
      <c r="D64" s="1518" t="s">
        <v>137</v>
      </c>
      <c r="E64" s="1518">
        <v>100</v>
      </c>
      <c r="F64" s="1328" t="s">
        <v>3623</v>
      </c>
      <c r="G64" s="1067" t="s">
        <v>179</v>
      </c>
      <c r="H64" s="32" t="s">
        <v>68</v>
      </c>
      <c r="I64" s="749">
        <v>8.3299999999999999E-2</v>
      </c>
      <c r="J64" s="749">
        <v>8.3299999999999999E-2</v>
      </c>
      <c r="K64" s="749">
        <v>8.3299999999999999E-2</v>
      </c>
      <c r="L64" s="749">
        <v>8.3299999999999999E-2</v>
      </c>
      <c r="M64" s="749">
        <v>8.3299999999999999E-2</v>
      </c>
      <c r="N64" s="621">
        <v>8.3299999999999999E-2</v>
      </c>
      <c r="O64" s="621">
        <v>8.3299999999999999E-2</v>
      </c>
      <c r="P64" s="749">
        <v>8.3299999999999999E-2</v>
      </c>
      <c r="Q64" s="749">
        <v>8.3299999999999999E-2</v>
      </c>
      <c r="R64" s="621">
        <v>8.3400000000000002E-2</v>
      </c>
      <c r="S64" s="621">
        <v>8.3500000000000005E-2</v>
      </c>
      <c r="T64" s="621">
        <v>8.3400000000000002E-2</v>
      </c>
      <c r="U64" s="57">
        <f t="shared" ref="U64:U65" si="6">SUM(I64:T64)</f>
        <v>1</v>
      </c>
      <c r="V64" s="1342">
        <v>0</v>
      </c>
      <c r="W64" s="1052">
        <f>IF(OR(U65=0,V64=0),0,(U65/U64*V64))</f>
        <v>0</v>
      </c>
      <c r="X64" s="840"/>
      <c r="Y64" s="1515">
        <v>0</v>
      </c>
      <c r="Z64" s="1515" t="s">
        <v>3624</v>
      </c>
      <c r="AA64" s="1515" t="s">
        <v>3535</v>
      </c>
      <c r="AB64" s="1515" t="s">
        <v>3536</v>
      </c>
      <c r="AC64" s="1515" t="s">
        <v>3625</v>
      </c>
      <c r="AD64" s="1513">
        <v>0</v>
      </c>
      <c r="AE64" s="1514">
        <v>0</v>
      </c>
      <c r="AF64" s="1538" t="s">
        <v>2491</v>
      </c>
      <c r="AG64" s="1533" t="s">
        <v>3554</v>
      </c>
      <c r="AH64" s="1515">
        <v>0</v>
      </c>
      <c r="AI64" s="1513">
        <v>0</v>
      </c>
      <c r="AJ64" s="1515">
        <v>0</v>
      </c>
    </row>
    <row r="65" spans="1:36" ht="44.25" customHeight="1">
      <c r="A65" s="1018"/>
      <c r="B65" s="1008"/>
      <c r="C65" s="1008"/>
      <c r="D65" s="1008"/>
      <c r="E65" s="1008"/>
      <c r="F65" s="1008"/>
      <c r="G65" s="1008"/>
      <c r="H65" s="612" t="s">
        <v>69</v>
      </c>
      <c r="I65" s="861">
        <v>0</v>
      </c>
      <c r="J65" s="861">
        <v>8.3299999999999999E-2</v>
      </c>
      <c r="K65" s="861">
        <v>8.3299999999999999E-2</v>
      </c>
      <c r="L65" s="861">
        <v>8.3299999999999999E-2</v>
      </c>
      <c r="M65" s="861">
        <v>8.3299999999999999E-2</v>
      </c>
      <c r="N65" s="626">
        <v>0</v>
      </c>
      <c r="O65" s="626">
        <v>8.3299999999999999E-2</v>
      </c>
      <c r="P65" s="861">
        <v>0</v>
      </c>
      <c r="Q65" s="863" t="s">
        <v>2491</v>
      </c>
      <c r="R65" s="863" t="s">
        <v>2491</v>
      </c>
      <c r="S65" s="863" t="s">
        <v>2491</v>
      </c>
      <c r="T65" s="863" t="s">
        <v>2491</v>
      </c>
      <c r="U65" s="144">
        <f t="shared" si="6"/>
        <v>0.41649999999999998</v>
      </c>
      <c r="V65" s="1008"/>
      <c r="W65" s="1008"/>
      <c r="X65" s="840"/>
      <c r="Y65" s="1008"/>
      <c r="Z65" s="1008"/>
      <c r="AA65" s="1008"/>
      <c r="AB65" s="1008"/>
      <c r="AC65" s="1008"/>
      <c r="AD65" s="1008"/>
      <c r="AE65" s="1008"/>
      <c r="AF65" s="1008"/>
      <c r="AG65" s="1008"/>
      <c r="AH65" s="1008"/>
      <c r="AI65" s="1008"/>
      <c r="AJ65" s="1008"/>
    </row>
    <row r="66" spans="1:36" ht="15.75" customHeight="1">
      <c r="A66" s="1018"/>
      <c r="B66" s="869"/>
      <c r="C66" s="869"/>
      <c r="D66" s="1531" t="s">
        <v>30</v>
      </c>
      <c r="E66" s="1010"/>
      <c r="F66" s="1010"/>
      <c r="G66" s="1010"/>
      <c r="H66" s="1010"/>
      <c r="I66" s="1010"/>
      <c r="J66" s="1010"/>
      <c r="K66" s="1010"/>
      <c r="L66" s="1010"/>
      <c r="M66" s="1010"/>
      <c r="N66" s="1010"/>
      <c r="O66" s="1010"/>
      <c r="P66" s="1010"/>
      <c r="Q66" s="1010"/>
      <c r="R66" s="1010"/>
      <c r="S66" s="1010"/>
      <c r="T66" s="1010"/>
      <c r="U66" s="1010"/>
      <c r="V66" s="1010"/>
      <c r="W66" s="1010"/>
      <c r="X66" s="840"/>
      <c r="Y66" s="858"/>
      <c r="Z66" s="858"/>
      <c r="AA66" s="858"/>
      <c r="AB66" s="858"/>
      <c r="AC66" s="858"/>
      <c r="AD66" s="859"/>
      <c r="AE66" s="757"/>
      <c r="AF66" s="859"/>
      <c r="AG66" s="859"/>
      <c r="AH66" s="858"/>
      <c r="AI66" s="859"/>
      <c r="AJ66" s="860"/>
    </row>
    <row r="67" spans="1:36" ht="20.25" customHeight="1">
      <c r="A67" s="1018"/>
      <c r="B67" s="1047"/>
      <c r="C67" s="1047"/>
      <c r="D67" s="1521" t="s">
        <v>3626</v>
      </c>
      <c r="E67" s="1013"/>
      <c r="F67" s="1013"/>
      <c r="G67" s="1014"/>
      <c r="H67" s="32" t="s">
        <v>68</v>
      </c>
      <c r="I67" s="872">
        <v>0</v>
      </c>
      <c r="J67" s="872">
        <v>0</v>
      </c>
      <c r="K67" s="872">
        <v>0.25</v>
      </c>
      <c r="L67" s="872">
        <v>0</v>
      </c>
      <c r="M67" s="872">
        <v>0</v>
      </c>
      <c r="N67" s="621">
        <v>0.5</v>
      </c>
      <c r="O67" s="621">
        <v>0</v>
      </c>
      <c r="P67" s="749">
        <v>0</v>
      </c>
      <c r="Q67" s="749">
        <v>0.25</v>
      </c>
      <c r="R67" s="621">
        <v>0</v>
      </c>
      <c r="S67" s="621">
        <v>0</v>
      </c>
      <c r="T67" s="621">
        <v>0</v>
      </c>
      <c r="U67" s="57">
        <f t="shared" ref="U67:U80" si="7">SUM(I67:T67)</f>
        <v>1</v>
      </c>
      <c r="V67" s="1342">
        <v>0.1</v>
      </c>
      <c r="W67" s="1072">
        <f>IF(OR(U68=0,V67=0),0,(U68/U67*V67))</f>
        <v>2.5000000000000001E-2</v>
      </c>
      <c r="X67" s="840"/>
      <c r="Y67" s="1487">
        <v>0</v>
      </c>
      <c r="Z67" s="1487">
        <v>0</v>
      </c>
      <c r="AA67" s="1487" t="s">
        <v>3627</v>
      </c>
      <c r="AB67" s="1487">
        <v>0</v>
      </c>
      <c r="AC67" s="1487">
        <v>0</v>
      </c>
      <c r="AD67" s="1516">
        <v>0</v>
      </c>
      <c r="AE67" s="1517">
        <v>0</v>
      </c>
      <c r="AF67" s="1533" t="s">
        <v>3554</v>
      </c>
      <c r="AG67" s="1533" t="s">
        <v>3554</v>
      </c>
      <c r="AH67" s="1487">
        <v>0</v>
      </c>
      <c r="AI67" s="1516">
        <v>0</v>
      </c>
      <c r="AJ67" s="1487">
        <v>0</v>
      </c>
    </row>
    <row r="68" spans="1:36" ht="20.25" customHeight="1">
      <c r="A68" s="1018"/>
      <c r="B68" s="1008"/>
      <c r="C68" s="1008"/>
      <c r="D68" s="1015"/>
      <c r="E68" s="1016"/>
      <c r="F68" s="1016"/>
      <c r="G68" s="1017"/>
      <c r="H68" s="612" t="s">
        <v>69</v>
      </c>
      <c r="I68" s="874">
        <v>0</v>
      </c>
      <c r="J68" s="874">
        <v>0</v>
      </c>
      <c r="K68" s="874">
        <v>0.25</v>
      </c>
      <c r="L68" s="874">
        <v>0</v>
      </c>
      <c r="M68" s="874">
        <v>0</v>
      </c>
      <c r="N68" s="626">
        <v>0</v>
      </c>
      <c r="O68" s="626">
        <v>0</v>
      </c>
      <c r="P68" s="861">
        <v>0</v>
      </c>
      <c r="Q68" s="861"/>
      <c r="R68" s="626"/>
      <c r="S68" s="626"/>
      <c r="T68" s="626"/>
      <c r="U68" s="144">
        <f t="shared" si="7"/>
        <v>0.25</v>
      </c>
      <c r="V68" s="1008"/>
      <c r="W68" s="1008"/>
      <c r="X68" s="840"/>
      <c r="Y68" s="1008"/>
      <c r="Z68" s="1008"/>
      <c r="AA68" s="1008"/>
      <c r="AB68" s="1008"/>
      <c r="AC68" s="1008"/>
      <c r="AD68" s="1008"/>
      <c r="AE68" s="1008"/>
      <c r="AF68" s="1008"/>
      <c r="AG68" s="1008"/>
      <c r="AH68" s="1008"/>
      <c r="AI68" s="1008"/>
      <c r="AJ68" s="1008"/>
    </row>
    <row r="69" spans="1:36" ht="20.25" customHeight="1">
      <c r="A69" s="1018"/>
      <c r="B69" s="1342"/>
      <c r="C69" s="1342"/>
      <c r="D69" s="1521" t="s">
        <v>3628</v>
      </c>
      <c r="E69" s="1013"/>
      <c r="F69" s="1013"/>
      <c r="G69" s="1014"/>
      <c r="H69" s="32" t="s">
        <v>68</v>
      </c>
      <c r="I69" s="872">
        <v>0</v>
      </c>
      <c r="J69" s="872">
        <v>0</v>
      </c>
      <c r="K69" s="872">
        <v>0</v>
      </c>
      <c r="L69" s="872">
        <v>0</v>
      </c>
      <c r="M69" s="872">
        <v>0</v>
      </c>
      <c r="N69" s="621">
        <v>0</v>
      </c>
      <c r="O69" s="621">
        <v>0.3</v>
      </c>
      <c r="P69" s="749">
        <v>0.1</v>
      </c>
      <c r="Q69" s="749">
        <v>0.15</v>
      </c>
      <c r="R69" s="621">
        <v>0.1</v>
      </c>
      <c r="S69" s="621">
        <v>0.15</v>
      </c>
      <c r="T69" s="621">
        <v>0.2</v>
      </c>
      <c r="U69" s="57">
        <f t="shared" si="7"/>
        <v>1</v>
      </c>
      <c r="V69" s="1342">
        <v>0.15</v>
      </c>
      <c r="W69" s="1072">
        <f>IF(OR(U70=0,V69=0),0,(U70/U69*V69))</f>
        <v>0</v>
      </c>
      <c r="X69" s="840"/>
      <c r="Y69" s="1515">
        <v>0</v>
      </c>
      <c r="Z69" s="1515">
        <v>0</v>
      </c>
      <c r="AA69" s="1515">
        <v>0</v>
      </c>
      <c r="AB69" s="1515">
        <v>0</v>
      </c>
      <c r="AC69" s="1515">
        <v>0</v>
      </c>
      <c r="AD69" s="1513">
        <v>0</v>
      </c>
      <c r="AE69" s="1514">
        <v>0</v>
      </c>
      <c r="AF69" s="1533" t="s">
        <v>3554</v>
      </c>
      <c r="AG69" s="1533" t="s">
        <v>3554</v>
      </c>
      <c r="AH69" s="1515">
        <v>0</v>
      </c>
      <c r="AI69" s="1513">
        <v>0</v>
      </c>
      <c r="AJ69" s="1515">
        <v>0</v>
      </c>
    </row>
    <row r="70" spans="1:36" ht="20.25" customHeight="1">
      <c r="A70" s="1018"/>
      <c r="B70" s="1008"/>
      <c r="C70" s="1008"/>
      <c r="D70" s="1015"/>
      <c r="E70" s="1016"/>
      <c r="F70" s="1016"/>
      <c r="G70" s="1017"/>
      <c r="H70" s="612" t="s">
        <v>69</v>
      </c>
      <c r="I70" s="874">
        <v>0</v>
      </c>
      <c r="J70" s="874">
        <v>0</v>
      </c>
      <c r="K70" s="874">
        <v>0</v>
      </c>
      <c r="L70" s="874">
        <v>0</v>
      </c>
      <c r="M70" s="874">
        <v>0</v>
      </c>
      <c r="N70" s="626">
        <v>0</v>
      </c>
      <c r="O70" s="626">
        <v>0</v>
      </c>
      <c r="P70" s="861">
        <v>0</v>
      </c>
      <c r="Q70" s="861"/>
      <c r="R70" s="626"/>
      <c r="S70" s="626"/>
      <c r="T70" s="626"/>
      <c r="U70" s="144">
        <f t="shared" si="7"/>
        <v>0</v>
      </c>
      <c r="V70" s="1008"/>
      <c r="W70" s="1008"/>
      <c r="X70" s="840"/>
      <c r="Y70" s="1008"/>
      <c r="Z70" s="1008"/>
      <c r="AA70" s="1008"/>
      <c r="AB70" s="1008"/>
      <c r="AC70" s="1008"/>
      <c r="AD70" s="1008"/>
      <c r="AE70" s="1008"/>
      <c r="AF70" s="1008"/>
      <c r="AG70" s="1008"/>
      <c r="AH70" s="1008"/>
      <c r="AI70" s="1008"/>
      <c r="AJ70" s="1008"/>
    </row>
    <row r="71" spans="1:36" ht="20.25" customHeight="1">
      <c r="A71" s="1018"/>
      <c r="B71" s="1342"/>
      <c r="C71" s="1342"/>
      <c r="D71" s="1521" t="s">
        <v>3629</v>
      </c>
      <c r="E71" s="1013"/>
      <c r="F71" s="1013"/>
      <c r="G71" s="1014"/>
      <c r="H71" s="32" t="s">
        <v>68</v>
      </c>
      <c r="I71" s="872">
        <v>0</v>
      </c>
      <c r="J71" s="872">
        <v>0</v>
      </c>
      <c r="K71" s="872">
        <v>0</v>
      </c>
      <c r="L71" s="872">
        <v>0</v>
      </c>
      <c r="M71" s="872">
        <v>0</v>
      </c>
      <c r="N71" s="621">
        <v>0.25</v>
      </c>
      <c r="O71" s="621">
        <v>0.3</v>
      </c>
      <c r="P71" s="749">
        <v>0.2</v>
      </c>
      <c r="Q71" s="749">
        <v>0.25</v>
      </c>
      <c r="R71" s="621">
        <v>0</v>
      </c>
      <c r="S71" s="621">
        <v>0</v>
      </c>
      <c r="T71" s="621">
        <v>0</v>
      </c>
      <c r="U71" s="57">
        <f t="shared" si="7"/>
        <v>1</v>
      </c>
      <c r="V71" s="1342">
        <v>0.1</v>
      </c>
      <c r="W71" s="1072">
        <f>IF(OR(U72=0,V71=0),0,(U72/U71*V71))</f>
        <v>0</v>
      </c>
      <c r="X71" s="840"/>
      <c r="Y71" s="1515">
        <v>0</v>
      </c>
      <c r="Z71" s="1515">
        <v>0</v>
      </c>
      <c r="AA71" s="1515">
        <v>0</v>
      </c>
      <c r="AB71" s="1515">
        <v>0</v>
      </c>
      <c r="AC71" s="1515">
        <v>0</v>
      </c>
      <c r="AD71" s="1513">
        <v>0</v>
      </c>
      <c r="AE71" s="1514">
        <v>0</v>
      </c>
      <c r="AF71" s="1533" t="s">
        <v>3554</v>
      </c>
      <c r="AG71" s="1533" t="s">
        <v>3554</v>
      </c>
      <c r="AH71" s="1515">
        <v>0</v>
      </c>
      <c r="AI71" s="1513">
        <v>0</v>
      </c>
      <c r="AJ71" s="1515">
        <v>0</v>
      </c>
    </row>
    <row r="72" spans="1:36" ht="20.25" customHeight="1">
      <c r="A72" s="1018"/>
      <c r="B72" s="1008"/>
      <c r="C72" s="1008"/>
      <c r="D72" s="1360"/>
      <c r="E72" s="1361"/>
      <c r="F72" s="1361"/>
      <c r="G72" s="1522"/>
      <c r="H72" s="612" t="s">
        <v>69</v>
      </c>
      <c r="I72" s="874">
        <v>0</v>
      </c>
      <c r="J72" s="874">
        <v>0</v>
      </c>
      <c r="K72" s="874">
        <v>0</v>
      </c>
      <c r="L72" s="874">
        <v>0</v>
      </c>
      <c r="M72" s="874">
        <v>0</v>
      </c>
      <c r="N72" s="626">
        <v>0</v>
      </c>
      <c r="O72" s="626">
        <v>0</v>
      </c>
      <c r="P72" s="861">
        <v>0</v>
      </c>
      <c r="Q72" s="861"/>
      <c r="R72" s="626"/>
      <c r="S72" s="626"/>
      <c r="T72" s="626"/>
      <c r="U72" s="144">
        <f t="shared" si="7"/>
        <v>0</v>
      </c>
      <c r="V72" s="1008"/>
      <c r="W72" s="1008"/>
      <c r="X72" s="840"/>
      <c r="Y72" s="1008"/>
      <c r="Z72" s="1008"/>
      <c r="AA72" s="1008"/>
      <c r="AB72" s="1008"/>
      <c r="AC72" s="1008"/>
      <c r="AD72" s="1008"/>
      <c r="AE72" s="1008"/>
      <c r="AF72" s="1008"/>
      <c r="AG72" s="1008"/>
      <c r="AH72" s="1008"/>
      <c r="AI72" s="1008"/>
      <c r="AJ72" s="1008"/>
    </row>
    <row r="73" spans="1:36" ht="20.25" customHeight="1">
      <c r="A73" s="1018"/>
      <c r="B73" s="1342"/>
      <c r="C73" s="1342"/>
      <c r="D73" s="1521" t="s">
        <v>3630</v>
      </c>
      <c r="E73" s="1013"/>
      <c r="F73" s="1013"/>
      <c r="G73" s="1014"/>
      <c r="H73" s="32" t="s">
        <v>68</v>
      </c>
      <c r="I73" s="872">
        <v>8.3299999999999999E-2</v>
      </c>
      <c r="J73" s="872">
        <v>8.3299999999999999E-2</v>
      </c>
      <c r="K73" s="872">
        <v>8.3299999999999999E-2</v>
      </c>
      <c r="L73" s="872">
        <v>8.3299999999999999E-2</v>
      </c>
      <c r="M73" s="872">
        <v>8.3299999999999999E-2</v>
      </c>
      <c r="N73" s="621">
        <v>8.3299999999999999E-2</v>
      </c>
      <c r="O73" s="621">
        <v>8.3299999999999999E-2</v>
      </c>
      <c r="P73" s="749">
        <v>8.3299999999999999E-2</v>
      </c>
      <c r="Q73" s="749">
        <v>8.3299999999999999E-2</v>
      </c>
      <c r="R73" s="621">
        <v>8.3400000000000002E-2</v>
      </c>
      <c r="S73" s="621">
        <v>8.3500000000000005E-2</v>
      </c>
      <c r="T73" s="621">
        <v>8.3400000000000002E-2</v>
      </c>
      <c r="U73" s="57">
        <f t="shared" si="7"/>
        <v>1</v>
      </c>
      <c r="V73" s="1342">
        <v>0.2</v>
      </c>
      <c r="W73" s="1072">
        <f>IF(OR(U74=0,V73=0),0,(U74/U73*V73))</f>
        <v>3.3320000000000002E-2</v>
      </c>
      <c r="X73" s="840"/>
      <c r="Y73" s="1515" t="s">
        <v>3631</v>
      </c>
      <c r="Z73" s="1515" t="s">
        <v>3632</v>
      </c>
      <c r="AA73" s="1515">
        <v>0</v>
      </c>
      <c r="AB73" s="1515">
        <v>0</v>
      </c>
      <c r="AC73" s="1515">
        <v>0</v>
      </c>
      <c r="AD73" s="1513">
        <v>0</v>
      </c>
      <c r="AE73" s="1514">
        <v>0</v>
      </c>
      <c r="AF73" s="1533" t="s">
        <v>3554</v>
      </c>
      <c r="AG73" s="1533" t="s">
        <v>3554</v>
      </c>
      <c r="AH73" s="1515">
        <v>0</v>
      </c>
      <c r="AI73" s="1513">
        <v>0</v>
      </c>
      <c r="AJ73" s="1515">
        <v>0</v>
      </c>
    </row>
    <row r="74" spans="1:36" ht="20.25" customHeight="1">
      <c r="A74" s="1018"/>
      <c r="B74" s="1008"/>
      <c r="C74" s="1008"/>
      <c r="D74" s="1015"/>
      <c r="E74" s="1016"/>
      <c r="F74" s="1016"/>
      <c r="G74" s="1017"/>
      <c r="H74" s="612" t="s">
        <v>69</v>
      </c>
      <c r="I74" s="874">
        <v>8.3299999999999999E-2</v>
      </c>
      <c r="J74" s="874">
        <v>8.3299999999999999E-2</v>
      </c>
      <c r="K74" s="874">
        <v>0</v>
      </c>
      <c r="L74" s="874">
        <v>0</v>
      </c>
      <c r="M74" s="874">
        <v>0</v>
      </c>
      <c r="N74" s="626">
        <v>0</v>
      </c>
      <c r="O74" s="626">
        <v>0</v>
      </c>
      <c r="P74" s="861">
        <v>0</v>
      </c>
      <c r="Q74" s="861"/>
      <c r="R74" s="626"/>
      <c r="S74" s="626"/>
      <c r="T74" s="626"/>
      <c r="U74" s="144">
        <f t="shared" si="7"/>
        <v>0.1666</v>
      </c>
      <c r="V74" s="1008"/>
      <c r="W74" s="1008"/>
      <c r="X74" s="840"/>
      <c r="Y74" s="1008"/>
      <c r="Z74" s="1008"/>
      <c r="AA74" s="1008"/>
      <c r="AB74" s="1008"/>
      <c r="AC74" s="1008"/>
      <c r="AD74" s="1008"/>
      <c r="AE74" s="1008"/>
      <c r="AF74" s="1008"/>
      <c r="AG74" s="1008"/>
      <c r="AH74" s="1008"/>
      <c r="AI74" s="1008"/>
      <c r="AJ74" s="1008"/>
    </row>
    <row r="75" spans="1:36" ht="20.25" customHeight="1">
      <c r="A75" s="1018"/>
      <c r="B75" s="1047"/>
      <c r="C75" s="1047"/>
      <c r="D75" s="1523" t="s">
        <v>3633</v>
      </c>
      <c r="E75" s="1020"/>
      <c r="F75" s="1020"/>
      <c r="G75" s="1021"/>
      <c r="H75" s="32" t="s">
        <v>68</v>
      </c>
      <c r="I75" s="872">
        <v>0</v>
      </c>
      <c r="J75" s="872">
        <v>0</v>
      </c>
      <c r="K75" s="872">
        <v>0.16669999999999999</v>
      </c>
      <c r="L75" s="872">
        <v>0.16669999999999999</v>
      </c>
      <c r="M75" s="872">
        <v>0.16669999999999999</v>
      </c>
      <c r="N75" s="621">
        <v>0.16669999999999999</v>
      </c>
      <c r="O75" s="621">
        <v>0.16669999999999999</v>
      </c>
      <c r="P75" s="749">
        <v>0.16669999999999999</v>
      </c>
      <c r="Q75" s="749">
        <v>0</v>
      </c>
      <c r="R75" s="621">
        <v>0</v>
      </c>
      <c r="S75" s="621">
        <v>0</v>
      </c>
      <c r="T75" s="621">
        <v>0</v>
      </c>
      <c r="U75" s="57">
        <f t="shared" si="7"/>
        <v>1.0002</v>
      </c>
      <c r="V75" s="1047">
        <v>0.1</v>
      </c>
      <c r="W75" s="1072">
        <f>IF(OR(U76=0,V75=0),0,(U76/U75*V75))</f>
        <v>0.05</v>
      </c>
      <c r="X75" s="840"/>
      <c r="Y75" s="1487">
        <v>0</v>
      </c>
      <c r="Z75" s="1487">
        <v>0</v>
      </c>
      <c r="AA75" s="1487" t="s">
        <v>3634</v>
      </c>
      <c r="AB75" s="1487" t="s">
        <v>3635</v>
      </c>
      <c r="AC75" s="1487" t="s">
        <v>3636</v>
      </c>
      <c r="AD75" s="1516">
        <v>0</v>
      </c>
      <c r="AE75" s="1514">
        <v>0</v>
      </c>
      <c r="AF75" s="1533" t="s">
        <v>3554</v>
      </c>
      <c r="AG75" s="1533" t="s">
        <v>3554</v>
      </c>
      <c r="AH75" s="1487">
        <v>0</v>
      </c>
      <c r="AI75" s="1516">
        <v>0</v>
      </c>
      <c r="AJ75" s="1487">
        <v>0</v>
      </c>
    </row>
    <row r="76" spans="1:36" ht="20.25" customHeight="1">
      <c r="A76" s="1018"/>
      <c r="B76" s="1008"/>
      <c r="C76" s="1008"/>
      <c r="D76" s="1103"/>
      <c r="E76" s="1104"/>
      <c r="F76" s="1104"/>
      <c r="G76" s="1105"/>
      <c r="H76" s="612" t="s">
        <v>69</v>
      </c>
      <c r="I76" s="874">
        <v>0</v>
      </c>
      <c r="J76" s="874">
        <v>0</v>
      </c>
      <c r="K76" s="874">
        <v>0.16669999999999999</v>
      </c>
      <c r="L76" s="874">
        <v>0.16669999999999999</v>
      </c>
      <c r="M76" s="874">
        <v>0.16669999999999999</v>
      </c>
      <c r="N76" s="626">
        <v>0</v>
      </c>
      <c r="O76" s="626">
        <v>0</v>
      </c>
      <c r="P76" s="861">
        <v>0</v>
      </c>
      <c r="Q76" s="861"/>
      <c r="R76" s="626"/>
      <c r="S76" s="626"/>
      <c r="T76" s="626"/>
      <c r="U76" s="144">
        <f t="shared" si="7"/>
        <v>0.50009999999999999</v>
      </c>
      <c r="V76" s="1079"/>
      <c r="W76" s="1008"/>
      <c r="X76" s="840"/>
      <c r="Y76" s="1008"/>
      <c r="Z76" s="1008"/>
      <c r="AA76" s="1008"/>
      <c r="AB76" s="1008"/>
      <c r="AC76" s="1008"/>
      <c r="AD76" s="1008"/>
      <c r="AE76" s="1008"/>
      <c r="AF76" s="1008"/>
      <c r="AG76" s="1008"/>
      <c r="AH76" s="1008"/>
      <c r="AI76" s="1008"/>
      <c r="AJ76" s="1008"/>
    </row>
    <row r="77" spans="1:36" ht="15.75" customHeight="1">
      <c r="A77" s="1018"/>
      <c r="B77" s="1067"/>
      <c r="C77" s="1067"/>
      <c r="D77" s="1521" t="s">
        <v>3639</v>
      </c>
      <c r="E77" s="1013"/>
      <c r="F77" s="1013"/>
      <c r="G77" s="1014"/>
      <c r="H77" s="32" t="s">
        <v>68</v>
      </c>
      <c r="I77" s="872">
        <v>0</v>
      </c>
      <c r="J77" s="872">
        <v>0</v>
      </c>
      <c r="K77" s="872">
        <v>0</v>
      </c>
      <c r="L77" s="872">
        <v>0</v>
      </c>
      <c r="M77" s="872">
        <v>0</v>
      </c>
      <c r="N77" s="621">
        <v>0.16669999999999999</v>
      </c>
      <c r="O77" s="621">
        <v>0.16669999999999999</v>
      </c>
      <c r="P77" s="749">
        <v>0.16669999999999999</v>
      </c>
      <c r="Q77" s="749">
        <v>0.16669999999999999</v>
      </c>
      <c r="R77" s="621">
        <v>0.16669999999999999</v>
      </c>
      <c r="S77" s="621">
        <v>0.16669999999999999</v>
      </c>
      <c r="T77" s="621">
        <v>0</v>
      </c>
      <c r="U77" s="57">
        <f t="shared" si="7"/>
        <v>1.0002</v>
      </c>
      <c r="V77" s="1342">
        <v>0.2</v>
      </c>
      <c r="W77" s="1072">
        <f>IF(OR(U78=0,V77=0),0,(U78/U77*V77))</f>
        <v>0</v>
      </c>
      <c r="X77" s="840"/>
      <c r="Y77" s="1515">
        <v>0</v>
      </c>
      <c r="Z77" s="1515">
        <v>0</v>
      </c>
      <c r="AA77" s="1515">
        <v>0</v>
      </c>
      <c r="AB77" s="1515">
        <v>0</v>
      </c>
      <c r="AC77" s="1515">
        <v>0</v>
      </c>
      <c r="AD77" s="1513">
        <v>0</v>
      </c>
      <c r="AE77" s="1514">
        <v>0</v>
      </c>
      <c r="AF77" s="1533" t="s">
        <v>3554</v>
      </c>
      <c r="AG77" s="1533" t="s">
        <v>3554</v>
      </c>
      <c r="AH77" s="1515">
        <v>0</v>
      </c>
      <c r="AI77" s="1513">
        <v>0</v>
      </c>
      <c r="AJ77" s="1515">
        <v>0</v>
      </c>
    </row>
    <row r="78" spans="1:36" ht="15.75" customHeight="1">
      <c r="A78" s="1018"/>
      <c r="B78" s="1008"/>
      <c r="C78" s="1008"/>
      <c r="D78" s="1015"/>
      <c r="E78" s="1016"/>
      <c r="F78" s="1016"/>
      <c r="G78" s="1017"/>
      <c r="H78" s="612" t="s">
        <v>69</v>
      </c>
      <c r="I78" s="874">
        <v>0</v>
      </c>
      <c r="J78" s="874">
        <v>0</v>
      </c>
      <c r="K78" s="874">
        <v>0</v>
      </c>
      <c r="L78" s="874">
        <v>0</v>
      </c>
      <c r="M78" s="874">
        <v>0</v>
      </c>
      <c r="N78" s="626">
        <v>0</v>
      </c>
      <c r="O78" s="626">
        <v>0</v>
      </c>
      <c r="P78" s="861">
        <v>0</v>
      </c>
      <c r="Q78" s="861"/>
      <c r="R78" s="626"/>
      <c r="S78" s="626"/>
      <c r="T78" s="626"/>
      <c r="U78" s="144">
        <f t="shared" si="7"/>
        <v>0</v>
      </c>
      <c r="V78" s="1008"/>
      <c r="W78" s="1008"/>
      <c r="X78" s="840"/>
      <c r="Y78" s="1008"/>
      <c r="Z78" s="1008"/>
      <c r="AA78" s="1008"/>
      <c r="AB78" s="1008"/>
      <c r="AC78" s="1008"/>
      <c r="AD78" s="1008"/>
      <c r="AE78" s="1008"/>
      <c r="AF78" s="1008"/>
      <c r="AG78" s="1008"/>
      <c r="AH78" s="1008"/>
      <c r="AI78" s="1008"/>
      <c r="AJ78" s="1008"/>
    </row>
    <row r="79" spans="1:36" ht="15.75" customHeight="1">
      <c r="A79" s="1018"/>
      <c r="B79" s="1067"/>
      <c r="C79" s="1067"/>
      <c r="D79" s="1521" t="s">
        <v>3645</v>
      </c>
      <c r="E79" s="1013"/>
      <c r="F79" s="1013"/>
      <c r="G79" s="1014"/>
      <c r="H79" s="32" t="s">
        <v>68</v>
      </c>
      <c r="I79" s="872">
        <v>0</v>
      </c>
      <c r="J79" s="872">
        <v>0</v>
      </c>
      <c r="K79" s="872">
        <v>0.16669999999999999</v>
      </c>
      <c r="L79" s="872">
        <v>0.16669999999999999</v>
      </c>
      <c r="M79" s="872">
        <v>0.16669999999999999</v>
      </c>
      <c r="N79" s="621">
        <v>0.16669999999999999</v>
      </c>
      <c r="O79" s="621">
        <v>0.16669999999999999</v>
      </c>
      <c r="P79" s="749">
        <v>0.16669999999999999</v>
      </c>
      <c r="Q79" s="749">
        <v>0</v>
      </c>
      <c r="R79" s="621">
        <v>0</v>
      </c>
      <c r="S79" s="621">
        <v>0</v>
      </c>
      <c r="T79" s="621">
        <v>0</v>
      </c>
      <c r="U79" s="57">
        <f t="shared" si="7"/>
        <v>1.0002</v>
      </c>
      <c r="V79" s="1342">
        <v>0.15</v>
      </c>
      <c r="W79" s="1072">
        <f>IF(OR(U80=0,V79=0),0,(U80/U79*V79))</f>
        <v>0</v>
      </c>
      <c r="X79" s="840"/>
      <c r="Y79" s="1515">
        <v>0</v>
      </c>
      <c r="Z79" s="1515">
        <v>0</v>
      </c>
      <c r="AA79" s="1515" t="s">
        <v>3650</v>
      </c>
      <c r="AB79" s="1515">
        <v>0</v>
      </c>
      <c r="AC79" s="1515">
        <v>0</v>
      </c>
      <c r="AD79" s="1513">
        <v>0</v>
      </c>
      <c r="AE79" s="1514">
        <v>0</v>
      </c>
      <c r="AF79" s="1533" t="s">
        <v>3554</v>
      </c>
      <c r="AG79" s="1533" t="s">
        <v>3554</v>
      </c>
      <c r="AH79" s="1515">
        <v>0</v>
      </c>
      <c r="AI79" s="1513">
        <v>0</v>
      </c>
      <c r="AJ79" s="1515">
        <v>0</v>
      </c>
    </row>
    <row r="80" spans="1:36" ht="15.75" customHeight="1">
      <c r="A80" s="1079"/>
      <c r="B80" s="1008"/>
      <c r="C80" s="1008"/>
      <c r="D80" s="1103"/>
      <c r="E80" s="1104"/>
      <c r="F80" s="1104"/>
      <c r="G80" s="1105"/>
      <c r="H80" s="864" t="s">
        <v>69</v>
      </c>
      <c r="I80" s="886">
        <v>0</v>
      </c>
      <c r="J80" s="886">
        <v>0</v>
      </c>
      <c r="K80" s="886">
        <v>0</v>
      </c>
      <c r="L80" s="886">
        <v>0</v>
      </c>
      <c r="M80" s="886">
        <v>0</v>
      </c>
      <c r="N80" s="866">
        <v>0</v>
      </c>
      <c r="O80" s="866">
        <v>0</v>
      </c>
      <c r="P80" s="865">
        <v>0</v>
      </c>
      <c r="Q80" s="865"/>
      <c r="R80" s="866"/>
      <c r="S80" s="866"/>
      <c r="T80" s="866"/>
      <c r="U80" s="144">
        <f t="shared" si="7"/>
        <v>0</v>
      </c>
      <c r="V80" s="1079"/>
      <c r="W80" s="1008"/>
      <c r="X80" s="840"/>
      <c r="Y80" s="1008"/>
      <c r="Z80" s="1008"/>
      <c r="AA80" s="1008"/>
      <c r="AB80" s="1008"/>
      <c r="AC80" s="1008"/>
      <c r="AD80" s="1008"/>
      <c r="AE80" s="1008"/>
      <c r="AF80" s="1008"/>
      <c r="AG80" s="1008"/>
      <c r="AH80" s="1008"/>
      <c r="AI80" s="1008"/>
      <c r="AJ80" s="1008"/>
    </row>
    <row r="81" spans="1:36" ht="15.75" customHeight="1">
      <c r="A81" s="840"/>
      <c r="B81" s="840"/>
      <c r="C81" s="840"/>
      <c r="D81" s="840"/>
      <c r="E81" s="840"/>
      <c r="F81" s="840"/>
      <c r="G81" s="840"/>
      <c r="H81" s="840"/>
      <c r="I81" s="840"/>
      <c r="J81" s="840"/>
      <c r="K81" s="840"/>
      <c r="L81" s="840"/>
      <c r="M81" s="840"/>
      <c r="N81" s="840"/>
      <c r="O81" s="840"/>
      <c r="P81" s="888"/>
      <c r="Q81" s="888"/>
      <c r="R81" s="840"/>
      <c r="S81" s="840"/>
      <c r="T81" s="840"/>
      <c r="U81" s="840"/>
      <c r="V81" s="840"/>
      <c r="W81" s="840"/>
      <c r="X81" s="840"/>
      <c r="Y81" s="840"/>
      <c r="Z81" s="840"/>
      <c r="AA81" s="840"/>
      <c r="AB81" s="840"/>
      <c r="AC81" s="840"/>
      <c r="AD81" s="888"/>
      <c r="AE81" s="840"/>
      <c r="AF81" s="1537"/>
      <c r="AG81" s="1537"/>
      <c r="AH81" s="840"/>
      <c r="AI81" s="888"/>
      <c r="AJ81" s="840"/>
    </row>
    <row r="82" spans="1:36" ht="15.75" customHeight="1">
      <c r="A82" s="840"/>
      <c r="B82" s="840"/>
      <c r="C82" s="840"/>
      <c r="D82" s="840"/>
      <c r="E82" s="840"/>
      <c r="F82" s="840"/>
      <c r="G82" s="840"/>
      <c r="H82" s="840"/>
      <c r="I82" s="840"/>
      <c r="J82" s="840"/>
      <c r="K82" s="840"/>
      <c r="L82" s="840"/>
      <c r="M82" s="840"/>
      <c r="N82" s="840"/>
      <c r="O82" s="840"/>
      <c r="P82" s="888"/>
      <c r="Q82" s="888"/>
      <c r="R82" s="840"/>
      <c r="S82" s="840"/>
      <c r="T82" s="840"/>
      <c r="U82" s="840"/>
      <c r="V82" s="840"/>
      <c r="W82" s="840"/>
      <c r="X82" s="840"/>
      <c r="Y82" s="840"/>
      <c r="Z82" s="840"/>
      <c r="AA82" s="840"/>
      <c r="AB82" s="840"/>
      <c r="AC82" s="840"/>
      <c r="AD82" s="888"/>
      <c r="AE82" s="840"/>
      <c r="AF82" s="1020"/>
      <c r="AG82" s="1020"/>
      <c r="AH82" s="840"/>
      <c r="AI82" s="888"/>
      <c r="AJ82" s="840"/>
    </row>
    <row r="83" spans="1:36" ht="15.75" customHeight="1">
      <c r="A83" s="840"/>
      <c r="B83" s="840"/>
      <c r="C83" s="840"/>
      <c r="D83" s="840"/>
      <c r="E83" s="840"/>
      <c r="F83" s="840"/>
      <c r="G83" s="840"/>
      <c r="H83" s="840"/>
      <c r="I83" s="840"/>
      <c r="J83" s="840"/>
      <c r="K83" s="840"/>
      <c r="L83" s="840"/>
      <c r="M83" s="840"/>
      <c r="N83" s="840"/>
      <c r="O83" s="840"/>
      <c r="P83" s="888"/>
      <c r="Q83" s="888"/>
      <c r="R83" s="840"/>
      <c r="S83" s="840"/>
      <c r="T83" s="840"/>
      <c r="U83" s="840"/>
      <c r="V83" s="840"/>
      <c r="W83" s="840"/>
      <c r="X83" s="840"/>
      <c r="Y83" s="840"/>
      <c r="Z83" s="840"/>
      <c r="AA83" s="840"/>
      <c r="AB83" s="840"/>
      <c r="AC83" s="840"/>
      <c r="AD83" s="888"/>
      <c r="AE83" s="840"/>
      <c r="AF83" s="1537"/>
      <c r="AG83" s="1537"/>
      <c r="AH83" s="840"/>
      <c r="AI83" s="888"/>
      <c r="AJ83" s="840"/>
    </row>
    <row r="84" spans="1:36" ht="15.75" customHeight="1">
      <c r="A84" s="840"/>
      <c r="B84" s="840"/>
      <c r="C84" s="840"/>
      <c r="D84" s="840"/>
      <c r="E84" s="840"/>
      <c r="F84" s="840"/>
      <c r="G84" s="840"/>
      <c r="H84" s="840"/>
      <c r="I84" s="840"/>
      <c r="J84" s="840"/>
      <c r="K84" s="840"/>
      <c r="L84" s="840"/>
      <c r="M84" s="840"/>
      <c r="N84" s="840"/>
      <c r="O84" s="840"/>
      <c r="P84" s="888"/>
      <c r="Q84" s="888"/>
      <c r="R84" s="840"/>
      <c r="S84" s="840"/>
      <c r="T84" s="840"/>
      <c r="U84" s="840"/>
      <c r="V84" s="840"/>
      <c r="W84" s="840"/>
      <c r="X84" s="840"/>
      <c r="Y84" s="840"/>
      <c r="Z84" s="840"/>
      <c r="AA84" s="840"/>
      <c r="AB84" s="840"/>
      <c r="AC84" s="840"/>
      <c r="AD84" s="888"/>
      <c r="AE84" s="840"/>
      <c r="AF84" s="1020"/>
      <c r="AG84" s="1020"/>
      <c r="AH84" s="840"/>
      <c r="AI84" s="888"/>
      <c r="AJ84" s="840"/>
    </row>
    <row r="85" spans="1:36" ht="15.75" customHeight="1">
      <c r="A85" s="840"/>
      <c r="B85" s="840"/>
      <c r="C85" s="840"/>
      <c r="D85" s="840"/>
      <c r="E85" s="840"/>
      <c r="F85" s="840"/>
      <c r="G85" s="840"/>
      <c r="H85" s="840"/>
      <c r="I85" s="840"/>
      <c r="J85" s="840"/>
      <c r="K85" s="840"/>
      <c r="L85" s="840"/>
      <c r="M85" s="840"/>
      <c r="N85" s="840"/>
      <c r="O85" s="840"/>
      <c r="P85" s="888"/>
      <c r="Q85" s="888"/>
      <c r="R85" s="840"/>
      <c r="S85" s="840"/>
      <c r="T85" s="840"/>
      <c r="U85" s="840"/>
      <c r="V85" s="840"/>
      <c r="W85" s="840"/>
      <c r="X85" s="840"/>
      <c r="Y85" s="840"/>
      <c r="Z85" s="840"/>
      <c r="AA85" s="840"/>
      <c r="AB85" s="840"/>
      <c r="AC85" s="840"/>
      <c r="AD85" s="888"/>
      <c r="AE85" s="840"/>
      <c r="AF85" s="1537"/>
      <c r="AG85" s="1537"/>
      <c r="AH85" s="840"/>
      <c r="AI85" s="888"/>
      <c r="AJ85" s="840"/>
    </row>
    <row r="86" spans="1:36" ht="15.75" customHeight="1">
      <c r="A86" s="840"/>
      <c r="B86" s="840"/>
      <c r="C86" s="840"/>
      <c r="D86" s="840"/>
      <c r="E86" s="840"/>
      <c r="F86" s="840"/>
      <c r="G86" s="840"/>
      <c r="H86" s="840"/>
      <c r="I86" s="840"/>
      <c r="J86" s="840"/>
      <c r="K86" s="840"/>
      <c r="L86" s="840"/>
      <c r="M86" s="840"/>
      <c r="N86" s="840"/>
      <c r="O86" s="840"/>
      <c r="P86" s="888"/>
      <c r="Q86" s="888"/>
      <c r="R86" s="840"/>
      <c r="S86" s="840"/>
      <c r="T86" s="840"/>
      <c r="U86" s="840"/>
      <c r="V86" s="840"/>
      <c r="W86" s="840"/>
      <c r="X86" s="840"/>
      <c r="Y86" s="840"/>
      <c r="Z86" s="840"/>
      <c r="AA86" s="840"/>
      <c r="AB86" s="840"/>
      <c r="AC86" s="840"/>
      <c r="AD86" s="888"/>
      <c r="AE86" s="840"/>
      <c r="AF86" s="1020"/>
      <c r="AG86" s="1020"/>
      <c r="AH86" s="840"/>
      <c r="AI86" s="888"/>
      <c r="AJ86" s="840"/>
    </row>
    <row r="87" spans="1:36" ht="15.75" customHeight="1">
      <c r="A87" s="840"/>
      <c r="B87" s="840"/>
      <c r="C87" s="840"/>
      <c r="D87" s="840"/>
      <c r="E87" s="840"/>
      <c r="F87" s="840"/>
      <c r="G87" s="840"/>
      <c r="H87" s="840"/>
      <c r="I87" s="840"/>
      <c r="J87" s="840"/>
      <c r="K87" s="840"/>
      <c r="L87" s="840"/>
      <c r="M87" s="840"/>
      <c r="N87" s="840"/>
      <c r="O87" s="840"/>
      <c r="P87" s="888"/>
      <c r="Q87" s="888"/>
      <c r="R87" s="840"/>
      <c r="S87" s="840"/>
      <c r="T87" s="840"/>
      <c r="U87" s="840"/>
      <c r="V87" s="840"/>
      <c r="W87" s="840"/>
      <c r="X87" s="840"/>
      <c r="Y87" s="840"/>
      <c r="Z87" s="840"/>
      <c r="AA87" s="840"/>
      <c r="AB87" s="840"/>
      <c r="AC87" s="840"/>
      <c r="AD87" s="888"/>
      <c r="AE87" s="840"/>
      <c r="AF87" s="1537"/>
      <c r="AG87" s="1537"/>
      <c r="AH87" s="840"/>
      <c r="AI87" s="888"/>
      <c r="AJ87" s="840"/>
    </row>
    <row r="88" spans="1:36" ht="15.75" customHeight="1">
      <c r="A88" s="840"/>
      <c r="B88" s="840"/>
      <c r="C88" s="840"/>
      <c r="D88" s="840"/>
      <c r="E88" s="840"/>
      <c r="F88" s="840"/>
      <c r="G88" s="840"/>
      <c r="H88" s="840"/>
      <c r="I88" s="840"/>
      <c r="J88" s="840"/>
      <c r="K88" s="840"/>
      <c r="L88" s="840"/>
      <c r="M88" s="840"/>
      <c r="N88" s="840"/>
      <c r="O88" s="840"/>
      <c r="P88" s="888"/>
      <c r="Q88" s="888"/>
      <c r="R88" s="840"/>
      <c r="S88" s="840"/>
      <c r="T88" s="840"/>
      <c r="U88" s="840"/>
      <c r="V88" s="840"/>
      <c r="W88" s="840"/>
      <c r="X88" s="840"/>
      <c r="Y88" s="840"/>
      <c r="Z88" s="840"/>
      <c r="AA88" s="840"/>
      <c r="AB88" s="840"/>
      <c r="AC88" s="840"/>
      <c r="AD88" s="888"/>
      <c r="AE88" s="840"/>
      <c r="AF88" s="1020"/>
      <c r="AG88" s="1020"/>
      <c r="AH88" s="840"/>
      <c r="AI88" s="888"/>
      <c r="AJ88" s="840"/>
    </row>
    <row r="89" spans="1:36" ht="15.75" customHeight="1">
      <c r="A89" s="840"/>
      <c r="B89" s="840"/>
      <c r="C89" s="840"/>
      <c r="D89" s="840"/>
      <c r="E89" s="840"/>
      <c r="F89" s="840"/>
      <c r="G89" s="840"/>
      <c r="H89" s="840"/>
      <c r="I89" s="840"/>
      <c r="J89" s="840"/>
      <c r="K89" s="840"/>
      <c r="L89" s="840"/>
      <c r="M89" s="840"/>
      <c r="N89" s="840"/>
      <c r="O89" s="840"/>
      <c r="P89" s="888"/>
      <c r="Q89" s="888"/>
      <c r="R89" s="840"/>
      <c r="S89" s="840"/>
      <c r="T89" s="840"/>
      <c r="U89" s="840"/>
      <c r="V89" s="840"/>
      <c r="W89" s="840"/>
      <c r="X89" s="840"/>
      <c r="Y89" s="840"/>
      <c r="Z89" s="840"/>
      <c r="AA89" s="840"/>
      <c r="AB89" s="840"/>
      <c r="AC89" s="840"/>
      <c r="AD89" s="888"/>
      <c r="AE89" s="840"/>
      <c r="AF89" s="1537"/>
      <c r="AG89" s="1537"/>
      <c r="AH89" s="840"/>
      <c r="AI89" s="888"/>
      <c r="AJ89" s="840"/>
    </row>
    <row r="90" spans="1:36" ht="15.75" customHeight="1">
      <c r="A90" s="840"/>
      <c r="B90" s="840"/>
      <c r="C90" s="840"/>
      <c r="D90" s="840"/>
      <c r="E90" s="840"/>
      <c r="F90" s="840"/>
      <c r="G90" s="840"/>
      <c r="H90" s="840"/>
      <c r="I90" s="840"/>
      <c r="J90" s="840"/>
      <c r="K90" s="840"/>
      <c r="L90" s="840"/>
      <c r="M90" s="840"/>
      <c r="N90" s="840"/>
      <c r="O90" s="840"/>
      <c r="P90" s="888"/>
      <c r="Q90" s="888"/>
      <c r="R90" s="840"/>
      <c r="S90" s="840"/>
      <c r="T90" s="840"/>
      <c r="U90" s="840"/>
      <c r="V90" s="840"/>
      <c r="W90" s="840"/>
      <c r="X90" s="840"/>
      <c r="Y90" s="840"/>
      <c r="Z90" s="840"/>
      <c r="AA90" s="840"/>
      <c r="AB90" s="840"/>
      <c r="AC90" s="840"/>
      <c r="AD90" s="888"/>
      <c r="AE90" s="840"/>
      <c r="AF90" s="1020"/>
      <c r="AG90" s="1020"/>
      <c r="AH90" s="840"/>
      <c r="AI90" s="888"/>
      <c r="AJ90" s="840"/>
    </row>
    <row r="91" spans="1:36" ht="15.75" customHeight="1">
      <c r="A91" s="840"/>
      <c r="B91" s="840"/>
      <c r="C91" s="840"/>
      <c r="D91" s="840"/>
      <c r="E91" s="840"/>
      <c r="F91" s="840"/>
      <c r="G91" s="840"/>
      <c r="H91" s="840"/>
      <c r="I91" s="840"/>
      <c r="J91" s="840"/>
      <c r="K91" s="840"/>
      <c r="L91" s="840"/>
      <c r="M91" s="840"/>
      <c r="N91" s="840"/>
      <c r="O91" s="840"/>
      <c r="P91" s="888"/>
      <c r="Q91" s="888"/>
      <c r="R91" s="840"/>
      <c r="S91" s="840"/>
      <c r="T91" s="840"/>
      <c r="U91" s="840"/>
      <c r="V91" s="840"/>
      <c r="W91" s="840"/>
      <c r="X91" s="840"/>
      <c r="Y91" s="840"/>
      <c r="Z91" s="840"/>
      <c r="AA91" s="840"/>
      <c r="AB91" s="840"/>
      <c r="AC91" s="840"/>
      <c r="AD91" s="888"/>
      <c r="AE91" s="840"/>
      <c r="AF91" s="840"/>
      <c r="AG91" s="840"/>
      <c r="AH91" s="840"/>
      <c r="AI91" s="888"/>
      <c r="AJ91" s="840"/>
    </row>
    <row r="92" spans="1:36" ht="15.75" customHeight="1">
      <c r="A92" s="840"/>
      <c r="B92" s="840"/>
      <c r="C92" s="840"/>
      <c r="D92" s="840"/>
      <c r="E92" s="840"/>
      <c r="F92" s="840"/>
      <c r="G92" s="840"/>
      <c r="H92" s="840"/>
      <c r="I92" s="840"/>
      <c r="J92" s="840"/>
      <c r="K92" s="840"/>
      <c r="L92" s="840"/>
      <c r="M92" s="840"/>
      <c r="N92" s="840"/>
      <c r="O92" s="840"/>
      <c r="P92" s="888"/>
      <c r="Q92" s="888"/>
      <c r="R92" s="840"/>
      <c r="S92" s="840"/>
      <c r="T92" s="840"/>
      <c r="U92" s="840"/>
      <c r="V92" s="840"/>
      <c r="W92" s="840"/>
      <c r="X92" s="840"/>
      <c r="Y92" s="840"/>
      <c r="Z92" s="840"/>
      <c r="AA92" s="840"/>
      <c r="AB92" s="840"/>
      <c r="AC92" s="840"/>
      <c r="AD92" s="888"/>
      <c r="AE92" s="840"/>
      <c r="AF92" s="840"/>
      <c r="AG92" s="840"/>
      <c r="AH92" s="840"/>
      <c r="AI92" s="888"/>
      <c r="AJ92" s="840"/>
    </row>
    <row r="93" spans="1:36" ht="15.75" customHeight="1">
      <c r="A93" s="840"/>
      <c r="B93" s="840"/>
      <c r="C93" s="840"/>
      <c r="D93" s="840"/>
      <c r="E93" s="840"/>
      <c r="F93" s="840"/>
      <c r="G93" s="840"/>
      <c r="H93" s="840"/>
      <c r="I93" s="840"/>
      <c r="J93" s="840"/>
      <c r="K93" s="840"/>
      <c r="L93" s="840"/>
      <c r="M93" s="840"/>
      <c r="N93" s="840"/>
      <c r="O93" s="840"/>
      <c r="P93" s="888"/>
      <c r="Q93" s="888"/>
      <c r="R93" s="840"/>
      <c r="S93" s="840"/>
      <c r="T93" s="840"/>
      <c r="U93" s="840"/>
      <c r="V93" s="840"/>
      <c r="W93" s="840"/>
      <c r="X93" s="840"/>
      <c r="Y93" s="840"/>
      <c r="Z93" s="840"/>
      <c r="AA93" s="840"/>
      <c r="AB93" s="840"/>
      <c r="AC93" s="840"/>
      <c r="AD93" s="888"/>
      <c r="AE93" s="840"/>
      <c r="AF93" s="840"/>
      <c r="AG93" s="840"/>
      <c r="AH93" s="840"/>
      <c r="AI93" s="888"/>
      <c r="AJ93" s="840"/>
    </row>
    <row r="94" spans="1:36" ht="15.75" customHeight="1">
      <c r="A94" s="840"/>
      <c r="B94" s="840"/>
      <c r="C94" s="840"/>
      <c r="D94" s="840"/>
      <c r="E94" s="840"/>
      <c r="F94" s="840"/>
      <c r="G94" s="840"/>
      <c r="H94" s="840"/>
      <c r="I94" s="840"/>
      <c r="J94" s="840"/>
      <c r="K94" s="840"/>
      <c r="L94" s="840"/>
      <c r="M94" s="840"/>
      <c r="N94" s="840"/>
      <c r="O94" s="840"/>
      <c r="P94" s="888"/>
      <c r="Q94" s="888"/>
      <c r="R94" s="840"/>
      <c r="S94" s="840"/>
      <c r="T94" s="840"/>
      <c r="U94" s="840"/>
      <c r="V94" s="840"/>
      <c r="W94" s="840"/>
      <c r="X94" s="840"/>
      <c r="Y94" s="840"/>
      <c r="Z94" s="840"/>
      <c r="AA94" s="840"/>
      <c r="AB94" s="840"/>
      <c r="AC94" s="840"/>
      <c r="AD94" s="888"/>
      <c r="AE94" s="840"/>
      <c r="AF94" s="840"/>
      <c r="AG94" s="840"/>
      <c r="AH94" s="840"/>
      <c r="AI94" s="888"/>
      <c r="AJ94" s="840"/>
    </row>
    <row r="95" spans="1:36" ht="15.75" customHeight="1">
      <c r="A95" s="840"/>
      <c r="B95" s="840"/>
      <c r="C95" s="840"/>
      <c r="D95" s="840"/>
      <c r="E95" s="840"/>
      <c r="F95" s="840"/>
      <c r="G95" s="840"/>
      <c r="H95" s="840"/>
      <c r="I95" s="840"/>
      <c r="J95" s="840"/>
      <c r="K95" s="840"/>
      <c r="L95" s="840"/>
      <c r="M95" s="840"/>
      <c r="N95" s="840"/>
      <c r="O95" s="840"/>
      <c r="P95" s="888"/>
      <c r="Q95" s="888"/>
      <c r="R95" s="840"/>
      <c r="S95" s="840"/>
      <c r="T95" s="840"/>
      <c r="U95" s="840"/>
      <c r="V95" s="840"/>
      <c r="W95" s="840"/>
      <c r="X95" s="840"/>
      <c r="Y95" s="840"/>
      <c r="Z95" s="840"/>
      <c r="AA95" s="840"/>
      <c r="AB95" s="840"/>
      <c r="AC95" s="840"/>
      <c r="AD95" s="888"/>
      <c r="AE95" s="840"/>
      <c r="AF95" s="840"/>
      <c r="AG95" s="840"/>
      <c r="AH95" s="840"/>
      <c r="AI95" s="888"/>
      <c r="AJ95" s="840"/>
    </row>
    <row r="96" spans="1:36" ht="15.75" customHeight="1">
      <c r="A96" s="840"/>
      <c r="B96" s="840"/>
      <c r="C96" s="840"/>
      <c r="D96" s="840"/>
      <c r="E96" s="840"/>
      <c r="F96" s="840"/>
      <c r="G96" s="840"/>
      <c r="H96" s="840"/>
      <c r="I96" s="840"/>
      <c r="J96" s="840"/>
      <c r="K96" s="840"/>
      <c r="L96" s="840"/>
      <c r="M96" s="840"/>
      <c r="N96" s="840"/>
      <c r="O96" s="840"/>
      <c r="P96" s="888"/>
      <c r="Q96" s="888"/>
      <c r="R96" s="840"/>
      <c r="S96" s="840"/>
      <c r="T96" s="840"/>
      <c r="U96" s="840"/>
      <c r="V96" s="840"/>
      <c r="W96" s="840"/>
      <c r="X96" s="840"/>
      <c r="Y96" s="840"/>
      <c r="Z96" s="840"/>
      <c r="AA96" s="840"/>
      <c r="AB96" s="840"/>
      <c r="AC96" s="840"/>
      <c r="AD96" s="888"/>
      <c r="AE96" s="840"/>
      <c r="AF96" s="840"/>
      <c r="AG96" s="840"/>
      <c r="AH96" s="840"/>
      <c r="AI96" s="888"/>
      <c r="AJ96" s="840"/>
    </row>
    <row r="97" spans="1:36" ht="15.75" customHeight="1">
      <c r="A97" s="840"/>
      <c r="B97" s="840"/>
      <c r="C97" s="840"/>
      <c r="D97" s="840"/>
      <c r="E97" s="840"/>
      <c r="F97" s="840"/>
      <c r="G97" s="840"/>
      <c r="H97" s="840"/>
      <c r="I97" s="840"/>
      <c r="J97" s="840"/>
      <c r="K97" s="840"/>
      <c r="L97" s="840"/>
      <c r="M97" s="840"/>
      <c r="N97" s="840"/>
      <c r="O97" s="840"/>
      <c r="P97" s="888"/>
      <c r="Q97" s="888"/>
      <c r="R97" s="840"/>
      <c r="S97" s="840"/>
      <c r="T97" s="840"/>
      <c r="U97" s="840"/>
      <c r="V97" s="840"/>
      <c r="W97" s="840"/>
      <c r="X97" s="840"/>
      <c r="Y97" s="840"/>
      <c r="Z97" s="840"/>
      <c r="AA97" s="840"/>
      <c r="AB97" s="840"/>
      <c r="AC97" s="840"/>
      <c r="AD97" s="888"/>
      <c r="AE97" s="840"/>
      <c r="AF97" s="840"/>
      <c r="AG97" s="840"/>
      <c r="AH97" s="840"/>
      <c r="AI97" s="888"/>
      <c r="AJ97" s="840"/>
    </row>
    <row r="98" spans="1:36" ht="15.75" customHeight="1">
      <c r="A98" s="840"/>
      <c r="B98" s="840"/>
      <c r="C98" s="840"/>
      <c r="D98" s="840"/>
      <c r="E98" s="840"/>
      <c r="F98" s="840"/>
      <c r="G98" s="840"/>
      <c r="H98" s="840"/>
      <c r="I98" s="840"/>
      <c r="J98" s="840"/>
      <c r="K98" s="840"/>
      <c r="L98" s="840"/>
      <c r="M98" s="840"/>
      <c r="N98" s="840"/>
      <c r="O98" s="840"/>
      <c r="P98" s="888"/>
      <c r="Q98" s="888"/>
      <c r="R98" s="840"/>
      <c r="S98" s="840"/>
      <c r="T98" s="840"/>
      <c r="U98" s="840"/>
      <c r="V98" s="840"/>
      <c r="W98" s="840"/>
      <c r="X98" s="840"/>
      <c r="Y98" s="840"/>
      <c r="Z98" s="840"/>
      <c r="AA98" s="840"/>
      <c r="AB98" s="840"/>
      <c r="AC98" s="840"/>
      <c r="AD98" s="888"/>
      <c r="AE98" s="840"/>
      <c r="AF98" s="840"/>
      <c r="AG98" s="840"/>
      <c r="AH98" s="840"/>
      <c r="AI98" s="888"/>
      <c r="AJ98" s="840"/>
    </row>
    <row r="99" spans="1:36" ht="15.75" customHeight="1">
      <c r="A99" s="840"/>
      <c r="B99" s="840"/>
      <c r="C99" s="840"/>
      <c r="D99" s="840"/>
      <c r="E99" s="840"/>
      <c r="F99" s="840"/>
      <c r="G99" s="840"/>
      <c r="H99" s="840"/>
      <c r="I99" s="840"/>
      <c r="J99" s="840"/>
      <c r="K99" s="840"/>
      <c r="L99" s="840"/>
      <c r="M99" s="840"/>
      <c r="N99" s="840"/>
      <c r="O99" s="840"/>
      <c r="P99" s="888"/>
      <c r="Q99" s="888"/>
      <c r="R99" s="840"/>
      <c r="S99" s="840"/>
      <c r="T99" s="840"/>
      <c r="U99" s="840"/>
      <c r="V99" s="840"/>
      <c r="W99" s="840"/>
      <c r="X99" s="840"/>
      <c r="Y99" s="840"/>
      <c r="Z99" s="840"/>
      <c r="AA99" s="840"/>
      <c r="AB99" s="840"/>
      <c r="AC99" s="840"/>
      <c r="AD99" s="888"/>
      <c r="AE99" s="840"/>
      <c r="AF99" s="840"/>
      <c r="AG99" s="840"/>
      <c r="AH99" s="840"/>
      <c r="AI99" s="888"/>
      <c r="AJ99" s="840"/>
    </row>
    <row r="100" spans="1:36" ht="15.75" customHeight="1">
      <c r="A100" s="840"/>
      <c r="B100" s="840"/>
      <c r="C100" s="840"/>
      <c r="D100" s="840"/>
      <c r="E100" s="840"/>
      <c r="F100" s="840"/>
      <c r="G100" s="840"/>
      <c r="H100" s="840"/>
      <c r="I100" s="840"/>
      <c r="J100" s="840"/>
      <c r="K100" s="840"/>
      <c r="L100" s="840"/>
      <c r="M100" s="840"/>
      <c r="N100" s="840"/>
      <c r="O100" s="840"/>
      <c r="P100" s="888"/>
      <c r="Q100" s="888"/>
      <c r="R100" s="840"/>
      <c r="S100" s="840"/>
      <c r="T100" s="840"/>
      <c r="U100" s="840"/>
      <c r="V100" s="840"/>
      <c r="W100" s="840"/>
      <c r="X100" s="840"/>
      <c r="Y100" s="840"/>
      <c r="Z100" s="840"/>
      <c r="AA100" s="840"/>
      <c r="AB100" s="840"/>
      <c r="AC100" s="840"/>
      <c r="AD100" s="888"/>
      <c r="AE100" s="840"/>
      <c r="AF100" s="840"/>
      <c r="AG100" s="840"/>
      <c r="AH100" s="840"/>
      <c r="AI100" s="888"/>
      <c r="AJ100" s="840"/>
    </row>
    <row r="101" spans="1:36" ht="15.75" customHeight="1">
      <c r="A101" s="840"/>
      <c r="B101" s="840"/>
      <c r="C101" s="840"/>
      <c r="D101" s="840"/>
      <c r="E101" s="840"/>
      <c r="F101" s="840"/>
      <c r="G101" s="840"/>
      <c r="H101" s="840"/>
      <c r="I101" s="840"/>
      <c r="J101" s="840"/>
      <c r="K101" s="840"/>
      <c r="L101" s="840"/>
      <c r="M101" s="840"/>
      <c r="N101" s="840"/>
      <c r="O101" s="840"/>
      <c r="P101" s="888"/>
      <c r="Q101" s="888"/>
      <c r="R101" s="840"/>
      <c r="S101" s="840"/>
      <c r="T101" s="840"/>
      <c r="U101" s="840"/>
      <c r="V101" s="840"/>
      <c r="W101" s="840"/>
      <c r="X101" s="840"/>
      <c r="Y101" s="840"/>
      <c r="Z101" s="840"/>
      <c r="AA101" s="840"/>
      <c r="AB101" s="840"/>
      <c r="AC101" s="840"/>
      <c r="AD101" s="888"/>
      <c r="AE101" s="840"/>
      <c r="AF101" s="840"/>
      <c r="AG101" s="840"/>
      <c r="AH101" s="840"/>
      <c r="AI101" s="888"/>
      <c r="AJ101" s="840"/>
    </row>
    <row r="102" spans="1:36" ht="15.75" customHeight="1">
      <c r="A102" s="840"/>
      <c r="B102" s="840"/>
      <c r="C102" s="840"/>
      <c r="D102" s="840"/>
      <c r="E102" s="840"/>
      <c r="F102" s="840"/>
      <c r="G102" s="840"/>
      <c r="H102" s="840"/>
      <c r="I102" s="840"/>
      <c r="J102" s="840"/>
      <c r="K102" s="840"/>
      <c r="L102" s="840"/>
      <c r="M102" s="840"/>
      <c r="N102" s="840"/>
      <c r="O102" s="840"/>
      <c r="P102" s="888"/>
      <c r="Q102" s="888"/>
      <c r="R102" s="840"/>
      <c r="S102" s="840"/>
      <c r="T102" s="840"/>
      <c r="U102" s="840"/>
      <c r="V102" s="840"/>
      <c r="W102" s="840"/>
      <c r="X102" s="840"/>
      <c r="Y102" s="840"/>
      <c r="Z102" s="840"/>
      <c r="AA102" s="840"/>
      <c r="AB102" s="840"/>
      <c r="AC102" s="840"/>
      <c r="AD102" s="888"/>
      <c r="AE102" s="840"/>
      <c r="AF102" s="840"/>
      <c r="AG102" s="840"/>
      <c r="AH102" s="840"/>
      <c r="AI102" s="888"/>
      <c r="AJ102" s="840"/>
    </row>
    <row r="103" spans="1:36" ht="15.75" customHeight="1">
      <c r="A103" s="840"/>
      <c r="B103" s="840"/>
      <c r="C103" s="840"/>
      <c r="D103" s="840"/>
      <c r="E103" s="840"/>
      <c r="F103" s="840"/>
      <c r="G103" s="840"/>
      <c r="H103" s="840"/>
      <c r="I103" s="840"/>
      <c r="J103" s="840"/>
      <c r="K103" s="840"/>
      <c r="L103" s="840"/>
      <c r="M103" s="840"/>
      <c r="N103" s="840"/>
      <c r="O103" s="840"/>
      <c r="P103" s="888"/>
      <c r="Q103" s="888"/>
      <c r="R103" s="840"/>
      <c r="S103" s="840"/>
      <c r="T103" s="840"/>
      <c r="U103" s="840"/>
      <c r="V103" s="840"/>
      <c r="W103" s="840"/>
      <c r="X103" s="840"/>
      <c r="Y103" s="840"/>
      <c r="Z103" s="840"/>
      <c r="AA103" s="840"/>
      <c r="AB103" s="840"/>
      <c r="AC103" s="840"/>
      <c r="AD103" s="888"/>
      <c r="AE103" s="840"/>
      <c r="AF103" s="840"/>
      <c r="AG103" s="840"/>
      <c r="AH103" s="840"/>
      <c r="AI103" s="888"/>
      <c r="AJ103" s="840"/>
    </row>
    <row r="104" spans="1:36" ht="15.75" customHeight="1">
      <c r="A104" s="840"/>
      <c r="B104" s="840"/>
      <c r="C104" s="840"/>
      <c r="D104" s="840"/>
      <c r="E104" s="840"/>
      <c r="F104" s="840"/>
      <c r="G104" s="840"/>
      <c r="H104" s="840"/>
      <c r="I104" s="840"/>
      <c r="J104" s="840"/>
      <c r="K104" s="840"/>
      <c r="L104" s="840"/>
      <c r="M104" s="840"/>
      <c r="N104" s="840"/>
      <c r="O104" s="840"/>
      <c r="P104" s="888"/>
      <c r="Q104" s="888"/>
      <c r="R104" s="840"/>
      <c r="S104" s="840"/>
      <c r="T104" s="840"/>
      <c r="U104" s="840"/>
      <c r="V104" s="840"/>
      <c r="W104" s="840"/>
      <c r="X104" s="840"/>
      <c r="Y104" s="840"/>
      <c r="Z104" s="840"/>
      <c r="AA104" s="840"/>
      <c r="AB104" s="840"/>
      <c r="AC104" s="840"/>
      <c r="AD104" s="888"/>
      <c r="AE104" s="840"/>
      <c r="AF104" s="840"/>
      <c r="AG104" s="840"/>
      <c r="AH104" s="840"/>
      <c r="AI104" s="888"/>
      <c r="AJ104" s="840"/>
    </row>
    <row r="105" spans="1:36" ht="15.75" customHeight="1">
      <c r="A105" s="840"/>
      <c r="B105" s="840"/>
      <c r="C105" s="840"/>
      <c r="D105" s="840"/>
      <c r="E105" s="840"/>
      <c r="F105" s="840"/>
      <c r="G105" s="840"/>
      <c r="H105" s="840"/>
      <c r="I105" s="840"/>
      <c r="J105" s="840"/>
      <c r="K105" s="840"/>
      <c r="L105" s="840"/>
      <c r="M105" s="840"/>
      <c r="N105" s="840"/>
      <c r="O105" s="840"/>
      <c r="P105" s="888"/>
      <c r="Q105" s="888"/>
      <c r="R105" s="840"/>
      <c r="S105" s="840"/>
      <c r="T105" s="840"/>
      <c r="U105" s="840"/>
      <c r="V105" s="840"/>
      <c r="W105" s="840"/>
      <c r="X105" s="840"/>
      <c r="Y105" s="840"/>
      <c r="Z105" s="840"/>
      <c r="AA105" s="840"/>
      <c r="AB105" s="840"/>
      <c r="AC105" s="840"/>
      <c r="AD105" s="888"/>
      <c r="AE105" s="840"/>
      <c r="AF105" s="840"/>
      <c r="AG105" s="840"/>
      <c r="AH105" s="840"/>
      <c r="AI105" s="888"/>
      <c r="AJ105" s="840"/>
    </row>
    <row r="106" spans="1:36" ht="15.75" customHeight="1">
      <c r="A106" s="840"/>
      <c r="B106" s="840"/>
      <c r="C106" s="840"/>
      <c r="D106" s="840"/>
      <c r="E106" s="840"/>
      <c r="F106" s="840"/>
      <c r="G106" s="840"/>
      <c r="H106" s="840"/>
      <c r="I106" s="840"/>
      <c r="J106" s="840"/>
      <c r="K106" s="840"/>
      <c r="L106" s="840"/>
      <c r="M106" s="840"/>
      <c r="N106" s="840"/>
      <c r="O106" s="840"/>
      <c r="P106" s="888"/>
      <c r="Q106" s="888"/>
      <c r="R106" s="840"/>
      <c r="S106" s="840"/>
      <c r="T106" s="840"/>
      <c r="U106" s="840"/>
      <c r="V106" s="840"/>
      <c r="W106" s="840"/>
      <c r="X106" s="840"/>
      <c r="Y106" s="840"/>
      <c r="Z106" s="840"/>
      <c r="AA106" s="840"/>
      <c r="AB106" s="840"/>
      <c r="AC106" s="840"/>
      <c r="AD106" s="888"/>
      <c r="AE106" s="840"/>
      <c r="AF106" s="840"/>
      <c r="AG106" s="840"/>
      <c r="AH106" s="840"/>
      <c r="AI106" s="888"/>
      <c r="AJ106" s="840"/>
    </row>
    <row r="107" spans="1:36" ht="15.75" customHeight="1">
      <c r="A107" s="840"/>
      <c r="B107" s="840"/>
      <c r="C107" s="840"/>
      <c r="D107" s="840"/>
      <c r="E107" s="840"/>
      <c r="F107" s="840"/>
      <c r="G107" s="840"/>
      <c r="H107" s="840"/>
      <c r="I107" s="840"/>
      <c r="J107" s="840"/>
      <c r="K107" s="840"/>
      <c r="L107" s="840"/>
      <c r="M107" s="840"/>
      <c r="N107" s="840"/>
      <c r="O107" s="840"/>
      <c r="P107" s="888"/>
      <c r="Q107" s="888"/>
      <c r="R107" s="840"/>
      <c r="S107" s="840"/>
      <c r="T107" s="840"/>
      <c r="U107" s="840"/>
      <c r="V107" s="840"/>
      <c r="W107" s="840"/>
      <c r="X107" s="840"/>
      <c r="Y107" s="840"/>
      <c r="Z107" s="840"/>
      <c r="AA107" s="840"/>
      <c r="AB107" s="840"/>
      <c r="AC107" s="840"/>
      <c r="AD107" s="888"/>
      <c r="AE107" s="840"/>
      <c r="AF107" s="840"/>
      <c r="AG107" s="840"/>
      <c r="AH107" s="840"/>
      <c r="AI107" s="888"/>
      <c r="AJ107" s="840"/>
    </row>
    <row r="108" spans="1:36" ht="15.75" customHeight="1">
      <c r="A108" s="840"/>
      <c r="B108" s="840"/>
      <c r="C108" s="840"/>
      <c r="D108" s="840"/>
      <c r="E108" s="840"/>
      <c r="F108" s="840"/>
      <c r="G108" s="840"/>
      <c r="H108" s="840"/>
      <c r="I108" s="840"/>
      <c r="J108" s="840"/>
      <c r="K108" s="840"/>
      <c r="L108" s="840"/>
      <c r="M108" s="840"/>
      <c r="N108" s="840"/>
      <c r="O108" s="840"/>
      <c r="P108" s="888"/>
      <c r="Q108" s="888"/>
      <c r="R108" s="840"/>
      <c r="S108" s="840"/>
      <c r="T108" s="840"/>
      <c r="U108" s="840"/>
      <c r="V108" s="840"/>
      <c r="W108" s="840"/>
      <c r="X108" s="840"/>
      <c r="Y108" s="840"/>
      <c r="Z108" s="840"/>
      <c r="AA108" s="840"/>
      <c r="AB108" s="840"/>
      <c r="AC108" s="840"/>
      <c r="AD108" s="888"/>
      <c r="AE108" s="840"/>
      <c r="AF108" s="840"/>
      <c r="AG108" s="840"/>
      <c r="AH108" s="840"/>
      <c r="AI108" s="888"/>
      <c r="AJ108" s="840"/>
    </row>
    <row r="109" spans="1:36" ht="15.75" customHeight="1">
      <c r="A109" s="840"/>
      <c r="B109" s="840"/>
      <c r="C109" s="840"/>
      <c r="D109" s="840"/>
      <c r="E109" s="840"/>
      <c r="F109" s="840"/>
      <c r="G109" s="840"/>
      <c r="H109" s="840"/>
      <c r="I109" s="840"/>
      <c r="J109" s="840"/>
      <c r="K109" s="840"/>
      <c r="L109" s="840"/>
      <c r="M109" s="840"/>
      <c r="N109" s="840"/>
      <c r="O109" s="840"/>
      <c r="P109" s="888"/>
      <c r="Q109" s="888"/>
      <c r="R109" s="840"/>
      <c r="S109" s="840"/>
      <c r="T109" s="840"/>
      <c r="U109" s="840"/>
      <c r="V109" s="840"/>
      <c r="W109" s="840"/>
      <c r="X109" s="840"/>
      <c r="Y109" s="840"/>
      <c r="Z109" s="840"/>
      <c r="AA109" s="840"/>
      <c r="AB109" s="840"/>
      <c r="AC109" s="840"/>
      <c r="AD109" s="888"/>
      <c r="AE109" s="840"/>
      <c r="AF109" s="840"/>
      <c r="AG109" s="840"/>
      <c r="AH109" s="840"/>
      <c r="AI109" s="888"/>
      <c r="AJ109" s="840"/>
    </row>
    <row r="110" spans="1:36" ht="15.75" customHeight="1">
      <c r="A110" s="840"/>
      <c r="B110" s="840"/>
      <c r="C110" s="840"/>
      <c r="D110" s="840"/>
      <c r="E110" s="840"/>
      <c r="F110" s="840"/>
      <c r="G110" s="840"/>
      <c r="H110" s="840"/>
      <c r="I110" s="840"/>
      <c r="J110" s="840"/>
      <c r="K110" s="840"/>
      <c r="L110" s="840"/>
      <c r="M110" s="840"/>
      <c r="N110" s="840"/>
      <c r="O110" s="840"/>
      <c r="P110" s="888"/>
      <c r="Q110" s="888"/>
      <c r="R110" s="840"/>
      <c r="S110" s="840"/>
      <c r="T110" s="840"/>
      <c r="U110" s="840"/>
      <c r="V110" s="840"/>
      <c r="W110" s="840"/>
      <c r="X110" s="840"/>
      <c r="Y110" s="840"/>
      <c r="Z110" s="840"/>
      <c r="AA110" s="840"/>
      <c r="AB110" s="840"/>
      <c r="AC110" s="840"/>
      <c r="AD110" s="888"/>
      <c r="AE110" s="840"/>
      <c r="AF110" s="840"/>
      <c r="AG110" s="840"/>
      <c r="AH110" s="840"/>
      <c r="AI110" s="888"/>
      <c r="AJ110" s="840"/>
    </row>
    <row r="111" spans="1:36" ht="15.75" customHeight="1">
      <c r="A111" s="840"/>
      <c r="B111" s="840"/>
      <c r="C111" s="840"/>
      <c r="D111" s="840"/>
      <c r="E111" s="840"/>
      <c r="F111" s="840"/>
      <c r="G111" s="840"/>
      <c r="H111" s="840"/>
      <c r="I111" s="840"/>
      <c r="J111" s="840"/>
      <c r="K111" s="840"/>
      <c r="L111" s="840"/>
      <c r="M111" s="840"/>
      <c r="N111" s="840"/>
      <c r="O111" s="840"/>
      <c r="P111" s="888"/>
      <c r="Q111" s="888"/>
      <c r="R111" s="840"/>
      <c r="S111" s="840"/>
      <c r="T111" s="840"/>
      <c r="U111" s="840"/>
      <c r="V111" s="840"/>
      <c r="W111" s="840"/>
      <c r="X111" s="840"/>
      <c r="Y111" s="840"/>
      <c r="Z111" s="840"/>
      <c r="AA111" s="840"/>
      <c r="AB111" s="840"/>
      <c r="AC111" s="840"/>
      <c r="AD111" s="888"/>
      <c r="AE111" s="840"/>
      <c r="AF111" s="840"/>
      <c r="AG111" s="840"/>
      <c r="AH111" s="840"/>
      <c r="AI111" s="888"/>
      <c r="AJ111" s="840"/>
    </row>
    <row r="112" spans="1:36" ht="15.75" customHeight="1">
      <c r="A112" s="840"/>
      <c r="B112" s="840"/>
      <c r="C112" s="840"/>
      <c r="D112" s="840"/>
      <c r="E112" s="840"/>
      <c r="F112" s="840"/>
      <c r="G112" s="840"/>
      <c r="H112" s="840"/>
      <c r="I112" s="840"/>
      <c r="J112" s="840"/>
      <c r="K112" s="840"/>
      <c r="L112" s="840"/>
      <c r="M112" s="840"/>
      <c r="N112" s="840"/>
      <c r="O112" s="840"/>
      <c r="P112" s="888"/>
      <c r="Q112" s="888"/>
      <c r="R112" s="840"/>
      <c r="S112" s="840"/>
      <c r="T112" s="840"/>
      <c r="U112" s="840"/>
      <c r="V112" s="840"/>
      <c r="W112" s="840"/>
      <c r="X112" s="840"/>
      <c r="Y112" s="840"/>
      <c r="Z112" s="840"/>
      <c r="AA112" s="840"/>
      <c r="AB112" s="840"/>
      <c r="AC112" s="840"/>
      <c r="AD112" s="888"/>
      <c r="AE112" s="840"/>
      <c r="AF112" s="840"/>
      <c r="AG112" s="840"/>
      <c r="AH112" s="840"/>
      <c r="AI112" s="888"/>
      <c r="AJ112" s="840"/>
    </row>
    <row r="113" spans="1:36" ht="15.75" customHeight="1">
      <c r="A113" s="840"/>
      <c r="B113" s="840"/>
      <c r="C113" s="840"/>
      <c r="D113" s="840"/>
      <c r="E113" s="840"/>
      <c r="F113" s="840"/>
      <c r="G113" s="840"/>
      <c r="H113" s="840"/>
      <c r="I113" s="840"/>
      <c r="J113" s="840"/>
      <c r="K113" s="840"/>
      <c r="L113" s="840"/>
      <c r="M113" s="840"/>
      <c r="N113" s="840"/>
      <c r="O113" s="840"/>
      <c r="P113" s="888"/>
      <c r="Q113" s="888"/>
      <c r="R113" s="840"/>
      <c r="S113" s="840"/>
      <c r="T113" s="840"/>
      <c r="U113" s="840"/>
      <c r="V113" s="840"/>
      <c r="W113" s="840"/>
      <c r="X113" s="840"/>
      <c r="Y113" s="840"/>
      <c r="Z113" s="840"/>
      <c r="AA113" s="840"/>
      <c r="AB113" s="840"/>
      <c r="AC113" s="840"/>
      <c r="AD113" s="888"/>
      <c r="AE113" s="840"/>
      <c r="AF113" s="840"/>
      <c r="AG113" s="840"/>
      <c r="AH113" s="840"/>
      <c r="AI113" s="888"/>
      <c r="AJ113" s="840"/>
    </row>
    <row r="114" spans="1:36" ht="15.75" customHeight="1">
      <c r="A114" s="840"/>
      <c r="B114" s="840"/>
      <c r="C114" s="840"/>
      <c r="D114" s="840"/>
      <c r="E114" s="840"/>
      <c r="F114" s="840"/>
      <c r="G114" s="840"/>
      <c r="H114" s="840"/>
      <c r="I114" s="840"/>
      <c r="J114" s="840"/>
      <c r="K114" s="840"/>
      <c r="L114" s="840"/>
      <c r="M114" s="840"/>
      <c r="N114" s="840"/>
      <c r="O114" s="840"/>
      <c r="P114" s="888"/>
      <c r="Q114" s="888"/>
      <c r="R114" s="840"/>
      <c r="S114" s="840"/>
      <c r="T114" s="840"/>
      <c r="U114" s="840"/>
      <c r="V114" s="840"/>
      <c r="W114" s="840"/>
      <c r="X114" s="840"/>
      <c r="Y114" s="840"/>
      <c r="Z114" s="840"/>
      <c r="AA114" s="840"/>
      <c r="AB114" s="840"/>
      <c r="AC114" s="840"/>
      <c r="AD114" s="888"/>
      <c r="AE114" s="840"/>
      <c r="AF114" s="840"/>
      <c r="AG114" s="840"/>
      <c r="AH114" s="840"/>
      <c r="AI114" s="888"/>
      <c r="AJ114" s="840"/>
    </row>
    <row r="115" spans="1:36" ht="15.75" customHeight="1">
      <c r="A115" s="840"/>
      <c r="B115" s="840"/>
      <c r="C115" s="840"/>
      <c r="D115" s="840"/>
      <c r="E115" s="840"/>
      <c r="F115" s="840"/>
      <c r="G115" s="840"/>
      <c r="H115" s="840"/>
      <c r="I115" s="840"/>
      <c r="J115" s="840"/>
      <c r="K115" s="840"/>
      <c r="L115" s="840"/>
      <c r="M115" s="840"/>
      <c r="N115" s="840"/>
      <c r="O115" s="840"/>
      <c r="P115" s="888"/>
      <c r="Q115" s="888"/>
      <c r="R115" s="840"/>
      <c r="S115" s="840"/>
      <c r="T115" s="840"/>
      <c r="U115" s="840"/>
      <c r="V115" s="840"/>
      <c r="W115" s="840"/>
      <c r="X115" s="840"/>
      <c r="Y115" s="840"/>
      <c r="Z115" s="840"/>
      <c r="AA115" s="840"/>
      <c r="AB115" s="840"/>
      <c r="AC115" s="840"/>
      <c r="AD115" s="888"/>
      <c r="AE115" s="840"/>
      <c r="AF115" s="840"/>
      <c r="AG115" s="840"/>
      <c r="AH115" s="840"/>
      <c r="AI115" s="888"/>
      <c r="AJ115" s="840"/>
    </row>
    <row r="116" spans="1:36" ht="15.75" customHeight="1">
      <c r="A116" s="840"/>
      <c r="B116" s="840"/>
      <c r="C116" s="840"/>
      <c r="D116" s="840"/>
      <c r="E116" s="840"/>
      <c r="F116" s="840"/>
      <c r="G116" s="840"/>
      <c r="H116" s="840"/>
      <c r="I116" s="840"/>
      <c r="J116" s="840"/>
      <c r="K116" s="840"/>
      <c r="L116" s="840"/>
      <c r="M116" s="840"/>
      <c r="N116" s="840"/>
      <c r="O116" s="840"/>
      <c r="P116" s="888"/>
      <c r="Q116" s="888"/>
      <c r="R116" s="840"/>
      <c r="S116" s="840"/>
      <c r="T116" s="840"/>
      <c r="U116" s="840"/>
      <c r="V116" s="840"/>
      <c r="W116" s="840"/>
      <c r="X116" s="840"/>
      <c r="Y116" s="840"/>
      <c r="Z116" s="840"/>
      <c r="AA116" s="840"/>
      <c r="AB116" s="840"/>
      <c r="AC116" s="840"/>
      <c r="AD116" s="888"/>
      <c r="AE116" s="840"/>
      <c r="AF116" s="840"/>
      <c r="AG116" s="840"/>
      <c r="AH116" s="840"/>
      <c r="AI116" s="888"/>
      <c r="AJ116" s="840"/>
    </row>
    <row r="117" spans="1:36" ht="15.75" customHeight="1">
      <c r="A117" s="840"/>
      <c r="B117" s="840"/>
      <c r="C117" s="840"/>
      <c r="D117" s="840"/>
      <c r="E117" s="840"/>
      <c r="F117" s="840"/>
      <c r="G117" s="840"/>
      <c r="H117" s="840"/>
      <c r="I117" s="840"/>
      <c r="J117" s="840"/>
      <c r="K117" s="840"/>
      <c r="L117" s="840"/>
      <c r="M117" s="840"/>
      <c r="N117" s="840"/>
      <c r="O117" s="840"/>
      <c r="P117" s="888"/>
      <c r="Q117" s="888"/>
      <c r="R117" s="840"/>
      <c r="S117" s="840"/>
      <c r="T117" s="840"/>
      <c r="U117" s="840"/>
      <c r="V117" s="840"/>
      <c r="W117" s="840"/>
      <c r="X117" s="840"/>
      <c r="Y117" s="840"/>
      <c r="Z117" s="840"/>
      <c r="AA117" s="840"/>
      <c r="AB117" s="840"/>
      <c r="AC117" s="840"/>
      <c r="AD117" s="888"/>
      <c r="AE117" s="840"/>
      <c r="AF117" s="840"/>
      <c r="AG117" s="840"/>
      <c r="AH117" s="840"/>
      <c r="AI117" s="888"/>
      <c r="AJ117" s="840"/>
    </row>
    <row r="118" spans="1:36" ht="15.75" customHeight="1">
      <c r="A118" s="840"/>
      <c r="B118" s="840"/>
      <c r="C118" s="840"/>
      <c r="D118" s="840"/>
      <c r="E118" s="840"/>
      <c r="F118" s="840"/>
      <c r="G118" s="840"/>
      <c r="H118" s="840"/>
      <c r="I118" s="840"/>
      <c r="J118" s="840"/>
      <c r="K118" s="840"/>
      <c r="L118" s="840"/>
      <c r="M118" s="840"/>
      <c r="N118" s="840"/>
      <c r="O118" s="840"/>
      <c r="P118" s="888"/>
      <c r="Q118" s="888"/>
      <c r="R118" s="840"/>
      <c r="S118" s="840"/>
      <c r="T118" s="840"/>
      <c r="U118" s="840"/>
      <c r="V118" s="840"/>
      <c r="W118" s="840"/>
      <c r="X118" s="840"/>
      <c r="Y118" s="840"/>
      <c r="Z118" s="840"/>
      <c r="AA118" s="840"/>
      <c r="AB118" s="840"/>
      <c r="AC118" s="840"/>
      <c r="AD118" s="888"/>
      <c r="AE118" s="840"/>
      <c r="AF118" s="840"/>
      <c r="AG118" s="840"/>
      <c r="AH118" s="840"/>
      <c r="AI118" s="888"/>
      <c r="AJ118" s="840"/>
    </row>
    <row r="119" spans="1:36" ht="15.75" customHeight="1">
      <c r="A119" s="840"/>
      <c r="B119" s="840"/>
      <c r="C119" s="840"/>
      <c r="D119" s="840"/>
      <c r="E119" s="840"/>
      <c r="F119" s="840"/>
      <c r="G119" s="840"/>
      <c r="H119" s="840"/>
      <c r="I119" s="840"/>
      <c r="J119" s="840"/>
      <c r="K119" s="840"/>
      <c r="L119" s="840"/>
      <c r="M119" s="840"/>
      <c r="N119" s="840"/>
      <c r="O119" s="840"/>
      <c r="P119" s="888"/>
      <c r="Q119" s="888"/>
      <c r="R119" s="840"/>
      <c r="S119" s="840"/>
      <c r="T119" s="840"/>
      <c r="U119" s="840"/>
      <c r="V119" s="840"/>
      <c r="W119" s="840"/>
      <c r="X119" s="840"/>
      <c r="Y119" s="840"/>
      <c r="Z119" s="840"/>
      <c r="AA119" s="840"/>
      <c r="AB119" s="840"/>
      <c r="AC119" s="840"/>
      <c r="AD119" s="888"/>
      <c r="AE119" s="840"/>
      <c r="AF119" s="840"/>
      <c r="AG119" s="840"/>
      <c r="AH119" s="840"/>
      <c r="AI119" s="888"/>
      <c r="AJ119" s="840"/>
    </row>
    <row r="120" spans="1:36" ht="15.75" customHeight="1">
      <c r="A120" s="840"/>
      <c r="B120" s="840"/>
      <c r="C120" s="840"/>
      <c r="D120" s="840"/>
      <c r="E120" s="840"/>
      <c r="F120" s="840"/>
      <c r="G120" s="840"/>
      <c r="H120" s="840"/>
      <c r="I120" s="840"/>
      <c r="J120" s="840"/>
      <c r="K120" s="840"/>
      <c r="L120" s="840"/>
      <c r="M120" s="840"/>
      <c r="N120" s="840"/>
      <c r="O120" s="840"/>
      <c r="P120" s="888"/>
      <c r="Q120" s="888"/>
      <c r="R120" s="840"/>
      <c r="S120" s="840"/>
      <c r="T120" s="840"/>
      <c r="U120" s="840"/>
      <c r="V120" s="840"/>
      <c r="W120" s="840"/>
      <c r="X120" s="840"/>
      <c r="Y120" s="840"/>
      <c r="Z120" s="840"/>
      <c r="AA120" s="840"/>
      <c r="AB120" s="840"/>
      <c r="AC120" s="840"/>
      <c r="AD120" s="888"/>
      <c r="AE120" s="840"/>
      <c r="AF120" s="840"/>
      <c r="AG120" s="840"/>
      <c r="AH120" s="840"/>
      <c r="AI120" s="888"/>
      <c r="AJ120" s="840"/>
    </row>
    <row r="121" spans="1:36" ht="15.75" customHeight="1">
      <c r="A121" s="840"/>
      <c r="B121" s="840"/>
      <c r="C121" s="840"/>
      <c r="D121" s="840"/>
      <c r="E121" s="840"/>
      <c r="F121" s="840"/>
      <c r="G121" s="840"/>
      <c r="H121" s="840"/>
      <c r="I121" s="840"/>
      <c r="J121" s="840"/>
      <c r="K121" s="840"/>
      <c r="L121" s="840"/>
      <c r="M121" s="840"/>
      <c r="N121" s="840"/>
      <c r="O121" s="840"/>
      <c r="P121" s="888"/>
      <c r="Q121" s="888"/>
      <c r="R121" s="840"/>
      <c r="S121" s="840"/>
      <c r="T121" s="840"/>
      <c r="U121" s="840"/>
      <c r="V121" s="840"/>
      <c r="W121" s="840"/>
      <c r="X121" s="840"/>
      <c r="Y121" s="840"/>
      <c r="Z121" s="840"/>
      <c r="AA121" s="840"/>
      <c r="AB121" s="840"/>
      <c r="AC121" s="840"/>
      <c r="AD121" s="888"/>
      <c r="AE121" s="840"/>
      <c r="AF121" s="840"/>
      <c r="AG121" s="840"/>
      <c r="AH121" s="840"/>
      <c r="AI121" s="888"/>
      <c r="AJ121" s="840"/>
    </row>
    <row r="122" spans="1:36" ht="15.75" customHeight="1">
      <c r="A122" s="840"/>
      <c r="B122" s="840"/>
      <c r="C122" s="840"/>
      <c r="D122" s="840"/>
      <c r="E122" s="840"/>
      <c r="F122" s="840"/>
      <c r="G122" s="840"/>
      <c r="H122" s="840"/>
      <c r="I122" s="840"/>
      <c r="J122" s="840"/>
      <c r="K122" s="840"/>
      <c r="L122" s="840"/>
      <c r="M122" s="840"/>
      <c r="N122" s="840"/>
      <c r="O122" s="840"/>
      <c r="P122" s="888"/>
      <c r="Q122" s="888"/>
      <c r="R122" s="840"/>
      <c r="S122" s="840"/>
      <c r="T122" s="840"/>
      <c r="U122" s="840"/>
      <c r="V122" s="840"/>
      <c r="W122" s="840"/>
      <c r="X122" s="840"/>
      <c r="Y122" s="840"/>
      <c r="Z122" s="840"/>
      <c r="AA122" s="840"/>
      <c r="AB122" s="840"/>
      <c r="AC122" s="840"/>
      <c r="AD122" s="888"/>
      <c r="AE122" s="840"/>
      <c r="AF122" s="840"/>
      <c r="AG122" s="840"/>
      <c r="AH122" s="840"/>
      <c r="AI122" s="888"/>
      <c r="AJ122" s="840"/>
    </row>
    <row r="123" spans="1:36" ht="15.75" customHeight="1">
      <c r="A123" s="840"/>
      <c r="B123" s="840"/>
      <c r="C123" s="840"/>
      <c r="D123" s="840"/>
      <c r="E123" s="840"/>
      <c r="F123" s="840"/>
      <c r="G123" s="840"/>
      <c r="H123" s="840"/>
      <c r="I123" s="840"/>
      <c r="J123" s="840"/>
      <c r="K123" s="840"/>
      <c r="L123" s="840"/>
      <c r="M123" s="840"/>
      <c r="N123" s="840"/>
      <c r="O123" s="840"/>
      <c r="P123" s="888"/>
      <c r="Q123" s="888"/>
      <c r="R123" s="840"/>
      <c r="S123" s="840"/>
      <c r="T123" s="840"/>
      <c r="U123" s="840"/>
      <c r="V123" s="840"/>
      <c r="W123" s="840"/>
      <c r="X123" s="840"/>
      <c r="Y123" s="840"/>
      <c r="Z123" s="840"/>
      <c r="AA123" s="840"/>
      <c r="AB123" s="840"/>
      <c r="AC123" s="840"/>
      <c r="AD123" s="888"/>
      <c r="AE123" s="840"/>
      <c r="AF123" s="840"/>
      <c r="AG123" s="840"/>
      <c r="AH123" s="840"/>
      <c r="AI123" s="888"/>
      <c r="AJ123" s="840"/>
    </row>
    <row r="124" spans="1:36" ht="15.75" customHeight="1">
      <c r="A124" s="840"/>
      <c r="B124" s="840"/>
      <c r="C124" s="840"/>
      <c r="D124" s="840"/>
      <c r="E124" s="840"/>
      <c r="F124" s="840"/>
      <c r="G124" s="840"/>
      <c r="H124" s="840"/>
      <c r="I124" s="840"/>
      <c r="J124" s="840"/>
      <c r="K124" s="840"/>
      <c r="L124" s="840"/>
      <c r="M124" s="840"/>
      <c r="N124" s="840"/>
      <c r="O124" s="840"/>
      <c r="P124" s="888"/>
      <c r="Q124" s="888"/>
      <c r="R124" s="840"/>
      <c r="S124" s="840"/>
      <c r="T124" s="840"/>
      <c r="U124" s="840"/>
      <c r="V124" s="840"/>
      <c r="W124" s="840"/>
      <c r="X124" s="840"/>
      <c r="Y124" s="840"/>
      <c r="Z124" s="840"/>
      <c r="AA124" s="840"/>
      <c r="AB124" s="840"/>
      <c r="AC124" s="840"/>
      <c r="AD124" s="888"/>
      <c r="AE124" s="840"/>
      <c r="AF124" s="840"/>
      <c r="AG124" s="840"/>
      <c r="AH124" s="840"/>
      <c r="AI124" s="888"/>
      <c r="AJ124" s="840"/>
    </row>
    <row r="125" spans="1:36" ht="15.75" customHeight="1">
      <c r="A125" s="840"/>
      <c r="B125" s="840"/>
      <c r="C125" s="840"/>
      <c r="D125" s="840"/>
      <c r="E125" s="840"/>
      <c r="F125" s="840"/>
      <c r="G125" s="840"/>
      <c r="H125" s="840"/>
      <c r="I125" s="840"/>
      <c r="J125" s="840"/>
      <c r="K125" s="840"/>
      <c r="L125" s="840"/>
      <c r="M125" s="840"/>
      <c r="N125" s="840"/>
      <c r="O125" s="840"/>
      <c r="P125" s="888"/>
      <c r="Q125" s="888"/>
      <c r="R125" s="840"/>
      <c r="S125" s="840"/>
      <c r="T125" s="840"/>
      <c r="U125" s="840"/>
      <c r="V125" s="840"/>
      <c r="W125" s="840"/>
      <c r="X125" s="840"/>
      <c r="Y125" s="840"/>
      <c r="Z125" s="840"/>
      <c r="AA125" s="840"/>
      <c r="AB125" s="840"/>
      <c r="AC125" s="840"/>
      <c r="AD125" s="888"/>
      <c r="AE125" s="840"/>
      <c r="AF125" s="840"/>
      <c r="AG125" s="840"/>
      <c r="AH125" s="840"/>
      <c r="AI125" s="888"/>
      <c r="AJ125" s="840"/>
    </row>
    <row r="126" spans="1:36" ht="15.75" customHeight="1">
      <c r="A126" s="840"/>
      <c r="B126" s="840"/>
      <c r="C126" s="840"/>
      <c r="D126" s="840"/>
      <c r="E126" s="840"/>
      <c r="F126" s="840"/>
      <c r="G126" s="840"/>
      <c r="H126" s="840"/>
      <c r="I126" s="840"/>
      <c r="J126" s="840"/>
      <c r="K126" s="840"/>
      <c r="L126" s="840"/>
      <c r="M126" s="840"/>
      <c r="N126" s="840"/>
      <c r="O126" s="840"/>
      <c r="P126" s="890"/>
      <c r="Q126" s="890"/>
      <c r="R126" s="840"/>
      <c r="S126" s="840"/>
      <c r="T126" s="840"/>
      <c r="U126" s="840"/>
      <c r="V126" s="840"/>
      <c r="W126" s="840"/>
      <c r="X126" s="840"/>
      <c r="Y126" s="840"/>
      <c r="Z126" s="840"/>
      <c r="AA126" s="840"/>
      <c r="AB126" s="840"/>
      <c r="AC126" s="840"/>
      <c r="AD126" s="888"/>
      <c r="AE126" s="840"/>
      <c r="AF126" s="840"/>
      <c r="AG126" s="840"/>
      <c r="AH126" s="840"/>
      <c r="AI126" s="888"/>
      <c r="AJ126" s="840"/>
    </row>
    <row r="127" spans="1:36" ht="15.75" customHeight="1">
      <c r="A127" s="840"/>
      <c r="B127" s="840"/>
      <c r="C127" s="840"/>
      <c r="D127" s="840"/>
      <c r="E127" s="840"/>
      <c r="F127" s="840"/>
      <c r="G127" s="840"/>
      <c r="H127" s="840"/>
      <c r="I127" s="840"/>
      <c r="J127" s="840"/>
      <c r="K127" s="840"/>
      <c r="L127" s="840"/>
      <c r="M127" s="840"/>
      <c r="N127" s="840"/>
      <c r="O127" s="840"/>
      <c r="P127" s="890"/>
      <c r="Q127" s="890"/>
      <c r="R127" s="840"/>
      <c r="S127" s="840"/>
      <c r="T127" s="840"/>
      <c r="U127" s="840"/>
      <c r="V127" s="840"/>
      <c r="W127" s="840"/>
      <c r="X127" s="840"/>
      <c r="Y127" s="840"/>
      <c r="Z127" s="840"/>
      <c r="AA127" s="840"/>
      <c r="AB127" s="840"/>
      <c r="AC127" s="840"/>
      <c r="AD127" s="888"/>
      <c r="AE127" s="840"/>
      <c r="AF127" s="840"/>
      <c r="AG127" s="840"/>
      <c r="AH127" s="840"/>
      <c r="AI127" s="888"/>
      <c r="AJ127" s="840"/>
    </row>
    <row r="128" spans="1:36" ht="15.75" customHeight="1">
      <c r="A128" s="840"/>
      <c r="B128" s="840"/>
      <c r="C128" s="840"/>
      <c r="D128" s="840"/>
      <c r="E128" s="840"/>
      <c r="F128" s="840"/>
      <c r="G128" s="840"/>
      <c r="H128" s="840"/>
      <c r="I128" s="840"/>
      <c r="J128" s="840"/>
      <c r="K128" s="840"/>
      <c r="L128" s="840"/>
      <c r="M128" s="840"/>
      <c r="N128" s="840"/>
      <c r="O128" s="840"/>
      <c r="P128" s="890"/>
      <c r="Q128" s="890"/>
      <c r="R128" s="840"/>
      <c r="S128" s="840"/>
      <c r="T128" s="840"/>
      <c r="U128" s="840"/>
      <c r="V128" s="840"/>
      <c r="W128" s="840"/>
      <c r="X128" s="840"/>
      <c r="Y128" s="840"/>
      <c r="Z128" s="840"/>
      <c r="AA128" s="840"/>
      <c r="AB128" s="840"/>
      <c r="AC128" s="840"/>
      <c r="AD128" s="888"/>
      <c r="AE128" s="840"/>
      <c r="AF128" s="840"/>
      <c r="AG128" s="840"/>
      <c r="AH128" s="840"/>
      <c r="AI128" s="888"/>
      <c r="AJ128" s="840"/>
    </row>
    <row r="129" spans="1:36" ht="15.75" customHeight="1">
      <c r="A129" s="840"/>
      <c r="B129" s="840"/>
      <c r="C129" s="840"/>
      <c r="D129" s="840"/>
      <c r="E129" s="840"/>
      <c r="F129" s="840"/>
      <c r="G129" s="840"/>
      <c r="H129" s="840"/>
      <c r="I129" s="840"/>
      <c r="J129" s="840"/>
      <c r="K129" s="840"/>
      <c r="L129" s="840"/>
      <c r="M129" s="840"/>
      <c r="N129" s="840"/>
      <c r="O129" s="840"/>
      <c r="P129" s="890"/>
      <c r="Q129" s="890"/>
      <c r="R129" s="840"/>
      <c r="S129" s="840"/>
      <c r="T129" s="840"/>
      <c r="U129" s="840"/>
      <c r="V129" s="840"/>
      <c r="W129" s="840"/>
      <c r="X129" s="840"/>
      <c r="Y129" s="840"/>
      <c r="Z129" s="840"/>
      <c r="AA129" s="840"/>
      <c r="AB129" s="840"/>
      <c r="AC129" s="840"/>
      <c r="AD129" s="888"/>
      <c r="AE129" s="840"/>
      <c r="AF129" s="840"/>
      <c r="AG129" s="840"/>
      <c r="AH129" s="840"/>
      <c r="AI129" s="888"/>
      <c r="AJ129" s="840"/>
    </row>
    <row r="130" spans="1:36" ht="15.75" customHeight="1">
      <c r="A130" s="840"/>
      <c r="B130" s="840"/>
      <c r="C130" s="840"/>
      <c r="D130" s="840"/>
      <c r="E130" s="840"/>
      <c r="F130" s="840"/>
      <c r="G130" s="840"/>
      <c r="H130" s="840"/>
      <c r="I130" s="840"/>
      <c r="J130" s="840"/>
      <c r="K130" s="840"/>
      <c r="L130" s="840"/>
      <c r="M130" s="840"/>
      <c r="N130" s="840"/>
      <c r="O130" s="840"/>
      <c r="P130" s="890"/>
      <c r="Q130" s="890"/>
      <c r="R130" s="840"/>
      <c r="S130" s="840"/>
      <c r="T130" s="840"/>
      <c r="U130" s="840"/>
      <c r="V130" s="840"/>
      <c r="W130" s="840"/>
      <c r="X130" s="840"/>
      <c r="Y130" s="840"/>
      <c r="Z130" s="840"/>
      <c r="AA130" s="840"/>
      <c r="AB130" s="840"/>
      <c r="AC130" s="840"/>
      <c r="AD130" s="888"/>
      <c r="AE130" s="840"/>
      <c r="AF130" s="840"/>
      <c r="AG130" s="840"/>
      <c r="AH130" s="840"/>
      <c r="AI130" s="888"/>
      <c r="AJ130" s="840"/>
    </row>
    <row r="131" spans="1:36" ht="15.75" customHeight="1">
      <c r="A131" s="840"/>
      <c r="B131" s="840"/>
      <c r="C131" s="840"/>
      <c r="D131" s="840"/>
      <c r="E131" s="840"/>
      <c r="F131" s="840"/>
      <c r="G131" s="840"/>
      <c r="H131" s="840"/>
      <c r="I131" s="840"/>
      <c r="J131" s="840"/>
      <c r="K131" s="840"/>
      <c r="L131" s="840"/>
      <c r="M131" s="840"/>
      <c r="N131" s="840"/>
      <c r="O131" s="840"/>
      <c r="P131" s="890"/>
      <c r="Q131" s="890"/>
      <c r="R131" s="840"/>
      <c r="S131" s="840"/>
      <c r="T131" s="840"/>
      <c r="U131" s="840"/>
      <c r="V131" s="840"/>
      <c r="W131" s="840"/>
      <c r="X131" s="840"/>
      <c r="Y131" s="840"/>
      <c r="Z131" s="840"/>
      <c r="AA131" s="840"/>
      <c r="AB131" s="840"/>
      <c r="AC131" s="840"/>
      <c r="AD131" s="888"/>
      <c r="AE131" s="840"/>
      <c r="AF131" s="840"/>
      <c r="AG131" s="840"/>
      <c r="AH131" s="840"/>
      <c r="AI131" s="888"/>
      <c r="AJ131" s="840"/>
    </row>
    <row r="132" spans="1:36" ht="15.75" customHeight="1">
      <c r="A132" s="840"/>
      <c r="B132" s="840"/>
      <c r="C132" s="840"/>
      <c r="D132" s="840"/>
      <c r="E132" s="840"/>
      <c r="F132" s="840"/>
      <c r="G132" s="840"/>
      <c r="H132" s="840"/>
      <c r="I132" s="840"/>
      <c r="J132" s="840"/>
      <c r="K132" s="840"/>
      <c r="L132" s="840"/>
      <c r="M132" s="840"/>
      <c r="N132" s="840"/>
      <c r="O132" s="840"/>
      <c r="P132" s="890"/>
      <c r="Q132" s="890"/>
      <c r="R132" s="840"/>
      <c r="S132" s="840"/>
      <c r="T132" s="840"/>
      <c r="U132" s="840"/>
      <c r="V132" s="840"/>
      <c r="W132" s="840"/>
      <c r="X132" s="840"/>
      <c r="Y132" s="840"/>
      <c r="Z132" s="840"/>
      <c r="AA132" s="840"/>
      <c r="AB132" s="840"/>
      <c r="AC132" s="840"/>
      <c r="AD132" s="888"/>
      <c r="AE132" s="840"/>
      <c r="AF132" s="840"/>
      <c r="AG132" s="840"/>
      <c r="AH132" s="840"/>
      <c r="AI132" s="888"/>
      <c r="AJ132" s="840"/>
    </row>
    <row r="133" spans="1:36" ht="15.75" customHeight="1">
      <c r="A133" s="840"/>
      <c r="B133" s="840"/>
      <c r="C133" s="840"/>
      <c r="D133" s="840"/>
      <c r="E133" s="840"/>
      <c r="F133" s="840"/>
      <c r="G133" s="840"/>
      <c r="H133" s="840"/>
      <c r="I133" s="840"/>
      <c r="J133" s="840"/>
      <c r="K133" s="840"/>
      <c r="L133" s="840"/>
      <c r="M133" s="840"/>
      <c r="N133" s="840"/>
      <c r="O133" s="840"/>
      <c r="P133" s="890"/>
      <c r="Q133" s="890"/>
      <c r="R133" s="840"/>
      <c r="S133" s="840"/>
      <c r="T133" s="840"/>
      <c r="U133" s="840"/>
      <c r="V133" s="840"/>
      <c r="W133" s="840"/>
      <c r="X133" s="840"/>
      <c r="Y133" s="840"/>
      <c r="Z133" s="840"/>
      <c r="AA133" s="840"/>
      <c r="AB133" s="840"/>
      <c r="AC133" s="840"/>
      <c r="AD133" s="888"/>
      <c r="AE133" s="840"/>
      <c r="AF133" s="840"/>
      <c r="AG133" s="840"/>
      <c r="AH133" s="840"/>
      <c r="AI133" s="888"/>
      <c r="AJ133" s="840"/>
    </row>
    <row r="134" spans="1:36" ht="15.75" customHeight="1">
      <c r="A134" s="840"/>
      <c r="B134" s="840"/>
      <c r="C134" s="840"/>
      <c r="D134" s="840"/>
      <c r="E134" s="840"/>
      <c r="F134" s="840"/>
      <c r="G134" s="840"/>
      <c r="H134" s="840"/>
      <c r="I134" s="840"/>
      <c r="J134" s="840"/>
      <c r="K134" s="840"/>
      <c r="L134" s="840"/>
      <c r="M134" s="840"/>
      <c r="N134" s="840"/>
      <c r="O134" s="840"/>
      <c r="P134" s="890"/>
      <c r="Q134" s="890"/>
      <c r="R134" s="840"/>
      <c r="S134" s="840"/>
      <c r="T134" s="840"/>
      <c r="U134" s="840"/>
      <c r="V134" s="840"/>
      <c r="W134" s="840"/>
      <c r="X134" s="840"/>
      <c r="Y134" s="840"/>
      <c r="Z134" s="840"/>
      <c r="AA134" s="840"/>
      <c r="AB134" s="840"/>
      <c r="AC134" s="840"/>
      <c r="AD134" s="888"/>
      <c r="AE134" s="840"/>
      <c r="AF134" s="840"/>
      <c r="AG134" s="840"/>
      <c r="AH134" s="840"/>
      <c r="AI134" s="888"/>
      <c r="AJ134" s="840"/>
    </row>
    <row r="135" spans="1:36" ht="15.75" customHeight="1">
      <c r="A135" s="840"/>
      <c r="B135" s="840"/>
      <c r="C135" s="840"/>
      <c r="D135" s="840"/>
      <c r="E135" s="840"/>
      <c r="F135" s="840"/>
      <c r="G135" s="840"/>
      <c r="H135" s="840"/>
      <c r="I135" s="840"/>
      <c r="J135" s="840"/>
      <c r="K135" s="840"/>
      <c r="L135" s="840"/>
      <c r="M135" s="840"/>
      <c r="N135" s="840"/>
      <c r="O135" s="840"/>
      <c r="P135" s="890"/>
      <c r="Q135" s="890"/>
      <c r="R135" s="840"/>
      <c r="S135" s="840"/>
      <c r="T135" s="840"/>
      <c r="U135" s="840"/>
      <c r="V135" s="840"/>
      <c r="W135" s="840"/>
      <c r="X135" s="840"/>
      <c r="Y135" s="840"/>
      <c r="Z135" s="840"/>
      <c r="AA135" s="840"/>
      <c r="AB135" s="840"/>
      <c r="AC135" s="840"/>
      <c r="AD135" s="888"/>
      <c r="AE135" s="840"/>
      <c r="AF135" s="840"/>
      <c r="AG135" s="840"/>
      <c r="AH135" s="840"/>
      <c r="AI135" s="888"/>
      <c r="AJ135" s="840"/>
    </row>
    <row r="136" spans="1:36" ht="15.75" customHeight="1">
      <c r="A136" s="840"/>
      <c r="B136" s="840"/>
      <c r="C136" s="840"/>
      <c r="D136" s="840"/>
      <c r="E136" s="840"/>
      <c r="F136" s="840"/>
      <c r="G136" s="840"/>
      <c r="H136" s="840"/>
      <c r="I136" s="840"/>
      <c r="J136" s="840"/>
      <c r="K136" s="840"/>
      <c r="L136" s="840"/>
      <c r="M136" s="840"/>
      <c r="N136" s="840"/>
      <c r="O136" s="840"/>
      <c r="P136" s="890"/>
      <c r="Q136" s="890"/>
      <c r="R136" s="840"/>
      <c r="S136" s="840"/>
      <c r="T136" s="840"/>
      <c r="U136" s="840"/>
      <c r="V136" s="840"/>
      <c r="W136" s="840"/>
      <c r="X136" s="840"/>
      <c r="Y136" s="840"/>
      <c r="Z136" s="840"/>
      <c r="AA136" s="840"/>
      <c r="AB136" s="840"/>
      <c r="AC136" s="840"/>
      <c r="AD136" s="888"/>
      <c r="AE136" s="840"/>
      <c r="AF136" s="840"/>
      <c r="AG136" s="840"/>
      <c r="AH136" s="840"/>
      <c r="AI136" s="888"/>
      <c r="AJ136" s="840"/>
    </row>
    <row r="137" spans="1:36" ht="15.75" customHeight="1">
      <c r="A137" s="840"/>
      <c r="B137" s="840"/>
      <c r="C137" s="840"/>
      <c r="D137" s="840"/>
      <c r="E137" s="840"/>
      <c r="F137" s="840"/>
      <c r="G137" s="840"/>
      <c r="H137" s="840"/>
      <c r="I137" s="840"/>
      <c r="J137" s="840"/>
      <c r="K137" s="840"/>
      <c r="L137" s="840"/>
      <c r="M137" s="840"/>
      <c r="N137" s="840"/>
      <c r="O137" s="840"/>
      <c r="P137" s="890"/>
      <c r="Q137" s="890"/>
      <c r="R137" s="840"/>
      <c r="S137" s="840"/>
      <c r="T137" s="840"/>
      <c r="U137" s="840"/>
      <c r="V137" s="840"/>
      <c r="W137" s="840"/>
      <c r="X137" s="840"/>
      <c r="Y137" s="840"/>
      <c r="Z137" s="840"/>
      <c r="AA137" s="840"/>
      <c r="AB137" s="840"/>
      <c r="AC137" s="840"/>
      <c r="AD137" s="888"/>
      <c r="AE137" s="840"/>
      <c r="AF137" s="840"/>
      <c r="AG137" s="840"/>
      <c r="AH137" s="840"/>
      <c r="AI137" s="888"/>
      <c r="AJ137" s="840"/>
    </row>
    <row r="138" spans="1:36" ht="15.75" customHeight="1">
      <c r="A138" s="840"/>
      <c r="B138" s="840"/>
      <c r="C138" s="840"/>
      <c r="D138" s="840"/>
      <c r="E138" s="840"/>
      <c r="F138" s="840"/>
      <c r="G138" s="840"/>
      <c r="H138" s="840"/>
      <c r="I138" s="840"/>
      <c r="J138" s="840"/>
      <c r="K138" s="840"/>
      <c r="L138" s="840"/>
      <c r="M138" s="840"/>
      <c r="N138" s="840"/>
      <c r="O138" s="840"/>
      <c r="P138" s="890"/>
      <c r="Q138" s="890"/>
      <c r="R138" s="840"/>
      <c r="S138" s="840"/>
      <c r="T138" s="840"/>
      <c r="U138" s="840"/>
      <c r="V138" s="840"/>
      <c r="W138" s="840"/>
      <c r="X138" s="840"/>
      <c r="Y138" s="840"/>
      <c r="Z138" s="840"/>
      <c r="AA138" s="840"/>
      <c r="AB138" s="840"/>
      <c r="AC138" s="840"/>
      <c r="AD138" s="888"/>
      <c r="AE138" s="840"/>
      <c r="AF138" s="840"/>
      <c r="AG138" s="840"/>
      <c r="AH138" s="840"/>
      <c r="AI138" s="888"/>
      <c r="AJ138" s="840"/>
    </row>
    <row r="139" spans="1:36" ht="15.75" customHeight="1">
      <c r="A139" s="840"/>
      <c r="B139" s="840"/>
      <c r="C139" s="840"/>
      <c r="D139" s="840"/>
      <c r="E139" s="840"/>
      <c r="F139" s="840"/>
      <c r="G139" s="840"/>
      <c r="H139" s="840"/>
      <c r="I139" s="840"/>
      <c r="J139" s="840"/>
      <c r="K139" s="840"/>
      <c r="L139" s="840"/>
      <c r="M139" s="840"/>
      <c r="N139" s="840"/>
      <c r="O139" s="840"/>
      <c r="P139" s="890"/>
      <c r="Q139" s="890"/>
      <c r="R139" s="840"/>
      <c r="S139" s="840"/>
      <c r="T139" s="840"/>
      <c r="U139" s="840"/>
      <c r="V139" s="840"/>
      <c r="W139" s="840"/>
      <c r="X139" s="840"/>
      <c r="Y139" s="840"/>
      <c r="Z139" s="840"/>
      <c r="AA139" s="840"/>
      <c r="AB139" s="840"/>
      <c r="AC139" s="840"/>
      <c r="AD139" s="888"/>
      <c r="AE139" s="840"/>
      <c r="AF139" s="840"/>
      <c r="AG139" s="840"/>
      <c r="AH139" s="840"/>
      <c r="AI139" s="888"/>
      <c r="AJ139" s="840"/>
    </row>
    <row r="140" spans="1:36" ht="15.75" customHeight="1">
      <c r="A140" s="840"/>
      <c r="B140" s="840"/>
      <c r="C140" s="840"/>
      <c r="D140" s="840"/>
      <c r="E140" s="840"/>
      <c r="F140" s="840"/>
      <c r="G140" s="840"/>
      <c r="H140" s="840"/>
      <c r="I140" s="840"/>
      <c r="J140" s="840"/>
      <c r="K140" s="840"/>
      <c r="L140" s="840"/>
      <c r="M140" s="840"/>
      <c r="N140" s="840"/>
      <c r="O140" s="840"/>
      <c r="P140" s="890"/>
      <c r="Q140" s="890"/>
      <c r="R140" s="840"/>
      <c r="S140" s="840"/>
      <c r="T140" s="840"/>
      <c r="U140" s="840"/>
      <c r="V140" s="840"/>
      <c r="W140" s="840"/>
      <c r="X140" s="840"/>
      <c r="Y140" s="840"/>
      <c r="Z140" s="840"/>
      <c r="AA140" s="840"/>
      <c r="AB140" s="840"/>
      <c r="AC140" s="840"/>
      <c r="AD140" s="888"/>
      <c r="AE140" s="840"/>
      <c r="AF140" s="840"/>
      <c r="AG140" s="840"/>
      <c r="AH140" s="840"/>
      <c r="AI140" s="888"/>
      <c r="AJ140" s="840"/>
    </row>
    <row r="141" spans="1:36" ht="15.75" customHeight="1">
      <c r="A141" s="840"/>
      <c r="B141" s="840"/>
      <c r="C141" s="840"/>
      <c r="D141" s="840"/>
      <c r="E141" s="840"/>
      <c r="F141" s="840"/>
      <c r="G141" s="840"/>
      <c r="H141" s="840"/>
      <c r="I141" s="840"/>
      <c r="J141" s="840"/>
      <c r="K141" s="840"/>
      <c r="L141" s="840"/>
      <c r="M141" s="840"/>
      <c r="N141" s="840"/>
      <c r="O141" s="840"/>
      <c r="P141" s="890"/>
      <c r="Q141" s="890"/>
      <c r="R141" s="840"/>
      <c r="S141" s="840"/>
      <c r="T141" s="840"/>
      <c r="U141" s="840"/>
      <c r="V141" s="840"/>
      <c r="W141" s="840"/>
      <c r="X141" s="840"/>
      <c r="Y141" s="840"/>
      <c r="Z141" s="840"/>
      <c r="AA141" s="840"/>
      <c r="AB141" s="840"/>
      <c r="AC141" s="840"/>
      <c r="AD141" s="888"/>
      <c r="AE141" s="840"/>
      <c r="AF141" s="840"/>
      <c r="AG141" s="840"/>
      <c r="AH141" s="840"/>
      <c r="AI141" s="888"/>
      <c r="AJ141" s="840"/>
    </row>
    <row r="142" spans="1:36" ht="15.75" customHeight="1">
      <c r="A142" s="840"/>
      <c r="B142" s="840"/>
      <c r="C142" s="840"/>
      <c r="D142" s="840"/>
      <c r="E142" s="840"/>
      <c r="F142" s="840"/>
      <c r="G142" s="840"/>
      <c r="H142" s="840"/>
      <c r="I142" s="840"/>
      <c r="J142" s="840"/>
      <c r="K142" s="840"/>
      <c r="L142" s="840"/>
      <c r="M142" s="840"/>
      <c r="N142" s="840"/>
      <c r="O142" s="840"/>
      <c r="P142" s="890"/>
      <c r="Q142" s="890"/>
      <c r="R142" s="840"/>
      <c r="S142" s="840"/>
      <c r="T142" s="840"/>
      <c r="U142" s="840"/>
      <c r="V142" s="840"/>
      <c r="W142" s="840"/>
      <c r="X142" s="840"/>
      <c r="Y142" s="840"/>
      <c r="Z142" s="840"/>
      <c r="AA142" s="840"/>
      <c r="AB142" s="840"/>
      <c r="AC142" s="840"/>
      <c r="AD142" s="888"/>
      <c r="AE142" s="840"/>
      <c r="AF142" s="840"/>
      <c r="AG142" s="840"/>
      <c r="AH142" s="840"/>
      <c r="AI142" s="888"/>
      <c r="AJ142" s="840"/>
    </row>
    <row r="143" spans="1:36" ht="15.75" customHeight="1">
      <c r="A143" s="840"/>
      <c r="B143" s="840"/>
      <c r="C143" s="840"/>
      <c r="D143" s="840"/>
      <c r="E143" s="840"/>
      <c r="F143" s="840"/>
      <c r="G143" s="840"/>
      <c r="H143" s="840"/>
      <c r="I143" s="840"/>
      <c r="J143" s="840"/>
      <c r="K143" s="840"/>
      <c r="L143" s="840"/>
      <c r="M143" s="840"/>
      <c r="N143" s="840"/>
      <c r="O143" s="840"/>
      <c r="P143" s="890"/>
      <c r="Q143" s="890"/>
      <c r="R143" s="840"/>
      <c r="S143" s="840"/>
      <c r="T143" s="840"/>
      <c r="U143" s="840"/>
      <c r="V143" s="840"/>
      <c r="W143" s="840"/>
      <c r="X143" s="840"/>
      <c r="Y143" s="840"/>
      <c r="Z143" s="840"/>
      <c r="AA143" s="840"/>
      <c r="AB143" s="840"/>
      <c r="AC143" s="840"/>
      <c r="AD143" s="888"/>
      <c r="AE143" s="840"/>
      <c r="AF143" s="840"/>
      <c r="AG143" s="840"/>
      <c r="AH143" s="840"/>
      <c r="AI143" s="888"/>
      <c r="AJ143" s="840"/>
    </row>
    <row r="144" spans="1:36" ht="15.75" customHeight="1">
      <c r="A144" s="840"/>
      <c r="B144" s="840"/>
      <c r="C144" s="840"/>
      <c r="D144" s="840"/>
      <c r="E144" s="840"/>
      <c r="F144" s="840"/>
      <c r="G144" s="840"/>
      <c r="H144" s="840"/>
      <c r="I144" s="840"/>
      <c r="J144" s="840"/>
      <c r="K144" s="840"/>
      <c r="L144" s="840"/>
      <c r="M144" s="840"/>
      <c r="N144" s="840"/>
      <c r="O144" s="840"/>
      <c r="P144" s="890"/>
      <c r="Q144" s="890"/>
      <c r="R144" s="840"/>
      <c r="S144" s="840"/>
      <c r="T144" s="840"/>
      <c r="U144" s="840"/>
      <c r="V144" s="840"/>
      <c r="W144" s="840"/>
      <c r="X144" s="840"/>
      <c r="Y144" s="840"/>
      <c r="Z144" s="840"/>
      <c r="AA144" s="840"/>
      <c r="AB144" s="840"/>
      <c r="AC144" s="840"/>
      <c r="AD144" s="888"/>
      <c r="AE144" s="840"/>
      <c r="AF144" s="840"/>
      <c r="AG144" s="840"/>
      <c r="AH144" s="840"/>
      <c r="AI144" s="888"/>
      <c r="AJ144" s="840"/>
    </row>
    <row r="145" spans="1:36" ht="15.75" customHeight="1">
      <c r="A145" s="840"/>
      <c r="B145" s="840"/>
      <c r="C145" s="840"/>
      <c r="D145" s="840"/>
      <c r="E145" s="840"/>
      <c r="F145" s="840"/>
      <c r="G145" s="840"/>
      <c r="H145" s="840"/>
      <c r="I145" s="840"/>
      <c r="J145" s="840"/>
      <c r="K145" s="840"/>
      <c r="L145" s="840"/>
      <c r="M145" s="840"/>
      <c r="N145" s="840"/>
      <c r="O145" s="840"/>
      <c r="P145" s="890"/>
      <c r="Q145" s="890"/>
      <c r="R145" s="840"/>
      <c r="S145" s="840"/>
      <c r="T145" s="840"/>
      <c r="U145" s="840"/>
      <c r="V145" s="840"/>
      <c r="W145" s="840"/>
      <c r="X145" s="840"/>
      <c r="Y145" s="840"/>
      <c r="Z145" s="840"/>
      <c r="AA145" s="840"/>
      <c r="AB145" s="840"/>
      <c r="AC145" s="840"/>
      <c r="AD145" s="888"/>
      <c r="AE145" s="840"/>
      <c r="AF145" s="840"/>
      <c r="AG145" s="840"/>
      <c r="AH145" s="840"/>
      <c r="AI145" s="888"/>
      <c r="AJ145" s="840"/>
    </row>
    <row r="146" spans="1:36" ht="15.75" customHeight="1">
      <c r="A146" s="840"/>
      <c r="B146" s="840"/>
      <c r="C146" s="840"/>
      <c r="D146" s="840"/>
      <c r="E146" s="840"/>
      <c r="F146" s="840"/>
      <c r="G146" s="840"/>
      <c r="H146" s="840"/>
      <c r="I146" s="840"/>
      <c r="J146" s="840"/>
      <c r="K146" s="840"/>
      <c r="L146" s="840"/>
      <c r="M146" s="840"/>
      <c r="N146" s="840"/>
      <c r="O146" s="840"/>
      <c r="P146" s="890"/>
      <c r="Q146" s="890"/>
      <c r="R146" s="840"/>
      <c r="S146" s="840"/>
      <c r="T146" s="840"/>
      <c r="U146" s="840"/>
      <c r="V146" s="840"/>
      <c r="W146" s="840"/>
      <c r="X146" s="840"/>
      <c r="Y146" s="840"/>
      <c r="Z146" s="840"/>
      <c r="AA146" s="840"/>
      <c r="AB146" s="840"/>
      <c r="AC146" s="840"/>
      <c r="AD146" s="888"/>
      <c r="AE146" s="840"/>
      <c r="AF146" s="840"/>
      <c r="AG146" s="840"/>
      <c r="AH146" s="840"/>
      <c r="AI146" s="888"/>
      <c r="AJ146" s="840"/>
    </row>
    <row r="147" spans="1:36" ht="15.75" customHeight="1">
      <c r="A147" s="840"/>
      <c r="B147" s="840"/>
      <c r="C147" s="840"/>
      <c r="D147" s="840"/>
      <c r="E147" s="840"/>
      <c r="F147" s="840"/>
      <c r="G147" s="840"/>
      <c r="H147" s="840"/>
      <c r="I147" s="840"/>
      <c r="J147" s="840"/>
      <c r="K147" s="840"/>
      <c r="L147" s="840"/>
      <c r="M147" s="840"/>
      <c r="N147" s="840"/>
      <c r="O147" s="840"/>
      <c r="P147" s="890"/>
      <c r="Q147" s="890"/>
      <c r="R147" s="840"/>
      <c r="S147" s="840"/>
      <c r="T147" s="840"/>
      <c r="U147" s="840"/>
      <c r="V147" s="840"/>
      <c r="W147" s="840"/>
      <c r="X147" s="840"/>
      <c r="Y147" s="840"/>
      <c r="Z147" s="840"/>
      <c r="AA147" s="840"/>
      <c r="AB147" s="840"/>
      <c r="AC147" s="840"/>
      <c r="AD147" s="888"/>
      <c r="AE147" s="840"/>
      <c r="AF147" s="840"/>
      <c r="AG147" s="840"/>
      <c r="AH147" s="840"/>
      <c r="AI147" s="888"/>
      <c r="AJ147" s="840"/>
    </row>
    <row r="148" spans="1:36" ht="15.75" customHeight="1">
      <c r="A148" s="840"/>
      <c r="B148" s="840"/>
      <c r="C148" s="840"/>
      <c r="D148" s="840"/>
      <c r="E148" s="840"/>
      <c r="F148" s="840"/>
      <c r="G148" s="840"/>
      <c r="H148" s="840"/>
      <c r="I148" s="840"/>
      <c r="J148" s="840"/>
      <c r="K148" s="840"/>
      <c r="L148" s="840"/>
      <c r="M148" s="840"/>
      <c r="N148" s="840"/>
      <c r="O148" s="840"/>
      <c r="P148" s="890"/>
      <c r="Q148" s="890"/>
      <c r="R148" s="840"/>
      <c r="S148" s="840"/>
      <c r="T148" s="840"/>
      <c r="U148" s="840"/>
      <c r="V148" s="840"/>
      <c r="W148" s="840"/>
      <c r="X148" s="840"/>
      <c r="Y148" s="840"/>
      <c r="Z148" s="840"/>
      <c r="AA148" s="840"/>
      <c r="AB148" s="840"/>
      <c r="AC148" s="840"/>
      <c r="AD148" s="888"/>
      <c r="AE148" s="840"/>
      <c r="AF148" s="840"/>
      <c r="AG148" s="840"/>
      <c r="AH148" s="840"/>
      <c r="AI148" s="888"/>
      <c r="AJ148" s="840"/>
    </row>
    <row r="149" spans="1:36" ht="15.75" customHeight="1">
      <c r="A149" s="840"/>
      <c r="B149" s="840"/>
      <c r="C149" s="840"/>
      <c r="D149" s="840"/>
      <c r="E149" s="840"/>
      <c r="F149" s="840"/>
      <c r="G149" s="840"/>
      <c r="H149" s="840"/>
      <c r="I149" s="840"/>
      <c r="J149" s="840"/>
      <c r="K149" s="840"/>
      <c r="L149" s="840"/>
      <c r="M149" s="840"/>
      <c r="N149" s="840"/>
      <c r="O149" s="840"/>
      <c r="P149" s="890"/>
      <c r="Q149" s="890"/>
      <c r="R149" s="840"/>
      <c r="S149" s="840"/>
      <c r="T149" s="840"/>
      <c r="U149" s="840"/>
      <c r="V149" s="840"/>
      <c r="W149" s="840"/>
      <c r="X149" s="840"/>
      <c r="Y149" s="840"/>
      <c r="Z149" s="840"/>
      <c r="AA149" s="840"/>
      <c r="AB149" s="840"/>
      <c r="AC149" s="840"/>
      <c r="AD149" s="888"/>
      <c r="AE149" s="840"/>
      <c r="AF149" s="840"/>
      <c r="AG149" s="840"/>
      <c r="AH149" s="840"/>
      <c r="AI149" s="888"/>
      <c r="AJ149" s="840"/>
    </row>
    <row r="150" spans="1:36" ht="15.75" customHeight="1">
      <c r="A150" s="840"/>
      <c r="B150" s="840"/>
      <c r="C150" s="840"/>
      <c r="D150" s="840"/>
      <c r="E150" s="840"/>
      <c r="F150" s="840"/>
      <c r="G150" s="840"/>
      <c r="H150" s="840"/>
      <c r="I150" s="840"/>
      <c r="J150" s="840"/>
      <c r="K150" s="840"/>
      <c r="L150" s="840"/>
      <c r="M150" s="840"/>
      <c r="N150" s="840"/>
      <c r="O150" s="840"/>
      <c r="P150" s="890"/>
      <c r="Q150" s="890"/>
      <c r="R150" s="840"/>
      <c r="S150" s="840"/>
      <c r="T150" s="840"/>
      <c r="U150" s="840"/>
      <c r="V150" s="840"/>
      <c r="W150" s="840"/>
      <c r="X150" s="840"/>
      <c r="Y150" s="840"/>
      <c r="Z150" s="840"/>
      <c r="AA150" s="840"/>
      <c r="AB150" s="840"/>
      <c r="AC150" s="840"/>
      <c r="AD150" s="888"/>
      <c r="AE150" s="840"/>
      <c r="AF150" s="840"/>
      <c r="AG150" s="840"/>
      <c r="AH150" s="840"/>
      <c r="AI150" s="888"/>
      <c r="AJ150" s="840"/>
    </row>
    <row r="151" spans="1:36" ht="15.75" customHeight="1">
      <c r="A151" s="840"/>
      <c r="B151" s="840"/>
      <c r="C151" s="840"/>
      <c r="D151" s="840"/>
      <c r="E151" s="840"/>
      <c r="F151" s="840"/>
      <c r="G151" s="840"/>
      <c r="H151" s="840"/>
      <c r="I151" s="840"/>
      <c r="J151" s="840"/>
      <c r="K151" s="840"/>
      <c r="L151" s="840"/>
      <c r="M151" s="840"/>
      <c r="N151" s="840"/>
      <c r="O151" s="840"/>
      <c r="P151" s="890"/>
      <c r="Q151" s="890"/>
      <c r="R151" s="840"/>
      <c r="S151" s="840"/>
      <c r="T151" s="840"/>
      <c r="U151" s="840"/>
      <c r="V151" s="840"/>
      <c r="W151" s="840"/>
      <c r="X151" s="840"/>
      <c r="Y151" s="840"/>
      <c r="Z151" s="840"/>
      <c r="AA151" s="840"/>
      <c r="AB151" s="840"/>
      <c r="AC151" s="840"/>
      <c r="AD151" s="888"/>
      <c r="AE151" s="840"/>
      <c r="AF151" s="840"/>
      <c r="AG151" s="840"/>
      <c r="AH151" s="840"/>
      <c r="AI151" s="888"/>
      <c r="AJ151" s="840"/>
    </row>
    <row r="152" spans="1:36" ht="15.75" customHeight="1">
      <c r="A152" s="840"/>
      <c r="B152" s="840"/>
      <c r="C152" s="840"/>
      <c r="D152" s="840"/>
      <c r="E152" s="840"/>
      <c r="F152" s="840"/>
      <c r="G152" s="840"/>
      <c r="H152" s="840"/>
      <c r="I152" s="840"/>
      <c r="J152" s="840"/>
      <c r="K152" s="840"/>
      <c r="L152" s="840"/>
      <c r="M152" s="840"/>
      <c r="N152" s="840"/>
      <c r="O152" s="840"/>
      <c r="P152" s="890"/>
      <c r="Q152" s="890"/>
      <c r="R152" s="840"/>
      <c r="S152" s="840"/>
      <c r="T152" s="840"/>
      <c r="U152" s="840"/>
      <c r="V152" s="840"/>
      <c r="W152" s="840"/>
      <c r="X152" s="840"/>
      <c r="Y152" s="840"/>
      <c r="Z152" s="840"/>
      <c r="AA152" s="840"/>
      <c r="AB152" s="840"/>
      <c r="AC152" s="840"/>
      <c r="AD152" s="888"/>
      <c r="AE152" s="840"/>
      <c r="AF152" s="840"/>
      <c r="AG152" s="840"/>
      <c r="AH152" s="840"/>
      <c r="AI152" s="888"/>
      <c r="AJ152" s="840"/>
    </row>
    <row r="153" spans="1:36" ht="15.75" customHeight="1">
      <c r="A153" s="840"/>
      <c r="B153" s="840"/>
      <c r="C153" s="840"/>
      <c r="D153" s="840"/>
      <c r="E153" s="840"/>
      <c r="F153" s="840"/>
      <c r="G153" s="840"/>
      <c r="H153" s="840"/>
      <c r="I153" s="840"/>
      <c r="J153" s="840"/>
      <c r="K153" s="840"/>
      <c r="L153" s="840"/>
      <c r="M153" s="840"/>
      <c r="N153" s="840"/>
      <c r="O153" s="840"/>
      <c r="P153" s="890"/>
      <c r="Q153" s="890"/>
      <c r="R153" s="840"/>
      <c r="S153" s="840"/>
      <c r="T153" s="840"/>
      <c r="U153" s="840"/>
      <c r="V153" s="840"/>
      <c r="W153" s="840"/>
      <c r="X153" s="840"/>
      <c r="Y153" s="840"/>
      <c r="Z153" s="840"/>
      <c r="AA153" s="840"/>
      <c r="AB153" s="840"/>
      <c r="AC153" s="840"/>
      <c r="AD153" s="888"/>
      <c r="AE153" s="840"/>
      <c r="AF153" s="840"/>
      <c r="AG153" s="840"/>
      <c r="AH153" s="840"/>
      <c r="AI153" s="888"/>
      <c r="AJ153" s="840"/>
    </row>
    <row r="154" spans="1:36" ht="15.75" customHeight="1">
      <c r="A154" s="840"/>
      <c r="B154" s="840"/>
      <c r="C154" s="840"/>
      <c r="D154" s="840"/>
      <c r="E154" s="840"/>
      <c r="F154" s="840"/>
      <c r="G154" s="840"/>
      <c r="H154" s="840"/>
      <c r="I154" s="840"/>
      <c r="J154" s="840"/>
      <c r="K154" s="840"/>
      <c r="L154" s="840"/>
      <c r="M154" s="840"/>
      <c r="N154" s="840"/>
      <c r="O154" s="840"/>
      <c r="P154" s="890"/>
      <c r="Q154" s="890"/>
      <c r="R154" s="840"/>
      <c r="S154" s="840"/>
      <c r="T154" s="840"/>
      <c r="U154" s="840"/>
      <c r="V154" s="840"/>
      <c r="W154" s="840"/>
      <c r="X154" s="840"/>
      <c r="Y154" s="840"/>
      <c r="Z154" s="840"/>
      <c r="AA154" s="840"/>
      <c r="AB154" s="840"/>
      <c r="AC154" s="840"/>
      <c r="AD154" s="888"/>
      <c r="AE154" s="840"/>
      <c r="AF154" s="840"/>
      <c r="AG154" s="840"/>
      <c r="AH154" s="840"/>
      <c r="AI154" s="888"/>
      <c r="AJ154" s="840"/>
    </row>
    <row r="155" spans="1:36" ht="15.75" customHeight="1">
      <c r="A155" s="840"/>
      <c r="B155" s="840"/>
      <c r="C155" s="840"/>
      <c r="D155" s="840"/>
      <c r="E155" s="840"/>
      <c r="F155" s="840"/>
      <c r="G155" s="840"/>
      <c r="H155" s="840"/>
      <c r="I155" s="840"/>
      <c r="J155" s="840"/>
      <c r="K155" s="840"/>
      <c r="L155" s="840"/>
      <c r="M155" s="840"/>
      <c r="N155" s="840"/>
      <c r="O155" s="840"/>
      <c r="P155" s="890"/>
      <c r="Q155" s="890"/>
      <c r="R155" s="840"/>
      <c r="S155" s="840"/>
      <c r="T155" s="840"/>
      <c r="U155" s="840"/>
      <c r="V155" s="840"/>
      <c r="W155" s="840"/>
      <c r="X155" s="840"/>
      <c r="Y155" s="840"/>
      <c r="Z155" s="840"/>
      <c r="AA155" s="840"/>
      <c r="AB155" s="840"/>
      <c r="AC155" s="840"/>
      <c r="AD155" s="888"/>
      <c r="AE155" s="840"/>
      <c r="AF155" s="840"/>
      <c r="AG155" s="840"/>
      <c r="AH155" s="840"/>
      <c r="AI155" s="888"/>
      <c r="AJ155" s="840"/>
    </row>
    <row r="156" spans="1:36" ht="15.75" customHeight="1">
      <c r="A156" s="840"/>
      <c r="B156" s="840"/>
      <c r="C156" s="840"/>
      <c r="D156" s="840"/>
      <c r="E156" s="840"/>
      <c r="F156" s="840"/>
      <c r="G156" s="840"/>
      <c r="H156" s="840"/>
      <c r="I156" s="840"/>
      <c r="J156" s="840"/>
      <c r="K156" s="840"/>
      <c r="L156" s="840"/>
      <c r="M156" s="840"/>
      <c r="N156" s="840"/>
      <c r="O156" s="840"/>
      <c r="P156" s="890"/>
      <c r="Q156" s="890"/>
      <c r="R156" s="840"/>
      <c r="S156" s="840"/>
      <c r="T156" s="840"/>
      <c r="U156" s="840"/>
      <c r="V156" s="840"/>
      <c r="W156" s="840"/>
      <c r="X156" s="840"/>
      <c r="Y156" s="840"/>
      <c r="Z156" s="840"/>
      <c r="AA156" s="840"/>
      <c r="AB156" s="840"/>
      <c r="AC156" s="840"/>
      <c r="AD156" s="888"/>
      <c r="AE156" s="840"/>
      <c r="AF156" s="840"/>
      <c r="AG156" s="840"/>
      <c r="AH156" s="840"/>
      <c r="AI156" s="888"/>
      <c r="AJ156" s="840"/>
    </row>
    <row r="157" spans="1:36" ht="15.75" customHeight="1">
      <c r="A157" s="840"/>
      <c r="B157" s="840"/>
      <c r="C157" s="840"/>
      <c r="D157" s="840"/>
      <c r="E157" s="840"/>
      <c r="F157" s="840"/>
      <c r="G157" s="840"/>
      <c r="H157" s="840"/>
      <c r="I157" s="840"/>
      <c r="J157" s="840"/>
      <c r="K157" s="840"/>
      <c r="L157" s="840"/>
      <c r="M157" s="840"/>
      <c r="N157" s="840"/>
      <c r="O157" s="840"/>
      <c r="P157" s="890"/>
      <c r="Q157" s="890"/>
      <c r="R157" s="840"/>
      <c r="S157" s="840"/>
      <c r="T157" s="840"/>
      <c r="U157" s="840"/>
      <c r="V157" s="840"/>
      <c r="W157" s="840"/>
      <c r="X157" s="840"/>
      <c r="Y157" s="840"/>
      <c r="Z157" s="840"/>
      <c r="AA157" s="840"/>
      <c r="AB157" s="840"/>
      <c r="AC157" s="840"/>
      <c r="AD157" s="888"/>
      <c r="AE157" s="840"/>
      <c r="AF157" s="840"/>
      <c r="AG157" s="840"/>
      <c r="AH157" s="840"/>
      <c r="AI157" s="888"/>
      <c r="AJ157" s="840"/>
    </row>
    <row r="158" spans="1:36" ht="15.75" customHeight="1">
      <c r="A158" s="840"/>
      <c r="B158" s="840"/>
      <c r="C158" s="840"/>
      <c r="D158" s="840"/>
      <c r="E158" s="840"/>
      <c r="F158" s="840"/>
      <c r="G158" s="840"/>
      <c r="H158" s="840"/>
      <c r="I158" s="840"/>
      <c r="J158" s="840"/>
      <c r="K158" s="840"/>
      <c r="L158" s="840"/>
      <c r="M158" s="840"/>
      <c r="N158" s="840"/>
      <c r="O158" s="840"/>
      <c r="P158" s="890"/>
      <c r="Q158" s="890"/>
      <c r="R158" s="840"/>
      <c r="S158" s="840"/>
      <c r="T158" s="840"/>
      <c r="U158" s="840"/>
      <c r="V158" s="840"/>
      <c r="W158" s="840"/>
      <c r="X158" s="840"/>
      <c r="Y158" s="840"/>
      <c r="Z158" s="840"/>
      <c r="AA158" s="840"/>
      <c r="AB158" s="840"/>
      <c r="AC158" s="840"/>
      <c r="AD158" s="888"/>
      <c r="AE158" s="840"/>
      <c r="AF158" s="840"/>
      <c r="AG158" s="840"/>
      <c r="AH158" s="840"/>
      <c r="AI158" s="888"/>
      <c r="AJ158" s="840"/>
    </row>
    <row r="159" spans="1:36" ht="15.75" customHeight="1">
      <c r="A159" s="840"/>
      <c r="B159" s="840"/>
      <c r="C159" s="840"/>
      <c r="D159" s="840"/>
      <c r="E159" s="840"/>
      <c r="F159" s="840"/>
      <c r="G159" s="840"/>
      <c r="H159" s="840"/>
      <c r="I159" s="840"/>
      <c r="J159" s="840"/>
      <c r="K159" s="840"/>
      <c r="L159" s="840"/>
      <c r="M159" s="840"/>
      <c r="N159" s="840"/>
      <c r="O159" s="840"/>
      <c r="P159" s="890"/>
      <c r="Q159" s="890"/>
      <c r="R159" s="840"/>
      <c r="S159" s="840"/>
      <c r="T159" s="840"/>
      <c r="U159" s="840"/>
      <c r="V159" s="840"/>
      <c r="W159" s="840"/>
      <c r="X159" s="840"/>
      <c r="Y159" s="840"/>
      <c r="Z159" s="840"/>
      <c r="AA159" s="840"/>
      <c r="AB159" s="840"/>
      <c r="AC159" s="840"/>
      <c r="AD159" s="888"/>
      <c r="AE159" s="840"/>
      <c r="AF159" s="840"/>
      <c r="AG159" s="840"/>
      <c r="AH159" s="840"/>
      <c r="AI159" s="888"/>
      <c r="AJ159" s="840"/>
    </row>
    <row r="160" spans="1:36" ht="15.75" customHeight="1">
      <c r="A160" s="840"/>
      <c r="B160" s="840"/>
      <c r="C160" s="840"/>
      <c r="D160" s="840"/>
      <c r="E160" s="840"/>
      <c r="F160" s="840"/>
      <c r="G160" s="840"/>
      <c r="H160" s="840"/>
      <c r="I160" s="840"/>
      <c r="J160" s="840"/>
      <c r="K160" s="840"/>
      <c r="L160" s="840"/>
      <c r="M160" s="840"/>
      <c r="N160" s="840"/>
      <c r="O160" s="840"/>
      <c r="P160" s="890"/>
      <c r="Q160" s="890"/>
      <c r="R160" s="840"/>
      <c r="S160" s="840"/>
      <c r="T160" s="840"/>
      <c r="U160" s="840"/>
      <c r="V160" s="840"/>
      <c r="W160" s="840"/>
      <c r="X160" s="840"/>
      <c r="Y160" s="840"/>
      <c r="Z160" s="840"/>
      <c r="AA160" s="840"/>
      <c r="AB160" s="840"/>
      <c r="AC160" s="840"/>
      <c r="AD160" s="888"/>
      <c r="AE160" s="840"/>
      <c r="AF160" s="840"/>
      <c r="AG160" s="840"/>
      <c r="AH160" s="840"/>
      <c r="AI160" s="888"/>
      <c r="AJ160" s="840"/>
    </row>
    <row r="161" spans="1:36" ht="15.75" customHeight="1">
      <c r="A161" s="840"/>
      <c r="B161" s="840"/>
      <c r="C161" s="840"/>
      <c r="D161" s="840"/>
      <c r="E161" s="840"/>
      <c r="F161" s="840"/>
      <c r="G161" s="840"/>
      <c r="H161" s="840"/>
      <c r="I161" s="840"/>
      <c r="J161" s="840"/>
      <c r="K161" s="840"/>
      <c r="L161" s="840"/>
      <c r="M161" s="840"/>
      <c r="N161" s="840"/>
      <c r="O161" s="840"/>
      <c r="P161" s="890"/>
      <c r="Q161" s="890"/>
      <c r="R161" s="840"/>
      <c r="S161" s="840"/>
      <c r="T161" s="840"/>
      <c r="U161" s="840"/>
      <c r="V161" s="840"/>
      <c r="W161" s="840"/>
      <c r="X161" s="840"/>
      <c r="Y161" s="840"/>
      <c r="Z161" s="840"/>
      <c r="AA161" s="840"/>
      <c r="AB161" s="840"/>
      <c r="AC161" s="840"/>
      <c r="AD161" s="888"/>
      <c r="AE161" s="840"/>
      <c r="AF161" s="840"/>
      <c r="AG161" s="840"/>
      <c r="AH161" s="840"/>
      <c r="AI161" s="888"/>
      <c r="AJ161" s="840"/>
    </row>
    <row r="162" spans="1:36" ht="15.75" customHeight="1">
      <c r="A162" s="840"/>
      <c r="B162" s="840"/>
      <c r="C162" s="840"/>
      <c r="D162" s="840"/>
      <c r="E162" s="840"/>
      <c r="F162" s="840"/>
      <c r="G162" s="840"/>
      <c r="H162" s="840"/>
      <c r="I162" s="840"/>
      <c r="J162" s="840"/>
      <c r="K162" s="840"/>
      <c r="L162" s="840"/>
      <c r="M162" s="840"/>
      <c r="N162" s="840"/>
      <c r="O162" s="840"/>
      <c r="P162" s="890"/>
      <c r="Q162" s="890"/>
      <c r="R162" s="840"/>
      <c r="S162" s="840"/>
      <c r="T162" s="840"/>
      <c r="U162" s="840"/>
      <c r="V162" s="840"/>
      <c r="W162" s="840"/>
      <c r="X162" s="840"/>
      <c r="Y162" s="840"/>
      <c r="Z162" s="840"/>
      <c r="AA162" s="840"/>
      <c r="AB162" s="840"/>
      <c r="AC162" s="840"/>
      <c r="AD162" s="888"/>
      <c r="AE162" s="840"/>
      <c r="AF162" s="840"/>
      <c r="AG162" s="840"/>
      <c r="AH162" s="840"/>
      <c r="AI162" s="888"/>
      <c r="AJ162" s="840"/>
    </row>
    <row r="163" spans="1:36" ht="15.75" customHeight="1">
      <c r="A163" s="840"/>
      <c r="B163" s="840"/>
      <c r="C163" s="840"/>
      <c r="D163" s="840"/>
      <c r="E163" s="840"/>
      <c r="F163" s="840"/>
      <c r="G163" s="840"/>
      <c r="H163" s="840"/>
      <c r="I163" s="840"/>
      <c r="J163" s="840"/>
      <c r="K163" s="840"/>
      <c r="L163" s="840"/>
      <c r="M163" s="840"/>
      <c r="N163" s="840"/>
      <c r="O163" s="840"/>
      <c r="P163" s="890"/>
      <c r="Q163" s="890"/>
      <c r="R163" s="840"/>
      <c r="S163" s="840"/>
      <c r="T163" s="840"/>
      <c r="U163" s="840"/>
      <c r="V163" s="840"/>
      <c r="W163" s="840"/>
      <c r="X163" s="840"/>
      <c r="Y163" s="840"/>
      <c r="Z163" s="840"/>
      <c r="AA163" s="840"/>
      <c r="AB163" s="840"/>
      <c r="AC163" s="840"/>
      <c r="AD163" s="888"/>
      <c r="AE163" s="840"/>
      <c r="AF163" s="840"/>
      <c r="AG163" s="840"/>
      <c r="AH163" s="840"/>
      <c r="AI163" s="888"/>
      <c r="AJ163" s="840"/>
    </row>
    <row r="164" spans="1:36" ht="15.75" customHeight="1">
      <c r="A164" s="840"/>
      <c r="B164" s="840"/>
      <c r="C164" s="840"/>
      <c r="D164" s="840"/>
      <c r="E164" s="840"/>
      <c r="F164" s="840"/>
      <c r="G164" s="840"/>
      <c r="H164" s="840"/>
      <c r="I164" s="840"/>
      <c r="J164" s="840"/>
      <c r="K164" s="840"/>
      <c r="L164" s="840"/>
      <c r="M164" s="840"/>
      <c r="N164" s="840"/>
      <c r="O164" s="840"/>
      <c r="P164" s="890"/>
      <c r="Q164" s="890"/>
      <c r="R164" s="840"/>
      <c r="S164" s="840"/>
      <c r="T164" s="840"/>
      <c r="U164" s="840"/>
      <c r="V164" s="840"/>
      <c r="W164" s="840"/>
      <c r="X164" s="840"/>
      <c r="Y164" s="840"/>
      <c r="Z164" s="840"/>
      <c r="AA164" s="840"/>
      <c r="AB164" s="840"/>
      <c r="AC164" s="840"/>
      <c r="AD164" s="888"/>
      <c r="AE164" s="840"/>
      <c r="AF164" s="840"/>
      <c r="AG164" s="840"/>
      <c r="AH164" s="840"/>
      <c r="AI164" s="888"/>
      <c r="AJ164" s="840"/>
    </row>
    <row r="165" spans="1:36" ht="15.75" customHeight="1">
      <c r="A165" s="840"/>
      <c r="B165" s="840"/>
      <c r="C165" s="840"/>
      <c r="D165" s="840"/>
      <c r="E165" s="840"/>
      <c r="F165" s="840"/>
      <c r="G165" s="840"/>
      <c r="H165" s="840"/>
      <c r="I165" s="840"/>
      <c r="J165" s="840"/>
      <c r="K165" s="840"/>
      <c r="L165" s="840"/>
      <c r="M165" s="840"/>
      <c r="N165" s="840"/>
      <c r="O165" s="840"/>
      <c r="P165" s="890"/>
      <c r="Q165" s="890"/>
      <c r="R165" s="840"/>
      <c r="S165" s="840"/>
      <c r="T165" s="840"/>
      <c r="U165" s="840"/>
      <c r="V165" s="840"/>
      <c r="W165" s="840"/>
      <c r="X165" s="840"/>
      <c r="Y165" s="840"/>
      <c r="Z165" s="840"/>
      <c r="AA165" s="840"/>
      <c r="AB165" s="840"/>
      <c r="AC165" s="840"/>
      <c r="AD165" s="888"/>
      <c r="AE165" s="840"/>
      <c r="AF165" s="840"/>
      <c r="AG165" s="840"/>
      <c r="AH165" s="840"/>
      <c r="AI165" s="888"/>
      <c r="AJ165" s="840"/>
    </row>
    <row r="166" spans="1:36" ht="15.75" customHeight="1">
      <c r="A166" s="840"/>
      <c r="B166" s="840"/>
      <c r="C166" s="840"/>
      <c r="D166" s="840"/>
      <c r="E166" s="840"/>
      <c r="F166" s="840"/>
      <c r="G166" s="840"/>
      <c r="H166" s="840"/>
      <c r="I166" s="840"/>
      <c r="J166" s="840"/>
      <c r="K166" s="840"/>
      <c r="L166" s="840"/>
      <c r="M166" s="840"/>
      <c r="N166" s="840"/>
      <c r="O166" s="840"/>
      <c r="P166" s="890"/>
      <c r="Q166" s="890"/>
      <c r="R166" s="840"/>
      <c r="S166" s="840"/>
      <c r="T166" s="840"/>
      <c r="U166" s="840"/>
      <c r="V166" s="840"/>
      <c r="W166" s="840"/>
      <c r="X166" s="840"/>
      <c r="Y166" s="840"/>
      <c r="Z166" s="840"/>
      <c r="AA166" s="840"/>
      <c r="AB166" s="840"/>
      <c r="AC166" s="840"/>
      <c r="AD166" s="888"/>
      <c r="AE166" s="840"/>
      <c r="AF166" s="840"/>
      <c r="AG166" s="840"/>
      <c r="AH166" s="840"/>
      <c r="AI166" s="888"/>
      <c r="AJ166" s="840"/>
    </row>
    <row r="167" spans="1:36" ht="15.75" customHeight="1">
      <c r="A167" s="840"/>
      <c r="B167" s="840"/>
      <c r="C167" s="840"/>
      <c r="D167" s="840"/>
      <c r="E167" s="840"/>
      <c r="F167" s="840"/>
      <c r="G167" s="840"/>
      <c r="H167" s="840"/>
      <c r="I167" s="840"/>
      <c r="J167" s="840"/>
      <c r="K167" s="840"/>
      <c r="L167" s="840"/>
      <c r="M167" s="840"/>
      <c r="N167" s="840"/>
      <c r="O167" s="840"/>
      <c r="P167" s="890"/>
      <c r="Q167" s="890"/>
      <c r="R167" s="840"/>
      <c r="S167" s="840"/>
      <c r="T167" s="840"/>
      <c r="U167" s="840"/>
      <c r="V167" s="840"/>
      <c r="W167" s="840"/>
      <c r="X167" s="840"/>
      <c r="Y167" s="840"/>
      <c r="Z167" s="840"/>
      <c r="AA167" s="840"/>
      <c r="AB167" s="840"/>
      <c r="AC167" s="840"/>
      <c r="AD167" s="888"/>
      <c r="AE167" s="840"/>
      <c r="AF167" s="840"/>
      <c r="AG167" s="840"/>
      <c r="AH167" s="840"/>
      <c r="AI167" s="888"/>
      <c r="AJ167" s="840"/>
    </row>
    <row r="168" spans="1:36" ht="15.75" customHeight="1">
      <c r="A168" s="840"/>
      <c r="B168" s="840"/>
      <c r="C168" s="840"/>
      <c r="D168" s="840"/>
      <c r="E168" s="840"/>
      <c r="F168" s="840"/>
      <c r="G168" s="840"/>
      <c r="H168" s="840"/>
      <c r="I168" s="840"/>
      <c r="J168" s="840"/>
      <c r="K168" s="840"/>
      <c r="L168" s="840"/>
      <c r="M168" s="840"/>
      <c r="N168" s="840"/>
      <c r="O168" s="840"/>
      <c r="P168" s="890"/>
      <c r="Q168" s="890"/>
      <c r="R168" s="840"/>
      <c r="S168" s="840"/>
      <c r="T168" s="840"/>
      <c r="U168" s="840"/>
      <c r="V168" s="840"/>
      <c r="W168" s="840"/>
      <c r="X168" s="840"/>
      <c r="Y168" s="840"/>
      <c r="Z168" s="840"/>
      <c r="AA168" s="840"/>
      <c r="AB168" s="840"/>
      <c r="AC168" s="840"/>
      <c r="AD168" s="888"/>
      <c r="AE168" s="840"/>
      <c r="AF168" s="840"/>
      <c r="AG168" s="840"/>
      <c r="AH168" s="840"/>
      <c r="AI168" s="888"/>
      <c r="AJ168" s="840"/>
    </row>
    <row r="169" spans="1:36" ht="15.75" customHeight="1">
      <c r="A169" s="840"/>
      <c r="B169" s="840"/>
      <c r="C169" s="840"/>
      <c r="D169" s="840"/>
      <c r="E169" s="840"/>
      <c r="F169" s="840"/>
      <c r="G169" s="840"/>
      <c r="H169" s="840"/>
      <c r="I169" s="840"/>
      <c r="J169" s="840"/>
      <c r="K169" s="840"/>
      <c r="L169" s="840"/>
      <c r="M169" s="840"/>
      <c r="N169" s="840"/>
      <c r="O169" s="840"/>
      <c r="P169" s="890"/>
      <c r="Q169" s="890"/>
      <c r="R169" s="840"/>
      <c r="S169" s="840"/>
      <c r="T169" s="840"/>
      <c r="U169" s="840"/>
      <c r="V169" s="840"/>
      <c r="W169" s="840"/>
      <c r="X169" s="840"/>
      <c r="Y169" s="840"/>
      <c r="Z169" s="840"/>
      <c r="AA169" s="840"/>
      <c r="AB169" s="840"/>
      <c r="AC169" s="840"/>
      <c r="AD169" s="888"/>
      <c r="AE169" s="840"/>
      <c r="AF169" s="840"/>
      <c r="AG169" s="840"/>
      <c r="AH169" s="840"/>
      <c r="AI169" s="888"/>
      <c r="AJ169" s="840"/>
    </row>
    <row r="170" spans="1:36" ht="15.75" customHeight="1">
      <c r="A170" s="840"/>
      <c r="B170" s="840"/>
      <c r="C170" s="840"/>
      <c r="D170" s="840"/>
      <c r="E170" s="840"/>
      <c r="F170" s="840"/>
      <c r="G170" s="840"/>
      <c r="H170" s="840"/>
      <c r="I170" s="840"/>
      <c r="J170" s="840"/>
      <c r="K170" s="840"/>
      <c r="L170" s="840"/>
      <c r="M170" s="840"/>
      <c r="N170" s="840"/>
      <c r="O170" s="840"/>
      <c r="P170" s="890"/>
      <c r="Q170" s="890"/>
      <c r="R170" s="840"/>
      <c r="S170" s="840"/>
      <c r="T170" s="840"/>
      <c r="U170" s="840"/>
      <c r="V170" s="840"/>
      <c r="W170" s="840"/>
      <c r="X170" s="840"/>
      <c r="Y170" s="840"/>
      <c r="Z170" s="840"/>
      <c r="AA170" s="840"/>
      <c r="AB170" s="840"/>
      <c r="AC170" s="840"/>
      <c r="AD170" s="888"/>
      <c r="AE170" s="840"/>
      <c r="AF170" s="840"/>
      <c r="AG170" s="840"/>
      <c r="AH170" s="840"/>
      <c r="AI170" s="888"/>
      <c r="AJ170" s="840"/>
    </row>
    <row r="171" spans="1:36" ht="15.75" customHeight="1">
      <c r="A171" s="840"/>
      <c r="B171" s="840"/>
      <c r="C171" s="840"/>
      <c r="D171" s="840"/>
      <c r="E171" s="840"/>
      <c r="F171" s="840"/>
      <c r="G171" s="840"/>
      <c r="H171" s="840"/>
      <c r="I171" s="840"/>
      <c r="J171" s="840"/>
      <c r="K171" s="840"/>
      <c r="L171" s="840"/>
      <c r="M171" s="840"/>
      <c r="N171" s="840"/>
      <c r="O171" s="840"/>
      <c r="P171" s="890"/>
      <c r="Q171" s="890"/>
      <c r="R171" s="840"/>
      <c r="S171" s="840"/>
      <c r="T171" s="840"/>
      <c r="U171" s="840"/>
      <c r="V171" s="840"/>
      <c r="W171" s="840"/>
      <c r="X171" s="840"/>
      <c r="Y171" s="840"/>
      <c r="Z171" s="840"/>
      <c r="AA171" s="840"/>
      <c r="AB171" s="840"/>
      <c r="AC171" s="840"/>
      <c r="AD171" s="888"/>
      <c r="AE171" s="840"/>
      <c r="AF171" s="840"/>
      <c r="AG171" s="840"/>
      <c r="AH171" s="840"/>
      <c r="AI171" s="888"/>
      <c r="AJ171" s="840"/>
    </row>
    <row r="172" spans="1:36" ht="15.75" customHeight="1">
      <c r="A172" s="840"/>
      <c r="B172" s="840"/>
      <c r="C172" s="840"/>
      <c r="D172" s="840"/>
      <c r="E172" s="840"/>
      <c r="F172" s="840"/>
      <c r="G172" s="840"/>
      <c r="H172" s="840"/>
      <c r="I172" s="840"/>
      <c r="J172" s="840"/>
      <c r="K172" s="840"/>
      <c r="L172" s="840"/>
      <c r="M172" s="840"/>
      <c r="N172" s="840"/>
      <c r="O172" s="840"/>
      <c r="P172" s="890"/>
      <c r="Q172" s="890"/>
      <c r="R172" s="840"/>
      <c r="S172" s="840"/>
      <c r="T172" s="840"/>
      <c r="U172" s="840"/>
      <c r="V172" s="840"/>
      <c r="W172" s="840"/>
      <c r="X172" s="840"/>
      <c r="Y172" s="840"/>
      <c r="Z172" s="840"/>
      <c r="AA172" s="840"/>
      <c r="AB172" s="840"/>
      <c r="AC172" s="840"/>
      <c r="AD172" s="888"/>
      <c r="AE172" s="840"/>
      <c r="AF172" s="840"/>
      <c r="AG172" s="840"/>
      <c r="AH172" s="840"/>
      <c r="AI172" s="888"/>
      <c r="AJ172" s="840"/>
    </row>
    <row r="173" spans="1:36" ht="15.75" customHeight="1">
      <c r="A173" s="840"/>
      <c r="B173" s="840"/>
      <c r="C173" s="840"/>
      <c r="D173" s="840"/>
      <c r="E173" s="840"/>
      <c r="F173" s="840"/>
      <c r="G173" s="840"/>
      <c r="H173" s="840"/>
      <c r="I173" s="840"/>
      <c r="J173" s="840"/>
      <c r="K173" s="840"/>
      <c r="L173" s="840"/>
      <c r="M173" s="840"/>
      <c r="N173" s="840"/>
      <c r="O173" s="840"/>
      <c r="P173" s="890"/>
      <c r="Q173" s="890"/>
      <c r="R173" s="840"/>
      <c r="S173" s="840"/>
      <c r="T173" s="840"/>
      <c r="U173" s="840"/>
      <c r="V173" s="840"/>
      <c r="W173" s="840"/>
      <c r="X173" s="840"/>
      <c r="Y173" s="840"/>
      <c r="Z173" s="840"/>
      <c r="AA173" s="840"/>
      <c r="AB173" s="840"/>
      <c r="AC173" s="840"/>
      <c r="AD173" s="888"/>
      <c r="AE173" s="840"/>
      <c r="AF173" s="840"/>
      <c r="AG173" s="840"/>
      <c r="AH173" s="840"/>
      <c r="AI173" s="888"/>
      <c r="AJ173" s="840"/>
    </row>
    <row r="174" spans="1:36" ht="15.75" customHeight="1">
      <c r="A174" s="840"/>
      <c r="B174" s="840"/>
      <c r="C174" s="840"/>
      <c r="D174" s="840"/>
      <c r="E174" s="840"/>
      <c r="F174" s="840"/>
      <c r="G174" s="840"/>
      <c r="H174" s="840"/>
      <c r="I174" s="840"/>
      <c r="J174" s="840"/>
      <c r="K174" s="840"/>
      <c r="L174" s="840"/>
      <c r="M174" s="840"/>
      <c r="N174" s="840"/>
      <c r="O174" s="840"/>
      <c r="P174" s="890"/>
      <c r="Q174" s="890"/>
      <c r="R174" s="840"/>
      <c r="S174" s="840"/>
      <c r="T174" s="840"/>
      <c r="U174" s="840"/>
      <c r="V174" s="840"/>
      <c r="W174" s="840"/>
      <c r="X174" s="840"/>
      <c r="Y174" s="840"/>
      <c r="Z174" s="840"/>
      <c r="AA174" s="840"/>
      <c r="AB174" s="840"/>
      <c r="AC174" s="840"/>
      <c r="AD174" s="888"/>
      <c r="AE174" s="840"/>
      <c r="AF174" s="840"/>
      <c r="AG174" s="840"/>
      <c r="AH174" s="840"/>
      <c r="AI174" s="888"/>
      <c r="AJ174" s="840"/>
    </row>
    <row r="175" spans="1:36" ht="15.75" customHeight="1">
      <c r="A175" s="840"/>
      <c r="B175" s="840"/>
      <c r="C175" s="840"/>
      <c r="D175" s="840"/>
      <c r="E175" s="840"/>
      <c r="F175" s="840"/>
      <c r="G175" s="840"/>
      <c r="H175" s="840"/>
      <c r="I175" s="840"/>
      <c r="J175" s="840"/>
      <c r="K175" s="840"/>
      <c r="L175" s="840"/>
      <c r="M175" s="840"/>
      <c r="N175" s="840"/>
      <c r="O175" s="840"/>
      <c r="P175" s="890"/>
      <c r="Q175" s="890"/>
      <c r="R175" s="840"/>
      <c r="S175" s="840"/>
      <c r="T175" s="840"/>
      <c r="U175" s="840"/>
      <c r="V175" s="840"/>
      <c r="W175" s="840"/>
      <c r="X175" s="840"/>
      <c r="Y175" s="840"/>
      <c r="Z175" s="840"/>
      <c r="AA175" s="840"/>
      <c r="AB175" s="840"/>
      <c r="AC175" s="840"/>
      <c r="AD175" s="888"/>
      <c r="AE175" s="840"/>
      <c r="AF175" s="840"/>
      <c r="AG175" s="840"/>
      <c r="AH175" s="840"/>
      <c r="AI175" s="888"/>
      <c r="AJ175" s="840"/>
    </row>
    <row r="176" spans="1:36" ht="15.75" customHeight="1">
      <c r="A176" s="840"/>
      <c r="B176" s="840"/>
      <c r="C176" s="840"/>
      <c r="D176" s="840"/>
      <c r="E176" s="840"/>
      <c r="F176" s="840"/>
      <c r="G176" s="840"/>
      <c r="H176" s="840"/>
      <c r="I176" s="840"/>
      <c r="J176" s="840"/>
      <c r="K176" s="840"/>
      <c r="L176" s="840"/>
      <c r="M176" s="840"/>
      <c r="N176" s="840"/>
      <c r="O176" s="840"/>
      <c r="P176" s="890"/>
      <c r="Q176" s="890"/>
      <c r="R176" s="840"/>
      <c r="S176" s="840"/>
      <c r="T176" s="840"/>
      <c r="U176" s="840"/>
      <c r="V176" s="840"/>
      <c r="W176" s="840"/>
      <c r="X176" s="840"/>
      <c r="Y176" s="840"/>
      <c r="Z176" s="840"/>
      <c r="AA176" s="840"/>
      <c r="AB176" s="840"/>
      <c r="AC176" s="840"/>
      <c r="AD176" s="888"/>
      <c r="AE176" s="840"/>
      <c r="AF176" s="840"/>
      <c r="AG176" s="840"/>
      <c r="AH176" s="840"/>
      <c r="AI176" s="888"/>
      <c r="AJ176" s="840"/>
    </row>
    <row r="177" spans="1:36" ht="15.75" customHeight="1">
      <c r="A177" s="840"/>
      <c r="B177" s="840"/>
      <c r="C177" s="840"/>
      <c r="D177" s="840"/>
      <c r="E177" s="840"/>
      <c r="F177" s="840"/>
      <c r="G177" s="840"/>
      <c r="H177" s="840"/>
      <c r="I177" s="840"/>
      <c r="J177" s="840"/>
      <c r="K177" s="840"/>
      <c r="L177" s="840"/>
      <c r="M177" s="840"/>
      <c r="N177" s="840"/>
      <c r="O177" s="840"/>
      <c r="P177" s="890"/>
      <c r="Q177" s="890"/>
      <c r="R177" s="840"/>
      <c r="S177" s="840"/>
      <c r="T177" s="840"/>
      <c r="U177" s="840"/>
      <c r="V177" s="840"/>
      <c r="W177" s="840"/>
      <c r="X177" s="840"/>
      <c r="Y177" s="840"/>
      <c r="Z177" s="840"/>
      <c r="AA177" s="840"/>
      <c r="AB177" s="840"/>
      <c r="AC177" s="840"/>
      <c r="AD177" s="888"/>
      <c r="AE177" s="840"/>
      <c r="AF177" s="840"/>
      <c r="AG177" s="840"/>
      <c r="AH177" s="840"/>
      <c r="AI177" s="888"/>
      <c r="AJ177" s="840"/>
    </row>
    <row r="178" spans="1:36" ht="15.75" customHeight="1">
      <c r="A178" s="840"/>
      <c r="B178" s="840"/>
      <c r="C178" s="840"/>
      <c r="D178" s="840"/>
      <c r="E178" s="840"/>
      <c r="F178" s="840"/>
      <c r="G178" s="840"/>
      <c r="H178" s="840"/>
      <c r="I178" s="840"/>
      <c r="J178" s="840"/>
      <c r="K178" s="840"/>
      <c r="L178" s="840"/>
      <c r="M178" s="840"/>
      <c r="N178" s="840"/>
      <c r="O178" s="840"/>
      <c r="P178" s="890"/>
      <c r="Q178" s="890"/>
      <c r="R178" s="840"/>
      <c r="S178" s="840"/>
      <c r="T178" s="840"/>
      <c r="U178" s="840"/>
      <c r="V178" s="840"/>
      <c r="W178" s="840"/>
      <c r="X178" s="840"/>
      <c r="Y178" s="840"/>
      <c r="Z178" s="840"/>
      <c r="AA178" s="840"/>
      <c r="AB178" s="840"/>
      <c r="AC178" s="840"/>
      <c r="AD178" s="888"/>
      <c r="AE178" s="840"/>
      <c r="AF178" s="840"/>
      <c r="AG178" s="840"/>
      <c r="AH178" s="840"/>
      <c r="AI178" s="888"/>
      <c r="AJ178" s="840"/>
    </row>
    <row r="179" spans="1:36" ht="15.75" customHeight="1">
      <c r="A179" s="840"/>
      <c r="B179" s="840"/>
      <c r="C179" s="840"/>
      <c r="D179" s="840"/>
      <c r="E179" s="840"/>
      <c r="F179" s="840"/>
      <c r="G179" s="840"/>
      <c r="H179" s="840"/>
      <c r="I179" s="840"/>
      <c r="J179" s="840"/>
      <c r="K179" s="840"/>
      <c r="L179" s="840"/>
      <c r="M179" s="840"/>
      <c r="N179" s="840"/>
      <c r="O179" s="840"/>
      <c r="P179" s="890"/>
      <c r="Q179" s="890"/>
      <c r="R179" s="840"/>
      <c r="S179" s="840"/>
      <c r="T179" s="840"/>
      <c r="U179" s="840"/>
      <c r="V179" s="840"/>
      <c r="W179" s="840"/>
      <c r="X179" s="840"/>
      <c r="Y179" s="840"/>
      <c r="Z179" s="840"/>
      <c r="AA179" s="840"/>
      <c r="AB179" s="840"/>
      <c r="AC179" s="840"/>
      <c r="AD179" s="888"/>
      <c r="AE179" s="840"/>
      <c r="AF179" s="840"/>
      <c r="AG179" s="840"/>
      <c r="AH179" s="840"/>
      <c r="AI179" s="888"/>
      <c r="AJ179" s="840"/>
    </row>
    <row r="180" spans="1:36" ht="15.75" customHeight="1">
      <c r="A180" s="840"/>
      <c r="B180" s="840"/>
      <c r="C180" s="840"/>
      <c r="D180" s="840"/>
      <c r="E180" s="840"/>
      <c r="F180" s="840"/>
      <c r="G180" s="840"/>
      <c r="H180" s="840"/>
      <c r="I180" s="840"/>
      <c r="J180" s="840"/>
      <c r="K180" s="840"/>
      <c r="L180" s="840"/>
      <c r="M180" s="840"/>
      <c r="N180" s="840"/>
      <c r="O180" s="840"/>
      <c r="P180" s="890"/>
      <c r="Q180" s="890"/>
      <c r="R180" s="840"/>
      <c r="S180" s="840"/>
      <c r="T180" s="840"/>
      <c r="U180" s="840"/>
      <c r="V180" s="840"/>
      <c r="W180" s="840"/>
      <c r="X180" s="840"/>
      <c r="Y180" s="840"/>
      <c r="Z180" s="840"/>
      <c r="AA180" s="840"/>
      <c r="AB180" s="840"/>
      <c r="AC180" s="840"/>
      <c r="AD180" s="888"/>
      <c r="AE180" s="840"/>
      <c r="AF180" s="840"/>
      <c r="AG180" s="840"/>
      <c r="AH180" s="840"/>
      <c r="AI180" s="888"/>
      <c r="AJ180" s="840"/>
    </row>
    <row r="181" spans="1:36" ht="15.75" customHeight="1">
      <c r="A181" s="840"/>
      <c r="B181" s="840"/>
      <c r="C181" s="840"/>
      <c r="D181" s="840"/>
      <c r="E181" s="840"/>
      <c r="F181" s="840"/>
      <c r="G181" s="840"/>
      <c r="H181" s="840"/>
      <c r="I181" s="840"/>
      <c r="J181" s="840"/>
      <c r="K181" s="840"/>
      <c r="L181" s="840"/>
      <c r="M181" s="840"/>
      <c r="N181" s="840"/>
      <c r="O181" s="840"/>
      <c r="P181" s="890"/>
      <c r="Q181" s="890"/>
      <c r="R181" s="840"/>
      <c r="S181" s="840"/>
      <c r="T181" s="840"/>
      <c r="U181" s="840"/>
      <c r="V181" s="840"/>
      <c r="W181" s="840"/>
      <c r="X181" s="840"/>
      <c r="Y181" s="840"/>
      <c r="Z181" s="840"/>
      <c r="AA181" s="840"/>
      <c r="AB181" s="840"/>
      <c r="AC181" s="840"/>
      <c r="AD181" s="888"/>
      <c r="AE181" s="840"/>
      <c r="AF181" s="840"/>
      <c r="AG181" s="840"/>
      <c r="AH181" s="840"/>
      <c r="AI181" s="888"/>
      <c r="AJ181" s="840"/>
    </row>
    <row r="182" spans="1:36" ht="15.75" customHeight="1">
      <c r="A182" s="840"/>
      <c r="B182" s="840"/>
      <c r="C182" s="840"/>
      <c r="D182" s="840"/>
      <c r="E182" s="840"/>
      <c r="F182" s="840"/>
      <c r="G182" s="840"/>
      <c r="H182" s="840"/>
      <c r="I182" s="840"/>
      <c r="J182" s="840"/>
      <c r="K182" s="840"/>
      <c r="L182" s="840"/>
      <c r="M182" s="840"/>
      <c r="N182" s="840"/>
      <c r="O182" s="840"/>
      <c r="P182" s="890"/>
      <c r="Q182" s="890"/>
      <c r="R182" s="840"/>
      <c r="S182" s="840"/>
      <c r="T182" s="840"/>
      <c r="U182" s="840"/>
      <c r="V182" s="840"/>
      <c r="W182" s="840"/>
      <c r="X182" s="840"/>
      <c r="Y182" s="840"/>
      <c r="Z182" s="840"/>
      <c r="AA182" s="840"/>
      <c r="AB182" s="840"/>
      <c r="AC182" s="840"/>
      <c r="AD182" s="888"/>
      <c r="AE182" s="840"/>
      <c r="AF182" s="840"/>
      <c r="AG182" s="840"/>
      <c r="AH182" s="840"/>
      <c r="AI182" s="888"/>
      <c r="AJ182" s="840"/>
    </row>
    <row r="183" spans="1:36" ht="15.75" customHeight="1">
      <c r="A183" s="840"/>
      <c r="B183" s="840"/>
      <c r="C183" s="840"/>
      <c r="D183" s="840"/>
      <c r="E183" s="840"/>
      <c r="F183" s="840"/>
      <c r="G183" s="840"/>
      <c r="H183" s="840"/>
      <c r="I183" s="840"/>
      <c r="J183" s="840"/>
      <c r="K183" s="840"/>
      <c r="L183" s="840"/>
      <c r="M183" s="840"/>
      <c r="N183" s="840"/>
      <c r="O183" s="840"/>
      <c r="P183" s="890"/>
      <c r="Q183" s="890"/>
      <c r="R183" s="840"/>
      <c r="S183" s="840"/>
      <c r="T183" s="840"/>
      <c r="U183" s="840"/>
      <c r="V183" s="840"/>
      <c r="W183" s="840"/>
      <c r="X183" s="840"/>
      <c r="Y183" s="840"/>
      <c r="Z183" s="840"/>
      <c r="AA183" s="840"/>
      <c r="AB183" s="840"/>
      <c r="AC183" s="840"/>
      <c r="AD183" s="888"/>
      <c r="AE183" s="840"/>
      <c r="AF183" s="840"/>
      <c r="AG183" s="840"/>
      <c r="AH183" s="840"/>
      <c r="AI183" s="888"/>
      <c r="AJ183" s="840"/>
    </row>
    <row r="184" spans="1:36" ht="15.75" customHeight="1">
      <c r="A184" s="840"/>
      <c r="B184" s="840"/>
      <c r="C184" s="840"/>
      <c r="D184" s="840"/>
      <c r="E184" s="840"/>
      <c r="F184" s="840"/>
      <c r="G184" s="840"/>
      <c r="H184" s="840"/>
      <c r="I184" s="840"/>
      <c r="J184" s="840"/>
      <c r="K184" s="840"/>
      <c r="L184" s="840"/>
      <c r="M184" s="840"/>
      <c r="N184" s="840"/>
      <c r="O184" s="840"/>
      <c r="P184" s="890"/>
      <c r="Q184" s="890"/>
      <c r="R184" s="840"/>
      <c r="S184" s="840"/>
      <c r="T184" s="840"/>
      <c r="U184" s="840"/>
      <c r="V184" s="840"/>
      <c r="W184" s="840"/>
      <c r="X184" s="840"/>
      <c r="Y184" s="840"/>
      <c r="Z184" s="840"/>
      <c r="AA184" s="840"/>
      <c r="AB184" s="840"/>
      <c r="AC184" s="840"/>
      <c r="AD184" s="888"/>
      <c r="AE184" s="840"/>
      <c r="AF184" s="840"/>
      <c r="AG184" s="840"/>
      <c r="AH184" s="840"/>
      <c r="AI184" s="888"/>
      <c r="AJ184" s="840"/>
    </row>
    <row r="185" spans="1:36" ht="15.75" customHeight="1">
      <c r="A185" s="840"/>
      <c r="B185" s="840"/>
      <c r="C185" s="840"/>
      <c r="D185" s="840"/>
      <c r="E185" s="840"/>
      <c r="F185" s="840"/>
      <c r="G185" s="840"/>
      <c r="H185" s="840"/>
      <c r="I185" s="840"/>
      <c r="J185" s="840"/>
      <c r="K185" s="840"/>
      <c r="L185" s="840"/>
      <c r="M185" s="840"/>
      <c r="N185" s="840"/>
      <c r="O185" s="840"/>
      <c r="P185" s="890"/>
      <c r="Q185" s="890"/>
      <c r="R185" s="840"/>
      <c r="S185" s="840"/>
      <c r="T185" s="840"/>
      <c r="U185" s="840"/>
      <c r="V185" s="840"/>
      <c r="W185" s="840"/>
      <c r="X185" s="840"/>
      <c r="Y185" s="840"/>
      <c r="Z185" s="840"/>
      <c r="AA185" s="840"/>
      <c r="AB185" s="840"/>
      <c r="AC185" s="840"/>
      <c r="AD185" s="888"/>
      <c r="AE185" s="840"/>
      <c r="AF185" s="840"/>
      <c r="AG185" s="840"/>
      <c r="AH185" s="840"/>
      <c r="AI185" s="888"/>
      <c r="AJ185" s="840"/>
    </row>
    <row r="186" spans="1:36" ht="15.75" customHeight="1">
      <c r="A186" s="840"/>
      <c r="B186" s="840"/>
      <c r="C186" s="840"/>
      <c r="D186" s="840"/>
      <c r="E186" s="840"/>
      <c r="F186" s="840"/>
      <c r="G186" s="840"/>
      <c r="H186" s="840"/>
      <c r="I186" s="840"/>
      <c r="J186" s="840"/>
      <c r="K186" s="840"/>
      <c r="L186" s="840"/>
      <c r="M186" s="840"/>
      <c r="N186" s="840"/>
      <c r="O186" s="840"/>
      <c r="P186" s="890"/>
      <c r="Q186" s="890"/>
      <c r="R186" s="840"/>
      <c r="S186" s="840"/>
      <c r="T186" s="840"/>
      <c r="U186" s="840"/>
      <c r="V186" s="840"/>
      <c r="W186" s="840"/>
      <c r="X186" s="840"/>
      <c r="Y186" s="840"/>
      <c r="Z186" s="840"/>
      <c r="AA186" s="840"/>
      <c r="AB186" s="840"/>
      <c r="AC186" s="840"/>
      <c r="AD186" s="888"/>
      <c r="AE186" s="840"/>
      <c r="AF186" s="840"/>
      <c r="AG186" s="840"/>
      <c r="AH186" s="840"/>
      <c r="AI186" s="888"/>
      <c r="AJ186" s="840"/>
    </row>
    <row r="187" spans="1:36" ht="15.75" customHeight="1">
      <c r="A187" s="840"/>
      <c r="B187" s="840"/>
      <c r="C187" s="840"/>
      <c r="D187" s="840"/>
      <c r="E187" s="840"/>
      <c r="F187" s="840"/>
      <c r="G187" s="840"/>
      <c r="H187" s="840"/>
      <c r="I187" s="840"/>
      <c r="J187" s="840"/>
      <c r="K187" s="840"/>
      <c r="L187" s="840"/>
      <c r="M187" s="840"/>
      <c r="N187" s="840"/>
      <c r="O187" s="840"/>
      <c r="P187" s="890"/>
      <c r="Q187" s="890"/>
      <c r="R187" s="840"/>
      <c r="S187" s="840"/>
      <c r="T187" s="840"/>
      <c r="U187" s="840"/>
      <c r="V187" s="840"/>
      <c r="W187" s="840"/>
      <c r="X187" s="840"/>
      <c r="Y187" s="840"/>
      <c r="Z187" s="840"/>
      <c r="AA187" s="840"/>
      <c r="AB187" s="840"/>
      <c r="AC187" s="840"/>
      <c r="AD187" s="888"/>
      <c r="AE187" s="840"/>
      <c r="AF187" s="840"/>
      <c r="AG187" s="840"/>
      <c r="AH187" s="840"/>
      <c r="AI187" s="888"/>
      <c r="AJ187" s="840"/>
    </row>
    <row r="188" spans="1:36" ht="15.75" customHeight="1">
      <c r="A188" s="840"/>
      <c r="B188" s="840"/>
      <c r="C188" s="840"/>
      <c r="D188" s="840"/>
      <c r="E188" s="840"/>
      <c r="F188" s="840"/>
      <c r="G188" s="840"/>
      <c r="H188" s="840"/>
      <c r="I188" s="840"/>
      <c r="J188" s="840"/>
      <c r="K188" s="840"/>
      <c r="L188" s="840"/>
      <c r="M188" s="840"/>
      <c r="N188" s="840"/>
      <c r="O188" s="840"/>
      <c r="P188" s="890"/>
      <c r="Q188" s="890"/>
      <c r="R188" s="840"/>
      <c r="S188" s="840"/>
      <c r="T188" s="840"/>
      <c r="U188" s="840"/>
      <c r="V188" s="840"/>
      <c r="W188" s="840"/>
      <c r="X188" s="840"/>
      <c r="Y188" s="840"/>
      <c r="Z188" s="840"/>
      <c r="AA188" s="840"/>
      <c r="AB188" s="840"/>
      <c r="AC188" s="840"/>
      <c r="AD188" s="888"/>
      <c r="AE188" s="840"/>
      <c r="AF188" s="840"/>
      <c r="AG188" s="840"/>
      <c r="AH188" s="840"/>
      <c r="AI188" s="888"/>
      <c r="AJ188" s="840"/>
    </row>
    <row r="189" spans="1:36" ht="15.75" customHeight="1">
      <c r="A189" s="840"/>
      <c r="B189" s="840"/>
      <c r="C189" s="840"/>
      <c r="D189" s="840"/>
      <c r="E189" s="840"/>
      <c r="F189" s="840"/>
      <c r="G189" s="840"/>
      <c r="H189" s="840"/>
      <c r="I189" s="840"/>
      <c r="J189" s="840"/>
      <c r="K189" s="840"/>
      <c r="L189" s="840"/>
      <c r="M189" s="840"/>
      <c r="N189" s="840"/>
      <c r="O189" s="840"/>
      <c r="P189" s="890"/>
      <c r="Q189" s="890"/>
      <c r="R189" s="840"/>
      <c r="S189" s="840"/>
      <c r="T189" s="840"/>
      <c r="U189" s="840"/>
      <c r="V189" s="840"/>
      <c r="W189" s="840"/>
      <c r="X189" s="840"/>
      <c r="Y189" s="840"/>
      <c r="Z189" s="840"/>
      <c r="AA189" s="840"/>
      <c r="AB189" s="840"/>
      <c r="AC189" s="840"/>
      <c r="AD189" s="888"/>
      <c r="AE189" s="840"/>
      <c r="AF189" s="840"/>
      <c r="AG189" s="840"/>
      <c r="AH189" s="840"/>
      <c r="AI189" s="888"/>
      <c r="AJ189" s="840"/>
    </row>
    <row r="190" spans="1:36" ht="15.75" customHeight="1">
      <c r="A190" s="840"/>
      <c r="B190" s="840"/>
      <c r="C190" s="840"/>
      <c r="D190" s="840"/>
      <c r="E190" s="840"/>
      <c r="F190" s="840"/>
      <c r="G190" s="840"/>
      <c r="H190" s="840"/>
      <c r="I190" s="840"/>
      <c r="J190" s="840"/>
      <c r="K190" s="840"/>
      <c r="L190" s="840"/>
      <c r="M190" s="840"/>
      <c r="N190" s="840"/>
      <c r="O190" s="840"/>
      <c r="P190" s="890"/>
      <c r="Q190" s="890"/>
      <c r="R190" s="840"/>
      <c r="S190" s="840"/>
      <c r="T190" s="840"/>
      <c r="U190" s="840"/>
      <c r="V190" s="840"/>
      <c r="W190" s="840"/>
      <c r="X190" s="840"/>
      <c r="Y190" s="840"/>
      <c r="Z190" s="840"/>
      <c r="AA190" s="840"/>
      <c r="AB190" s="840"/>
      <c r="AC190" s="840"/>
      <c r="AD190" s="888"/>
      <c r="AE190" s="840"/>
      <c r="AF190" s="840"/>
      <c r="AG190" s="840"/>
      <c r="AH190" s="840"/>
      <c r="AI190" s="888"/>
      <c r="AJ190" s="840"/>
    </row>
    <row r="191" spans="1:36" ht="15.75" customHeight="1">
      <c r="A191" s="840"/>
      <c r="B191" s="840"/>
      <c r="C191" s="840"/>
      <c r="D191" s="840"/>
      <c r="E191" s="840"/>
      <c r="F191" s="840"/>
      <c r="G191" s="840"/>
      <c r="H191" s="840"/>
      <c r="I191" s="840"/>
      <c r="J191" s="840"/>
      <c r="K191" s="840"/>
      <c r="L191" s="840"/>
      <c r="M191" s="840"/>
      <c r="N191" s="840"/>
      <c r="O191" s="840"/>
      <c r="P191" s="890"/>
      <c r="Q191" s="890"/>
      <c r="R191" s="840"/>
      <c r="S191" s="840"/>
      <c r="T191" s="840"/>
      <c r="U191" s="840"/>
      <c r="V191" s="840"/>
      <c r="W191" s="840"/>
      <c r="X191" s="840"/>
      <c r="Y191" s="840"/>
      <c r="Z191" s="840"/>
      <c r="AA191" s="840"/>
      <c r="AB191" s="840"/>
      <c r="AC191" s="840"/>
      <c r="AD191" s="888"/>
      <c r="AE191" s="840"/>
      <c r="AF191" s="840"/>
      <c r="AG191" s="840"/>
      <c r="AH191" s="840"/>
      <c r="AI191" s="888"/>
      <c r="AJ191" s="840"/>
    </row>
    <row r="192" spans="1:36" ht="15.75" customHeight="1">
      <c r="A192" s="840"/>
      <c r="B192" s="840"/>
      <c r="C192" s="840"/>
      <c r="D192" s="840"/>
      <c r="E192" s="840"/>
      <c r="F192" s="840"/>
      <c r="G192" s="840"/>
      <c r="H192" s="840"/>
      <c r="I192" s="840"/>
      <c r="J192" s="840"/>
      <c r="K192" s="840"/>
      <c r="L192" s="840"/>
      <c r="M192" s="840"/>
      <c r="N192" s="840"/>
      <c r="O192" s="840"/>
      <c r="P192" s="890"/>
      <c r="Q192" s="890"/>
      <c r="R192" s="840"/>
      <c r="S192" s="840"/>
      <c r="T192" s="840"/>
      <c r="U192" s="840"/>
      <c r="V192" s="840"/>
      <c r="W192" s="840"/>
      <c r="X192" s="840"/>
      <c r="Y192" s="840"/>
      <c r="Z192" s="840"/>
      <c r="AA192" s="840"/>
      <c r="AB192" s="840"/>
      <c r="AC192" s="840"/>
      <c r="AD192" s="888"/>
      <c r="AE192" s="840"/>
      <c r="AF192" s="840"/>
      <c r="AG192" s="840"/>
      <c r="AH192" s="840"/>
      <c r="AI192" s="888"/>
      <c r="AJ192" s="840"/>
    </row>
    <row r="193" spans="1:36" ht="15.75" customHeight="1">
      <c r="A193" s="840"/>
      <c r="B193" s="840"/>
      <c r="C193" s="840"/>
      <c r="D193" s="840"/>
      <c r="E193" s="840"/>
      <c r="F193" s="840"/>
      <c r="G193" s="840"/>
      <c r="H193" s="840"/>
      <c r="I193" s="840"/>
      <c r="J193" s="840"/>
      <c r="K193" s="840"/>
      <c r="L193" s="840"/>
      <c r="M193" s="840"/>
      <c r="N193" s="840"/>
      <c r="O193" s="840"/>
      <c r="P193" s="890"/>
      <c r="Q193" s="890"/>
      <c r="R193" s="840"/>
      <c r="S193" s="840"/>
      <c r="T193" s="840"/>
      <c r="U193" s="840"/>
      <c r="V193" s="840"/>
      <c r="W193" s="840"/>
      <c r="X193" s="840"/>
      <c r="Y193" s="840"/>
      <c r="Z193" s="840"/>
      <c r="AA193" s="840"/>
      <c r="AB193" s="840"/>
      <c r="AC193" s="840"/>
      <c r="AD193" s="888"/>
      <c r="AE193" s="840"/>
      <c r="AF193" s="840"/>
      <c r="AG193" s="840"/>
      <c r="AH193" s="840"/>
      <c r="AI193" s="888"/>
      <c r="AJ193" s="840"/>
    </row>
    <row r="194" spans="1:36" ht="15.75" customHeight="1">
      <c r="A194" s="840"/>
      <c r="B194" s="840"/>
      <c r="C194" s="840"/>
      <c r="D194" s="840"/>
      <c r="E194" s="840"/>
      <c r="F194" s="840"/>
      <c r="G194" s="840"/>
      <c r="H194" s="840"/>
      <c r="I194" s="840"/>
      <c r="J194" s="840"/>
      <c r="K194" s="840"/>
      <c r="L194" s="840"/>
      <c r="M194" s="840"/>
      <c r="N194" s="840"/>
      <c r="O194" s="840"/>
      <c r="P194" s="890"/>
      <c r="Q194" s="890"/>
      <c r="R194" s="840"/>
      <c r="S194" s="840"/>
      <c r="T194" s="840"/>
      <c r="U194" s="840"/>
      <c r="V194" s="840"/>
      <c r="W194" s="840"/>
      <c r="X194" s="840"/>
      <c r="Y194" s="840"/>
      <c r="Z194" s="840"/>
      <c r="AA194" s="840"/>
      <c r="AB194" s="840"/>
      <c r="AC194" s="840"/>
      <c r="AD194" s="888"/>
      <c r="AE194" s="840"/>
      <c r="AF194" s="840"/>
      <c r="AG194" s="840"/>
      <c r="AH194" s="840"/>
      <c r="AI194" s="888"/>
      <c r="AJ194" s="840"/>
    </row>
    <row r="195" spans="1:36" ht="15.75" customHeight="1">
      <c r="A195" s="840"/>
      <c r="B195" s="840"/>
      <c r="C195" s="840"/>
      <c r="D195" s="840"/>
      <c r="E195" s="840"/>
      <c r="F195" s="840"/>
      <c r="G195" s="840"/>
      <c r="H195" s="840"/>
      <c r="I195" s="840"/>
      <c r="J195" s="840"/>
      <c r="K195" s="840"/>
      <c r="L195" s="840"/>
      <c r="M195" s="840"/>
      <c r="N195" s="840"/>
      <c r="O195" s="840"/>
      <c r="P195" s="890"/>
      <c r="Q195" s="890"/>
      <c r="R195" s="840"/>
      <c r="S195" s="840"/>
      <c r="T195" s="840"/>
      <c r="U195" s="840"/>
      <c r="V195" s="840"/>
      <c r="W195" s="840"/>
      <c r="X195" s="840"/>
      <c r="Y195" s="840"/>
      <c r="Z195" s="840"/>
      <c r="AA195" s="840"/>
      <c r="AB195" s="840"/>
      <c r="AC195" s="840"/>
      <c r="AD195" s="888"/>
      <c r="AE195" s="840"/>
      <c r="AF195" s="840"/>
      <c r="AG195" s="840"/>
      <c r="AH195" s="840"/>
      <c r="AI195" s="888"/>
      <c r="AJ195" s="840"/>
    </row>
    <row r="196" spans="1:36" ht="15.75" customHeight="1">
      <c r="A196" s="840"/>
      <c r="B196" s="840"/>
      <c r="C196" s="840"/>
      <c r="D196" s="840"/>
      <c r="E196" s="840"/>
      <c r="F196" s="840"/>
      <c r="G196" s="840"/>
      <c r="H196" s="840"/>
      <c r="I196" s="840"/>
      <c r="J196" s="840"/>
      <c r="K196" s="840"/>
      <c r="L196" s="840"/>
      <c r="M196" s="840"/>
      <c r="N196" s="840"/>
      <c r="O196" s="840"/>
      <c r="P196" s="890"/>
      <c r="Q196" s="890"/>
      <c r="R196" s="840"/>
      <c r="S196" s="840"/>
      <c r="T196" s="840"/>
      <c r="U196" s="840"/>
      <c r="V196" s="840"/>
      <c r="W196" s="840"/>
      <c r="X196" s="840"/>
      <c r="Y196" s="840"/>
      <c r="Z196" s="840"/>
      <c r="AA196" s="840"/>
      <c r="AB196" s="840"/>
      <c r="AC196" s="840"/>
      <c r="AD196" s="888"/>
      <c r="AE196" s="840"/>
      <c r="AF196" s="840"/>
      <c r="AG196" s="840"/>
      <c r="AH196" s="840"/>
      <c r="AI196" s="888"/>
      <c r="AJ196" s="840"/>
    </row>
    <row r="197" spans="1:36" ht="15.75" customHeight="1">
      <c r="A197" s="840"/>
      <c r="B197" s="840"/>
      <c r="C197" s="840"/>
      <c r="D197" s="840"/>
      <c r="E197" s="840"/>
      <c r="F197" s="840"/>
      <c r="G197" s="840"/>
      <c r="H197" s="840"/>
      <c r="I197" s="840"/>
      <c r="J197" s="840"/>
      <c r="K197" s="840"/>
      <c r="L197" s="840"/>
      <c r="M197" s="840"/>
      <c r="N197" s="840"/>
      <c r="O197" s="840"/>
      <c r="P197" s="890"/>
      <c r="Q197" s="890"/>
      <c r="R197" s="840"/>
      <c r="S197" s="840"/>
      <c r="T197" s="840"/>
      <c r="U197" s="840"/>
      <c r="V197" s="840"/>
      <c r="W197" s="840"/>
      <c r="X197" s="840"/>
      <c r="Y197" s="840"/>
      <c r="Z197" s="840"/>
      <c r="AA197" s="840"/>
      <c r="AB197" s="840"/>
      <c r="AC197" s="840"/>
      <c r="AD197" s="888"/>
      <c r="AE197" s="840"/>
      <c r="AF197" s="840"/>
      <c r="AG197" s="840"/>
      <c r="AH197" s="840"/>
      <c r="AI197" s="888"/>
      <c r="AJ197" s="840"/>
    </row>
    <row r="198" spans="1:36" ht="15.75" customHeight="1">
      <c r="A198" s="840"/>
      <c r="B198" s="840"/>
      <c r="C198" s="840"/>
      <c r="D198" s="840"/>
      <c r="E198" s="840"/>
      <c r="F198" s="840"/>
      <c r="G198" s="840"/>
      <c r="H198" s="840"/>
      <c r="I198" s="840"/>
      <c r="J198" s="840"/>
      <c r="K198" s="840"/>
      <c r="L198" s="840"/>
      <c r="M198" s="840"/>
      <c r="N198" s="840"/>
      <c r="O198" s="840"/>
      <c r="P198" s="890"/>
      <c r="Q198" s="890"/>
      <c r="R198" s="840"/>
      <c r="S198" s="840"/>
      <c r="T198" s="840"/>
      <c r="U198" s="840"/>
      <c r="V198" s="840"/>
      <c r="W198" s="840"/>
      <c r="X198" s="840"/>
      <c r="Y198" s="840"/>
      <c r="Z198" s="840"/>
      <c r="AA198" s="840"/>
      <c r="AB198" s="840"/>
      <c r="AC198" s="840"/>
      <c r="AD198" s="888"/>
      <c r="AE198" s="840"/>
      <c r="AF198" s="840"/>
      <c r="AG198" s="840"/>
      <c r="AH198" s="840"/>
      <c r="AI198" s="888"/>
      <c r="AJ198" s="840"/>
    </row>
    <row r="199" spans="1:36" ht="15.75" customHeight="1">
      <c r="A199" s="840"/>
      <c r="B199" s="840"/>
      <c r="C199" s="840"/>
      <c r="D199" s="840"/>
      <c r="E199" s="840"/>
      <c r="F199" s="840"/>
      <c r="G199" s="840"/>
      <c r="H199" s="840"/>
      <c r="I199" s="840"/>
      <c r="J199" s="840"/>
      <c r="K199" s="840"/>
      <c r="L199" s="840"/>
      <c r="M199" s="840"/>
      <c r="N199" s="840"/>
      <c r="O199" s="840"/>
      <c r="P199" s="890"/>
      <c r="Q199" s="890"/>
      <c r="R199" s="840"/>
      <c r="S199" s="840"/>
      <c r="T199" s="840"/>
      <c r="U199" s="840"/>
      <c r="V199" s="840"/>
      <c r="W199" s="840"/>
      <c r="X199" s="840"/>
      <c r="Y199" s="840"/>
      <c r="Z199" s="840"/>
      <c r="AA199" s="840"/>
      <c r="AB199" s="840"/>
      <c r="AC199" s="840"/>
      <c r="AD199" s="888"/>
      <c r="AE199" s="840"/>
      <c r="AF199" s="840"/>
      <c r="AG199" s="840"/>
      <c r="AH199" s="840"/>
      <c r="AI199" s="888"/>
      <c r="AJ199" s="840"/>
    </row>
    <row r="200" spans="1:36" ht="15.75" customHeight="1">
      <c r="A200" s="840"/>
      <c r="B200" s="840"/>
      <c r="C200" s="840"/>
      <c r="D200" s="840"/>
      <c r="E200" s="840"/>
      <c r="F200" s="840"/>
      <c r="G200" s="840"/>
      <c r="H200" s="840"/>
      <c r="I200" s="840"/>
      <c r="J200" s="840"/>
      <c r="K200" s="840"/>
      <c r="L200" s="840"/>
      <c r="M200" s="840"/>
      <c r="N200" s="840"/>
      <c r="O200" s="840"/>
      <c r="P200" s="890"/>
      <c r="Q200" s="890"/>
      <c r="R200" s="840"/>
      <c r="S200" s="840"/>
      <c r="T200" s="840"/>
      <c r="U200" s="840"/>
      <c r="V200" s="840"/>
      <c r="W200" s="840"/>
      <c r="X200" s="840"/>
      <c r="Y200" s="840"/>
      <c r="Z200" s="840"/>
      <c r="AA200" s="840"/>
      <c r="AB200" s="840"/>
      <c r="AC200" s="840"/>
      <c r="AD200" s="888"/>
      <c r="AE200" s="840"/>
      <c r="AF200" s="840"/>
      <c r="AG200" s="840"/>
      <c r="AH200" s="840"/>
      <c r="AI200" s="888"/>
      <c r="AJ200" s="840"/>
    </row>
    <row r="201" spans="1:36" ht="15.75" customHeight="1">
      <c r="A201" s="840"/>
      <c r="B201" s="840"/>
      <c r="C201" s="840"/>
      <c r="D201" s="840"/>
      <c r="E201" s="840"/>
      <c r="F201" s="840"/>
      <c r="G201" s="840"/>
      <c r="H201" s="840"/>
      <c r="I201" s="840"/>
      <c r="J201" s="840"/>
      <c r="K201" s="840"/>
      <c r="L201" s="840"/>
      <c r="M201" s="840"/>
      <c r="N201" s="840"/>
      <c r="O201" s="840"/>
      <c r="P201" s="890"/>
      <c r="Q201" s="890"/>
      <c r="R201" s="840"/>
      <c r="S201" s="840"/>
      <c r="T201" s="840"/>
      <c r="U201" s="840"/>
      <c r="V201" s="840"/>
      <c r="W201" s="840"/>
      <c r="X201" s="840"/>
      <c r="Y201" s="840"/>
      <c r="Z201" s="840"/>
      <c r="AA201" s="840"/>
      <c r="AB201" s="840"/>
      <c r="AC201" s="840"/>
      <c r="AD201" s="888"/>
      <c r="AE201" s="840"/>
      <c r="AF201" s="840"/>
      <c r="AG201" s="840"/>
      <c r="AH201" s="840"/>
      <c r="AI201" s="888"/>
      <c r="AJ201" s="840"/>
    </row>
    <row r="202" spans="1:36" ht="15.75" customHeight="1">
      <c r="A202" s="840"/>
      <c r="B202" s="840"/>
      <c r="C202" s="840"/>
      <c r="D202" s="840"/>
      <c r="E202" s="840"/>
      <c r="F202" s="840"/>
      <c r="G202" s="840"/>
      <c r="H202" s="840"/>
      <c r="I202" s="840"/>
      <c r="J202" s="840"/>
      <c r="K202" s="840"/>
      <c r="L202" s="840"/>
      <c r="M202" s="840"/>
      <c r="N202" s="840"/>
      <c r="O202" s="840"/>
      <c r="P202" s="890"/>
      <c r="Q202" s="890"/>
      <c r="R202" s="840"/>
      <c r="S202" s="840"/>
      <c r="T202" s="840"/>
      <c r="U202" s="840"/>
      <c r="V202" s="840"/>
      <c r="W202" s="840"/>
      <c r="X202" s="840"/>
      <c r="Y202" s="840"/>
      <c r="Z202" s="840"/>
      <c r="AA202" s="840"/>
      <c r="AB202" s="840"/>
      <c r="AC202" s="840"/>
      <c r="AD202" s="888"/>
      <c r="AE202" s="840"/>
      <c r="AF202" s="840"/>
      <c r="AG202" s="840"/>
      <c r="AH202" s="840"/>
      <c r="AI202" s="888"/>
      <c r="AJ202" s="840"/>
    </row>
    <row r="203" spans="1:36" ht="15.75" customHeight="1">
      <c r="A203" s="840"/>
      <c r="B203" s="840"/>
      <c r="C203" s="840"/>
      <c r="D203" s="840"/>
      <c r="E203" s="840"/>
      <c r="F203" s="840"/>
      <c r="G203" s="840"/>
      <c r="H203" s="840"/>
      <c r="I203" s="840"/>
      <c r="J203" s="840"/>
      <c r="K203" s="840"/>
      <c r="L203" s="840"/>
      <c r="M203" s="840"/>
      <c r="N203" s="840"/>
      <c r="O203" s="840"/>
      <c r="P203" s="890"/>
      <c r="Q203" s="890"/>
      <c r="R203" s="840"/>
      <c r="S203" s="840"/>
      <c r="T203" s="840"/>
      <c r="U203" s="840"/>
      <c r="V203" s="840"/>
      <c r="W203" s="840"/>
      <c r="X203" s="840"/>
      <c r="Y203" s="840"/>
      <c r="Z203" s="840"/>
      <c r="AA203" s="840"/>
      <c r="AB203" s="840"/>
      <c r="AC203" s="840"/>
      <c r="AD203" s="888"/>
      <c r="AE203" s="840"/>
      <c r="AF203" s="840"/>
      <c r="AG203" s="840"/>
      <c r="AH203" s="840"/>
      <c r="AI203" s="888"/>
      <c r="AJ203" s="840"/>
    </row>
    <row r="204" spans="1:36" ht="15.75" customHeight="1">
      <c r="A204" s="840"/>
      <c r="B204" s="840"/>
      <c r="C204" s="840"/>
      <c r="D204" s="840"/>
      <c r="E204" s="840"/>
      <c r="F204" s="840"/>
      <c r="G204" s="840"/>
      <c r="H204" s="840"/>
      <c r="I204" s="840"/>
      <c r="J204" s="840"/>
      <c r="K204" s="840"/>
      <c r="L204" s="840"/>
      <c r="M204" s="840"/>
      <c r="N204" s="840"/>
      <c r="O204" s="840"/>
      <c r="P204" s="890"/>
      <c r="Q204" s="890"/>
      <c r="R204" s="840"/>
      <c r="S204" s="840"/>
      <c r="T204" s="840"/>
      <c r="U204" s="840"/>
      <c r="V204" s="840"/>
      <c r="W204" s="840"/>
      <c r="X204" s="840"/>
      <c r="Y204" s="840"/>
      <c r="Z204" s="840"/>
      <c r="AA204" s="840"/>
      <c r="AB204" s="840"/>
      <c r="AC204" s="840"/>
      <c r="AD204" s="888"/>
      <c r="AE204" s="840"/>
      <c r="AF204" s="840"/>
      <c r="AG204" s="840"/>
      <c r="AH204" s="840"/>
      <c r="AI204" s="888"/>
      <c r="AJ204" s="840"/>
    </row>
    <row r="205" spans="1:36" ht="15.75" customHeight="1">
      <c r="A205" s="840"/>
      <c r="B205" s="840"/>
      <c r="C205" s="840"/>
      <c r="D205" s="840"/>
      <c r="E205" s="840"/>
      <c r="F205" s="840"/>
      <c r="G205" s="840"/>
      <c r="H205" s="840"/>
      <c r="I205" s="840"/>
      <c r="J205" s="840"/>
      <c r="K205" s="840"/>
      <c r="L205" s="840"/>
      <c r="M205" s="840"/>
      <c r="N205" s="840"/>
      <c r="O205" s="840"/>
      <c r="P205" s="890"/>
      <c r="Q205" s="890"/>
      <c r="R205" s="840"/>
      <c r="S205" s="840"/>
      <c r="T205" s="840"/>
      <c r="U205" s="840"/>
      <c r="V205" s="840"/>
      <c r="W205" s="840"/>
      <c r="X205" s="840"/>
      <c r="Y205" s="840"/>
      <c r="Z205" s="840"/>
      <c r="AA205" s="840"/>
      <c r="AB205" s="840"/>
      <c r="AC205" s="840"/>
      <c r="AD205" s="888"/>
      <c r="AE205" s="840"/>
      <c r="AF205" s="840"/>
      <c r="AG205" s="840"/>
      <c r="AH205" s="840"/>
      <c r="AI205" s="888"/>
      <c r="AJ205" s="840"/>
    </row>
    <row r="206" spans="1:36" ht="15.75" customHeight="1">
      <c r="A206" s="840"/>
      <c r="B206" s="840"/>
      <c r="C206" s="840"/>
      <c r="D206" s="840"/>
      <c r="E206" s="840"/>
      <c r="F206" s="840"/>
      <c r="G206" s="840"/>
      <c r="H206" s="840"/>
      <c r="I206" s="840"/>
      <c r="J206" s="840"/>
      <c r="K206" s="840"/>
      <c r="L206" s="840"/>
      <c r="M206" s="840"/>
      <c r="N206" s="840"/>
      <c r="O206" s="840"/>
      <c r="P206" s="890"/>
      <c r="Q206" s="890"/>
      <c r="R206" s="840"/>
      <c r="S206" s="840"/>
      <c r="T206" s="840"/>
      <c r="U206" s="840"/>
      <c r="V206" s="840"/>
      <c r="W206" s="840"/>
      <c r="X206" s="840"/>
      <c r="Y206" s="840"/>
      <c r="Z206" s="840"/>
      <c r="AA206" s="840"/>
      <c r="AB206" s="840"/>
      <c r="AC206" s="840"/>
      <c r="AD206" s="888"/>
      <c r="AE206" s="840"/>
      <c r="AF206" s="840"/>
      <c r="AG206" s="840"/>
      <c r="AH206" s="840"/>
      <c r="AI206" s="888"/>
      <c r="AJ206" s="840"/>
    </row>
    <row r="207" spans="1:36" ht="15.75" customHeight="1">
      <c r="A207" s="840"/>
      <c r="B207" s="840"/>
      <c r="C207" s="840"/>
      <c r="D207" s="840"/>
      <c r="E207" s="840"/>
      <c r="F207" s="840"/>
      <c r="G207" s="840"/>
      <c r="H207" s="840"/>
      <c r="I207" s="840"/>
      <c r="J207" s="840"/>
      <c r="K207" s="840"/>
      <c r="L207" s="840"/>
      <c r="M207" s="840"/>
      <c r="N207" s="840"/>
      <c r="O207" s="840"/>
      <c r="P207" s="890"/>
      <c r="Q207" s="890"/>
      <c r="R207" s="840"/>
      <c r="S207" s="840"/>
      <c r="T207" s="840"/>
      <c r="U207" s="840"/>
      <c r="V207" s="840"/>
      <c r="W207" s="840"/>
      <c r="X207" s="840"/>
      <c r="Y207" s="840"/>
      <c r="Z207" s="840"/>
      <c r="AA207" s="840"/>
      <c r="AB207" s="840"/>
      <c r="AC207" s="840"/>
      <c r="AD207" s="888"/>
      <c r="AE207" s="840"/>
      <c r="AF207" s="840"/>
      <c r="AG207" s="840"/>
      <c r="AH207" s="840"/>
      <c r="AI207" s="888"/>
      <c r="AJ207" s="840"/>
    </row>
    <row r="208" spans="1:36" ht="15.75" customHeight="1">
      <c r="A208" s="840"/>
      <c r="B208" s="840"/>
      <c r="C208" s="840"/>
      <c r="D208" s="840"/>
      <c r="E208" s="840"/>
      <c r="F208" s="840"/>
      <c r="G208" s="840"/>
      <c r="H208" s="840"/>
      <c r="I208" s="840"/>
      <c r="J208" s="840"/>
      <c r="K208" s="840"/>
      <c r="L208" s="840"/>
      <c r="M208" s="840"/>
      <c r="N208" s="840"/>
      <c r="O208" s="840"/>
      <c r="P208" s="890"/>
      <c r="Q208" s="890"/>
      <c r="R208" s="840"/>
      <c r="S208" s="840"/>
      <c r="T208" s="840"/>
      <c r="U208" s="840"/>
      <c r="V208" s="840"/>
      <c r="W208" s="840"/>
      <c r="X208" s="840"/>
      <c r="Y208" s="840"/>
      <c r="Z208" s="840"/>
      <c r="AA208" s="840"/>
      <c r="AB208" s="840"/>
      <c r="AC208" s="840"/>
      <c r="AD208" s="888"/>
      <c r="AE208" s="840"/>
      <c r="AF208" s="840"/>
      <c r="AG208" s="840"/>
      <c r="AH208" s="840"/>
      <c r="AI208" s="888"/>
      <c r="AJ208" s="840"/>
    </row>
    <row r="209" spans="1:36" ht="15.75" customHeight="1">
      <c r="A209" s="840"/>
      <c r="B209" s="840"/>
      <c r="C209" s="840"/>
      <c r="D209" s="840"/>
      <c r="E209" s="840"/>
      <c r="F209" s="840"/>
      <c r="G209" s="840"/>
      <c r="H209" s="840"/>
      <c r="I209" s="840"/>
      <c r="J209" s="840"/>
      <c r="K209" s="840"/>
      <c r="L209" s="840"/>
      <c r="M209" s="840"/>
      <c r="N209" s="840"/>
      <c r="O209" s="840"/>
      <c r="P209" s="890"/>
      <c r="Q209" s="890"/>
      <c r="R209" s="840"/>
      <c r="S209" s="840"/>
      <c r="T209" s="840"/>
      <c r="U209" s="840"/>
      <c r="V209" s="840"/>
      <c r="W209" s="840"/>
      <c r="X209" s="840"/>
      <c r="Y209" s="840"/>
      <c r="Z209" s="840"/>
      <c r="AA209" s="840"/>
      <c r="AB209" s="840"/>
      <c r="AC209" s="840"/>
      <c r="AD209" s="888"/>
      <c r="AE209" s="840"/>
      <c r="AF209" s="840"/>
      <c r="AG209" s="840"/>
      <c r="AH209" s="840"/>
      <c r="AI209" s="888"/>
      <c r="AJ209" s="840"/>
    </row>
    <row r="210" spans="1:36" ht="15.75" customHeight="1">
      <c r="A210" s="840"/>
      <c r="B210" s="840"/>
      <c r="C210" s="840"/>
      <c r="D210" s="840"/>
      <c r="E210" s="840"/>
      <c r="F210" s="840"/>
      <c r="G210" s="840"/>
      <c r="H210" s="840"/>
      <c r="I210" s="840"/>
      <c r="J210" s="840"/>
      <c r="K210" s="840"/>
      <c r="L210" s="840"/>
      <c r="M210" s="840"/>
      <c r="N210" s="840"/>
      <c r="O210" s="840"/>
      <c r="P210" s="890"/>
      <c r="Q210" s="890"/>
      <c r="R210" s="840"/>
      <c r="S210" s="840"/>
      <c r="T210" s="840"/>
      <c r="U210" s="840"/>
      <c r="V210" s="840"/>
      <c r="W210" s="840"/>
      <c r="X210" s="840"/>
      <c r="Y210" s="840"/>
      <c r="Z210" s="840"/>
      <c r="AA210" s="840"/>
      <c r="AB210" s="840"/>
      <c r="AC210" s="840"/>
      <c r="AD210" s="888"/>
      <c r="AE210" s="840"/>
      <c r="AF210" s="840"/>
      <c r="AG210" s="840"/>
      <c r="AH210" s="840"/>
      <c r="AI210" s="888"/>
      <c r="AJ210" s="840"/>
    </row>
    <row r="211" spans="1:36" ht="15.75" customHeight="1">
      <c r="A211" s="840"/>
      <c r="B211" s="840"/>
      <c r="C211" s="840"/>
      <c r="D211" s="840"/>
      <c r="E211" s="840"/>
      <c r="F211" s="840"/>
      <c r="G211" s="840"/>
      <c r="H211" s="840"/>
      <c r="I211" s="840"/>
      <c r="J211" s="840"/>
      <c r="K211" s="840"/>
      <c r="L211" s="840"/>
      <c r="M211" s="840"/>
      <c r="N211" s="840"/>
      <c r="O211" s="840"/>
      <c r="P211" s="890"/>
      <c r="Q211" s="890"/>
      <c r="R211" s="840"/>
      <c r="S211" s="840"/>
      <c r="T211" s="840"/>
      <c r="U211" s="840"/>
      <c r="V211" s="840"/>
      <c r="W211" s="840"/>
      <c r="X211" s="840"/>
      <c r="Y211" s="840"/>
      <c r="Z211" s="840"/>
      <c r="AA211" s="840"/>
      <c r="AB211" s="840"/>
      <c r="AC211" s="840"/>
      <c r="AD211" s="888"/>
      <c r="AE211" s="840"/>
      <c r="AF211" s="840"/>
      <c r="AG211" s="840"/>
      <c r="AH211" s="840"/>
      <c r="AI211" s="888"/>
      <c r="AJ211" s="840"/>
    </row>
    <row r="212" spans="1:36" ht="15.75" customHeight="1">
      <c r="A212" s="840"/>
      <c r="B212" s="840"/>
      <c r="C212" s="840"/>
      <c r="D212" s="840"/>
      <c r="E212" s="840"/>
      <c r="F212" s="840"/>
      <c r="G212" s="840"/>
      <c r="H212" s="840"/>
      <c r="I212" s="840"/>
      <c r="J212" s="840"/>
      <c r="K212" s="840"/>
      <c r="L212" s="840"/>
      <c r="M212" s="840"/>
      <c r="N212" s="840"/>
      <c r="O212" s="840"/>
      <c r="P212" s="890"/>
      <c r="Q212" s="890"/>
      <c r="R212" s="840"/>
      <c r="S212" s="840"/>
      <c r="T212" s="840"/>
      <c r="U212" s="840"/>
      <c r="V212" s="840"/>
      <c r="W212" s="840"/>
      <c r="X212" s="840"/>
      <c r="Y212" s="840"/>
      <c r="Z212" s="840"/>
      <c r="AA212" s="840"/>
      <c r="AB212" s="840"/>
      <c r="AC212" s="840"/>
      <c r="AD212" s="888"/>
      <c r="AE212" s="840"/>
      <c r="AF212" s="840"/>
      <c r="AG212" s="840"/>
      <c r="AH212" s="840"/>
      <c r="AI212" s="888"/>
      <c r="AJ212" s="840"/>
    </row>
    <row r="213" spans="1:36" ht="15.75" customHeight="1">
      <c r="A213" s="840"/>
      <c r="B213" s="840"/>
      <c r="C213" s="840"/>
      <c r="D213" s="840"/>
      <c r="E213" s="840"/>
      <c r="F213" s="840"/>
      <c r="G213" s="840"/>
      <c r="H213" s="840"/>
      <c r="I213" s="840"/>
      <c r="J213" s="840"/>
      <c r="K213" s="840"/>
      <c r="L213" s="840"/>
      <c r="M213" s="840"/>
      <c r="N213" s="840"/>
      <c r="O213" s="840"/>
      <c r="P213" s="890"/>
      <c r="Q213" s="890"/>
      <c r="R213" s="840"/>
      <c r="S213" s="840"/>
      <c r="T213" s="840"/>
      <c r="U213" s="840"/>
      <c r="V213" s="840"/>
      <c r="W213" s="840"/>
      <c r="X213" s="840"/>
      <c r="Y213" s="840"/>
      <c r="Z213" s="840"/>
      <c r="AA213" s="840"/>
      <c r="AB213" s="840"/>
      <c r="AC213" s="840"/>
      <c r="AD213" s="888"/>
      <c r="AE213" s="840"/>
      <c r="AF213" s="840"/>
      <c r="AG213" s="840"/>
      <c r="AH213" s="840"/>
      <c r="AI213" s="888"/>
      <c r="AJ213" s="840"/>
    </row>
    <row r="214" spans="1:36" ht="15.75" customHeight="1">
      <c r="A214" s="840"/>
      <c r="B214" s="840"/>
      <c r="C214" s="840"/>
      <c r="D214" s="840"/>
      <c r="E214" s="840"/>
      <c r="F214" s="840"/>
      <c r="G214" s="840"/>
      <c r="H214" s="840"/>
      <c r="I214" s="840"/>
      <c r="J214" s="840"/>
      <c r="K214" s="840"/>
      <c r="L214" s="840"/>
      <c r="M214" s="840"/>
      <c r="N214" s="840"/>
      <c r="O214" s="840"/>
      <c r="P214" s="890"/>
      <c r="Q214" s="890"/>
      <c r="R214" s="840"/>
      <c r="S214" s="840"/>
      <c r="T214" s="840"/>
      <c r="U214" s="840"/>
      <c r="V214" s="840"/>
      <c r="W214" s="840"/>
      <c r="X214" s="840"/>
      <c r="Y214" s="840"/>
      <c r="Z214" s="840"/>
      <c r="AA214" s="840"/>
      <c r="AB214" s="840"/>
      <c r="AC214" s="840"/>
      <c r="AD214" s="888"/>
      <c r="AE214" s="840"/>
      <c r="AF214" s="840"/>
      <c r="AG214" s="840"/>
      <c r="AH214" s="840"/>
      <c r="AI214" s="888"/>
      <c r="AJ214" s="840"/>
    </row>
    <row r="215" spans="1:36" ht="15.75" customHeight="1">
      <c r="A215" s="840"/>
      <c r="B215" s="840"/>
      <c r="C215" s="840"/>
      <c r="D215" s="840"/>
      <c r="E215" s="840"/>
      <c r="F215" s="840"/>
      <c r="G215" s="840"/>
      <c r="H215" s="840"/>
      <c r="I215" s="840"/>
      <c r="J215" s="840"/>
      <c r="K215" s="840"/>
      <c r="L215" s="840"/>
      <c r="M215" s="840"/>
      <c r="N215" s="840"/>
      <c r="O215" s="840"/>
      <c r="P215" s="890"/>
      <c r="Q215" s="890"/>
      <c r="R215" s="840"/>
      <c r="S215" s="840"/>
      <c r="T215" s="840"/>
      <c r="U215" s="840"/>
      <c r="V215" s="840"/>
      <c r="W215" s="840"/>
      <c r="X215" s="840"/>
      <c r="Y215" s="840"/>
      <c r="Z215" s="840"/>
      <c r="AA215" s="840"/>
      <c r="AB215" s="840"/>
      <c r="AC215" s="840"/>
      <c r="AD215" s="888"/>
      <c r="AE215" s="840"/>
      <c r="AF215" s="840"/>
      <c r="AG215" s="840"/>
      <c r="AH215" s="840"/>
      <c r="AI215" s="888"/>
      <c r="AJ215" s="840"/>
    </row>
    <row r="216" spans="1:36" ht="15.75" customHeight="1">
      <c r="A216" s="840"/>
      <c r="B216" s="840"/>
      <c r="C216" s="840"/>
      <c r="D216" s="840"/>
      <c r="E216" s="840"/>
      <c r="F216" s="840"/>
      <c r="G216" s="840"/>
      <c r="H216" s="840"/>
      <c r="I216" s="840"/>
      <c r="J216" s="840"/>
      <c r="K216" s="840"/>
      <c r="L216" s="840"/>
      <c r="M216" s="840"/>
      <c r="N216" s="840"/>
      <c r="O216" s="840"/>
      <c r="P216" s="890"/>
      <c r="Q216" s="890"/>
      <c r="R216" s="840"/>
      <c r="S216" s="840"/>
      <c r="T216" s="840"/>
      <c r="U216" s="840"/>
      <c r="V216" s="840"/>
      <c r="W216" s="840"/>
      <c r="X216" s="840"/>
      <c r="Y216" s="840"/>
      <c r="Z216" s="840"/>
      <c r="AA216" s="840"/>
      <c r="AB216" s="840"/>
      <c r="AC216" s="840"/>
      <c r="AD216" s="888"/>
      <c r="AE216" s="840"/>
      <c r="AF216" s="840"/>
      <c r="AG216" s="840"/>
      <c r="AH216" s="840"/>
      <c r="AI216" s="888"/>
      <c r="AJ216" s="840"/>
    </row>
    <row r="217" spans="1:36" ht="15.75" customHeight="1">
      <c r="A217" s="840"/>
      <c r="B217" s="840"/>
      <c r="C217" s="840"/>
      <c r="D217" s="840"/>
      <c r="E217" s="840"/>
      <c r="F217" s="840"/>
      <c r="G217" s="840"/>
      <c r="H217" s="840"/>
      <c r="I217" s="840"/>
      <c r="J217" s="840"/>
      <c r="K217" s="840"/>
      <c r="L217" s="840"/>
      <c r="M217" s="840"/>
      <c r="N217" s="840"/>
      <c r="O217" s="840"/>
      <c r="P217" s="890"/>
      <c r="Q217" s="890"/>
      <c r="R217" s="840"/>
      <c r="S217" s="840"/>
      <c r="T217" s="840"/>
      <c r="U217" s="840"/>
      <c r="V217" s="840"/>
      <c r="W217" s="840"/>
      <c r="X217" s="840"/>
      <c r="Y217" s="840"/>
      <c r="Z217" s="840"/>
      <c r="AA217" s="840"/>
      <c r="AB217" s="840"/>
      <c r="AC217" s="840"/>
      <c r="AD217" s="888"/>
      <c r="AE217" s="840"/>
      <c r="AF217" s="840"/>
      <c r="AG217" s="840"/>
      <c r="AH217" s="840"/>
      <c r="AI217" s="888"/>
      <c r="AJ217" s="840"/>
    </row>
    <row r="218" spans="1:36" ht="15.75" customHeight="1">
      <c r="A218" s="840"/>
      <c r="B218" s="840"/>
      <c r="C218" s="840"/>
      <c r="D218" s="840"/>
      <c r="E218" s="840"/>
      <c r="F218" s="840"/>
      <c r="G218" s="840"/>
      <c r="H218" s="840"/>
      <c r="I218" s="840"/>
      <c r="J218" s="840"/>
      <c r="K218" s="840"/>
      <c r="L218" s="840"/>
      <c r="M218" s="840"/>
      <c r="N218" s="840"/>
      <c r="O218" s="840"/>
      <c r="P218" s="890"/>
      <c r="Q218" s="890"/>
      <c r="R218" s="840"/>
      <c r="S218" s="840"/>
      <c r="T218" s="840"/>
      <c r="U218" s="840"/>
      <c r="V218" s="840"/>
      <c r="W218" s="840"/>
      <c r="X218" s="840"/>
      <c r="Y218" s="840"/>
      <c r="Z218" s="840"/>
      <c r="AA218" s="840"/>
      <c r="AB218" s="840"/>
      <c r="AC218" s="840"/>
      <c r="AD218" s="888"/>
      <c r="AE218" s="840"/>
      <c r="AF218" s="840"/>
      <c r="AG218" s="840"/>
      <c r="AH218" s="840"/>
      <c r="AI218" s="888"/>
      <c r="AJ218" s="840"/>
    </row>
    <row r="219" spans="1:36" ht="15.75" customHeight="1">
      <c r="A219" s="840"/>
      <c r="B219" s="840"/>
      <c r="C219" s="840"/>
      <c r="D219" s="840"/>
      <c r="E219" s="840"/>
      <c r="F219" s="840"/>
      <c r="G219" s="840"/>
      <c r="H219" s="840"/>
      <c r="I219" s="840"/>
      <c r="J219" s="840"/>
      <c r="K219" s="840"/>
      <c r="L219" s="840"/>
      <c r="M219" s="840"/>
      <c r="N219" s="840"/>
      <c r="O219" s="840"/>
      <c r="P219" s="890"/>
      <c r="Q219" s="890"/>
      <c r="R219" s="840"/>
      <c r="S219" s="840"/>
      <c r="T219" s="840"/>
      <c r="U219" s="840"/>
      <c r="V219" s="840"/>
      <c r="W219" s="840"/>
      <c r="X219" s="840"/>
      <c r="Y219" s="840"/>
      <c r="Z219" s="840"/>
      <c r="AA219" s="840"/>
      <c r="AB219" s="840"/>
      <c r="AC219" s="840"/>
      <c r="AD219" s="888"/>
      <c r="AE219" s="840"/>
      <c r="AF219" s="840"/>
      <c r="AG219" s="840"/>
      <c r="AH219" s="840"/>
      <c r="AI219" s="888"/>
      <c r="AJ219" s="840"/>
    </row>
    <row r="220" spans="1:36" ht="15.75" customHeight="1">
      <c r="A220" s="840"/>
      <c r="B220" s="840"/>
      <c r="C220" s="840"/>
      <c r="D220" s="840"/>
      <c r="E220" s="840"/>
      <c r="F220" s="840"/>
      <c r="G220" s="840"/>
      <c r="H220" s="840"/>
      <c r="I220" s="840"/>
      <c r="J220" s="840"/>
      <c r="K220" s="840"/>
      <c r="L220" s="840"/>
      <c r="M220" s="840"/>
      <c r="N220" s="840"/>
      <c r="O220" s="840"/>
      <c r="P220" s="890"/>
      <c r="Q220" s="890"/>
      <c r="R220" s="840"/>
      <c r="S220" s="840"/>
      <c r="T220" s="840"/>
      <c r="U220" s="840"/>
      <c r="V220" s="840"/>
      <c r="W220" s="840"/>
      <c r="X220" s="840"/>
      <c r="Y220" s="840"/>
      <c r="Z220" s="840"/>
      <c r="AA220" s="840"/>
      <c r="AB220" s="840"/>
      <c r="AC220" s="840"/>
      <c r="AD220" s="888"/>
      <c r="AE220" s="840"/>
      <c r="AF220" s="840"/>
      <c r="AG220" s="840"/>
      <c r="AH220" s="840"/>
      <c r="AI220" s="888"/>
      <c r="AJ220" s="840"/>
    </row>
    <row r="221" spans="1:36" ht="15.75" customHeight="1">
      <c r="A221" s="840"/>
      <c r="B221" s="840"/>
      <c r="C221" s="840"/>
      <c r="D221" s="840"/>
      <c r="E221" s="840"/>
      <c r="F221" s="840"/>
      <c r="G221" s="840"/>
      <c r="H221" s="840"/>
      <c r="I221" s="840"/>
      <c r="J221" s="840"/>
      <c r="K221" s="840"/>
      <c r="L221" s="840"/>
      <c r="M221" s="840"/>
      <c r="N221" s="840"/>
      <c r="O221" s="840"/>
      <c r="P221" s="890"/>
      <c r="Q221" s="890"/>
      <c r="R221" s="840"/>
      <c r="S221" s="840"/>
      <c r="T221" s="840"/>
      <c r="U221" s="840"/>
      <c r="V221" s="840"/>
      <c r="W221" s="840"/>
      <c r="X221" s="840"/>
      <c r="Y221" s="840"/>
      <c r="Z221" s="840"/>
      <c r="AA221" s="840"/>
      <c r="AB221" s="840"/>
      <c r="AC221" s="840"/>
      <c r="AD221" s="888"/>
      <c r="AE221" s="840"/>
      <c r="AF221" s="840"/>
      <c r="AG221" s="840"/>
      <c r="AH221" s="840"/>
      <c r="AI221" s="888"/>
      <c r="AJ221" s="840"/>
    </row>
    <row r="222" spans="1:36" ht="15.75" customHeight="1">
      <c r="A222" s="840"/>
      <c r="B222" s="840"/>
      <c r="C222" s="840"/>
      <c r="D222" s="840"/>
      <c r="E222" s="840"/>
      <c r="F222" s="840"/>
      <c r="G222" s="840"/>
      <c r="H222" s="840"/>
      <c r="I222" s="840"/>
      <c r="J222" s="840"/>
      <c r="K222" s="840"/>
      <c r="L222" s="840"/>
      <c r="M222" s="840"/>
      <c r="N222" s="840"/>
      <c r="O222" s="840"/>
      <c r="P222" s="890"/>
      <c r="Q222" s="890"/>
      <c r="R222" s="840"/>
      <c r="S222" s="840"/>
      <c r="T222" s="840"/>
      <c r="U222" s="840"/>
      <c r="V222" s="840"/>
      <c r="W222" s="840"/>
      <c r="X222" s="840"/>
      <c r="Y222" s="840"/>
      <c r="Z222" s="840"/>
      <c r="AA222" s="840"/>
      <c r="AB222" s="840"/>
      <c r="AC222" s="840"/>
      <c r="AD222" s="888"/>
      <c r="AE222" s="840"/>
      <c r="AF222" s="840"/>
      <c r="AG222" s="840"/>
      <c r="AH222" s="840"/>
      <c r="AI222" s="888"/>
      <c r="AJ222" s="840"/>
    </row>
    <row r="223" spans="1:36" ht="15.75" customHeight="1">
      <c r="A223" s="840"/>
      <c r="B223" s="840"/>
      <c r="C223" s="840"/>
      <c r="D223" s="840"/>
      <c r="E223" s="840"/>
      <c r="F223" s="840"/>
      <c r="G223" s="840"/>
      <c r="H223" s="840"/>
      <c r="I223" s="840"/>
      <c r="J223" s="840"/>
      <c r="K223" s="840"/>
      <c r="L223" s="840"/>
      <c r="M223" s="840"/>
      <c r="N223" s="840"/>
      <c r="O223" s="840"/>
      <c r="P223" s="890"/>
      <c r="Q223" s="890"/>
      <c r="R223" s="840"/>
      <c r="S223" s="840"/>
      <c r="T223" s="840"/>
      <c r="U223" s="840"/>
      <c r="V223" s="840"/>
      <c r="W223" s="840"/>
      <c r="X223" s="840"/>
      <c r="Y223" s="840"/>
      <c r="Z223" s="840"/>
      <c r="AA223" s="840"/>
      <c r="AB223" s="840"/>
      <c r="AC223" s="840"/>
      <c r="AD223" s="888"/>
      <c r="AE223" s="840"/>
      <c r="AF223" s="840"/>
      <c r="AG223" s="840"/>
      <c r="AH223" s="840"/>
      <c r="AI223" s="888"/>
      <c r="AJ223" s="840"/>
    </row>
    <row r="224" spans="1:36" ht="15.75" customHeight="1">
      <c r="A224" s="840"/>
      <c r="B224" s="840"/>
      <c r="C224" s="840"/>
      <c r="D224" s="840"/>
      <c r="E224" s="840"/>
      <c r="F224" s="840"/>
      <c r="G224" s="840"/>
      <c r="H224" s="840"/>
      <c r="I224" s="840"/>
      <c r="J224" s="840"/>
      <c r="K224" s="840"/>
      <c r="L224" s="840"/>
      <c r="M224" s="840"/>
      <c r="N224" s="840"/>
      <c r="O224" s="840"/>
      <c r="P224" s="890"/>
      <c r="Q224" s="890"/>
      <c r="R224" s="840"/>
      <c r="S224" s="840"/>
      <c r="T224" s="840"/>
      <c r="U224" s="840"/>
      <c r="V224" s="840"/>
      <c r="W224" s="840"/>
      <c r="X224" s="840"/>
      <c r="Y224" s="840"/>
      <c r="Z224" s="840"/>
      <c r="AA224" s="840"/>
      <c r="AB224" s="840"/>
      <c r="AC224" s="840"/>
      <c r="AD224" s="888"/>
      <c r="AE224" s="840"/>
      <c r="AF224" s="840"/>
      <c r="AG224" s="840"/>
      <c r="AH224" s="840"/>
      <c r="AI224" s="888"/>
      <c r="AJ224" s="840"/>
    </row>
    <row r="225" spans="1:36" ht="15.75" customHeight="1">
      <c r="A225" s="840"/>
      <c r="B225" s="840"/>
      <c r="C225" s="840"/>
      <c r="D225" s="840"/>
      <c r="E225" s="840"/>
      <c r="F225" s="840"/>
      <c r="G225" s="840"/>
      <c r="H225" s="840"/>
      <c r="I225" s="840"/>
      <c r="J225" s="840"/>
      <c r="K225" s="840"/>
      <c r="L225" s="840"/>
      <c r="M225" s="840"/>
      <c r="N225" s="840"/>
      <c r="O225" s="840"/>
      <c r="P225" s="890"/>
      <c r="Q225" s="890"/>
      <c r="R225" s="840"/>
      <c r="S225" s="840"/>
      <c r="T225" s="840"/>
      <c r="U225" s="840"/>
      <c r="V225" s="840"/>
      <c r="W225" s="840"/>
      <c r="X225" s="840"/>
      <c r="Y225" s="840"/>
      <c r="Z225" s="840"/>
      <c r="AA225" s="840"/>
      <c r="AB225" s="840"/>
      <c r="AC225" s="840"/>
      <c r="AD225" s="888"/>
      <c r="AE225" s="840"/>
      <c r="AF225" s="840"/>
      <c r="AG225" s="840"/>
      <c r="AH225" s="840"/>
      <c r="AI225" s="888"/>
      <c r="AJ225" s="840"/>
    </row>
    <row r="226" spans="1:36" ht="15.75" customHeight="1">
      <c r="A226" s="840"/>
      <c r="B226" s="840"/>
      <c r="C226" s="840"/>
      <c r="D226" s="840"/>
      <c r="E226" s="840"/>
      <c r="F226" s="840"/>
      <c r="G226" s="840"/>
      <c r="H226" s="840"/>
      <c r="I226" s="840"/>
      <c r="J226" s="840"/>
      <c r="K226" s="840"/>
      <c r="L226" s="840"/>
      <c r="M226" s="840"/>
      <c r="N226" s="840"/>
      <c r="O226" s="840"/>
      <c r="P226" s="890"/>
      <c r="Q226" s="890"/>
      <c r="R226" s="840"/>
      <c r="S226" s="840"/>
      <c r="T226" s="840"/>
      <c r="U226" s="840"/>
      <c r="V226" s="840"/>
      <c r="W226" s="840"/>
      <c r="X226" s="840"/>
      <c r="Y226" s="840"/>
      <c r="Z226" s="840"/>
      <c r="AA226" s="840"/>
      <c r="AB226" s="840"/>
      <c r="AC226" s="840"/>
      <c r="AD226" s="888"/>
      <c r="AE226" s="840"/>
      <c r="AF226" s="840"/>
      <c r="AG226" s="840"/>
      <c r="AH226" s="840"/>
      <c r="AI226" s="888"/>
      <c r="AJ226" s="840"/>
    </row>
    <row r="227" spans="1:36" ht="15.75" customHeight="1">
      <c r="A227" s="840"/>
      <c r="B227" s="840"/>
      <c r="C227" s="840"/>
      <c r="D227" s="840"/>
      <c r="E227" s="840"/>
      <c r="F227" s="840"/>
      <c r="G227" s="840"/>
      <c r="H227" s="840"/>
      <c r="I227" s="840"/>
      <c r="J227" s="840"/>
      <c r="K227" s="840"/>
      <c r="L227" s="840"/>
      <c r="M227" s="840"/>
      <c r="N227" s="840"/>
      <c r="O227" s="840"/>
      <c r="P227" s="890"/>
      <c r="Q227" s="890"/>
      <c r="R227" s="840"/>
      <c r="S227" s="840"/>
      <c r="T227" s="840"/>
      <c r="U227" s="840"/>
      <c r="V227" s="840"/>
      <c r="W227" s="840"/>
      <c r="X227" s="840"/>
      <c r="Y227" s="840"/>
      <c r="Z227" s="840"/>
      <c r="AA227" s="840"/>
      <c r="AB227" s="840"/>
      <c r="AC227" s="840"/>
      <c r="AD227" s="888"/>
      <c r="AE227" s="840"/>
      <c r="AF227" s="840"/>
      <c r="AG227" s="840"/>
      <c r="AH227" s="840"/>
      <c r="AI227" s="888"/>
      <c r="AJ227" s="840"/>
    </row>
    <row r="228" spans="1:36" ht="15.75" customHeight="1">
      <c r="A228" s="840"/>
      <c r="B228" s="840"/>
      <c r="C228" s="840"/>
      <c r="D228" s="840"/>
      <c r="E228" s="840"/>
      <c r="F228" s="840"/>
      <c r="G228" s="840"/>
      <c r="H228" s="840"/>
      <c r="I228" s="840"/>
      <c r="J228" s="840"/>
      <c r="K228" s="840"/>
      <c r="L228" s="840"/>
      <c r="M228" s="840"/>
      <c r="N228" s="840"/>
      <c r="O228" s="840"/>
      <c r="P228" s="890"/>
      <c r="Q228" s="890"/>
      <c r="R228" s="840"/>
      <c r="S228" s="840"/>
      <c r="T228" s="840"/>
      <c r="U228" s="840"/>
      <c r="V228" s="840"/>
      <c r="W228" s="840"/>
      <c r="X228" s="840"/>
      <c r="Y228" s="840"/>
      <c r="Z228" s="840"/>
      <c r="AA228" s="840"/>
      <c r="AB228" s="840"/>
      <c r="AC228" s="840"/>
      <c r="AD228" s="888"/>
      <c r="AE228" s="840"/>
      <c r="AF228" s="840"/>
      <c r="AG228" s="840"/>
      <c r="AH228" s="840"/>
      <c r="AI228" s="888"/>
      <c r="AJ228" s="840"/>
    </row>
    <row r="229" spans="1:36" ht="15.75" customHeight="1">
      <c r="A229" s="840"/>
      <c r="B229" s="840"/>
      <c r="C229" s="840"/>
      <c r="D229" s="840"/>
      <c r="E229" s="840"/>
      <c r="F229" s="840"/>
      <c r="G229" s="840"/>
      <c r="H229" s="840"/>
      <c r="I229" s="840"/>
      <c r="J229" s="840"/>
      <c r="K229" s="840"/>
      <c r="L229" s="840"/>
      <c r="M229" s="840"/>
      <c r="N229" s="840"/>
      <c r="O229" s="840"/>
      <c r="P229" s="890"/>
      <c r="Q229" s="890"/>
      <c r="R229" s="840"/>
      <c r="S229" s="840"/>
      <c r="T229" s="840"/>
      <c r="U229" s="840"/>
      <c r="V229" s="840"/>
      <c r="W229" s="840"/>
      <c r="X229" s="840"/>
      <c r="Y229" s="840"/>
      <c r="Z229" s="840"/>
      <c r="AA229" s="840"/>
      <c r="AB229" s="840"/>
      <c r="AC229" s="840"/>
      <c r="AD229" s="888"/>
      <c r="AE229" s="840"/>
      <c r="AF229" s="840"/>
      <c r="AG229" s="840"/>
      <c r="AH229" s="840"/>
      <c r="AI229" s="888"/>
      <c r="AJ229" s="840"/>
    </row>
    <row r="230" spans="1:36" ht="15.75" customHeight="1">
      <c r="A230" s="840"/>
      <c r="B230" s="840"/>
      <c r="C230" s="840"/>
      <c r="D230" s="840"/>
      <c r="E230" s="840"/>
      <c r="F230" s="840"/>
      <c r="G230" s="840"/>
      <c r="H230" s="840"/>
      <c r="I230" s="840"/>
      <c r="J230" s="840"/>
      <c r="K230" s="840"/>
      <c r="L230" s="840"/>
      <c r="M230" s="840"/>
      <c r="N230" s="840"/>
      <c r="O230" s="840"/>
      <c r="P230" s="890"/>
      <c r="Q230" s="890"/>
      <c r="R230" s="840"/>
      <c r="S230" s="840"/>
      <c r="T230" s="840"/>
      <c r="U230" s="840"/>
      <c r="V230" s="840"/>
      <c r="W230" s="840"/>
      <c r="X230" s="840"/>
      <c r="Y230" s="840"/>
      <c r="Z230" s="840"/>
      <c r="AA230" s="840"/>
      <c r="AB230" s="840"/>
      <c r="AC230" s="840"/>
      <c r="AD230" s="888"/>
      <c r="AE230" s="840"/>
      <c r="AF230" s="840"/>
      <c r="AG230" s="840"/>
      <c r="AH230" s="840"/>
      <c r="AI230" s="888"/>
      <c r="AJ230" s="840"/>
    </row>
    <row r="231" spans="1:36" ht="15.75" customHeight="1">
      <c r="A231" s="840"/>
      <c r="B231" s="840"/>
      <c r="C231" s="840"/>
      <c r="D231" s="840"/>
      <c r="E231" s="840"/>
      <c r="F231" s="840"/>
      <c r="G231" s="840"/>
      <c r="H231" s="840"/>
      <c r="I231" s="840"/>
      <c r="J231" s="840"/>
      <c r="K231" s="840"/>
      <c r="L231" s="840"/>
      <c r="M231" s="840"/>
      <c r="N231" s="840"/>
      <c r="O231" s="840"/>
      <c r="P231" s="890"/>
      <c r="Q231" s="890"/>
      <c r="R231" s="840"/>
      <c r="S231" s="840"/>
      <c r="T231" s="840"/>
      <c r="U231" s="840"/>
      <c r="V231" s="840"/>
      <c r="W231" s="840"/>
      <c r="X231" s="840"/>
      <c r="Y231" s="840"/>
      <c r="Z231" s="840"/>
      <c r="AA231" s="840"/>
      <c r="AB231" s="840"/>
      <c r="AC231" s="840"/>
      <c r="AD231" s="888"/>
      <c r="AE231" s="840"/>
      <c r="AF231" s="840"/>
      <c r="AG231" s="840"/>
      <c r="AH231" s="840"/>
      <c r="AI231" s="888"/>
      <c r="AJ231" s="840"/>
    </row>
    <row r="232" spans="1:36" ht="15.75" customHeight="1">
      <c r="A232" s="840"/>
      <c r="B232" s="840"/>
      <c r="C232" s="840"/>
      <c r="D232" s="840"/>
      <c r="E232" s="840"/>
      <c r="F232" s="840"/>
      <c r="G232" s="840"/>
      <c r="H232" s="840"/>
      <c r="I232" s="840"/>
      <c r="J232" s="840"/>
      <c r="K232" s="840"/>
      <c r="L232" s="840"/>
      <c r="M232" s="840"/>
      <c r="N232" s="840"/>
      <c r="O232" s="840"/>
      <c r="P232" s="890"/>
      <c r="Q232" s="890"/>
      <c r="R232" s="840"/>
      <c r="S232" s="840"/>
      <c r="T232" s="840"/>
      <c r="U232" s="840"/>
      <c r="V232" s="840"/>
      <c r="W232" s="840"/>
      <c r="X232" s="840"/>
      <c r="Y232" s="840"/>
      <c r="Z232" s="840"/>
      <c r="AA232" s="840"/>
      <c r="AB232" s="840"/>
      <c r="AC232" s="840"/>
      <c r="AD232" s="888"/>
      <c r="AE232" s="840"/>
      <c r="AF232" s="840"/>
      <c r="AG232" s="840"/>
      <c r="AH232" s="840"/>
      <c r="AI232" s="888"/>
      <c r="AJ232" s="840"/>
    </row>
    <row r="233" spans="1:36" ht="15.75" customHeight="1">
      <c r="A233" s="840"/>
      <c r="B233" s="840"/>
      <c r="C233" s="840"/>
      <c r="D233" s="840"/>
      <c r="E233" s="840"/>
      <c r="F233" s="840"/>
      <c r="G233" s="840"/>
      <c r="H233" s="840"/>
      <c r="I233" s="840"/>
      <c r="J233" s="840"/>
      <c r="K233" s="840"/>
      <c r="L233" s="840"/>
      <c r="M233" s="840"/>
      <c r="N233" s="840"/>
      <c r="O233" s="840"/>
      <c r="P233" s="890"/>
      <c r="Q233" s="890"/>
      <c r="R233" s="840"/>
      <c r="S233" s="840"/>
      <c r="T233" s="840"/>
      <c r="U233" s="840"/>
      <c r="V233" s="840"/>
      <c r="W233" s="840"/>
      <c r="X233" s="840"/>
      <c r="Y233" s="840"/>
      <c r="Z233" s="840"/>
      <c r="AA233" s="840"/>
      <c r="AB233" s="840"/>
      <c r="AC233" s="840"/>
      <c r="AD233" s="888"/>
      <c r="AE233" s="840"/>
      <c r="AF233" s="840"/>
      <c r="AG233" s="840"/>
      <c r="AH233" s="840"/>
      <c r="AI233" s="888"/>
      <c r="AJ233" s="840"/>
    </row>
    <row r="234" spans="1:36" ht="15.75" customHeight="1">
      <c r="A234" s="840"/>
      <c r="B234" s="840"/>
      <c r="C234" s="840"/>
      <c r="D234" s="840"/>
      <c r="E234" s="840"/>
      <c r="F234" s="840"/>
      <c r="G234" s="840"/>
      <c r="H234" s="840"/>
      <c r="I234" s="840"/>
      <c r="J234" s="840"/>
      <c r="K234" s="840"/>
      <c r="L234" s="840"/>
      <c r="M234" s="840"/>
      <c r="N234" s="840"/>
      <c r="O234" s="840"/>
      <c r="P234" s="890"/>
      <c r="Q234" s="890"/>
      <c r="R234" s="840"/>
      <c r="S234" s="840"/>
      <c r="T234" s="840"/>
      <c r="U234" s="840"/>
      <c r="V234" s="840"/>
      <c r="W234" s="840"/>
      <c r="X234" s="840"/>
      <c r="Y234" s="840"/>
      <c r="Z234" s="840"/>
      <c r="AA234" s="840"/>
      <c r="AB234" s="840"/>
      <c r="AC234" s="840"/>
      <c r="AD234" s="888"/>
      <c r="AE234" s="840"/>
      <c r="AF234" s="840"/>
      <c r="AG234" s="840"/>
      <c r="AH234" s="840"/>
      <c r="AI234" s="888"/>
      <c r="AJ234" s="840"/>
    </row>
    <row r="235" spans="1:36" ht="15.75" customHeight="1">
      <c r="A235" s="840"/>
      <c r="B235" s="840"/>
      <c r="C235" s="840"/>
      <c r="D235" s="840"/>
      <c r="E235" s="840"/>
      <c r="F235" s="840"/>
      <c r="G235" s="840"/>
      <c r="H235" s="840"/>
      <c r="I235" s="840"/>
      <c r="J235" s="840"/>
      <c r="K235" s="840"/>
      <c r="L235" s="840"/>
      <c r="M235" s="840"/>
      <c r="N235" s="840"/>
      <c r="O235" s="840"/>
      <c r="P235" s="890"/>
      <c r="Q235" s="890"/>
      <c r="R235" s="840"/>
      <c r="S235" s="840"/>
      <c r="T235" s="840"/>
      <c r="U235" s="840"/>
      <c r="V235" s="840"/>
      <c r="W235" s="840"/>
      <c r="X235" s="840"/>
      <c r="Y235" s="840"/>
      <c r="Z235" s="840"/>
      <c r="AA235" s="840"/>
      <c r="AB235" s="840"/>
      <c r="AC235" s="840"/>
      <c r="AD235" s="888"/>
      <c r="AE235" s="840"/>
      <c r="AF235" s="840"/>
      <c r="AG235" s="840"/>
      <c r="AH235" s="840"/>
      <c r="AI235" s="888"/>
      <c r="AJ235" s="840"/>
    </row>
    <row r="236" spans="1:36" ht="15.75" customHeight="1">
      <c r="A236" s="840"/>
      <c r="B236" s="840"/>
      <c r="C236" s="840"/>
      <c r="D236" s="840"/>
      <c r="E236" s="840"/>
      <c r="F236" s="840"/>
      <c r="G236" s="840"/>
      <c r="H236" s="840"/>
      <c r="I236" s="840"/>
      <c r="J236" s="840"/>
      <c r="K236" s="840"/>
      <c r="L236" s="840"/>
      <c r="M236" s="840"/>
      <c r="N236" s="840"/>
      <c r="O236" s="840"/>
      <c r="P236" s="890"/>
      <c r="Q236" s="890"/>
      <c r="R236" s="840"/>
      <c r="S236" s="840"/>
      <c r="T236" s="840"/>
      <c r="U236" s="840"/>
      <c r="V236" s="840"/>
      <c r="W236" s="840"/>
      <c r="X236" s="840"/>
      <c r="Y236" s="840"/>
      <c r="Z236" s="840"/>
      <c r="AA236" s="840"/>
      <c r="AB236" s="840"/>
      <c r="AC236" s="840"/>
      <c r="AD236" s="888"/>
      <c r="AE236" s="840"/>
      <c r="AF236" s="840"/>
      <c r="AG236" s="840"/>
      <c r="AH236" s="840"/>
      <c r="AI236" s="888"/>
      <c r="AJ236" s="840"/>
    </row>
    <row r="237" spans="1:36" ht="15.75" customHeight="1">
      <c r="A237" s="840"/>
      <c r="B237" s="840"/>
      <c r="C237" s="840"/>
      <c r="D237" s="840"/>
      <c r="E237" s="840"/>
      <c r="F237" s="840"/>
      <c r="G237" s="840"/>
      <c r="H237" s="840"/>
      <c r="I237" s="840"/>
      <c r="J237" s="840"/>
      <c r="K237" s="840"/>
      <c r="L237" s="840"/>
      <c r="M237" s="840"/>
      <c r="N237" s="840"/>
      <c r="O237" s="840"/>
      <c r="P237" s="890"/>
      <c r="Q237" s="890"/>
      <c r="R237" s="840"/>
      <c r="S237" s="840"/>
      <c r="T237" s="840"/>
      <c r="U237" s="840"/>
      <c r="V237" s="840"/>
      <c r="W237" s="840"/>
      <c r="X237" s="840"/>
      <c r="Y237" s="840"/>
      <c r="Z237" s="840"/>
      <c r="AA237" s="840"/>
      <c r="AB237" s="840"/>
      <c r="AC237" s="840"/>
      <c r="AD237" s="888"/>
      <c r="AE237" s="840"/>
      <c r="AF237" s="840"/>
      <c r="AG237" s="840"/>
      <c r="AH237" s="840"/>
      <c r="AI237" s="888"/>
      <c r="AJ237" s="840"/>
    </row>
    <row r="238" spans="1:36" ht="15.75" customHeight="1">
      <c r="A238" s="840"/>
      <c r="B238" s="840"/>
      <c r="C238" s="840"/>
      <c r="D238" s="840"/>
      <c r="E238" s="840"/>
      <c r="F238" s="840"/>
      <c r="G238" s="840"/>
      <c r="H238" s="840"/>
      <c r="I238" s="840"/>
      <c r="J238" s="840"/>
      <c r="K238" s="840"/>
      <c r="L238" s="840"/>
      <c r="M238" s="840"/>
      <c r="N238" s="840"/>
      <c r="O238" s="840"/>
      <c r="P238" s="890"/>
      <c r="Q238" s="890"/>
      <c r="R238" s="840"/>
      <c r="S238" s="840"/>
      <c r="T238" s="840"/>
      <c r="U238" s="840"/>
      <c r="V238" s="840"/>
      <c r="W238" s="840"/>
      <c r="X238" s="840"/>
      <c r="Y238" s="840"/>
      <c r="Z238" s="840"/>
      <c r="AA238" s="840"/>
      <c r="AB238" s="840"/>
      <c r="AC238" s="840"/>
      <c r="AD238" s="888"/>
      <c r="AE238" s="840"/>
      <c r="AF238" s="840"/>
      <c r="AG238" s="840"/>
      <c r="AH238" s="840"/>
      <c r="AI238" s="888"/>
      <c r="AJ238" s="840"/>
    </row>
    <row r="239" spans="1:36" ht="15.75" customHeight="1">
      <c r="A239" s="840"/>
      <c r="B239" s="840"/>
      <c r="C239" s="840"/>
      <c r="D239" s="840"/>
      <c r="E239" s="840"/>
      <c r="F239" s="840"/>
      <c r="G239" s="840"/>
      <c r="H239" s="840"/>
      <c r="I239" s="840"/>
      <c r="J239" s="840"/>
      <c r="K239" s="840"/>
      <c r="L239" s="840"/>
      <c r="M239" s="840"/>
      <c r="N239" s="840"/>
      <c r="O239" s="840"/>
      <c r="P239" s="890"/>
      <c r="Q239" s="890"/>
      <c r="R239" s="840"/>
      <c r="S239" s="840"/>
      <c r="T239" s="840"/>
      <c r="U239" s="840"/>
      <c r="V239" s="840"/>
      <c r="W239" s="840"/>
      <c r="X239" s="840"/>
      <c r="Y239" s="840"/>
      <c r="Z239" s="840"/>
      <c r="AA239" s="840"/>
      <c r="AB239" s="840"/>
      <c r="AC239" s="840"/>
      <c r="AD239" s="888"/>
      <c r="AE239" s="840"/>
      <c r="AF239" s="840"/>
      <c r="AG239" s="840"/>
      <c r="AH239" s="840"/>
      <c r="AI239" s="888"/>
      <c r="AJ239" s="840"/>
    </row>
    <row r="240" spans="1:36" ht="15.75" customHeight="1">
      <c r="A240" s="840"/>
      <c r="B240" s="840"/>
      <c r="C240" s="840"/>
      <c r="D240" s="840"/>
      <c r="E240" s="840"/>
      <c r="F240" s="840"/>
      <c r="G240" s="840"/>
      <c r="H240" s="840"/>
      <c r="I240" s="840"/>
      <c r="J240" s="840"/>
      <c r="K240" s="840"/>
      <c r="L240" s="840"/>
      <c r="M240" s="840"/>
      <c r="N240" s="840"/>
      <c r="O240" s="840"/>
      <c r="P240" s="890"/>
      <c r="Q240" s="890"/>
      <c r="R240" s="840"/>
      <c r="S240" s="840"/>
      <c r="T240" s="840"/>
      <c r="U240" s="840"/>
      <c r="V240" s="840"/>
      <c r="W240" s="840"/>
      <c r="X240" s="840"/>
      <c r="Y240" s="840"/>
      <c r="Z240" s="840"/>
      <c r="AA240" s="840"/>
      <c r="AB240" s="840"/>
      <c r="AC240" s="840"/>
      <c r="AD240" s="888"/>
      <c r="AE240" s="840"/>
      <c r="AF240" s="840"/>
      <c r="AG240" s="840"/>
      <c r="AH240" s="840"/>
      <c r="AI240" s="888"/>
      <c r="AJ240" s="840"/>
    </row>
    <row r="241" spans="1:36" ht="15.75" customHeight="1">
      <c r="A241" s="840"/>
      <c r="B241" s="840"/>
      <c r="C241" s="840"/>
      <c r="D241" s="840"/>
      <c r="E241" s="840"/>
      <c r="F241" s="840"/>
      <c r="G241" s="840"/>
      <c r="H241" s="840"/>
      <c r="I241" s="840"/>
      <c r="J241" s="840"/>
      <c r="K241" s="840"/>
      <c r="L241" s="840"/>
      <c r="M241" s="840"/>
      <c r="N241" s="840"/>
      <c r="O241" s="840"/>
      <c r="P241" s="890"/>
      <c r="Q241" s="890"/>
      <c r="R241" s="840"/>
      <c r="S241" s="840"/>
      <c r="T241" s="840"/>
      <c r="U241" s="840"/>
      <c r="V241" s="840"/>
      <c r="W241" s="840"/>
      <c r="X241" s="840"/>
      <c r="Y241" s="840"/>
      <c r="Z241" s="840"/>
      <c r="AA241" s="840"/>
      <c r="AB241" s="840"/>
      <c r="AC241" s="840"/>
      <c r="AD241" s="888"/>
      <c r="AE241" s="840"/>
      <c r="AF241" s="840"/>
      <c r="AG241" s="840"/>
      <c r="AH241" s="840"/>
      <c r="AI241" s="888"/>
      <c r="AJ241" s="840"/>
    </row>
    <row r="242" spans="1:36" ht="15.75" customHeight="1">
      <c r="A242" s="840"/>
      <c r="B242" s="840"/>
      <c r="C242" s="840"/>
      <c r="D242" s="840"/>
      <c r="E242" s="840"/>
      <c r="F242" s="840"/>
      <c r="G242" s="840"/>
      <c r="H242" s="840"/>
      <c r="I242" s="840"/>
      <c r="J242" s="840"/>
      <c r="K242" s="840"/>
      <c r="L242" s="840"/>
      <c r="M242" s="840"/>
      <c r="N242" s="840"/>
      <c r="O242" s="840"/>
      <c r="P242" s="890"/>
      <c r="Q242" s="890"/>
      <c r="R242" s="840"/>
      <c r="S242" s="840"/>
      <c r="T242" s="840"/>
      <c r="U242" s="840"/>
      <c r="V242" s="840"/>
      <c r="W242" s="840"/>
      <c r="X242" s="840"/>
      <c r="Y242" s="840"/>
      <c r="Z242" s="840"/>
      <c r="AA242" s="840"/>
      <c r="AB242" s="840"/>
      <c r="AC242" s="840"/>
      <c r="AD242" s="888"/>
      <c r="AE242" s="840"/>
      <c r="AF242" s="840"/>
      <c r="AG242" s="840"/>
      <c r="AH242" s="840"/>
      <c r="AI242" s="888"/>
      <c r="AJ242" s="840"/>
    </row>
    <row r="243" spans="1:36" ht="15.75" customHeight="1">
      <c r="A243" s="840"/>
      <c r="B243" s="840"/>
      <c r="C243" s="840"/>
      <c r="D243" s="840"/>
      <c r="E243" s="840"/>
      <c r="F243" s="840"/>
      <c r="G243" s="840"/>
      <c r="H243" s="840"/>
      <c r="I243" s="840"/>
      <c r="J243" s="840"/>
      <c r="K243" s="840"/>
      <c r="L243" s="840"/>
      <c r="M243" s="840"/>
      <c r="N243" s="840"/>
      <c r="O243" s="840"/>
      <c r="P243" s="890"/>
      <c r="Q243" s="890"/>
      <c r="R243" s="840"/>
      <c r="S243" s="840"/>
      <c r="T243" s="840"/>
      <c r="U243" s="840"/>
      <c r="V243" s="840"/>
      <c r="W243" s="840"/>
      <c r="X243" s="840"/>
      <c r="Y243" s="840"/>
      <c r="Z243" s="840"/>
      <c r="AA243" s="840"/>
      <c r="AB243" s="840"/>
      <c r="AC243" s="840"/>
      <c r="AD243" s="888"/>
      <c r="AE243" s="840"/>
      <c r="AF243" s="840"/>
      <c r="AG243" s="840"/>
      <c r="AH243" s="840"/>
      <c r="AI243" s="888"/>
      <c r="AJ243" s="840"/>
    </row>
    <row r="244" spans="1:36" ht="15.75" customHeight="1">
      <c r="A244" s="840"/>
      <c r="B244" s="840"/>
      <c r="C244" s="840"/>
      <c r="D244" s="840"/>
      <c r="E244" s="840"/>
      <c r="F244" s="840"/>
      <c r="G244" s="840"/>
      <c r="H244" s="840"/>
      <c r="I244" s="840"/>
      <c r="J244" s="840"/>
      <c r="K244" s="840"/>
      <c r="L244" s="840"/>
      <c r="M244" s="840"/>
      <c r="N244" s="840"/>
      <c r="O244" s="840"/>
      <c r="P244" s="890"/>
      <c r="Q244" s="890"/>
      <c r="R244" s="840"/>
      <c r="S244" s="840"/>
      <c r="T244" s="840"/>
      <c r="U244" s="840"/>
      <c r="V244" s="840"/>
      <c r="W244" s="840"/>
      <c r="X244" s="840"/>
      <c r="Y244" s="840"/>
      <c r="Z244" s="840"/>
      <c r="AA244" s="840"/>
      <c r="AB244" s="840"/>
      <c r="AC244" s="840"/>
      <c r="AD244" s="888"/>
      <c r="AE244" s="840"/>
      <c r="AF244" s="840"/>
      <c r="AG244" s="840"/>
      <c r="AH244" s="840"/>
      <c r="AI244" s="888"/>
      <c r="AJ244" s="840"/>
    </row>
    <row r="245" spans="1:36" ht="15.75" customHeight="1">
      <c r="A245" s="840"/>
      <c r="B245" s="840"/>
      <c r="C245" s="840"/>
      <c r="D245" s="840"/>
      <c r="E245" s="840"/>
      <c r="F245" s="840"/>
      <c r="G245" s="840"/>
      <c r="H245" s="840"/>
      <c r="I245" s="840"/>
      <c r="J245" s="840"/>
      <c r="K245" s="840"/>
      <c r="L245" s="840"/>
      <c r="M245" s="840"/>
      <c r="N245" s="840"/>
      <c r="O245" s="840"/>
      <c r="P245" s="890"/>
      <c r="Q245" s="890"/>
      <c r="R245" s="840"/>
      <c r="S245" s="840"/>
      <c r="T245" s="840"/>
      <c r="U245" s="840"/>
      <c r="V245" s="840"/>
      <c r="W245" s="840"/>
      <c r="X245" s="840"/>
      <c r="Y245" s="840"/>
      <c r="Z245" s="840"/>
      <c r="AA245" s="840"/>
      <c r="AB245" s="840"/>
      <c r="AC245" s="840"/>
      <c r="AD245" s="888"/>
      <c r="AE245" s="840"/>
      <c r="AF245" s="840"/>
      <c r="AG245" s="840"/>
      <c r="AH245" s="840"/>
      <c r="AI245" s="888"/>
      <c r="AJ245" s="840"/>
    </row>
    <row r="246" spans="1:36" ht="15.75" customHeight="1">
      <c r="A246" s="840"/>
      <c r="B246" s="840"/>
      <c r="C246" s="840"/>
      <c r="D246" s="840"/>
      <c r="E246" s="840"/>
      <c r="F246" s="840"/>
      <c r="G246" s="840"/>
      <c r="H246" s="840"/>
      <c r="I246" s="840"/>
      <c r="J246" s="840"/>
      <c r="K246" s="840"/>
      <c r="L246" s="840"/>
      <c r="M246" s="840"/>
      <c r="N246" s="840"/>
      <c r="O246" s="840"/>
      <c r="P246" s="890"/>
      <c r="Q246" s="890"/>
      <c r="R246" s="840"/>
      <c r="S246" s="840"/>
      <c r="T246" s="840"/>
      <c r="U246" s="840"/>
      <c r="V246" s="840"/>
      <c r="W246" s="840"/>
      <c r="X246" s="840"/>
      <c r="Y246" s="840"/>
      <c r="Z246" s="840"/>
      <c r="AA246" s="840"/>
      <c r="AB246" s="840"/>
      <c r="AC246" s="840"/>
      <c r="AD246" s="888"/>
      <c r="AE246" s="840"/>
      <c r="AF246" s="840"/>
      <c r="AG246" s="840"/>
      <c r="AH246" s="840"/>
      <c r="AI246" s="888"/>
      <c r="AJ246" s="840"/>
    </row>
    <row r="247" spans="1:36" ht="15.75" customHeight="1">
      <c r="A247" s="840"/>
      <c r="B247" s="840"/>
      <c r="C247" s="840"/>
      <c r="D247" s="840"/>
      <c r="E247" s="840"/>
      <c r="F247" s="840"/>
      <c r="G247" s="840"/>
      <c r="H247" s="840"/>
      <c r="I247" s="840"/>
      <c r="J247" s="840"/>
      <c r="K247" s="840"/>
      <c r="L247" s="840"/>
      <c r="M247" s="840"/>
      <c r="N247" s="840"/>
      <c r="O247" s="840"/>
      <c r="P247" s="890"/>
      <c r="Q247" s="890"/>
      <c r="R247" s="840"/>
      <c r="S247" s="840"/>
      <c r="T247" s="840"/>
      <c r="U247" s="840"/>
      <c r="V247" s="840"/>
      <c r="W247" s="840"/>
      <c r="X247" s="840"/>
      <c r="Y247" s="840"/>
      <c r="Z247" s="840"/>
      <c r="AA247" s="840"/>
      <c r="AB247" s="840"/>
      <c r="AC247" s="840"/>
      <c r="AD247" s="888"/>
      <c r="AE247" s="840"/>
      <c r="AF247" s="840"/>
      <c r="AG247" s="840"/>
      <c r="AH247" s="840"/>
      <c r="AI247" s="888"/>
      <c r="AJ247" s="840"/>
    </row>
    <row r="248" spans="1:36" ht="15.75" customHeight="1">
      <c r="A248" s="840"/>
      <c r="B248" s="840"/>
      <c r="C248" s="840"/>
      <c r="D248" s="840"/>
      <c r="E248" s="840"/>
      <c r="F248" s="840"/>
      <c r="G248" s="840"/>
      <c r="H248" s="840"/>
      <c r="I248" s="840"/>
      <c r="J248" s="840"/>
      <c r="K248" s="840"/>
      <c r="L248" s="840"/>
      <c r="M248" s="840"/>
      <c r="N248" s="840"/>
      <c r="O248" s="840"/>
      <c r="P248" s="890"/>
      <c r="Q248" s="890"/>
      <c r="R248" s="840"/>
      <c r="S248" s="840"/>
      <c r="T248" s="840"/>
      <c r="U248" s="840"/>
      <c r="V248" s="840"/>
      <c r="W248" s="840"/>
      <c r="X248" s="840"/>
      <c r="Y248" s="840"/>
      <c r="Z248" s="840"/>
      <c r="AA248" s="840"/>
      <c r="AB248" s="840"/>
      <c r="AC248" s="840"/>
      <c r="AD248" s="888"/>
      <c r="AE248" s="840"/>
      <c r="AF248" s="840"/>
      <c r="AG248" s="840"/>
      <c r="AH248" s="840"/>
      <c r="AI248" s="888"/>
      <c r="AJ248" s="840"/>
    </row>
    <row r="249" spans="1:36" ht="15.75" customHeight="1">
      <c r="A249" s="840"/>
      <c r="B249" s="840"/>
      <c r="C249" s="840"/>
      <c r="D249" s="840"/>
      <c r="E249" s="840"/>
      <c r="F249" s="840"/>
      <c r="G249" s="840"/>
      <c r="H249" s="840"/>
      <c r="I249" s="840"/>
      <c r="J249" s="840"/>
      <c r="K249" s="840"/>
      <c r="L249" s="840"/>
      <c r="M249" s="840"/>
      <c r="N249" s="840"/>
      <c r="O249" s="840"/>
      <c r="P249" s="890"/>
      <c r="Q249" s="890"/>
      <c r="R249" s="840"/>
      <c r="S249" s="840"/>
      <c r="T249" s="840"/>
      <c r="U249" s="840"/>
      <c r="V249" s="840"/>
      <c r="W249" s="840"/>
      <c r="X249" s="840"/>
      <c r="Y249" s="840"/>
      <c r="Z249" s="840"/>
      <c r="AA249" s="840"/>
      <c r="AB249" s="840"/>
      <c r="AC249" s="840"/>
      <c r="AD249" s="888"/>
      <c r="AE249" s="840"/>
      <c r="AF249" s="840"/>
      <c r="AG249" s="840"/>
      <c r="AH249" s="840"/>
      <c r="AI249" s="888"/>
      <c r="AJ249" s="840"/>
    </row>
    <row r="250" spans="1:36" ht="15.75" customHeight="1">
      <c r="A250" s="840"/>
      <c r="B250" s="840"/>
      <c r="C250" s="840"/>
      <c r="D250" s="840"/>
      <c r="E250" s="840"/>
      <c r="F250" s="840"/>
      <c r="G250" s="840"/>
      <c r="H250" s="840"/>
      <c r="I250" s="840"/>
      <c r="J250" s="840"/>
      <c r="K250" s="840"/>
      <c r="L250" s="840"/>
      <c r="M250" s="840"/>
      <c r="N250" s="840"/>
      <c r="O250" s="840"/>
      <c r="P250" s="890"/>
      <c r="Q250" s="890"/>
      <c r="R250" s="840"/>
      <c r="S250" s="840"/>
      <c r="T250" s="840"/>
      <c r="U250" s="840"/>
      <c r="V250" s="840"/>
      <c r="W250" s="840"/>
      <c r="X250" s="840"/>
      <c r="Y250" s="840"/>
      <c r="Z250" s="840"/>
      <c r="AA250" s="840"/>
      <c r="AB250" s="840"/>
      <c r="AC250" s="840"/>
      <c r="AD250" s="888"/>
      <c r="AE250" s="840"/>
      <c r="AF250" s="840"/>
      <c r="AG250" s="840"/>
      <c r="AH250" s="840"/>
      <c r="AI250" s="888"/>
      <c r="AJ250" s="840"/>
    </row>
    <row r="251" spans="1:36" ht="15.75" customHeight="1">
      <c r="A251" s="840"/>
      <c r="B251" s="840"/>
      <c r="C251" s="840"/>
      <c r="D251" s="840"/>
      <c r="E251" s="840"/>
      <c r="F251" s="840"/>
      <c r="G251" s="840"/>
      <c r="H251" s="840"/>
      <c r="I251" s="840"/>
      <c r="J251" s="840"/>
      <c r="K251" s="840"/>
      <c r="L251" s="840"/>
      <c r="M251" s="840"/>
      <c r="N251" s="840"/>
      <c r="O251" s="840"/>
      <c r="P251" s="890"/>
      <c r="Q251" s="890"/>
      <c r="R251" s="840"/>
      <c r="S251" s="840"/>
      <c r="T251" s="840"/>
      <c r="U251" s="840"/>
      <c r="V251" s="840"/>
      <c r="W251" s="840"/>
      <c r="X251" s="840"/>
      <c r="Y251" s="840"/>
      <c r="Z251" s="840"/>
      <c r="AA251" s="840"/>
      <c r="AB251" s="840"/>
      <c r="AC251" s="840"/>
      <c r="AD251" s="888"/>
      <c r="AE251" s="840"/>
      <c r="AF251" s="840"/>
      <c r="AG251" s="840"/>
      <c r="AH251" s="840"/>
      <c r="AI251" s="888"/>
      <c r="AJ251" s="840"/>
    </row>
    <row r="252" spans="1:36" ht="15.75" customHeight="1">
      <c r="A252" s="840"/>
      <c r="B252" s="840"/>
      <c r="C252" s="840"/>
      <c r="D252" s="840"/>
      <c r="E252" s="840"/>
      <c r="F252" s="840"/>
      <c r="G252" s="840"/>
      <c r="H252" s="840"/>
      <c r="I252" s="840"/>
      <c r="J252" s="840"/>
      <c r="K252" s="840"/>
      <c r="L252" s="840"/>
      <c r="M252" s="840"/>
      <c r="N252" s="840"/>
      <c r="O252" s="840"/>
      <c r="P252" s="890"/>
      <c r="Q252" s="890"/>
      <c r="R252" s="840"/>
      <c r="S252" s="840"/>
      <c r="T252" s="840"/>
      <c r="U252" s="840"/>
      <c r="V252" s="840"/>
      <c r="W252" s="840"/>
      <c r="X252" s="840"/>
      <c r="Y252" s="840"/>
      <c r="Z252" s="840"/>
      <c r="AA252" s="840"/>
      <c r="AB252" s="840"/>
      <c r="AC252" s="840"/>
      <c r="AD252" s="888"/>
      <c r="AE252" s="840"/>
      <c r="AF252" s="840"/>
      <c r="AG252" s="840"/>
      <c r="AH252" s="840"/>
      <c r="AI252" s="888"/>
      <c r="AJ252" s="840"/>
    </row>
    <row r="253" spans="1:36" ht="15.75" customHeight="1">
      <c r="A253" s="840"/>
      <c r="B253" s="840"/>
      <c r="C253" s="840"/>
      <c r="D253" s="840"/>
      <c r="E253" s="840"/>
      <c r="F253" s="840"/>
      <c r="G253" s="840"/>
      <c r="H253" s="840"/>
      <c r="I253" s="840"/>
      <c r="J253" s="840"/>
      <c r="K253" s="840"/>
      <c r="L253" s="840"/>
      <c r="M253" s="840"/>
      <c r="N253" s="840"/>
      <c r="O253" s="840"/>
      <c r="P253" s="890"/>
      <c r="Q253" s="890"/>
      <c r="R253" s="840"/>
      <c r="S253" s="840"/>
      <c r="T253" s="840"/>
      <c r="U253" s="840"/>
      <c r="V253" s="840"/>
      <c r="W253" s="840"/>
      <c r="X253" s="840"/>
      <c r="Y253" s="840"/>
      <c r="Z253" s="840"/>
      <c r="AA253" s="840"/>
      <c r="AB253" s="840"/>
      <c r="AC253" s="840"/>
      <c r="AD253" s="888"/>
      <c r="AE253" s="840"/>
      <c r="AF253" s="840"/>
      <c r="AG253" s="840"/>
      <c r="AH253" s="840"/>
      <c r="AI253" s="888"/>
      <c r="AJ253" s="840"/>
    </row>
    <row r="254" spans="1:36" ht="15.75" customHeight="1">
      <c r="A254" s="840"/>
      <c r="B254" s="840"/>
      <c r="C254" s="840"/>
      <c r="D254" s="840"/>
      <c r="E254" s="840"/>
      <c r="F254" s="840"/>
      <c r="G254" s="840"/>
      <c r="H254" s="840"/>
      <c r="I254" s="840"/>
      <c r="J254" s="840"/>
      <c r="K254" s="840"/>
      <c r="L254" s="840"/>
      <c r="M254" s="840"/>
      <c r="N254" s="840"/>
      <c r="O254" s="840"/>
      <c r="P254" s="890"/>
      <c r="Q254" s="890"/>
      <c r="R254" s="840"/>
      <c r="S254" s="840"/>
      <c r="T254" s="840"/>
      <c r="U254" s="840"/>
      <c r="V254" s="840"/>
      <c r="W254" s="840"/>
      <c r="X254" s="840"/>
      <c r="Y254" s="840"/>
      <c r="Z254" s="840"/>
      <c r="AA254" s="840"/>
      <c r="AB254" s="840"/>
      <c r="AC254" s="840"/>
      <c r="AD254" s="888"/>
      <c r="AE254" s="840"/>
      <c r="AF254" s="840"/>
      <c r="AG254" s="840"/>
      <c r="AH254" s="840"/>
      <c r="AI254" s="888"/>
      <c r="AJ254" s="840"/>
    </row>
    <row r="255" spans="1:36" ht="15.75" customHeight="1">
      <c r="A255" s="840"/>
      <c r="B255" s="840"/>
      <c r="C255" s="840"/>
      <c r="D255" s="840"/>
      <c r="E255" s="840"/>
      <c r="F255" s="840"/>
      <c r="G255" s="840"/>
      <c r="H255" s="840"/>
      <c r="I255" s="840"/>
      <c r="J255" s="840"/>
      <c r="K255" s="840"/>
      <c r="L255" s="840"/>
      <c r="M255" s="840"/>
      <c r="N255" s="840"/>
      <c r="O255" s="840"/>
      <c r="P255" s="890"/>
      <c r="Q255" s="890"/>
      <c r="R255" s="840"/>
      <c r="S255" s="840"/>
      <c r="T255" s="840"/>
      <c r="U255" s="840"/>
      <c r="V255" s="840"/>
      <c r="W255" s="840"/>
      <c r="X255" s="840"/>
      <c r="Y255" s="840"/>
      <c r="Z255" s="840"/>
      <c r="AA255" s="840"/>
      <c r="AB255" s="840"/>
      <c r="AC255" s="840"/>
      <c r="AD255" s="888"/>
      <c r="AE255" s="840"/>
      <c r="AF255" s="840"/>
      <c r="AG255" s="840"/>
      <c r="AH255" s="840"/>
      <c r="AI255" s="888"/>
      <c r="AJ255" s="840"/>
    </row>
    <row r="256" spans="1:36" ht="15.75" customHeight="1">
      <c r="A256" s="840"/>
      <c r="B256" s="840"/>
      <c r="C256" s="840"/>
      <c r="D256" s="840"/>
      <c r="E256" s="840"/>
      <c r="F256" s="840"/>
      <c r="G256" s="840"/>
      <c r="H256" s="840"/>
      <c r="I256" s="840"/>
      <c r="J256" s="840"/>
      <c r="K256" s="840"/>
      <c r="L256" s="840"/>
      <c r="M256" s="840"/>
      <c r="N256" s="840"/>
      <c r="O256" s="840"/>
      <c r="P256" s="890"/>
      <c r="Q256" s="890"/>
      <c r="R256" s="840"/>
      <c r="S256" s="840"/>
      <c r="T256" s="840"/>
      <c r="U256" s="840"/>
      <c r="V256" s="840"/>
      <c r="W256" s="840"/>
      <c r="X256" s="840"/>
      <c r="Y256" s="840"/>
      <c r="Z256" s="840"/>
      <c r="AA256" s="840"/>
      <c r="AB256" s="840"/>
      <c r="AC256" s="840"/>
      <c r="AD256" s="888"/>
      <c r="AE256" s="840"/>
      <c r="AF256" s="840"/>
      <c r="AG256" s="840"/>
      <c r="AH256" s="840"/>
      <c r="AI256" s="888"/>
      <c r="AJ256" s="840"/>
    </row>
    <row r="257" spans="1:36" ht="15.75" customHeight="1">
      <c r="A257" s="840"/>
      <c r="B257" s="840"/>
      <c r="C257" s="840"/>
      <c r="D257" s="840"/>
      <c r="E257" s="840"/>
      <c r="F257" s="840"/>
      <c r="G257" s="840"/>
      <c r="H257" s="840"/>
      <c r="I257" s="840"/>
      <c r="J257" s="840"/>
      <c r="K257" s="840"/>
      <c r="L257" s="840"/>
      <c r="M257" s="840"/>
      <c r="N257" s="840"/>
      <c r="O257" s="840"/>
      <c r="P257" s="890"/>
      <c r="Q257" s="890"/>
      <c r="R257" s="840"/>
      <c r="S257" s="840"/>
      <c r="T257" s="840"/>
      <c r="U257" s="840"/>
      <c r="V257" s="840"/>
      <c r="W257" s="840"/>
      <c r="X257" s="840"/>
      <c r="Y257" s="840"/>
      <c r="Z257" s="840"/>
      <c r="AA257" s="840"/>
      <c r="AB257" s="840"/>
      <c r="AC257" s="840"/>
      <c r="AD257" s="888"/>
      <c r="AE257" s="840"/>
      <c r="AF257" s="840"/>
      <c r="AG257" s="840"/>
      <c r="AH257" s="840"/>
      <c r="AI257" s="888"/>
      <c r="AJ257" s="840"/>
    </row>
    <row r="258" spans="1:36" ht="15.75" customHeight="1">
      <c r="A258" s="840"/>
      <c r="B258" s="840"/>
      <c r="C258" s="840"/>
      <c r="D258" s="840"/>
      <c r="E258" s="840"/>
      <c r="F258" s="840"/>
      <c r="G258" s="840"/>
      <c r="H258" s="840"/>
      <c r="I258" s="840"/>
      <c r="J258" s="840"/>
      <c r="K258" s="840"/>
      <c r="L258" s="840"/>
      <c r="M258" s="840"/>
      <c r="N258" s="840"/>
      <c r="O258" s="840"/>
      <c r="P258" s="890"/>
      <c r="Q258" s="890"/>
      <c r="R258" s="840"/>
      <c r="S258" s="840"/>
      <c r="T258" s="840"/>
      <c r="U258" s="840"/>
      <c r="V258" s="840"/>
      <c r="W258" s="840"/>
      <c r="X258" s="840"/>
      <c r="Y258" s="840"/>
      <c r="Z258" s="840"/>
      <c r="AA258" s="840"/>
      <c r="AB258" s="840"/>
      <c r="AC258" s="840"/>
      <c r="AD258" s="888"/>
      <c r="AE258" s="840"/>
      <c r="AF258" s="840"/>
      <c r="AG258" s="840"/>
      <c r="AH258" s="840"/>
      <c r="AI258" s="888"/>
      <c r="AJ258" s="840"/>
    </row>
    <row r="259" spans="1:36" ht="15.75" customHeight="1">
      <c r="A259" s="840"/>
      <c r="B259" s="840"/>
      <c r="C259" s="840"/>
      <c r="D259" s="840"/>
      <c r="E259" s="840"/>
      <c r="F259" s="840"/>
      <c r="G259" s="840"/>
      <c r="H259" s="840"/>
      <c r="I259" s="840"/>
      <c r="J259" s="840"/>
      <c r="K259" s="840"/>
      <c r="L259" s="840"/>
      <c r="M259" s="840"/>
      <c r="N259" s="840"/>
      <c r="O259" s="840"/>
      <c r="P259" s="890"/>
      <c r="Q259" s="890"/>
      <c r="R259" s="840"/>
      <c r="S259" s="840"/>
      <c r="T259" s="840"/>
      <c r="U259" s="840"/>
      <c r="V259" s="840"/>
      <c r="W259" s="840"/>
      <c r="X259" s="840"/>
      <c r="Y259" s="840"/>
      <c r="Z259" s="840"/>
      <c r="AA259" s="840"/>
      <c r="AB259" s="840"/>
      <c r="AC259" s="840"/>
      <c r="AD259" s="888"/>
      <c r="AE259" s="840"/>
      <c r="AF259" s="840"/>
      <c r="AG259" s="840"/>
      <c r="AH259" s="840"/>
      <c r="AI259" s="888"/>
      <c r="AJ259" s="840"/>
    </row>
    <row r="260" spans="1:36" ht="15.75" customHeight="1">
      <c r="A260" s="840"/>
      <c r="B260" s="840"/>
      <c r="C260" s="840"/>
      <c r="D260" s="840"/>
      <c r="E260" s="840"/>
      <c r="F260" s="840"/>
      <c r="G260" s="840"/>
      <c r="H260" s="840"/>
      <c r="I260" s="840"/>
      <c r="J260" s="840"/>
      <c r="K260" s="840"/>
      <c r="L260" s="840"/>
      <c r="M260" s="840"/>
      <c r="N260" s="840"/>
      <c r="O260" s="840"/>
      <c r="P260" s="890"/>
      <c r="Q260" s="890"/>
      <c r="R260" s="840"/>
      <c r="S260" s="840"/>
      <c r="T260" s="840"/>
      <c r="U260" s="840"/>
      <c r="V260" s="840"/>
      <c r="W260" s="840"/>
      <c r="X260" s="840"/>
      <c r="Y260" s="840"/>
      <c r="Z260" s="840"/>
      <c r="AA260" s="840"/>
      <c r="AB260" s="840"/>
      <c r="AC260" s="840"/>
      <c r="AD260" s="888"/>
      <c r="AE260" s="840"/>
      <c r="AF260" s="840"/>
      <c r="AG260" s="840"/>
      <c r="AH260" s="840"/>
      <c r="AI260" s="888"/>
      <c r="AJ260" s="840"/>
    </row>
    <row r="261" spans="1:36" ht="15.75" customHeight="1">
      <c r="A261" s="840"/>
      <c r="B261" s="840"/>
      <c r="C261" s="840"/>
      <c r="D261" s="840"/>
      <c r="E261" s="840"/>
      <c r="F261" s="840"/>
      <c r="G261" s="840"/>
      <c r="H261" s="840"/>
      <c r="I261" s="840"/>
      <c r="J261" s="840"/>
      <c r="K261" s="840"/>
      <c r="L261" s="840"/>
      <c r="M261" s="840"/>
      <c r="N261" s="840"/>
      <c r="O261" s="840"/>
      <c r="P261" s="890"/>
      <c r="Q261" s="890"/>
      <c r="R261" s="840"/>
      <c r="S261" s="840"/>
      <c r="T261" s="840"/>
      <c r="U261" s="840"/>
      <c r="V261" s="840"/>
      <c r="W261" s="840"/>
      <c r="X261" s="840"/>
      <c r="Y261" s="840"/>
      <c r="Z261" s="840"/>
      <c r="AA261" s="840"/>
      <c r="AB261" s="840"/>
      <c r="AC261" s="840"/>
      <c r="AD261" s="888"/>
      <c r="AE261" s="840"/>
      <c r="AF261" s="840"/>
      <c r="AG261" s="840"/>
      <c r="AH261" s="840"/>
      <c r="AI261" s="888"/>
      <c r="AJ261" s="840"/>
    </row>
    <row r="262" spans="1:36" ht="15.75" customHeight="1">
      <c r="A262" s="840"/>
      <c r="B262" s="840"/>
      <c r="C262" s="840"/>
      <c r="D262" s="840"/>
      <c r="E262" s="840"/>
      <c r="F262" s="840"/>
      <c r="G262" s="840"/>
      <c r="H262" s="840"/>
      <c r="I262" s="840"/>
      <c r="J262" s="840"/>
      <c r="K262" s="840"/>
      <c r="L262" s="840"/>
      <c r="M262" s="840"/>
      <c r="N262" s="840"/>
      <c r="O262" s="840"/>
      <c r="P262" s="890"/>
      <c r="Q262" s="890"/>
      <c r="R262" s="840"/>
      <c r="S262" s="840"/>
      <c r="T262" s="840"/>
      <c r="U262" s="840"/>
      <c r="V262" s="840"/>
      <c r="W262" s="840"/>
      <c r="X262" s="840"/>
      <c r="Y262" s="840"/>
      <c r="Z262" s="840"/>
      <c r="AA262" s="840"/>
      <c r="AB262" s="840"/>
      <c r="AC262" s="840"/>
      <c r="AD262" s="888"/>
      <c r="AE262" s="840"/>
      <c r="AF262" s="840"/>
      <c r="AG262" s="840"/>
      <c r="AH262" s="840"/>
      <c r="AI262" s="888"/>
      <c r="AJ262" s="840"/>
    </row>
    <row r="263" spans="1:36" ht="15.75" customHeight="1">
      <c r="A263" s="840"/>
      <c r="B263" s="840"/>
      <c r="C263" s="840"/>
      <c r="D263" s="840"/>
      <c r="E263" s="840"/>
      <c r="F263" s="840"/>
      <c r="G263" s="840"/>
      <c r="H263" s="840"/>
      <c r="I263" s="840"/>
      <c r="J263" s="840"/>
      <c r="K263" s="840"/>
      <c r="L263" s="840"/>
      <c r="M263" s="840"/>
      <c r="N263" s="840"/>
      <c r="O263" s="840"/>
      <c r="P263" s="890"/>
      <c r="Q263" s="890"/>
      <c r="R263" s="840"/>
      <c r="S263" s="840"/>
      <c r="T263" s="840"/>
      <c r="U263" s="840"/>
      <c r="V263" s="840"/>
      <c r="W263" s="840"/>
      <c r="X263" s="840"/>
      <c r="Y263" s="840"/>
      <c r="Z263" s="840"/>
      <c r="AA263" s="840"/>
      <c r="AB263" s="840"/>
      <c r="AC263" s="840"/>
      <c r="AD263" s="888"/>
      <c r="AE263" s="840"/>
      <c r="AF263" s="840"/>
      <c r="AG263" s="840"/>
      <c r="AH263" s="840"/>
      <c r="AI263" s="888"/>
      <c r="AJ263" s="840"/>
    </row>
    <row r="264" spans="1:36" ht="15.75" customHeight="1">
      <c r="A264" s="840"/>
      <c r="B264" s="840"/>
      <c r="C264" s="840"/>
      <c r="D264" s="840"/>
      <c r="E264" s="840"/>
      <c r="F264" s="840"/>
      <c r="G264" s="840"/>
      <c r="H264" s="840"/>
      <c r="I264" s="840"/>
      <c r="J264" s="840"/>
      <c r="K264" s="840"/>
      <c r="L264" s="840"/>
      <c r="M264" s="840"/>
      <c r="N264" s="840"/>
      <c r="O264" s="840"/>
      <c r="P264" s="890"/>
      <c r="Q264" s="890"/>
      <c r="R264" s="840"/>
      <c r="S264" s="840"/>
      <c r="T264" s="840"/>
      <c r="U264" s="840"/>
      <c r="V264" s="840"/>
      <c r="W264" s="840"/>
      <c r="X264" s="840"/>
      <c r="Y264" s="840"/>
      <c r="Z264" s="840"/>
      <c r="AA264" s="840"/>
      <c r="AB264" s="840"/>
      <c r="AC264" s="840"/>
      <c r="AD264" s="888"/>
      <c r="AE264" s="840"/>
      <c r="AF264" s="840"/>
      <c r="AG264" s="840"/>
      <c r="AH264" s="840"/>
      <c r="AI264" s="888"/>
      <c r="AJ264" s="840"/>
    </row>
    <row r="265" spans="1:36" ht="15.75" customHeight="1">
      <c r="A265" s="840"/>
      <c r="B265" s="840"/>
      <c r="C265" s="840"/>
      <c r="D265" s="840"/>
      <c r="E265" s="840"/>
      <c r="F265" s="840"/>
      <c r="G265" s="840"/>
      <c r="H265" s="840"/>
      <c r="I265" s="840"/>
      <c r="J265" s="840"/>
      <c r="K265" s="840"/>
      <c r="L265" s="840"/>
      <c r="M265" s="840"/>
      <c r="N265" s="840"/>
      <c r="O265" s="840"/>
      <c r="P265" s="890"/>
      <c r="Q265" s="890"/>
      <c r="R265" s="840"/>
      <c r="S265" s="840"/>
      <c r="T265" s="840"/>
      <c r="U265" s="840"/>
      <c r="V265" s="840"/>
      <c r="W265" s="840"/>
      <c r="X265" s="840"/>
      <c r="Y265" s="840"/>
      <c r="Z265" s="840"/>
      <c r="AA265" s="840"/>
      <c r="AB265" s="840"/>
      <c r="AC265" s="840"/>
      <c r="AD265" s="888"/>
      <c r="AE265" s="840"/>
      <c r="AF265" s="840"/>
      <c r="AG265" s="840"/>
      <c r="AH265" s="840"/>
      <c r="AI265" s="888"/>
      <c r="AJ265" s="840"/>
    </row>
    <row r="266" spans="1:36" ht="15.75" customHeight="1">
      <c r="A266" s="840"/>
      <c r="B266" s="840"/>
      <c r="C266" s="840"/>
      <c r="D266" s="840"/>
      <c r="E266" s="840"/>
      <c r="F266" s="840"/>
      <c r="G266" s="840"/>
      <c r="H266" s="840"/>
      <c r="I266" s="840"/>
      <c r="J266" s="840"/>
      <c r="K266" s="840"/>
      <c r="L266" s="840"/>
      <c r="M266" s="840"/>
      <c r="N266" s="840"/>
      <c r="O266" s="840"/>
      <c r="P266" s="890"/>
      <c r="Q266" s="890"/>
      <c r="R266" s="840"/>
      <c r="S266" s="840"/>
      <c r="T266" s="840"/>
      <c r="U266" s="840"/>
      <c r="V266" s="840"/>
      <c r="W266" s="840"/>
      <c r="X266" s="840"/>
      <c r="Y266" s="840"/>
      <c r="Z266" s="840"/>
      <c r="AA266" s="840"/>
      <c r="AB266" s="840"/>
      <c r="AC266" s="840"/>
      <c r="AD266" s="888"/>
      <c r="AE266" s="840"/>
      <c r="AF266" s="840"/>
      <c r="AG266" s="840"/>
      <c r="AH266" s="840"/>
      <c r="AI266" s="888"/>
      <c r="AJ266" s="840"/>
    </row>
    <row r="267" spans="1:36" ht="15.75" customHeight="1">
      <c r="A267" s="840"/>
      <c r="B267" s="840"/>
      <c r="C267" s="840"/>
      <c r="D267" s="840"/>
      <c r="E267" s="840"/>
      <c r="F267" s="840"/>
      <c r="G267" s="840"/>
      <c r="H267" s="840"/>
      <c r="I267" s="840"/>
      <c r="J267" s="840"/>
      <c r="K267" s="840"/>
      <c r="L267" s="840"/>
      <c r="M267" s="840"/>
      <c r="N267" s="840"/>
      <c r="O267" s="840"/>
      <c r="P267" s="890"/>
      <c r="Q267" s="890"/>
      <c r="R267" s="840"/>
      <c r="S267" s="840"/>
      <c r="T267" s="840"/>
      <c r="U267" s="840"/>
      <c r="V267" s="840"/>
      <c r="W267" s="840"/>
      <c r="X267" s="840"/>
      <c r="Y267" s="840"/>
      <c r="Z267" s="840"/>
      <c r="AA267" s="840"/>
      <c r="AB267" s="840"/>
      <c r="AC267" s="840"/>
      <c r="AD267" s="888"/>
      <c r="AE267" s="840"/>
      <c r="AF267" s="840"/>
      <c r="AG267" s="840"/>
      <c r="AH267" s="840"/>
      <c r="AI267" s="888"/>
      <c r="AJ267" s="840"/>
    </row>
    <row r="268" spans="1:36" ht="15.75" customHeight="1">
      <c r="A268" s="840"/>
      <c r="B268" s="840"/>
      <c r="C268" s="840"/>
      <c r="D268" s="840"/>
      <c r="E268" s="840"/>
      <c r="F268" s="840"/>
      <c r="G268" s="840"/>
      <c r="H268" s="840"/>
      <c r="I268" s="840"/>
      <c r="J268" s="840"/>
      <c r="K268" s="840"/>
      <c r="L268" s="840"/>
      <c r="M268" s="840"/>
      <c r="N268" s="840"/>
      <c r="O268" s="840"/>
      <c r="P268" s="890"/>
      <c r="Q268" s="890"/>
      <c r="R268" s="840"/>
      <c r="S268" s="840"/>
      <c r="T268" s="840"/>
      <c r="U268" s="840"/>
      <c r="V268" s="840"/>
      <c r="W268" s="840"/>
      <c r="X268" s="840"/>
      <c r="Y268" s="840"/>
      <c r="Z268" s="840"/>
      <c r="AA268" s="840"/>
      <c r="AB268" s="840"/>
      <c r="AC268" s="840"/>
      <c r="AD268" s="888"/>
      <c r="AE268" s="840"/>
      <c r="AF268" s="840"/>
      <c r="AG268" s="840"/>
      <c r="AH268" s="840"/>
      <c r="AI268" s="888"/>
      <c r="AJ268" s="840"/>
    </row>
    <row r="269" spans="1:36" ht="15.75" customHeight="1">
      <c r="A269" s="840"/>
      <c r="B269" s="840"/>
      <c r="C269" s="840"/>
      <c r="D269" s="840"/>
      <c r="E269" s="840"/>
      <c r="F269" s="840"/>
      <c r="G269" s="840"/>
      <c r="H269" s="840"/>
      <c r="I269" s="840"/>
      <c r="J269" s="840"/>
      <c r="K269" s="840"/>
      <c r="L269" s="840"/>
      <c r="M269" s="840"/>
      <c r="N269" s="840"/>
      <c r="O269" s="840"/>
      <c r="P269" s="890"/>
      <c r="Q269" s="890"/>
      <c r="R269" s="840"/>
      <c r="S269" s="840"/>
      <c r="T269" s="840"/>
      <c r="U269" s="840"/>
      <c r="V269" s="840"/>
      <c r="W269" s="840"/>
      <c r="X269" s="840"/>
      <c r="Y269" s="840"/>
      <c r="Z269" s="840"/>
      <c r="AA269" s="840"/>
      <c r="AB269" s="840"/>
      <c r="AC269" s="840"/>
      <c r="AD269" s="888"/>
      <c r="AE269" s="840"/>
      <c r="AF269" s="840"/>
      <c r="AG269" s="840"/>
      <c r="AH269" s="840"/>
      <c r="AI269" s="888"/>
      <c r="AJ269" s="840"/>
    </row>
    <row r="270" spans="1:36" ht="15.75" customHeight="1">
      <c r="A270" s="840"/>
      <c r="B270" s="840"/>
      <c r="C270" s="840"/>
      <c r="D270" s="840"/>
      <c r="E270" s="840"/>
      <c r="F270" s="840"/>
      <c r="G270" s="840"/>
      <c r="H270" s="840"/>
      <c r="I270" s="840"/>
      <c r="J270" s="840"/>
      <c r="K270" s="840"/>
      <c r="L270" s="840"/>
      <c r="M270" s="840"/>
      <c r="N270" s="840"/>
      <c r="O270" s="840"/>
      <c r="P270" s="890"/>
      <c r="Q270" s="890"/>
      <c r="R270" s="840"/>
      <c r="S270" s="840"/>
      <c r="T270" s="840"/>
      <c r="U270" s="840"/>
      <c r="V270" s="840"/>
      <c r="W270" s="840"/>
      <c r="X270" s="840"/>
      <c r="Y270" s="840"/>
      <c r="Z270" s="840"/>
      <c r="AA270" s="840"/>
      <c r="AB270" s="840"/>
      <c r="AC270" s="840"/>
      <c r="AD270" s="888"/>
      <c r="AE270" s="840"/>
      <c r="AF270" s="840"/>
      <c r="AG270" s="840"/>
      <c r="AH270" s="840"/>
      <c r="AI270" s="888"/>
      <c r="AJ270" s="840"/>
    </row>
    <row r="271" spans="1:36" ht="15.75" customHeight="1">
      <c r="A271" s="840"/>
      <c r="B271" s="840"/>
      <c r="C271" s="840"/>
      <c r="D271" s="840"/>
      <c r="E271" s="840"/>
      <c r="F271" s="840"/>
      <c r="G271" s="840"/>
      <c r="H271" s="840"/>
      <c r="I271" s="840"/>
      <c r="J271" s="840"/>
      <c r="K271" s="840"/>
      <c r="L271" s="840"/>
      <c r="M271" s="840"/>
      <c r="N271" s="840"/>
      <c r="O271" s="840"/>
      <c r="P271" s="890"/>
      <c r="Q271" s="890"/>
      <c r="R271" s="840"/>
      <c r="S271" s="840"/>
      <c r="T271" s="840"/>
      <c r="U271" s="840"/>
      <c r="V271" s="840"/>
      <c r="W271" s="840"/>
      <c r="X271" s="840"/>
      <c r="Y271" s="840"/>
      <c r="Z271" s="840"/>
      <c r="AA271" s="840"/>
      <c r="AB271" s="840"/>
      <c r="AC271" s="840"/>
      <c r="AD271" s="888"/>
      <c r="AE271" s="840"/>
      <c r="AF271" s="840"/>
      <c r="AG271" s="840"/>
      <c r="AH271" s="840"/>
      <c r="AI271" s="888"/>
      <c r="AJ271" s="840"/>
    </row>
    <row r="272" spans="1:36" ht="15.75" customHeight="1">
      <c r="A272" s="840"/>
      <c r="B272" s="840"/>
      <c r="C272" s="840"/>
      <c r="D272" s="840"/>
      <c r="E272" s="840"/>
      <c r="F272" s="840"/>
      <c r="G272" s="840"/>
      <c r="H272" s="840"/>
      <c r="I272" s="840"/>
      <c r="J272" s="840"/>
      <c r="K272" s="840"/>
      <c r="L272" s="840"/>
      <c r="M272" s="840"/>
      <c r="N272" s="840"/>
      <c r="O272" s="840"/>
      <c r="P272" s="890"/>
      <c r="Q272" s="890"/>
      <c r="R272" s="840"/>
      <c r="S272" s="840"/>
      <c r="T272" s="840"/>
      <c r="U272" s="840"/>
      <c r="V272" s="840"/>
      <c r="W272" s="840"/>
      <c r="X272" s="840"/>
      <c r="Y272" s="840"/>
      <c r="Z272" s="840"/>
      <c r="AA272" s="840"/>
      <c r="AB272" s="840"/>
      <c r="AC272" s="840"/>
      <c r="AD272" s="888"/>
      <c r="AE272" s="840"/>
      <c r="AF272" s="840"/>
      <c r="AG272" s="840"/>
      <c r="AH272" s="840"/>
      <c r="AI272" s="888"/>
      <c r="AJ272" s="840"/>
    </row>
    <row r="273" spans="1:36" ht="15.75" customHeight="1">
      <c r="A273" s="840"/>
      <c r="B273" s="840"/>
      <c r="C273" s="840"/>
      <c r="D273" s="840"/>
      <c r="E273" s="840"/>
      <c r="F273" s="840"/>
      <c r="G273" s="840"/>
      <c r="H273" s="840"/>
      <c r="I273" s="840"/>
      <c r="J273" s="840"/>
      <c r="K273" s="840"/>
      <c r="L273" s="840"/>
      <c r="M273" s="840"/>
      <c r="N273" s="840"/>
      <c r="O273" s="840"/>
      <c r="P273" s="890"/>
      <c r="Q273" s="890"/>
      <c r="R273" s="840"/>
      <c r="S273" s="840"/>
      <c r="T273" s="840"/>
      <c r="U273" s="840"/>
      <c r="V273" s="840"/>
      <c r="W273" s="840"/>
      <c r="X273" s="840"/>
      <c r="Y273" s="840"/>
      <c r="Z273" s="840"/>
      <c r="AA273" s="840"/>
      <c r="AB273" s="840"/>
      <c r="AC273" s="840"/>
      <c r="AD273" s="888"/>
      <c r="AE273" s="840"/>
      <c r="AF273" s="840"/>
      <c r="AG273" s="840"/>
      <c r="AH273" s="840"/>
      <c r="AI273" s="888"/>
      <c r="AJ273" s="840"/>
    </row>
    <row r="274" spans="1:36" ht="15.75" customHeight="1">
      <c r="A274" s="840"/>
      <c r="B274" s="840"/>
      <c r="C274" s="840"/>
      <c r="D274" s="840"/>
      <c r="E274" s="840"/>
      <c r="F274" s="840"/>
      <c r="G274" s="840"/>
      <c r="H274" s="840"/>
      <c r="I274" s="840"/>
      <c r="J274" s="840"/>
      <c r="K274" s="840"/>
      <c r="L274" s="840"/>
      <c r="M274" s="840"/>
      <c r="N274" s="840"/>
      <c r="O274" s="840"/>
      <c r="P274" s="890"/>
      <c r="Q274" s="890"/>
      <c r="R274" s="840"/>
      <c r="S274" s="840"/>
      <c r="T274" s="840"/>
      <c r="U274" s="840"/>
      <c r="V274" s="840"/>
      <c r="W274" s="840"/>
      <c r="X274" s="840"/>
      <c r="Y274" s="840"/>
      <c r="Z274" s="840"/>
      <c r="AA274" s="840"/>
      <c r="AB274" s="840"/>
      <c r="AC274" s="840"/>
      <c r="AD274" s="888"/>
      <c r="AE274" s="840"/>
      <c r="AF274" s="840"/>
      <c r="AG274" s="840"/>
      <c r="AH274" s="840"/>
      <c r="AI274" s="888"/>
      <c r="AJ274" s="840"/>
    </row>
    <row r="275" spans="1:36" ht="15.75" customHeight="1">
      <c r="A275" s="840"/>
      <c r="B275" s="840"/>
      <c r="C275" s="840"/>
      <c r="D275" s="840"/>
      <c r="E275" s="840"/>
      <c r="F275" s="840"/>
      <c r="G275" s="840"/>
      <c r="H275" s="840"/>
      <c r="I275" s="840"/>
      <c r="J275" s="840"/>
      <c r="K275" s="840"/>
      <c r="L275" s="840"/>
      <c r="M275" s="840"/>
      <c r="N275" s="840"/>
      <c r="O275" s="840"/>
      <c r="P275" s="890"/>
      <c r="Q275" s="890"/>
      <c r="R275" s="840"/>
      <c r="S275" s="840"/>
      <c r="T275" s="840"/>
      <c r="U275" s="840"/>
      <c r="V275" s="840"/>
      <c r="W275" s="840"/>
      <c r="X275" s="840"/>
      <c r="Y275" s="840"/>
      <c r="Z275" s="840"/>
      <c r="AA275" s="840"/>
      <c r="AB275" s="840"/>
      <c r="AC275" s="840"/>
      <c r="AD275" s="888"/>
      <c r="AE275" s="840"/>
      <c r="AF275" s="840"/>
      <c r="AG275" s="840"/>
      <c r="AH275" s="840"/>
      <c r="AI275" s="888"/>
      <c r="AJ275" s="840"/>
    </row>
    <row r="276" spans="1:36" ht="15.75" customHeight="1">
      <c r="A276" s="840"/>
      <c r="B276" s="840"/>
      <c r="C276" s="840"/>
      <c r="D276" s="840"/>
      <c r="E276" s="840"/>
      <c r="F276" s="840"/>
      <c r="G276" s="840"/>
      <c r="H276" s="840"/>
      <c r="I276" s="840"/>
      <c r="J276" s="840"/>
      <c r="K276" s="840"/>
      <c r="L276" s="840"/>
      <c r="M276" s="840"/>
      <c r="N276" s="840"/>
      <c r="O276" s="840"/>
      <c r="P276" s="890"/>
      <c r="Q276" s="890"/>
      <c r="R276" s="840"/>
      <c r="S276" s="840"/>
      <c r="T276" s="840"/>
      <c r="U276" s="840"/>
      <c r="V276" s="840"/>
      <c r="W276" s="840"/>
      <c r="X276" s="840"/>
      <c r="Y276" s="840"/>
      <c r="Z276" s="840"/>
      <c r="AA276" s="840"/>
      <c r="AB276" s="840"/>
      <c r="AC276" s="840"/>
      <c r="AD276" s="888"/>
      <c r="AE276" s="840"/>
      <c r="AF276" s="840"/>
      <c r="AG276" s="840"/>
      <c r="AH276" s="840"/>
      <c r="AI276" s="888"/>
      <c r="AJ276" s="840"/>
    </row>
    <row r="277" spans="1:36" ht="15.75" customHeight="1">
      <c r="A277" s="840"/>
      <c r="B277" s="840"/>
      <c r="C277" s="840"/>
      <c r="D277" s="840"/>
      <c r="E277" s="840"/>
      <c r="F277" s="840"/>
      <c r="G277" s="840"/>
      <c r="H277" s="840"/>
      <c r="I277" s="840"/>
      <c r="J277" s="840"/>
      <c r="K277" s="840"/>
      <c r="L277" s="840"/>
      <c r="M277" s="840"/>
      <c r="N277" s="840"/>
      <c r="O277" s="840"/>
      <c r="P277" s="890"/>
      <c r="Q277" s="890"/>
      <c r="R277" s="840"/>
      <c r="S277" s="840"/>
      <c r="T277" s="840"/>
      <c r="U277" s="840"/>
      <c r="V277" s="840"/>
      <c r="W277" s="840"/>
      <c r="X277" s="840"/>
      <c r="Y277" s="840"/>
      <c r="Z277" s="840"/>
      <c r="AA277" s="840"/>
      <c r="AB277" s="840"/>
      <c r="AC277" s="840"/>
      <c r="AD277" s="888"/>
      <c r="AE277" s="840"/>
      <c r="AF277" s="840"/>
      <c r="AG277" s="840"/>
      <c r="AH277" s="840"/>
      <c r="AI277" s="888"/>
      <c r="AJ277" s="840"/>
    </row>
    <row r="278" spans="1:36" ht="15.75" customHeight="1">
      <c r="A278" s="840"/>
      <c r="B278" s="840"/>
      <c r="C278" s="840"/>
      <c r="D278" s="840"/>
      <c r="E278" s="840"/>
      <c r="F278" s="840"/>
      <c r="G278" s="840"/>
      <c r="H278" s="840"/>
      <c r="I278" s="840"/>
      <c r="J278" s="840"/>
      <c r="K278" s="840"/>
      <c r="L278" s="840"/>
      <c r="M278" s="840"/>
      <c r="N278" s="840"/>
      <c r="O278" s="840"/>
      <c r="P278" s="890"/>
      <c r="Q278" s="890"/>
      <c r="R278" s="840"/>
      <c r="S278" s="840"/>
      <c r="T278" s="840"/>
      <c r="U278" s="840"/>
      <c r="V278" s="840"/>
      <c r="W278" s="840"/>
      <c r="X278" s="840"/>
      <c r="Y278" s="840"/>
      <c r="Z278" s="840"/>
      <c r="AA278" s="840"/>
      <c r="AB278" s="840"/>
      <c r="AC278" s="840"/>
      <c r="AD278" s="888"/>
      <c r="AE278" s="840"/>
      <c r="AF278" s="840"/>
      <c r="AG278" s="840"/>
      <c r="AH278" s="840"/>
      <c r="AI278" s="888"/>
      <c r="AJ278" s="840"/>
    </row>
    <row r="279" spans="1:36" ht="15.75" customHeight="1">
      <c r="A279" s="840"/>
      <c r="B279" s="840"/>
      <c r="C279" s="840"/>
      <c r="D279" s="840"/>
      <c r="E279" s="840"/>
      <c r="F279" s="840"/>
      <c r="G279" s="840"/>
      <c r="H279" s="840"/>
      <c r="I279" s="840"/>
      <c r="J279" s="840"/>
      <c r="K279" s="840"/>
      <c r="L279" s="840"/>
      <c r="M279" s="840"/>
      <c r="N279" s="840"/>
      <c r="O279" s="840"/>
      <c r="P279" s="890"/>
      <c r="Q279" s="890"/>
      <c r="R279" s="840"/>
      <c r="S279" s="840"/>
      <c r="T279" s="840"/>
      <c r="U279" s="840"/>
      <c r="V279" s="840"/>
      <c r="W279" s="840"/>
      <c r="X279" s="840"/>
      <c r="Y279" s="840"/>
      <c r="Z279" s="840"/>
      <c r="AA279" s="840"/>
      <c r="AB279" s="840"/>
      <c r="AC279" s="840"/>
      <c r="AD279" s="888"/>
      <c r="AE279" s="840"/>
      <c r="AF279" s="840"/>
      <c r="AG279" s="840"/>
      <c r="AH279" s="840"/>
      <c r="AI279" s="888"/>
      <c r="AJ279" s="840"/>
    </row>
    <row r="280" spans="1:36" ht="15.75" customHeight="1">
      <c r="A280" s="840"/>
      <c r="B280" s="840"/>
      <c r="C280" s="840"/>
      <c r="D280" s="840"/>
      <c r="E280" s="840"/>
      <c r="F280" s="840"/>
      <c r="G280" s="840"/>
      <c r="H280" s="840"/>
      <c r="I280" s="840"/>
      <c r="J280" s="840"/>
      <c r="K280" s="840"/>
      <c r="L280" s="840"/>
      <c r="M280" s="840"/>
      <c r="N280" s="840"/>
      <c r="O280" s="840"/>
      <c r="P280" s="890"/>
      <c r="Q280" s="890"/>
      <c r="R280" s="840"/>
      <c r="S280" s="840"/>
      <c r="T280" s="840"/>
      <c r="U280" s="840"/>
      <c r="V280" s="840"/>
      <c r="W280" s="840"/>
      <c r="X280" s="840"/>
      <c r="Y280" s="840"/>
      <c r="Z280" s="840"/>
      <c r="AA280" s="840"/>
      <c r="AB280" s="840"/>
      <c r="AC280" s="840"/>
      <c r="AD280" s="888"/>
      <c r="AE280" s="840"/>
      <c r="AF280" s="840"/>
      <c r="AG280" s="840"/>
      <c r="AH280" s="840"/>
      <c r="AI280" s="888"/>
      <c r="AJ280" s="840"/>
    </row>
    <row r="281" spans="1:36" ht="15.75" customHeight="1">
      <c r="A281" s="840"/>
      <c r="B281" s="840"/>
      <c r="C281" s="840"/>
      <c r="D281" s="840"/>
      <c r="E281" s="840"/>
      <c r="F281" s="840"/>
      <c r="G281" s="840"/>
      <c r="H281" s="840"/>
      <c r="I281" s="840"/>
      <c r="J281" s="840"/>
      <c r="K281" s="840"/>
      <c r="L281" s="840"/>
      <c r="M281" s="840"/>
      <c r="N281" s="840"/>
      <c r="O281" s="840"/>
      <c r="P281" s="890"/>
      <c r="Q281" s="890"/>
      <c r="R281" s="840"/>
      <c r="S281" s="840"/>
      <c r="T281" s="840"/>
      <c r="U281" s="840"/>
      <c r="V281" s="840"/>
      <c r="W281" s="840"/>
      <c r="X281" s="840"/>
      <c r="Y281" s="840"/>
      <c r="Z281" s="840"/>
      <c r="AA281" s="840"/>
      <c r="AB281" s="840"/>
      <c r="AC281" s="840"/>
      <c r="AD281" s="888"/>
      <c r="AE281" s="840"/>
      <c r="AF281" s="840"/>
      <c r="AG281" s="840"/>
      <c r="AH281" s="840"/>
      <c r="AI281" s="888"/>
      <c r="AJ281" s="840"/>
    </row>
    <row r="282" spans="1:36" ht="15.75" customHeight="1">
      <c r="A282" s="840"/>
      <c r="B282" s="840"/>
      <c r="C282" s="840"/>
      <c r="D282" s="840"/>
      <c r="E282" s="840"/>
      <c r="F282" s="840"/>
      <c r="G282" s="840"/>
      <c r="H282" s="840"/>
      <c r="I282" s="840"/>
      <c r="J282" s="840"/>
      <c r="K282" s="840"/>
      <c r="L282" s="840"/>
      <c r="M282" s="840"/>
      <c r="N282" s="840"/>
      <c r="O282" s="840"/>
      <c r="P282" s="890"/>
      <c r="Q282" s="890"/>
      <c r="R282" s="840"/>
      <c r="S282" s="840"/>
      <c r="T282" s="840"/>
      <c r="U282" s="840"/>
      <c r="V282" s="840"/>
      <c r="W282" s="840"/>
      <c r="X282" s="840"/>
      <c r="Y282" s="840"/>
      <c r="Z282" s="840"/>
      <c r="AA282" s="840"/>
      <c r="AB282" s="840"/>
      <c r="AC282" s="840"/>
      <c r="AD282" s="888"/>
      <c r="AE282" s="840"/>
      <c r="AF282" s="840"/>
      <c r="AG282" s="840"/>
      <c r="AH282" s="840"/>
      <c r="AI282" s="888"/>
      <c r="AJ282" s="840"/>
    </row>
    <row r="283" spans="1:36" ht="15.75" customHeight="1">
      <c r="A283" s="840"/>
      <c r="B283" s="840"/>
      <c r="C283" s="840"/>
      <c r="D283" s="840"/>
      <c r="E283" s="840"/>
      <c r="F283" s="840"/>
      <c r="G283" s="840"/>
      <c r="H283" s="840"/>
      <c r="I283" s="840"/>
      <c r="J283" s="840"/>
      <c r="K283" s="840"/>
      <c r="L283" s="840"/>
      <c r="M283" s="840"/>
      <c r="N283" s="840"/>
      <c r="O283" s="840"/>
      <c r="P283" s="890"/>
      <c r="Q283" s="890"/>
      <c r="R283" s="840"/>
      <c r="S283" s="840"/>
      <c r="T283" s="840"/>
      <c r="U283" s="840"/>
      <c r="V283" s="840"/>
      <c r="W283" s="840"/>
      <c r="X283" s="840"/>
      <c r="Y283" s="840"/>
      <c r="Z283" s="840"/>
      <c r="AA283" s="840"/>
      <c r="AB283" s="840"/>
      <c r="AC283" s="840"/>
      <c r="AD283" s="888"/>
      <c r="AE283" s="840"/>
      <c r="AF283" s="840"/>
      <c r="AG283" s="840"/>
      <c r="AH283" s="840"/>
      <c r="AI283" s="888"/>
      <c r="AJ283" s="840"/>
    </row>
    <row r="284" spans="1:36" ht="15.75" customHeight="1">
      <c r="A284" s="840"/>
      <c r="B284" s="840"/>
      <c r="C284" s="840"/>
      <c r="D284" s="840"/>
      <c r="E284" s="840"/>
      <c r="F284" s="840"/>
      <c r="G284" s="840"/>
      <c r="H284" s="840"/>
      <c r="I284" s="840"/>
      <c r="J284" s="840"/>
      <c r="K284" s="840"/>
      <c r="L284" s="840"/>
      <c r="M284" s="840"/>
      <c r="N284" s="840"/>
      <c r="O284" s="840"/>
      <c r="P284" s="890"/>
      <c r="Q284" s="890"/>
      <c r="R284" s="840"/>
      <c r="S284" s="840"/>
      <c r="T284" s="840"/>
      <c r="U284" s="840"/>
      <c r="V284" s="840"/>
      <c r="W284" s="840"/>
      <c r="X284" s="840"/>
      <c r="Y284" s="840"/>
      <c r="Z284" s="840"/>
      <c r="AA284" s="840"/>
      <c r="AB284" s="840"/>
      <c r="AC284" s="840"/>
      <c r="AD284" s="888"/>
      <c r="AE284" s="840"/>
      <c r="AF284" s="840"/>
      <c r="AG284" s="840"/>
      <c r="AH284" s="840"/>
      <c r="AI284" s="888"/>
      <c r="AJ284" s="840"/>
    </row>
    <row r="285" spans="1:36" ht="15.75" customHeight="1">
      <c r="A285" s="840"/>
      <c r="B285" s="840"/>
      <c r="C285" s="840"/>
      <c r="D285" s="840"/>
      <c r="E285" s="840"/>
      <c r="F285" s="840"/>
      <c r="G285" s="840"/>
      <c r="H285" s="840"/>
      <c r="I285" s="840"/>
      <c r="J285" s="840"/>
      <c r="K285" s="840"/>
      <c r="L285" s="840"/>
      <c r="M285" s="840"/>
      <c r="N285" s="840"/>
      <c r="O285" s="840"/>
      <c r="P285" s="890"/>
      <c r="Q285" s="890"/>
      <c r="R285" s="840"/>
      <c r="S285" s="840"/>
      <c r="T285" s="840"/>
      <c r="U285" s="840"/>
      <c r="V285" s="840"/>
      <c r="W285" s="840"/>
      <c r="X285" s="840"/>
      <c r="Y285" s="840"/>
      <c r="Z285" s="840"/>
      <c r="AA285" s="840"/>
      <c r="AB285" s="840"/>
      <c r="AC285" s="840"/>
      <c r="AD285" s="888"/>
      <c r="AE285" s="840"/>
      <c r="AF285" s="840"/>
      <c r="AG285" s="840"/>
      <c r="AH285" s="840"/>
      <c r="AI285" s="888"/>
      <c r="AJ285" s="840"/>
    </row>
    <row r="286" spans="1:36" ht="15.75" customHeight="1">
      <c r="A286" s="840"/>
      <c r="B286" s="840"/>
      <c r="C286" s="840"/>
      <c r="D286" s="840"/>
      <c r="E286" s="840"/>
      <c r="F286" s="840"/>
      <c r="G286" s="840"/>
      <c r="H286" s="840"/>
      <c r="I286" s="840"/>
      <c r="J286" s="840"/>
      <c r="K286" s="840"/>
      <c r="L286" s="840"/>
      <c r="M286" s="840"/>
      <c r="N286" s="840"/>
      <c r="O286" s="840"/>
      <c r="P286" s="890"/>
      <c r="Q286" s="890"/>
      <c r="R286" s="840"/>
      <c r="S286" s="840"/>
      <c r="T286" s="840"/>
      <c r="U286" s="840"/>
      <c r="V286" s="840"/>
      <c r="W286" s="840"/>
      <c r="X286" s="840"/>
      <c r="Y286" s="840"/>
      <c r="Z286" s="840"/>
      <c r="AA286" s="840"/>
      <c r="AB286" s="840"/>
      <c r="AC286" s="840"/>
      <c r="AD286" s="888"/>
      <c r="AE286" s="840"/>
      <c r="AF286" s="840"/>
      <c r="AG286" s="840"/>
      <c r="AH286" s="840"/>
      <c r="AI286" s="888"/>
      <c r="AJ286" s="840"/>
    </row>
    <row r="287" spans="1:36" ht="15.75" customHeight="1">
      <c r="A287" s="840"/>
      <c r="B287" s="840"/>
      <c r="C287" s="840"/>
      <c r="D287" s="840"/>
      <c r="E287" s="840"/>
      <c r="F287" s="840"/>
      <c r="G287" s="840"/>
      <c r="H287" s="840"/>
      <c r="I287" s="840"/>
      <c r="J287" s="840"/>
      <c r="K287" s="840"/>
      <c r="L287" s="840"/>
      <c r="M287" s="840"/>
      <c r="N287" s="840"/>
      <c r="O287" s="840"/>
      <c r="P287" s="890"/>
      <c r="Q287" s="890"/>
      <c r="R287" s="840"/>
      <c r="S287" s="840"/>
      <c r="T287" s="840"/>
      <c r="U287" s="840"/>
      <c r="V287" s="840"/>
      <c r="W287" s="840"/>
      <c r="X287" s="840"/>
      <c r="Y287" s="840"/>
      <c r="Z287" s="840"/>
      <c r="AA287" s="840"/>
      <c r="AB287" s="840"/>
      <c r="AC287" s="840"/>
      <c r="AD287" s="888"/>
      <c r="AE287" s="840"/>
      <c r="AF287" s="840"/>
      <c r="AG287" s="840"/>
      <c r="AH287" s="840"/>
      <c r="AI287" s="888"/>
      <c r="AJ287" s="840"/>
    </row>
    <row r="288" spans="1:36" ht="15.75" customHeight="1">
      <c r="A288" s="840"/>
      <c r="B288" s="840"/>
      <c r="C288" s="840"/>
      <c r="D288" s="840"/>
      <c r="E288" s="840"/>
      <c r="F288" s="840"/>
      <c r="G288" s="840"/>
      <c r="H288" s="840"/>
      <c r="I288" s="840"/>
      <c r="J288" s="840"/>
      <c r="K288" s="840"/>
      <c r="L288" s="840"/>
      <c r="M288" s="840"/>
      <c r="N288" s="840"/>
      <c r="O288" s="840"/>
      <c r="P288" s="890"/>
      <c r="Q288" s="890"/>
      <c r="R288" s="840"/>
      <c r="S288" s="840"/>
      <c r="T288" s="840"/>
      <c r="U288" s="840"/>
      <c r="V288" s="840"/>
      <c r="W288" s="840"/>
      <c r="X288" s="840"/>
      <c r="Y288" s="840"/>
      <c r="Z288" s="840"/>
      <c r="AA288" s="840"/>
      <c r="AB288" s="840"/>
      <c r="AC288" s="840"/>
      <c r="AD288" s="888"/>
      <c r="AE288" s="840"/>
      <c r="AF288" s="840"/>
      <c r="AG288" s="840"/>
      <c r="AH288" s="840"/>
      <c r="AI288" s="888"/>
      <c r="AJ288" s="840"/>
    </row>
    <row r="289" spans="1:36" ht="15.75" customHeight="1">
      <c r="A289" s="840"/>
      <c r="B289" s="840"/>
      <c r="C289" s="840"/>
      <c r="D289" s="840"/>
      <c r="E289" s="840"/>
      <c r="F289" s="840"/>
      <c r="G289" s="840"/>
      <c r="H289" s="840"/>
      <c r="I289" s="840"/>
      <c r="J289" s="840"/>
      <c r="K289" s="840"/>
      <c r="L289" s="840"/>
      <c r="M289" s="840"/>
      <c r="N289" s="840"/>
      <c r="O289" s="840"/>
      <c r="P289" s="890"/>
      <c r="Q289" s="890"/>
      <c r="R289" s="840"/>
      <c r="S289" s="840"/>
      <c r="T289" s="840"/>
      <c r="U289" s="840"/>
      <c r="V289" s="840"/>
      <c r="W289" s="840"/>
      <c r="X289" s="840"/>
      <c r="Y289" s="840"/>
      <c r="Z289" s="840"/>
      <c r="AA289" s="840"/>
      <c r="AB289" s="840"/>
      <c r="AC289" s="840"/>
      <c r="AD289" s="888"/>
      <c r="AE289" s="840"/>
      <c r="AF289" s="840"/>
      <c r="AG289" s="840"/>
      <c r="AH289" s="840"/>
      <c r="AI289" s="888"/>
      <c r="AJ289" s="840"/>
    </row>
    <row r="290" spans="1:36" ht="15.75" customHeight="1">
      <c r="A290" s="840"/>
      <c r="B290" s="840"/>
      <c r="C290" s="840"/>
      <c r="D290" s="840"/>
      <c r="E290" s="840"/>
      <c r="F290" s="840"/>
      <c r="G290" s="840"/>
      <c r="H290" s="840"/>
      <c r="I290" s="840"/>
      <c r="J290" s="840"/>
      <c r="K290" s="840"/>
      <c r="L290" s="840"/>
      <c r="M290" s="840"/>
      <c r="N290" s="840"/>
      <c r="O290" s="840"/>
      <c r="P290" s="890"/>
      <c r="Q290" s="890"/>
      <c r="R290" s="840"/>
      <c r="S290" s="840"/>
      <c r="T290" s="840"/>
      <c r="U290" s="840"/>
      <c r="V290" s="840"/>
      <c r="W290" s="840"/>
      <c r="X290" s="840"/>
      <c r="Y290" s="840"/>
      <c r="Z290" s="840"/>
      <c r="AA290" s="840"/>
      <c r="AB290" s="840"/>
      <c r="AC290" s="840"/>
      <c r="AD290" s="888"/>
      <c r="AE290" s="840"/>
      <c r="AF290" s="840"/>
      <c r="AG290" s="840"/>
      <c r="AH290" s="840"/>
      <c r="AI290" s="888"/>
      <c r="AJ290" s="840"/>
    </row>
    <row r="291" spans="1:36" ht="15.75" customHeight="1">
      <c r="A291" s="840"/>
      <c r="B291" s="840"/>
      <c r="C291" s="840"/>
      <c r="D291" s="840"/>
      <c r="E291" s="840"/>
      <c r="F291" s="840"/>
      <c r="G291" s="840"/>
      <c r="H291" s="840"/>
      <c r="I291" s="840"/>
      <c r="J291" s="840"/>
      <c r="K291" s="840"/>
      <c r="L291" s="840"/>
      <c r="M291" s="840"/>
      <c r="N291" s="840"/>
      <c r="O291" s="840"/>
      <c r="P291" s="890"/>
      <c r="Q291" s="890"/>
      <c r="R291" s="840"/>
      <c r="S291" s="840"/>
      <c r="T291" s="840"/>
      <c r="U291" s="840"/>
      <c r="V291" s="840"/>
      <c r="W291" s="840"/>
      <c r="X291" s="840"/>
      <c r="Y291" s="840"/>
      <c r="Z291" s="840"/>
      <c r="AA291" s="840"/>
      <c r="AB291" s="840"/>
      <c r="AC291" s="840"/>
      <c r="AD291" s="888"/>
      <c r="AE291" s="840"/>
      <c r="AF291" s="840"/>
      <c r="AG291" s="840"/>
      <c r="AH291" s="840"/>
      <c r="AI291" s="888"/>
      <c r="AJ291" s="840"/>
    </row>
    <row r="292" spans="1:36" ht="15.75" customHeight="1">
      <c r="A292" s="840"/>
      <c r="B292" s="840"/>
      <c r="C292" s="840"/>
      <c r="D292" s="840"/>
      <c r="E292" s="840"/>
      <c r="F292" s="840"/>
      <c r="G292" s="840"/>
      <c r="H292" s="840"/>
      <c r="I292" s="840"/>
      <c r="J292" s="840"/>
      <c r="K292" s="840"/>
      <c r="L292" s="840"/>
      <c r="M292" s="840"/>
      <c r="N292" s="840"/>
      <c r="O292" s="840"/>
      <c r="P292" s="890"/>
      <c r="Q292" s="890"/>
      <c r="R292" s="840"/>
      <c r="S292" s="840"/>
      <c r="T292" s="840"/>
      <c r="U292" s="840"/>
      <c r="V292" s="840"/>
      <c r="W292" s="840"/>
      <c r="X292" s="840"/>
      <c r="Y292" s="840"/>
      <c r="Z292" s="840"/>
      <c r="AA292" s="840"/>
      <c r="AB292" s="840"/>
      <c r="AC292" s="840"/>
      <c r="AD292" s="888"/>
      <c r="AE292" s="840"/>
      <c r="AF292" s="840"/>
      <c r="AG292" s="840"/>
      <c r="AH292" s="840"/>
      <c r="AI292" s="888"/>
      <c r="AJ292" s="840"/>
    </row>
    <row r="293" spans="1:36" ht="15.75" customHeight="1">
      <c r="A293" s="840"/>
      <c r="B293" s="840"/>
      <c r="C293" s="840"/>
      <c r="D293" s="840"/>
      <c r="E293" s="840"/>
      <c r="F293" s="840"/>
      <c r="G293" s="840"/>
      <c r="H293" s="840"/>
      <c r="I293" s="840"/>
      <c r="J293" s="840"/>
      <c r="K293" s="840"/>
      <c r="L293" s="840"/>
      <c r="M293" s="840"/>
      <c r="N293" s="840"/>
      <c r="O293" s="840"/>
      <c r="P293" s="890"/>
      <c r="Q293" s="890"/>
      <c r="R293" s="840"/>
      <c r="S293" s="840"/>
      <c r="T293" s="840"/>
      <c r="U293" s="840"/>
      <c r="V293" s="840"/>
      <c r="W293" s="840"/>
      <c r="X293" s="840"/>
      <c r="Y293" s="840"/>
      <c r="Z293" s="840"/>
      <c r="AA293" s="840"/>
      <c r="AB293" s="840"/>
      <c r="AC293" s="840"/>
      <c r="AD293" s="888"/>
      <c r="AE293" s="840"/>
      <c r="AF293" s="840"/>
      <c r="AG293" s="840"/>
      <c r="AH293" s="840"/>
      <c r="AI293" s="888"/>
      <c r="AJ293" s="840"/>
    </row>
    <row r="294" spans="1:36" ht="15.75" customHeight="1">
      <c r="A294" s="840"/>
      <c r="B294" s="840"/>
      <c r="C294" s="840"/>
      <c r="D294" s="840"/>
      <c r="E294" s="840"/>
      <c r="F294" s="840"/>
      <c r="G294" s="840"/>
      <c r="H294" s="840"/>
      <c r="I294" s="840"/>
      <c r="J294" s="840"/>
      <c r="K294" s="840"/>
      <c r="L294" s="840"/>
      <c r="M294" s="840"/>
      <c r="N294" s="840"/>
      <c r="O294" s="840"/>
      <c r="P294" s="890"/>
      <c r="Q294" s="890"/>
      <c r="R294" s="840"/>
      <c r="S294" s="840"/>
      <c r="T294" s="840"/>
      <c r="U294" s="840"/>
      <c r="V294" s="840"/>
      <c r="W294" s="840"/>
      <c r="X294" s="840"/>
      <c r="Y294" s="840"/>
      <c r="Z294" s="840"/>
      <c r="AA294" s="840"/>
      <c r="AB294" s="840"/>
      <c r="AC294" s="840"/>
      <c r="AD294" s="888"/>
      <c r="AE294" s="840"/>
      <c r="AF294" s="840"/>
      <c r="AG294" s="840"/>
      <c r="AH294" s="840"/>
      <c r="AI294" s="888"/>
      <c r="AJ294" s="840"/>
    </row>
    <row r="295" spans="1:36" ht="15.75" customHeight="1">
      <c r="A295" s="840"/>
      <c r="B295" s="840"/>
      <c r="C295" s="840"/>
      <c r="D295" s="840"/>
      <c r="E295" s="840"/>
      <c r="F295" s="840"/>
      <c r="G295" s="840"/>
      <c r="H295" s="840"/>
      <c r="I295" s="840"/>
      <c r="J295" s="840"/>
      <c r="K295" s="840"/>
      <c r="L295" s="840"/>
      <c r="M295" s="840"/>
      <c r="N295" s="840"/>
      <c r="O295" s="840"/>
      <c r="P295" s="890"/>
      <c r="Q295" s="890"/>
      <c r="R295" s="840"/>
      <c r="S295" s="840"/>
      <c r="T295" s="840"/>
      <c r="U295" s="840"/>
      <c r="V295" s="840"/>
      <c r="W295" s="840"/>
      <c r="X295" s="840"/>
      <c r="Y295" s="840"/>
      <c r="Z295" s="840"/>
      <c r="AA295" s="840"/>
      <c r="AB295" s="840"/>
      <c r="AC295" s="840"/>
      <c r="AD295" s="888"/>
      <c r="AE295" s="840"/>
      <c r="AF295" s="840"/>
      <c r="AG295" s="840"/>
      <c r="AH295" s="840"/>
      <c r="AI295" s="888"/>
      <c r="AJ295" s="840"/>
    </row>
    <row r="296" spans="1:36" ht="15.75" customHeight="1">
      <c r="A296" s="840"/>
      <c r="B296" s="840"/>
      <c r="C296" s="840"/>
      <c r="D296" s="840"/>
      <c r="E296" s="840"/>
      <c r="F296" s="840"/>
      <c r="G296" s="840"/>
      <c r="H296" s="840"/>
      <c r="I296" s="840"/>
      <c r="J296" s="840"/>
      <c r="K296" s="840"/>
      <c r="L296" s="840"/>
      <c r="M296" s="840"/>
      <c r="N296" s="840"/>
      <c r="O296" s="840"/>
      <c r="P296" s="890"/>
      <c r="Q296" s="890"/>
      <c r="R296" s="840"/>
      <c r="S296" s="840"/>
      <c r="T296" s="840"/>
      <c r="U296" s="840"/>
      <c r="V296" s="840"/>
      <c r="W296" s="840"/>
      <c r="X296" s="840"/>
      <c r="Y296" s="840"/>
      <c r="Z296" s="840"/>
      <c r="AA296" s="840"/>
      <c r="AB296" s="840"/>
      <c r="AC296" s="840"/>
      <c r="AD296" s="888"/>
      <c r="AE296" s="840"/>
      <c r="AF296" s="840"/>
      <c r="AG296" s="840"/>
      <c r="AH296" s="840"/>
      <c r="AI296" s="888"/>
      <c r="AJ296" s="840"/>
    </row>
    <row r="297" spans="1:36" ht="15.75" customHeight="1">
      <c r="A297" s="840"/>
      <c r="B297" s="840"/>
      <c r="C297" s="840"/>
      <c r="D297" s="840"/>
      <c r="E297" s="840"/>
      <c r="F297" s="840"/>
      <c r="G297" s="840"/>
      <c r="H297" s="840"/>
      <c r="I297" s="840"/>
      <c r="J297" s="840"/>
      <c r="K297" s="840"/>
      <c r="L297" s="840"/>
      <c r="M297" s="840"/>
      <c r="N297" s="840"/>
      <c r="O297" s="840"/>
      <c r="P297" s="890"/>
      <c r="Q297" s="890"/>
      <c r="R297" s="840"/>
      <c r="S297" s="840"/>
      <c r="T297" s="840"/>
      <c r="U297" s="840"/>
      <c r="V297" s="840"/>
      <c r="W297" s="840"/>
      <c r="X297" s="840"/>
      <c r="Y297" s="840"/>
      <c r="Z297" s="840"/>
      <c r="AA297" s="840"/>
      <c r="AB297" s="840"/>
      <c r="AC297" s="840"/>
      <c r="AD297" s="888"/>
      <c r="AE297" s="840"/>
      <c r="AF297" s="840"/>
      <c r="AG297" s="840"/>
      <c r="AH297" s="840"/>
      <c r="AI297" s="888"/>
      <c r="AJ297" s="840"/>
    </row>
    <row r="298" spans="1:36" ht="15.75" customHeight="1">
      <c r="A298" s="840"/>
      <c r="B298" s="840"/>
      <c r="C298" s="840"/>
      <c r="D298" s="840"/>
      <c r="E298" s="840"/>
      <c r="F298" s="840"/>
      <c r="G298" s="840"/>
      <c r="H298" s="840"/>
      <c r="I298" s="840"/>
      <c r="J298" s="840"/>
      <c r="K298" s="840"/>
      <c r="L298" s="840"/>
      <c r="M298" s="840"/>
      <c r="N298" s="840"/>
      <c r="O298" s="840"/>
      <c r="P298" s="890"/>
      <c r="Q298" s="890"/>
      <c r="R298" s="840"/>
      <c r="S298" s="840"/>
      <c r="T298" s="840"/>
      <c r="U298" s="840"/>
      <c r="V298" s="840"/>
      <c r="W298" s="840"/>
      <c r="X298" s="840"/>
      <c r="Y298" s="840"/>
      <c r="Z298" s="840"/>
      <c r="AA298" s="840"/>
      <c r="AB298" s="840"/>
      <c r="AC298" s="840"/>
      <c r="AD298" s="888"/>
      <c r="AE298" s="840"/>
      <c r="AF298" s="840"/>
      <c r="AG298" s="840"/>
      <c r="AH298" s="840"/>
      <c r="AI298" s="888"/>
      <c r="AJ298" s="840"/>
    </row>
    <row r="299" spans="1:36" ht="15.75" customHeight="1">
      <c r="A299" s="840"/>
      <c r="B299" s="840"/>
      <c r="C299" s="840"/>
      <c r="D299" s="840"/>
      <c r="E299" s="840"/>
      <c r="F299" s="840"/>
      <c r="G299" s="840"/>
      <c r="H299" s="840"/>
      <c r="I299" s="840"/>
      <c r="J299" s="840"/>
      <c r="K299" s="840"/>
      <c r="L299" s="840"/>
      <c r="M299" s="840"/>
      <c r="N299" s="840"/>
      <c r="O299" s="840"/>
      <c r="P299" s="890"/>
      <c r="Q299" s="890"/>
      <c r="R299" s="840"/>
      <c r="S299" s="840"/>
      <c r="T299" s="840"/>
      <c r="U299" s="840"/>
      <c r="V299" s="840"/>
      <c r="W299" s="840"/>
      <c r="X299" s="840"/>
      <c r="Y299" s="840"/>
      <c r="Z299" s="840"/>
      <c r="AA299" s="840"/>
      <c r="AB299" s="840"/>
      <c r="AC299" s="840"/>
      <c r="AD299" s="888"/>
      <c r="AE299" s="840"/>
      <c r="AF299" s="840"/>
      <c r="AG299" s="840"/>
      <c r="AH299" s="840"/>
      <c r="AI299" s="888"/>
      <c r="AJ299" s="840"/>
    </row>
    <row r="300" spans="1:36" ht="15.75" customHeight="1">
      <c r="A300" s="840"/>
      <c r="B300" s="840"/>
      <c r="C300" s="840"/>
      <c r="D300" s="840"/>
      <c r="E300" s="840"/>
      <c r="F300" s="840"/>
      <c r="G300" s="840"/>
      <c r="H300" s="840"/>
      <c r="I300" s="840"/>
      <c r="J300" s="840"/>
      <c r="K300" s="840"/>
      <c r="L300" s="840"/>
      <c r="M300" s="840"/>
      <c r="N300" s="840"/>
      <c r="O300" s="840"/>
      <c r="P300" s="890"/>
      <c r="Q300" s="890"/>
      <c r="R300" s="840"/>
      <c r="S300" s="840"/>
      <c r="T300" s="840"/>
      <c r="U300" s="840"/>
      <c r="V300" s="840"/>
      <c r="W300" s="840"/>
      <c r="X300" s="840"/>
      <c r="Y300" s="840"/>
      <c r="Z300" s="840"/>
      <c r="AA300" s="840"/>
      <c r="AB300" s="840"/>
      <c r="AC300" s="840"/>
      <c r="AD300" s="888"/>
      <c r="AE300" s="840"/>
      <c r="AF300" s="840"/>
      <c r="AG300" s="840"/>
      <c r="AH300" s="840"/>
      <c r="AI300" s="888"/>
      <c r="AJ300" s="840"/>
    </row>
    <row r="301" spans="1:36" ht="15.75" customHeight="1">
      <c r="A301" s="840"/>
      <c r="B301" s="840"/>
      <c r="C301" s="840"/>
      <c r="D301" s="840"/>
      <c r="E301" s="840"/>
      <c r="F301" s="840"/>
      <c r="G301" s="840"/>
      <c r="H301" s="840"/>
      <c r="I301" s="840"/>
      <c r="J301" s="840"/>
      <c r="K301" s="840"/>
      <c r="L301" s="840"/>
      <c r="M301" s="840"/>
      <c r="N301" s="840"/>
      <c r="O301" s="840"/>
      <c r="P301" s="890"/>
      <c r="Q301" s="890"/>
      <c r="R301" s="840"/>
      <c r="S301" s="840"/>
      <c r="T301" s="840"/>
      <c r="U301" s="840"/>
      <c r="V301" s="840"/>
      <c r="W301" s="840"/>
      <c r="X301" s="840"/>
      <c r="Y301" s="840"/>
      <c r="Z301" s="840"/>
      <c r="AA301" s="840"/>
      <c r="AB301" s="840"/>
      <c r="AC301" s="840"/>
      <c r="AD301" s="888"/>
      <c r="AE301" s="840"/>
      <c r="AF301" s="840"/>
      <c r="AG301" s="840"/>
      <c r="AH301" s="840"/>
      <c r="AI301" s="888"/>
      <c r="AJ301" s="840"/>
    </row>
    <row r="302" spans="1:36" ht="15.75" customHeight="1">
      <c r="A302" s="840"/>
      <c r="B302" s="840"/>
      <c r="C302" s="840"/>
      <c r="D302" s="840"/>
      <c r="E302" s="840"/>
      <c r="F302" s="840"/>
      <c r="G302" s="840"/>
      <c r="H302" s="840"/>
      <c r="I302" s="840"/>
      <c r="J302" s="840"/>
      <c r="K302" s="840"/>
      <c r="L302" s="840"/>
      <c r="M302" s="840"/>
      <c r="N302" s="840"/>
      <c r="O302" s="840"/>
      <c r="P302" s="890"/>
      <c r="Q302" s="890"/>
      <c r="R302" s="840"/>
      <c r="S302" s="840"/>
      <c r="T302" s="840"/>
      <c r="U302" s="840"/>
      <c r="V302" s="840"/>
      <c r="W302" s="840"/>
      <c r="X302" s="840"/>
      <c r="Y302" s="840"/>
      <c r="Z302" s="840"/>
      <c r="AA302" s="840"/>
      <c r="AB302" s="840"/>
      <c r="AC302" s="840"/>
      <c r="AD302" s="888"/>
      <c r="AE302" s="840"/>
      <c r="AF302" s="840"/>
      <c r="AG302" s="840"/>
      <c r="AH302" s="840"/>
      <c r="AI302" s="888"/>
      <c r="AJ302" s="840"/>
    </row>
    <row r="303" spans="1:36" ht="15.75" customHeight="1">
      <c r="A303" s="840"/>
      <c r="B303" s="840"/>
      <c r="C303" s="840"/>
      <c r="D303" s="840"/>
      <c r="E303" s="840"/>
      <c r="F303" s="840"/>
      <c r="G303" s="840"/>
      <c r="H303" s="840"/>
      <c r="I303" s="840"/>
      <c r="J303" s="840"/>
      <c r="K303" s="840"/>
      <c r="L303" s="840"/>
      <c r="M303" s="840"/>
      <c r="N303" s="840"/>
      <c r="O303" s="840"/>
      <c r="P303" s="890"/>
      <c r="Q303" s="890"/>
      <c r="R303" s="840"/>
      <c r="S303" s="840"/>
      <c r="T303" s="840"/>
      <c r="U303" s="840"/>
      <c r="V303" s="840"/>
      <c r="W303" s="840"/>
      <c r="X303" s="840"/>
      <c r="Y303" s="840"/>
      <c r="Z303" s="840"/>
      <c r="AA303" s="840"/>
      <c r="AB303" s="840"/>
      <c r="AC303" s="840"/>
      <c r="AD303" s="888"/>
      <c r="AE303" s="840"/>
      <c r="AF303" s="840"/>
      <c r="AG303" s="840"/>
      <c r="AH303" s="840"/>
      <c r="AI303" s="888"/>
      <c r="AJ303" s="840"/>
    </row>
    <row r="304" spans="1:36" ht="15.75" customHeight="1">
      <c r="A304" s="840"/>
      <c r="B304" s="840"/>
      <c r="C304" s="840"/>
      <c r="D304" s="840"/>
      <c r="E304" s="840"/>
      <c r="F304" s="840"/>
      <c r="G304" s="840"/>
      <c r="H304" s="840"/>
      <c r="I304" s="840"/>
      <c r="J304" s="840"/>
      <c r="K304" s="840"/>
      <c r="L304" s="840"/>
      <c r="M304" s="840"/>
      <c r="N304" s="840"/>
      <c r="O304" s="840"/>
      <c r="P304" s="890"/>
      <c r="Q304" s="890"/>
      <c r="R304" s="840"/>
      <c r="S304" s="840"/>
      <c r="T304" s="840"/>
      <c r="U304" s="840"/>
      <c r="V304" s="840"/>
      <c r="W304" s="840"/>
      <c r="X304" s="840"/>
      <c r="Y304" s="840"/>
      <c r="Z304" s="840"/>
      <c r="AA304" s="840"/>
      <c r="AB304" s="840"/>
      <c r="AC304" s="840"/>
      <c r="AD304" s="888"/>
      <c r="AE304" s="840"/>
      <c r="AF304" s="840"/>
      <c r="AG304" s="840"/>
      <c r="AH304" s="840"/>
      <c r="AI304" s="888"/>
      <c r="AJ304" s="840"/>
    </row>
    <row r="305" spans="1:36" ht="15.75" customHeight="1">
      <c r="A305" s="840"/>
      <c r="B305" s="840"/>
      <c r="C305" s="840"/>
      <c r="D305" s="840"/>
      <c r="E305" s="840"/>
      <c r="F305" s="840"/>
      <c r="G305" s="840"/>
      <c r="H305" s="840"/>
      <c r="I305" s="840"/>
      <c r="J305" s="840"/>
      <c r="K305" s="840"/>
      <c r="L305" s="840"/>
      <c r="M305" s="840"/>
      <c r="N305" s="840"/>
      <c r="O305" s="840"/>
      <c r="P305" s="890"/>
      <c r="Q305" s="890"/>
      <c r="R305" s="840"/>
      <c r="S305" s="840"/>
      <c r="T305" s="840"/>
      <c r="U305" s="840"/>
      <c r="V305" s="840"/>
      <c r="W305" s="840"/>
      <c r="X305" s="840"/>
      <c r="Y305" s="840"/>
      <c r="Z305" s="840"/>
      <c r="AA305" s="840"/>
      <c r="AB305" s="840"/>
      <c r="AC305" s="840"/>
      <c r="AD305" s="888"/>
      <c r="AE305" s="840"/>
      <c r="AF305" s="840"/>
      <c r="AG305" s="840"/>
      <c r="AH305" s="840"/>
      <c r="AI305" s="888"/>
      <c r="AJ305" s="840"/>
    </row>
    <row r="306" spans="1:36" ht="15.75" customHeight="1">
      <c r="A306" s="840"/>
      <c r="B306" s="840"/>
      <c r="C306" s="840"/>
      <c r="D306" s="840"/>
      <c r="E306" s="840"/>
      <c r="F306" s="840"/>
      <c r="G306" s="840"/>
      <c r="H306" s="840"/>
      <c r="I306" s="840"/>
      <c r="J306" s="840"/>
      <c r="K306" s="840"/>
      <c r="L306" s="840"/>
      <c r="M306" s="840"/>
      <c r="N306" s="840"/>
      <c r="O306" s="840"/>
      <c r="P306" s="890"/>
      <c r="Q306" s="890"/>
      <c r="R306" s="840"/>
      <c r="S306" s="840"/>
      <c r="T306" s="840"/>
      <c r="U306" s="840"/>
      <c r="V306" s="840"/>
      <c r="W306" s="840"/>
      <c r="X306" s="840"/>
      <c r="Y306" s="840"/>
      <c r="Z306" s="840"/>
      <c r="AA306" s="840"/>
      <c r="AB306" s="840"/>
      <c r="AC306" s="840"/>
      <c r="AD306" s="888"/>
      <c r="AE306" s="840"/>
      <c r="AF306" s="840"/>
      <c r="AG306" s="840"/>
      <c r="AH306" s="840"/>
      <c r="AI306" s="888"/>
      <c r="AJ306" s="840"/>
    </row>
    <row r="307" spans="1:36" ht="15.75" customHeight="1">
      <c r="A307" s="840"/>
      <c r="B307" s="840"/>
      <c r="C307" s="840"/>
      <c r="D307" s="840"/>
      <c r="E307" s="840"/>
      <c r="F307" s="840"/>
      <c r="G307" s="840"/>
      <c r="H307" s="840"/>
      <c r="I307" s="840"/>
      <c r="J307" s="840"/>
      <c r="K307" s="840"/>
      <c r="L307" s="840"/>
      <c r="M307" s="840"/>
      <c r="N307" s="840"/>
      <c r="O307" s="840"/>
      <c r="P307" s="890"/>
      <c r="Q307" s="890"/>
      <c r="R307" s="840"/>
      <c r="S307" s="840"/>
      <c r="T307" s="840"/>
      <c r="U307" s="840"/>
      <c r="V307" s="840"/>
      <c r="W307" s="840"/>
      <c r="X307" s="840"/>
      <c r="Y307" s="840"/>
      <c r="Z307" s="840"/>
      <c r="AA307" s="840"/>
      <c r="AB307" s="840"/>
      <c r="AC307" s="840"/>
      <c r="AD307" s="888"/>
      <c r="AE307" s="840"/>
      <c r="AF307" s="840"/>
      <c r="AG307" s="840"/>
      <c r="AH307" s="840"/>
      <c r="AI307" s="888"/>
      <c r="AJ307" s="840"/>
    </row>
    <row r="308" spans="1:36" ht="15.75" customHeight="1">
      <c r="A308" s="840"/>
      <c r="B308" s="840"/>
      <c r="C308" s="840"/>
      <c r="D308" s="840"/>
      <c r="E308" s="840"/>
      <c r="F308" s="840"/>
      <c r="G308" s="840"/>
      <c r="H308" s="840"/>
      <c r="I308" s="840"/>
      <c r="J308" s="840"/>
      <c r="K308" s="840"/>
      <c r="L308" s="840"/>
      <c r="M308" s="840"/>
      <c r="N308" s="840"/>
      <c r="O308" s="840"/>
      <c r="P308" s="890"/>
      <c r="Q308" s="890"/>
      <c r="R308" s="840"/>
      <c r="S308" s="840"/>
      <c r="T308" s="840"/>
      <c r="U308" s="840"/>
      <c r="V308" s="840"/>
      <c r="W308" s="840"/>
      <c r="X308" s="840"/>
      <c r="Y308" s="840"/>
      <c r="Z308" s="840"/>
      <c r="AA308" s="840"/>
      <c r="AB308" s="840"/>
      <c r="AC308" s="840"/>
      <c r="AD308" s="888"/>
      <c r="AE308" s="840"/>
      <c r="AF308" s="840"/>
      <c r="AG308" s="840"/>
      <c r="AH308" s="840"/>
      <c r="AI308" s="888"/>
      <c r="AJ308" s="840"/>
    </row>
    <row r="309" spans="1:36" ht="15.75" customHeight="1">
      <c r="A309" s="840"/>
      <c r="B309" s="840"/>
      <c r="C309" s="840"/>
      <c r="D309" s="840"/>
      <c r="E309" s="840"/>
      <c r="F309" s="840"/>
      <c r="G309" s="840"/>
      <c r="H309" s="840"/>
      <c r="I309" s="840"/>
      <c r="J309" s="840"/>
      <c r="K309" s="840"/>
      <c r="L309" s="840"/>
      <c r="M309" s="840"/>
      <c r="N309" s="840"/>
      <c r="O309" s="840"/>
      <c r="P309" s="890"/>
      <c r="Q309" s="890"/>
      <c r="R309" s="840"/>
      <c r="S309" s="840"/>
      <c r="T309" s="840"/>
      <c r="U309" s="840"/>
      <c r="V309" s="840"/>
      <c r="W309" s="840"/>
      <c r="X309" s="840"/>
      <c r="Y309" s="840"/>
      <c r="Z309" s="840"/>
      <c r="AA309" s="840"/>
      <c r="AB309" s="840"/>
      <c r="AC309" s="840"/>
      <c r="AD309" s="888"/>
      <c r="AE309" s="840"/>
      <c r="AF309" s="840"/>
      <c r="AG309" s="840"/>
      <c r="AH309" s="840"/>
      <c r="AI309" s="888"/>
      <c r="AJ309" s="840"/>
    </row>
    <row r="310" spans="1:36" ht="15.75" customHeight="1">
      <c r="A310" s="840"/>
      <c r="B310" s="840"/>
      <c r="C310" s="840"/>
      <c r="D310" s="840"/>
      <c r="E310" s="840"/>
      <c r="F310" s="840"/>
      <c r="G310" s="840"/>
      <c r="H310" s="840"/>
      <c r="I310" s="840"/>
      <c r="J310" s="840"/>
      <c r="K310" s="840"/>
      <c r="L310" s="840"/>
      <c r="M310" s="840"/>
      <c r="N310" s="840"/>
      <c r="O310" s="840"/>
      <c r="P310" s="890"/>
      <c r="Q310" s="890"/>
      <c r="R310" s="840"/>
      <c r="S310" s="840"/>
      <c r="T310" s="840"/>
      <c r="U310" s="840"/>
      <c r="V310" s="840"/>
      <c r="W310" s="840"/>
      <c r="X310" s="840"/>
      <c r="Y310" s="840"/>
      <c r="Z310" s="840"/>
      <c r="AA310" s="840"/>
      <c r="AB310" s="840"/>
      <c r="AC310" s="840"/>
      <c r="AD310" s="888"/>
      <c r="AE310" s="840"/>
      <c r="AF310" s="840"/>
      <c r="AG310" s="840"/>
      <c r="AH310" s="840"/>
      <c r="AI310" s="888"/>
      <c r="AJ310" s="840"/>
    </row>
    <row r="311" spans="1:36" ht="15.75" customHeight="1">
      <c r="A311" s="840"/>
      <c r="B311" s="840"/>
      <c r="C311" s="840"/>
      <c r="D311" s="840"/>
      <c r="E311" s="840"/>
      <c r="F311" s="840"/>
      <c r="G311" s="840"/>
      <c r="H311" s="840"/>
      <c r="I311" s="840"/>
      <c r="J311" s="840"/>
      <c r="K311" s="840"/>
      <c r="L311" s="840"/>
      <c r="M311" s="840"/>
      <c r="N311" s="840"/>
      <c r="O311" s="840"/>
      <c r="P311" s="890"/>
      <c r="Q311" s="890"/>
      <c r="R311" s="840"/>
      <c r="S311" s="840"/>
      <c r="T311" s="840"/>
      <c r="U311" s="840"/>
      <c r="V311" s="840"/>
      <c r="W311" s="840"/>
      <c r="X311" s="840"/>
      <c r="Y311" s="840"/>
      <c r="Z311" s="840"/>
      <c r="AA311" s="840"/>
      <c r="AB311" s="840"/>
      <c r="AC311" s="840"/>
      <c r="AD311" s="888"/>
      <c r="AE311" s="840"/>
      <c r="AF311" s="840"/>
      <c r="AG311" s="840"/>
      <c r="AH311" s="840"/>
      <c r="AI311" s="888"/>
      <c r="AJ311" s="840"/>
    </row>
    <row r="312" spans="1:36" ht="15.75" customHeight="1">
      <c r="A312" s="840"/>
      <c r="B312" s="840"/>
      <c r="C312" s="840"/>
      <c r="D312" s="840"/>
      <c r="E312" s="840"/>
      <c r="F312" s="840"/>
      <c r="G312" s="840"/>
      <c r="H312" s="840"/>
      <c r="I312" s="840"/>
      <c r="J312" s="840"/>
      <c r="K312" s="840"/>
      <c r="L312" s="840"/>
      <c r="M312" s="840"/>
      <c r="N312" s="840"/>
      <c r="O312" s="840"/>
      <c r="P312" s="890"/>
      <c r="Q312" s="890"/>
      <c r="R312" s="840"/>
      <c r="S312" s="840"/>
      <c r="T312" s="840"/>
      <c r="U312" s="840"/>
      <c r="V312" s="840"/>
      <c r="W312" s="840"/>
      <c r="X312" s="840"/>
      <c r="Y312" s="840"/>
      <c r="Z312" s="840"/>
      <c r="AA312" s="840"/>
      <c r="AB312" s="840"/>
      <c r="AC312" s="840"/>
      <c r="AD312" s="888"/>
      <c r="AE312" s="840"/>
      <c r="AF312" s="840"/>
      <c r="AG312" s="840"/>
      <c r="AH312" s="840"/>
      <c r="AI312" s="888"/>
      <c r="AJ312" s="840"/>
    </row>
    <row r="313" spans="1:36" ht="15.75" customHeight="1">
      <c r="A313" s="840"/>
      <c r="B313" s="840"/>
      <c r="C313" s="840"/>
      <c r="D313" s="840"/>
      <c r="E313" s="840"/>
      <c r="F313" s="840"/>
      <c r="G313" s="840"/>
      <c r="H313" s="840"/>
      <c r="I313" s="840"/>
      <c r="J313" s="840"/>
      <c r="K313" s="840"/>
      <c r="L313" s="840"/>
      <c r="M313" s="840"/>
      <c r="N313" s="840"/>
      <c r="O313" s="840"/>
      <c r="P313" s="890"/>
      <c r="Q313" s="890"/>
      <c r="R313" s="840"/>
      <c r="S313" s="840"/>
      <c r="T313" s="840"/>
      <c r="U313" s="840"/>
      <c r="V313" s="840"/>
      <c r="W313" s="840"/>
      <c r="X313" s="840"/>
      <c r="Y313" s="840"/>
      <c r="Z313" s="840"/>
      <c r="AA313" s="840"/>
      <c r="AB313" s="840"/>
      <c r="AC313" s="840"/>
      <c r="AD313" s="888"/>
      <c r="AE313" s="840"/>
      <c r="AF313" s="840"/>
      <c r="AG313" s="840"/>
      <c r="AH313" s="840"/>
      <c r="AI313" s="888"/>
      <c r="AJ313" s="840"/>
    </row>
    <row r="314" spans="1:36" ht="15.75" customHeight="1">
      <c r="A314" s="840"/>
      <c r="B314" s="840"/>
      <c r="C314" s="840"/>
      <c r="D314" s="840"/>
      <c r="E314" s="840"/>
      <c r="F314" s="840"/>
      <c r="G314" s="840"/>
      <c r="H314" s="840"/>
      <c r="I314" s="840"/>
      <c r="J314" s="840"/>
      <c r="K314" s="840"/>
      <c r="L314" s="840"/>
      <c r="M314" s="840"/>
      <c r="N314" s="840"/>
      <c r="O314" s="840"/>
      <c r="P314" s="890"/>
      <c r="Q314" s="890"/>
      <c r="R314" s="840"/>
      <c r="S314" s="840"/>
      <c r="T314" s="840"/>
      <c r="U314" s="840"/>
      <c r="V314" s="840"/>
      <c r="W314" s="840"/>
      <c r="X314" s="840"/>
      <c r="Y314" s="840"/>
      <c r="Z314" s="840"/>
      <c r="AA314" s="840"/>
      <c r="AB314" s="840"/>
      <c r="AC314" s="840"/>
      <c r="AD314" s="888"/>
      <c r="AE314" s="840"/>
      <c r="AF314" s="840"/>
      <c r="AG314" s="840"/>
      <c r="AH314" s="840"/>
      <c r="AI314" s="888"/>
      <c r="AJ314" s="840"/>
    </row>
    <row r="315" spans="1:36" ht="15.75" customHeight="1">
      <c r="A315" s="840"/>
      <c r="B315" s="840"/>
      <c r="C315" s="840"/>
      <c r="D315" s="840"/>
      <c r="E315" s="840"/>
      <c r="F315" s="840"/>
      <c r="G315" s="840"/>
      <c r="H315" s="840"/>
      <c r="I315" s="840"/>
      <c r="J315" s="840"/>
      <c r="K315" s="840"/>
      <c r="L315" s="840"/>
      <c r="M315" s="840"/>
      <c r="N315" s="840"/>
      <c r="O315" s="840"/>
      <c r="P315" s="890"/>
      <c r="Q315" s="890"/>
      <c r="R315" s="840"/>
      <c r="S315" s="840"/>
      <c r="T315" s="840"/>
      <c r="U315" s="840"/>
      <c r="V315" s="840"/>
      <c r="W315" s="840"/>
      <c r="X315" s="840"/>
      <c r="Y315" s="840"/>
      <c r="Z315" s="840"/>
      <c r="AA315" s="840"/>
      <c r="AB315" s="840"/>
      <c r="AC315" s="840"/>
      <c r="AD315" s="888"/>
      <c r="AE315" s="840"/>
      <c r="AF315" s="840"/>
      <c r="AG315" s="840"/>
      <c r="AH315" s="840"/>
      <c r="AI315" s="888"/>
      <c r="AJ315" s="840"/>
    </row>
    <row r="316" spans="1:36" ht="15.75" customHeight="1">
      <c r="A316" s="840"/>
      <c r="B316" s="840"/>
      <c r="C316" s="840"/>
      <c r="D316" s="840"/>
      <c r="E316" s="840"/>
      <c r="F316" s="840"/>
      <c r="G316" s="840"/>
      <c r="H316" s="840"/>
      <c r="I316" s="840"/>
      <c r="J316" s="840"/>
      <c r="K316" s="840"/>
      <c r="L316" s="840"/>
      <c r="M316" s="840"/>
      <c r="N316" s="840"/>
      <c r="O316" s="840"/>
      <c r="P316" s="890"/>
      <c r="Q316" s="890"/>
      <c r="R316" s="840"/>
      <c r="S316" s="840"/>
      <c r="T316" s="840"/>
      <c r="U316" s="840"/>
      <c r="V316" s="840"/>
      <c r="W316" s="840"/>
      <c r="X316" s="840"/>
      <c r="Y316" s="840"/>
      <c r="Z316" s="840"/>
      <c r="AA316" s="840"/>
      <c r="AB316" s="840"/>
      <c r="AC316" s="840"/>
      <c r="AD316" s="888"/>
      <c r="AE316" s="840"/>
      <c r="AF316" s="840"/>
      <c r="AG316" s="840"/>
      <c r="AH316" s="840"/>
      <c r="AI316" s="888"/>
      <c r="AJ316" s="840"/>
    </row>
    <row r="317" spans="1:36" ht="15.75" customHeight="1">
      <c r="A317" s="840"/>
      <c r="B317" s="840"/>
      <c r="C317" s="840"/>
      <c r="D317" s="840"/>
      <c r="E317" s="840"/>
      <c r="F317" s="840"/>
      <c r="G317" s="840"/>
      <c r="H317" s="840"/>
      <c r="I317" s="840"/>
      <c r="J317" s="840"/>
      <c r="K317" s="840"/>
      <c r="L317" s="840"/>
      <c r="M317" s="840"/>
      <c r="N317" s="840"/>
      <c r="O317" s="840"/>
      <c r="P317" s="890"/>
      <c r="Q317" s="890"/>
      <c r="R317" s="840"/>
      <c r="S317" s="840"/>
      <c r="T317" s="840"/>
      <c r="U317" s="840"/>
      <c r="V317" s="840"/>
      <c r="W317" s="840"/>
      <c r="X317" s="840"/>
      <c r="Y317" s="840"/>
      <c r="Z317" s="840"/>
      <c r="AA317" s="840"/>
      <c r="AB317" s="840"/>
      <c r="AC317" s="840"/>
      <c r="AD317" s="888"/>
      <c r="AE317" s="840"/>
      <c r="AF317" s="840"/>
      <c r="AG317" s="840"/>
      <c r="AH317" s="840"/>
      <c r="AI317" s="888"/>
      <c r="AJ317" s="840"/>
    </row>
    <row r="318" spans="1:36" ht="15.75" customHeight="1">
      <c r="A318" s="840"/>
      <c r="B318" s="840"/>
      <c r="C318" s="840"/>
      <c r="D318" s="840"/>
      <c r="E318" s="840"/>
      <c r="F318" s="840"/>
      <c r="G318" s="840"/>
      <c r="H318" s="840"/>
      <c r="I318" s="840"/>
      <c r="J318" s="840"/>
      <c r="K318" s="840"/>
      <c r="L318" s="840"/>
      <c r="M318" s="840"/>
      <c r="N318" s="840"/>
      <c r="O318" s="840"/>
      <c r="P318" s="890"/>
      <c r="Q318" s="890"/>
      <c r="R318" s="840"/>
      <c r="S318" s="840"/>
      <c r="T318" s="840"/>
      <c r="U318" s="840"/>
      <c r="V318" s="840"/>
      <c r="W318" s="840"/>
      <c r="X318" s="840"/>
      <c r="Y318" s="840"/>
      <c r="Z318" s="840"/>
      <c r="AA318" s="840"/>
      <c r="AB318" s="840"/>
      <c r="AC318" s="840"/>
      <c r="AD318" s="888"/>
      <c r="AE318" s="840"/>
      <c r="AF318" s="840"/>
      <c r="AG318" s="840"/>
      <c r="AH318" s="840"/>
      <c r="AI318" s="888"/>
      <c r="AJ318" s="840"/>
    </row>
    <row r="319" spans="1:36" ht="15.75" customHeight="1">
      <c r="A319" s="840"/>
      <c r="B319" s="840"/>
      <c r="C319" s="840"/>
      <c r="D319" s="840"/>
      <c r="E319" s="840"/>
      <c r="F319" s="840"/>
      <c r="G319" s="840"/>
      <c r="H319" s="840"/>
      <c r="I319" s="840"/>
      <c r="J319" s="840"/>
      <c r="K319" s="840"/>
      <c r="L319" s="840"/>
      <c r="M319" s="840"/>
      <c r="N319" s="840"/>
      <c r="O319" s="840"/>
      <c r="P319" s="890"/>
      <c r="Q319" s="890"/>
      <c r="R319" s="840"/>
      <c r="S319" s="840"/>
      <c r="T319" s="840"/>
      <c r="U319" s="840"/>
      <c r="V319" s="840"/>
      <c r="W319" s="840"/>
      <c r="X319" s="840"/>
      <c r="Y319" s="840"/>
      <c r="Z319" s="840"/>
      <c r="AA319" s="840"/>
      <c r="AB319" s="840"/>
      <c r="AC319" s="840"/>
      <c r="AD319" s="888"/>
      <c r="AE319" s="840"/>
      <c r="AF319" s="840"/>
      <c r="AG319" s="840"/>
      <c r="AH319" s="840"/>
      <c r="AI319" s="888"/>
      <c r="AJ319" s="840"/>
    </row>
    <row r="320" spans="1:36" ht="15.75" customHeight="1">
      <c r="A320" s="840"/>
      <c r="B320" s="840"/>
      <c r="C320" s="840"/>
      <c r="D320" s="840"/>
      <c r="E320" s="840"/>
      <c r="F320" s="840"/>
      <c r="G320" s="840"/>
      <c r="H320" s="840"/>
      <c r="I320" s="840"/>
      <c r="J320" s="840"/>
      <c r="K320" s="840"/>
      <c r="L320" s="840"/>
      <c r="M320" s="840"/>
      <c r="N320" s="840"/>
      <c r="O320" s="840"/>
      <c r="P320" s="890"/>
      <c r="Q320" s="890"/>
      <c r="R320" s="840"/>
      <c r="S320" s="840"/>
      <c r="T320" s="840"/>
      <c r="U320" s="840"/>
      <c r="V320" s="840"/>
      <c r="W320" s="840"/>
      <c r="X320" s="840"/>
      <c r="Y320" s="840"/>
      <c r="Z320" s="840"/>
      <c r="AA320" s="840"/>
      <c r="AB320" s="840"/>
      <c r="AC320" s="840"/>
      <c r="AD320" s="888"/>
      <c r="AE320" s="840"/>
      <c r="AF320" s="840"/>
      <c r="AG320" s="840"/>
      <c r="AH320" s="840"/>
      <c r="AI320" s="888"/>
      <c r="AJ320" s="840"/>
    </row>
    <row r="321" spans="1:36" ht="15.75" customHeight="1">
      <c r="A321" s="840"/>
      <c r="B321" s="840"/>
      <c r="C321" s="840"/>
      <c r="D321" s="840"/>
      <c r="E321" s="840"/>
      <c r="F321" s="840"/>
      <c r="G321" s="840"/>
      <c r="H321" s="840"/>
      <c r="I321" s="840"/>
      <c r="J321" s="840"/>
      <c r="K321" s="840"/>
      <c r="L321" s="840"/>
      <c r="M321" s="840"/>
      <c r="N321" s="840"/>
      <c r="O321" s="840"/>
      <c r="P321" s="890"/>
      <c r="Q321" s="890"/>
      <c r="R321" s="840"/>
      <c r="S321" s="840"/>
      <c r="T321" s="840"/>
      <c r="U321" s="840"/>
      <c r="V321" s="840"/>
      <c r="W321" s="840"/>
      <c r="X321" s="840"/>
      <c r="Y321" s="840"/>
      <c r="Z321" s="840"/>
      <c r="AA321" s="840"/>
      <c r="AB321" s="840"/>
      <c r="AC321" s="840"/>
      <c r="AD321" s="888"/>
      <c r="AE321" s="840"/>
      <c r="AF321" s="840"/>
      <c r="AG321" s="840"/>
      <c r="AH321" s="840"/>
      <c r="AI321" s="888"/>
      <c r="AJ321" s="840"/>
    </row>
    <row r="322" spans="1:36" ht="15.75" customHeight="1">
      <c r="A322" s="840"/>
      <c r="B322" s="840"/>
      <c r="C322" s="840"/>
      <c r="D322" s="840"/>
      <c r="E322" s="840"/>
      <c r="F322" s="840"/>
      <c r="G322" s="840"/>
      <c r="H322" s="840"/>
      <c r="I322" s="840"/>
      <c r="J322" s="840"/>
      <c r="K322" s="840"/>
      <c r="L322" s="840"/>
      <c r="M322" s="840"/>
      <c r="N322" s="840"/>
      <c r="O322" s="840"/>
      <c r="P322" s="890"/>
      <c r="Q322" s="890"/>
      <c r="R322" s="840"/>
      <c r="S322" s="840"/>
      <c r="T322" s="840"/>
      <c r="U322" s="840"/>
      <c r="V322" s="840"/>
      <c r="W322" s="840"/>
      <c r="X322" s="840"/>
      <c r="Y322" s="840"/>
      <c r="Z322" s="840"/>
      <c r="AA322" s="840"/>
      <c r="AB322" s="840"/>
      <c r="AC322" s="840"/>
      <c r="AD322" s="888"/>
      <c r="AE322" s="840"/>
      <c r="AF322" s="840"/>
      <c r="AG322" s="840"/>
      <c r="AH322" s="840"/>
      <c r="AI322" s="888"/>
      <c r="AJ322" s="840"/>
    </row>
    <row r="323" spans="1:36" ht="15.75" customHeight="1">
      <c r="A323" s="840"/>
      <c r="B323" s="840"/>
      <c r="C323" s="840"/>
      <c r="D323" s="840"/>
      <c r="E323" s="840"/>
      <c r="F323" s="840"/>
      <c r="G323" s="840"/>
      <c r="H323" s="840"/>
      <c r="I323" s="840"/>
      <c r="J323" s="840"/>
      <c r="K323" s="840"/>
      <c r="L323" s="840"/>
      <c r="M323" s="840"/>
      <c r="N323" s="840"/>
      <c r="O323" s="840"/>
      <c r="P323" s="890"/>
      <c r="Q323" s="890"/>
      <c r="R323" s="840"/>
      <c r="S323" s="840"/>
      <c r="T323" s="840"/>
      <c r="U323" s="840"/>
      <c r="V323" s="840"/>
      <c r="W323" s="840"/>
      <c r="X323" s="840"/>
      <c r="Y323" s="840"/>
      <c r="Z323" s="840"/>
      <c r="AA323" s="840"/>
      <c r="AB323" s="840"/>
      <c r="AC323" s="840"/>
      <c r="AD323" s="888"/>
      <c r="AE323" s="840"/>
      <c r="AF323" s="840"/>
      <c r="AG323" s="840"/>
      <c r="AH323" s="840"/>
      <c r="AI323" s="888"/>
      <c r="AJ323" s="840"/>
    </row>
    <row r="324" spans="1:36" ht="15.75" customHeight="1">
      <c r="A324" s="840"/>
      <c r="B324" s="840"/>
      <c r="C324" s="840"/>
      <c r="D324" s="840"/>
      <c r="E324" s="840"/>
      <c r="F324" s="840"/>
      <c r="G324" s="840"/>
      <c r="H324" s="840"/>
      <c r="I324" s="840"/>
      <c r="J324" s="840"/>
      <c r="K324" s="840"/>
      <c r="L324" s="840"/>
      <c r="M324" s="840"/>
      <c r="N324" s="840"/>
      <c r="O324" s="840"/>
      <c r="P324" s="890"/>
      <c r="Q324" s="890"/>
      <c r="R324" s="840"/>
      <c r="S324" s="840"/>
      <c r="T324" s="840"/>
      <c r="U324" s="840"/>
      <c r="V324" s="840"/>
      <c r="W324" s="840"/>
      <c r="X324" s="840"/>
      <c r="Y324" s="840"/>
      <c r="Z324" s="840"/>
      <c r="AA324" s="840"/>
      <c r="AB324" s="840"/>
      <c r="AC324" s="840"/>
      <c r="AD324" s="888"/>
      <c r="AE324" s="840"/>
      <c r="AF324" s="840"/>
      <c r="AG324" s="840"/>
      <c r="AH324" s="840"/>
      <c r="AI324" s="888"/>
      <c r="AJ324" s="840"/>
    </row>
    <row r="325" spans="1:36" ht="15.75" customHeight="1">
      <c r="A325" s="840"/>
      <c r="B325" s="840"/>
      <c r="C325" s="840"/>
      <c r="D325" s="840"/>
      <c r="E325" s="840"/>
      <c r="F325" s="840"/>
      <c r="G325" s="840"/>
      <c r="H325" s="840"/>
      <c r="I325" s="840"/>
      <c r="J325" s="840"/>
      <c r="K325" s="840"/>
      <c r="L325" s="840"/>
      <c r="M325" s="840"/>
      <c r="N325" s="840"/>
      <c r="O325" s="840"/>
      <c r="P325" s="890"/>
      <c r="Q325" s="890"/>
      <c r="R325" s="840"/>
      <c r="S325" s="840"/>
      <c r="T325" s="840"/>
      <c r="U325" s="840"/>
      <c r="V325" s="840"/>
      <c r="W325" s="840"/>
      <c r="X325" s="840"/>
      <c r="Y325" s="840"/>
      <c r="Z325" s="840"/>
      <c r="AA325" s="840"/>
      <c r="AB325" s="840"/>
      <c r="AC325" s="840"/>
      <c r="AD325" s="888"/>
      <c r="AE325" s="840"/>
      <c r="AF325" s="840"/>
      <c r="AG325" s="840"/>
      <c r="AH325" s="840"/>
      <c r="AI325" s="888"/>
      <c r="AJ325" s="840"/>
    </row>
    <row r="326" spans="1:36" ht="15.75" customHeight="1">
      <c r="A326" s="840"/>
      <c r="B326" s="840"/>
      <c r="C326" s="840"/>
      <c r="D326" s="840"/>
      <c r="E326" s="840"/>
      <c r="F326" s="840"/>
      <c r="G326" s="840"/>
      <c r="H326" s="840"/>
      <c r="I326" s="840"/>
      <c r="J326" s="840"/>
      <c r="K326" s="840"/>
      <c r="L326" s="840"/>
      <c r="M326" s="840"/>
      <c r="N326" s="840"/>
      <c r="O326" s="840"/>
      <c r="P326" s="890"/>
      <c r="Q326" s="890"/>
      <c r="R326" s="840"/>
      <c r="S326" s="840"/>
      <c r="T326" s="840"/>
      <c r="U326" s="840"/>
      <c r="V326" s="840"/>
      <c r="W326" s="840"/>
      <c r="X326" s="840"/>
      <c r="Y326" s="840"/>
      <c r="Z326" s="840"/>
      <c r="AA326" s="840"/>
      <c r="AB326" s="840"/>
      <c r="AC326" s="840"/>
      <c r="AD326" s="888"/>
      <c r="AE326" s="840"/>
      <c r="AF326" s="840"/>
      <c r="AG326" s="840"/>
      <c r="AH326" s="840"/>
      <c r="AI326" s="888"/>
      <c r="AJ326" s="840"/>
    </row>
    <row r="327" spans="1:36" ht="15.75" customHeight="1">
      <c r="A327" s="840"/>
      <c r="B327" s="840"/>
      <c r="C327" s="840"/>
      <c r="D327" s="840"/>
      <c r="E327" s="840"/>
      <c r="F327" s="840"/>
      <c r="G327" s="840"/>
      <c r="H327" s="840"/>
      <c r="I327" s="840"/>
      <c r="J327" s="840"/>
      <c r="K327" s="840"/>
      <c r="L327" s="840"/>
      <c r="M327" s="840"/>
      <c r="N327" s="840"/>
      <c r="O327" s="840"/>
      <c r="P327" s="890"/>
      <c r="Q327" s="890"/>
      <c r="R327" s="840"/>
      <c r="S327" s="840"/>
      <c r="T327" s="840"/>
      <c r="U327" s="840"/>
      <c r="V327" s="840"/>
      <c r="W327" s="840"/>
      <c r="X327" s="840"/>
      <c r="Y327" s="840"/>
      <c r="Z327" s="840"/>
      <c r="AA327" s="840"/>
      <c r="AB327" s="840"/>
      <c r="AC327" s="840"/>
      <c r="AD327" s="888"/>
      <c r="AE327" s="840"/>
      <c r="AF327" s="840"/>
      <c r="AG327" s="840"/>
      <c r="AH327" s="840"/>
      <c r="AI327" s="888"/>
      <c r="AJ327" s="840"/>
    </row>
    <row r="328" spans="1:36" ht="15.75" customHeight="1">
      <c r="A328" s="840"/>
      <c r="B328" s="840"/>
      <c r="C328" s="840"/>
      <c r="D328" s="840"/>
      <c r="E328" s="840"/>
      <c r="F328" s="840"/>
      <c r="G328" s="840"/>
      <c r="H328" s="840"/>
      <c r="I328" s="840"/>
      <c r="J328" s="840"/>
      <c r="K328" s="840"/>
      <c r="L328" s="840"/>
      <c r="M328" s="840"/>
      <c r="N328" s="840"/>
      <c r="O328" s="840"/>
      <c r="P328" s="890"/>
      <c r="Q328" s="890"/>
      <c r="R328" s="840"/>
      <c r="S328" s="840"/>
      <c r="T328" s="840"/>
      <c r="U328" s="840"/>
      <c r="V328" s="840"/>
      <c r="W328" s="840"/>
      <c r="X328" s="840"/>
      <c r="Y328" s="840"/>
      <c r="Z328" s="840"/>
      <c r="AA328" s="840"/>
      <c r="AB328" s="840"/>
      <c r="AC328" s="840"/>
      <c r="AD328" s="888"/>
      <c r="AE328" s="840"/>
      <c r="AF328" s="840"/>
      <c r="AG328" s="840"/>
      <c r="AH328" s="840"/>
      <c r="AI328" s="888"/>
      <c r="AJ328" s="840"/>
    </row>
    <row r="329" spans="1:36" ht="15.75" customHeight="1">
      <c r="A329" s="840"/>
      <c r="B329" s="840"/>
      <c r="C329" s="840"/>
      <c r="D329" s="840"/>
      <c r="E329" s="840"/>
      <c r="F329" s="840"/>
      <c r="G329" s="840"/>
      <c r="H329" s="840"/>
      <c r="I329" s="840"/>
      <c r="J329" s="840"/>
      <c r="K329" s="840"/>
      <c r="L329" s="840"/>
      <c r="M329" s="840"/>
      <c r="N329" s="840"/>
      <c r="O329" s="840"/>
      <c r="P329" s="890"/>
      <c r="Q329" s="890"/>
      <c r="R329" s="840"/>
      <c r="S329" s="840"/>
      <c r="T329" s="840"/>
      <c r="U329" s="840"/>
      <c r="V329" s="840"/>
      <c r="W329" s="840"/>
      <c r="X329" s="840"/>
      <c r="Y329" s="840"/>
      <c r="Z329" s="840"/>
      <c r="AA329" s="840"/>
      <c r="AB329" s="840"/>
      <c r="AC329" s="840"/>
      <c r="AD329" s="888"/>
      <c r="AE329" s="840"/>
      <c r="AF329" s="840"/>
      <c r="AG329" s="840"/>
      <c r="AH329" s="840"/>
      <c r="AI329" s="888"/>
      <c r="AJ329" s="840"/>
    </row>
    <row r="330" spans="1:36" ht="15.75" customHeight="1">
      <c r="A330" s="840"/>
      <c r="B330" s="840"/>
      <c r="C330" s="840"/>
      <c r="D330" s="840"/>
      <c r="E330" s="840"/>
      <c r="F330" s="840"/>
      <c r="G330" s="840"/>
      <c r="H330" s="840"/>
      <c r="I330" s="840"/>
      <c r="J330" s="840"/>
      <c r="K330" s="840"/>
      <c r="L330" s="840"/>
      <c r="M330" s="840"/>
      <c r="N330" s="840"/>
      <c r="O330" s="840"/>
      <c r="P330" s="890"/>
      <c r="Q330" s="890"/>
      <c r="R330" s="840"/>
      <c r="S330" s="840"/>
      <c r="T330" s="840"/>
      <c r="U330" s="840"/>
      <c r="V330" s="840"/>
      <c r="W330" s="840"/>
      <c r="X330" s="840"/>
      <c r="Y330" s="840"/>
      <c r="Z330" s="840"/>
      <c r="AA330" s="840"/>
      <c r="AB330" s="840"/>
      <c r="AC330" s="840"/>
      <c r="AD330" s="888"/>
      <c r="AE330" s="840"/>
      <c r="AF330" s="840"/>
      <c r="AG330" s="840"/>
      <c r="AH330" s="840"/>
      <c r="AI330" s="888"/>
      <c r="AJ330" s="840"/>
    </row>
    <row r="331" spans="1:36" ht="15.75" customHeight="1">
      <c r="A331" s="840"/>
      <c r="B331" s="840"/>
      <c r="C331" s="840"/>
      <c r="D331" s="840"/>
      <c r="E331" s="840"/>
      <c r="F331" s="840"/>
      <c r="G331" s="840"/>
      <c r="H331" s="840"/>
      <c r="I331" s="840"/>
      <c r="J331" s="840"/>
      <c r="K331" s="840"/>
      <c r="L331" s="840"/>
      <c r="M331" s="840"/>
      <c r="N331" s="840"/>
      <c r="O331" s="840"/>
      <c r="P331" s="890"/>
      <c r="Q331" s="890"/>
      <c r="R331" s="840"/>
      <c r="S331" s="840"/>
      <c r="T331" s="840"/>
      <c r="U331" s="840"/>
      <c r="V331" s="840"/>
      <c r="W331" s="840"/>
      <c r="X331" s="840"/>
      <c r="Y331" s="840"/>
      <c r="Z331" s="840"/>
      <c r="AA331" s="840"/>
      <c r="AB331" s="840"/>
      <c r="AC331" s="840"/>
      <c r="AD331" s="888"/>
      <c r="AE331" s="840"/>
      <c r="AF331" s="840"/>
      <c r="AG331" s="840"/>
      <c r="AH331" s="840"/>
      <c r="AI331" s="888"/>
      <c r="AJ331" s="840"/>
    </row>
    <row r="332" spans="1:36" ht="15.75" customHeight="1">
      <c r="A332" s="840"/>
      <c r="B332" s="840"/>
      <c r="C332" s="840"/>
      <c r="D332" s="840"/>
      <c r="E332" s="840"/>
      <c r="F332" s="840"/>
      <c r="G332" s="840"/>
      <c r="H332" s="840"/>
      <c r="I332" s="840"/>
      <c r="J332" s="840"/>
      <c r="K332" s="840"/>
      <c r="L332" s="840"/>
      <c r="M332" s="840"/>
      <c r="N332" s="840"/>
      <c r="O332" s="840"/>
      <c r="P332" s="890"/>
      <c r="Q332" s="890"/>
      <c r="R332" s="840"/>
      <c r="S332" s="840"/>
      <c r="T332" s="840"/>
      <c r="U332" s="840"/>
      <c r="V332" s="840"/>
      <c r="W332" s="840"/>
      <c r="X332" s="840"/>
      <c r="Y332" s="840"/>
      <c r="Z332" s="840"/>
      <c r="AA332" s="840"/>
      <c r="AB332" s="840"/>
      <c r="AC332" s="840"/>
      <c r="AD332" s="888"/>
      <c r="AE332" s="840"/>
      <c r="AF332" s="840"/>
      <c r="AG332" s="840"/>
      <c r="AH332" s="840"/>
      <c r="AI332" s="888"/>
      <c r="AJ332" s="840"/>
    </row>
    <row r="333" spans="1:36" ht="15.75" customHeight="1">
      <c r="A333" s="840"/>
      <c r="B333" s="840"/>
      <c r="C333" s="840"/>
      <c r="D333" s="840"/>
      <c r="E333" s="840"/>
      <c r="F333" s="840"/>
      <c r="G333" s="840"/>
      <c r="H333" s="840"/>
      <c r="I333" s="840"/>
      <c r="J333" s="840"/>
      <c r="K333" s="840"/>
      <c r="L333" s="840"/>
      <c r="M333" s="840"/>
      <c r="N333" s="840"/>
      <c r="O333" s="840"/>
      <c r="P333" s="890"/>
      <c r="Q333" s="890"/>
      <c r="R333" s="840"/>
      <c r="S333" s="840"/>
      <c r="T333" s="840"/>
      <c r="U333" s="840"/>
      <c r="V333" s="840"/>
      <c r="W333" s="840"/>
      <c r="X333" s="840"/>
      <c r="Y333" s="840"/>
      <c r="Z333" s="840"/>
      <c r="AA333" s="840"/>
      <c r="AB333" s="840"/>
      <c r="AC333" s="840"/>
      <c r="AD333" s="888"/>
      <c r="AE333" s="840"/>
      <c r="AF333" s="840"/>
      <c r="AG333" s="840"/>
      <c r="AH333" s="840"/>
      <c r="AI333" s="888"/>
      <c r="AJ333" s="840"/>
    </row>
    <row r="334" spans="1:36" ht="15.75" customHeight="1">
      <c r="A334" s="840"/>
      <c r="B334" s="840"/>
      <c r="C334" s="840"/>
      <c r="D334" s="840"/>
      <c r="E334" s="840"/>
      <c r="F334" s="840"/>
      <c r="G334" s="840"/>
      <c r="H334" s="840"/>
      <c r="I334" s="840"/>
      <c r="J334" s="840"/>
      <c r="K334" s="840"/>
      <c r="L334" s="840"/>
      <c r="M334" s="840"/>
      <c r="N334" s="840"/>
      <c r="O334" s="840"/>
      <c r="P334" s="890"/>
      <c r="Q334" s="890"/>
      <c r="R334" s="840"/>
      <c r="S334" s="840"/>
      <c r="T334" s="840"/>
      <c r="U334" s="840"/>
      <c r="V334" s="840"/>
      <c r="W334" s="840"/>
      <c r="X334" s="840"/>
      <c r="Y334" s="840"/>
      <c r="Z334" s="840"/>
      <c r="AA334" s="840"/>
      <c r="AB334" s="840"/>
      <c r="AC334" s="840"/>
      <c r="AD334" s="888"/>
      <c r="AE334" s="840"/>
      <c r="AF334" s="840"/>
      <c r="AG334" s="840"/>
      <c r="AH334" s="840"/>
      <c r="AI334" s="888"/>
      <c r="AJ334" s="840"/>
    </row>
    <row r="335" spans="1:36" ht="15.75" customHeight="1">
      <c r="A335" s="840"/>
      <c r="B335" s="840"/>
      <c r="C335" s="840"/>
      <c r="D335" s="840"/>
      <c r="E335" s="840"/>
      <c r="F335" s="840"/>
      <c r="G335" s="840"/>
      <c r="H335" s="840"/>
      <c r="I335" s="840"/>
      <c r="J335" s="840"/>
      <c r="K335" s="840"/>
      <c r="L335" s="840"/>
      <c r="M335" s="840"/>
      <c r="N335" s="840"/>
      <c r="O335" s="840"/>
      <c r="P335" s="890"/>
      <c r="Q335" s="890"/>
      <c r="R335" s="840"/>
      <c r="S335" s="840"/>
      <c r="T335" s="840"/>
      <c r="U335" s="840"/>
      <c r="V335" s="840"/>
      <c r="W335" s="840"/>
      <c r="X335" s="840"/>
      <c r="Y335" s="840"/>
      <c r="Z335" s="840"/>
      <c r="AA335" s="840"/>
      <c r="AB335" s="840"/>
      <c r="AC335" s="840"/>
      <c r="AD335" s="888"/>
      <c r="AE335" s="840"/>
      <c r="AF335" s="840"/>
      <c r="AG335" s="840"/>
      <c r="AH335" s="840"/>
      <c r="AI335" s="888"/>
      <c r="AJ335" s="840"/>
    </row>
    <row r="336" spans="1:36" ht="15.75" customHeight="1">
      <c r="A336" s="840"/>
      <c r="B336" s="840"/>
      <c r="C336" s="840"/>
      <c r="D336" s="840"/>
      <c r="E336" s="840"/>
      <c r="F336" s="840"/>
      <c r="G336" s="840"/>
      <c r="H336" s="840"/>
      <c r="I336" s="840"/>
      <c r="J336" s="840"/>
      <c r="K336" s="840"/>
      <c r="L336" s="840"/>
      <c r="M336" s="840"/>
      <c r="N336" s="840"/>
      <c r="O336" s="840"/>
      <c r="P336" s="890"/>
      <c r="Q336" s="890"/>
      <c r="R336" s="840"/>
      <c r="S336" s="840"/>
      <c r="T336" s="840"/>
      <c r="U336" s="840"/>
      <c r="V336" s="840"/>
      <c r="W336" s="840"/>
      <c r="X336" s="840"/>
      <c r="Y336" s="840"/>
      <c r="Z336" s="840"/>
      <c r="AA336" s="840"/>
      <c r="AB336" s="840"/>
      <c r="AC336" s="840"/>
      <c r="AD336" s="888"/>
      <c r="AE336" s="840"/>
      <c r="AF336" s="840"/>
      <c r="AG336" s="840"/>
      <c r="AH336" s="840"/>
      <c r="AI336" s="888"/>
      <c r="AJ336" s="840"/>
    </row>
    <row r="337" spans="1:36" ht="15.75" customHeight="1">
      <c r="A337" s="840"/>
      <c r="B337" s="840"/>
      <c r="C337" s="840"/>
      <c r="D337" s="840"/>
      <c r="E337" s="840"/>
      <c r="F337" s="840"/>
      <c r="G337" s="840"/>
      <c r="H337" s="840"/>
      <c r="I337" s="840"/>
      <c r="J337" s="840"/>
      <c r="K337" s="840"/>
      <c r="L337" s="840"/>
      <c r="M337" s="840"/>
      <c r="N337" s="840"/>
      <c r="O337" s="840"/>
      <c r="P337" s="890"/>
      <c r="Q337" s="890"/>
      <c r="R337" s="840"/>
      <c r="S337" s="840"/>
      <c r="T337" s="840"/>
      <c r="U337" s="840"/>
      <c r="V337" s="840"/>
      <c r="W337" s="840"/>
      <c r="X337" s="840"/>
      <c r="Y337" s="840"/>
      <c r="Z337" s="840"/>
      <c r="AA337" s="840"/>
      <c r="AB337" s="840"/>
      <c r="AC337" s="840"/>
      <c r="AD337" s="888"/>
      <c r="AE337" s="840"/>
      <c r="AF337" s="840"/>
      <c r="AG337" s="840"/>
      <c r="AH337" s="840"/>
      <c r="AI337" s="888"/>
      <c r="AJ337" s="840"/>
    </row>
    <row r="338" spans="1:36" ht="15.75" customHeight="1">
      <c r="A338" s="840"/>
      <c r="B338" s="840"/>
      <c r="C338" s="840"/>
      <c r="D338" s="840"/>
      <c r="E338" s="840"/>
      <c r="F338" s="840"/>
      <c r="G338" s="840"/>
      <c r="H338" s="840"/>
      <c r="I338" s="840"/>
      <c r="J338" s="840"/>
      <c r="K338" s="840"/>
      <c r="L338" s="840"/>
      <c r="M338" s="840"/>
      <c r="N338" s="840"/>
      <c r="O338" s="840"/>
      <c r="P338" s="890"/>
      <c r="Q338" s="890"/>
      <c r="R338" s="840"/>
      <c r="S338" s="840"/>
      <c r="T338" s="840"/>
      <c r="U338" s="840"/>
      <c r="V338" s="840"/>
      <c r="W338" s="840"/>
      <c r="X338" s="840"/>
      <c r="Y338" s="840"/>
      <c r="Z338" s="840"/>
      <c r="AA338" s="840"/>
      <c r="AB338" s="840"/>
      <c r="AC338" s="840"/>
      <c r="AD338" s="888"/>
      <c r="AE338" s="840"/>
      <c r="AF338" s="840"/>
      <c r="AG338" s="840"/>
      <c r="AH338" s="840"/>
      <c r="AI338" s="888"/>
      <c r="AJ338" s="840"/>
    </row>
    <row r="339" spans="1:36" ht="15.75" customHeight="1">
      <c r="A339" s="840"/>
      <c r="B339" s="840"/>
      <c r="C339" s="840"/>
      <c r="D339" s="840"/>
      <c r="E339" s="840"/>
      <c r="F339" s="840"/>
      <c r="G339" s="840"/>
      <c r="H339" s="840"/>
      <c r="I339" s="840"/>
      <c r="J339" s="840"/>
      <c r="K339" s="840"/>
      <c r="L339" s="840"/>
      <c r="M339" s="840"/>
      <c r="N339" s="840"/>
      <c r="O339" s="840"/>
      <c r="P339" s="890"/>
      <c r="Q339" s="890"/>
      <c r="R339" s="840"/>
      <c r="S339" s="840"/>
      <c r="T339" s="840"/>
      <c r="U339" s="840"/>
      <c r="V339" s="840"/>
      <c r="W339" s="840"/>
      <c r="X339" s="840"/>
      <c r="Y339" s="840"/>
      <c r="Z339" s="840"/>
      <c r="AA339" s="840"/>
      <c r="AB339" s="840"/>
      <c r="AC339" s="840"/>
      <c r="AD339" s="888"/>
      <c r="AE339" s="840"/>
      <c r="AF339" s="840"/>
      <c r="AG339" s="840"/>
      <c r="AH339" s="840"/>
      <c r="AI339" s="888"/>
      <c r="AJ339" s="840"/>
    </row>
    <row r="340" spans="1:36" ht="15.75" customHeight="1">
      <c r="A340" s="840"/>
      <c r="B340" s="840"/>
      <c r="C340" s="840"/>
      <c r="D340" s="840"/>
      <c r="E340" s="840"/>
      <c r="F340" s="840"/>
      <c r="G340" s="840"/>
      <c r="H340" s="840"/>
      <c r="I340" s="840"/>
      <c r="J340" s="840"/>
      <c r="K340" s="840"/>
      <c r="L340" s="840"/>
      <c r="M340" s="840"/>
      <c r="N340" s="840"/>
      <c r="O340" s="840"/>
      <c r="P340" s="890"/>
      <c r="Q340" s="890"/>
      <c r="R340" s="840"/>
      <c r="S340" s="840"/>
      <c r="T340" s="840"/>
      <c r="U340" s="840"/>
      <c r="V340" s="840"/>
      <c r="W340" s="840"/>
      <c r="X340" s="840"/>
      <c r="Y340" s="840"/>
      <c r="Z340" s="840"/>
      <c r="AA340" s="840"/>
      <c r="AB340" s="840"/>
      <c r="AC340" s="840"/>
      <c r="AD340" s="888"/>
      <c r="AE340" s="840"/>
      <c r="AF340" s="840"/>
      <c r="AG340" s="840"/>
      <c r="AH340" s="840"/>
      <c r="AI340" s="888"/>
      <c r="AJ340" s="840"/>
    </row>
    <row r="341" spans="1:36" ht="15.75" customHeight="1">
      <c r="A341" s="840"/>
      <c r="B341" s="840"/>
      <c r="C341" s="840"/>
      <c r="D341" s="840"/>
      <c r="E341" s="840"/>
      <c r="F341" s="840"/>
      <c r="G341" s="840"/>
      <c r="H341" s="840"/>
      <c r="I341" s="840"/>
      <c r="J341" s="840"/>
      <c r="K341" s="840"/>
      <c r="L341" s="840"/>
      <c r="M341" s="840"/>
      <c r="N341" s="840"/>
      <c r="O341" s="840"/>
      <c r="P341" s="890"/>
      <c r="Q341" s="890"/>
      <c r="R341" s="840"/>
      <c r="S341" s="840"/>
      <c r="T341" s="840"/>
      <c r="U341" s="840"/>
      <c r="V341" s="840"/>
      <c r="W341" s="840"/>
      <c r="X341" s="840"/>
      <c r="Y341" s="840"/>
      <c r="Z341" s="840"/>
      <c r="AA341" s="840"/>
      <c r="AB341" s="840"/>
      <c r="AC341" s="840"/>
      <c r="AD341" s="888"/>
      <c r="AE341" s="840"/>
      <c r="AF341" s="840"/>
      <c r="AG341" s="840"/>
      <c r="AH341" s="840"/>
      <c r="AI341" s="888"/>
      <c r="AJ341" s="840"/>
    </row>
    <row r="342" spans="1:36" ht="15.75" customHeight="1">
      <c r="A342" s="840"/>
      <c r="B342" s="840"/>
      <c r="C342" s="840"/>
      <c r="D342" s="840"/>
      <c r="E342" s="840"/>
      <c r="F342" s="840"/>
      <c r="G342" s="840"/>
      <c r="H342" s="840"/>
      <c r="I342" s="840"/>
      <c r="J342" s="840"/>
      <c r="K342" s="840"/>
      <c r="L342" s="840"/>
      <c r="M342" s="840"/>
      <c r="N342" s="840"/>
      <c r="O342" s="840"/>
      <c r="P342" s="890"/>
      <c r="Q342" s="890"/>
      <c r="R342" s="840"/>
      <c r="S342" s="840"/>
      <c r="T342" s="840"/>
      <c r="U342" s="840"/>
      <c r="V342" s="840"/>
      <c r="W342" s="840"/>
      <c r="X342" s="840"/>
      <c r="Y342" s="840"/>
      <c r="Z342" s="840"/>
      <c r="AA342" s="840"/>
      <c r="AB342" s="840"/>
      <c r="AC342" s="840"/>
      <c r="AD342" s="888"/>
      <c r="AE342" s="840"/>
      <c r="AF342" s="840"/>
      <c r="AG342" s="840"/>
      <c r="AH342" s="840"/>
      <c r="AI342" s="888"/>
      <c r="AJ342" s="840"/>
    </row>
    <row r="343" spans="1:36" ht="15.75" customHeight="1">
      <c r="A343" s="840"/>
      <c r="B343" s="840"/>
      <c r="C343" s="840"/>
      <c r="D343" s="840"/>
      <c r="E343" s="840"/>
      <c r="F343" s="840"/>
      <c r="G343" s="840"/>
      <c r="H343" s="840"/>
      <c r="I343" s="840"/>
      <c r="J343" s="840"/>
      <c r="K343" s="840"/>
      <c r="L343" s="840"/>
      <c r="M343" s="840"/>
      <c r="N343" s="840"/>
      <c r="O343" s="840"/>
      <c r="P343" s="890"/>
      <c r="Q343" s="890"/>
      <c r="R343" s="840"/>
      <c r="S343" s="840"/>
      <c r="T343" s="840"/>
      <c r="U343" s="840"/>
      <c r="V343" s="840"/>
      <c r="W343" s="840"/>
      <c r="X343" s="840"/>
      <c r="Y343" s="840"/>
      <c r="Z343" s="840"/>
      <c r="AA343" s="840"/>
      <c r="AB343" s="840"/>
      <c r="AC343" s="840"/>
      <c r="AD343" s="888"/>
      <c r="AE343" s="840"/>
      <c r="AF343" s="840"/>
      <c r="AG343" s="840"/>
      <c r="AH343" s="840"/>
      <c r="AI343" s="888"/>
      <c r="AJ343" s="840"/>
    </row>
    <row r="344" spans="1:36" ht="15.75" customHeight="1">
      <c r="A344" s="840"/>
      <c r="B344" s="840"/>
      <c r="C344" s="840"/>
      <c r="D344" s="840"/>
      <c r="E344" s="840"/>
      <c r="F344" s="840"/>
      <c r="G344" s="840"/>
      <c r="H344" s="840"/>
      <c r="I344" s="840"/>
      <c r="J344" s="840"/>
      <c r="K344" s="840"/>
      <c r="L344" s="840"/>
      <c r="M344" s="840"/>
      <c r="N344" s="840"/>
      <c r="O344" s="840"/>
      <c r="P344" s="890"/>
      <c r="Q344" s="890"/>
      <c r="R344" s="840"/>
      <c r="S344" s="840"/>
      <c r="T344" s="840"/>
      <c r="U344" s="840"/>
      <c r="V344" s="840"/>
      <c r="W344" s="840"/>
      <c r="X344" s="840"/>
      <c r="Y344" s="840"/>
      <c r="Z344" s="840"/>
      <c r="AA344" s="840"/>
      <c r="AB344" s="840"/>
      <c r="AC344" s="840"/>
      <c r="AD344" s="888"/>
      <c r="AE344" s="840"/>
      <c r="AF344" s="840"/>
      <c r="AG344" s="840"/>
      <c r="AH344" s="840"/>
      <c r="AI344" s="888"/>
      <c r="AJ344" s="840"/>
    </row>
    <row r="345" spans="1:36" ht="15.75" customHeight="1">
      <c r="A345" s="840"/>
      <c r="B345" s="840"/>
      <c r="C345" s="840"/>
      <c r="D345" s="840"/>
      <c r="E345" s="840"/>
      <c r="F345" s="840"/>
      <c r="G345" s="840"/>
      <c r="H345" s="840"/>
      <c r="I345" s="840"/>
      <c r="J345" s="840"/>
      <c r="K345" s="840"/>
      <c r="L345" s="840"/>
      <c r="M345" s="840"/>
      <c r="N345" s="840"/>
      <c r="O345" s="840"/>
      <c r="P345" s="890"/>
      <c r="Q345" s="890"/>
      <c r="R345" s="840"/>
      <c r="S345" s="840"/>
      <c r="T345" s="840"/>
      <c r="U345" s="840"/>
      <c r="V345" s="840"/>
      <c r="W345" s="840"/>
      <c r="X345" s="840"/>
      <c r="Y345" s="840"/>
      <c r="Z345" s="840"/>
      <c r="AA345" s="840"/>
      <c r="AB345" s="840"/>
      <c r="AC345" s="840"/>
      <c r="AD345" s="888"/>
      <c r="AE345" s="840"/>
      <c r="AF345" s="840"/>
      <c r="AG345" s="840"/>
      <c r="AH345" s="840"/>
      <c r="AI345" s="888"/>
      <c r="AJ345" s="840"/>
    </row>
    <row r="346" spans="1:36" ht="15.75" customHeight="1">
      <c r="A346" s="840"/>
      <c r="B346" s="840"/>
      <c r="C346" s="840"/>
      <c r="D346" s="840"/>
      <c r="E346" s="840"/>
      <c r="F346" s="840"/>
      <c r="G346" s="840"/>
      <c r="H346" s="840"/>
      <c r="I346" s="840"/>
      <c r="J346" s="840"/>
      <c r="K346" s="840"/>
      <c r="L346" s="840"/>
      <c r="M346" s="840"/>
      <c r="N346" s="840"/>
      <c r="O346" s="840"/>
      <c r="P346" s="890"/>
      <c r="Q346" s="890"/>
      <c r="R346" s="840"/>
      <c r="S346" s="840"/>
      <c r="T346" s="840"/>
      <c r="U346" s="840"/>
      <c r="V346" s="840"/>
      <c r="W346" s="840"/>
      <c r="X346" s="840"/>
      <c r="Y346" s="840"/>
      <c r="Z346" s="840"/>
      <c r="AA346" s="840"/>
      <c r="AB346" s="840"/>
      <c r="AC346" s="840"/>
      <c r="AD346" s="888"/>
      <c r="AE346" s="840"/>
      <c r="AF346" s="840"/>
      <c r="AG346" s="840"/>
      <c r="AH346" s="840"/>
      <c r="AI346" s="888"/>
      <c r="AJ346" s="840"/>
    </row>
    <row r="347" spans="1:36" ht="15.75" customHeight="1">
      <c r="A347" s="840"/>
      <c r="B347" s="840"/>
      <c r="C347" s="840"/>
      <c r="D347" s="840"/>
      <c r="E347" s="840"/>
      <c r="F347" s="840"/>
      <c r="G347" s="840"/>
      <c r="H347" s="840"/>
      <c r="I347" s="840"/>
      <c r="J347" s="840"/>
      <c r="K347" s="840"/>
      <c r="L347" s="840"/>
      <c r="M347" s="840"/>
      <c r="N347" s="840"/>
      <c r="O347" s="840"/>
      <c r="P347" s="890"/>
      <c r="Q347" s="890"/>
      <c r="R347" s="840"/>
      <c r="S347" s="840"/>
      <c r="T347" s="840"/>
      <c r="U347" s="840"/>
      <c r="V347" s="840"/>
      <c r="W347" s="840"/>
      <c r="X347" s="840"/>
      <c r="Y347" s="840"/>
      <c r="Z347" s="840"/>
      <c r="AA347" s="840"/>
      <c r="AB347" s="840"/>
      <c r="AC347" s="840"/>
      <c r="AD347" s="888"/>
      <c r="AE347" s="840"/>
      <c r="AF347" s="840"/>
      <c r="AG347" s="840"/>
      <c r="AH347" s="840"/>
      <c r="AI347" s="888"/>
      <c r="AJ347" s="840"/>
    </row>
    <row r="348" spans="1:36" ht="15.75" customHeight="1">
      <c r="A348" s="840"/>
      <c r="B348" s="840"/>
      <c r="C348" s="840"/>
      <c r="D348" s="840"/>
      <c r="E348" s="840"/>
      <c r="F348" s="840"/>
      <c r="G348" s="840"/>
      <c r="H348" s="840"/>
      <c r="I348" s="840"/>
      <c r="J348" s="840"/>
      <c r="K348" s="840"/>
      <c r="L348" s="840"/>
      <c r="M348" s="840"/>
      <c r="N348" s="840"/>
      <c r="O348" s="840"/>
      <c r="P348" s="890"/>
      <c r="Q348" s="890"/>
      <c r="R348" s="840"/>
      <c r="S348" s="840"/>
      <c r="T348" s="840"/>
      <c r="U348" s="840"/>
      <c r="V348" s="840"/>
      <c r="W348" s="840"/>
      <c r="X348" s="840"/>
      <c r="Y348" s="840"/>
      <c r="Z348" s="840"/>
      <c r="AA348" s="840"/>
      <c r="AB348" s="840"/>
      <c r="AC348" s="840"/>
      <c r="AD348" s="888"/>
      <c r="AE348" s="840"/>
      <c r="AF348" s="840"/>
      <c r="AG348" s="840"/>
      <c r="AH348" s="840"/>
      <c r="AI348" s="888"/>
      <c r="AJ348" s="840"/>
    </row>
    <row r="349" spans="1:36" ht="15.75" customHeight="1">
      <c r="A349" s="840"/>
      <c r="B349" s="840"/>
      <c r="C349" s="840"/>
      <c r="D349" s="840"/>
      <c r="E349" s="840"/>
      <c r="F349" s="840"/>
      <c r="G349" s="840"/>
      <c r="H349" s="840"/>
      <c r="I349" s="840"/>
      <c r="J349" s="840"/>
      <c r="K349" s="840"/>
      <c r="L349" s="840"/>
      <c r="M349" s="840"/>
      <c r="N349" s="840"/>
      <c r="O349" s="840"/>
      <c r="P349" s="890"/>
      <c r="Q349" s="890"/>
      <c r="R349" s="840"/>
      <c r="S349" s="840"/>
      <c r="T349" s="840"/>
      <c r="U349" s="840"/>
      <c r="V349" s="840"/>
      <c r="W349" s="840"/>
      <c r="X349" s="840"/>
      <c r="Y349" s="840"/>
      <c r="Z349" s="840"/>
      <c r="AA349" s="840"/>
      <c r="AB349" s="840"/>
      <c r="AC349" s="840"/>
      <c r="AD349" s="888"/>
      <c r="AE349" s="840"/>
      <c r="AF349" s="840"/>
      <c r="AG349" s="840"/>
      <c r="AH349" s="840"/>
      <c r="AI349" s="888"/>
      <c r="AJ349" s="840"/>
    </row>
    <row r="350" spans="1:36" ht="15.75" customHeight="1">
      <c r="A350" s="840"/>
      <c r="B350" s="840"/>
      <c r="C350" s="840"/>
      <c r="D350" s="840"/>
      <c r="E350" s="840"/>
      <c r="F350" s="840"/>
      <c r="G350" s="840"/>
      <c r="H350" s="840"/>
      <c r="I350" s="840"/>
      <c r="J350" s="840"/>
      <c r="K350" s="840"/>
      <c r="L350" s="840"/>
      <c r="M350" s="840"/>
      <c r="N350" s="840"/>
      <c r="O350" s="840"/>
      <c r="P350" s="890"/>
      <c r="Q350" s="890"/>
      <c r="R350" s="840"/>
      <c r="S350" s="840"/>
      <c r="T350" s="840"/>
      <c r="U350" s="840"/>
      <c r="V350" s="840"/>
      <c r="W350" s="840"/>
      <c r="X350" s="840"/>
      <c r="Y350" s="840"/>
      <c r="Z350" s="840"/>
      <c r="AA350" s="840"/>
      <c r="AB350" s="840"/>
      <c r="AC350" s="840"/>
      <c r="AD350" s="888"/>
      <c r="AE350" s="840"/>
      <c r="AF350" s="840"/>
      <c r="AG350" s="840"/>
      <c r="AH350" s="840"/>
      <c r="AI350" s="888"/>
      <c r="AJ350" s="840"/>
    </row>
    <row r="351" spans="1:36" ht="15.75" customHeight="1">
      <c r="A351" s="840"/>
      <c r="B351" s="840"/>
      <c r="C351" s="840"/>
      <c r="D351" s="840"/>
      <c r="E351" s="840"/>
      <c r="F351" s="840"/>
      <c r="G351" s="840"/>
      <c r="H351" s="840"/>
      <c r="I351" s="840"/>
      <c r="J351" s="840"/>
      <c r="K351" s="840"/>
      <c r="L351" s="840"/>
      <c r="M351" s="840"/>
      <c r="N351" s="840"/>
      <c r="O351" s="840"/>
      <c r="P351" s="890"/>
      <c r="Q351" s="890"/>
      <c r="R351" s="840"/>
      <c r="S351" s="840"/>
      <c r="T351" s="840"/>
      <c r="U351" s="840"/>
      <c r="V351" s="840"/>
      <c r="W351" s="840"/>
      <c r="X351" s="840"/>
      <c r="Y351" s="840"/>
      <c r="Z351" s="840"/>
      <c r="AA351" s="840"/>
      <c r="AB351" s="840"/>
      <c r="AC351" s="840"/>
      <c r="AD351" s="888"/>
      <c r="AE351" s="840"/>
      <c r="AF351" s="840"/>
      <c r="AG351" s="840"/>
      <c r="AH351" s="840"/>
      <c r="AI351" s="888"/>
      <c r="AJ351" s="840"/>
    </row>
    <row r="352" spans="1:36" ht="15.75" customHeight="1">
      <c r="A352" s="840"/>
      <c r="B352" s="840"/>
      <c r="C352" s="840"/>
      <c r="D352" s="840"/>
      <c r="E352" s="840"/>
      <c r="F352" s="840"/>
      <c r="G352" s="840"/>
      <c r="H352" s="840"/>
      <c r="I352" s="840"/>
      <c r="J352" s="840"/>
      <c r="K352" s="840"/>
      <c r="L352" s="840"/>
      <c r="M352" s="840"/>
      <c r="N352" s="840"/>
      <c r="O352" s="840"/>
      <c r="P352" s="890"/>
      <c r="Q352" s="890"/>
      <c r="R352" s="840"/>
      <c r="S352" s="840"/>
      <c r="T352" s="840"/>
      <c r="U352" s="840"/>
      <c r="V352" s="840"/>
      <c r="W352" s="840"/>
      <c r="X352" s="840"/>
      <c r="Y352" s="840"/>
      <c r="Z352" s="840"/>
      <c r="AA352" s="840"/>
      <c r="AB352" s="840"/>
      <c r="AC352" s="840"/>
      <c r="AD352" s="888"/>
      <c r="AE352" s="840"/>
      <c r="AF352" s="840"/>
      <c r="AG352" s="840"/>
      <c r="AH352" s="840"/>
      <c r="AI352" s="888"/>
      <c r="AJ352" s="840"/>
    </row>
    <row r="353" spans="1:36" ht="15.75" customHeight="1">
      <c r="A353" s="840"/>
      <c r="B353" s="840"/>
      <c r="C353" s="840"/>
      <c r="D353" s="840"/>
      <c r="E353" s="840"/>
      <c r="F353" s="840"/>
      <c r="G353" s="840"/>
      <c r="H353" s="840"/>
      <c r="I353" s="840"/>
      <c r="J353" s="840"/>
      <c r="K353" s="840"/>
      <c r="L353" s="840"/>
      <c r="M353" s="840"/>
      <c r="N353" s="840"/>
      <c r="O353" s="840"/>
      <c r="P353" s="890"/>
      <c r="Q353" s="890"/>
      <c r="R353" s="840"/>
      <c r="S353" s="840"/>
      <c r="T353" s="840"/>
      <c r="U353" s="840"/>
      <c r="V353" s="840"/>
      <c r="W353" s="840"/>
      <c r="X353" s="840"/>
      <c r="Y353" s="840"/>
      <c r="Z353" s="840"/>
      <c r="AA353" s="840"/>
      <c r="AB353" s="840"/>
      <c r="AC353" s="840"/>
      <c r="AD353" s="888"/>
      <c r="AE353" s="840"/>
      <c r="AF353" s="840"/>
      <c r="AG353" s="840"/>
      <c r="AH353" s="840"/>
      <c r="AI353" s="888"/>
      <c r="AJ353" s="840"/>
    </row>
    <row r="354" spans="1:36" ht="15.75" customHeight="1">
      <c r="A354" s="840"/>
      <c r="B354" s="840"/>
      <c r="C354" s="840"/>
      <c r="D354" s="840"/>
      <c r="E354" s="840"/>
      <c r="F354" s="840"/>
      <c r="G354" s="840"/>
      <c r="H354" s="840"/>
      <c r="I354" s="840"/>
      <c r="J354" s="840"/>
      <c r="K354" s="840"/>
      <c r="L354" s="840"/>
      <c r="M354" s="840"/>
      <c r="N354" s="840"/>
      <c r="O354" s="840"/>
      <c r="P354" s="890"/>
      <c r="Q354" s="890"/>
      <c r="R354" s="840"/>
      <c r="S354" s="840"/>
      <c r="T354" s="840"/>
      <c r="U354" s="840"/>
      <c r="V354" s="840"/>
      <c r="W354" s="840"/>
      <c r="X354" s="840"/>
      <c r="Y354" s="840"/>
      <c r="Z354" s="840"/>
      <c r="AA354" s="840"/>
      <c r="AB354" s="840"/>
      <c r="AC354" s="840"/>
      <c r="AD354" s="888"/>
      <c r="AE354" s="840"/>
      <c r="AF354" s="840"/>
      <c r="AG354" s="840"/>
      <c r="AH354" s="840"/>
      <c r="AI354" s="888"/>
      <c r="AJ354" s="840"/>
    </row>
    <row r="355" spans="1:36" ht="15.75" customHeight="1">
      <c r="A355" s="840"/>
      <c r="B355" s="840"/>
      <c r="C355" s="840"/>
      <c r="D355" s="840"/>
      <c r="E355" s="840"/>
      <c r="F355" s="840"/>
      <c r="G355" s="840"/>
      <c r="H355" s="840"/>
      <c r="I355" s="840"/>
      <c r="J355" s="840"/>
      <c r="K355" s="840"/>
      <c r="L355" s="840"/>
      <c r="M355" s="840"/>
      <c r="N355" s="840"/>
      <c r="O355" s="840"/>
      <c r="P355" s="890"/>
      <c r="Q355" s="890"/>
      <c r="R355" s="840"/>
      <c r="S355" s="840"/>
      <c r="T355" s="840"/>
      <c r="U355" s="840"/>
      <c r="V355" s="840"/>
      <c r="W355" s="840"/>
      <c r="X355" s="840"/>
      <c r="Y355" s="840"/>
      <c r="Z355" s="840"/>
      <c r="AA355" s="840"/>
      <c r="AB355" s="840"/>
      <c r="AC355" s="840"/>
      <c r="AD355" s="888"/>
      <c r="AE355" s="840"/>
      <c r="AF355" s="840"/>
      <c r="AG355" s="840"/>
      <c r="AH355" s="840"/>
      <c r="AI355" s="888"/>
      <c r="AJ355" s="840"/>
    </row>
    <row r="356" spans="1:36" ht="15.75" customHeight="1">
      <c r="A356" s="840"/>
      <c r="B356" s="840"/>
      <c r="C356" s="840"/>
      <c r="D356" s="840"/>
      <c r="E356" s="840"/>
      <c r="F356" s="840"/>
      <c r="G356" s="840"/>
      <c r="H356" s="840"/>
      <c r="I356" s="840"/>
      <c r="J356" s="840"/>
      <c r="K356" s="840"/>
      <c r="L356" s="840"/>
      <c r="M356" s="840"/>
      <c r="N356" s="840"/>
      <c r="O356" s="840"/>
      <c r="P356" s="890"/>
      <c r="Q356" s="890"/>
      <c r="R356" s="840"/>
      <c r="S356" s="840"/>
      <c r="T356" s="840"/>
      <c r="U356" s="840"/>
      <c r="V356" s="840"/>
      <c r="W356" s="840"/>
      <c r="X356" s="840"/>
      <c r="Y356" s="840"/>
      <c r="Z356" s="840"/>
      <c r="AA356" s="840"/>
      <c r="AB356" s="840"/>
      <c r="AC356" s="840"/>
      <c r="AD356" s="888"/>
      <c r="AE356" s="840"/>
      <c r="AF356" s="840"/>
      <c r="AG356" s="840"/>
      <c r="AH356" s="840"/>
      <c r="AI356" s="888"/>
      <c r="AJ356" s="840"/>
    </row>
    <row r="357" spans="1:36" ht="15.75" customHeight="1">
      <c r="A357" s="840"/>
      <c r="B357" s="840"/>
      <c r="C357" s="840"/>
      <c r="D357" s="840"/>
      <c r="E357" s="840"/>
      <c r="F357" s="840"/>
      <c r="G357" s="840"/>
      <c r="H357" s="840"/>
      <c r="I357" s="840"/>
      <c r="J357" s="840"/>
      <c r="K357" s="840"/>
      <c r="L357" s="840"/>
      <c r="M357" s="840"/>
      <c r="N357" s="840"/>
      <c r="O357" s="840"/>
      <c r="P357" s="890"/>
      <c r="Q357" s="890"/>
      <c r="R357" s="840"/>
      <c r="S357" s="840"/>
      <c r="T357" s="840"/>
      <c r="U357" s="840"/>
      <c r="V357" s="840"/>
      <c r="W357" s="840"/>
      <c r="X357" s="840"/>
      <c r="Y357" s="840"/>
      <c r="Z357" s="840"/>
      <c r="AA357" s="840"/>
      <c r="AB357" s="840"/>
      <c r="AC357" s="840"/>
      <c r="AD357" s="888"/>
      <c r="AE357" s="840"/>
      <c r="AF357" s="840"/>
      <c r="AG357" s="840"/>
      <c r="AH357" s="840"/>
      <c r="AI357" s="888"/>
      <c r="AJ357" s="840"/>
    </row>
    <row r="358" spans="1:36" ht="15.75" customHeight="1">
      <c r="A358" s="840"/>
      <c r="B358" s="840"/>
      <c r="C358" s="840"/>
      <c r="D358" s="840"/>
      <c r="E358" s="840"/>
      <c r="F358" s="840"/>
      <c r="G358" s="840"/>
      <c r="H358" s="840"/>
      <c r="I358" s="840"/>
      <c r="J358" s="840"/>
      <c r="K358" s="840"/>
      <c r="L358" s="840"/>
      <c r="M358" s="840"/>
      <c r="N358" s="840"/>
      <c r="O358" s="840"/>
      <c r="P358" s="890"/>
      <c r="Q358" s="890"/>
      <c r="R358" s="840"/>
      <c r="S358" s="840"/>
      <c r="T358" s="840"/>
      <c r="U358" s="840"/>
      <c r="V358" s="840"/>
      <c r="W358" s="840"/>
      <c r="X358" s="840"/>
      <c r="Y358" s="840"/>
      <c r="Z358" s="840"/>
      <c r="AA358" s="840"/>
      <c r="AB358" s="840"/>
      <c r="AC358" s="840"/>
      <c r="AD358" s="888"/>
      <c r="AE358" s="840"/>
      <c r="AF358" s="840"/>
      <c r="AG358" s="840"/>
      <c r="AH358" s="840"/>
      <c r="AI358" s="888"/>
      <c r="AJ358" s="840"/>
    </row>
    <row r="359" spans="1:36" ht="15.75" customHeight="1">
      <c r="A359" s="840"/>
      <c r="B359" s="840"/>
      <c r="C359" s="840"/>
      <c r="D359" s="840"/>
      <c r="E359" s="840"/>
      <c r="F359" s="840"/>
      <c r="G359" s="840"/>
      <c r="H359" s="840"/>
      <c r="I359" s="840"/>
      <c r="J359" s="840"/>
      <c r="K359" s="840"/>
      <c r="L359" s="840"/>
      <c r="M359" s="840"/>
      <c r="N359" s="840"/>
      <c r="O359" s="840"/>
      <c r="P359" s="890"/>
      <c r="Q359" s="890"/>
      <c r="R359" s="840"/>
      <c r="S359" s="840"/>
      <c r="T359" s="840"/>
      <c r="U359" s="840"/>
      <c r="V359" s="840"/>
      <c r="W359" s="840"/>
      <c r="X359" s="840"/>
      <c r="Y359" s="840"/>
      <c r="Z359" s="840"/>
      <c r="AA359" s="840"/>
      <c r="AB359" s="840"/>
      <c r="AC359" s="840"/>
      <c r="AD359" s="888"/>
      <c r="AE359" s="840"/>
      <c r="AF359" s="840"/>
      <c r="AG359" s="840"/>
      <c r="AH359" s="840"/>
      <c r="AI359" s="888"/>
      <c r="AJ359" s="840"/>
    </row>
    <row r="360" spans="1:36" ht="15.75" customHeight="1">
      <c r="A360" s="840"/>
      <c r="B360" s="840"/>
      <c r="C360" s="840"/>
      <c r="D360" s="840"/>
      <c r="E360" s="840"/>
      <c r="F360" s="840"/>
      <c r="G360" s="840"/>
      <c r="H360" s="840"/>
      <c r="I360" s="840"/>
      <c r="J360" s="840"/>
      <c r="K360" s="840"/>
      <c r="L360" s="840"/>
      <c r="M360" s="840"/>
      <c r="N360" s="840"/>
      <c r="O360" s="840"/>
      <c r="P360" s="890"/>
      <c r="Q360" s="890"/>
      <c r="R360" s="840"/>
      <c r="S360" s="840"/>
      <c r="T360" s="840"/>
      <c r="U360" s="840"/>
      <c r="V360" s="840"/>
      <c r="W360" s="840"/>
      <c r="X360" s="840"/>
      <c r="Y360" s="840"/>
      <c r="Z360" s="840"/>
      <c r="AA360" s="840"/>
      <c r="AB360" s="840"/>
      <c r="AC360" s="840"/>
      <c r="AD360" s="888"/>
      <c r="AE360" s="840"/>
      <c r="AF360" s="840"/>
      <c r="AG360" s="840"/>
      <c r="AH360" s="840"/>
      <c r="AI360" s="888"/>
      <c r="AJ360" s="840"/>
    </row>
    <row r="361" spans="1:36" ht="15.75" customHeight="1">
      <c r="A361" s="840"/>
      <c r="B361" s="840"/>
      <c r="C361" s="840"/>
      <c r="D361" s="840"/>
      <c r="E361" s="840"/>
      <c r="F361" s="840"/>
      <c r="G361" s="840"/>
      <c r="H361" s="840"/>
      <c r="I361" s="840"/>
      <c r="J361" s="840"/>
      <c r="K361" s="840"/>
      <c r="L361" s="840"/>
      <c r="M361" s="840"/>
      <c r="N361" s="840"/>
      <c r="O361" s="840"/>
      <c r="P361" s="890"/>
      <c r="Q361" s="890"/>
      <c r="R361" s="840"/>
      <c r="S361" s="840"/>
      <c r="T361" s="840"/>
      <c r="U361" s="840"/>
      <c r="V361" s="840"/>
      <c r="W361" s="840"/>
      <c r="X361" s="840"/>
      <c r="Y361" s="840"/>
      <c r="Z361" s="840"/>
      <c r="AA361" s="840"/>
      <c r="AB361" s="840"/>
      <c r="AC361" s="840"/>
      <c r="AD361" s="888"/>
      <c r="AE361" s="840"/>
      <c r="AF361" s="840"/>
      <c r="AG361" s="840"/>
      <c r="AH361" s="840"/>
      <c r="AI361" s="888"/>
      <c r="AJ361" s="840"/>
    </row>
    <row r="362" spans="1:36" ht="15.75" customHeight="1">
      <c r="A362" s="840"/>
      <c r="B362" s="840"/>
      <c r="C362" s="840"/>
      <c r="D362" s="840"/>
      <c r="E362" s="840"/>
      <c r="F362" s="840"/>
      <c r="G362" s="840"/>
      <c r="H362" s="840"/>
      <c r="I362" s="840"/>
      <c r="J362" s="840"/>
      <c r="K362" s="840"/>
      <c r="L362" s="840"/>
      <c r="M362" s="840"/>
      <c r="N362" s="840"/>
      <c r="O362" s="840"/>
      <c r="P362" s="890"/>
      <c r="Q362" s="890"/>
      <c r="R362" s="840"/>
      <c r="S362" s="840"/>
      <c r="T362" s="840"/>
      <c r="U362" s="840"/>
      <c r="V362" s="840"/>
      <c r="W362" s="840"/>
      <c r="X362" s="840"/>
      <c r="Y362" s="840"/>
      <c r="Z362" s="840"/>
      <c r="AA362" s="840"/>
      <c r="AB362" s="840"/>
      <c r="AC362" s="840"/>
      <c r="AD362" s="888"/>
      <c r="AE362" s="840"/>
      <c r="AF362" s="840"/>
      <c r="AG362" s="840"/>
      <c r="AH362" s="840"/>
      <c r="AI362" s="888"/>
      <c r="AJ362" s="840"/>
    </row>
    <row r="363" spans="1:36" ht="15.75" customHeight="1">
      <c r="A363" s="840"/>
      <c r="B363" s="840"/>
      <c r="C363" s="840"/>
      <c r="D363" s="840"/>
      <c r="E363" s="840"/>
      <c r="F363" s="840"/>
      <c r="G363" s="840"/>
      <c r="H363" s="840"/>
      <c r="I363" s="840"/>
      <c r="J363" s="840"/>
      <c r="K363" s="840"/>
      <c r="L363" s="840"/>
      <c r="M363" s="840"/>
      <c r="N363" s="840"/>
      <c r="O363" s="840"/>
      <c r="P363" s="890"/>
      <c r="Q363" s="890"/>
      <c r="R363" s="840"/>
      <c r="S363" s="840"/>
      <c r="T363" s="840"/>
      <c r="U363" s="840"/>
      <c r="V363" s="840"/>
      <c r="W363" s="840"/>
      <c r="X363" s="840"/>
      <c r="Y363" s="840"/>
      <c r="Z363" s="840"/>
      <c r="AA363" s="840"/>
      <c r="AB363" s="840"/>
      <c r="AC363" s="840"/>
      <c r="AD363" s="888"/>
      <c r="AE363" s="840"/>
      <c r="AF363" s="840"/>
      <c r="AG363" s="840"/>
      <c r="AH363" s="840"/>
      <c r="AI363" s="888"/>
      <c r="AJ363" s="840"/>
    </row>
    <row r="364" spans="1:36" ht="15.75" customHeight="1">
      <c r="A364" s="840"/>
      <c r="B364" s="840"/>
      <c r="C364" s="840"/>
      <c r="D364" s="840"/>
      <c r="E364" s="840"/>
      <c r="F364" s="840"/>
      <c r="G364" s="840"/>
      <c r="H364" s="840"/>
      <c r="I364" s="840"/>
      <c r="J364" s="840"/>
      <c r="K364" s="840"/>
      <c r="L364" s="840"/>
      <c r="M364" s="840"/>
      <c r="N364" s="840"/>
      <c r="O364" s="840"/>
      <c r="P364" s="890"/>
      <c r="Q364" s="890"/>
      <c r="R364" s="840"/>
      <c r="S364" s="840"/>
      <c r="T364" s="840"/>
      <c r="U364" s="840"/>
      <c r="V364" s="840"/>
      <c r="W364" s="840"/>
      <c r="X364" s="840"/>
      <c r="Y364" s="840"/>
      <c r="Z364" s="840"/>
      <c r="AA364" s="840"/>
      <c r="AB364" s="840"/>
      <c r="AC364" s="840"/>
      <c r="AD364" s="888"/>
      <c r="AE364" s="840"/>
      <c r="AF364" s="840"/>
      <c r="AG364" s="840"/>
      <c r="AH364" s="840"/>
      <c r="AI364" s="888"/>
      <c r="AJ364" s="840"/>
    </row>
    <row r="365" spans="1:36" ht="15.75" customHeight="1">
      <c r="A365" s="840"/>
      <c r="B365" s="840"/>
      <c r="C365" s="840"/>
      <c r="D365" s="840"/>
      <c r="E365" s="840"/>
      <c r="F365" s="840"/>
      <c r="G365" s="840"/>
      <c r="H365" s="840"/>
      <c r="I365" s="840"/>
      <c r="J365" s="840"/>
      <c r="K365" s="840"/>
      <c r="L365" s="840"/>
      <c r="M365" s="840"/>
      <c r="N365" s="840"/>
      <c r="O365" s="840"/>
      <c r="P365" s="890"/>
      <c r="Q365" s="890"/>
      <c r="R365" s="840"/>
      <c r="S365" s="840"/>
      <c r="T365" s="840"/>
      <c r="U365" s="840"/>
      <c r="V365" s="840"/>
      <c r="W365" s="840"/>
      <c r="X365" s="840"/>
      <c r="Y365" s="840"/>
      <c r="Z365" s="840"/>
      <c r="AA365" s="840"/>
      <c r="AB365" s="840"/>
      <c r="AC365" s="840"/>
      <c r="AD365" s="888"/>
      <c r="AE365" s="840"/>
      <c r="AF365" s="840"/>
      <c r="AG365" s="840"/>
      <c r="AH365" s="840"/>
      <c r="AI365" s="888"/>
      <c r="AJ365" s="840"/>
    </row>
    <row r="366" spans="1:36" ht="15.75" customHeight="1">
      <c r="A366" s="840"/>
      <c r="B366" s="840"/>
      <c r="C366" s="840"/>
      <c r="D366" s="840"/>
      <c r="E366" s="840"/>
      <c r="F366" s="840"/>
      <c r="G366" s="840"/>
      <c r="H366" s="840"/>
      <c r="I366" s="840"/>
      <c r="J366" s="840"/>
      <c r="K366" s="840"/>
      <c r="L366" s="840"/>
      <c r="M366" s="840"/>
      <c r="N366" s="840"/>
      <c r="O366" s="840"/>
      <c r="P366" s="890"/>
      <c r="Q366" s="890"/>
      <c r="R366" s="840"/>
      <c r="S366" s="840"/>
      <c r="T366" s="840"/>
      <c r="U366" s="840"/>
      <c r="V366" s="840"/>
      <c r="W366" s="840"/>
      <c r="X366" s="840"/>
      <c r="Y366" s="840"/>
      <c r="Z366" s="840"/>
      <c r="AA366" s="840"/>
      <c r="AB366" s="840"/>
      <c r="AC366" s="840"/>
      <c r="AD366" s="888"/>
      <c r="AE366" s="840"/>
      <c r="AF366" s="840"/>
      <c r="AG366" s="840"/>
      <c r="AH366" s="840"/>
      <c r="AI366" s="888"/>
      <c r="AJ366" s="840"/>
    </row>
    <row r="367" spans="1:36" ht="15.75" customHeight="1">
      <c r="A367" s="840"/>
      <c r="B367" s="840"/>
      <c r="C367" s="840"/>
      <c r="D367" s="840"/>
      <c r="E367" s="840"/>
      <c r="F367" s="840"/>
      <c r="G367" s="840"/>
      <c r="H367" s="840"/>
      <c r="I367" s="840"/>
      <c r="J367" s="840"/>
      <c r="K367" s="840"/>
      <c r="L367" s="840"/>
      <c r="M367" s="840"/>
      <c r="N367" s="840"/>
      <c r="O367" s="840"/>
      <c r="P367" s="890"/>
      <c r="Q367" s="890"/>
      <c r="R367" s="840"/>
      <c r="S367" s="840"/>
      <c r="T367" s="840"/>
      <c r="U367" s="840"/>
      <c r="V367" s="840"/>
      <c r="W367" s="840"/>
      <c r="X367" s="840"/>
      <c r="Y367" s="840"/>
      <c r="Z367" s="840"/>
      <c r="AA367" s="840"/>
      <c r="AB367" s="840"/>
      <c r="AC367" s="840"/>
      <c r="AD367" s="888"/>
      <c r="AE367" s="840"/>
      <c r="AF367" s="840"/>
      <c r="AG367" s="840"/>
      <c r="AH367" s="840"/>
      <c r="AI367" s="888"/>
      <c r="AJ367" s="840"/>
    </row>
    <row r="368" spans="1:36" ht="15.75" customHeight="1">
      <c r="A368" s="840"/>
      <c r="B368" s="840"/>
      <c r="C368" s="840"/>
      <c r="D368" s="840"/>
      <c r="E368" s="840"/>
      <c r="F368" s="840"/>
      <c r="G368" s="840"/>
      <c r="H368" s="840"/>
      <c r="I368" s="840"/>
      <c r="J368" s="840"/>
      <c r="K368" s="840"/>
      <c r="L368" s="840"/>
      <c r="M368" s="840"/>
      <c r="N368" s="840"/>
      <c r="O368" s="840"/>
      <c r="P368" s="890"/>
      <c r="Q368" s="890"/>
      <c r="R368" s="840"/>
      <c r="S368" s="840"/>
      <c r="T368" s="840"/>
      <c r="U368" s="840"/>
      <c r="V368" s="840"/>
      <c r="W368" s="840"/>
      <c r="X368" s="840"/>
      <c r="Y368" s="840"/>
      <c r="Z368" s="840"/>
      <c r="AA368" s="840"/>
      <c r="AB368" s="840"/>
      <c r="AC368" s="840"/>
      <c r="AD368" s="888"/>
      <c r="AE368" s="840"/>
      <c r="AF368" s="840"/>
      <c r="AG368" s="840"/>
      <c r="AH368" s="840"/>
      <c r="AI368" s="888"/>
      <c r="AJ368" s="840"/>
    </row>
    <row r="369" spans="1:36" ht="15.75" customHeight="1">
      <c r="A369" s="840"/>
      <c r="B369" s="840"/>
      <c r="C369" s="840"/>
      <c r="D369" s="840"/>
      <c r="E369" s="840"/>
      <c r="F369" s="840"/>
      <c r="G369" s="840"/>
      <c r="H369" s="840"/>
      <c r="I369" s="840"/>
      <c r="J369" s="840"/>
      <c r="K369" s="840"/>
      <c r="L369" s="840"/>
      <c r="M369" s="840"/>
      <c r="N369" s="840"/>
      <c r="O369" s="840"/>
      <c r="P369" s="890"/>
      <c r="Q369" s="890"/>
      <c r="R369" s="840"/>
      <c r="S369" s="840"/>
      <c r="T369" s="840"/>
      <c r="U369" s="840"/>
      <c r="V369" s="840"/>
      <c r="W369" s="840"/>
      <c r="X369" s="840"/>
      <c r="Y369" s="840"/>
      <c r="Z369" s="840"/>
      <c r="AA369" s="840"/>
      <c r="AB369" s="840"/>
      <c r="AC369" s="840"/>
      <c r="AD369" s="888"/>
      <c r="AE369" s="840"/>
      <c r="AF369" s="840"/>
      <c r="AG369" s="840"/>
      <c r="AH369" s="840"/>
      <c r="AI369" s="888"/>
      <c r="AJ369" s="840"/>
    </row>
    <row r="370" spans="1:36" ht="15.75" customHeight="1">
      <c r="A370" s="840"/>
      <c r="B370" s="840"/>
      <c r="C370" s="840"/>
      <c r="D370" s="840"/>
      <c r="E370" s="840"/>
      <c r="F370" s="840"/>
      <c r="G370" s="840"/>
      <c r="H370" s="840"/>
      <c r="I370" s="840"/>
      <c r="J370" s="840"/>
      <c r="K370" s="840"/>
      <c r="L370" s="840"/>
      <c r="M370" s="840"/>
      <c r="N370" s="840"/>
      <c r="O370" s="840"/>
      <c r="P370" s="890"/>
      <c r="Q370" s="890"/>
      <c r="R370" s="840"/>
      <c r="S370" s="840"/>
      <c r="T370" s="840"/>
      <c r="U370" s="840"/>
      <c r="V370" s="840"/>
      <c r="W370" s="840"/>
      <c r="X370" s="840"/>
      <c r="Y370" s="840"/>
      <c r="Z370" s="840"/>
      <c r="AA370" s="840"/>
      <c r="AB370" s="840"/>
      <c r="AC370" s="840"/>
      <c r="AD370" s="888"/>
      <c r="AE370" s="840"/>
      <c r="AF370" s="840"/>
      <c r="AG370" s="840"/>
      <c r="AH370" s="840"/>
      <c r="AI370" s="888"/>
      <c r="AJ370" s="840"/>
    </row>
    <row r="371" spans="1:36" ht="15.75" customHeight="1">
      <c r="A371" s="840"/>
      <c r="B371" s="840"/>
      <c r="C371" s="840"/>
      <c r="D371" s="840"/>
      <c r="E371" s="840"/>
      <c r="F371" s="840"/>
      <c r="G371" s="840"/>
      <c r="H371" s="840"/>
      <c r="I371" s="840"/>
      <c r="J371" s="840"/>
      <c r="K371" s="840"/>
      <c r="L371" s="840"/>
      <c r="M371" s="840"/>
      <c r="N371" s="840"/>
      <c r="O371" s="840"/>
      <c r="P371" s="890"/>
      <c r="Q371" s="890"/>
      <c r="R371" s="840"/>
      <c r="S371" s="840"/>
      <c r="T371" s="840"/>
      <c r="U371" s="840"/>
      <c r="V371" s="840"/>
      <c r="W371" s="840"/>
      <c r="X371" s="840"/>
      <c r="Y371" s="840"/>
      <c r="Z371" s="840"/>
      <c r="AA371" s="840"/>
      <c r="AB371" s="840"/>
      <c r="AC371" s="840"/>
      <c r="AD371" s="888"/>
      <c r="AE371" s="840"/>
      <c r="AF371" s="840"/>
      <c r="AG371" s="840"/>
      <c r="AH371" s="840"/>
      <c r="AI371" s="888"/>
      <c r="AJ371" s="840"/>
    </row>
    <row r="372" spans="1:36" ht="15.75" customHeight="1">
      <c r="A372" s="840"/>
      <c r="B372" s="840"/>
      <c r="C372" s="840"/>
      <c r="D372" s="840"/>
      <c r="E372" s="840"/>
      <c r="F372" s="840"/>
      <c r="G372" s="840"/>
      <c r="H372" s="840"/>
      <c r="I372" s="840"/>
      <c r="J372" s="840"/>
      <c r="K372" s="840"/>
      <c r="L372" s="840"/>
      <c r="M372" s="840"/>
      <c r="N372" s="840"/>
      <c r="O372" s="840"/>
      <c r="P372" s="890"/>
      <c r="Q372" s="890"/>
      <c r="R372" s="840"/>
      <c r="S372" s="840"/>
      <c r="T372" s="840"/>
      <c r="U372" s="840"/>
      <c r="V372" s="840"/>
      <c r="W372" s="840"/>
      <c r="X372" s="840"/>
      <c r="Y372" s="840"/>
      <c r="Z372" s="840"/>
      <c r="AA372" s="840"/>
      <c r="AB372" s="840"/>
      <c r="AC372" s="840"/>
      <c r="AD372" s="888"/>
      <c r="AE372" s="840"/>
      <c r="AF372" s="840"/>
      <c r="AG372" s="840"/>
      <c r="AH372" s="840"/>
      <c r="AI372" s="888"/>
      <c r="AJ372" s="840"/>
    </row>
    <row r="373" spans="1:36" ht="15.75" customHeight="1">
      <c r="A373" s="840"/>
      <c r="B373" s="840"/>
      <c r="C373" s="840"/>
      <c r="D373" s="840"/>
      <c r="E373" s="840"/>
      <c r="F373" s="840"/>
      <c r="G373" s="840"/>
      <c r="H373" s="840"/>
      <c r="I373" s="840"/>
      <c r="J373" s="840"/>
      <c r="K373" s="840"/>
      <c r="L373" s="840"/>
      <c r="M373" s="840"/>
      <c r="N373" s="840"/>
      <c r="O373" s="840"/>
      <c r="P373" s="890"/>
      <c r="Q373" s="890"/>
      <c r="R373" s="840"/>
      <c r="S373" s="840"/>
      <c r="T373" s="840"/>
      <c r="U373" s="840"/>
      <c r="V373" s="840"/>
      <c r="W373" s="840"/>
      <c r="X373" s="840"/>
      <c r="Y373" s="840"/>
      <c r="Z373" s="840"/>
      <c r="AA373" s="840"/>
      <c r="AB373" s="840"/>
      <c r="AC373" s="840"/>
      <c r="AD373" s="888"/>
      <c r="AE373" s="840"/>
      <c r="AF373" s="840"/>
      <c r="AG373" s="840"/>
      <c r="AH373" s="840"/>
      <c r="AI373" s="888"/>
      <c r="AJ373" s="840"/>
    </row>
    <row r="374" spans="1:36" ht="15.75" customHeight="1">
      <c r="A374" s="840"/>
      <c r="B374" s="840"/>
      <c r="C374" s="840"/>
      <c r="D374" s="840"/>
      <c r="E374" s="840"/>
      <c r="F374" s="840"/>
      <c r="G374" s="840"/>
      <c r="H374" s="840"/>
      <c r="I374" s="840"/>
      <c r="J374" s="840"/>
      <c r="K374" s="840"/>
      <c r="L374" s="840"/>
      <c r="M374" s="840"/>
      <c r="N374" s="840"/>
      <c r="O374" s="840"/>
      <c r="P374" s="890"/>
      <c r="Q374" s="890"/>
      <c r="R374" s="840"/>
      <c r="S374" s="840"/>
      <c r="T374" s="840"/>
      <c r="U374" s="840"/>
      <c r="V374" s="840"/>
      <c r="W374" s="840"/>
      <c r="X374" s="840"/>
      <c r="Y374" s="840"/>
      <c r="Z374" s="840"/>
      <c r="AA374" s="840"/>
      <c r="AB374" s="840"/>
      <c r="AC374" s="840"/>
      <c r="AD374" s="888"/>
      <c r="AE374" s="840"/>
      <c r="AF374" s="840"/>
      <c r="AG374" s="840"/>
      <c r="AH374" s="840"/>
      <c r="AI374" s="888"/>
      <c r="AJ374" s="840"/>
    </row>
    <row r="375" spans="1:36" ht="15.75" customHeight="1">
      <c r="A375" s="840"/>
      <c r="B375" s="840"/>
      <c r="C375" s="840"/>
      <c r="D375" s="840"/>
      <c r="E375" s="840"/>
      <c r="F375" s="840"/>
      <c r="G375" s="840"/>
      <c r="H375" s="840"/>
      <c r="I375" s="840"/>
      <c r="J375" s="840"/>
      <c r="K375" s="840"/>
      <c r="L375" s="840"/>
      <c r="M375" s="840"/>
      <c r="N375" s="840"/>
      <c r="O375" s="840"/>
      <c r="P375" s="890"/>
      <c r="Q375" s="890"/>
      <c r="R375" s="840"/>
      <c r="S375" s="840"/>
      <c r="T375" s="840"/>
      <c r="U375" s="840"/>
      <c r="V375" s="840"/>
      <c r="W375" s="840"/>
      <c r="X375" s="840"/>
      <c r="Y375" s="840"/>
      <c r="Z375" s="840"/>
      <c r="AA375" s="840"/>
      <c r="AB375" s="840"/>
      <c r="AC375" s="840"/>
      <c r="AD375" s="888"/>
      <c r="AE375" s="840"/>
      <c r="AF375" s="840"/>
      <c r="AG375" s="840"/>
      <c r="AH375" s="840"/>
      <c r="AI375" s="888"/>
      <c r="AJ375" s="840"/>
    </row>
    <row r="376" spans="1:36" ht="15.75" customHeight="1">
      <c r="A376" s="840"/>
      <c r="B376" s="840"/>
      <c r="C376" s="840"/>
      <c r="D376" s="840"/>
      <c r="E376" s="840"/>
      <c r="F376" s="840"/>
      <c r="G376" s="840"/>
      <c r="H376" s="840"/>
      <c r="I376" s="840"/>
      <c r="J376" s="840"/>
      <c r="K376" s="840"/>
      <c r="L376" s="840"/>
      <c r="M376" s="840"/>
      <c r="N376" s="840"/>
      <c r="O376" s="840"/>
      <c r="P376" s="890"/>
      <c r="Q376" s="890"/>
      <c r="R376" s="840"/>
      <c r="S376" s="840"/>
      <c r="T376" s="840"/>
      <c r="U376" s="840"/>
      <c r="V376" s="840"/>
      <c r="W376" s="840"/>
      <c r="X376" s="840"/>
      <c r="Y376" s="840"/>
      <c r="Z376" s="840"/>
      <c r="AA376" s="840"/>
      <c r="AB376" s="840"/>
      <c r="AC376" s="840"/>
      <c r="AD376" s="888"/>
      <c r="AE376" s="840"/>
      <c r="AF376" s="840"/>
      <c r="AG376" s="840"/>
      <c r="AH376" s="840"/>
      <c r="AI376" s="888"/>
      <c r="AJ376" s="840"/>
    </row>
    <row r="377" spans="1:36" ht="15.75" customHeight="1">
      <c r="A377" s="840"/>
      <c r="B377" s="840"/>
      <c r="C377" s="840"/>
      <c r="D377" s="840"/>
      <c r="E377" s="840"/>
      <c r="F377" s="840"/>
      <c r="G377" s="840"/>
      <c r="H377" s="840"/>
      <c r="I377" s="840"/>
      <c r="J377" s="840"/>
      <c r="K377" s="840"/>
      <c r="L377" s="840"/>
      <c r="M377" s="840"/>
      <c r="N377" s="840"/>
      <c r="O377" s="840"/>
      <c r="P377" s="890"/>
      <c r="Q377" s="890"/>
      <c r="R377" s="840"/>
      <c r="S377" s="840"/>
      <c r="T377" s="840"/>
      <c r="U377" s="840"/>
      <c r="V377" s="840"/>
      <c r="W377" s="840"/>
      <c r="X377" s="840"/>
      <c r="Y377" s="840"/>
      <c r="Z377" s="840"/>
      <c r="AA377" s="840"/>
      <c r="AB377" s="840"/>
      <c r="AC377" s="840"/>
      <c r="AD377" s="888"/>
      <c r="AE377" s="840"/>
      <c r="AF377" s="840"/>
      <c r="AG377" s="840"/>
      <c r="AH377" s="840"/>
      <c r="AI377" s="888"/>
      <c r="AJ377" s="840"/>
    </row>
    <row r="378" spans="1:36" ht="15.75" customHeight="1">
      <c r="A378" s="840"/>
      <c r="B378" s="840"/>
      <c r="C378" s="840"/>
      <c r="D378" s="840"/>
      <c r="E378" s="840"/>
      <c r="F378" s="840"/>
      <c r="G378" s="840"/>
      <c r="H378" s="840"/>
      <c r="I378" s="840"/>
      <c r="J378" s="840"/>
      <c r="K378" s="840"/>
      <c r="L378" s="840"/>
      <c r="M378" s="840"/>
      <c r="N378" s="840"/>
      <c r="O378" s="840"/>
      <c r="P378" s="890"/>
      <c r="Q378" s="890"/>
      <c r="R378" s="840"/>
      <c r="S378" s="840"/>
      <c r="T378" s="840"/>
      <c r="U378" s="840"/>
      <c r="V378" s="840"/>
      <c r="W378" s="840"/>
      <c r="X378" s="840"/>
      <c r="Y378" s="840"/>
      <c r="Z378" s="840"/>
      <c r="AA378" s="840"/>
      <c r="AB378" s="840"/>
      <c r="AC378" s="840"/>
      <c r="AD378" s="888"/>
      <c r="AE378" s="840"/>
      <c r="AF378" s="840"/>
      <c r="AG378" s="840"/>
      <c r="AH378" s="840"/>
      <c r="AI378" s="888"/>
      <c r="AJ378" s="840"/>
    </row>
    <row r="379" spans="1:36" ht="15.75" customHeight="1">
      <c r="A379" s="840"/>
      <c r="B379" s="840"/>
      <c r="C379" s="840"/>
      <c r="D379" s="840"/>
      <c r="E379" s="840"/>
      <c r="F379" s="840"/>
      <c r="G379" s="840"/>
      <c r="H379" s="840"/>
      <c r="I379" s="840"/>
      <c r="J379" s="840"/>
      <c r="K379" s="840"/>
      <c r="L379" s="840"/>
      <c r="M379" s="840"/>
      <c r="N379" s="840"/>
      <c r="O379" s="840"/>
      <c r="P379" s="890"/>
      <c r="Q379" s="890"/>
      <c r="R379" s="840"/>
      <c r="S379" s="840"/>
      <c r="T379" s="840"/>
      <c r="U379" s="840"/>
      <c r="V379" s="840"/>
      <c r="W379" s="840"/>
      <c r="X379" s="840"/>
      <c r="Y379" s="840"/>
      <c r="Z379" s="840"/>
      <c r="AA379" s="840"/>
      <c r="AB379" s="840"/>
      <c r="AC379" s="840"/>
      <c r="AD379" s="888"/>
      <c r="AE379" s="840"/>
      <c r="AF379" s="840"/>
      <c r="AG379" s="840"/>
      <c r="AH379" s="840"/>
      <c r="AI379" s="888"/>
      <c r="AJ379" s="840"/>
    </row>
    <row r="380" spans="1:36" ht="15.75" customHeight="1">
      <c r="A380" s="840"/>
      <c r="B380" s="840"/>
      <c r="C380" s="840"/>
      <c r="D380" s="840"/>
      <c r="E380" s="840"/>
      <c r="F380" s="840"/>
      <c r="G380" s="840"/>
      <c r="H380" s="840"/>
      <c r="I380" s="840"/>
      <c r="J380" s="840"/>
      <c r="K380" s="840"/>
      <c r="L380" s="840"/>
      <c r="M380" s="840"/>
      <c r="N380" s="840"/>
      <c r="O380" s="840"/>
      <c r="P380" s="890"/>
      <c r="Q380" s="890"/>
      <c r="R380" s="840"/>
      <c r="S380" s="840"/>
      <c r="T380" s="840"/>
      <c r="U380" s="840"/>
      <c r="V380" s="840"/>
      <c r="W380" s="840"/>
      <c r="X380" s="840"/>
      <c r="Y380" s="840"/>
      <c r="Z380" s="840"/>
      <c r="AA380" s="840"/>
      <c r="AB380" s="840"/>
      <c r="AC380" s="840"/>
      <c r="AD380" s="888"/>
      <c r="AE380" s="840"/>
      <c r="AF380" s="840"/>
      <c r="AG380" s="840"/>
      <c r="AH380" s="840"/>
      <c r="AI380" s="888"/>
      <c r="AJ380" s="840"/>
    </row>
    <row r="381" spans="1:36" ht="15.75" customHeight="1">
      <c r="A381" s="840"/>
      <c r="B381" s="840"/>
      <c r="C381" s="840"/>
      <c r="D381" s="840"/>
      <c r="E381" s="840"/>
      <c r="F381" s="840"/>
      <c r="G381" s="840"/>
      <c r="H381" s="840"/>
      <c r="I381" s="840"/>
      <c r="J381" s="840"/>
      <c r="K381" s="840"/>
      <c r="L381" s="840"/>
      <c r="M381" s="840"/>
      <c r="N381" s="840"/>
      <c r="O381" s="840"/>
      <c r="P381" s="890"/>
      <c r="Q381" s="890"/>
      <c r="R381" s="840"/>
      <c r="S381" s="840"/>
      <c r="T381" s="840"/>
      <c r="U381" s="840"/>
      <c r="V381" s="840"/>
      <c r="W381" s="840"/>
      <c r="X381" s="840"/>
      <c r="Y381" s="840"/>
      <c r="Z381" s="840"/>
      <c r="AA381" s="840"/>
      <c r="AB381" s="840"/>
      <c r="AC381" s="840"/>
      <c r="AD381" s="888"/>
      <c r="AE381" s="840"/>
      <c r="AF381" s="840"/>
      <c r="AG381" s="840"/>
      <c r="AH381" s="840"/>
      <c r="AI381" s="888"/>
      <c r="AJ381" s="840"/>
    </row>
    <row r="382" spans="1:36" ht="15.75" customHeight="1">
      <c r="A382" s="840"/>
      <c r="B382" s="840"/>
      <c r="C382" s="840"/>
      <c r="D382" s="840"/>
      <c r="E382" s="840"/>
      <c r="F382" s="840"/>
      <c r="G382" s="840"/>
      <c r="H382" s="840"/>
      <c r="I382" s="840"/>
      <c r="J382" s="840"/>
      <c r="K382" s="840"/>
      <c r="L382" s="840"/>
      <c r="M382" s="840"/>
      <c r="N382" s="840"/>
      <c r="O382" s="840"/>
      <c r="P382" s="890"/>
      <c r="Q382" s="890"/>
      <c r="R382" s="840"/>
      <c r="S382" s="840"/>
      <c r="T382" s="840"/>
      <c r="U382" s="840"/>
      <c r="V382" s="840"/>
      <c r="W382" s="840"/>
      <c r="X382" s="840"/>
      <c r="Y382" s="840"/>
      <c r="Z382" s="840"/>
      <c r="AA382" s="840"/>
      <c r="AB382" s="840"/>
      <c r="AC382" s="840"/>
      <c r="AD382" s="888"/>
      <c r="AE382" s="840"/>
      <c r="AF382" s="840"/>
      <c r="AG382" s="840"/>
      <c r="AH382" s="840"/>
      <c r="AI382" s="888"/>
      <c r="AJ382" s="840"/>
    </row>
    <row r="383" spans="1:36" ht="15.75" customHeight="1">
      <c r="A383" s="840"/>
      <c r="B383" s="840"/>
      <c r="C383" s="840"/>
      <c r="D383" s="840"/>
      <c r="E383" s="840"/>
      <c r="F383" s="840"/>
      <c r="G383" s="840"/>
      <c r="H383" s="840"/>
      <c r="I383" s="840"/>
      <c r="J383" s="840"/>
      <c r="K383" s="840"/>
      <c r="L383" s="840"/>
      <c r="M383" s="840"/>
      <c r="N383" s="840"/>
      <c r="O383" s="840"/>
      <c r="P383" s="890"/>
      <c r="Q383" s="890"/>
      <c r="R383" s="840"/>
      <c r="S383" s="840"/>
      <c r="T383" s="840"/>
      <c r="U383" s="840"/>
      <c r="V383" s="840"/>
      <c r="W383" s="840"/>
      <c r="X383" s="840"/>
      <c r="Y383" s="840"/>
      <c r="Z383" s="840"/>
      <c r="AA383" s="840"/>
      <c r="AB383" s="840"/>
      <c r="AC383" s="840"/>
      <c r="AD383" s="888"/>
      <c r="AE383" s="840"/>
      <c r="AF383" s="840"/>
      <c r="AG383" s="840"/>
      <c r="AH383" s="840"/>
      <c r="AI383" s="888"/>
      <c r="AJ383" s="840"/>
    </row>
    <row r="384" spans="1:36" ht="15.75" customHeight="1">
      <c r="A384" s="840"/>
      <c r="B384" s="840"/>
      <c r="C384" s="840"/>
      <c r="D384" s="840"/>
      <c r="E384" s="840"/>
      <c r="F384" s="840"/>
      <c r="G384" s="840"/>
      <c r="H384" s="840"/>
      <c r="I384" s="840"/>
      <c r="J384" s="840"/>
      <c r="K384" s="840"/>
      <c r="L384" s="840"/>
      <c r="M384" s="840"/>
      <c r="N384" s="840"/>
      <c r="O384" s="840"/>
      <c r="P384" s="890"/>
      <c r="Q384" s="890"/>
      <c r="R384" s="840"/>
      <c r="S384" s="840"/>
      <c r="T384" s="840"/>
      <c r="U384" s="840"/>
      <c r="V384" s="840"/>
      <c r="W384" s="840"/>
      <c r="X384" s="840"/>
      <c r="Y384" s="840"/>
      <c r="Z384" s="840"/>
      <c r="AA384" s="840"/>
      <c r="AB384" s="840"/>
      <c r="AC384" s="840"/>
      <c r="AD384" s="888"/>
      <c r="AE384" s="840"/>
      <c r="AF384" s="840"/>
      <c r="AG384" s="840"/>
      <c r="AH384" s="840"/>
      <c r="AI384" s="888"/>
      <c r="AJ384" s="840"/>
    </row>
    <row r="385" spans="1:36" ht="15.75" customHeight="1">
      <c r="A385" s="840"/>
      <c r="B385" s="840"/>
      <c r="C385" s="840"/>
      <c r="D385" s="840"/>
      <c r="E385" s="840"/>
      <c r="F385" s="840"/>
      <c r="G385" s="840"/>
      <c r="H385" s="840"/>
      <c r="I385" s="840"/>
      <c r="J385" s="840"/>
      <c r="K385" s="840"/>
      <c r="L385" s="840"/>
      <c r="M385" s="840"/>
      <c r="N385" s="840"/>
      <c r="O385" s="840"/>
      <c r="P385" s="890"/>
      <c r="Q385" s="890"/>
      <c r="R385" s="840"/>
      <c r="S385" s="840"/>
      <c r="T385" s="840"/>
      <c r="U385" s="840"/>
      <c r="V385" s="840"/>
      <c r="W385" s="840"/>
      <c r="X385" s="840"/>
      <c r="Y385" s="840"/>
      <c r="Z385" s="840"/>
      <c r="AA385" s="840"/>
      <c r="AB385" s="840"/>
      <c r="AC385" s="840"/>
      <c r="AD385" s="888"/>
      <c r="AE385" s="840"/>
      <c r="AF385" s="840"/>
      <c r="AG385" s="840"/>
      <c r="AH385" s="840"/>
      <c r="AI385" s="888"/>
      <c r="AJ385" s="840"/>
    </row>
    <row r="386" spans="1:36" ht="15.75" customHeight="1">
      <c r="A386" s="840"/>
      <c r="B386" s="840"/>
      <c r="C386" s="840"/>
      <c r="D386" s="840"/>
      <c r="E386" s="840"/>
      <c r="F386" s="840"/>
      <c r="G386" s="840"/>
      <c r="H386" s="840"/>
      <c r="I386" s="840"/>
      <c r="J386" s="840"/>
      <c r="K386" s="840"/>
      <c r="L386" s="840"/>
      <c r="M386" s="840"/>
      <c r="N386" s="840"/>
      <c r="O386" s="840"/>
      <c r="P386" s="890"/>
      <c r="Q386" s="890"/>
      <c r="R386" s="840"/>
      <c r="S386" s="840"/>
      <c r="T386" s="840"/>
      <c r="U386" s="840"/>
      <c r="V386" s="840"/>
      <c r="W386" s="840"/>
      <c r="X386" s="840"/>
      <c r="Y386" s="840"/>
      <c r="Z386" s="840"/>
      <c r="AA386" s="840"/>
      <c r="AB386" s="840"/>
      <c r="AC386" s="840"/>
      <c r="AD386" s="888"/>
      <c r="AE386" s="840"/>
      <c r="AF386" s="840"/>
      <c r="AG386" s="840"/>
      <c r="AH386" s="840"/>
      <c r="AI386" s="888"/>
      <c r="AJ386" s="840"/>
    </row>
    <row r="387" spans="1:36" ht="15.75" customHeight="1">
      <c r="A387" s="840"/>
      <c r="B387" s="840"/>
      <c r="C387" s="840"/>
      <c r="D387" s="840"/>
      <c r="E387" s="840"/>
      <c r="F387" s="840"/>
      <c r="G387" s="840"/>
      <c r="H387" s="840"/>
      <c r="I387" s="840"/>
      <c r="J387" s="840"/>
      <c r="K387" s="840"/>
      <c r="L387" s="840"/>
      <c r="M387" s="840"/>
      <c r="N387" s="840"/>
      <c r="O387" s="840"/>
      <c r="P387" s="890"/>
      <c r="Q387" s="890"/>
      <c r="R387" s="840"/>
      <c r="S387" s="840"/>
      <c r="T387" s="840"/>
      <c r="U387" s="840"/>
      <c r="V387" s="840"/>
      <c r="W387" s="840"/>
      <c r="X387" s="840"/>
      <c r="Y387" s="840"/>
      <c r="Z387" s="840"/>
      <c r="AA387" s="840"/>
      <c r="AB387" s="840"/>
      <c r="AC387" s="840"/>
      <c r="AD387" s="888"/>
      <c r="AE387" s="840"/>
      <c r="AF387" s="840"/>
      <c r="AG387" s="840"/>
      <c r="AH387" s="840"/>
      <c r="AI387" s="888"/>
      <c r="AJ387" s="840"/>
    </row>
    <row r="388" spans="1:36" ht="15.75" customHeight="1">
      <c r="A388" s="840"/>
      <c r="B388" s="840"/>
      <c r="C388" s="840"/>
      <c r="D388" s="840"/>
      <c r="E388" s="840"/>
      <c r="F388" s="840"/>
      <c r="G388" s="840"/>
      <c r="H388" s="840"/>
      <c r="I388" s="840"/>
      <c r="J388" s="840"/>
      <c r="K388" s="840"/>
      <c r="L388" s="840"/>
      <c r="M388" s="840"/>
      <c r="N388" s="840"/>
      <c r="O388" s="840"/>
      <c r="P388" s="890"/>
      <c r="Q388" s="890"/>
      <c r="R388" s="840"/>
      <c r="S388" s="840"/>
      <c r="T388" s="840"/>
      <c r="U388" s="840"/>
      <c r="V388" s="840"/>
      <c r="W388" s="840"/>
      <c r="X388" s="840"/>
      <c r="Y388" s="840"/>
      <c r="Z388" s="840"/>
      <c r="AA388" s="840"/>
      <c r="AB388" s="840"/>
      <c r="AC388" s="840"/>
      <c r="AD388" s="888"/>
      <c r="AE388" s="840"/>
      <c r="AF388" s="840"/>
      <c r="AG388" s="840"/>
      <c r="AH388" s="840"/>
      <c r="AI388" s="888"/>
      <c r="AJ388" s="840"/>
    </row>
    <row r="389" spans="1:36" ht="15.75" customHeight="1">
      <c r="A389" s="840"/>
      <c r="B389" s="840"/>
      <c r="C389" s="840"/>
      <c r="D389" s="840"/>
      <c r="E389" s="840"/>
      <c r="F389" s="840"/>
      <c r="G389" s="840"/>
      <c r="H389" s="840"/>
      <c r="I389" s="840"/>
      <c r="J389" s="840"/>
      <c r="K389" s="840"/>
      <c r="L389" s="840"/>
      <c r="M389" s="840"/>
      <c r="N389" s="840"/>
      <c r="O389" s="840"/>
      <c r="P389" s="890"/>
      <c r="Q389" s="890"/>
      <c r="R389" s="840"/>
      <c r="S389" s="840"/>
      <c r="T389" s="840"/>
      <c r="U389" s="840"/>
      <c r="V389" s="840"/>
      <c r="W389" s="840"/>
      <c r="X389" s="840"/>
      <c r="Y389" s="840"/>
      <c r="Z389" s="840"/>
      <c r="AA389" s="840"/>
      <c r="AB389" s="840"/>
      <c r="AC389" s="840"/>
      <c r="AD389" s="888"/>
      <c r="AE389" s="840"/>
      <c r="AF389" s="840"/>
      <c r="AG389" s="840"/>
      <c r="AH389" s="840"/>
      <c r="AI389" s="888"/>
      <c r="AJ389" s="840"/>
    </row>
    <row r="390" spans="1:36" ht="15.75" customHeight="1">
      <c r="A390" s="840"/>
      <c r="B390" s="840"/>
      <c r="C390" s="840"/>
      <c r="D390" s="840"/>
      <c r="E390" s="840"/>
      <c r="F390" s="840"/>
      <c r="G390" s="840"/>
      <c r="H390" s="840"/>
      <c r="I390" s="840"/>
      <c r="J390" s="840"/>
      <c r="K390" s="840"/>
      <c r="L390" s="840"/>
      <c r="M390" s="840"/>
      <c r="N390" s="840"/>
      <c r="O390" s="840"/>
      <c r="P390" s="890"/>
      <c r="Q390" s="890"/>
      <c r="R390" s="840"/>
      <c r="S390" s="840"/>
      <c r="T390" s="840"/>
      <c r="U390" s="840"/>
      <c r="V390" s="840"/>
      <c r="W390" s="840"/>
      <c r="X390" s="840"/>
      <c r="Y390" s="840"/>
      <c r="Z390" s="840"/>
      <c r="AA390" s="840"/>
      <c r="AB390" s="840"/>
      <c r="AC390" s="840"/>
      <c r="AD390" s="888"/>
      <c r="AE390" s="840"/>
      <c r="AF390" s="840"/>
      <c r="AG390" s="840"/>
      <c r="AH390" s="840"/>
      <c r="AI390" s="888"/>
      <c r="AJ390" s="840"/>
    </row>
    <row r="391" spans="1:36" ht="15.75" customHeight="1">
      <c r="A391" s="840"/>
      <c r="B391" s="840"/>
      <c r="C391" s="840"/>
      <c r="D391" s="840"/>
      <c r="E391" s="840"/>
      <c r="F391" s="840"/>
      <c r="G391" s="840"/>
      <c r="H391" s="840"/>
      <c r="I391" s="840"/>
      <c r="J391" s="840"/>
      <c r="K391" s="840"/>
      <c r="L391" s="840"/>
      <c r="M391" s="840"/>
      <c r="N391" s="840"/>
      <c r="O391" s="840"/>
      <c r="P391" s="890"/>
      <c r="Q391" s="890"/>
      <c r="R391" s="840"/>
      <c r="S391" s="840"/>
      <c r="T391" s="840"/>
      <c r="U391" s="840"/>
      <c r="V391" s="840"/>
      <c r="W391" s="840"/>
      <c r="X391" s="840"/>
      <c r="Y391" s="840"/>
      <c r="Z391" s="840"/>
      <c r="AA391" s="840"/>
      <c r="AB391" s="840"/>
      <c r="AC391" s="840"/>
      <c r="AD391" s="888"/>
      <c r="AE391" s="840"/>
      <c r="AF391" s="840"/>
      <c r="AG391" s="840"/>
      <c r="AH391" s="840"/>
      <c r="AI391" s="888"/>
      <c r="AJ391" s="840"/>
    </row>
    <row r="392" spans="1:36" ht="15.75" customHeight="1">
      <c r="A392" s="840"/>
      <c r="B392" s="840"/>
      <c r="C392" s="840"/>
      <c r="D392" s="840"/>
      <c r="E392" s="840"/>
      <c r="F392" s="840"/>
      <c r="G392" s="840"/>
      <c r="H392" s="840"/>
      <c r="I392" s="840"/>
      <c r="J392" s="840"/>
      <c r="K392" s="840"/>
      <c r="L392" s="840"/>
      <c r="M392" s="840"/>
      <c r="N392" s="840"/>
      <c r="O392" s="840"/>
      <c r="P392" s="890"/>
      <c r="Q392" s="890"/>
      <c r="R392" s="840"/>
      <c r="S392" s="840"/>
      <c r="T392" s="840"/>
      <c r="U392" s="840"/>
      <c r="V392" s="840"/>
      <c r="W392" s="840"/>
      <c r="X392" s="840"/>
      <c r="Y392" s="840"/>
      <c r="Z392" s="840"/>
      <c r="AA392" s="840"/>
      <c r="AB392" s="840"/>
      <c r="AC392" s="840"/>
      <c r="AD392" s="888"/>
      <c r="AE392" s="840"/>
      <c r="AF392" s="840"/>
      <c r="AG392" s="840"/>
      <c r="AH392" s="840"/>
      <c r="AI392" s="888"/>
      <c r="AJ392" s="840"/>
    </row>
    <row r="393" spans="1:36" ht="15.75" customHeight="1">
      <c r="A393" s="840"/>
      <c r="B393" s="840"/>
      <c r="C393" s="840"/>
      <c r="D393" s="840"/>
      <c r="E393" s="840"/>
      <c r="F393" s="840"/>
      <c r="G393" s="840"/>
      <c r="H393" s="840"/>
      <c r="I393" s="840"/>
      <c r="J393" s="840"/>
      <c r="K393" s="840"/>
      <c r="L393" s="840"/>
      <c r="M393" s="840"/>
      <c r="N393" s="840"/>
      <c r="O393" s="840"/>
      <c r="P393" s="890"/>
      <c r="Q393" s="890"/>
      <c r="R393" s="840"/>
      <c r="S393" s="840"/>
      <c r="T393" s="840"/>
      <c r="U393" s="840"/>
      <c r="V393" s="840"/>
      <c r="W393" s="840"/>
      <c r="X393" s="840"/>
      <c r="Y393" s="840"/>
      <c r="Z393" s="840"/>
      <c r="AA393" s="840"/>
      <c r="AB393" s="840"/>
      <c r="AC393" s="840"/>
      <c r="AD393" s="888"/>
      <c r="AE393" s="840"/>
      <c r="AF393" s="840"/>
      <c r="AG393" s="840"/>
      <c r="AH393" s="840"/>
      <c r="AI393" s="888"/>
      <c r="AJ393" s="840"/>
    </row>
    <row r="394" spans="1:36" ht="15.75" customHeight="1">
      <c r="A394" s="840"/>
      <c r="B394" s="840"/>
      <c r="C394" s="840"/>
      <c r="D394" s="840"/>
      <c r="E394" s="840"/>
      <c r="F394" s="840"/>
      <c r="G394" s="840"/>
      <c r="H394" s="840"/>
      <c r="I394" s="840"/>
      <c r="J394" s="840"/>
      <c r="K394" s="840"/>
      <c r="L394" s="840"/>
      <c r="M394" s="840"/>
      <c r="N394" s="840"/>
      <c r="O394" s="840"/>
      <c r="P394" s="890"/>
      <c r="Q394" s="890"/>
      <c r="R394" s="840"/>
      <c r="S394" s="840"/>
      <c r="T394" s="840"/>
      <c r="U394" s="840"/>
      <c r="V394" s="840"/>
      <c r="W394" s="840"/>
      <c r="X394" s="840"/>
      <c r="Y394" s="840"/>
      <c r="Z394" s="840"/>
      <c r="AA394" s="840"/>
      <c r="AB394" s="840"/>
      <c r="AC394" s="840"/>
      <c r="AD394" s="888"/>
      <c r="AE394" s="840"/>
      <c r="AF394" s="840"/>
      <c r="AG394" s="840"/>
      <c r="AH394" s="840"/>
      <c r="AI394" s="888"/>
      <c r="AJ394" s="840"/>
    </row>
    <row r="395" spans="1:36" ht="15.75" customHeight="1">
      <c r="A395" s="840"/>
      <c r="B395" s="840"/>
      <c r="C395" s="840"/>
      <c r="D395" s="840"/>
      <c r="E395" s="840"/>
      <c r="F395" s="840"/>
      <c r="G395" s="840"/>
      <c r="H395" s="840"/>
      <c r="I395" s="840"/>
      <c r="J395" s="840"/>
      <c r="K395" s="840"/>
      <c r="L395" s="840"/>
      <c r="M395" s="840"/>
      <c r="N395" s="840"/>
      <c r="O395" s="840"/>
      <c r="P395" s="890"/>
      <c r="Q395" s="890"/>
      <c r="R395" s="840"/>
      <c r="S395" s="840"/>
      <c r="T395" s="840"/>
      <c r="U395" s="840"/>
      <c r="V395" s="840"/>
      <c r="W395" s="840"/>
      <c r="X395" s="840"/>
      <c r="Y395" s="840"/>
      <c r="Z395" s="840"/>
      <c r="AA395" s="840"/>
      <c r="AB395" s="840"/>
      <c r="AC395" s="840"/>
      <c r="AD395" s="888"/>
      <c r="AE395" s="840"/>
      <c r="AF395" s="840"/>
      <c r="AG395" s="840"/>
      <c r="AH395" s="840"/>
      <c r="AI395" s="888"/>
      <c r="AJ395" s="840"/>
    </row>
    <row r="396" spans="1:36" ht="15.75" customHeight="1">
      <c r="A396" s="840"/>
      <c r="B396" s="840"/>
      <c r="C396" s="840"/>
      <c r="D396" s="840"/>
      <c r="E396" s="840"/>
      <c r="F396" s="840"/>
      <c r="G396" s="840"/>
      <c r="H396" s="840"/>
      <c r="I396" s="840"/>
      <c r="J396" s="840"/>
      <c r="K396" s="840"/>
      <c r="L396" s="840"/>
      <c r="M396" s="840"/>
      <c r="N396" s="840"/>
      <c r="O396" s="840"/>
      <c r="P396" s="890"/>
      <c r="Q396" s="890"/>
      <c r="R396" s="840"/>
      <c r="S396" s="840"/>
      <c r="T396" s="840"/>
      <c r="U396" s="840"/>
      <c r="V396" s="840"/>
      <c r="W396" s="840"/>
      <c r="X396" s="840"/>
      <c r="Y396" s="840"/>
      <c r="Z396" s="840"/>
      <c r="AA396" s="840"/>
      <c r="AB396" s="840"/>
      <c r="AC396" s="840"/>
      <c r="AD396" s="888"/>
      <c r="AE396" s="840"/>
      <c r="AF396" s="840"/>
      <c r="AG396" s="840"/>
      <c r="AH396" s="840"/>
      <c r="AI396" s="888"/>
      <c r="AJ396" s="840"/>
    </row>
    <row r="397" spans="1:36" ht="15.75" customHeight="1">
      <c r="A397" s="840"/>
      <c r="B397" s="840"/>
      <c r="C397" s="840"/>
      <c r="D397" s="840"/>
      <c r="E397" s="840"/>
      <c r="F397" s="840"/>
      <c r="G397" s="840"/>
      <c r="H397" s="840"/>
      <c r="I397" s="840"/>
      <c r="J397" s="840"/>
      <c r="K397" s="840"/>
      <c r="L397" s="840"/>
      <c r="M397" s="840"/>
      <c r="N397" s="840"/>
      <c r="O397" s="840"/>
      <c r="P397" s="890"/>
      <c r="Q397" s="890"/>
      <c r="R397" s="840"/>
      <c r="S397" s="840"/>
      <c r="T397" s="840"/>
      <c r="U397" s="840"/>
      <c r="V397" s="840"/>
      <c r="W397" s="840"/>
      <c r="X397" s="840"/>
      <c r="Y397" s="840"/>
      <c r="Z397" s="840"/>
      <c r="AA397" s="840"/>
      <c r="AB397" s="840"/>
      <c r="AC397" s="840"/>
      <c r="AD397" s="888"/>
      <c r="AE397" s="840"/>
      <c r="AF397" s="840"/>
      <c r="AG397" s="840"/>
      <c r="AH397" s="840"/>
      <c r="AI397" s="888"/>
      <c r="AJ397" s="840"/>
    </row>
    <row r="398" spans="1:36" ht="15.75" customHeight="1">
      <c r="A398" s="840"/>
      <c r="B398" s="840"/>
      <c r="C398" s="840"/>
      <c r="D398" s="840"/>
      <c r="E398" s="840"/>
      <c r="F398" s="840"/>
      <c r="G398" s="840"/>
      <c r="H398" s="840"/>
      <c r="I398" s="840"/>
      <c r="J398" s="840"/>
      <c r="K398" s="840"/>
      <c r="L398" s="840"/>
      <c r="M398" s="840"/>
      <c r="N398" s="840"/>
      <c r="O398" s="840"/>
      <c r="P398" s="890"/>
      <c r="Q398" s="890"/>
      <c r="R398" s="840"/>
      <c r="S398" s="840"/>
      <c r="T398" s="840"/>
      <c r="U398" s="840"/>
      <c r="V398" s="840"/>
      <c r="W398" s="840"/>
      <c r="X398" s="840"/>
      <c r="Y398" s="840"/>
      <c r="Z398" s="840"/>
      <c r="AA398" s="840"/>
      <c r="AB398" s="840"/>
      <c r="AC398" s="840"/>
      <c r="AD398" s="888"/>
      <c r="AE398" s="840"/>
      <c r="AF398" s="840"/>
      <c r="AG398" s="840"/>
      <c r="AH398" s="840"/>
      <c r="AI398" s="888"/>
      <c r="AJ398" s="840"/>
    </row>
    <row r="399" spans="1:36" ht="15.75" customHeight="1">
      <c r="A399" s="840"/>
      <c r="B399" s="840"/>
      <c r="C399" s="840"/>
      <c r="D399" s="840"/>
      <c r="E399" s="840"/>
      <c r="F399" s="840"/>
      <c r="G399" s="840"/>
      <c r="H399" s="840"/>
      <c r="I399" s="840"/>
      <c r="J399" s="840"/>
      <c r="K399" s="840"/>
      <c r="L399" s="840"/>
      <c r="M399" s="840"/>
      <c r="N399" s="840"/>
      <c r="O399" s="840"/>
      <c r="P399" s="890"/>
      <c r="Q399" s="890"/>
      <c r="R399" s="840"/>
      <c r="S399" s="840"/>
      <c r="T399" s="840"/>
      <c r="U399" s="840"/>
      <c r="V399" s="840"/>
      <c r="W399" s="840"/>
      <c r="X399" s="840"/>
      <c r="Y399" s="840"/>
      <c r="Z399" s="840"/>
      <c r="AA399" s="840"/>
      <c r="AB399" s="840"/>
      <c r="AC399" s="840"/>
      <c r="AD399" s="888"/>
      <c r="AE399" s="840"/>
      <c r="AF399" s="840"/>
      <c r="AG399" s="840"/>
      <c r="AH399" s="840"/>
      <c r="AI399" s="888"/>
      <c r="AJ399" s="840"/>
    </row>
    <row r="400" spans="1:36" ht="15.75" customHeight="1">
      <c r="A400" s="840"/>
      <c r="B400" s="840"/>
      <c r="C400" s="840"/>
      <c r="D400" s="840"/>
      <c r="E400" s="840"/>
      <c r="F400" s="840"/>
      <c r="G400" s="840"/>
      <c r="H400" s="840"/>
      <c r="I400" s="840"/>
      <c r="J400" s="840"/>
      <c r="K400" s="840"/>
      <c r="L400" s="840"/>
      <c r="M400" s="840"/>
      <c r="N400" s="840"/>
      <c r="O400" s="840"/>
      <c r="P400" s="890"/>
      <c r="Q400" s="890"/>
      <c r="R400" s="840"/>
      <c r="S400" s="840"/>
      <c r="T400" s="840"/>
      <c r="U400" s="840"/>
      <c r="V400" s="840"/>
      <c r="W400" s="840"/>
      <c r="X400" s="840"/>
      <c r="Y400" s="840"/>
      <c r="Z400" s="840"/>
      <c r="AA400" s="840"/>
      <c r="AB400" s="840"/>
      <c r="AC400" s="840"/>
      <c r="AD400" s="888"/>
      <c r="AE400" s="840"/>
      <c r="AF400" s="840"/>
      <c r="AG400" s="840"/>
      <c r="AH400" s="840"/>
      <c r="AI400" s="888"/>
      <c r="AJ400" s="840"/>
    </row>
    <row r="401" spans="1:36" ht="15.75" customHeight="1">
      <c r="A401" s="840"/>
      <c r="B401" s="840"/>
      <c r="C401" s="840"/>
      <c r="D401" s="840"/>
      <c r="E401" s="840"/>
      <c r="F401" s="840"/>
      <c r="G401" s="840"/>
      <c r="H401" s="840"/>
      <c r="I401" s="840"/>
      <c r="J401" s="840"/>
      <c r="K401" s="840"/>
      <c r="L401" s="840"/>
      <c r="M401" s="840"/>
      <c r="N401" s="840"/>
      <c r="O401" s="840"/>
      <c r="P401" s="890"/>
      <c r="Q401" s="890"/>
      <c r="R401" s="840"/>
      <c r="S401" s="840"/>
      <c r="T401" s="840"/>
      <c r="U401" s="840"/>
      <c r="V401" s="840"/>
      <c r="W401" s="840"/>
      <c r="X401" s="840"/>
      <c r="Y401" s="840"/>
      <c r="Z401" s="840"/>
      <c r="AA401" s="840"/>
      <c r="AB401" s="840"/>
      <c r="AC401" s="840"/>
      <c r="AD401" s="888"/>
      <c r="AE401" s="840"/>
      <c r="AF401" s="840"/>
      <c r="AG401" s="840"/>
      <c r="AH401" s="840"/>
      <c r="AI401" s="888"/>
      <c r="AJ401" s="840"/>
    </row>
    <row r="402" spans="1:36" ht="15.75" customHeight="1">
      <c r="A402" s="840"/>
      <c r="B402" s="840"/>
      <c r="C402" s="840"/>
      <c r="D402" s="840"/>
      <c r="E402" s="840"/>
      <c r="F402" s="840"/>
      <c r="G402" s="840"/>
      <c r="H402" s="840"/>
      <c r="I402" s="840"/>
      <c r="J402" s="840"/>
      <c r="K402" s="840"/>
      <c r="L402" s="840"/>
      <c r="M402" s="840"/>
      <c r="N402" s="840"/>
      <c r="O402" s="840"/>
      <c r="P402" s="890"/>
      <c r="Q402" s="890"/>
      <c r="R402" s="840"/>
      <c r="S402" s="840"/>
      <c r="T402" s="840"/>
      <c r="U402" s="840"/>
      <c r="V402" s="840"/>
      <c r="W402" s="840"/>
      <c r="X402" s="840"/>
      <c r="Y402" s="840"/>
      <c r="Z402" s="840"/>
      <c r="AA402" s="840"/>
      <c r="AB402" s="840"/>
      <c r="AC402" s="840"/>
      <c r="AD402" s="888"/>
      <c r="AE402" s="840"/>
      <c r="AF402" s="840"/>
      <c r="AG402" s="840"/>
      <c r="AH402" s="840"/>
      <c r="AI402" s="888"/>
      <c r="AJ402" s="840"/>
    </row>
    <row r="403" spans="1:36" ht="15.75" customHeight="1">
      <c r="A403" s="840"/>
      <c r="B403" s="840"/>
      <c r="C403" s="840"/>
      <c r="D403" s="840"/>
      <c r="E403" s="840"/>
      <c r="F403" s="840"/>
      <c r="G403" s="840"/>
      <c r="H403" s="840"/>
      <c r="I403" s="840"/>
      <c r="J403" s="840"/>
      <c r="K403" s="840"/>
      <c r="L403" s="840"/>
      <c r="M403" s="840"/>
      <c r="N403" s="840"/>
      <c r="O403" s="840"/>
      <c r="P403" s="890"/>
      <c r="Q403" s="890"/>
      <c r="R403" s="840"/>
      <c r="S403" s="840"/>
      <c r="T403" s="840"/>
      <c r="U403" s="840"/>
      <c r="V403" s="840"/>
      <c r="W403" s="840"/>
      <c r="X403" s="840"/>
      <c r="Y403" s="840"/>
      <c r="Z403" s="840"/>
      <c r="AA403" s="840"/>
      <c r="AB403" s="840"/>
      <c r="AC403" s="840"/>
      <c r="AD403" s="888"/>
      <c r="AE403" s="840"/>
      <c r="AF403" s="840"/>
      <c r="AG403" s="840"/>
      <c r="AH403" s="840"/>
      <c r="AI403" s="888"/>
      <c r="AJ403" s="840"/>
    </row>
    <row r="404" spans="1:36" ht="15.75" customHeight="1">
      <c r="A404" s="840"/>
      <c r="B404" s="840"/>
      <c r="C404" s="840"/>
      <c r="D404" s="840"/>
      <c r="E404" s="840"/>
      <c r="F404" s="840"/>
      <c r="G404" s="840"/>
      <c r="H404" s="840"/>
      <c r="I404" s="840"/>
      <c r="J404" s="840"/>
      <c r="K404" s="840"/>
      <c r="L404" s="840"/>
      <c r="M404" s="840"/>
      <c r="N404" s="840"/>
      <c r="O404" s="840"/>
      <c r="P404" s="890"/>
      <c r="Q404" s="890"/>
      <c r="R404" s="840"/>
      <c r="S404" s="840"/>
      <c r="T404" s="840"/>
      <c r="U404" s="840"/>
      <c r="V404" s="840"/>
      <c r="W404" s="840"/>
      <c r="X404" s="840"/>
      <c r="Y404" s="840"/>
      <c r="Z404" s="840"/>
      <c r="AA404" s="840"/>
      <c r="AB404" s="840"/>
      <c r="AC404" s="840"/>
      <c r="AD404" s="888"/>
      <c r="AE404" s="840"/>
      <c r="AF404" s="840"/>
      <c r="AG404" s="840"/>
      <c r="AH404" s="840"/>
      <c r="AI404" s="888"/>
      <c r="AJ404" s="840"/>
    </row>
    <row r="405" spans="1:36" ht="15.75" customHeight="1">
      <c r="A405" s="840"/>
      <c r="B405" s="840"/>
      <c r="C405" s="840"/>
      <c r="D405" s="840"/>
      <c r="E405" s="840"/>
      <c r="F405" s="840"/>
      <c r="G405" s="840"/>
      <c r="H405" s="840"/>
      <c r="I405" s="840"/>
      <c r="J405" s="840"/>
      <c r="K405" s="840"/>
      <c r="L405" s="840"/>
      <c r="M405" s="840"/>
      <c r="N405" s="840"/>
      <c r="O405" s="840"/>
      <c r="P405" s="890"/>
      <c r="Q405" s="890"/>
      <c r="R405" s="840"/>
      <c r="S405" s="840"/>
      <c r="T405" s="840"/>
      <c r="U405" s="840"/>
      <c r="V405" s="840"/>
      <c r="W405" s="840"/>
      <c r="X405" s="840"/>
      <c r="Y405" s="840"/>
      <c r="Z405" s="840"/>
      <c r="AA405" s="840"/>
      <c r="AB405" s="840"/>
      <c r="AC405" s="840"/>
      <c r="AD405" s="888"/>
      <c r="AE405" s="840"/>
      <c r="AF405" s="840"/>
      <c r="AG405" s="840"/>
      <c r="AH405" s="840"/>
      <c r="AI405" s="888"/>
      <c r="AJ405" s="840"/>
    </row>
    <row r="406" spans="1:36" ht="15.75" customHeight="1">
      <c r="A406" s="840"/>
      <c r="B406" s="840"/>
      <c r="C406" s="840"/>
      <c r="D406" s="840"/>
      <c r="E406" s="840"/>
      <c r="F406" s="840"/>
      <c r="G406" s="840"/>
      <c r="H406" s="840"/>
      <c r="I406" s="840"/>
      <c r="J406" s="840"/>
      <c r="K406" s="840"/>
      <c r="L406" s="840"/>
      <c r="M406" s="840"/>
      <c r="N406" s="840"/>
      <c r="O406" s="840"/>
      <c r="P406" s="890"/>
      <c r="Q406" s="890"/>
      <c r="R406" s="840"/>
      <c r="S406" s="840"/>
      <c r="T406" s="840"/>
      <c r="U406" s="840"/>
      <c r="V406" s="840"/>
      <c r="W406" s="840"/>
      <c r="X406" s="840"/>
      <c r="Y406" s="840"/>
      <c r="Z406" s="840"/>
      <c r="AA406" s="840"/>
      <c r="AB406" s="840"/>
      <c r="AC406" s="840"/>
      <c r="AD406" s="888"/>
      <c r="AE406" s="840"/>
      <c r="AF406" s="840"/>
      <c r="AG406" s="840"/>
      <c r="AH406" s="840"/>
      <c r="AI406" s="888"/>
      <c r="AJ406" s="840"/>
    </row>
    <row r="407" spans="1:36" ht="15.75" customHeight="1">
      <c r="A407" s="840"/>
      <c r="B407" s="840"/>
      <c r="C407" s="840"/>
      <c r="D407" s="840"/>
      <c r="E407" s="840"/>
      <c r="F407" s="840"/>
      <c r="G407" s="840"/>
      <c r="H407" s="840"/>
      <c r="I407" s="840"/>
      <c r="J407" s="840"/>
      <c r="K407" s="840"/>
      <c r="L407" s="840"/>
      <c r="M407" s="840"/>
      <c r="N407" s="840"/>
      <c r="O407" s="840"/>
      <c r="P407" s="890"/>
      <c r="Q407" s="890"/>
      <c r="R407" s="840"/>
      <c r="S407" s="840"/>
      <c r="T407" s="840"/>
      <c r="U407" s="840"/>
      <c r="V407" s="840"/>
      <c r="W407" s="840"/>
      <c r="X407" s="840"/>
      <c r="Y407" s="840"/>
      <c r="Z407" s="840"/>
      <c r="AA407" s="840"/>
      <c r="AB407" s="840"/>
      <c r="AC407" s="840"/>
      <c r="AD407" s="888"/>
      <c r="AE407" s="840"/>
      <c r="AF407" s="840"/>
      <c r="AG407" s="840"/>
      <c r="AH407" s="840"/>
      <c r="AI407" s="888"/>
      <c r="AJ407" s="840"/>
    </row>
    <row r="408" spans="1:36" ht="15.75" customHeight="1">
      <c r="A408" s="840"/>
      <c r="B408" s="840"/>
      <c r="C408" s="840"/>
      <c r="D408" s="840"/>
      <c r="E408" s="840"/>
      <c r="F408" s="840"/>
      <c r="G408" s="840"/>
      <c r="H408" s="840"/>
      <c r="I408" s="840"/>
      <c r="J408" s="840"/>
      <c r="K408" s="840"/>
      <c r="L408" s="840"/>
      <c r="M408" s="840"/>
      <c r="N408" s="840"/>
      <c r="O408" s="840"/>
      <c r="P408" s="890"/>
      <c r="Q408" s="890"/>
      <c r="R408" s="840"/>
      <c r="S408" s="840"/>
      <c r="T408" s="840"/>
      <c r="U408" s="840"/>
      <c r="V408" s="840"/>
      <c r="W408" s="840"/>
      <c r="X408" s="840"/>
      <c r="Y408" s="840"/>
      <c r="Z408" s="840"/>
      <c r="AA408" s="840"/>
      <c r="AB408" s="840"/>
      <c r="AC408" s="840"/>
      <c r="AD408" s="888"/>
      <c r="AE408" s="840"/>
      <c r="AF408" s="840"/>
      <c r="AG408" s="840"/>
      <c r="AH408" s="840"/>
      <c r="AI408" s="888"/>
      <c r="AJ408" s="840"/>
    </row>
    <row r="409" spans="1:36" ht="15.75" customHeight="1">
      <c r="A409" s="840"/>
      <c r="B409" s="840"/>
      <c r="C409" s="840"/>
      <c r="D409" s="840"/>
      <c r="E409" s="840"/>
      <c r="F409" s="840"/>
      <c r="G409" s="840"/>
      <c r="H409" s="840"/>
      <c r="I409" s="840"/>
      <c r="J409" s="840"/>
      <c r="K409" s="840"/>
      <c r="L409" s="840"/>
      <c r="M409" s="840"/>
      <c r="N409" s="840"/>
      <c r="O409" s="840"/>
      <c r="P409" s="890"/>
      <c r="Q409" s="890"/>
      <c r="R409" s="840"/>
      <c r="S409" s="840"/>
      <c r="T409" s="840"/>
      <c r="U409" s="840"/>
      <c r="V409" s="840"/>
      <c r="W409" s="840"/>
      <c r="X409" s="840"/>
      <c r="Y409" s="840"/>
      <c r="Z409" s="840"/>
      <c r="AA409" s="840"/>
      <c r="AB409" s="840"/>
      <c r="AC409" s="840"/>
      <c r="AD409" s="888"/>
      <c r="AE409" s="840"/>
      <c r="AF409" s="840"/>
      <c r="AG409" s="840"/>
      <c r="AH409" s="840"/>
      <c r="AI409" s="888"/>
      <c r="AJ409" s="840"/>
    </row>
    <row r="410" spans="1:36" ht="15.75" customHeight="1">
      <c r="A410" s="840"/>
      <c r="B410" s="840"/>
      <c r="C410" s="840"/>
      <c r="D410" s="840"/>
      <c r="E410" s="840"/>
      <c r="F410" s="840"/>
      <c r="G410" s="840"/>
      <c r="H410" s="840"/>
      <c r="I410" s="840"/>
      <c r="J410" s="840"/>
      <c r="K410" s="840"/>
      <c r="L410" s="840"/>
      <c r="M410" s="840"/>
      <c r="N410" s="840"/>
      <c r="O410" s="840"/>
      <c r="P410" s="890"/>
      <c r="Q410" s="890"/>
      <c r="R410" s="840"/>
      <c r="S410" s="840"/>
      <c r="T410" s="840"/>
      <c r="U410" s="840"/>
      <c r="V410" s="840"/>
      <c r="W410" s="840"/>
      <c r="X410" s="840"/>
      <c r="Y410" s="840"/>
      <c r="Z410" s="840"/>
      <c r="AA410" s="840"/>
      <c r="AB410" s="840"/>
      <c r="AC410" s="840"/>
      <c r="AD410" s="888"/>
      <c r="AE410" s="840"/>
      <c r="AF410" s="840"/>
      <c r="AG410" s="840"/>
      <c r="AH410" s="840"/>
      <c r="AI410" s="888"/>
      <c r="AJ410" s="840"/>
    </row>
    <row r="411" spans="1:36" ht="15.75" customHeight="1">
      <c r="A411" s="840"/>
      <c r="B411" s="840"/>
      <c r="C411" s="840"/>
      <c r="D411" s="840"/>
      <c r="E411" s="840"/>
      <c r="F411" s="840"/>
      <c r="G411" s="840"/>
      <c r="H411" s="840"/>
      <c r="I411" s="840"/>
      <c r="J411" s="840"/>
      <c r="K411" s="840"/>
      <c r="L411" s="840"/>
      <c r="M411" s="840"/>
      <c r="N411" s="840"/>
      <c r="O411" s="840"/>
      <c r="P411" s="890"/>
      <c r="Q411" s="890"/>
      <c r="R411" s="840"/>
      <c r="S411" s="840"/>
      <c r="T411" s="840"/>
      <c r="U411" s="840"/>
      <c r="V411" s="840"/>
      <c r="W411" s="840"/>
      <c r="X411" s="840"/>
      <c r="Y411" s="840"/>
      <c r="Z411" s="840"/>
      <c r="AA411" s="840"/>
      <c r="AB411" s="840"/>
      <c r="AC411" s="840"/>
      <c r="AD411" s="888"/>
      <c r="AE411" s="840"/>
      <c r="AF411" s="840"/>
      <c r="AG411" s="840"/>
      <c r="AH411" s="840"/>
      <c r="AI411" s="888"/>
      <c r="AJ411" s="840"/>
    </row>
    <row r="412" spans="1:36" ht="15.75" customHeight="1">
      <c r="A412" s="840"/>
      <c r="B412" s="840"/>
      <c r="C412" s="840"/>
      <c r="D412" s="840"/>
      <c r="E412" s="840"/>
      <c r="F412" s="840"/>
      <c r="G412" s="840"/>
      <c r="H412" s="840"/>
      <c r="I412" s="840"/>
      <c r="J412" s="840"/>
      <c r="K412" s="840"/>
      <c r="L412" s="840"/>
      <c r="M412" s="840"/>
      <c r="N412" s="840"/>
      <c r="O412" s="840"/>
      <c r="P412" s="890"/>
      <c r="Q412" s="890"/>
      <c r="R412" s="840"/>
      <c r="S412" s="840"/>
      <c r="T412" s="840"/>
      <c r="U412" s="840"/>
      <c r="V412" s="840"/>
      <c r="W412" s="840"/>
      <c r="X412" s="840"/>
      <c r="Y412" s="840"/>
      <c r="Z412" s="840"/>
      <c r="AA412" s="840"/>
      <c r="AB412" s="840"/>
      <c r="AC412" s="840"/>
      <c r="AD412" s="888"/>
      <c r="AE412" s="840"/>
      <c r="AF412" s="840"/>
      <c r="AG412" s="840"/>
      <c r="AH412" s="840"/>
      <c r="AI412" s="888"/>
      <c r="AJ412" s="840"/>
    </row>
    <row r="413" spans="1:36" ht="15.75" customHeight="1">
      <c r="A413" s="840"/>
      <c r="B413" s="840"/>
      <c r="C413" s="840"/>
      <c r="D413" s="840"/>
      <c r="E413" s="840"/>
      <c r="F413" s="840"/>
      <c r="G413" s="840"/>
      <c r="H413" s="840"/>
      <c r="I413" s="840"/>
      <c r="J413" s="840"/>
      <c r="K413" s="840"/>
      <c r="L413" s="840"/>
      <c r="M413" s="840"/>
      <c r="N413" s="840"/>
      <c r="O413" s="840"/>
      <c r="P413" s="890"/>
      <c r="Q413" s="890"/>
      <c r="R413" s="840"/>
      <c r="S413" s="840"/>
      <c r="T413" s="840"/>
      <c r="U413" s="840"/>
      <c r="V413" s="840"/>
      <c r="W413" s="840"/>
      <c r="X413" s="840"/>
      <c r="Y413" s="840"/>
      <c r="Z413" s="840"/>
      <c r="AA413" s="840"/>
      <c r="AB413" s="840"/>
      <c r="AC413" s="840"/>
      <c r="AD413" s="888"/>
      <c r="AE413" s="840"/>
      <c r="AF413" s="840"/>
      <c r="AG413" s="840"/>
      <c r="AH413" s="840"/>
      <c r="AI413" s="888"/>
      <c r="AJ413" s="840"/>
    </row>
    <row r="414" spans="1:36" ht="15.75" customHeight="1">
      <c r="A414" s="840"/>
      <c r="B414" s="840"/>
      <c r="C414" s="840"/>
      <c r="D414" s="840"/>
      <c r="E414" s="840"/>
      <c r="F414" s="840"/>
      <c r="G414" s="840"/>
      <c r="H414" s="840"/>
      <c r="I414" s="840"/>
      <c r="J414" s="840"/>
      <c r="K414" s="840"/>
      <c r="L414" s="840"/>
      <c r="M414" s="840"/>
      <c r="N414" s="840"/>
      <c r="O414" s="840"/>
      <c r="P414" s="890"/>
      <c r="Q414" s="890"/>
      <c r="R414" s="840"/>
      <c r="S414" s="840"/>
      <c r="T414" s="840"/>
      <c r="U414" s="840"/>
      <c r="V414" s="840"/>
      <c r="W414" s="840"/>
      <c r="X414" s="840"/>
      <c r="Y414" s="840"/>
      <c r="Z414" s="840"/>
      <c r="AA414" s="840"/>
      <c r="AB414" s="840"/>
      <c r="AC414" s="840"/>
      <c r="AD414" s="888"/>
      <c r="AE414" s="840"/>
      <c r="AF414" s="840"/>
      <c r="AG414" s="840"/>
      <c r="AH414" s="840"/>
      <c r="AI414" s="888"/>
      <c r="AJ414" s="840"/>
    </row>
    <row r="415" spans="1:36" ht="15.75" customHeight="1">
      <c r="A415" s="840"/>
      <c r="B415" s="840"/>
      <c r="C415" s="840"/>
      <c r="D415" s="840"/>
      <c r="E415" s="840"/>
      <c r="F415" s="840"/>
      <c r="G415" s="840"/>
      <c r="H415" s="840"/>
      <c r="I415" s="840"/>
      <c r="J415" s="840"/>
      <c r="K415" s="840"/>
      <c r="L415" s="840"/>
      <c r="M415" s="840"/>
      <c r="N415" s="840"/>
      <c r="O415" s="840"/>
      <c r="P415" s="890"/>
      <c r="Q415" s="890"/>
      <c r="R415" s="840"/>
      <c r="S415" s="840"/>
      <c r="T415" s="840"/>
      <c r="U415" s="840"/>
      <c r="V415" s="840"/>
      <c r="W415" s="840"/>
      <c r="X415" s="840"/>
      <c r="Y415" s="840"/>
      <c r="Z415" s="840"/>
      <c r="AA415" s="840"/>
      <c r="AB415" s="840"/>
      <c r="AC415" s="840"/>
      <c r="AD415" s="888"/>
      <c r="AE415" s="840"/>
      <c r="AF415" s="840"/>
      <c r="AG415" s="840"/>
      <c r="AH415" s="840"/>
      <c r="AI415" s="888"/>
      <c r="AJ415" s="840"/>
    </row>
    <row r="416" spans="1:36" ht="15.75" customHeight="1">
      <c r="A416" s="840"/>
      <c r="B416" s="840"/>
      <c r="C416" s="840"/>
      <c r="D416" s="840"/>
      <c r="E416" s="840"/>
      <c r="F416" s="840"/>
      <c r="G416" s="840"/>
      <c r="H416" s="840"/>
      <c r="I416" s="840"/>
      <c r="J416" s="840"/>
      <c r="K416" s="840"/>
      <c r="L416" s="840"/>
      <c r="M416" s="840"/>
      <c r="N416" s="840"/>
      <c r="O416" s="840"/>
      <c r="P416" s="890"/>
      <c r="Q416" s="890"/>
      <c r="R416" s="840"/>
      <c r="S416" s="840"/>
      <c r="T416" s="840"/>
      <c r="U416" s="840"/>
      <c r="V416" s="840"/>
      <c r="W416" s="840"/>
      <c r="X416" s="840"/>
      <c r="Y416" s="840"/>
      <c r="Z416" s="840"/>
      <c r="AA416" s="840"/>
      <c r="AB416" s="840"/>
      <c r="AC416" s="840"/>
      <c r="AD416" s="888"/>
      <c r="AE416" s="840"/>
      <c r="AF416" s="840"/>
      <c r="AG416" s="840"/>
      <c r="AH416" s="840"/>
      <c r="AI416" s="888"/>
      <c r="AJ416" s="840"/>
    </row>
    <row r="417" spans="1:36" ht="15.75" customHeight="1">
      <c r="A417" s="840"/>
      <c r="B417" s="840"/>
      <c r="C417" s="840"/>
      <c r="D417" s="840"/>
      <c r="E417" s="840"/>
      <c r="F417" s="840"/>
      <c r="G417" s="840"/>
      <c r="H417" s="840"/>
      <c r="I417" s="840"/>
      <c r="J417" s="840"/>
      <c r="K417" s="840"/>
      <c r="L417" s="840"/>
      <c r="M417" s="840"/>
      <c r="N417" s="840"/>
      <c r="O417" s="840"/>
      <c r="P417" s="890"/>
      <c r="Q417" s="890"/>
      <c r="R417" s="840"/>
      <c r="S417" s="840"/>
      <c r="T417" s="840"/>
      <c r="U417" s="840"/>
      <c r="V417" s="840"/>
      <c r="W417" s="840"/>
      <c r="X417" s="840"/>
      <c r="Y417" s="840"/>
      <c r="Z417" s="840"/>
      <c r="AA417" s="840"/>
      <c r="AB417" s="840"/>
      <c r="AC417" s="840"/>
      <c r="AD417" s="888"/>
      <c r="AE417" s="840"/>
      <c r="AF417" s="840"/>
      <c r="AG417" s="840"/>
      <c r="AH417" s="840"/>
      <c r="AI417" s="888"/>
      <c r="AJ417" s="840"/>
    </row>
    <row r="418" spans="1:36" ht="15.75" customHeight="1">
      <c r="A418" s="840"/>
      <c r="B418" s="840"/>
      <c r="C418" s="840"/>
      <c r="D418" s="840"/>
      <c r="E418" s="840"/>
      <c r="F418" s="840"/>
      <c r="G418" s="840"/>
      <c r="H418" s="840"/>
      <c r="I418" s="840"/>
      <c r="J418" s="840"/>
      <c r="K418" s="840"/>
      <c r="L418" s="840"/>
      <c r="M418" s="840"/>
      <c r="N418" s="840"/>
      <c r="O418" s="840"/>
      <c r="P418" s="890"/>
      <c r="Q418" s="890"/>
      <c r="R418" s="840"/>
      <c r="S418" s="840"/>
      <c r="T418" s="840"/>
      <c r="U418" s="840"/>
      <c r="V418" s="840"/>
      <c r="W418" s="840"/>
      <c r="X418" s="840"/>
      <c r="Y418" s="840"/>
      <c r="Z418" s="840"/>
      <c r="AA418" s="840"/>
      <c r="AB418" s="840"/>
      <c r="AC418" s="840"/>
      <c r="AD418" s="888"/>
      <c r="AE418" s="840"/>
      <c r="AF418" s="840"/>
      <c r="AG418" s="840"/>
      <c r="AH418" s="840"/>
      <c r="AI418" s="888"/>
      <c r="AJ418" s="840"/>
    </row>
    <row r="419" spans="1:36" ht="15.75" customHeight="1">
      <c r="A419" s="840"/>
      <c r="B419" s="840"/>
      <c r="C419" s="840"/>
      <c r="D419" s="840"/>
      <c r="E419" s="840"/>
      <c r="F419" s="840"/>
      <c r="G419" s="840"/>
      <c r="H419" s="840"/>
      <c r="I419" s="840"/>
      <c r="J419" s="840"/>
      <c r="K419" s="840"/>
      <c r="L419" s="840"/>
      <c r="M419" s="840"/>
      <c r="N419" s="840"/>
      <c r="O419" s="840"/>
      <c r="P419" s="890"/>
      <c r="Q419" s="890"/>
      <c r="R419" s="840"/>
      <c r="S419" s="840"/>
      <c r="T419" s="840"/>
      <c r="U419" s="840"/>
      <c r="V419" s="840"/>
      <c r="W419" s="840"/>
      <c r="X419" s="840"/>
      <c r="Y419" s="840"/>
      <c r="Z419" s="840"/>
      <c r="AA419" s="840"/>
      <c r="AB419" s="840"/>
      <c r="AC419" s="840"/>
      <c r="AD419" s="888"/>
      <c r="AE419" s="840"/>
      <c r="AF419" s="840"/>
      <c r="AG419" s="840"/>
      <c r="AH419" s="840"/>
      <c r="AI419" s="888"/>
      <c r="AJ419" s="840"/>
    </row>
    <row r="420" spans="1:36" ht="15.75" customHeight="1">
      <c r="A420" s="840"/>
      <c r="B420" s="840"/>
      <c r="C420" s="840"/>
      <c r="D420" s="840"/>
      <c r="E420" s="840"/>
      <c r="F420" s="840"/>
      <c r="G420" s="840"/>
      <c r="H420" s="840"/>
      <c r="I420" s="840"/>
      <c r="J420" s="840"/>
      <c r="K420" s="840"/>
      <c r="L420" s="840"/>
      <c r="M420" s="840"/>
      <c r="N420" s="840"/>
      <c r="O420" s="840"/>
      <c r="P420" s="890"/>
      <c r="Q420" s="890"/>
      <c r="R420" s="840"/>
      <c r="S420" s="840"/>
      <c r="T420" s="840"/>
      <c r="U420" s="840"/>
      <c r="V420" s="840"/>
      <c r="W420" s="840"/>
      <c r="X420" s="840"/>
      <c r="Y420" s="840"/>
      <c r="Z420" s="840"/>
      <c r="AA420" s="840"/>
      <c r="AB420" s="840"/>
      <c r="AC420" s="840"/>
      <c r="AD420" s="888"/>
      <c r="AE420" s="840"/>
      <c r="AF420" s="840"/>
      <c r="AG420" s="840"/>
      <c r="AH420" s="840"/>
      <c r="AI420" s="888"/>
      <c r="AJ420" s="840"/>
    </row>
    <row r="421" spans="1:36" ht="15.75" customHeight="1">
      <c r="A421" s="840"/>
      <c r="B421" s="840"/>
      <c r="C421" s="840"/>
      <c r="D421" s="840"/>
      <c r="E421" s="840"/>
      <c r="F421" s="840"/>
      <c r="G421" s="840"/>
      <c r="H421" s="840"/>
      <c r="I421" s="840"/>
      <c r="J421" s="840"/>
      <c r="K421" s="840"/>
      <c r="L421" s="840"/>
      <c r="M421" s="840"/>
      <c r="N421" s="840"/>
      <c r="O421" s="840"/>
      <c r="P421" s="890"/>
      <c r="Q421" s="890"/>
      <c r="R421" s="840"/>
      <c r="S421" s="840"/>
      <c r="T421" s="840"/>
      <c r="U421" s="840"/>
      <c r="V421" s="840"/>
      <c r="W421" s="840"/>
      <c r="X421" s="840"/>
      <c r="Y421" s="840"/>
      <c r="Z421" s="840"/>
      <c r="AA421" s="840"/>
      <c r="AB421" s="840"/>
      <c r="AC421" s="840"/>
      <c r="AD421" s="888"/>
      <c r="AE421" s="840"/>
      <c r="AF421" s="840"/>
      <c r="AG421" s="840"/>
      <c r="AH421" s="840"/>
      <c r="AI421" s="888"/>
      <c r="AJ421" s="840"/>
    </row>
    <row r="422" spans="1:36" ht="15.75" customHeight="1">
      <c r="A422" s="840"/>
      <c r="B422" s="840"/>
      <c r="C422" s="840"/>
      <c r="D422" s="840"/>
      <c r="E422" s="840"/>
      <c r="F422" s="840"/>
      <c r="G422" s="840"/>
      <c r="H422" s="840"/>
      <c r="I422" s="840"/>
      <c r="J422" s="840"/>
      <c r="K422" s="840"/>
      <c r="L422" s="840"/>
      <c r="M422" s="840"/>
      <c r="N422" s="840"/>
      <c r="O422" s="840"/>
      <c r="P422" s="890"/>
      <c r="Q422" s="890"/>
      <c r="R422" s="840"/>
      <c r="S422" s="840"/>
      <c r="T422" s="840"/>
      <c r="U422" s="840"/>
      <c r="V422" s="840"/>
      <c r="W422" s="840"/>
      <c r="X422" s="840"/>
      <c r="Y422" s="840"/>
      <c r="Z422" s="840"/>
      <c r="AA422" s="840"/>
      <c r="AB422" s="840"/>
      <c r="AC422" s="840"/>
      <c r="AD422" s="888"/>
      <c r="AE422" s="840"/>
      <c r="AF422" s="840"/>
      <c r="AG422" s="840"/>
      <c r="AH422" s="840"/>
      <c r="AI422" s="888"/>
      <c r="AJ422" s="840"/>
    </row>
    <row r="423" spans="1:36" ht="15.75" customHeight="1">
      <c r="A423" s="840"/>
      <c r="B423" s="840"/>
      <c r="C423" s="840"/>
      <c r="D423" s="840"/>
      <c r="E423" s="840"/>
      <c r="F423" s="840"/>
      <c r="G423" s="840"/>
      <c r="H423" s="840"/>
      <c r="I423" s="840"/>
      <c r="J423" s="840"/>
      <c r="K423" s="840"/>
      <c r="L423" s="840"/>
      <c r="M423" s="840"/>
      <c r="N423" s="840"/>
      <c r="O423" s="840"/>
      <c r="P423" s="890"/>
      <c r="Q423" s="890"/>
      <c r="R423" s="840"/>
      <c r="S423" s="840"/>
      <c r="T423" s="840"/>
      <c r="U423" s="840"/>
      <c r="V423" s="840"/>
      <c r="W423" s="840"/>
      <c r="X423" s="840"/>
      <c r="Y423" s="840"/>
      <c r="Z423" s="840"/>
      <c r="AA423" s="840"/>
      <c r="AB423" s="840"/>
      <c r="AC423" s="840"/>
      <c r="AD423" s="888"/>
      <c r="AE423" s="840"/>
      <c r="AF423" s="840"/>
      <c r="AG423" s="840"/>
      <c r="AH423" s="840"/>
      <c r="AI423" s="888"/>
      <c r="AJ423" s="840"/>
    </row>
    <row r="424" spans="1:36" ht="15.75" customHeight="1">
      <c r="A424" s="840"/>
      <c r="B424" s="840"/>
      <c r="C424" s="840"/>
      <c r="D424" s="840"/>
      <c r="E424" s="840"/>
      <c r="F424" s="840"/>
      <c r="G424" s="840"/>
      <c r="H424" s="840"/>
      <c r="I424" s="840"/>
      <c r="J424" s="840"/>
      <c r="K424" s="840"/>
      <c r="L424" s="840"/>
      <c r="M424" s="840"/>
      <c r="N424" s="840"/>
      <c r="O424" s="840"/>
      <c r="P424" s="890"/>
      <c r="Q424" s="890"/>
      <c r="R424" s="840"/>
      <c r="S424" s="840"/>
      <c r="T424" s="840"/>
      <c r="U424" s="840"/>
      <c r="V424" s="840"/>
      <c r="W424" s="840"/>
      <c r="X424" s="840"/>
      <c r="Y424" s="840"/>
      <c r="Z424" s="840"/>
      <c r="AA424" s="840"/>
      <c r="AB424" s="840"/>
      <c r="AC424" s="840"/>
      <c r="AD424" s="888"/>
      <c r="AE424" s="840"/>
      <c r="AF424" s="840"/>
      <c r="AG424" s="840"/>
      <c r="AH424" s="840"/>
      <c r="AI424" s="888"/>
      <c r="AJ424" s="840"/>
    </row>
    <row r="425" spans="1:36" ht="15.75" customHeight="1">
      <c r="A425" s="840"/>
      <c r="B425" s="840"/>
      <c r="C425" s="840"/>
      <c r="D425" s="840"/>
      <c r="E425" s="840"/>
      <c r="F425" s="840"/>
      <c r="G425" s="840"/>
      <c r="H425" s="840"/>
      <c r="I425" s="840"/>
      <c r="J425" s="840"/>
      <c r="K425" s="840"/>
      <c r="L425" s="840"/>
      <c r="M425" s="840"/>
      <c r="N425" s="840"/>
      <c r="O425" s="840"/>
      <c r="P425" s="890"/>
      <c r="Q425" s="890"/>
      <c r="R425" s="840"/>
      <c r="S425" s="840"/>
      <c r="T425" s="840"/>
      <c r="U425" s="840"/>
      <c r="V425" s="840"/>
      <c r="W425" s="840"/>
      <c r="X425" s="840"/>
      <c r="Y425" s="840"/>
      <c r="Z425" s="840"/>
      <c r="AA425" s="840"/>
      <c r="AB425" s="840"/>
      <c r="AC425" s="840"/>
      <c r="AD425" s="888"/>
      <c r="AE425" s="840"/>
      <c r="AF425" s="840"/>
      <c r="AG425" s="840"/>
      <c r="AH425" s="840"/>
      <c r="AI425" s="888"/>
      <c r="AJ425" s="840"/>
    </row>
    <row r="426" spans="1:36" ht="15.75" customHeight="1">
      <c r="A426" s="840"/>
      <c r="B426" s="840"/>
      <c r="C426" s="840"/>
      <c r="D426" s="840"/>
      <c r="E426" s="840"/>
      <c r="F426" s="840"/>
      <c r="G426" s="840"/>
      <c r="H426" s="840"/>
      <c r="I426" s="840"/>
      <c r="J426" s="840"/>
      <c r="K426" s="840"/>
      <c r="L426" s="840"/>
      <c r="M426" s="840"/>
      <c r="N426" s="840"/>
      <c r="O426" s="840"/>
      <c r="P426" s="890"/>
      <c r="Q426" s="890"/>
      <c r="R426" s="840"/>
      <c r="S426" s="840"/>
      <c r="T426" s="840"/>
      <c r="U426" s="840"/>
      <c r="V426" s="840"/>
      <c r="W426" s="840"/>
      <c r="X426" s="840"/>
      <c r="Y426" s="840"/>
      <c r="Z426" s="840"/>
      <c r="AA426" s="840"/>
      <c r="AB426" s="840"/>
      <c r="AC426" s="840"/>
      <c r="AD426" s="888"/>
      <c r="AE426" s="840"/>
      <c r="AF426" s="840"/>
      <c r="AG426" s="840"/>
      <c r="AH426" s="840"/>
      <c r="AI426" s="888"/>
      <c r="AJ426" s="840"/>
    </row>
    <row r="427" spans="1:36" ht="15.75" customHeight="1">
      <c r="A427" s="840"/>
      <c r="B427" s="840"/>
      <c r="C427" s="840"/>
      <c r="D427" s="840"/>
      <c r="E427" s="840"/>
      <c r="F427" s="840"/>
      <c r="G427" s="840"/>
      <c r="H427" s="840"/>
      <c r="I427" s="840"/>
      <c r="J427" s="840"/>
      <c r="K427" s="840"/>
      <c r="L427" s="840"/>
      <c r="M427" s="840"/>
      <c r="N427" s="840"/>
      <c r="O427" s="840"/>
      <c r="P427" s="890"/>
      <c r="Q427" s="890"/>
      <c r="R427" s="840"/>
      <c r="S427" s="840"/>
      <c r="T427" s="840"/>
      <c r="U427" s="840"/>
      <c r="V427" s="840"/>
      <c r="W427" s="840"/>
      <c r="X427" s="840"/>
      <c r="Y427" s="840"/>
      <c r="Z427" s="840"/>
      <c r="AA427" s="840"/>
      <c r="AB427" s="840"/>
      <c r="AC427" s="840"/>
      <c r="AD427" s="888"/>
      <c r="AE427" s="840"/>
      <c r="AF427" s="840"/>
      <c r="AG427" s="840"/>
      <c r="AH427" s="840"/>
      <c r="AI427" s="888"/>
      <c r="AJ427" s="840"/>
    </row>
    <row r="428" spans="1:36" ht="15.75" customHeight="1">
      <c r="A428" s="840"/>
      <c r="B428" s="840"/>
      <c r="C428" s="840"/>
      <c r="D428" s="840"/>
      <c r="E428" s="840"/>
      <c r="F428" s="840"/>
      <c r="G428" s="840"/>
      <c r="H428" s="840"/>
      <c r="I428" s="840"/>
      <c r="J428" s="840"/>
      <c r="K428" s="840"/>
      <c r="L428" s="840"/>
      <c r="M428" s="840"/>
      <c r="N428" s="840"/>
      <c r="O428" s="840"/>
      <c r="P428" s="890"/>
      <c r="Q428" s="890"/>
      <c r="R428" s="840"/>
      <c r="S428" s="840"/>
      <c r="T428" s="840"/>
      <c r="U428" s="840"/>
      <c r="V428" s="840"/>
      <c r="W428" s="840"/>
      <c r="X428" s="840"/>
      <c r="Y428" s="840"/>
      <c r="Z428" s="840"/>
      <c r="AA428" s="840"/>
      <c r="AB428" s="840"/>
      <c r="AC428" s="840"/>
      <c r="AD428" s="888"/>
      <c r="AE428" s="840"/>
      <c r="AF428" s="840"/>
      <c r="AG428" s="840"/>
      <c r="AH428" s="840"/>
      <c r="AI428" s="888"/>
      <c r="AJ428" s="840"/>
    </row>
    <row r="429" spans="1:36" ht="15.75" customHeight="1">
      <c r="A429" s="840"/>
      <c r="B429" s="840"/>
      <c r="C429" s="840"/>
      <c r="D429" s="840"/>
      <c r="E429" s="840"/>
      <c r="F429" s="840"/>
      <c r="G429" s="840"/>
      <c r="H429" s="840"/>
      <c r="I429" s="840"/>
      <c r="J429" s="840"/>
      <c r="K429" s="840"/>
      <c r="L429" s="840"/>
      <c r="M429" s="840"/>
      <c r="N429" s="840"/>
      <c r="O429" s="840"/>
      <c r="P429" s="890"/>
      <c r="Q429" s="890"/>
      <c r="R429" s="840"/>
      <c r="S429" s="840"/>
      <c r="T429" s="840"/>
      <c r="U429" s="840"/>
      <c r="V429" s="840"/>
      <c r="W429" s="840"/>
      <c r="X429" s="840"/>
      <c r="Y429" s="840"/>
      <c r="Z429" s="840"/>
      <c r="AA429" s="840"/>
      <c r="AB429" s="840"/>
      <c r="AC429" s="840"/>
      <c r="AD429" s="888"/>
      <c r="AE429" s="840"/>
      <c r="AF429" s="840"/>
      <c r="AG429" s="840"/>
      <c r="AH429" s="840"/>
      <c r="AI429" s="888"/>
      <c r="AJ429" s="840"/>
    </row>
    <row r="430" spans="1:36" ht="15.75" customHeight="1">
      <c r="A430" s="840"/>
      <c r="B430" s="840"/>
      <c r="C430" s="840"/>
      <c r="D430" s="840"/>
      <c r="E430" s="840"/>
      <c r="F430" s="840"/>
      <c r="G430" s="840"/>
      <c r="H430" s="840"/>
      <c r="I430" s="840"/>
      <c r="J430" s="840"/>
      <c r="K430" s="840"/>
      <c r="L430" s="840"/>
      <c r="M430" s="840"/>
      <c r="N430" s="840"/>
      <c r="O430" s="840"/>
      <c r="P430" s="890"/>
      <c r="Q430" s="890"/>
      <c r="R430" s="840"/>
      <c r="S430" s="840"/>
      <c r="T430" s="840"/>
      <c r="U430" s="840"/>
      <c r="V430" s="840"/>
      <c r="W430" s="840"/>
      <c r="X430" s="840"/>
      <c r="Y430" s="840"/>
      <c r="Z430" s="840"/>
      <c r="AA430" s="840"/>
      <c r="AB430" s="840"/>
      <c r="AC430" s="840"/>
      <c r="AD430" s="888"/>
      <c r="AE430" s="840"/>
      <c r="AF430" s="840"/>
      <c r="AG430" s="840"/>
      <c r="AH430" s="840"/>
      <c r="AI430" s="888"/>
      <c r="AJ430" s="840"/>
    </row>
    <row r="431" spans="1:36" ht="15.75" customHeight="1">
      <c r="A431" s="840"/>
      <c r="B431" s="840"/>
      <c r="C431" s="840"/>
      <c r="D431" s="840"/>
      <c r="E431" s="840"/>
      <c r="F431" s="840"/>
      <c r="G431" s="840"/>
      <c r="H431" s="840"/>
      <c r="I431" s="840"/>
      <c r="J431" s="840"/>
      <c r="K431" s="840"/>
      <c r="L431" s="840"/>
      <c r="M431" s="840"/>
      <c r="N431" s="840"/>
      <c r="O431" s="840"/>
      <c r="P431" s="890"/>
      <c r="Q431" s="890"/>
      <c r="R431" s="840"/>
      <c r="S431" s="840"/>
      <c r="T431" s="840"/>
      <c r="U431" s="840"/>
      <c r="V431" s="840"/>
      <c r="W431" s="840"/>
      <c r="X431" s="840"/>
      <c r="Y431" s="840"/>
      <c r="Z431" s="840"/>
      <c r="AA431" s="840"/>
      <c r="AB431" s="840"/>
      <c r="AC431" s="840"/>
      <c r="AD431" s="888"/>
      <c r="AE431" s="840"/>
      <c r="AF431" s="840"/>
      <c r="AG431" s="840"/>
      <c r="AH431" s="840"/>
      <c r="AI431" s="888"/>
      <c r="AJ431" s="840"/>
    </row>
    <row r="432" spans="1:36" ht="15.75" customHeight="1">
      <c r="A432" s="840"/>
      <c r="B432" s="840"/>
      <c r="C432" s="840"/>
      <c r="D432" s="840"/>
      <c r="E432" s="840"/>
      <c r="F432" s="840"/>
      <c r="G432" s="840"/>
      <c r="H432" s="840"/>
      <c r="I432" s="840"/>
      <c r="J432" s="840"/>
      <c r="K432" s="840"/>
      <c r="L432" s="840"/>
      <c r="M432" s="840"/>
      <c r="N432" s="840"/>
      <c r="O432" s="840"/>
      <c r="P432" s="890"/>
      <c r="Q432" s="890"/>
      <c r="R432" s="840"/>
      <c r="S432" s="840"/>
      <c r="T432" s="840"/>
      <c r="U432" s="840"/>
      <c r="V432" s="840"/>
      <c r="W432" s="840"/>
      <c r="X432" s="840"/>
      <c r="Y432" s="840"/>
      <c r="Z432" s="840"/>
      <c r="AA432" s="840"/>
      <c r="AB432" s="840"/>
      <c r="AC432" s="840"/>
      <c r="AD432" s="888"/>
      <c r="AE432" s="840"/>
      <c r="AF432" s="840"/>
      <c r="AG432" s="840"/>
      <c r="AH432" s="840"/>
      <c r="AI432" s="888"/>
      <c r="AJ432" s="840"/>
    </row>
    <row r="433" spans="1:36" ht="15.75" customHeight="1">
      <c r="A433" s="840"/>
      <c r="B433" s="840"/>
      <c r="C433" s="840"/>
      <c r="D433" s="840"/>
      <c r="E433" s="840"/>
      <c r="F433" s="840"/>
      <c r="G433" s="840"/>
      <c r="H433" s="840"/>
      <c r="I433" s="840"/>
      <c r="J433" s="840"/>
      <c r="K433" s="840"/>
      <c r="L433" s="840"/>
      <c r="M433" s="840"/>
      <c r="N433" s="840"/>
      <c r="O433" s="840"/>
      <c r="P433" s="890"/>
      <c r="Q433" s="890"/>
      <c r="R433" s="840"/>
      <c r="S433" s="840"/>
      <c r="T433" s="840"/>
      <c r="U433" s="840"/>
      <c r="V433" s="840"/>
      <c r="W433" s="840"/>
      <c r="X433" s="840"/>
      <c r="Y433" s="840"/>
      <c r="Z433" s="840"/>
      <c r="AA433" s="840"/>
      <c r="AB433" s="840"/>
      <c r="AC433" s="840"/>
      <c r="AD433" s="888"/>
      <c r="AE433" s="840"/>
      <c r="AF433" s="840"/>
      <c r="AG433" s="840"/>
      <c r="AH433" s="840"/>
      <c r="AI433" s="888"/>
      <c r="AJ433" s="840"/>
    </row>
    <row r="434" spans="1:36" ht="15.75" customHeight="1">
      <c r="A434" s="840"/>
      <c r="B434" s="840"/>
      <c r="C434" s="840"/>
      <c r="D434" s="840"/>
      <c r="E434" s="840"/>
      <c r="F434" s="840"/>
      <c r="G434" s="840"/>
      <c r="H434" s="840"/>
      <c r="I434" s="840"/>
      <c r="J434" s="840"/>
      <c r="K434" s="840"/>
      <c r="L434" s="840"/>
      <c r="M434" s="840"/>
      <c r="N434" s="840"/>
      <c r="O434" s="840"/>
      <c r="P434" s="890"/>
      <c r="Q434" s="890"/>
      <c r="R434" s="840"/>
      <c r="S434" s="840"/>
      <c r="T434" s="840"/>
      <c r="U434" s="840"/>
      <c r="V434" s="840"/>
      <c r="W434" s="840"/>
      <c r="X434" s="840"/>
      <c r="Y434" s="840"/>
      <c r="Z434" s="840"/>
      <c r="AA434" s="840"/>
      <c r="AB434" s="840"/>
      <c r="AC434" s="840"/>
      <c r="AD434" s="888"/>
      <c r="AE434" s="840"/>
      <c r="AF434" s="840"/>
      <c r="AG434" s="840"/>
      <c r="AH434" s="840"/>
      <c r="AI434" s="888"/>
      <c r="AJ434" s="840"/>
    </row>
    <row r="435" spans="1:36" ht="15.75" customHeight="1">
      <c r="A435" s="840"/>
      <c r="B435" s="840"/>
      <c r="C435" s="840"/>
      <c r="D435" s="840"/>
      <c r="E435" s="840"/>
      <c r="F435" s="840"/>
      <c r="G435" s="840"/>
      <c r="H435" s="840"/>
      <c r="I435" s="840"/>
      <c r="J435" s="840"/>
      <c r="K435" s="840"/>
      <c r="L435" s="840"/>
      <c r="M435" s="840"/>
      <c r="N435" s="840"/>
      <c r="O435" s="840"/>
      <c r="P435" s="890"/>
      <c r="Q435" s="890"/>
      <c r="R435" s="840"/>
      <c r="S435" s="840"/>
      <c r="T435" s="840"/>
      <c r="U435" s="840"/>
      <c r="V435" s="840"/>
      <c r="W435" s="840"/>
      <c r="X435" s="840"/>
      <c r="Y435" s="840"/>
      <c r="Z435" s="840"/>
      <c r="AA435" s="840"/>
      <c r="AB435" s="840"/>
      <c r="AC435" s="840"/>
      <c r="AD435" s="888"/>
      <c r="AE435" s="840"/>
      <c r="AF435" s="840"/>
      <c r="AG435" s="840"/>
      <c r="AH435" s="840"/>
      <c r="AI435" s="888"/>
      <c r="AJ435" s="840"/>
    </row>
    <row r="436" spans="1:36" ht="15.75" customHeight="1">
      <c r="A436" s="840"/>
      <c r="B436" s="840"/>
      <c r="C436" s="840"/>
      <c r="D436" s="840"/>
      <c r="E436" s="840"/>
      <c r="F436" s="840"/>
      <c r="G436" s="840"/>
      <c r="H436" s="840"/>
      <c r="I436" s="840"/>
      <c r="J436" s="840"/>
      <c r="K436" s="840"/>
      <c r="L436" s="840"/>
      <c r="M436" s="840"/>
      <c r="N436" s="840"/>
      <c r="O436" s="840"/>
      <c r="P436" s="890"/>
      <c r="Q436" s="890"/>
      <c r="R436" s="840"/>
      <c r="S436" s="840"/>
      <c r="T436" s="840"/>
      <c r="U436" s="840"/>
      <c r="V436" s="840"/>
      <c r="W436" s="840"/>
      <c r="X436" s="840"/>
      <c r="Y436" s="840"/>
      <c r="Z436" s="840"/>
      <c r="AA436" s="840"/>
      <c r="AB436" s="840"/>
      <c r="AC436" s="840"/>
      <c r="AD436" s="888"/>
      <c r="AE436" s="840"/>
      <c r="AF436" s="840"/>
      <c r="AG436" s="840"/>
      <c r="AH436" s="840"/>
      <c r="AI436" s="888"/>
      <c r="AJ436" s="840"/>
    </row>
    <row r="437" spans="1:36" ht="15.75" customHeight="1">
      <c r="A437" s="840"/>
      <c r="B437" s="840"/>
      <c r="C437" s="840"/>
      <c r="D437" s="840"/>
      <c r="E437" s="840"/>
      <c r="F437" s="840"/>
      <c r="G437" s="840"/>
      <c r="H437" s="840"/>
      <c r="I437" s="840"/>
      <c r="J437" s="840"/>
      <c r="K437" s="840"/>
      <c r="L437" s="840"/>
      <c r="M437" s="840"/>
      <c r="N437" s="840"/>
      <c r="O437" s="840"/>
      <c r="P437" s="890"/>
      <c r="Q437" s="890"/>
      <c r="R437" s="840"/>
      <c r="S437" s="840"/>
      <c r="T437" s="840"/>
      <c r="U437" s="840"/>
      <c r="V437" s="840"/>
      <c r="W437" s="840"/>
      <c r="X437" s="840"/>
      <c r="Y437" s="840"/>
      <c r="Z437" s="840"/>
      <c r="AA437" s="840"/>
      <c r="AB437" s="840"/>
      <c r="AC437" s="840"/>
      <c r="AD437" s="888"/>
      <c r="AE437" s="840"/>
      <c r="AF437" s="840"/>
      <c r="AG437" s="840"/>
      <c r="AH437" s="840"/>
      <c r="AI437" s="888"/>
      <c r="AJ437" s="840"/>
    </row>
    <row r="438" spans="1:36" ht="15.75" customHeight="1">
      <c r="A438" s="840"/>
      <c r="B438" s="840"/>
      <c r="C438" s="840"/>
      <c r="D438" s="840"/>
      <c r="E438" s="840"/>
      <c r="F438" s="840"/>
      <c r="G438" s="840"/>
      <c r="H438" s="840"/>
      <c r="I438" s="840"/>
      <c r="J438" s="840"/>
      <c r="K438" s="840"/>
      <c r="L438" s="840"/>
      <c r="M438" s="840"/>
      <c r="N438" s="840"/>
      <c r="O438" s="840"/>
      <c r="P438" s="890"/>
      <c r="Q438" s="890"/>
      <c r="R438" s="840"/>
      <c r="S438" s="840"/>
      <c r="T438" s="840"/>
      <c r="U438" s="840"/>
      <c r="V438" s="840"/>
      <c r="W438" s="840"/>
      <c r="X438" s="840"/>
      <c r="Y438" s="840"/>
      <c r="Z438" s="840"/>
      <c r="AA438" s="840"/>
      <c r="AB438" s="840"/>
      <c r="AC438" s="840"/>
      <c r="AD438" s="888"/>
      <c r="AE438" s="840"/>
      <c r="AF438" s="840"/>
      <c r="AG438" s="840"/>
      <c r="AH438" s="840"/>
      <c r="AI438" s="888"/>
      <c r="AJ438" s="840"/>
    </row>
    <row r="439" spans="1:36" ht="15.75" customHeight="1">
      <c r="A439" s="840"/>
      <c r="B439" s="840"/>
      <c r="C439" s="840"/>
      <c r="D439" s="840"/>
      <c r="E439" s="840"/>
      <c r="F439" s="840"/>
      <c r="G439" s="840"/>
      <c r="H439" s="840"/>
      <c r="I439" s="840"/>
      <c r="J439" s="840"/>
      <c r="K439" s="840"/>
      <c r="L439" s="840"/>
      <c r="M439" s="840"/>
      <c r="N439" s="840"/>
      <c r="O439" s="840"/>
      <c r="P439" s="890"/>
      <c r="Q439" s="890"/>
      <c r="R439" s="840"/>
      <c r="S439" s="840"/>
      <c r="T439" s="840"/>
      <c r="U439" s="840"/>
      <c r="V439" s="840"/>
      <c r="W439" s="840"/>
      <c r="X439" s="840"/>
      <c r="Y439" s="840"/>
      <c r="Z439" s="840"/>
      <c r="AA439" s="840"/>
      <c r="AB439" s="840"/>
      <c r="AC439" s="840"/>
      <c r="AD439" s="888"/>
      <c r="AE439" s="840"/>
      <c r="AF439" s="840"/>
      <c r="AG439" s="840"/>
      <c r="AH439" s="840"/>
      <c r="AI439" s="888"/>
      <c r="AJ439" s="840"/>
    </row>
    <row r="440" spans="1:36" ht="15.75" customHeight="1">
      <c r="A440" s="840"/>
      <c r="B440" s="840"/>
      <c r="C440" s="840"/>
      <c r="D440" s="840"/>
      <c r="E440" s="840"/>
      <c r="F440" s="840"/>
      <c r="G440" s="840"/>
      <c r="H440" s="840"/>
      <c r="I440" s="840"/>
      <c r="J440" s="840"/>
      <c r="K440" s="840"/>
      <c r="L440" s="840"/>
      <c r="M440" s="840"/>
      <c r="N440" s="840"/>
      <c r="O440" s="840"/>
      <c r="P440" s="890"/>
      <c r="Q440" s="890"/>
      <c r="R440" s="840"/>
      <c r="S440" s="840"/>
      <c r="T440" s="840"/>
      <c r="U440" s="840"/>
      <c r="V440" s="840"/>
      <c r="W440" s="840"/>
      <c r="X440" s="840"/>
      <c r="Y440" s="840"/>
      <c r="Z440" s="840"/>
      <c r="AA440" s="840"/>
      <c r="AB440" s="840"/>
      <c r="AC440" s="840"/>
      <c r="AD440" s="888"/>
      <c r="AE440" s="840"/>
      <c r="AF440" s="840"/>
      <c r="AG440" s="840"/>
      <c r="AH440" s="840"/>
      <c r="AI440" s="888"/>
      <c r="AJ440" s="840"/>
    </row>
    <row r="441" spans="1:36" ht="15.75" customHeight="1">
      <c r="A441" s="840"/>
      <c r="B441" s="840"/>
      <c r="C441" s="840"/>
      <c r="D441" s="840"/>
      <c r="E441" s="840"/>
      <c r="F441" s="840"/>
      <c r="G441" s="840"/>
      <c r="H441" s="840"/>
      <c r="I441" s="840"/>
      <c r="J441" s="840"/>
      <c r="K441" s="840"/>
      <c r="L441" s="840"/>
      <c r="M441" s="840"/>
      <c r="N441" s="840"/>
      <c r="O441" s="840"/>
      <c r="P441" s="890"/>
      <c r="Q441" s="890"/>
      <c r="R441" s="840"/>
      <c r="S441" s="840"/>
      <c r="T441" s="840"/>
      <c r="U441" s="840"/>
      <c r="V441" s="840"/>
      <c r="W441" s="840"/>
      <c r="X441" s="840"/>
      <c r="Y441" s="840"/>
      <c r="Z441" s="840"/>
      <c r="AA441" s="840"/>
      <c r="AB441" s="840"/>
      <c r="AC441" s="840"/>
      <c r="AD441" s="888"/>
      <c r="AE441" s="840"/>
      <c r="AF441" s="840"/>
      <c r="AG441" s="840"/>
      <c r="AH441" s="840"/>
      <c r="AI441" s="888"/>
      <c r="AJ441" s="840"/>
    </row>
    <row r="442" spans="1:36" ht="15.75" customHeight="1">
      <c r="A442" s="840"/>
      <c r="B442" s="840"/>
      <c r="C442" s="840"/>
      <c r="D442" s="840"/>
      <c r="E442" s="840"/>
      <c r="F442" s="840"/>
      <c r="G442" s="840"/>
      <c r="H442" s="840"/>
      <c r="I442" s="840"/>
      <c r="J442" s="840"/>
      <c r="K442" s="840"/>
      <c r="L442" s="840"/>
      <c r="M442" s="840"/>
      <c r="N442" s="840"/>
      <c r="O442" s="840"/>
      <c r="P442" s="890"/>
      <c r="Q442" s="890"/>
      <c r="R442" s="840"/>
      <c r="S442" s="840"/>
      <c r="T442" s="840"/>
      <c r="U442" s="840"/>
      <c r="V442" s="840"/>
      <c r="W442" s="840"/>
      <c r="X442" s="840"/>
      <c r="Y442" s="840"/>
      <c r="Z442" s="840"/>
      <c r="AA442" s="840"/>
      <c r="AB442" s="840"/>
      <c r="AC442" s="840"/>
      <c r="AD442" s="888"/>
      <c r="AE442" s="840"/>
      <c r="AF442" s="840"/>
      <c r="AG442" s="840"/>
      <c r="AH442" s="840"/>
      <c r="AI442" s="888"/>
      <c r="AJ442" s="840"/>
    </row>
    <row r="443" spans="1:36" ht="15.75" customHeight="1">
      <c r="A443" s="840"/>
      <c r="B443" s="840"/>
      <c r="C443" s="840"/>
      <c r="D443" s="840"/>
      <c r="E443" s="840"/>
      <c r="F443" s="840"/>
      <c r="G443" s="840"/>
      <c r="H443" s="840"/>
      <c r="I443" s="840"/>
      <c r="J443" s="840"/>
      <c r="K443" s="840"/>
      <c r="L443" s="840"/>
      <c r="M443" s="840"/>
      <c r="N443" s="840"/>
      <c r="O443" s="840"/>
      <c r="P443" s="890"/>
      <c r="Q443" s="890"/>
      <c r="R443" s="840"/>
      <c r="S443" s="840"/>
      <c r="T443" s="840"/>
      <c r="U443" s="840"/>
      <c r="V443" s="840"/>
      <c r="W443" s="840"/>
      <c r="X443" s="840"/>
      <c r="Y443" s="840"/>
      <c r="Z443" s="840"/>
      <c r="AA443" s="840"/>
      <c r="AB443" s="840"/>
      <c r="AC443" s="840"/>
      <c r="AD443" s="888"/>
      <c r="AE443" s="840"/>
      <c r="AF443" s="840"/>
      <c r="AG443" s="840"/>
      <c r="AH443" s="840"/>
      <c r="AI443" s="888"/>
      <c r="AJ443" s="840"/>
    </row>
    <row r="444" spans="1:36" ht="15.75" customHeight="1">
      <c r="A444" s="840"/>
      <c r="B444" s="840"/>
      <c r="C444" s="840"/>
      <c r="D444" s="840"/>
      <c r="E444" s="840"/>
      <c r="F444" s="840"/>
      <c r="G444" s="840"/>
      <c r="H444" s="840"/>
      <c r="I444" s="840"/>
      <c r="J444" s="840"/>
      <c r="K444" s="840"/>
      <c r="L444" s="840"/>
      <c r="M444" s="840"/>
      <c r="N444" s="840"/>
      <c r="O444" s="840"/>
      <c r="P444" s="890"/>
      <c r="Q444" s="890"/>
      <c r="R444" s="840"/>
      <c r="S444" s="840"/>
      <c r="T444" s="840"/>
      <c r="U444" s="840"/>
      <c r="V444" s="840"/>
      <c r="W444" s="840"/>
      <c r="X444" s="840"/>
      <c r="Y444" s="840"/>
      <c r="Z444" s="840"/>
      <c r="AA444" s="840"/>
      <c r="AB444" s="840"/>
      <c r="AC444" s="840"/>
      <c r="AD444" s="888"/>
      <c r="AE444" s="840"/>
      <c r="AF444" s="840"/>
      <c r="AG444" s="840"/>
      <c r="AH444" s="840"/>
      <c r="AI444" s="888"/>
      <c r="AJ444" s="840"/>
    </row>
    <row r="445" spans="1:36" ht="15.75" customHeight="1">
      <c r="A445" s="840"/>
      <c r="B445" s="840"/>
      <c r="C445" s="840"/>
      <c r="D445" s="840"/>
      <c r="E445" s="840"/>
      <c r="F445" s="840"/>
      <c r="G445" s="840"/>
      <c r="H445" s="840"/>
      <c r="I445" s="840"/>
      <c r="J445" s="840"/>
      <c r="K445" s="840"/>
      <c r="L445" s="840"/>
      <c r="M445" s="840"/>
      <c r="N445" s="840"/>
      <c r="O445" s="840"/>
      <c r="P445" s="890"/>
      <c r="Q445" s="890"/>
      <c r="R445" s="840"/>
      <c r="S445" s="840"/>
      <c r="T445" s="840"/>
      <c r="U445" s="840"/>
      <c r="V445" s="840"/>
      <c r="W445" s="840"/>
      <c r="X445" s="840"/>
      <c r="Y445" s="840"/>
      <c r="Z445" s="840"/>
      <c r="AA445" s="840"/>
      <c r="AB445" s="840"/>
      <c r="AC445" s="840"/>
      <c r="AD445" s="888"/>
      <c r="AE445" s="840"/>
      <c r="AF445" s="840"/>
      <c r="AG445" s="840"/>
      <c r="AH445" s="840"/>
      <c r="AI445" s="888"/>
      <c r="AJ445" s="840"/>
    </row>
    <row r="446" spans="1:36" ht="15.75" customHeight="1">
      <c r="A446" s="840"/>
      <c r="B446" s="840"/>
      <c r="C446" s="840"/>
      <c r="D446" s="840"/>
      <c r="E446" s="840"/>
      <c r="F446" s="840"/>
      <c r="G446" s="840"/>
      <c r="H446" s="840"/>
      <c r="I446" s="840"/>
      <c r="J446" s="840"/>
      <c r="K446" s="840"/>
      <c r="L446" s="840"/>
      <c r="M446" s="840"/>
      <c r="N446" s="840"/>
      <c r="O446" s="840"/>
      <c r="P446" s="890"/>
      <c r="Q446" s="890"/>
      <c r="R446" s="840"/>
      <c r="S446" s="840"/>
      <c r="T446" s="840"/>
      <c r="U446" s="840"/>
      <c r="V446" s="840"/>
      <c r="W446" s="840"/>
      <c r="X446" s="840"/>
      <c r="Y446" s="840"/>
      <c r="Z446" s="840"/>
      <c r="AA446" s="840"/>
      <c r="AB446" s="840"/>
      <c r="AC446" s="840"/>
      <c r="AD446" s="888"/>
      <c r="AE446" s="840"/>
      <c r="AF446" s="840"/>
      <c r="AG446" s="840"/>
      <c r="AH446" s="840"/>
      <c r="AI446" s="888"/>
      <c r="AJ446" s="840"/>
    </row>
    <row r="447" spans="1:36" ht="15.75" customHeight="1">
      <c r="A447" s="840"/>
      <c r="B447" s="840"/>
      <c r="C447" s="840"/>
      <c r="D447" s="840"/>
      <c r="E447" s="840"/>
      <c r="F447" s="840"/>
      <c r="G447" s="840"/>
      <c r="H447" s="840"/>
      <c r="I447" s="840"/>
      <c r="J447" s="840"/>
      <c r="K447" s="840"/>
      <c r="L447" s="840"/>
      <c r="M447" s="840"/>
      <c r="N447" s="840"/>
      <c r="O447" s="840"/>
      <c r="P447" s="890"/>
      <c r="Q447" s="890"/>
      <c r="R447" s="840"/>
      <c r="S447" s="840"/>
      <c r="T447" s="840"/>
      <c r="U447" s="840"/>
      <c r="V447" s="840"/>
      <c r="W447" s="840"/>
      <c r="X447" s="840"/>
      <c r="Y447" s="840"/>
      <c r="Z447" s="840"/>
      <c r="AA447" s="840"/>
      <c r="AB447" s="840"/>
      <c r="AC447" s="840"/>
      <c r="AD447" s="888"/>
      <c r="AE447" s="840"/>
      <c r="AF447" s="840"/>
      <c r="AG447" s="840"/>
      <c r="AH447" s="840"/>
      <c r="AI447" s="888"/>
      <c r="AJ447" s="840"/>
    </row>
    <row r="448" spans="1:36" ht="15.75" customHeight="1">
      <c r="A448" s="840"/>
      <c r="B448" s="840"/>
      <c r="C448" s="840"/>
      <c r="D448" s="840"/>
      <c r="E448" s="840"/>
      <c r="F448" s="840"/>
      <c r="G448" s="840"/>
      <c r="H448" s="840"/>
      <c r="I448" s="840"/>
      <c r="J448" s="840"/>
      <c r="K448" s="840"/>
      <c r="L448" s="840"/>
      <c r="M448" s="840"/>
      <c r="N448" s="840"/>
      <c r="O448" s="840"/>
      <c r="P448" s="890"/>
      <c r="Q448" s="890"/>
      <c r="R448" s="840"/>
      <c r="S448" s="840"/>
      <c r="T448" s="840"/>
      <c r="U448" s="840"/>
      <c r="V448" s="840"/>
      <c r="W448" s="840"/>
      <c r="X448" s="840"/>
      <c r="Y448" s="840"/>
      <c r="Z448" s="840"/>
      <c r="AA448" s="840"/>
      <c r="AB448" s="840"/>
      <c r="AC448" s="840"/>
      <c r="AD448" s="888"/>
      <c r="AE448" s="840"/>
      <c r="AF448" s="840"/>
      <c r="AG448" s="840"/>
      <c r="AH448" s="840"/>
      <c r="AI448" s="888"/>
      <c r="AJ448" s="840"/>
    </row>
    <row r="449" spans="1:36" ht="15.75" customHeight="1">
      <c r="A449" s="840"/>
      <c r="B449" s="840"/>
      <c r="C449" s="840"/>
      <c r="D449" s="840"/>
      <c r="E449" s="840"/>
      <c r="F449" s="840"/>
      <c r="G449" s="840"/>
      <c r="H449" s="840"/>
      <c r="I449" s="840"/>
      <c r="J449" s="840"/>
      <c r="K449" s="840"/>
      <c r="L449" s="840"/>
      <c r="M449" s="840"/>
      <c r="N449" s="840"/>
      <c r="O449" s="840"/>
      <c r="P449" s="890"/>
      <c r="Q449" s="890"/>
      <c r="R449" s="840"/>
      <c r="S449" s="840"/>
      <c r="T449" s="840"/>
      <c r="U449" s="840"/>
      <c r="V449" s="840"/>
      <c r="W449" s="840"/>
      <c r="X449" s="840"/>
      <c r="Y449" s="840"/>
      <c r="Z449" s="840"/>
      <c r="AA449" s="840"/>
      <c r="AB449" s="840"/>
      <c r="AC449" s="840"/>
      <c r="AD449" s="888"/>
      <c r="AE449" s="840"/>
      <c r="AF449" s="840"/>
      <c r="AG449" s="840"/>
      <c r="AH449" s="840"/>
      <c r="AI449" s="888"/>
      <c r="AJ449" s="840"/>
    </row>
    <row r="450" spans="1:36" ht="15.75" customHeight="1">
      <c r="A450" s="840"/>
      <c r="B450" s="840"/>
      <c r="C450" s="840"/>
      <c r="D450" s="840"/>
      <c r="E450" s="840"/>
      <c r="F450" s="840"/>
      <c r="G450" s="840"/>
      <c r="H450" s="840"/>
      <c r="I450" s="840"/>
      <c r="J450" s="840"/>
      <c r="K450" s="840"/>
      <c r="L450" s="840"/>
      <c r="M450" s="840"/>
      <c r="N450" s="840"/>
      <c r="O450" s="840"/>
      <c r="P450" s="890"/>
      <c r="Q450" s="890"/>
      <c r="R450" s="840"/>
      <c r="S450" s="840"/>
      <c r="T450" s="840"/>
      <c r="U450" s="840"/>
      <c r="V450" s="840"/>
      <c r="W450" s="840"/>
      <c r="X450" s="840"/>
      <c r="Y450" s="840"/>
      <c r="Z450" s="840"/>
      <c r="AA450" s="840"/>
      <c r="AB450" s="840"/>
      <c r="AC450" s="840"/>
      <c r="AD450" s="888"/>
      <c r="AE450" s="840"/>
      <c r="AF450" s="840"/>
      <c r="AG450" s="840"/>
      <c r="AH450" s="840"/>
      <c r="AI450" s="888"/>
      <c r="AJ450" s="840"/>
    </row>
    <row r="451" spans="1:36" ht="15.75" customHeight="1">
      <c r="A451" s="840"/>
      <c r="B451" s="840"/>
      <c r="C451" s="840"/>
      <c r="D451" s="840"/>
      <c r="E451" s="840"/>
      <c r="F451" s="840"/>
      <c r="G451" s="840"/>
      <c r="H451" s="840"/>
      <c r="I451" s="840"/>
      <c r="J451" s="840"/>
      <c r="K451" s="840"/>
      <c r="L451" s="840"/>
      <c r="M451" s="840"/>
      <c r="N451" s="840"/>
      <c r="O451" s="840"/>
      <c r="P451" s="890"/>
      <c r="Q451" s="890"/>
      <c r="R451" s="840"/>
      <c r="S451" s="840"/>
      <c r="T451" s="840"/>
      <c r="U451" s="840"/>
      <c r="V451" s="840"/>
      <c r="W451" s="840"/>
      <c r="X451" s="840"/>
      <c r="Y451" s="840"/>
      <c r="Z451" s="840"/>
      <c r="AA451" s="840"/>
      <c r="AB451" s="840"/>
      <c r="AC451" s="840"/>
      <c r="AD451" s="888"/>
      <c r="AE451" s="840"/>
      <c r="AF451" s="840"/>
      <c r="AG451" s="840"/>
      <c r="AH451" s="840"/>
      <c r="AI451" s="888"/>
      <c r="AJ451" s="840"/>
    </row>
    <row r="452" spans="1:36" ht="15.75" customHeight="1">
      <c r="A452" s="840"/>
      <c r="B452" s="840"/>
      <c r="C452" s="840"/>
      <c r="D452" s="840"/>
      <c r="E452" s="840"/>
      <c r="F452" s="840"/>
      <c r="G452" s="840"/>
      <c r="H452" s="840"/>
      <c r="I452" s="840"/>
      <c r="J452" s="840"/>
      <c r="K452" s="840"/>
      <c r="L452" s="840"/>
      <c r="M452" s="840"/>
      <c r="N452" s="840"/>
      <c r="O452" s="840"/>
      <c r="P452" s="890"/>
      <c r="Q452" s="890"/>
      <c r="R452" s="840"/>
      <c r="S452" s="840"/>
      <c r="T452" s="840"/>
      <c r="U452" s="840"/>
      <c r="V452" s="840"/>
      <c r="W452" s="840"/>
      <c r="X452" s="840"/>
      <c r="Y452" s="840"/>
      <c r="Z452" s="840"/>
      <c r="AA452" s="840"/>
      <c r="AB452" s="840"/>
      <c r="AC452" s="840"/>
      <c r="AD452" s="888"/>
      <c r="AE452" s="840"/>
      <c r="AF452" s="840"/>
      <c r="AG452" s="840"/>
      <c r="AH452" s="840"/>
      <c r="AI452" s="888"/>
      <c r="AJ452" s="840"/>
    </row>
    <row r="453" spans="1:36" ht="15.75" customHeight="1">
      <c r="A453" s="840"/>
      <c r="B453" s="840"/>
      <c r="C453" s="840"/>
      <c r="D453" s="840"/>
      <c r="E453" s="840"/>
      <c r="F453" s="840"/>
      <c r="G453" s="840"/>
      <c r="H453" s="840"/>
      <c r="I453" s="840"/>
      <c r="J453" s="840"/>
      <c r="K453" s="840"/>
      <c r="L453" s="840"/>
      <c r="M453" s="840"/>
      <c r="N453" s="840"/>
      <c r="O453" s="840"/>
      <c r="P453" s="890"/>
      <c r="Q453" s="890"/>
      <c r="R453" s="840"/>
      <c r="S453" s="840"/>
      <c r="T453" s="840"/>
      <c r="U453" s="840"/>
      <c r="V453" s="840"/>
      <c r="W453" s="840"/>
      <c r="X453" s="840"/>
      <c r="Y453" s="840"/>
      <c r="Z453" s="840"/>
      <c r="AA453" s="840"/>
      <c r="AB453" s="840"/>
      <c r="AC453" s="840"/>
      <c r="AD453" s="888"/>
      <c r="AE453" s="840"/>
      <c r="AF453" s="840"/>
      <c r="AG453" s="840"/>
      <c r="AH453" s="840"/>
      <c r="AI453" s="888"/>
      <c r="AJ453" s="840"/>
    </row>
    <row r="454" spans="1:36" ht="15.75" customHeight="1">
      <c r="A454" s="840"/>
      <c r="B454" s="840"/>
      <c r="C454" s="840"/>
      <c r="D454" s="840"/>
      <c r="E454" s="840"/>
      <c r="F454" s="840"/>
      <c r="G454" s="840"/>
      <c r="H454" s="840"/>
      <c r="I454" s="840"/>
      <c r="J454" s="840"/>
      <c r="K454" s="840"/>
      <c r="L454" s="840"/>
      <c r="M454" s="840"/>
      <c r="N454" s="840"/>
      <c r="O454" s="840"/>
      <c r="P454" s="890"/>
      <c r="Q454" s="890"/>
      <c r="R454" s="840"/>
      <c r="S454" s="840"/>
      <c r="T454" s="840"/>
      <c r="U454" s="840"/>
      <c r="V454" s="840"/>
      <c r="W454" s="840"/>
      <c r="X454" s="840"/>
      <c r="Y454" s="840"/>
      <c r="Z454" s="840"/>
      <c r="AA454" s="840"/>
      <c r="AB454" s="840"/>
      <c r="AC454" s="840"/>
      <c r="AD454" s="888"/>
      <c r="AE454" s="840"/>
      <c r="AF454" s="840"/>
      <c r="AG454" s="840"/>
      <c r="AH454" s="840"/>
      <c r="AI454" s="888"/>
      <c r="AJ454" s="840"/>
    </row>
    <row r="455" spans="1:36" ht="15.75" customHeight="1">
      <c r="A455" s="840"/>
      <c r="B455" s="840"/>
      <c r="C455" s="840"/>
      <c r="D455" s="840"/>
      <c r="E455" s="840"/>
      <c r="F455" s="840"/>
      <c r="G455" s="840"/>
      <c r="H455" s="840"/>
      <c r="I455" s="840"/>
      <c r="J455" s="840"/>
      <c r="K455" s="840"/>
      <c r="L455" s="840"/>
      <c r="M455" s="840"/>
      <c r="N455" s="840"/>
      <c r="O455" s="840"/>
      <c r="P455" s="890"/>
      <c r="Q455" s="890"/>
      <c r="R455" s="840"/>
      <c r="S455" s="840"/>
      <c r="T455" s="840"/>
      <c r="U455" s="840"/>
      <c r="V455" s="840"/>
      <c r="W455" s="840"/>
      <c r="X455" s="840"/>
      <c r="Y455" s="840"/>
      <c r="Z455" s="840"/>
      <c r="AA455" s="840"/>
      <c r="AB455" s="840"/>
      <c r="AC455" s="840"/>
      <c r="AD455" s="888"/>
      <c r="AE455" s="840"/>
      <c r="AF455" s="840"/>
      <c r="AG455" s="840"/>
      <c r="AH455" s="840"/>
      <c r="AI455" s="888"/>
      <c r="AJ455" s="840"/>
    </row>
    <row r="456" spans="1:36" ht="15.75" customHeight="1">
      <c r="A456" s="840"/>
      <c r="B456" s="840"/>
      <c r="C456" s="840"/>
      <c r="D456" s="840"/>
      <c r="E456" s="840"/>
      <c r="F456" s="840"/>
      <c r="G456" s="840"/>
      <c r="H456" s="840"/>
      <c r="I456" s="840"/>
      <c r="J456" s="840"/>
      <c r="K456" s="840"/>
      <c r="L456" s="840"/>
      <c r="M456" s="840"/>
      <c r="N456" s="840"/>
      <c r="O456" s="840"/>
      <c r="P456" s="890"/>
      <c r="Q456" s="890"/>
      <c r="R456" s="840"/>
      <c r="S456" s="840"/>
      <c r="T456" s="840"/>
      <c r="U456" s="840"/>
      <c r="V456" s="840"/>
      <c r="W456" s="840"/>
      <c r="X456" s="840"/>
      <c r="Y456" s="840"/>
      <c r="Z456" s="840"/>
      <c r="AA456" s="840"/>
      <c r="AB456" s="840"/>
      <c r="AC456" s="840"/>
      <c r="AD456" s="888"/>
      <c r="AE456" s="840"/>
      <c r="AF456" s="840"/>
      <c r="AG456" s="840"/>
      <c r="AH456" s="840"/>
      <c r="AI456" s="888"/>
      <c r="AJ456" s="840"/>
    </row>
    <row r="457" spans="1:36" ht="15.75" customHeight="1">
      <c r="A457" s="840"/>
      <c r="B457" s="840"/>
      <c r="C457" s="840"/>
      <c r="D457" s="840"/>
      <c r="E457" s="840"/>
      <c r="F457" s="840"/>
      <c r="G457" s="840"/>
      <c r="H457" s="840"/>
      <c r="I457" s="840"/>
      <c r="J457" s="840"/>
      <c r="K457" s="840"/>
      <c r="L457" s="840"/>
      <c r="M457" s="840"/>
      <c r="N457" s="840"/>
      <c r="O457" s="840"/>
      <c r="P457" s="890"/>
      <c r="Q457" s="890"/>
      <c r="R457" s="840"/>
      <c r="S457" s="840"/>
      <c r="T457" s="840"/>
      <c r="U457" s="840"/>
      <c r="V457" s="840"/>
      <c r="W457" s="840"/>
      <c r="X457" s="840"/>
      <c r="Y457" s="840"/>
      <c r="Z457" s="840"/>
      <c r="AA457" s="840"/>
      <c r="AB457" s="840"/>
      <c r="AC457" s="840"/>
      <c r="AD457" s="888"/>
      <c r="AE457" s="840"/>
      <c r="AF457" s="840"/>
      <c r="AG457" s="840"/>
      <c r="AH457" s="840"/>
      <c r="AI457" s="888"/>
      <c r="AJ457" s="840"/>
    </row>
    <row r="458" spans="1:36" ht="15.75" customHeight="1">
      <c r="A458" s="840"/>
      <c r="B458" s="840"/>
      <c r="C458" s="840"/>
      <c r="D458" s="840"/>
      <c r="E458" s="840"/>
      <c r="F458" s="840"/>
      <c r="G458" s="840"/>
      <c r="H458" s="840"/>
      <c r="I458" s="840"/>
      <c r="J458" s="840"/>
      <c r="K458" s="840"/>
      <c r="L458" s="840"/>
      <c r="M458" s="840"/>
      <c r="N458" s="840"/>
      <c r="O458" s="840"/>
      <c r="P458" s="890"/>
      <c r="Q458" s="890"/>
      <c r="R458" s="840"/>
      <c r="S458" s="840"/>
      <c r="T458" s="840"/>
      <c r="U458" s="840"/>
      <c r="V458" s="840"/>
      <c r="W458" s="840"/>
      <c r="X458" s="840"/>
      <c r="Y458" s="840"/>
      <c r="Z458" s="840"/>
      <c r="AA458" s="840"/>
      <c r="AB458" s="840"/>
      <c r="AC458" s="840"/>
      <c r="AD458" s="888"/>
      <c r="AE458" s="840"/>
      <c r="AF458" s="840"/>
      <c r="AG458" s="840"/>
      <c r="AH458" s="840"/>
      <c r="AI458" s="888"/>
      <c r="AJ458" s="840"/>
    </row>
    <row r="459" spans="1:36" ht="15.75" customHeight="1">
      <c r="A459" s="840"/>
      <c r="B459" s="840"/>
      <c r="C459" s="840"/>
      <c r="D459" s="840"/>
      <c r="E459" s="840"/>
      <c r="F459" s="840"/>
      <c r="G459" s="840"/>
      <c r="H459" s="840"/>
      <c r="I459" s="840"/>
      <c r="J459" s="840"/>
      <c r="K459" s="840"/>
      <c r="L459" s="840"/>
      <c r="M459" s="840"/>
      <c r="N459" s="840"/>
      <c r="O459" s="840"/>
      <c r="P459" s="890"/>
      <c r="Q459" s="890"/>
      <c r="R459" s="840"/>
      <c r="S459" s="840"/>
      <c r="T459" s="840"/>
      <c r="U459" s="840"/>
      <c r="V459" s="840"/>
      <c r="W459" s="840"/>
      <c r="X459" s="840"/>
      <c r="Y459" s="840"/>
      <c r="Z459" s="840"/>
      <c r="AA459" s="840"/>
      <c r="AB459" s="840"/>
      <c r="AC459" s="840"/>
      <c r="AD459" s="888"/>
      <c r="AE459" s="840"/>
      <c r="AF459" s="840"/>
      <c r="AG459" s="840"/>
      <c r="AH459" s="840"/>
      <c r="AI459" s="888"/>
      <c r="AJ459" s="840"/>
    </row>
    <row r="460" spans="1:36" ht="15.75" customHeight="1">
      <c r="A460" s="840"/>
      <c r="B460" s="840"/>
      <c r="C460" s="840"/>
      <c r="D460" s="840"/>
      <c r="E460" s="840"/>
      <c r="F460" s="840"/>
      <c r="G460" s="840"/>
      <c r="H460" s="840"/>
      <c r="I460" s="840"/>
      <c r="J460" s="840"/>
      <c r="K460" s="840"/>
      <c r="L460" s="840"/>
      <c r="M460" s="840"/>
      <c r="N460" s="840"/>
      <c r="O460" s="840"/>
      <c r="P460" s="890"/>
      <c r="Q460" s="890"/>
      <c r="R460" s="840"/>
      <c r="S460" s="840"/>
      <c r="T460" s="840"/>
      <c r="U460" s="840"/>
      <c r="V460" s="840"/>
      <c r="W460" s="840"/>
      <c r="X460" s="840"/>
      <c r="Y460" s="840"/>
      <c r="Z460" s="840"/>
      <c r="AA460" s="840"/>
      <c r="AB460" s="840"/>
      <c r="AC460" s="840"/>
      <c r="AD460" s="888"/>
      <c r="AE460" s="840"/>
      <c r="AF460" s="840"/>
      <c r="AG460" s="840"/>
      <c r="AH460" s="840"/>
      <c r="AI460" s="888"/>
      <c r="AJ460" s="840"/>
    </row>
    <row r="461" spans="1:36" ht="15.75" customHeight="1">
      <c r="A461" s="840"/>
      <c r="B461" s="840"/>
      <c r="C461" s="840"/>
      <c r="D461" s="840"/>
      <c r="E461" s="840"/>
      <c r="F461" s="840"/>
      <c r="G461" s="840"/>
      <c r="H461" s="840"/>
      <c r="I461" s="840"/>
      <c r="J461" s="840"/>
      <c r="K461" s="840"/>
      <c r="L461" s="840"/>
      <c r="M461" s="840"/>
      <c r="N461" s="840"/>
      <c r="O461" s="840"/>
      <c r="P461" s="890"/>
      <c r="Q461" s="890"/>
      <c r="R461" s="840"/>
      <c r="S461" s="840"/>
      <c r="T461" s="840"/>
      <c r="U461" s="840"/>
      <c r="V461" s="840"/>
      <c r="W461" s="840"/>
      <c r="X461" s="840"/>
      <c r="Y461" s="840"/>
      <c r="Z461" s="840"/>
      <c r="AA461" s="840"/>
      <c r="AB461" s="840"/>
      <c r="AC461" s="840"/>
      <c r="AD461" s="888"/>
      <c r="AE461" s="840"/>
      <c r="AF461" s="840"/>
      <c r="AG461" s="840"/>
      <c r="AH461" s="840"/>
      <c r="AI461" s="888"/>
      <c r="AJ461" s="840"/>
    </row>
    <row r="462" spans="1:36" ht="15.75" customHeight="1">
      <c r="A462" s="840"/>
      <c r="B462" s="840"/>
      <c r="C462" s="840"/>
      <c r="D462" s="840"/>
      <c r="E462" s="840"/>
      <c r="F462" s="840"/>
      <c r="G462" s="840"/>
      <c r="H462" s="840"/>
      <c r="I462" s="840"/>
      <c r="J462" s="840"/>
      <c r="K462" s="840"/>
      <c r="L462" s="840"/>
      <c r="M462" s="840"/>
      <c r="N462" s="840"/>
      <c r="O462" s="840"/>
      <c r="P462" s="890"/>
      <c r="Q462" s="890"/>
      <c r="R462" s="840"/>
      <c r="S462" s="840"/>
      <c r="T462" s="840"/>
      <c r="U462" s="840"/>
      <c r="V462" s="840"/>
      <c r="W462" s="840"/>
      <c r="X462" s="840"/>
      <c r="Y462" s="840"/>
      <c r="Z462" s="840"/>
      <c r="AA462" s="840"/>
      <c r="AB462" s="840"/>
      <c r="AC462" s="840"/>
      <c r="AD462" s="888"/>
      <c r="AE462" s="840"/>
      <c r="AF462" s="840"/>
      <c r="AG462" s="840"/>
      <c r="AH462" s="840"/>
      <c r="AI462" s="888"/>
      <c r="AJ462" s="840"/>
    </row>
    <row r="463" spans="1:36" ht="15.75" customHeight="1">
      <c r="A463" s="840"/>
      <c r="B463" s="840"/>
      <c r="C463" s="840"/>
      <c r="D463" s="840"/>
      <c r="E463" s="840"/>
      <c r="F463" s="840"/>
      <c r="G463" s="840"/>
      <c r="H463" s="840"/>
      <c r="I463" s="840"/>
      <c r="J463" s="840"/>
      <c r="K463" s="840"/>
      <c r="L463" s="840"/>
      <c r="M463" s="840"/>
      <c r="N463" s="840"/>
      <c r="O463" s="840"/>
      <c r="P463" s="890"/>
      <c r="Q463" s="890"/>
      <c r="R463" s="840"/>
      <c r="S463" s="840"/>
      <c r="T463" s="840"/>
      <c r="U463" s="840"/>
      <c r="V463" s="840"/>
      <c r="W463" s="840"/>
      <c r="X463" s="840"/>
      <c r="Y463" s="840"/>
      <c r="Z463" s="840"/>
      <c r="AA463" s="840"/>
      <c r="AB463" s="840"/>
      <c r="AC463" s="840"/>
      <c r="AD463" s="888"/>
      <c r="AE463" s="840"/>
      <c r="AF463" s="840"/>
      <c r="AG463" s="840"/>
      <c r="AH463" s="840"/>
      <c r="AI463" s="888"/>
      <c r="AJ463" s="840"/>
    </row>
    <row r="464" spans="1:36" ht="15.75" customHeight="1">
      <c r="A464" s="840"/>
      <c r="B464" s="840"/>
      <c r="C464" s="840"/>
      <c r="D464" s="840"/>
      <c r="E464" s="840"/>
      <c r="F464" s="840"/>
      <c r="G464" s="840"/>
      <c r="H464" s="840"/>
      <c r="I464" s="840"/>
      <c r="J464" s="840"/>
      <c r="K464" s="840"/>
      <c r="L464" s="840"/>
      <c r="M464" s="840"/>
      <c r="N464" s="840"/>
      <c r="O464" s="840"/>
      <c r="P464" s="890"/>
      <c r="Q464" s="890"/>
      <c r="R464" s="840"/>
      <c r="S464" s="840"/>
      <c r="T464" s="840"/>
      <c r="U464" s="840"/>
      <c r="V464" s="840"/>
      <c r="W464" s="840"/>
      <c r="X464" s="840"/>
      <c r="Y464" s="840"/>
      <c r="Z464" s="840"/>
      <c r="AA464" s="840"/>
      <c r="AB464" s="840"/>
      <c r="AC464" s="840"/>
      <c r="AD464" s="888"/>
      <c r="AE464" s="840"/>
      <c r="AF464" s="840"/>
      <c r="AG464" s="840"/>
      <c r="AH464" s="840"/>
      <c r="AI464" s="888"/>
      <c r="AJ464" s="840"/>
    </row>
    <row r="465" spans="1:36" ht="15.75" customHeight="1">
      <c r="A465" s="840"/>
      <c r="B465" s="840"/>
      <c r="C465" s="840"/>
      <c r="D465" s="840"/>
      <c r="E465" s="840"/>
      <c r="F465" s="840"/>
      <c r="G465" s="840"/>
      <c r="H465" s="840"/>
      <c r="I465" s="840"/>
      <c r="J465" s="840"/>
      <c r="K465" s="840"/>
      <c r="L465" s="840"/>
      <c r="M465" s="840"/>
      <c r="N465" s="840"/>
      <c r="O465" s="840"/>
      <c r="P465" s="890"/>
      <c r="Q465" s="890"/>
      <c r="R465" s="840"/>
      <c r="S465" s="840"/>
      <c r="T465" s="840"/>
      <c r="U465" s="840"/>
      <c r="V465" s="840"/>
      <c r="W465" s="840"/>
      <c r="X465" s="840"/>
      <c r="Y465" s="840"/>
      <c r="Z465" s="840"/>
      <c r="AA465" s="840"/>
      <c r="AB465" s="840"/>
      <c r="AC465" s="840"/>
      <c r="AD465" s="888"/>
      <c r="AE465" s="840"/>
      <c r="AF465" s="840"/>
      <c r="AG465" s="840"/>
      <c r="AH465" s="840"/>
      <c r="AI465" s="888"/>
      <c r="AJ465" s="840"/>
    </row>
    <row r="466" spans="1:36" ht="15.75" customHeight="1">
      <c r="A466" s="840"/>
      <c r="B466" s="840"/>
      <c r="C466" s="840"/>
      <c r="D466" s="840"/>
      <c r="E466" s="840"/>
      <c r="F466" s="840"/>
      <c r="G466" s="840"/>
      <c r="H466" s="840"/>
      <c r="I466" s="840"/>
      <c r="J466" s="840"/>
      <c r="K466" s="840"/>
      <c r="L466" s="840"/>
      <c r="M466" s="840"/>
      <c r="N466" s="840"/>
      <c r="O466" s="840"/>
      <c r="P466" s="890"/>
      <c r="Q466" s="890"/>
      <c r="R466" s="840"/>
      <c r="S466" s="840"/>
      <c r="T466" s="840"/>
      <c r="U466" s="840"/>
      <c r="V466" s="840"/>
      <c r="W466" s="840"/>
      <c r="X466" s="840"/>
      <c r="Y466" s="840"/>
      <c r="Z466" s="840"/>
      <c r="AA466" s="840"/>
      <c r="AB466" s="840"/>
      <c r="AC466" s="840"/>
      <c r="AD466" s="888"/>
      <c r="AE466" s="840"/>
      <c r="AF466" s="840"/>
      <c r="AG466" s="840"/>
      <c r="AH466" s="840"/>
      <c r="AI466" s="888"/>
      <c r="AJ466" s="840"/>
    </row>
    <row r="467" spans="1:36" ht="15.75" customHeight="1">
      <c r="A467" s="840"/>
      <c r="B467" s="840"/>
      <c r="C467" s="840"/>
      <c r="D467" s="840"/>
      <c r="E467" s="840"/>
      <c r="F467" s="840"/>
      <c r="G467" s="840"/>
      <c r="H467" s="840"/>
      <c r="I467" s="840"/>
      <c r="J467" s="840"/>
      <c r="K467" s="840"/>
      <c r="L467" s="840"/>
      <c r="M467" s="840"/>
      <c r="N467" s="840"/>
      <c r="O467" s="840"/>
      <c r="P467" s="890"/>
      <c r="Q467" s="890"/>
      <c r="R467" s="840"/>
      <c r="S467" s="840"/>
      <c r="T467" s="840"/>
      <c r="U467" s="840"/>
      <c r="V467" s="840"/>
      <c r="W467" s="840"/>
      <c r="X467" s="840"/>
      <c r="Y467" s="840"/>
      <c r="Z467" s="840"/>
      <c r="AA467" s="840"/>
      <c r="AB467" s="840"/>
      <c r="AC467" s="840"/>
      <c r="AD467" s="888"/>
      <c r="AE467" s="840"/>
      <c r="AF467" s="840"/>
      <c r="AG467" s="840"/>
      <c r="AH467" s="840"/>
      <c r="AI467" s="888"/>
      <c r="AJ467" s="840"/>
    </row>
    <row r="468" spans="1:36" ht="15.75" customHeight="1">
      <c r="A468" s="840"/>
      <c r="B468" s="840"/>
      <c r="C468" s="840"/>
      <c r="D468" s="840"/>
      <c r="E468" s="840"/>
      <c r="F468" s="840"/>
      <c r="G468" s="840"/>
      <c r="H468" s="840"/>
      <c r="I468" s="840"/>
      <c r="J468" s="840"/>
      <c r="K468" s="840"/>
      <c r="L468" s="840"/>
      <c r="M468" s="840"/>
      <c r="N468" s="840"/>
      <c r="O468" s="840"/>
      <c r="P468" s="890"/>
      <c r="Q468" s="890"/>
      <c r="R468" s="840"/>
      <c r="S468" s="840"/>
      <c r="T468" s="840"/>
      <c r="U468" s="840"/>
      <c r="V468" s="840"/>
      <c r="W468" s="840"/>
      <c r="X468" s="840"/>
      <c r="Y468" s="840"/>
      <c r="Z468" s="840"/>
      <c r="AA468" s="840"/>
      <c r="AB468" s="840"/>
      <c r="AC468" s="840"/>
      <c r="AD468" s="888"/>
      <c r="AE468" s="840"/>
      <c r="AF468" s="840"/>
      <c r="AG468" s="840"/>
      <c r="AH468" s="840"/>
      <c r="AI468" s="888"/>
      <c r="AJ468" s="840"/>
    </row>
    <row r="469" spans="1:36" ht="15.75" customHeight="1">
      <c r="A469" s="840"/>
      <c r="B469" s="840"/>
      <c r="C469" s="840"/>
      <c r="D469" s="840"/>
      <c r="E469" s="840"/>
      <c r="F469" s="840"/>
      <c r="G469" s="840"/>
      <c r="H469" s="840"/>
      <c r="I469" s="840"/>
      <c r="J469" s="840"/>
      <c r="K469" s="840"/>
      <c r="L469" s="840"/>
      <c r="M469" s="840"/>
      <c r="N469" s="840"/>
      <c r="O469" s="840"/>
      <c r="P469" s="890"/>
      <c r="Q469" s="890"/>
      <c r="R469" s="840"/>
      <c r="S469" s="840"/>
      <c r="T469" s="840"/>
      <c r="U469" s="840"/>
      <c r="V469" s="840"/>
      <c r="W469" s="840"/>
      <c r="X469" s="840"/>
      <c r="Y469" s="840"/>
      <c r="Z469" s="840"/>
      <c r="AA469" s="840"/>
      <c r="AB469" s="840"/>
      <c r="AC469" s="840"/>
      <c r="AD469" s="888"/>
      <c r="AE469" s="840"/>
      <c r="AF469" s="840"/>
      <c r="AG469" s="840"/>
      <c r="AH469" s="840"/>
      <c r="AI469" s="888"/>
      <c r="AJ469" s="840"/>
    </row>
    <row r="470" spans="1:36" ht="15.75" customHeight="1">
      <c r="A470" s="840"/>
      <c r="B470" s="840"/>
      <c r="C470" s="840"/>
      <c r="D470" s="840"/>
      <c r="E470" s="840"/>
      <c r="F470" s="840"/>
      <c r="G470" s="840"/>
      <c r="H470" s="840"/>
      <c r="I470" s="840"/>
      <c r="J470" s="840"/>
      <c r="K470" s="840"/>
      <c r="L470" s="840"/>
      <c r="M470" s="840"/>
      <c r="N470" s="840"/>
      <c r="O470" s="840"/>
      <c r="P470" s="890"/>
      <c r="Q470" s="890"/>
      <c r="R470" s="840"/>
      <c r="S470" s="840"/>
      <c r="T470" s="840"/>
      <c r="U470" s="840"/>
      <c r="V470" s="840"/>
      <c r="W470" s="840"/>
      <c r="X470" s="840"/>
      <c r="Y470" s="840"/>
      <c r="Z470" s="840"/>
      <c r="AA470" s="840"/>
      <c r="AB470" s="840"/>
      <c r="AC470" s="840"/>
      <c r="AD470" s="888"/>
      <c r="AE470" s="840"/>
      <c r="AF470" s="840"/>
      <c r="AG470" s="840"/>
      <c r="AH470" s="840"/>
      <c r="AI470" s="888"/>
      <c r="AJ470" s="840"/>
    </row>
    <row r="471" spans="1:36" ht="15.75" customHeight="1">
      <c r="A471" s="840"/>
      <c r="B471" s="840"/>
      <c r="C471" s="840"/>
      <c r="D471" s="840"/>
      <c r="E471" s="840"/>
      <c r="F471" s="840"/>
      <c r="G471" s="840"/>
      <c r="H471" s="840"/>
      <c r="I471" s="840"/>
      <c r="J471" s="840"/>
      <c r="K471" s="840"/>
      <c r="L471" s="840"/>
      <c r="M471" s="840"/>
      <c r="N471" s="840"/>
      <c r="O471" s="840"/>
      <c r="P471" s="890"/>
      <c r="Q471" s="890"/>
      <c r="R471" s="840"/>
      <c r="S471" s="840"/>
      <c r="T471" s="840"/>
      <c r="U471" s="840"/>
      <c r="V471" s="840"/>
      <c r="W471" s="840"/>
      <c r="X471" s="840"/>
      <c r="Y471" s="840"/>
      <c r="Z471" s="840"/>
      <c r="AA471" s="840"/>
      <c r="AB471" s="840"/>
      <c r="AC471" s="840"/>
      <c r="AD471" s="888"/>
      <c r="AE471" s="840"/>
      <c r="AF471" s="840"/>
      <c r="AG471" s="840"/>
      <c r="AH471" s="840"/>
      <c r="AI471" s="888"/>
      <c r="AJ471" s="840"/>
    </row>
    <row r="472" spans="1:36" ht="15.75" customHeight="1">
      <c r="A472" s="840"/>
      <c r="B472" s="840"/>
      <c r="C472" s="840"/>
      <c r="D472" s="840"/>
      <c r="E472" s="840"/>
      <c r="F472" s="840"/>
      <c r="G472" s="840"/>
      <c r="H472" s="840"/>
      <c r="I472" s="840"/>
      <c r="J472" s="840"/>
      <c r="K472" s="840"/>
      <c r="L472" s="840"/>
      <c r="M472" s="840"/>
      <c r="N472" s="840"/>
      <c r="O472" s="840"/>
      <c r="P472" s="890"/>
      <c r="Q472" s="890"/>
      <c r="R472" s="840"/>
      <c r="S472" s="840"/>
      <c r="T472" s="840"/>
      <c r="U472" s="840"/>
      <c r="V472" s="840"/>
      <c r="W472" s="840"/>
      <c r="X472" s="840"/>
      <c r="Y472" s="840"/>
      <c r="Z472" s="840"/>
      <c r="AA472" s="840"/>
      <c r="AB472" s="840"/>
      <c r="AC472" s="840"/>
      <c r="AD472" s="888"/>
      <c r="AE472" s="840"/>
      <c r="AF472" s="840"/>
      <c r="AG472" s="840"/>
      <c r="AH472" s="840"/>
      <c r="AI472" s="888"/>
      <c r="AJ472" s="840"/>
    </row>
    <row r="473" spans="1:36" ht="15.75" customHeight="1">
      <c r="A473" s="840"/>
      <c r="B473" s="840"/>
      <c r="C473" s="840"/>
      <c r="D473" s="840"/>
      <c r="E473" s="840"/>
      <c r="F473" s="840"/>
      <c r="G473" s="840"/>
      <c r="H473" s="840"/>
      <c r="I473" s="840"/>
      <c r="J473" s="840"/>
      <c r="K473" s="840"/>
      <c r="L473" s="840"/>
      <c r="M473" s="840"/>
      <c r="N473" s="840"/>
      <c r="O473" s="840"/>
      <c r="P473" s="890"/>
      <c r="Q473" s="890"/>
      <c r="R473" s="840"/>
      <c r="S473" s="840"/>
      <c r="T473" s="840"/>
      <c r="U473" s="840"/>
      <c r="V473" s="840"/>
      <c r="W473" s="840"/>
      <c r="X473" s="840"/>
      <c r="Y473" s="840"/>
      <c r="Z473" s="840"/>
      <c r="AA473" s="840"/>
      <c r="AB473" s="840"/>
      <c r="AC473" s="840"/>
      <c r="AD473" s="888"/>
      <c r="AE473" s="840"/>
      <c r="AF473" s="840"/>
      <c r="AG473" s="840"/>
      <c r="AH473" s="840"/>
      <c r="AI473" s="888"/>
      <c r="AJ473" s="840"/>
    </row>
    <row r="474" spans="1:36" ht="15.75" customHeight="1">
      <c r="A474" s="840"/>
      <c r="B474" s="840"/>
      <c r="C474" s="840"/>
      <c r="D474" s="840"/>
      <c r="E474" s="840"/>
      <c r="F474" s="840"/>
      <c r="G474" s="840"/>
      <c r="H474" s="840"/>
      <c r="I474" s="840"/>
      <c r="J474" s="840"/>
      <c r="K474" s="840"/>
      <c r="L474" s="840"/>
      <c r="M474" s="840"/>
      <c r="N474" s="840"/>
      <c r="O474" s="840"/>
      <c r="P474" s="890"/>
      <c r="Q474" s="890"/>
      <c r="R474" s="840"/>
      <c r="S474" s="840"/>
      <c r="T474" s="840"/>
      <c r="U474" s="840"/>
      <c r="V474" s="840"/>
      <c r="W474" s="840"/>
      <c r="X474" s="840"/>
      <c r="Y474" s="840"/>
      <c r="Z474" s="840"/>
      <c r="AA474" s="840"/>
      <c r="AB474" s="840"/>
      <c r="AC474" s="840"/>
      <c r="AD474" s="888"/>
      <c r="AE474" s="840"/>
      <c r="AF474" s="840"/>
      <c r="AG474" s="840"/>
      <c r="AH474" s="840"/>
      <c r="AI474" s="888"/>
      <c r="AJ474" s="840"/>
    </row>
    <row r="475" spans="1:36" ht="15.75" customHeight="1">
      <c r="A475" s="840"/>
      <c r="B475" s="840"/>
      <c r="C475" s="840"/>
      <c r="D475" s="840"/>
      <c r="E475" s="840"/>
      <c r="F475" s="840"/>
      <c r="G475" s="840"/>
      <c r="H475" s="840"/>
      <c r="I475" s="840"/>
      <c r="J475" s="840"/>
      <c r="K475" s="840"/>
      <c r="L475" s="840"/>
      <c r="M475" s="840"/>
      <c r="N475" s="840"/>
      <c r="O475" s="840"/>
      <c r="P475" s="890"/>
      <c r="Q475" s="890"/>
      <c r="R475" s="840"/>
      <c r="S475" s="840"/>
      <c r="T475" s="840"/>
      <c r="U475" s="840"/>
      <c r="V475" s="840"/>
      <c r="W475" s="840"/>
      <c r="X475" s="840"/>
      <c r="Y475" s="840"/>
      <c r="Z475" s="840"/>
      <c r="AA475" s="840"/>
      <c r="AB475" s="840"/>
      <c r="AC475" s="840"/>
      <c r="AD475" s="888"/>
      <c r="AE475" s="840"/>
      <c r="AF475" s="840"/>
      <c r="AG475" s="840"/>
      <c r="AH475" s="840"/>
      <c r="AI475" s="888"/>
      <c r="AJ475" s="840"/>
    </row>
    <row r="476" spans="1:36" ht="15.75" customHeight="1">
      <c r="A476" s="840"/>
      <c r="B476" s="840"/>
      <c r="C476" s="840"/>
      <c r="D476" s="840"/>
      <c r="E476" s="840"/>
      <c r="F476" s="840"/>
      <c r="G476" s="840"/>
      <c r="H476" s="840"/>
      <c r="I476" s="840"/>
      <c r="J476" s="840"/>
      <c r="K476" s="840"/>
      <c r="L476" s="840"/>
      <c r="M476" s="840"/>
      <c r="N476" s="840"/>
      <c r="O476" s="840"/>
      <c r="P476" s="890"/>
      <c r="Q476" s="890"/>
      <c r="R476" s="840"/>
      <c r="S476" s="840"/>
      <c r="T476" s="840"/>
      <c r="U476" s="840"/>
      <c r="V476" s="840"/>
      <c r="W476" s="840"/>
      <c r="X476" s="840"/>
      <c r="Y476" s="840"/>
      <c r="Z476" s="840"/>
      <c r="AA476" s="840"/>
      <c r="AB476" s="840"/>
      <c r="AC476" s="840"/>
      <c r="AD476" s="888"/>
      <c r="AE476" s="840"/>
      <c r="AF476" s="840"/>
      <c r="AG476" s="840"/>
      <c r="AH476" s="840"/>
      <c r="AI476" s="888"/>
      <c r="AJ476" s="840"/>
    </row>
    <row r="477" spans="1:36" ht="15.75" customHeight="1">
      <c r="A477" s="840"/>
      <c r="B477" s="840"/>
      <c r="C477" s="840"/>
      <c r="D477" s="840"/>
      <c r="E477" s="840"/>
      <c r="F477" s="840"/>
      <c r="G477" s="840"/>
      <c r="H477" s="840"/>
      <c r="I477" s="840"/>
      <c r="J477" s="840"/>
      <c r="K477" s="840"/>
      <c r="L477" s="840"/>
      <c r="M477" s="840"/>
      <c r="N477" s="840"/>
      <c r="O477" s="840"/>
      <c r="P477" s="890"/>
      <c r="Q477" s="890"/>
      <c r="R477" s="840"/>
      <c r="S477" s="840"/>
      <c r="T477" s="840"/>
      <c r="U477" s="840"/>
      <c r="V477" s="840"/>
      <c r="W477" s="840"/>
      <c r="X477" s="840"/>
      <c r="Y477" s="840"/>
      <c r="Z477" s="840"/>
      <c r="AA477" s="840"/>
      <c r="AB477" s="840"/>
      <c r="AC477" s="840"/>
      <c r="AD477" s="888"/>
      <c r="AE477" s="840"/>
      <c r="AF477" s="840"/>
      <c r="AG477" s="840"/>
      <c r="AH477" s="840"/>
      <c r="AI477" s="888"/>
      <c r="AJ477" s="840"/>
    </row>
    <row r="478" spans="1:36" ht="15.75" customHeight="1">
      <c r="A478" s="840"/>
      <c r="B478" s="840"/>
      <c r="C478" s="840"/>
      <c r="D478" s="840"/>
      <c r="E478" s="840"/>
      <c r="F478" s="840"/>
      <c r="G478" s="840"/>
      <c r="H478" s="840"/>
      <c r="I478" s="840"/>
      <c r="J478" s="840"/>
      <c r="K478" s="840"/>
      <c r="L478" s="840"/>
      <c r="M478" s="840"/>
      <c r="N478" s="840"/>
      <c r="O478" s="840"/>
      <c r="P478" s="890"/>
      <c r="Q478" s="890"/>
      <c r="R478" s="840"/>
      <c r="S478" s="840"/>
      <c r="T478" s="840"/>
      <c r="U478" s="840"/>
      <c r="V478" s="840"/>
      <c r="W478" s="840"/>
      <c r="X478" s="840"/>
      <c r="Y478" s="840"/>
      <c r="Z478" s="840"/>
      <c r="AA478" s="840"/>
      <c r="AB478" s="840"/>
      <c r="AC478" s="840"/>
      <c r="AD478" s="888"/>
      <c r="AE478" s="840"/>
      <c r="AF478" s="840"/>
      <c r="AG478" s="840"/>
      <c r="AH478" s="840"/>
      <c r="AI478" s="888"/>
      <c r="AJ478" s="840"/>
    </row>
    <row r="479" spans="1:36" ht="15.75" customHeight="1">
      <c r="A479" s="840"/>
      <c r="B479" s="840"/>
      <c r="C479" s="840"/>
      <c r="D479" s="840"/>
      <c r="E479" s="840"/>
      <c r="F479" s="840"/>
      <c r="G479" s="840"/>
      <c r="H479" s="840"/>
      <c r="I479" s="840"/>
      <c r="J479" s="840"/>
      <c r="K479" s="840"/>
      <c r="L479" s="840"/>
      <c r="M479" s="840"/>
      <c r="N479" s="840"/>
      <c r="O479" s="840"/>
      <c r="P479" s="890"/>
      <c r="Q479" s="890"/>
      <c r="R479" s="840"/>
      <c r="S479" s="840"/>
      <c r="T479" s="840"/>
      <c r="U479" s="840"/>
      <c r="V479" s="840"/>
      <c r="W479" s="840"/>
      <c r="X479" s="840"/>
      <c r="Y479" s="840"/>
      <c r="Z479" s="840"/>
      <c r="AA479" s="840"/>
      <c r="AB479" s="840"/>
      <c r="AC479" s="840"/>
      <c r="AD479" s="888"/>
      <c r="AE479" s="840"/>
      <c r="AF479" s="840"/>
      <c r="AG479" s="840"/>
      <c r="AH479" s="840"/>
      <c r="AI479" s="888"/>
      <c r="AJ479" s="840"/>
    </row>
    <row r="480" spans="1:36" ht="15.75" customHeight="1">
      <c r="A480" s="840"/>
      <c r="B480" s="840"/>
      <c r="C480" s="840"/>
      <c r="D480" s="840"/>
      <c r="E480" s="840"/>
      <c r="F480" s="840"/>
      <c r="G480" s="840"/>
      <c r="H480" s="840"/>
      <c r="I480" s="840"/>
      <c r="J480" s="840"/>
      <c r="K480" s="840"/>
      <c r="L480" s="840"/>
      <c r="M480" s="840"/>
      <c r="N480" s="840"/>
      <c r="O480" s="840"/>
      <c r="P480" s="890"/>
      <c r="Q480" s="890"/>
      <c r="R480" s="840"/>
      <c r="S480" s="840"/>
      <c r="T480" s="840"/>
      <c r="U480" s="840"/>
      <c r="V480" s="840"/>
      <c r="W480" s="840"/>
      <c r="X480" s="840"/>
      <c r="Y480" s="840"/>
      <c r="Z480" s="840"/>
      <c r="AA480" s="840"/>
      <c r="AB480" s="840"/>
      <c r="AC480" s="840"/>
      <c r="AD480" s="888"/>
      <c r="AE480" s="840"/>
      <c r="AF480" s="840"/>
      <c r="AG480" s="840"/>
      <c r="AH480" s="840"/>
      <c r="AI480" s="888"/>
      <c r="AJ480" s="840"/>
    </row>
    <row r="481" spans="1:36" ht="15.75" customHeight="1">
      <c r="A481" s="840"/>
      <c r="B481" s="840"/>
      <c r="C481" s="840"/>
      <c r="D481" s="840"/>
      <c r="E481" s="840"/>
      <c r="F481" s="840"/>
      <c r="G481" s="840"/>
      <c r="H481" s="840"/>
      <c r="I481" s="840"/>
      <c r="J481" s="840"/>
      <c r="K481" s="840"/>
      <c r="L481" s="840"/>
      <c r="M481" s="840"/>
      <c r="N481" s="840"/>
      <c r="O481" s="840"/>
      <c r="P481" s="890"/>
      <c r="Q481" s="890"/>
      <c r="R481" s="840"/>
      <c r="S481" s="840"/>
      <c r="T481" s="840"/>
      <c r="U481" s="840"/>
      <c r="V481" s="840"/>
      <c r="W481" s="840"/>
      <c r="X481" s="840"/>
      <c r="Y481" s="840"/>
      <c r="Z481" s="840"/>
      <c r="AA481" s="840"/>
      <c r="AB481" s="840"/>
      <c r="AC481" s="840"/>
      <c r="AD481" s="888"/>
      <c r="AE481" s="840"/>
      <c r="AF481" s="840"/>
      <c r="AG481" s="840"/>
      <c r="AH481" s="840"/>
      <c r="AI481" s="888"/>
      <c r="AJ481" s="840"/>
    </row>
    <row r="482" spans="1:36" ht="15.75" customHeight="1">
      <c r="A482" s="840"/>
      <c r="B482" s="840"/>
      <c r="C482" s="840"/>
      <c r="D482" s="840"/>
      <c r="E482" s="840"/>
      <c r="F482" s="840"/>
      <c r="G482" s="840"/>
      <c r="H482" s="840"/>
      <c r="I482" s="840"/>
      <c r="J482" s="840"/>
      <c r="K482" s="840"/>
      <c r="L482" s="840"/>
      <c r="M482" s="840"/>
      <c r="N482" s="840"/>
      <c r="O482" s="840"/>
      <c r="P482" s="890"/>
      <c r="Q482" s="890"/>
      <c r="R482" s="840"/>
      <c r="S482" s="840"/>
      <c r="T482" s="840"/>
      <c r="U482" s="840"/>
      <c r="V482" s="840"/>
      <c r="W482" s="840"/>
      <c r="X482" s="840"/>
      <c r="Y482" s="840"/>
      <c r="Z482" s="840"/>
      <c r="AA482" s="840"/>
      <c r="AB482" s="840"/>
      <c r="AC482" s="840"/>
      <c r="AD482" s="888"/>
      <c r="AE482" s="840"/>
      <c r="AF482" s="840"/>
      <c r="AG482" s="840"/>
      <c r="AH482" s="840"/>
      <c r="AI482" s="888"/>
      <c r="AJ482" s="840"/>
    </row>
    <row r="483" spans="1:36" ht="15.75" customHeight="1">
      <c r="A483" s="840"/>
      <c r="B483" s="840"/>
      <c r="C483" s="840"/>
      <c r="D483" s="840"/>
      <c r="E483" s="840"/>
      <c r="F483" s="840"/>
      <c r="G483" s="840"/>
      <c r="H483" s="840"/>
      <c r="I483" s="840"/>
      <c r="J483" s="840"/>
      <c r="K483" s="840"/>
      <c r="L483" s="840"/>
      <c r="M483" s="840"/>
      <c r="N483" s="840"/>
      <c r="O483" s="840"/>
      <c r="P483" s="890"/>
      <c r="Q483" s="890"/>
      <c r="R483" s="840"/>
      <c r="S483" s="840"/>
      <c r="T483" s="840"/>
      <c r="U483" s="840"/>
      <c r="V483" s="840"/>
      <c r="W483" s="840"/>
      <c r="X483" s="840"/>
      <c r="Y483" s="840"/>
      <c r="Z483" s="840"/>
      <c r="AA483" s="840"/>
      <c r="AB483" s="840"/>
      <c r="AC483" s="840"/>
      <c r="AD483" s="888"/>
      <c r="AE483" s="840"/>
      <c r="AF483" s="840"/>
      <c r="AG483" s="840"/>
      <c r="AH483" s="840"/>
      <c r="AI483" s="888"/>
      <c r="AJ483" s="840"/>
    </row>
    <row r="484" spans="1:36" ht="15.75" customHeight="1">
      <c r="A484" s="840"/>
      <c r="B484" s="840"/>
      <c r="C484" s="840"/>
      <c r="D484" s="840"/>
      <c r="E484" s="840"/>
      <c r="F484" s="840"/>
      <c r="G484" s="840"/>
      <c r="H484" s="840"/>
      <c r="I484" s="840"/>
      <c r="J484" s="840"/>
      <c r="K484" s="840"/>
      <c r="L484" s="840"/>
      <c r="M484" s="840"/>
      <c r="N484" s="840"/>
      <c r="O484" s="840"/>
      <c r="P484" s="890"/>
      <c r="Q484" s="890"/>
      <c r="R484" s="840"/>
      <c r="S484" s="840"/>
      <c r="T484" s="840"/>
      <c r="U484" s="840"/>
      <c r="V484" s="840"/>
      <c r="W484" s="840"/>
      <c r="X484" s="840"/>
      <c r="Y484" s="840"/>
      <c r="Z484" s="840"/>
      <c r="AA484" s="840"/>
      <c r="AB484" s="840"/>
      <c r="AC484" s="840"/>
      <c r="AD484" s="888"/>
      <c r="AE484" s="840"/>
      <c r="AF484" s="840"/>
      <c r="AG484" s="840"/>
      <c r="AH484" s="840"/>
      <c r="AI484" s="888"/>
      <c r="AJ484" s="840"/>
    </row>
    <row r="485" spans="1:36" ht="15.75" customHeight="1">
      <c r="A485" s="840"/>
      <c r="B485" s="840"/>
      <c r="C485" s="840"/>
      <c r="D485" s="840"/>
      <c r="E485" s="840"/>
      <c r="F485" s="840"/>
      <c r="G485" s="840"/>
      <c r="H485" s="840"/>
      <c r="I485" s="840"/>
      <c r="J485" s="840"/>
      <c r="K485" s="840"/>
      <c r="L485" s="840"/>
      <c r="M485" s="840"/>
      <c r="N485" s="840"/>
      <c r="O485" s="840"/>
      <c r="P485" s="890"/>
      <c r="Q485" s="890"/>
      <c r="R485" s="840"/>
      <c r="S485" s="840"/>
      <c r="T485" s="840"/>
      <c r="U485" s="840"/>
      <c r="V485" s="840"/>
      <c r="W485" s="840"/>
      <c r="X485" s="840"/>
      <c r="Y485" s="840"/>
      <c r="Z485" s="840"/>
      <c r="AA485" s="840"/>
      <c r="AB485" s="840"/>
      <c r="AC485" s="840"/>
      <c r="AD485" s="888"/>
      <c r="AE485" s="840"/>
      <c r="AF485" s="840"/>
      <c r="AG485" s="840"/>
      <c r="AH485" s="840"/>
      <c r="AI485" s="888"/>
      <c r="AJ485" s="840"/>
    </row>
    <row r="486" spans="1:36" ht="15.75" customHeight="1">
      <c r="A486" s="840"/>
      <c r="B486" s="840"/>
      <c r="C486" s="840"/>
      <c r="D486" s="840"/>
      <c r="E486" s="840"/>
      <c r="F486" s="840"/>
      <c r="G486" s="840"/>
      <c r="H486" s="840"/>
      <c r="I486" s="840"/>
      <c r="J486" s="840"/>
      <c r="K486" s="840"/>
      <c r="L486" s="840"/>
      <c r="M486" s="840"/>
      <c r="N486" s="840"/>
      <c r="O486" s="840"/>
      <c r="P486" s="890"/>
      <c r="Q486" s="890"/>
      <c r="R486" s="840"/>
      <c r="S486" s="840"/>
      <c r="T486" s="840"/>
      <c r="U486" s="840"/>
      <c r="V486" s="840"/>
      <c r="W486" s="840"/>
      <c r="X486" s="840"/>
      <c r="Y486" s="840"/>
      <c r="Z486" s="840"/>
      <c r="AA486" s="840"/>
      <c r="AB486" s="840"/>
      <c r="AC486" s="840"/>
      <c r="AD486" s="888"/>
      <c r="AE486" s="840"/>
      <c r="AF486" s="840"/>
      <c r="AG486" s="840"/>
      <c r="AH486" s="840"/>
      <c r="AI486" s="888"/>
      <c r="AJ486" s="840"/>
    </row>
    <row r="487" spans="1:36" ht="15.75" customHeight="1">
      <c r="A487" s="840"/>
      <c r="B487" s="840"/>
      <c r="C487" s="840"/>
      <c r="D487" s="840"/>
      <c r="E487" s="840"/>
      <c r="F487" s="840"/>
      <c r="G487" s="840"/>
      <c r="H487" s="840"/>
      <c r="I487" s="840"/>
      <c r="J487" s="840"/>
      <c r="K487" s="840"/>
      <c r="L487" s="840"/>
      <c r="M487" s="840"/>
      <c r="N487" s="840"/>
      <c r="O487" s="840"/>
      <c r="P487" s="890"/>
      <c r="Q487" s="890"/>
      <c r="R487" s="840"/>
      <c r="S487" s="840"/>
      <c r="T487" s="840"/>
      <c r="U487" s="840"/>
      <c r="V487" s="840"/>
      <c r="W487" s="840"/>
      <c r="X487" s="840"/>
      <c r="Y487" s="840"/>
      <c r="Z487" s="840"/>
      <c r="AA487" s="840"/>
      <c r="AB487" s="840"/>
      <c r="AC487" s="840"/>
      <c r="AD487" s="888"/>
      <c r="AE487" s="840"/>
      <c r="AF487" s="840"/>
      <c r="AG487" s="840"/>
      <c r="AH487" s="840"/>
      <c r="AI487" s="888"/>
      <c r="AJ487" s="840"/>
    </row>
    <row r="488" spans="1:36" ht="15.75" customHeight="1">
      <c r="A488" s="840"/>
      <c r="B488" s="840"/>
      <c r="C488" s="840"/>
      <c r="D488" s="840"/>
      <c r="E488" s="840"/>
      <c r="F488" s="840"/>
      <c r="G488" s="840"/>
      <c r="H488" s="840"/>
      <c r="I488" s="840"/>
      <c r="J488" s="840"/>
      <c r="K488" s="840"/>
      <c r="L488" s="840"/>
      <c r="M488" s="840"/>
      <c r="N488" s="840"/>
      <c r="O488" s="840"/>
      <c r="P488" s="890"/>
      <c r="Q488" s="890"/>
      <c r="R488" s="840"/>
      <c r="S488" s="840"/>
      <c r="T488" s="840"/>
      <c r="U488" s="840"/>
      <c r="V488" s="840"/>
      <c r="W488" s="840"/>
      <c r="X488" s="840"/>
      <c r="Y488" s="840"/>
      <c r="Z488" s="840"/>
      <c r="AA488" s="840"/>
      <c r="AB488" s="840"/>
      <c r="AC488" s="840"/>
      <c r="AD488" s="888"/>
      <c r="AE488" s="840"/>
      <c r="AF488" s="840"/>
      <c r="AG488" s="840"/>
      <c r="AH488" s="840"/>
      <c r="AI488" s="888"/>
      <c r="AJ488" s="840"/>
    </row>
    <row r="489" spans="1:36" ht="15.75" customHeight="1">
      <c r="A489" s="840"/>
      <c r="B489" s="840"/>
      <c r="C489" s="840"/>
      <c r="D489" s="840"/>
      <c r="E489" s="840"/>
      <c r="F489" s="840"/>
      <c r="G489" s="840"/>
      <c r="H489" s="840"/>
      <c r="I489" s="840"/>
      <c r="J489" s="840"/>
      <c r="K489" s="840"/>
      <c r="L489" s="840"/>
      <c r="M489" s="840"/>
      <c r="N489" s="840"/>
      <c r="O489" s="840"/>
      <c r="P489" s="890"/>
      <c r="Q489" s="890"/>
      <c r="R489" s="840"/>
      <c r="S489" s="840"/>
      <c r="T489" s="840"/>
      <c r="U489" s="840"/>
      <c r="V489" s="840"/>
      <c r="W489" s="840"/>
      <c r="X489" s="840"/>
      <c r="Y489" s="840"/>
      <c r="Z489" s="840"/>
      <c r="AA489" s="840"/>
      <c r="AB489" s="840"/>
      <c r="AC489" s="840"/>
      <c r="AD489" s="888"/>
      <c r="AE489" s="840"/>
      <c r="AF489" s="840"/>
      <c r="AG489" s="840"/>
      <c r="AH489" s="840"/>
      <c r="AI489" s="888"/>
      <c r="AJ489" s="840"/>
    </row>
    <row r="490" spans="1:36" ht="15.75" customHeight="1">
      <c r="A490" s="840"/>
      <c r="B490" s="840"/>
      <c r="C490" s="840"/>
      <c r="D490" s="840"/>
      <c r="E490" s="840"/>
      <c r="F490" s="840"/>
      <c r="G490" s="840"/>
      <c r="H490" s="840"/>
      <c r="I490" s="840"/>
      <c r="J490" s="840"/>
      <c r="K490" s="840"/>
      <c r="L490" s="840"/>
      <c r="M490" s="840"/>
      <c r="N490" s="840"/>
      <c r="O490" s="840"/>
      <c r="P490" s="890"/>
      <c r="Q490" s="890"/>
      <c r="R490" s="840"/>
      <c r="S490" s="840"/>
      <c r="T490" s="840"/>
      <c r="U490" s="840"/>
      <c r="V490" s="840"/>
      <c r="W490" s="840"/>
      <c r="X490" s="840"/>
      <c r="Y490" s="840"/>
      <c r="Z490" s="840"/>
      <c r="AA490" s="840"/>
      <c r="AB490" s="840"/>
      <c r="AC490" s="840"/>
      <c r="AD490" s="888"/>
      <c r="AE490" s="840"/>
      <c r="AF490" s="840"/>
      <c r="AG490" s="840"/>
      <c r="AH490" s="840"/>
      <c r="AI490" s="888"/>
      <c r="AJ490" s="840"/>
    </row>
    <row r="491" spans="1:36" ht="15.75" customHeight="1">
      <c r="A491" s="840"/>
      <c r="B491" s="840"/>
      <c r="C491" s="840"/>
      <c r="D491" s="840"/>
      <c r="E491" s="840"/>
      <c r="F491" s="840"/>
      <c r="G491" s="840"/>
      <c r="H491" s="840"/>
      <c r="I491" s="840"/>
      <c r="J491" s="840"/>
      <c r="K491" s="840"/>
      <c r="L491" s="840"/>
      <c r="M491" s="840"/>
      <c r="N491" s="840"/>
      <c r="O491" s="840"/>
      <c r="P491" s="890"/>
      <c r="Q491" s="890"/>
      <c r="R491" s="840"/>
      <c r="S491" s="840"/>
      <c r="T491" s="840"/>
      <c r="U491" s="840"/>
      <c r="V491" s="840"/>
      <c r="W491" s="840"/>
      <c r="X491" s="840"/>
      <c r="Y491" s="840"/>
      <c r="Z491" s="840"/>
      <c r="AA491" s="840"/>
      <c r="AB491" s="840"/>
      <c r="AC491" s="840"/>
      <c r="AD491" s="888"/>
      <c r="AE491" s="840"/>
      <c r="AF491" s="840"/>
      <c r="AG491" s="840"/>
      <c r="AH491" s="840"/>
      <c r="AI491" s="888"/>
      <c r="AJ491" s="840"/>
    </row>
    <row r="492" spans="1:36" ht="15.75" customHeight="1">
      <c r="A492" s="840"/>
      <c r="B492" s="840"/>
      <c r="C492" s="840"/>
      <c r="D492" s="840"/>
      <c r="E492" s="840"/>
      <c r="F492" s="840"/>
      <c r="G492" s="840"/>
      <c r="H492" s="840"/>
      <c r="I492" s="840"/>
      <c r="J492" s="840"/>
      <c r="K492" s="840"/>
      <c r="L492" s="840"/>
      <c r="M492" s="840"/>
      <c r="N492" s="840"/>
      <c r="O492" s="840"/>
      <c r="P492" s="890"/>
      <c r="Q492" s="890"/>
      <c r="R492" s="840"/>
      <c r="S492" s="840"/>
      <c r="T492" s="840"/>
      <c r="U492" s="840"/>
      <c r="V492" s="840"/>
      <c r="W492" s="840"/>
      <c r="X492" s="840"/>
      <c r="Y492" s="840"/>
      <c r="Z492" s="840"/>
      <c r="AA492" s="840"/>
      <c r="AB492" s="840"/>
      <c r="AC492" s="840"/>
      <c r="AD492" s="888"/>
      <c r="AE492" s="840"/>
      <c r="AF492" s="840"/>
      <c r="AG492" s="840"/>
      <c r="AH492" s="840"/>
      <c r="AI492" s="888"/>
      <c r="AJ492" s="840"/>
    </row>
    <row r="493" spans="1:36" ht="15.75" customHeight="1">
      <c r="A493" s="840"/>
      <c r="B493" s="840"/>
      <c r="C493" s="840"/>
      <c r="D493" s="840"/>
      <c r="E493" s="840"/>
      <c r="F493" s="840"/>
      <c r="G493" s="840"/>
      <c r="H493" s="840"/>
      <c r="I493" s="840"/>
      <c r="J493" s="840"/>
      <c r="K493" s="840"/>
      <c r="L493" s="840"/>
      <c r="M493" s="840"/>
      <c r="N493" s="840"/>
      <c r="O493" s="840"/>
      <c r="P493" s="890"/>
      <c r="Q493" s="890"/>
      <c r="R493" s="840"/>
      <c r="S493" s="840"/>
      <c r="T493" s="840"/>
      <c r="U493" s="840"/>
      <c r="V493" s="840"/>
      <c r="W493" s="840"/>
      <c r="X493" s="840"/>
      <c r="Y493" s="840"/>
      <c r="Z493" s="840"/>
      <c r="AA493" s="840"/>
      <c r="AB493" s="840"/>
      <c r="AC493" s="840"/>
      <c r="AD493" s="888"/>
      <c r="AE493" s="840"/>
      <c r="AF493" s="840"/>
      <c r="AG493" s="840"/>
      <c r="AH493" s="840"/>
      <c r="AI493" s="888"/>
      <c r="AJ493" s="840"/>
    </row>
    <row r="494" spans="1:36" ht="15.75" customHeight="1">
      <c r="A494" s="840"/>
      <c r="B494" s="840"/>
      <c r="C494" s="840"/>
      <c r="D494" s="840"/>
      <c r="E494" s="840"/>
      <c r="F494" s="840"/>
      <c r="G494" s="840"/>
      <c r="H494" s="840"/>
      <c r="I494" s="840"/>
      <c r="J494" s="840"/>
      <c r="K494" s="840"/>
      <c r="L494" s="840"/>
      <c r="M494" s="840"/>
      <c r="N494" s="840"/>
      <c r="O494" s="840"/>
      <c r="P494" s="890"/>
      <c r="Q494" s="890"/>
      <c r="R494" s="840"/>
      <c r="S494" s="840"/>
      <c r="T494" s="840"/>
      <c r="U494" s="840"/>
      <c r="V494" s="840"/>
      <c r="W494" s="840"/>
      <c r="X494" s="840"/>
      <c r="Y494" s="840"/>
      <c r="Z494" s="840"/>
      <c r="AA494" s="840"/>
      <c r="AB494" s="840"/>
      <c r="AC494" s="840"/>
      <c r="AD494" s="888"/>
      <c r="AE494" s="840"/>
      <c r="AF494" s="840"/>
      <c r="AG494" s="840"/>
      <c r="AH494" s="840"/>
      <c r="AI494" s="888"/>
      <c r="AJ494" s="840"/>
    </row>
    <row r="495" spans="1:36" ht="15.75" customHeight="1">
      <c r="A495" s="840"/>
      <c r="B495" s="840"/>
      <c r="C495" s="840"/>
      <c r="D495" s="840"/>
      <c r="E495" s="840"/>
      <c r="F495" s="840"/>
      <c r="G495" s="840"/>
      <c r="H495" s="840"/>
      <c r="I495" s="840"/>
      <c r="J495" s="840"/>
      <c r="K495" s="840"/>
      <c r="L495" s="840"/>
      <c r="M495" s="840"/>
      <c r="N495" s="840"/>
      <c r="O495" s="840"/>
      <c r="P495" s="890"/>
      <c r="Q495" s="890"/>
      <c r="R495" s="840"/>
      <c r="S495" s="840"/>
      <c r="T495" s="840"/>
      <c r="U495" s="840"/>
      <c r="V495" s="840"/>
      <c r="W495" s="840"/>
      <c r="X495" s="840"/>
      <c r="Y495" s="840"/>
      <c r="Z495" s="840"/>
      <c r="AA495" s="840"/>
      <c r="AB495" s="840"/>
      <c r="AC495" s="840"/>
      <c r="AD495" s="888"/>
      <c r="AE495" s="840"/>
      <c r="AF495" s="840"/>
      <c r="AG495" s="840"/>
      <c r="AH495" s="840"/>
      <c r="AI495" s="888"/>
      <c r="AJ495" s="840"/>
    </row>
    <row r="496" spans="1:36" ht="15.75" customHeight="1">
      <c r="A496" s="840"/>
      <c r="B496" s="840"/>
      <c r="C496" s="840"/>
      <c r="D496" s="840"/>
      <c r="E496" s="840"/>
      <c r="F496" s="840"/>
      <c r="G496" s="840"/>
      <c r="H496" s="840"/>
      <c r="I496" s="840"/>
      <c r="J496" s="840"/>
      <c r="K496" s="840"/>
      <c r="L496" s="840"/>
      <c r="M496" s="840"/>
      <c r="N496" s="840"/>
      <c r="O496" s="840"/>
      <c r="P496" s="890"/>
      <c r="Q496" s="890"/>
      <c r="R496" s="840"/>
      <c r="S496" s="840"/>
      <c r="T496" s="840"/>
      <c r="U496" s="840"/>
      <c r="V496" s="840"/>
      <c r="W496" s="840"/>
      <c r="X496" s="840"/>
      <c r="Y496" s="840"/>
      <c r="Z496" s="840"/>
      <c r="AA496" s="840"/>
      <c r="AB496" s="840"/>
      <c r="AC496" s="840"/>
      <c r="AD496" s="888"/>
      <c r="AE496" s="840"/>
      <c r="AF496" s="840"/>
      <c r="AG496" s="840"/>
      <c r="AH496" s="840"/>
      <c r="AI496" s="888"/>
      <c r="AJ496" s="840"/>
    </row>
    <row r="497" spans="1:36" ht="15.75" customHeight="1">
      <c r="A497" s="840"/>
      <c r="B497" s="840"/>
      <c r="C497" s="840"/>
      <c r="D497" s="840"/>
      <c r="E497" s="840"/>
      <c r="F497" s="840"/>
      <c r="G497" s="840"/>
      <c r="H497" s="840"/>
      <c r="I497" s="840"/>
      <c r="J497" s="840"/>
      <c r="K497" s="840"/>
      <c r="L497" s="840"/>
      <c r="M497" s="840"/>
      <c r="N497" s="840"/>
      <c r="O497" s="840"/>
      <c r="P497" s="890"/>
      <c r="Q497" s="890"/>
      <c r="R497" s="840"/>
      <c r="S497" s="840"/>
      <c r="T497" s="840"/>
      <c r="U497" s="840"/>
      <c r="V497" s="840"/>
      <c r="W497" s="840"/>
      <c r="X497" s="840"/>
      <c r="Y497" s="840"/>
      <c r="Z497" s="840"/>
      <c r="AA497" s="840"/>
      <c r="AB497" s="840"/>
      <c r="AC497" s="840"/>
      <c r="AD497" s="888"/>
      <c r="AE497" s="840"/>
      <c r="AF497" s="840"/>
      <c r="AG497" s="840"/>
      <c r="AH497" s="840"/>
      <c r="AI497" s="888"/>
      <c r="AJ497" s="840"/>
    </row>
    <row r="498" spans="1:36" ht="15.75" customHeight="1">
      <c r="A498" s="840"/>
      <c r="B498" s="840"/>
      <c r="C498" s="840"/>
      <c r="D498" s="840"/>
      <c r="E498" s="840"/>
      <c r="F498" s="840"/>
      <c r="G498" s="840"/>
      <c r="H498" s="840"/>
      <c r="I498" s="840"/>
      <c r="J498" s="840"/>
      <c r="K498" s="840"/>
      <c r="L498" s="840"/>
      <c r="M498" s="840"/>
      <c r="N498" s="840"/>
      <c r="O498" s="840"/>
      <c r="P498" s="890"/>
      <c r="Q498" s="890"/>
      <c r="R498" s="840"/>
      <c r="S498" s="840"/>
      <c r="T498" s="840"/>
      <c r="U498" s="840"/>
      <c r="V498" s="840"/>
      <c r="W498" s="840"/>
      <c r="X498" s="840"/>
      <c r="Y498" s="840"/>
      <c r="Z498" s="840"/>
      <c r="AA498" s="840"/>
      <c r="AB498" s="840"/>
      <c r="AC498" s="840"/>
      <c r="AD498" s="888"/>
      <c r="AE498" s="840"/>
      <c r="AF498" s="840"/>
      <c r="AG498" s="840"/>
      <c r="AH498" s="840"/>
      <c r="AI498" s="888"/>
      <c r="AJ498" s="840"/>
    </row>
    <row r="499" spans="1:36" ht="15.75" customHeight="1">
      <c r="A499" s="840"/>
      <c r="B499" s="840"/>
      <c r="C499" s="840"/>
      <c r="D499" s="840"/>
      <c r="E499" s="840"/>
      <c r="F499" s="840"/>
      <c r="G499" s="840"/>
      <c r="H499" s="840"/>
      <c r="I499" s="840"/>
      <c r="J499" s="840"/>
      <c r="K499" s="840"/>
      <c r="L499" s="840"/>
      <c r="M499" s="840"/>
      <c r="N499" s="840"/>
      <c r="O499" s="840"/>
      <c r="P499" s="890"/>
      <c r="Q499" s="890"/>
      <c r="R499" s="840"/>
      <c r="S499" s="840"/>
      <c r="T499" s="840"/>
      <c r="U499" s="840"/>
      <c r="V499" s="840"/>
      <c r="W499" s="840"/>
      <c r="X499" s="840"/>
      <c r="Y499" s="840"/>
      <c r="Z499" s="840"/>
      <c r="AA499" s="840"/>
      <c r="AB499" s="840"/>
      <c r="AC499" s="840"/>
      <c r="AD499" s="888"/>
      <c r="AE499" s="840"/>
      <c r="AF499" s="840"/>
      <c r="AG499" s="840"/>
      <c r="AH499" s="840"/>
      <c r="AI499" s="888"/>
      <c r="AJ499" s="840"/>
    </row>
    <row r="500" spans="1:36" ht="15.75" customHeight="1">
      <c r="A500" s="840"/>
      <c r="B500" s="840"/>
      <c r="C500" s="840"/>
      <c r="D500" s="840"/>
      <c r="E500" s="840"/>
      <c r="F500" s="840"/>
      <c r="G500" s="840"/>
      <c r="H500" s="840"/>
      <c r="I500" s="840"/>
      <c r="J500" s="840"/>
      <c r="K500" s="840"/>
      <c r="L500" s="840"/>
      <c r="M500" s="840"/>
      <c r="N500" s="840"/>
      <c r="O500" s="840"/>
      <c r="P500" s="890"/>
      <c r="Q500" s="890"/>
      <c r="R500" s="840"/>
      <c r="S500" s="840"/>
      <c r="T500" s="840"/>
      <c r="U500" s="840"/>
      <c r="V500" s="840"/>
      <c r="W500" s="840"/>
      <c r="X500" s="840"/>
      <c r="Y500" s="840"/>
      <c r="Z500" s="840"/>
      <c r="AA500" s="840"/>
      <c r="AB500" s="840"/>
      <c r="AC500" s="840"/>
      <c r="AD500" s="888"/>
      <c r="AE500" s="840"/>
      <c r="AF500" s="840"/>
      <c r="AG500" s="840"/>
      <c r="AH500" s="840"/>
      <c r="AI500" s="888"/>
      <c r="AJ500" s="840"/>
    </row>
    <row r="501" spans="1:36" ht="15.75" customHeight="1">
      <c r="A501" s="840"/>
      <c r="B501" s="840"/>
      <c r="C501" s="840"/>
      <c r="D501" s="840"/>
      <c r="E501" s="840"/>
      <c r="F501" s="840"/>
      <c r="G501" s="840"/>
      <c r="H501" s="840"/>
      <c r="I501" s="840"/>
      <c r="J501" s="840"/>
      <c r="K501" s="840"/>
      <c r="L501" s="840"/>
      <c r="M501" s="840"/>
      <c r="N501" s="840"/>
      <c r="O501" s="840"/>
      <c r="P501" s="890"/>
      <c r="Q501" s="890"/>
      <c r="R501" s="840"/>
      <c r="S501" s="840"/>
      <c r="T501" s="840"/>
      <c r="U501" s="840"/>
      <c r="V501" s="840"/>
      <c r="W501" s="840"/>
      <c r="X501" s="840"/>
      <c r="Y501" s="840"/>
      <c r="Z501" s="840"/>
      <c r="AA501" s="840"/>
      <c r="AB501" s="840"/>
      <c r="AC501" s="840"/>
      <c r="AD501" s="888"/>
      <c r="AE501" s="840"/>
      <c r="AF501" s="840"/>
      <c r="AG501" s="840"/>
      <c r="AH501" s="840"/>
      <c r="AI501" s="888"/>
      <c r="AJ501" s="840"/>
    </row>
    <row r="502" spans="1:36" ht="15.75" customHeight="1">
      <c r="A502" s="840"/>
      <c r="B502" s="840"/>
      <c r="C502" s="840"/>
      <c r="D502" s="840"/>
      <c r="E502" s="840"/>
      <c r="F502" s="840"/>
      <c r="G502" s="840"/>
      <c r="H502" s="840"/>
      <c r="I502" s="840"/>
      <c r="J502" s="840"/>
      <c r="K502" s="840"/>
      <c r="L502" s="840"/>
      <c r="M502" s="840"/>
      <c r="N502" s="840"/>
      <c r="O502" s="840"/>
      <c r="P502" s="890"/>
      <c r="Q502" s="890"/>
      <c r="R502" s="840"/>
      <c r="S502" s="840"/>
      <c r="T502" s="840"/>
      <c r="U502" s="840"/>
      <c r="V502" s="840"/>
      <c r="W502" s="840"/>
      <c r="X502" s="840"/>
      <c r="Y502" s="840"/>
      <c r="Z502" s="840"/>
      <c r="AA502" s="840"/>
      <c r="AB502" s="840"/>
      <c r="AC502" s="840"/>
      <c r="AD502" s="888"/>
      <c r="AE502" s="840"/>
      <c r="AF502" s="840"/>
      <c r="AG502" s="840"/>
      <c r="AH502" s="840"/>
      <c r="AI502" s="888"/>
      <c r="AJ502" s="840"/>
    </row>
    <row r="503" spans="1:36" ht="15.75" customHeight="1">
      <c r="A503" s="840"/>
      <c r="B503" s="840"/>
      <c r="C503" s="840"/>
      <c r="D503" s="840"/>
      <c r="E503" s="840"/>
      <c r="F503" s="840"/>
      <c r="G503" s="840"/>
      <c r="H503" s="840"/>
      <c r="I503" s="840"/>
      <c r="J503" s="840"/>
      <c r="K503" s="840"/>
      <c r="L503" s="840"/>
      <c r="M503" s="840"/>
      <c r="N503" s="840"/>
      <c r="O503" s="840"/>
      <c r="P503" s="890"/>
      <c r="Q503" s="890"/>
      <c r="R503" s="840"/>
      <c r="S503" s="840"/>
      <c r="T503" s="840"/>
      <c r="U503" s="840"/>
      <c r="V503" s="840"/>
      <c r="W503" s="840"/>
      <c r="X503" s="840"/>
      <c r="Y503" s="840"/>
      <c r="Z503" s="840"/>
      <c r="AA503" s="840"/>
      <c r="AB503" s="840"/>
      <c r="AC503" s="840"/>
      <c r="AD503" s="888"/>
      <c r="AE503" s="840"/>
      <c r="AF503" s="840"/>
      <c r="AG503" s="840"/>
      <c r="AH503" s="840"/>
      <c r="AI503" s="888"/>
      <c r="AJ503" s="840"/>
    </row>
    <row r="504" spans="1:36" ht="15.75" customHeight="1">
      <c r="A504" s="840"/>
      <c r="B504" s="840"/>
      <c r="C504" s="840"/>
      <c r="D504" s="840"/>
      <c r="E504" s="840"/>
      <c r="F504" s="840"/>
      <c r="G504" s="840"/>
      <c r="H504" s="840"/>
      <c r="I504" s="840"/>
      <c r="J504" s="840"/>
      <c r="K504" s="840"/>
      <c r="L504" s="840"/>
      <c r="M504" s="840"/>
      <c r="N504" s="840"/>
      <c r="O504" s="840"/>
      <c r="P504" s="890"/>
      <c r="Q504" s="890"/>
      <c r="R504" s="840"/>
      <c r="S504" s="840"/>
      <c r="T504" s="840"/>
      <c r="U504" s="840"/>
      <c r="V504" s="840"/>
      <c r="W504" s="840"/>
      <c r="X504" s="840"/>
      <c r="Y504" s="840"/>
      <c r="Z504" s="840"/>
      <c r="AA504" s="840"/>
      <c r="AB504" s="840"/>
      <c r="AC504" s="840"/>
      <c r="AD504" s="888"/>
      <c r="AE504" s="840"/>
      <c r="AF504" s="840"/>
      <c r="AG504" s="840"/>
      <c r="AH504" s="840"/>
      <c r="AI504" s="888"/>
      <c r="AJ504" s="840"/>
    </row>
    <row r="505" spans="1:36" ht="15.75" customHeight="1">
      <c r="A505" s="840"/>
      <c r="B505" s="840"/>
      <c r="C505" s="840"/>
      <c r="D505" s="840"/>
      <c r="E505" s="840"/>
      <c r="F505" s="840"/>
      <c r="G505" s="840"/>
      <c r="H505" s="840"/>
      <c r="I505" s="840"/>
      <c r="J505" s="840"/>
      <c r="K505" s="840"/>
      <c r="L505" s="840"/>
      <c r="M505" s="840"/>
      <c r="N505" s="840"/>
      <c r="O505" s="840"/>
      <c r="P505" s="890"/>
      <c r="Q505" s="890"/>
      <c r="R505" s="840"/>
      <c r="S505" s="840"/>
      <c r="T505" s="840"/>
      <c r="U505" s="840"/>
      <c r="V505" s="840"/>
      <c r="W505" s="840"/>
      <c r="X505" s="840"/>
      <c r="Y505" s="840"/>
      <c r="Z505" s="840"/>
      <c r="AA505" s="840"/>
      <c r="AB505" s="840"/>
      <c r="AC505" s="840"/>
      <c r="AD505" s="888"/>
      <c r="AE505" s="840"/>
      <c r="AF505" s="840"/>
      <c r="AG505" s="840"/>
      <c r="AH505" s="840"/>
      <c r="AI505" s="888"/>
      <c r="AJ505" s="840"/>
    </row>
    <row r="506" spans="1:36" ht="15.75" customHeight="1">
      <c r="A506" s="840"/>
      <c r="B506" s="840"/>
      <c r="C506" s="840"/>
      <c r="D506" s="840"/>
      <c r="E506" s="840"/>
      <c r="F506" s="840"/>
      <c r="G506" s="840"/>
      <c r="H506" s="840"/>
      <c r="I506" s="840"/>
      <c r="J506" s="840"/>
      <c r="K506" s="840"/>
      <c r="L506" s="840"/>
      <c r="M506" s="840"/>
      <c r="N506" s="840"/>
      <c r="O506" s="840"/>
      <c r="P506" s="890"/>
      <c r="Q506" s="890"/>
      <c r="R506" s="840"/>
      <c r="S506" s="840"/>
      <c r="T506" s="840"/>
      <c r="U506" s="840"/>
      <c r="V506" s="840"/>
      <c r="W506" s="840"/>
      <c r="X506" s="840"/>
      <c r="Y506" s="840"/>
      <c r="Z506" s="840"/>
      <c r="AA506" s="840"/>
      <c r="AB506" s="840"/>
      <c r="AC506" s="840"/>
      <c r="AD506" s="888"/>
      <c r="AE506" s="840"/>
      <c r="AF506" s="840"/>
      <c r="AG506" s="840"/>
      <c r="AH506" s="840"/>
      <c r="AI506" s="888"/>
      <c r="AJ506" s="840"/>
    </row>
    <row r="507" spans="1:36" ht="15.75" customHeight="1">
      <c r="A507" s="840"/>
      <c r="B507" s="840"/>
      <c r="C507" s="840"/>
      <c r="D507" s="840"/>
      <c r="E507" s="840"/>
      <c r="F507" s="840"/>
      <c r="G507" s="840"/>
      <c r="H507" s="840"/>
      <c r="I507" s="840"/>
      <c r="J507" s="840"/>
      <c r="K507" s="840"/>
      <c r="L507" s="840"/>
      <c r="M507" s="840"/>
      <c r="N507" s="840"/>
      <c r="O507" s="840"/>
      <c r="P507" s="890"/>
      <c r="Q507" s="890"/>
      <c r="R507" s="840"/>
      <c r="S507" s="840"/>
      <c r="T507" s="840"/>
      <c r="U507" s="840"/>
      <c r="V507" s="840"/>
      <c r="W507" s="840"/>
      <c r="X507" s="840"/>
      <c r="Y507" s="840"/>
      <c r="Z507" s="840"/>
      <c r="AA507" s="840"/>
      <c r="AB507" s="840"/>
      <c r="AC507" s="840"/>
      <c r="AD507" s="888"/>
      <c r="AE507" s="840"/>
      <c r="AF507" s="840"/>
      <c r="AG507" s="840"/>
      <c r="AH507" s="840"/>
      <c r="AI507" s="888"/>
      <c r="AJ507" s="840"/>
    </row>
    <row r="508" spans="1:36" ht="15.75" customHeight="1">
      <c r="A508" s="840"/>
      <c r="B508" s="840"/>
      <c r="C508" s="840"/>
      <c r="D508" s="840"/>
      <c r="E508" s="840"/>
      <c r="F508" s="840"/>
      <c r="G508" s="840"/>
      <c r="H508" s="840"/>
      <c r="I508" s="840"/>
      <c r="J508" s="840"/>
      <c r="K508" s="840"/>
      <c r="L508" s="840"/>
      <c r="M508" s="840"/>
      <c r="N508" s="840"/>
      <c r="O508" s="840"/>
      <c r="P508" s="890"/>
      <c r="Q508" s="890"/>
      <c r="R508" s="840"/>
      <c r="S508" s="840"/>
      <c r="T508" s="840"/>
      <c r="U508" s="840"/>
      <c r="V508" s="840"/>
      <c r="W508" s="840"/>
      <c r="X508" s="840"/>
      <c r="Y508" s="840"/>
      <c r="Z508" s="840"/>
      <c r="AA508" s="840"/>
      <c r="AB508" s="840"/>
      <c r="AC508" s="840"/>
      <c r="AD508" s="888"/>
      <c r="AE508" s="840"/>
      <c r="AF508" s="840"/>
      <c r="AG508" s="840"/>
      <c r="AH508" s="840"/>
      <c r="AI508" s="888"/>
      <c r="AJ508" s="840"/>
    </row>
    <row r="509" spans="1:36" ht="15.75" customHeight="1">
      <c r="A509" s="840"/>
      <c r="B509" s="840"/>
      <c r="C509" s="840"/>
      <c r="D509" s="840"/>
      <c r="E509" s="840"/>
      <c r="F509" s="840"/>
      <c r="G509" s="840"/>
      <c r="H509" s="840"/>
      <c r="I509" s="840"/>
      <c r="J509" s="840"/>
      <c r="K509" s="840"/>
      <c r="L509" s="840"/>
      <c r="M509" s="840"/>
      <c r="N509" s="840"/>
      <c r="O509" s="840"/>
      <c r="P509" s="890"/>
      <c r="Q509" s="890"/>
      <c r="R509" s="840"/>
      <c r="S509" s="840"/>
      <c r="T509" s="840"/>
      <c r="U509" s="840"/>
      <c r="V509" s="840"/>
      <c r="W509" s="840"/>
      <c r="X509" s="840"/>
      <c r="Y509" s="840"/>
      <c r="Z509" s="840"/>
      <c r="AA509" s="840"/>
      <c r="AB509" s="840"/>
      <c r="AC509" s="840"/>
      <c r="AD509" s="888"/>
      <c r="AE509" s="840"/>
      <c r="AF509" s="840"/>
      <c r="AG509" s="840"/>
      <c r="AH509" s="840"/>
      <c r="AI509" s="888"/>
      <c r="AJ509" s="840"/>
    </row>
    <row r="510" spans="1:36" ht="15.75" customHeight="1">
      <c r="A510" s="840"/>
      <c r="B510" s="840"/>
      <c r="C510" s="840"/>
      <c r="D510" s="840"/>
      <c r="E510" s="840"/>
      <c r="F510" s="840"/>
      <c r="G510" s="840"/>
      <c r="H510" s="840"/>
      <c r="I510" s="840"/>
      <c r="J510" s="840"/>
      <c r="K510" s="840"/>
      <c r="L510" s="840"/>
      <c r="M510" s="840"/>
      <c r="N510" s="840"/>
      <c r="O510" s="840"/>
      <c r="P510" s="890"/>
      <c r="Q510" s="890"/>
      <c r="R510" s="840"/>
      <c r="S510" s="840"/>
      <c r="T510" s="840"/>
      <c r="U510" s="840"/>
      <c r="V510" s="840"/>
      <c r="W510" s="840"/>
      <c r="X510" s="840"/>
      <c r="Y510" s="840"/>
      <c r="Z510" s="840"/>
      <c r="AA510" s="840"/>
      <c r="AB510" s="840"/>
      <c r="AC510" s="840"/>
      <c r="AD510" s="888"/>
      <c r="AE510" s="840"/>
      <c r="AF510" s="840"/>
      <c r="AG510" s="840"/>
      <c r="AH510" s="840"/>
      <c r="AI510" s="888"/>
      <c r="AJ510" s="840"/>
    </row>
    <row r="511" spans="1:36" ht="15.75" customHeight="1">
      <c r="A511" s="840"/>
      <c r="B511" s="840"/>
      <c r="C511" s="840"/>
      <c r="D511" s="840"/>
      <c r="E511" s="840"/>
      <c r="F511" s="840"/>
      <c r="G511" s="840"/>
      <c r="H511" s="840"/>
      <c r="I511" s="840"/>
      <c r="J511" s="840"/>
      <c r="K511" s="840"/>
      <c r="L511" s="840"/>
      <c r="M511" s="840"/>
      <c r="N511" s="840"/>
      <c r="O511" s="840"/>
      <c r="P511" s="890"/>
      <c r="Q511" s="890"/>
      <c r="R511" s="840"/>
      <c r="S511" s="840"/>
      <c r="T511" s="840"/>
      <c r="U511" s="840"/>
      <c r="V511" s="840"/>
      <c r="W511" s="840"/>
      <c r="X511" s="840"/>
      <c r="Y511" s="840"/>
      <c r="Z511" s="840"/>
      <c r="AA511" s="840"/>
      <c r="AB511" s="840"/>
      <c r="AC511" s="840"/>
      <c r="AD511" s="888"/>
      <c r="AE511" s="840"/>
      <c r="AF511" s="840"/>
      <c r="AG511" s="840"/>
      <c r="AH511" s="840"/>
      <c r="AI511" s="888"/>
      <c r="AJ511" s="840"/>
    </row>
    <row r="512" spans="1:36" ht="15.75" customHeight="1">
      <c r="A512" s="840"/>
      <c r="B512" s="840"/>
      <c r="C512" s="840"/>
      <c r="D512" s="840"/>
      <c r="E512" s="840"/>
      <c r="F512" s="840"/>
      <c r="G512" s="840"/>
      <c r="H512" s="840"/>
      <c r="I512" s="840"/>
      <c r="J512" s="840"/>
      <c r="K512" s="840"/>
      <c r="L512" s="840"/>
      <c r="M512" s="840"/>
      <c r="N512" s="840"/>
      <c r="O512" s="840"/>
      <c r="P512" s="890"/>
      <c r="Q512" s="890"/>
      <c r="R512" s="840"/>
      <c r="S512" s="840"/>
      <c r="T512" s="840"/>
      <c r="U512" s="840"/>
      <c r="V512" s="840"/>
      <c r="W512" s="840"/>
      <c r="X512" s="840"/>
      <c r="Y512" s="840"/>
      <c r="Z512" s="840"/>
      <c r="AA512" s="840"/>
      <c r="AB512" s="840"/>
      <c r="AC512" s="840"/>
      <c r="AD512" s="888"/>
      <c r="AE512" s="840"/>
      <c r="AF512" s="840"/>
      <c r="AG512" s="840"/>
      <c r="AH512" s="840"/>
      <c r="AI512" s="888"/>
      <c r="AJ512" s="840"/>
    </row>
    <row r="513" spans="1:36" ht="15.75" customHeight="1">
      <c r="A513" s="840"/>
      <c r="B513" s="840"/>
      <c r="C513" s="840"/>
      <c r="D513" s="840"/>
      <c r="E513" s="840"/>
      <c r="F513" s="840"/>
      <c r="G513" s="840"/>
      <c r="H513" s="840"/>
      <c r="I513" s="840"/>
      <c r="J513" s="840"/>
      <c r="K513" s="840"/>
      <c r="L513" s="840"/>
      <c r="M513" s="840"/>
      <c r="N513" s="840"/>
      <c r="O513" s="840"/>
      <c r="P513" s="890"/>
      <c r="Q513" s="890"/>
      <c r="R513" s="840"/>
      <c r="S513" s="840"/>
      <c r="T513" s="840"/>
      <c r="U513" s="840"/>
      <c r="V513" s="840"/>
      <c r="W513" s="840"/>
      <c r="X513" s="840"/>
      <c r="Y513" s="840"/>
      <c r="Z513" s="840"/>
      <c r="AA513" s="840"/>
      <c r="AB513" s="840"/>
      <c r="AC513" s="840"/>
      <c r="AD513" s="888"/>
      <c r="AE513" s="840"/>
      <c r="AF513" s="840"/>
      <c r="AG513" s="840"/>
      <c r="AH513" s="840"/>
      <c r="AI513" s="888"/>
      <c r="AJ513" s="840"/>
    </row>
    <row r="514" spans="1:36" ht="15.75" customHeight="1">
      <c r="A514" s="840"/>
      <c r="B514" s="840"/>
      <c r="C514" s="840"/>
      <c r="D514" s="840"/>
      <c r="E514" s="840"/>
      <c r="F514" s="840"/>
      <c r="G514" s="840"/>
      <c r="H514" s="840"/>
      <c r="I514" s="840"/>
      <c r="J514" s="840"/>
      <c r="K514" s="840"/>
      <c r="L514" s="840"/>
      <c r="M514" s="840"/>
      <c r="N514" s="840"/>
      <c r="O514" s="840"/>
      <c r="P514" s="890"/>
      <c r="Q514" s="890"/>
      <c r="R514" s="840"/>
      <c r="S514" s="840"/>
      <c r="T514" s="840"/>
      <c r="U514" s="840"/>
      <c r="V514" s="840"/>
      <c r="W514" s="840"/>
      <c r="X514" s="840"/>
      <c r="Y514" s="840"/>
      <c r="Z514" s="840"/>
      <c r="AA514" s="840"/>
      <c r="AB514" s="840"/>
      <c r="AC514" s="840"/>
      <c r="AD514" s="888"/>
      <c r="AE514" s="840"/>
      <c r="AF514" s="840"/>
      <c r="AG514" s="840"/>
      <c r="AH514" s="840"/>
      <c r="AI514" s="888"/>
      <c r="AJ514" s="840"/>
    </row>
    <row r="515" spans="1:36" ht="15.75" customHeight="1">
      <c r="A515" s="840"/>
      <c r="B515" s="840"/>
      <c r="C515" s="840"/>
      <c r="D515" s="840"/>
      <c r="E515" s="840"/>
      <c r="F515" s="840"/>
      <c r="G515" s="840"/>
      <c r="H515" s="840"/>
      <c r="I515" s="840"/>
      <c r="J515" s="840"/>
      <c r="K515" s="840"/>
      <c r="L515" s="840"/>
      <c r="M515" s="840"/>
      <c r="N515" s="840"/>
      <c r="O515" s="840"/>
      <c r="P515" s="890"/>
      <c r="Q515" s="890"/>
      <c r="R515" s="840"/>
      <c r="S515" s="840"/>
      <c r="T515" s="840"/>
      <c r="U515" s="840"/>
      <c r="V515" s="840"/>
      <c r="W515" s="840"/>
      <c r="X515" s="840"/>
      <c r="Y515" s="840"/>
      <c r="Z515" s="840"/>
      <c r="AA515" s="840"/>
      <c r="AB515" s="840"/>
      <c r="AC515" s="840"/>
      <c r="AD515" s="888"/>
      <c r="AE515" s="840"/>
      <c r="AF515" s="840"/>
      <c r="AG515" s="840"/>
      <c r="AH515" s="840"/>
      <c r="AI515" s="888"/>
      <c r="AJ515" s="840"/>
    </row>
    <row r="516" spans="1:36" ht="15.75" customHeight="1">
      <c r="A516" s="840"/>
      <c r="B516" s="840"/>
      <c r="C516" s="840"/>
      <c r="D516" s="840"/>
      <c r="E516" s="840"/>
      <c r="F516" s="840"/>
      <c r="G516" s="840"/>
      <c r="H516" s="840"/>
      <c r="I516" s="840"/>
      <c r="J516" s="840"/>
      <c r="K516" s="840"/>
      <c r="L516" s="840"/>
      <c r="M516" s="840"/>
      <c r="N516" s="840"/>
      <c r="O516" s="840"/>
      <c r="P516" s="890"/>
      <c r="Q516" s="890"/>
      <c r="R516" s="840"/>
      <c r="S516" s="840"/>
      <c r="T516" s="840"/>
      <c r="U516" s="840"/>
      <c r="V516" s="840"/>
      <c r="W516" s="840"/>
      <c r="X516" s="840"/>
      <c r="Y516" s="840"/>
      <c r="Z516" s="840"/>
      <c r="AA516" s="840"/>
      <c r="AB516" s="840"/>
      <c r="AC516" s="840"/>
      <c r="AD516" s="888"/>
      <c r="AE516" s="840"/>
      <c r="AF516" s="840"/>
      <c r="AG516" s="840"/>
      <c r="AH516" s="840"/>
      <c r="AI516" s="888"/>
      <c r="AJ516" s="840"/>
    </row>
    <row r="517" spans="1:36" ht="15.75" customHeight="1">
      <c r="A517" s="840"/>
      <c r="B517" s="840"/>
      <c r="C517" s="840"/>
      <c r="D517" s="840"/>
      <c r="E517" s="840"/>
      <c r="F517" s="840"/>
      <c r="G517" s="840"/>
      <c r="H517" s="840"/>
      <c r="I517" s="840"/>
      <c r="J517" s="840"/>
      <c r="K517" s="840"/>
      <c r="L517" s="840"/>
      <c r="M517" s="840"/>
      <c r="N517" s="840"/>
      <c r="O517" s="840"/>
      <c r="P517" s="890"/>
      <c r="Q517" s="890"/>
      <c r="R517" s="840"/>
      <c r="S517" s="840"/>
      <c r="T517" s="840"/>
      <c r="U517" s="840"/>
      <c r="V517" s="840"/>
      <c r="W517" s="840"/>
      <c r="X517" s="840"/>
      <c r="Y517" s="840"/>
      <c r="Z517" s="840"/>
      <c r="AA517" s="840"/>
      <c r="AB517" s="840"/>
      <c r="AC517" s="840"/>
      <c r="AD517" s="888"/>
      <c r="AE517" s="840"/>
      <c r="AF517" s="840"/>
      <c r="AG517" s="840"/>
      <c r="AH517" s="840"/>
      <c r="AI517" s="888"/>
      <c r="AJ517" s="840"/>
    </row>
    <row r="518" spans="1:36" ht="15.75" customHeight="1">
      <c r="A518" s="840"/>
      <c r="B518" s="840"/>
      <c r="C518" s="840"/>
      <c r="D518" s="840"/>
      <c r="E518" s="840"/>
      <c r="F518" s="840"/>
      <c r="G518" s="840"/>
      <c r="H518" s="840"/>
      <c r="I518" s="840"/>
      <c r="J518" s="840"/>
      <c r="K518" s="840"/>
      <c r="L518" s="840"/>
      <c r="M518" s="840"/>
      <c r="N518" s="840"/>
      <c r="O518" s="840"/>
      <c r="P518" s="890"/>
      <c r="Q518" s="890"/>
      <c r="R518" s="840"/>
      <c r="S518" s="840"/>
      <c r="T518" s="840"/>
      <c r="U518" s="840"/>
      <c r="V518" s="840"/>
      <c r="W518" s="840"/>
      <c r="X518" s="840"/>
      <c r="Y518" s="840"/>
      <c r="Z518" s="840"/>
      <c r="AA518" s="840"/>
      <c r="AB518" s="840"/>
      <c r="AC518" s="840"/>
      <c r="AD518" s="888"/>
      <c r="AE518" s="840"/>
      <c r="AF518" s="840"/>
      <c r="AG518" s="840"/>
      <c r="AH518" s="840"/>
      <c r="AI518" s="888"/>
      <c r="AJ518" s="840"/>
    </row>
    <row r="519" spans="1:36" ht="15.75" customHeight="1">
      <c r="A519" s="840"/>
      <c r="B519" s="840"/>
      <c r="C519" s="840"/>
      <c r="D519" s="840"/>
      <c r="E519" s="840"/>
      <c r="F519" s="840"/>
      <c r="G519" s="840"/>
      <c r="H519" s="840"/>
      <c r="I519" s="840"/>
      <c r="J519" s="840"/>
      <c r="K519" s="840"/>
      <c r="L519" s="840"/>
      <c r="M519" s="840"/>
      <c r="N519" s="840"/>
      <c r="O519" s="840"/>
      <c r="P519" s="890"/>
      <c r="Q519" s="890"/>
      <c r="R519" s="840"/>
      <c r="S519" s="840"/>
      <c r="T519" s="840"/>
      <c r="U519" s="840"/>
      <c r="V519" s="840"/>
      <c r="W519" s="840"/>
      <c r="X519" s="840"/>
      <c r="Y519" s="840"/>
      <c r="Z519" s="840"/>
      <c r="AA519" s="840"/>
      <c r="AB519" s="840"/>
      <c r="AC519" s="840"/>
      <c r="AD519" s="888"/>
      <c r="AE519" s="840"/>
      <c r="AF519" s="840"/>
      <c r="AG519" s="840"/>
      <c r="AH519" s="840"/>
      <c r="AI519" s="888"/>
      <c r="AJ519" s="840"/>
    </row>
    <row r="520" spans="1:36" ht="15.75" customHeight="1">
      <c r="A520" s="840"/>
      <c r="B520" s="840"/>
      <c r="C520" s="840"/>
      <c r="D520" s="840"/>
      <c r="E520" s="840"/>
      <c r="F520" s="840"/>
      <c r="G520" s="840"/>
      <c r="H520" s="840"/>
      <c r="I520" s="840"/>
      <c r="J520" s="840"/>
      <c r="K520" s="840"/>
      <c r="L520" s="840"/>
      <c r="M520" s="840"/>
      <c r="N520" s="840"/>
      <c r="O520" s="840"/>
      <c r="P520" s="890"/>
      <c r="Q520" s="890"/>
      <c r="R520" s="840"/>
      <c r="S520" s="840"/>
      <c r="T520" s="840"/>
      <c r="U520" s="840"/>
      <c r="V520" s="840"/>
      <c r="W520" s="840"/>
      <c r="X520" s="840"/>
      <c r="Y520" s="840"/>
      <c r="Z520" s="840"/>
      <c r="AA520" s="840"/>
      <c r="AB520" s="840"/>
      <c r="AC520" s="840"/>
      <c r="AD520" s="888"/>
      <c r="AE520" s="840"/>
      <c r="AF520" s="840"/>
      <c r="AG520" s="840"/>
      <c r="AH520" s="840"/>
      <c r="AI520" s="888"/>
      <c r="AJ520" s="840"/>
    </row>
    <row r="521" spans="1:36" ht="15.75" customHeight="1">
      <c r="A521" s="840"/>
      <c r="B521" s="840"/>
      <c r="C521" s="840"/>
      <c r="D521" s="840"/>
      <c r="E521" s="840"/>
      <c r="F521" s="840"/>
      <c r="G521" s="840"/>
      <c r="H521" s="840"/>
      <c r="I521" s="840"/>
      <c r="J521" s="840"/>
      <c r="K521" s="840"/>
      <c r="L521" s="840"/>
      <c r="M521" s="840"/>
      <c r="N521" s="840"/>
      <c r="O521" s="840"/>
      <c r="P521" s="890"/>
      <c r="Q521" s="890"/>
      <c r="R521" s="840"/>
      <c r="S521" s="840"/>
      <c r="T521" s="840"/>
      <c r="U521" s="840"/>
      <c r="V521" s="840"/>
      <c r="W521" s="840"/>
      <c r="X521" s="840"/>
      <c r="Y521" s="840"/>
      <c r="Z521" s="840"/>
      <c r="AA521" s="840"/>
      <c r="AB521" s="840"/>
      <c r="AC521" s="840"/>
      <c r="AD521" s="888"/>
      <c r="AE521" s="840"/>
      <c r="AF521" s="840"/>
      <c r="AG521" s="840"/>
      <c r="AH521" s="840"/>
      <c r="AI521" s="888"/>
      <c r="AJ521" s="840"/>
    </row>
    <row r="522" spans="1:36" ht="15.75" customHeight="1">
      <c r="A522" s="840"/>
      <c r="B522" s="840"/>
      <c r="C522" s="840"/>
      <c r="D522" s="840"/>
      <c r="E522" s="840"/>
      <c r="F522" s="840"/>
      <c r="G522" s="840"/>
      <c r="H522" s="840"/>
      <c r="I522" s="840"/>
      <c r="J522" s="840"/>
      <c r="K522" s="840"/>
      <c r="L522" s="840"/>
      <c r="M522" s="840"/>
      <c r="N522" s="840"/>
      <c r="O522" s="840"/>
      <c r="P522" s="890"/>
      <c r="Q522" s="890"/>
      <c r="R522" s="840"/>
      <c r="S522" s="840"/>
      <c r="T522" s="840"/>
      <c r="U522" s="840"/>
      <c r="V522" s="840"/>
      <c r="W522" s="840"/>
      <c r="X522" s="840"/>
      <c r="Y522" s="840"/>
      <c r="Z522" s="840"/>
      <c r="AA522" s="840"/>
      <c r="AB522" s="840"/>
      <c r="AC522" s="840"/>
      <c r="AD522" s="888"/>
      <c r="AE522" s="840"/>
      <c r="AF522" s="840"/>
      <c r="AG522" s="840"/>
      <c r="AH522" s="840"/>
      <c r="AI522" s="888"/>
      <c r="AJ522" s="840"/>
    </row>
    <row r="523" spans="1:36" ht="15.75" customHeight="1">
      <c r="A523" s="840"/>
      <c r="B523" s="840"/>
      <c r="C523" s="840"/>
      <c r="D523" s="840"/>
      <c r="E523" s="840"/>
      <c r="F523" s="840"/>
      <c r="G523" s="840"/>
      <c r="H523" s="840"/>
      <c r="I523" s="840"/>
      <c r="J523" s="840"/>
      <c r="K523" s="840"/>
      <c r="L523" s="840"/>
      <c r="M523" s="840"/>
      <c r="N523" s="840"/>
      <c r="O523" s="840"/>
      <c r="P523" s="890"/>
      <c r="Q523" s="890"/>
      <c r="R523" s="840"/>
      <c r="S523" s="840"/>
      <c r="T523" s="840"/>
      <c r="U523" s="840"/>
      <c r="V523" s="840"/>
      <c r="W523" s="840"/>
      <c r="X523" s="840"/>
      <c r="Y523" s="840"/>
      <c r="Z523" s="840"/>
      <c r="AA523" s="840"/>
      <c r="AB523" s="840"/>
      <c r="AC523" s="840"/>
      <c r="AD523" s="888"/>
      <c r="AE523" s="840"/>
      <c r="AF523" s="840"/>
      <c r="AG523" s="840"/>
      <c r="AH523" s="840"/>
      <c r="AI523" s="888"/>
      <c r="AJ523" s="840"/>
    </row>
    <row r="524" spans="1:36" ht="15.75" customHeight="1">
      <c r="A524" s="840"/>
      <c r="B524" s="840"/>
      <c r="C524" s="840"/>
      <c r="D524" s="840"/>
      <c r="E524" s="840"/>
      <c r="F524" s="840"/>
      <c r="G524" s="840"/>
      <c r="H524" s="840"/>
      <c r="I524" s="840"/>
      <c r="J524" s="840"/>
      <c r="K524" s="840"/>
      <c r="L524" s="840"/>
      <c r="M524" s="840"/>
      <c r="N524" s="840"/>
      <c r="O524" s="840"/>
      <c r="P524" s="890"/>
      <c r="Q524" s="890"/>
      <c r="R524" s="840"/>
      <c r="S524" s="840"/>
      <c r="T524" s="840"/>
      <c r="U524" s="840"/>
      <c r="V524" s="840"/>
      <c r="W524" s="840"/>
      <c r="X524" s="840"/>
      <c r="Y524" s="840"/>
      <c r="Z524" s="840"/>
      <c r="AA524" s="840"/>
      <c r="AB524" s="840"/>
      <c r="AC524" s="840"/>
      <c r="AD524" s="888"/>
      <c r="AE524" s="840"/>
      <c r="AF524" s="840"/>
      <c r="AG524" s="840"/>
      <c r="AH524" s="840"/>
      <c r="AI524" s="888"/>
      <c r="AJ524" s="840"/>
    </row>
    <row r="525" spans="1:36" ht="15.75" customHeight="1">
      <c r="A525" s="840"/>
      <c r="B525" s="840"/>
      <c r="C525" s="840"/>
      <c r="D525" s="840"/>
      <c r="E525" s="840"/>
      <c r="F525" s="840"/>
      <c r="G525" s="840"/>
      <c r="H525" s="840"/>
      <c r="I525" s="840"/>
      <c r="J525" s="840"/>
      <c r="K525" s="840"/>
      <c r="L525" s="840"/>
      <c r="M525" s="840"/>
      <c r="N525" s="840"/>
      <c r="O525" s="840"/>
      <c r="P525" s="890"/>
      <c r="Q525" s="890"/>
      <c r="R525" s="840"/>
      <c r="S525" s="840"/>
      <c r="T525" s="840"/>
      <c r="U525" s="840"/>
      <c r="V525" s="840"/>
      <c r="W525" s="840"/>
      <c r="X525" s="840"/>
      <c r="Y525" s="840"/>
      <c r="Z525" s="840"/>
      <c r="AA525" s="840"/>
      <c r="AB525" s="840"/>
      <c r="AC525" s="840"/>
      <c r="AD525" s="888"/>
      <c r="AE525" s="840"/>
      <c r="AF525" s="840"/>
      <c r="AG525" s="840"/>
      <c r="AH525" s="840"/>
      <c r="AI525" s="888"/>
      <c r="AJ525" s="840"/>
    </row>
    <row r="526" spans="1:36" ht="15.75" customHeight="1">
      <c r="A526" s="840"/>
      <c r="B526" s="840"/>
      <c r="C526" s="840"/>
      <c r="D526" s="840"/>
      <c r="E526" s="840"/>
      <c r="F526" s="840"/>
      <c r="G526" s="840"/>
      <c r="H526" s="840"/>
      <c r="I526" s="840"/>
      <c r="J526" s="840"/>
      <c r="K526" s="840"/>
      <c r="L526" s="840"/>
      <c r="M526" s="840"/>
      <c r="N526" s="840"/>
      <c r="O526" s="840"/>
      <c r="P526" s="890"/>
      <c r="Q526" s="890"/>
      <c r="R526" s="840"/>
      <c r="S526" s="840"/>
      <c r="T526" s="840"/>
      <c r="U526" s="840"/>
      <c r="V526" s="840"/>
      <c r="W526" s="840"/>
      <c r="X526" s="840"/>
      <c r="Y526" s="840"/>
      <c r="Z526" s="840"/>
      <c r="AA526" s="840"/>
      <c r="AB526" s="840"/>
      <c r="AC526" s="840"/>
      <c r="AD526" s="888"/>
      <c r="AE526" s="840"/>
      <c r="AF526" s="840"/>
      <c r="AG526" s="840"/>
      <c r="AH526" s="840"/>
      <c r="AI526" s="888"/>
      <c r="AJ526" s="840"/>
    </row>
    <row r="527" spans="1:36" ht="15.75" customHeight="1">
      <c r="A527" s="840"/>
      <c r="B527" s="840"/>
      <c r="C527" s="840"/>
      <c r="D527" s="840"/>
      <c r="E527" s="840"/>
      <c r="F527" s="840"/>
      <c r="G527" s="840"/>
      <c r="H527" s="840"/>
      <c r="I527" s="840"/>
      <c r="J527" s="840"/>
      <c r="K527" s="840"/>
      <c r="L527" s="840"/>
      <c r="M527" s="840"/>
      <c r="N527" s="840"/>
      <c r="O527" s="840"/>
      <c r="P527" s="890"/>
      <c r="Q527" s="890"/>
      <c r="R527" s="840"/>
      <c r="S527" s="840"/>
      <c r="T527" s="840"/>
      <c r="U527" s="840"/>
      <c r="V527" s="840"/>
      <c r="W527" s="840"/>
      <c r="X527" s="840"/>
      <c r="Y527" s="840"/>
      <c r="Z527" s="840"/>
      <c r="AA527" s="840"/>
      <c r="AB527" s="840"/>
      <c r="AC527" s="840"/>
      <c r="AD527" s="888"/>
      <c r="AE527" s="840"/>
      <c r="AF527" s="840"/>
      <c r="AG527" s="840"/>
      <c r="AH527" s="840"/>
      <c r="AI527" s="888"/>
      <c r="AJ527" s="840"/>
    </row>
    <row r="528" spans="1:36" ht="15.75" customHeight="1">
      <c r="A528" s="840"/>
      <c r="B528" s="840"/>
      <c r="C528" s="840"/>
      <c r="D528" s="840"/>
      <c r="E528" s="840"/>
      <c r="F528" s="840"/>
      <c r="G528" s="840"/>
      <c r="H528" s="840"/>
      <c r="I528" s="840"/>
      <c r="J528" s="840"/>
      <c r="K528" s="840"/>
      <c r="L528" s="840"/>
      <c r="M528" s="840"/>
      <c r="N528" s="840"/>
      <c r="O528" s="840"/>
      <c r="P528" s="890"/>
      <c r="Q528" s="890"/>
      <c r="R528" s="840"/>
      <c r="S528" s="840"/>
      <c r="T528" s="840"/>
      <c r="U528" s="840"/>
      <c r="V528" s="840"/>
      <c r="W528" s="840"/>
      <c r="X528" s="840"/>
      <c r="Y528" s="840"/>
      <c r="Z528" s="840"/>
      <c r="AA528" s="840"/>
      <c r="AB528" s="840"/>
      <c r="AC528" s="840"/>
      <c r="AD528" s="888"/>
      <c r="AE528" s="840"/>
      <c r="AF528" s="840"/>
      <c r="AG528" s="840"/>
      <c r="AH528" s="840"/>
      <c r="AI528" s="888"/>
      <c r="AJ528" s="840"/>
    </row>
    <row r="529" spans="1:36" ht="15.75" customHeight="1">
      <c r="A529" s="840"/>
      <c r="B529" s="840"/>
      <c r="C529" s="840"/>
      <c r="D529" s="840"/>
      <c r="E529" s="840"/>
      <c r="F529" s="840"/>
      <c r="G529" s="840"/>
      <c r="H529" s="840"/>
      <c r="I529" s="840"/>
      <c r="J529" s="840"/>
      <c r="K529" s="840"/>
      <c r="L529" s="840"/>
      <c r="M529" s="840"/>
      <c r="N529" s="840"/>
      <c r="O529" s="840"/>
      <c r="P529" s="890"/>
      <c r="Q529" s="890"/>
      <c r="R529" s="840"/>
      <c r="S529" s="840"/>
      <c r="T529" s="840"/>
      <c r="U529" s="840"/>
      <c r="V529" s="840"/>
      <c r="W529" s="840"/>
      <c r="X529" s="840"/>
      <c r="Y529" s="840"/>
      <c r="Z529" s="840"/>
      <c r="AA529" s="840"/>
      <c r="AB529" s="840"/>
      <c r="AC529" s="840"/>
      <c r="AD529" s="888"/>
      <c r="AE529" s="840"/>
      <c r="AF529" s="840"/>
      <c r="AG529" s="840"/>
      <c r="AH529" s="840"/>
      <c r="AI529" s="888"/>
      <c r="AJ529" s="840"/>
    </row>
    <row r="530" spans="1:36" ht="15.75" customHeight="1">
      <c r="A530" s="840"/>
      <c r="B530" s="840"/>
      <c r="C530" s="840"/>
      <c r="D530" s="840"/>
      <c r="E530" s="840"/>
      <c r="F530" s="840"/>
      <c r="G530" s="840"/>
      <c r="H530" s="840"/>
      <c r="I530" s="840"/>
      <c r="J530" s="840"/>
      <c r="K530" s="840"/>
      <c r="L530" s="840"/>
      <c r="M530" s="840"/>
      <c r="N530" s="840"/>
      <c r="O530" s="840"/>
      <c r="P530" s="890"/>
      <c r="Q530" s="890"/>
      <c r="R530" s="840"/>
      <c r="S530" s="840"/>
      <c r="T530" s="840"/>
      <c r="U530" s="840"/>
      <c r="V530" s="840"/>
      <c r="W530" s="840"/>
      <c r="X530" s="840"/>
      <c r="Y530" s="840"/>
      <c r="Z530" s="840"/>
      <c r="AA530" s="840"/>
      <c r="AB530" s="840"/>
      <c r="AC530" s="840"/>
      <c r="AD530" s="888"/>
      <c r="AE530" s="840"/>
      <c r="AF530" s="840"/>
      <c r="AG530" s="840"/>
      <c r="AH530" s="840"/>
      <c r="AI530" s="888"/>
      <c r="AJ530" s="840"/>
    </row>
    <row r="531" spans="1:36" ht="15.75" customHeight="1">
      <c r="A531" s="840"/>
      <c r="B531" s="840"/>
      <c r="C531" s="840"/>
      <c r="D531" s="840"/>
      <c r="E531" s="840"/>
      <c r="F531" s="840"/>
      <c r="G531" s="840"/>
      <c r="H531" s="840"/>
      <c r="I531" s="840"/>
      <c r="J531" s="840"/>
      <c r="K531" s="840"/>
      <c r="L531" s="840"/>
      <c r="M531" s="840"/>
      <c r="N531" s="840"/>
      <c r="O531" s="840"/>
      <c r="P531" s="890"/>
      <c r="Q531" s="890"/>
      <c r="R531" s="840"/>
      <c r="S531" s="840"/>
      <c r="T531" s="840"/>
      <c r="U531" s="840"/>
      <c r="V531" s="840"/>
      <c r="W531" s="840"/>
      <c r="X531" s="840"/>
      <c r="Y531" s="840"/>
      <c r="Z531" s="840"/>
      <c r="AA531" s="840"/>
      <c r="AB531" s="840"/>
      <c r="AC531" s="840"/>
      <c r="AD531" s="888"/>
      <c r="AE531" s="840"/>
      <c r="AF531" s="840"/>
      <c r="AG531" s="840"/>
      <c r="AH531" s="840"/>
      <c r="AI531" s="888"/>
      <c r="AJ531" s="840"/>
    </row>
    <row r="532" spans="1:36" ht="15.75" customHeight="1">
      <c r="A532" s="840"/>
      <c r="B532" s="840"/>
      <c r="C532" s="840"/>
      <c r="D532" s="840"/>
      <c r="E532" s="840"/>
      <c r="F532" s="840"/>
      <c r="G532" s="840"/>
      <c r="H532" s="840"/>
      <c r="I532" s="840"/>
      <c r="J532" s="840"/>
      <c r="K532" s="840"/>
      <c r="L532" s="840"/>
      <c r="M532" s="840"/>
      <c r="N532" s="840"/>
      <c r="O532" s="840"/>
      <c r="P532" s="890"/>
      <c r="Q532" s="890"/>
      <c r="R532" s="840"/>
      <c r="S532" s="840"/>
      <c r="T532" s="840"/>
      <c r="U532" s="840"/>
      <c r="V532" s="840"/>
      <c r="W532" s="840"/>
      <c r="X532" s="840"/>
      <c r="Y532" s="840"/>
      <c r="Z532" s="840"/>
      <c r="AA532" s="840"/>
      <c r="AB532" s="840"/>
      <c r="AC532" s="840"/>
      <c r="AD532" s="888"/>
      <c r="AE532" s="840"/>
      <c r="AF532" s="840"/>
      <c r="AG532" s="840"/>
      <c r="AH532" s="840"/>
      <c r="AI532" s="888"/>
      <c r="AJ532" s="840"/>
    </row>
    <row r="533" spans="1:36" ht="15.75" customHeight="1">
      <c r="A533" s="840"/>
      <c r="B533" s="840"/>
      <c r="C533" s="840"/>
      <c r="D533" s="840"/>
      <c r="E533" s="840"/>
      <c r="F533" s="840"/>
      <c r="G533" s="840"/>
      <c r="H533" s="840"/>
      <c r="I533" s="840"/>
      <c r="J533" s="840"/>
      <c r="K533" s="840"/>
      <c r="L533" s="840"/>
      <c r="M533" s="840"/>
      <c r="N533" s="840"/>
      <c r="O533" s="840"/>
      <c r="P533" s="890"/>
      <c r="Q533" s="890"/>
      <c r="R533" s="840"/>
      <c r="S533" s="840"/>
      <c r="T533" s="840"/>
      <c r="U533" s="840"/>
      <c r="V533" s="840"/>
      <c r="W533" s="840"/>
      <c r="X533" s="840"/>
      <c r="Y533" s="840"/>
      <c r="Z533" s="840"/>
      <c r="AA533" s="840"/>
      <c r="AB533" s="840"/>
      <c r="AC533" s="840"/>
      <c r="AD533" s="888"/>
      <c r="AE533" s="840"/>
      <c r="AF533" s="840"/>
      <c r="AG533" s="840"/>
      <c r="AH533" s="840"/>
      <c r="AI533" s="888"/>
      <c r="AJ533" s="840"/>
    </row>
    <row r="534" spans="1:36" ht="15.75" customHeight="1">
      <c r="A534" s="840"/>
      <c r="B534" s="840"/>
      <c r="C534" s="840"/>
      <c r="D534" s="840"/>
      <c r="E534" s="840"/>
      <c r="F534" s="840"/>
      <c r="G534" s="840"/>
      <c r="H534" s="840"/>
      <c r="I534" s="840"/>
      <c r="J534" s="840"/>
      <c r="K534" s="840"/>
      <c r="L534" s="840"/>
      <c r="M534" s="840"/>
      <c r="N534" s="840"/>
      <c r="O534" s="840"/>
      <c r="P534" s="890"/>
      <c r="Q534" s="890"/>
      <c r="R534" s="840"/>
      <c r="S534" s="840"/>
      <c r="T534" s="840"/>
      <c r="U534" s="840"/>
      <c r="V534" s="840"/>
      <c r="W534" s="840"/>
      <c r="X534" s="840"/>
      <c r="Y534" s="840"/>
      <c r="Z534" s="840"/>
      <c r="AA534" s="840"/>
      <c r="AB534" s="840"/>
      <c r="AC534" s="840"/>
      <c r="AD534" s="888"/>
      <c r="AE534" s="840"/>
      <c r="AF534" s="840"/>
      <c r="AG534" s="840"/>
      <c r="AH534" s="840"/>
      <c r="AI534" s="888"/>
      <c r="AJ534" s="840"/>
    </row>
    <row r="535" spans="1:36" ht="15.75" customHeight="1">
      <c r="A535" s="840"/>
      <c r="B535" s="840"/>
      <c r="C535" s="840"/>
      <c r="D535" s="840"/>
      <c r="E535" s="840"/>
      <c r="F535" s="840"/>
      <c r="G535" s="840"/>
      <c r="H535" s="840"/>
      <c r="I535" s="840"/>
      <c r="J535" s="840"/>
      <c r="K535" s="840"/>
      <c r="L535" s="840"/>
      <c r="M535" s="840"/>
      <c r="N535" s="840"/>
      <c r="O535" s="840"/>
      <c r="P535" s="890"/>
      <c r="Q535" s="890"/>
      <c r="R535" s="840"/>
      <c r="S535" s="840"/>
      <c r="T535" s="840"/>
      <c r="U535" s="840"/>
      <c r="V535" s="840"/>
      <c r="W535" s="840"/>
      <c r="X535" s="840"/>
      <c r="Y535" s="840"/>
      <c r="Z535" s="840"/>
      <c r="AA535" s="840"/>
      <c r="AB535" s="840"/>
      <c r="AC535" s="840"/>
      <c r="AD535" s="888"/>
      <c r="AE535" s="840"/>
      <c r="AF535" s="840"/>
      <c r="AG535" s="840"/>
      <c r="AH535" s="840"/>
      <c r="AI535" s="888"/>
      <c r="AJ535" s="840"/>
    </row>
    <row r="536" spans="1:36" ht="15.75" customHeight="1">
      <c r="A536" s="840"/>
      <c r="B536" s="840"/>
      <c r="C536" s="840"/>
      <c r="D536" s="840"/>
      <c r="E536" s="840"/>
      <c r="F536" s="840"/>
      <c r="G536" s="840"/>
      <c r="H536" s="840"/>
      <c r="I536" s="840"/>
      <c r="J536" s="840"/>
      <c r="K536" s="840"/>
      <c r="L536" s="840"/>
      <c r="M536" s="840"/>
      <c r="N536" s="840"/>
      <c r="O536" s="840"/>
      <c r="P536" s="890"/>
      <c r="Q536" s="890"/>
      <c r="R536" s="840"/>
      <c r="S536" s="840"/>
      <c r="T536" s="840"/>
      <c r="U536" s="840"/>
      <c r="V536" s="840"/>
      <c r="W536" s="840"/>
      <c r="X536" s="840"/>
      <c r="Y536" s="840"/>
      <c r="Z536" s="840"/>
      <c r="AA536" s="840"/>
      <c r="AB536" s="840"/>
      <c r="AC536" s="840"/>
      <c r="AD536" s="888"/>
      <c r="AE536" s="840"/>
      <c r="AF536" s="840"/>
      <c r="AG536" s="840"/>
      <c r="AH536" s="840"/>
      <c r="AI536" s="888"/>
      <c r="AJ536" s="840"/>
    </row>
    <row r="537" spans="1:36" ht="15.75" customHeight="1">
      <c r="A537" s="840"/>
      <c r="B537" s="840"/>
      <c r="C537" s="840"/>
      <c r="D537" s="840"/>
      <c r="E537" s="840"/>
      <c r="F537" s="840"/>
      <c r="G537" s="840"/>
      <c r="H537" s="840"/>
      <c r="I537" s="840"/>
      <c r="J537" s="840"/>
      <c r="K537" s="840"/>
      <c r="L537" s="840"/>
      <c r="M537" s="840"/>
      <c r="N537" s="840"/>
      <c r="O537" s="840"/>
      <c r="P537" s="890"/>
      <c r="Q537" s="890"/>
      <c r="R537" s="840"/>
      <c r="S537" s="840"/>
      <c r="T537" s="840"/>
      <c r="U537" s="840"/>
      <c r="V537" s="840"/>
      <c r="W537" s="840"/>
      <c r="X537" s="840"/>
      <c r="Y537" s="840"/>
      <c r="Z537" s="840"/>
      <c r="AA537" s="840"/>
      <c r="AB537" s="840"/>
      <c r="AC537" s="840"/>
      <c r="AD537" s="888"/>
      <c r="AE537" s="840"/>
      <c r="AF537" s="840"/>
      <c r="AG537" s="840"/>
      <c r="AH537" s="840"/>
      <c r="AI537" s="888"/>
      <c r="AJ537" s="840"/>
    </row>
    <row r="538" spans="1:36" ht="15.75" customHeight="1">
      <c r="A538" s="840"/>
      <c r="B538" s="840"/>
      <c r="C538" s="840"/>
      <c r="D538" s="840"/>
      <c r="E538" s="840"/>
      <c r="F538" s="840"/>
      <c r="G538" s="840"/>
      <c r="H538" s="840"/>
      <c r="I538" s="840"/>
      <c r="J538" s="840"/>
      <c r="K538" s="840"/>
      <c r="L538" s="840"/>
      <c r="M538" s="840"/>
      <c r="N538" s="840"/>
      <c r="O538" s="840"/>
      <c r="P538" s="890"/>
      <c r="Q538" s="890"/>
      <c r="R538" s="840"/>
      <c r="S538" s="840"/>
      <c r="T538" s="840"/>
      <c r="U538" s="840"/>
      <c r="V538" s="840"/>
      <c r="W538" s="840"/>
      <c r="X538" s="840"/>
      <c r="Y538" s="840"/>
      <c r="Z538" s="840"/>
      <c r="AA538" s="840"/>
      <c r="AB538" s="840"/>
      <c r="AC538" s="840"/>
      <c r="AD538" s="888"/>
      <c r="AE538" s="840"/>
      <c r="AF538" s="840"/>
      <c r="AG538" s="840"/>
      <c r="AH538" s="840"/>
      <c r="AI538" s="888"/>
      <c r="AJ538" s="840"/>
    </row>
    <row r="539" spans="1:36" ht="15.75" customHeight="1">
      <c r="A539" s="840"/>
      <c r="B539" s="840"/>
      <c r="C539" s="840"/>
      <c r="D539" s="840"/>
      <c r="E539" s="840"/>
      <c r="F539" s="840"/>
      <c r="G539" s="840"/>
      <c r="H539" s="840"/>
      <c r="I539" s="840"/>
      <c r="J539" s="840"/>
      <c r="K539" s="840"/>
      <c r="L539" s="840"/>
      <c r="M539" s="840"/>
      <c r="N539" s="840"/>
      <c r="O539" s="840"/>
      <c r="P539" s="890"/>
      <c r="Q539" s="890"/>
      <c r="R539" s="840"/>
      <c r="S539" s="840"/>
      <c r="T539" s="840"/>
      <c r="U539" s="840"/>
      <c r="V539" s="840"/>
      <c r="W539" s="840"/>
      <c r="X539" s="840"/>
      <c r="Y539" s="840"/>
      <c r="Z539" s="840"/>
      <c r="AA539" s="840"/>
      <c r="AB539" s="840"/>
      <c r="AC539" s="840"/>
      <c r="AD539" s="888"/>
      <c r="AE539" s="840"/>
      <c r="AF539" s="840"/>
      <c r="AG539" s="840"/>
      <c r="AH539" s="840"/>
      <c r="AI539" s="888"/>
      <c r="AJ539" s="840"/>
    </row>
    <row r="540" spans="1:36" ht="15.75" customHeight="1">
      <c r="A540" s="840"/>
      <c r="B540" s="840"/>
      <c r="C540" s="840"/>
      <c r="D540" s="840"/>
      <c r="E540" s="840"/>
      <c r="F540" s="840"/>
      <c r="G540" s="840"/>
      <c r="H540" s="840"/>
      <c r="I540" s="840"/>
      <c r="J540" s="840"/>
      <c r="K540" s="840"/>
      <c r="L540" s="840"/>
      <c r="M540" s="840"/>
      <c r="N540" s="840"/>
      <c r="O540" s="840"/>
      <c r="P540" s="890"/>
      <c r="Q540" s="890"/>
      <c r="R540" s="840"/>
      <c r="S540" s="840"/>
      <c r="T540" s="840"/>
      <c r="U540" s="840"/>
      <c r="V540" s="840"/>
      <c r="W540" s="840"/>
      <c r="X540" s="840"/>
      <c r="Y540" s="840"/>
      <c r="Z540" s="840"/>
      <c r="AA540" s="840"/>
      <c r="AB540" s="840"/>
      <c r="AC540" s="840"/>
      <c r="AD540" s="888"/>
      <c r="AE540" s="840"/>
      <c r="AF540" s="840"/>
      <c r="AG540" s="840"/>
      <c r="AH540" s="840"/>
      <c r="AI540" s="888"/>
      <c r="AJ540" s="840"/>
    </row>
    <row r="541" spans="1:36" ht="15.75" customHeight="1">
      <c r="A541" s="840"/>
      <c r="B541" s="840"/>
      <c r="C541" s="840"/>
      <c r="D541" s="840"/>
      <c r="E541" s="840"/>
      <c r="F541" s="840"/>
      <c r="G541" s="840"/>
      <c r="H541" s="840"/>
      <c r="I541" s="840"/>
      <c r="J541" s="840"/>
      <c r="K541" s="840"/>
      <c r="L541" s="840"/>
      <c r="M541" s="840"/>
      <c r="N541" s="840"/>
      <c r="O541" s="840"/>
      <c r="P541" s="890"/>
      <c r="Q541" s="890"/>
      <c r="R541" s="840"/>
      <c r="S541" s="840"/>
      <c r="T541" s="840"/>
      <c r="U541" s="840"/>
      <c r="V541" s="840"/>
      <c r="W541" s="840"/>
      <c r="X541" s="840"/>
      <c r="Y541" s="840"/>
      <c r="Z541" s="840"/>
      <c r="AA541" s="840"/>
      <c r="AB541" s="840"/>
      <c r="AC541" s="840"/>
      <c r="AD541" s="888"/>
      <c r="AE541" s="840"/>
      <c r="AF541" s="840"/>
      <c r="AG541" s="840"/>
      <c r="AH541" s="840"/>
      <c r="AI541" s="888"/>
      <c r="AJ541" s="840"/>
    </row>
    <row r="542" spans="1:36" ht="15.75" customHeight="1">
      <c r="A542" s="840"/>
      <c r="B542" s="840"/>
      <c r="C542" s="840"/>
      <c r="D542" s="840"/>
      <c r="E542" s="840"/>
      <c r="F542" s="840"/>
      <c r="G542" s="840"/>
      <c r="H542" s="840"/>
      <c r="I542" s="840"/>
      <c r="J542" s="840"/>
      <c r="K542" s="840"/>
      <c r="L542" s="840"/>
      <c r="M542" s="840"/>
      <c r="N542" s="840"/>
      <c r="O542" s="840"/>
      <c r="P542" s="890"/>
      <c r="Q542" s="890"/>
      <c r="R542" s="840"/>
      <c r="S542" s="840"/>
      <c r="T542" s="840"/>
      <c r="U542" s="840"/>
      <c r="V542" s="840"/>
      <c r="W542" s="840"/>
      <c r="X542" s="840"/>
      <c r="Y542" s="840"/>
      <c r="Z542" s="840"/>
      <c r="AA542" s="840"/>
      <c r="AB542" s="840"/>
      <c r="AC542" s="840"/>
      <c r="AD542" s="888"/>
      <c r="AE542" s="840"/>
      <c r="AF542" s="840"/>
      <c r="AG542" s="840"/>
      <c r="AH542" s="840"/>
      <c r="AI542" s="888"/>
      <c r="AJ542" s="840"/>
    </row>
    <row r="543" spans="1:36" ht="15.75" customHeight="1">
      <c r="A543" s="840"/>
      <c r="B543" s="840"/>
      <c r="C543" s="840"/>
      <c r="D543" s="840"/>
      <c r="E543" s="840"/>
      <c r="F543" s="840"/>
      <c r="G543" s="840"/>
      <c r="H543" s="840"/>
      <c r="I543" s="840"/>
      <c r="J543" s="840"/>
      <c r="K543" s="840"/>
      <c r="L543" s="840"/>
      <c r="M543" s="840"/>
      <c r="N543" s="840"/>
      <c r="O543" s="840"/>
      <c r="P543" s="890"/>
      <c r="Q543" s="890"/>
      <c r="R543" s="840"/>
      <c r="S543" s="840"/>
      <c r="T543" s="840"/>
      <c r="U543" s="840"/>
      <c r="V543" s="840"/>
      <c r="W543" s="840"/>
      <c r="X543" s="840"/>
      <c r="Y543" s="840"/>
      <c r="Z543" s="840"/>
      <c r="AA543" s="840"/>
      <c r="AB543" s="840"/>
      <c r="AC543" s="840"/>
      <c r="AD543" s="888"/>
      <c r="AE543" s="840"/>
      <c r="AF543" s="840"/>
      <c r="AG543" s="840"/>
      <c r="AH543" s="840"/>
      <c r="AI543" s="888"/>
      <c r="AJ543" s="840"/>
    </row>
    <row r="544" spans="1:36" ht="15.75" customHeight="1">
      <c r="A544" s="840"/>
      <c r="B544" s="840"/>
      <c r="C544" s="840"/>
      <c r="D544" s="840"/>
      <c r="E544" s="840"/>
      <c r="F544" s="840"/>
      <c r="G544" s="840"/>
      <c r="H544" s="840"/>
      <c r="I544" s="840"/>
      <c r="J544" s="840"/>
      <c r="K544" s="840"/>
      <c r="L544" s="840"/>
      <c r="M544" s="840"/>
      <c r="N544" s="840"/>
      <c r="O544" s="840"/>
      <c r="P544" s="890"/>
      <c r="Q544" s="890"/>
      <c r="R544" s="840"/>
      <c r="S544" s="840"/>
      <c r="T544" s="840"/>
      <c r="U544" s="840"/>
      <c r="V544" s="840"/>
      <c r="W544" s="840"/>
      <c r="X544" s="840"/>
      <c r="Y544" s="840"/>
      <c r="Z544" s="840"/>
      <c r="AA544" s="840"/>
      <c r="AB544" s="840"/>
      <c r="AC544" s="840"/>
      <c r="AD544" s="888"/>
      <c r="AE544" s="840"/>
      <c r="AF544" s="840"/>
      <c r="AG544" s="840"/>
      <c r="AH544" s="840"/>
      <c r="AI544" s="888"/>
      <c r="AJ544" s="840"/>
    </row>
    <row r="545" spans="1:36" ht="15.75" customHeight="1">
      <c r="A545" s="840"/>
      <c r="B545" s="840"/>
      <c r="C545" s="840"/>
      <c r="D545" s="840"/>
      <c r="E545" s="840"/>
      <c r="F545" s="840"/>
      <c r="G545" s="840"/>
      <c r="H545" s="840"/>
      <c r="I545" s="840"/>
      <c r="J545" s="840"/>
      <c r="K545" s="840"/>
      <c r="L545" s="840"/>
      <c r="M545" s="840"/>
      <c r="N545" s="840"/>
      <c r="O545" s="840"/>
      <c r="P545" s="890"/>
      <c r="Q545" s="890"/>
      <c r="R545" s="840"/>
      <c r="S545" s="840"/>
      <c r="T545" s="840"/>
      <c r="U545" s="840"/>
      <c r="V545" s="840"/>
      <c r="W545" s="840"/>
      <c r="X545" s="840"/>
      <c r="Y545" s="840"/>
      <c r="Z545" s="840"/>
      <c r="AA545" s="840"/>
      <c r="AB545" s="840"/>
      <c r="AC545" s="840"/>
      <c r="AD545" s="888"/>
      <c r="AE545" s="840"/>
      <c r="AF545" s="840"/>
      <c r="AG545" s="840"/>
      <c r="AH545" s="840"/>
      <c r="AI545" s="888"/>
      <c r="AJ545" s="840"/>
    </row>
    <row r="546" spans="1:36" ht="15.75" customHeight="1">
      <c r="A546" s="840"/>
      <c r="B546" s="840"/>
      <c r="C546" s="840"/>
      <c r="D546" s="840"/>
      <c r="E546" s="840"/>
      <c r="F546" s="840"/>
      <c r="G546" s="840"/>
      <c r="H546" s="840"/>
      <c r="I546" s="840"/>
      <c r="J546" s="840"/>
      <c r="K546" s="840"/>
      <c r="L546" s="840"/>
      <c r="M546" s="840"/>
      <c r="N546" s="840"/>
      <c r="O546" s="840"/>
      <c r="P546" s="890"/>
      <c r="Q546" s="890"/>
      <c r="R546" s="840"/>
      <c r="S546" s="840"/>
      <c r="T546" s="840"/>
      <c r="U546" s="840"/>
      <c r="V546" s="840"/>
      <c r="W546" s="840"/>
      <c r="X546" s="840"/>
      <c r="Y546" s="840"/>
      <c r="Z546" s="840"/>
      <c r="AA546" s="840"/>
      <c r="AB546" s="840"/>
      <c r="AC546" s="840"/>
      <c r="AD546" s="888"/>
      <c r="AE546" s="840"/>
      <c r="AF546" s="840"/>
      <c r="AG546" s="840"/>
      <c r="AH546" s="840"/>
      <c r="AI546" s="888"/>
      <c r="AJ546" s="840"/>
    </row>
    <row r="547" spans="1:36" ht="15.75" customHeight="1">
      <c r="A547" s="840"/>
      <c r="B547" s="840"/>
      <c r="C547" s="840"/>
      <c r="D547" s="840"/>
      <c r="E547" s="840"/>
      <c r="F547" s="840"/>
      <c r="G547" s="840"/>
      <c r="H547" s="840"/>
      <c r="I547" s="840"/>
      <c r="J547" s="840"/>
      <c r="K547" s="840"/>
      <c r="L547" s="840"/>
      <c r="M547" s="840"/>
      <c r="N547" s="840"/>
      <c r="O547" s="840"/>
      <c r="P547" s="890"/>
      <c r="Q547" s="890"/>
      <c r="R547" s="840"/>
      <c r="S547" s="840"/>
      <c r="T547" s="840"/>
      <c r="U547" s="840"/>
      <c r="V547" s="840"/>
      <c r="W547" s="840"/>
      <c r="X547" s="840"/>
      <c r="Y547" s="840"/>
      <c r="Z547" s="840"/>
      <c r="AA547" s="840"/>
      <c r="AB547" s="840"/>
      <c r="AC547" s="840"/>
      <c r="AD547" s="888"/>
      <c r="AE547" s="840"/>
      <c r="AF547" s="840"/>
      <c r="AG547" s="840"/>
      <c r="AH547" s="840"/>
      <c r="AI547" s="888"/>
      <c r="AJ547" s="840"/>
    </row>
    <row r="548" spans="1:36" ht="15.75" customHeight="1">
      <c r="A548" s="840"/>
      <c r="B548" s="840"/>
      <c r="C548" s="840"/>
      <c r="D548" s="840"/>
      <c r="E548" s="840"/>
      <c r="F548" s="840"/>
      <c r="G548" s="840"/>
      <c r="H548" s="840"/>
      <c r="I548" s="840"/>
      <c r="J548" s="840"/>
      <c r="K548" s="840"/>
      <c r="L548" s="840"/>
      <c r="M548" s="840"/>
      <c r="N548" s="840"/>
      <c r="O548" s="840"/>
      <c r="P548" s="890"/>
      <c r="Q548" s="890"/>
      <c r="R548" s="840"/>
      <c r="S548" s="840"/>
      <c r="T548" s="840"/>
      <c r="U548" s="840"/>
      <c r="V548" s="840"/>
      <c r="W548" s="840"/>
      <c r="X548" s="840"/>
      <c r="Y548" s="840"/>
      <c r="Z548" s="840"/>
      <c r="AA548" s="840"/>
      <c r="AB548" s="840"/>
      <c r="AC548" s="840"/>
      <c r="AD548" s="888"/>
      <c r="AE548" s="840"/>
      <c r="AF548" s="840"/>
      <c r="AG548" s="840"/>
      <c r="AH548" s="840"/>
      <c r="AI548" s="888"/>
      <c r="AJ548" s="840"/>
    </row>
    <row r="549" spans="1:36" ht="15.75" customHeight="1">
      <c r="A549" s="840"/>
      <c r="B549" s="840"/>
      <c r="C549" s="840"/>
      <c r="D549" s="840"/>
      <c r="E549" s="840"/>
      <c r="F549" s="840"/>
      <c r="G549" s="840"/>
      <c r="H549" s="840"/>
      <c r="I549" s="840"/>
      <c r="J549" s="840"/>
      <c r="K549" s="840"/>
      <c r="L549" s="840"/>
      <c r="M549" s="840"/>
      <c r="N549" s="840"/>
      <c r="O549" s="840"/>
      <c r="P549" s="890"/>
      <c r="Q549" s="890"/>
      <c r="R549" s="840"/>
      <c r="S549" s="840"/>
      <c r="T549" s="840"/>
      <c r="U549" s="840"/>
      <c r="V549" s="840"/>
      <c r="W549" s="840"/>
      <c r="X549" s="840"/>
      <c r="Y549" s="840"/>
      <c r="Z549" s="840"/>
      <c r="AA549" s="840"/>
      <c r="AB549" s="840"/>
      <c r="AC549" s="840"/>
      <c r="AD549" s="888"/>
      <c r="AE549" s="840"/>
      <c r="AF549" s="840"/>
      <c r="AG549" s="840"/>
      <c r="AH549" s="840"/>
      <c r="AI549" s="888"/>
      <c r="AJ549" s="840"/>
    </row>
    <row r="550" spans="1:36" ht="15.75" customHeight="1">
      <c r="A550" s="840"/>
      <c r="B550" s="840"/>
      <c r="C550" s="840"/>
      <c r="D550" s="840"/>
      <c r="E550" s="840"/>
      <c r="F550" s="840"/>
      <c r="G550" s="840"/>
      <c r="H550" s="840"/>
      <c r="I550" s="840"/>
      <c r="J550" s="840"/>
      <c r="K550" s="840"/>
      <c r="L550" s="840"/>
      <c r="M550" s="840"/>
      <c r="N550" s="840"/>
      <c r="O550" s="840"/>
      <c r="P550" s="890"/>
      <c r="Q550" s="890"/>
      <c r="R550" s="840"/>
      <c r="S550" s="840"/>
      <c r="T550" s="840"/>
      <c r="U550" s="840"/>
      <c r="V550" s="840"/>
      <c r="W550" s="840"/>
      <c r="X550" s="840"/>
      <c r="Y550" s="840"/>
      <c r="Z550" s="840"/>
      <c r="AA550" s="840"/>
      <c r="AB550" s="840"/>
      <c r="AC550" s="840"/>
      <c r="AD550" s="888"/>
      <c r="AE550" s="840"/>
      <c r="AF550" s="840"/>
      <c r="AG550" s="840"/>
      <c r="AH550" s="840"/>
      <c r="AI550" s="888"/>
      <c r="AJ550" s="840"/>
    </row>
    <row r="551" spans="1:36" ht="15.75" customHeight="1">
      <c r="A551" s="840"/>
      <c r="B551" s="840"/>
      <c r="C551" s="840"/>
      <c r="D551" s="840"/>
      <c r="E551" s="840"/>
      <c r="F551" s="840"/>
      <c r="G551" s="840"/>
      <c r="H551" s="840"/>
      <c r="I551" s="840"/>
      <c r="J551" s="840"/>
      <c r="K551" s="840"/>
      <c r="L551" s="840"/>
      <c r="M551" s="840"/>
      <c r="N551" s="840"/>
      <c r="O551" s="840"/>
      <c r="P551" s="890"/>
      <c r="Q551" s="890"/>
      <c r="R551" s="840"/>
      <c r="S551" s="840"/>
      <c r="T551" s="840"/>
      <c r="U551" s="840"/>
      <c r="V551" s="840"/>
      <c r="W551" s="840"/>
      <c r="X551" s="840"/>
      <c r="Y551" s="840"/>
      <c r="Z551" s="840"/>
      <c r="AA551" s="840"/>
      <c r="AB551" s="840"/>
      <c r="AC551" s="840"/>
      <c r="AD551" s="888"/>
      <c r="AE551" s="840"/>
      <c r="AF551" s="840"/>
      <c r="AG551" s="840"/>
      <c r="AH551" s="840"/>
      <c r="AI551" s="888"/>
      <c r="AJ551" s="840"/>
    </row>
    <row r="552" spans="1:36" ht="15.75" customHeight="1">
      <c r="A552" s="840"/>
      <c r="B552" s="840"/>
      <c r="C552" s="840"/>
      <c r="D552" s="840"/>
      <c r="E552" s="840"/>
      <c r="F552" s="840"/>
      <c r="G552" s="840"/>
      <c r="H552" s="840"/>
      <c r="I552" s="840"/>
      <c r="J552" s="840"/>
      <c r="K552" s="840"/>
      <c r="L552" s="840"/>
      <c r="M552" s="840"/>
      <c r="N552" s="840"/>
      <c r="O552" s="840"/>
      <c r="P552" s="890"/>
      <c r="Q552" s="890"/>
      <c r="R552" s="840"/>
      <c r="S552" s="840"/>
      <c r="T552" s="840"/>
      <c r="U552" s="840"/>
      <c r="V552" s="840"/>
      <c r="W552" s="840"/>
      <c r="X552" s="840"/>
      <c r="Y552" s="840"/>
      <c r="Z552" s="840"/>
      <c r="AA552" s="840"/>
      <c r="AB552" s="840"/>
      <c r="AC552" s="840"/>
      <c r="AD552" s="888"/>
      <c r="AE552" s="840"/>
      <c r="AF552" s="840"/>
      <c r="AG552" s="840"/>
      <c r="AH552" s="840"/>
      <c r="AI552" s="888"/>
      <c r="AJ552" s="840"/>
    </row>
    <row r="553" spans="1:36" ht="15.75" customHeight="1">
      <c r="A553" s="840"/>
      <c r="B553" s="840"/>
      <c r="C553" s="840"/>
      <c r="D553" s="840"/>
      <c r="E553" s="840"/>
      <c r="F553" s="840"/>
      <c r="G553" s="840"/>
      <c r="H553" s="840"/>
      <c r="I553" s="840"/>
      <c r="J553" s="840"/>
      <c r="K553" s="840"/>
      <c r="L553" s="840"/>
      <c r="M553" s="840"/>
      <c r="N553" s="840"/>
      <c r="O553" s="840"/>
      <c r="P553" s="890"/>
      <c r="Q553" s="890"/>
      <c r="R553" s="840"/>
      <c r="S553" s="840"/>
      <c r="T553" s="840"/>
      <c r="U553" s="840"/>
      <c r="V553" s="840"/>
      <c r="W553" s="840"/>
      <c r="X553" s="840"/>
      <c r="Y553" s="840"/>
      <c r="Z553" s="840"/>
      <c r="AA553" s="840"/>
      <c r="AB553" s="840"/>
      <c r="AC553" s="840"/>
      <c r="AD553" s="888"/>
      <c r="AE553" s="840"/>
      <c r="AF553" s="840"/>
      <c r="AG553" s="840"/>
      <c r="AH553" s="840"/>
      <c r="AI553" s="888"/>
      <c r="AJ553" s="840"/>
    </row>
    <row r="554" spans="1:36" ht="15.75" customHeight="1">
      <c r="A554" s="840"/>
      <c r="B554" s="840"/>
      <c r="C554" s="840"/>
      <c r="D554" s="840"/>
      <c r="E554" s="840"/>
      <c r="F554" s="840"/>
      <c r="G554" s="840"/>
      <c r="H554" s="840"/>
      <c r="I554" s="840"/>
      <c r="J554" s="840"/>
      <c r="K554" s="840"/>
      <c r="L554" s="840"/>
      <c r="M554" s="840"/>
      <c r="N554" s="840"/>
      <c r="O554" s="840"/>
      <c r="P554" s="890"/>
      <c r="Q554" s="890"/>
      <c r="R554" s="840"/>
      <c r="S554" s="840"/>
      <c r="T554" s="840"/>
      <c r="U554" s="840"/>
      <c r="V554" s="840"/>
      <c r="W554" s="840"/>
      <c r="X554" s="840"/>
      <c r="Y554" s="840"/>
      <c r="Z554" s="840"/>
      <c r="AA554" s="840"/>
      <c r="AB554" s="840"/>
      <c r="AC554" s="840"/>
      <c r="AD554" s="888"/>
      <c r="AE554" s="840"/>
      <c r="AF554" s="840"/>
      <c r="AG554" s="840"/>
      <c r="AH554" s="840"/>
      <c r="AI554" s="888"/>
      <c r="AJ554" s="840"/>
    </row>
    <row r="555" spans="1:36" ht="15.75" customHeight="1">
      <c r="A555" s="840"/>
      <c r="B555" s="840"/>
      <c r="C555" s="840"/>
      <c r="D555" s="840"/>
      <c r="E555" s="840"/>
      <c r="F555" s="840"/>
      <c r="G555" s="840"/>
      <c r="H555" s="840"/>
      <c r="I555" s="840"/>
      <c r="J555" s="840"/>
      <c r="K555" s="840"/>
      <c r="L555" s="840"/>
      <c r="M555" s="840"/>
      <c r="N555" s="840"/>
      <c r="O555" s="840"/>
      <c r="P555" s="890"/>
      <c r="Q555" s="890"/>
      <c r="R555" s="840"/>
      <c r="S555" s="840"/>
      <c r="T555" s="840"/>
      <c r="U555" s="840"/>
      <c r="V555" s="840"/>
      <c r="W555" s="840"/>
      <c r="X555" s="840"/>
      <c r="Y555" s="840"/>
      <c r="Z555" s="840"/>
      <c r="AA555" s="840"/>
      <c r="AB555" s="840"/>
      <c r="AC555" s="840"/>
      <c r="AD555" s="888"/>
      <c r="AE555" s="840"/>
      <c r="AF555" s="840"/>
      <c r="AG555" s="840"/>
      <c r="AH555" s="840"/>
      <c r="AI555" s="888"/>
      <c r="AJ555" s="840"/>
    </row>
    <row r="556" spans="1:36" ht="15.75" customHeight="1">
      <c r="A556" s="840"/>
      <c r="B556" s="840"/>
      <c r="C556" s="840"/>
      <c r="D556" s="840"/>
      <c r="E556" s="840"/>
      <c r="F556" s="840"/>
      <c r="G556" s="840"/>
      <c r="H556" s="840"/>
      <c r="I556" s="840"/>
      <c r="J556" s="840"/>
      <c r="K556" s="840"/>
      <c r="L556" s="840"/>
      <c r="M556" s="840"/>
      <c r="N556" s="840"/>
      <c r="O556" s="840"/>
      <c r="P556" s="890"/>
      <c r="Q556" s="890"/>
      <c r="R556" s="840"/>
      <c r="S556" s="840"/>
      <c r="T556" s="840"/>
      <c r="U556" s="840"/>
      <c r="V556" s="840"/>
      <c r="W556" s="840"/>
      <c r="X556" s="840"/>
      <c r="Y556" s="840"/>
      <c r="Z556" s="840"/>
      <c r="AA556" s="840"/>
      <c r="AB556" s="840"/>
      <c r="AC556" s="840"/>
      <c r="AD556" s="888"/>
      <c r="AE556" s="840"/>
      <c r="AF556" s="840"/>
      <c r="AG556" s="840"/>
      <c r="AH556" s="840"/>
      <c r="AI556" s="888"/>
      <c r="AJ556" s="840"/>
    </row>
    <row r="557" spans="1:36" ht="15.75" customHeight="1">
      <c r="A557" s="840"/>
      <c r="B557" s="840"/>
      <c r="C557" s="840"/>
      <c r="D557" s="840"/>
      <c r="E557" s="840"/>
      <c r="F557" s="840"/>
      <c r="G557" s="840"/>
      <c r="H557" s="840"/>
      <c r="I557" s="840"/>
      <c r="J557" s="840"/>
      <c r="K557" s="840"/>
      <c r="L557" s="840"/>
      <c r="M557" s="840"/>
      <c r="N557" s="840"/>
      <c r="O557" s="840"/>
      <c r="P557" s="890"/>
      <c r="Q557" s="890"/>
      <c r="R557" s="840"/>
      <c r="S557" s="840"/>
      <c r="T557" s="840"/>
      <c r="U557" s="840"/>
      <c r="V557" s="840"/>
      <c r="W557" s="840"/>
      <c r="X557" s="840"/>
      <c r="Y557" s="840"/>
      <c r="Z557" s="840"/>
      <c r="AA557" s="840"/>
      <c r="AB557" s="840"/>
      <c r="AC557" s="840"/>
      <c r="AD557" s="888"/>
      <c r="AE557" s="840"/>
      <c r="AF557" s="840"/>
      <c r="AG557" s="840"/>
      <c r="AH557" s="840"/>
      <c r="AI557" s="888"/>
      <c r="AJ557" s="840"/>
    </row>
    <row r="558" spans="1:36" ht="15.75" customHeight="1">
      <c r="A558" s="840"/>
      <c r="B558" s="840"/>
      <c r="C558" s="840"/>
      <c r="D558" s="840"/>
      <c r="E558" s="840"/>
      <c r="F558" s="840"/>
      <c r="G558" s="840"/>
      <c r="H558" s="840"/>
      <c r="I558" s="840"/>
      <c r="J558" s="840"/>
      <c r="K558" s="840"/>
      <c r="L558" s="840"/>
      <c r="M558" s="840"/>
      <c r="N558" s="840"/>
      <c r="O558" s="840"/>
      <c r="P558" s="890"/>
      <c r="Q558" s="890"/>
      <c r="R558" s="840"/>
      <c r="S558" s="840"/>
      <c r="T558" s="840"/>
      <c r="U558" s="840"/>
      <c r="V558" s="840"/>
      <c r="W558" s="840"/>
      <c r="X558" s="840"/>
      <c r="Y558" s="840"/>
      <c r="Z558" s="840"/>
      <c r="AA558" s="840"/>
      <c r="AB558" s="840"/>
      <c r="AC558" s="840"/>
      <c r="AD558" s="888"/>
      <c r="AE558" s="840"/>
      <c r="AF558" s="840"/>
      <c r="AG558" s="840"/>
      <c r="AH558" s="840"/>
      <c r="AI558" s="888"/>
      <c r="AJ558" s="840"/>
    </row>
    <row r="559" spans="1:36" ht="15.75" customHeight="1">
      <c r="A559" s="840"/>
      <c r="B559" s="840"/>
      <c r="C559" s="840"/>
      <c r="D559" s="840"/>
      <c r="E559" s="840"/>
      <c r="F559" s="840"/>
      <c r="G559" s="840"/>
      <c r="H559" s="840"/>
      <c r="I559" s="840"/>
      <c r="J559" s="840"/>
      <c r="K559" s="840"/>
      <c r="L559" s="840"/>
      <c r="M559" s="840"/>
      <c r="N559" s="840"/>
      <c r="O559" s="840"/>
      <c r="P559" s="890"/>
      <c r="Q559" s="890"/>
      <c r="R559" s="840"/>
      <c r="S559" s="840"/>
      <c r="T559" s="840"/>
      <c r="U559" s="840"/>
      <c r="V559" s="840"/>
      <c r="W559" s="840"/>
      <c r="X559" s="840"/>
      <c r="Y559" s="840"/>
      <c r="Z559" s="840"/>
      <c r="AA559" s="840"/>
      <c r="AB559" s="840"/>
      <c r="AC559" s="840"/>
      <c r="AD559" s="888"/>
      <c r="AE559" s="840"/>
      <c r="AF559" s="840"/>
      <c r="AG559" s="840"/>
      <c r="AH559" s="840"/>
      <c r="AI559" s="888"/>
      <c r="AJ559" s="840"/>
    </row>
    <row r="560" spans="1:36" ht="15.75" customHeight="1">
      <c r="A560" s="840"/>
      <c r="B560" s="840"/>
      <c r="C560" s="840"/>
      <c r="D560" s="840"/>
      <c r="E560" s="840"/>
      <c r="F560" s="840"/>
      <c r="G560" s="840"/>
      <c r="H560" s="840"/>
      <c r="I560" s="840"/>
      <c r="J560" s="840"/>
      <c r="K560" s="840"/>
      <c r="L560" s="840"/>
      <c r="M560" s="840"/>
      <c r="N560" s="840"/>
      <c r="O560" s="840"/>
      <c r="P560" s="890"/>
      <c r="Q560" s="890"/>
      <c r="R560" s="840"/>
      <c r="S560" s="840"/>
      <c r="T560" s="840"/>
      <c r="U560" s="840"/>
      <c r="V560" s="840"/>
      <c r="W560" s="840"/>
      <c r="X560" s="840"/>
      <c r="Y560" s="840"/>
      <c r="Z560" s="840"/>
      <c r="AA560" s="840"/>
      <c r="AB560" s="840"/>
      <c r="AC560" s="840"/>
      <c r="AD560" s="888"/>
      <c r="AE560" s="840"/>
      <c r="AF560" s="840"/>
      <c r="AG560" s="840"/>
      <c r="AH560" s="840"/>
      <c r="AI560" s="888"/>
      <c r="AJ560" s="840"/>
    </row>
    <row r="561" spans="1:36" ht="15.75" customHeight="1">
      <c r="A561" s="840"/>
      <c r="B561" s="840"/>
      <c r="C561" s="840"/>
      <c r="D561" s="840"/>
      <c r="E561" s="840"/>
      <c r="F561" s="840"/>
      <c r="G561" s="840"/>
      <c r="H561" s="840"/>
      <c r="I561" s="840"/>
      <c r="J561" s="840"/>
      <c r="K561" s="840"/>
      <c r="L561" s="840"/>
      <c r="M561" s="840"/>
      <c r="N561" s="840"/>
      <c r="O561" s="840"/>
      <c r="P561" s="890"/>
      <c r="Q561" s="890"/>
      <c r="R561" s="840"/>
      <c r="S561" s="840"/>
      <c r="T561" s="840"/>
      <c r="U561" s="840"/>
      <c r="V561" s="840"/>
      <c r="W561" s="840"/>
      <c r="X561" s="840"/>
      <c r="Y561" s="840"/>
      <c r="Z561" s="840"/>
      <c r="AA561" s="840"/>
      <c r="AB561" s="840"/>
      <c r="AC561" s="840"/>
      <c r="AD561" s="888"/>
      <c r="AE561" s="840"/>
      <c r="AF561" s="840"/>
      <c r="AG561" s="840"/>
      <c r="AH561" s="840"/>
      <c r="AI561" s="888"/>
      <c r="AJ561" s="840"/>
    </row>
    <row r="562" spans="1:36" ht="15.75" customHeight="1">
      <c r="A562" s="840"/>
      <c r="B562" s="840"/>
      <c r="C562" s="840"/>
      <c r="D562" s="840"/>
      <c r="E562" s="840"/>
      <c r="F562" s="840"/>
      <c r="G562" s="840"/>
      <c r="H562" s="840"/>
      <c r="I562" s="840"/>
      <c r="J562" s="840"/>
      <c r="K562" s="840"/>
      <c r="L562" s="840"/>
      <c r="M562" s="840"/>
      <c r="N562" s="840"/>
      <c r="O562" s="840"/>
      <c r="P562" s="890"/>
      <c r="Q562" s="890"/>
      <c r="R562" s="840"/>
      <c r="S562" s="840"/>
      <c r="T562" s="840"/>
      <c r="U562" s="840"/>
      <c r="V562" s="840"/>
      <c r="W562" s="840"/>
      <c r="X562" s="840"/>
      <c r="Y562" s="840"/>
      <c r="Z562" s="840"/>
      <c r="AA562" s="840"/>
      <c r="AB562" s="840"/>
      <c r="AC562" s="840"/>
      <c r="AD562" s="888"/>
      <c r="AE562" s="840"/>
      <c r="AF562" s="840"/>
      <c r="AG562" s="840"/>
      <c r="AH562" s="840"/>
      <c r="AI562" s="888"/>
      <c r="AJ562" s="840"/>
    </row>
    <row r="563" spans="1:36" ht="15.75" customHeight="1">
      <c r="A563" s="840"/>
      <c r="B563" s="840"/>
      <c r="C563" s="840"/>
      <c r="D563" s="840"/>
      <c r="E563" s="840"/>
      <c r="F563" s="840"/>
      <c r="G563" s="840"/>
      <c r="H563" s="840"/>
      <c r="I563" s="840"/>
      <c r="J563" s="840"/>
      <c r="K563" s="840"/>
      <c r="L563" s="840"/>
      <c r="M563" s="840"/>
      <c r="N563" s="840"/>
      <c r="O563" s="840"/>
      <c r="P563" s="890"/>
      <c r="Q563" s="890"/>
      <c r="R563" s="840"/>
      <c r="S563" s="840"/>
      <c r="T563" s="840"/>
      <c r="U563" s="840"/>
      <c r="V563" s="840"/>
      <c r="W563" s="840"/>
      <c r="X563" s="840"/>
      <c r="Y563" s="840"/>
      <c r="Z563" s="840"/>
      <c r="AA563" s="840"/>
      <c r="AB563" s="840"/>
      <c r="AC563" s="840"/>
      <c r="AD563" s="888"/>
      <c r="AE563" s="840"/>
      <c r="AF563" s="840"/>
      <c r="AG563" s="840"/>
      <c r="AH563" s="840"/>
      <c r="AI563" s="888"/>
      <c r="AJ563" s="840"/>
    </row>
    <row r="564" spans="1:36" ht="15.75" customHeight="1">
      <c r="A564" s="840"/>
      <c r="B564" s="840"/>
      <c r="C564" s="840"/>
      <c r="D564" s="840"/>
      <c r="E564" s="840"/>
      <c r="F564" s="840"/>
      <c r="G564" s="840"/>
      <c r="H564" s="840"/>
      <c r="I564" s="840"/>
      <c r="J564" s="840"/>
      <c r="K564" s="840"/>
      <c r="L564" s="840"/>
      <c r="M564" s="840"/>
      <c r="N564" s="840"/>
      <c r="O564" s="840"/>
      <c r="P564" s="890"/>
      <c r="Q564" s="890"/>
      <c r="R564" s="840"/>
      <c r="S564" s="840"/>
      <c r="T564" s="840"/>
      <c r="U564" s="840"/>
      <c r="V564" s="840"/>
      <c r="W564" s="840"/>
      <c r="X564" s="840"/>
      <c r="Y564" s="840"/>
      <c r="Z564" s="840"/>
      <c r="AA564" s="840"/>
      <c r="AB564" s="840"/>
      <c r="AC564" s="840"/>
      <c r="AD564" s="888"/>
      <c r="AE564" s="840"/>
      <c r="AF564" s="840"/>
      <c r="AG564" s="840"/>
      <c r="AH564" s="840"/>
      <c r="AI564" s="888"/>
      <c r="AJ564" s="840"/>
    </row>
    <row r="565" spans="1:36" ht="15.75" customHeight="1">
      <c r="A565" s="840"/>
      <c r="B565" s="840"/>
      <c r="C565" s="840"/>
      <c r="D565" s="840"/>
      <c r="E565" s="840"/>
      <c r="F565" s="840"/>
      <c r="G565" s="840"/>
      <c r="H565" s="840"/>
      <c r="I565" s="840"/>
      <c r="J565" s="840"/>
      <c r="K565" s="840"/>
      <c r="L565" s="840"/>
      <c r="M565" s="840"/>
      <c r="N565" s="840"/>
      <c r="O565" s="840"/>
      <c r="P565" s="890"/>
      <c r="Q565" s="890"/>
      <c r="R565" s="840"/>
      <c r="S565" s="840"/>
      <c r="T565" s="840"/>
      <c r="U565" s="840"/>
      <c r="V565" s="840"/>
      <c r="W565" s="840"/>
      <c r="X565" s="840"/>
      <c r="Y565" s="840"/>
      <c r="Z565" s="840"/>
      <c r="AA565" s="840"/>
      <c r="AB565" s="840"/>
      <c r="AC565" s="840"/>
      <c r="AD565" s="888"/>
      <c r="AE565" s="840"/>
      <c r="AF565" s="840"/>
      <c r="AG565" s="840"/>
      <c r="AH565" s="840"/>
      <c r="AI565" s="888"/>
      <c r="AJ565" s="840"/>
    </row>
    <row r="566" spans="1:36" ht="15.75" customHeight="1">
      <c r="A566" s="840"/>
      <c r="B566" s="840"/>
      <c r="C566" s="840"/>
      <c r="D566" s="840"/>
      <c r="E566" s="840"/>
      <c r="F566" s="840"/>
      <c r="G566" s="840"/>
      <c r="H566" s="840"/>
      <c r="I566" s="840"/>
      <c r="J566" s="840"/>
      <c r="K566" s="840"/>
      <c r="L566" s="840"/>
      <c r="M566" s="840"/>
      <c r="N566" s="840"/>
      <c r="O566" s="840"/>
      <c r="P566" s="890"/>
      <c r="Q566" s="890"/>
      <c r="R566" s="840"/>
      <c r="S566" s="840"/>
      <c r="T566" s="840"/>
      <c r="U566" s="840"/>
      <c r="V566" s="840"/>
      <c r="W566" s="840"/>
      <c r="X566" s="840"/>
      <c r="Y566" s="840"/>
      <c r="Z566" s="840"/>
      <c r="AA566" s="840"/>
      <c r="AB566" s="840"/>
      <c r="AC566" s="840"/>
      <c r="AD566" s="888"/>
      <c r="AE566" s="840"/>
      <c r="AF566" s="840"/>
      <c r="AG566" s="840"/>
      <c r="AH566" s="840"/>
      <c r="AI566" s="888"/>
      <c r="AJ566" s="840"/>
    </row>
    <row r="567" spans="1:36" ht="15.75" customHeight="1">
      <c r="A567" s="840"/>
      <c r="B567" s="840"/>
      <c r="C567" s="840"/>
      <c r="D567" s="840"/>
      <c r="E567" s="840"/>
      <c r="F567" s="840"/>
      <c r="G567" s="840"/>
      <c r="H567" s="840"/>
      <c r="I567" s="840"/>
      <c r="J567" s="840"/>
      <c r="K567" s="840"/>
      <c r="L567" s="840"/>
      <c r="M567" s="840"/>
      <c r="N567" s="840"/>
      <c r="O567" s="840"/>
      <c r="P567" s="890"/>
      <c r="Q567" s="890"/>
      <c r="R567" s="840"/>
      <c r="S567" s="840"/>
      <c r="T567" s="840"/>
      <c r="U567" s="840"/>
      <c r="V567" s="840"/>
      <c r="W567" s="840"/>
      <c r="X567" s="840"/>
      <c r="Y567" s="840"/>
      <c r="Z567" s="840"/>
      <c r="AA567" s="840"/>
      <c r="AB567" s="840"/>
      <c r="AC567" s="840"/>
      <c r="AD567" s="888"/>
      <c r="AE567" s="840"/>
      <c r="AF567" s="840"/>
      <c r="AG567" s="840"/>
      <c r="AH567" s="840"/>
      <c r="AI567" s="888"/>
      <c r="AJ567" s="840"/>
    </row>
    <row r="568" spans="1:36" ht="15.75" customHeight="1">
      <c r="A568" s="840"/>
      <c r="B568" s="840"/>
      <c r="C568" s="840"/>
      <c r="D568" s="840"/>
      <c r="E568" s="840"/>
      <c r="F568" s="840"/>
      <c r="G568" s="840"/>
      <c r="H568" s="840"/>
      <c r="I568" s="840"/>
      <c r="J568" s="840"/>
      <c r="K568" s="840"/>
      <c r="L568" s="840"/>
      <c r="M568" s="840"/>
      <c r="N568" s="840"/>
      <c r="O568" s="840"/>
      <c r="P568" s="890"/>
      <c r="Q568" s="890"/>
      <c r="R568" s="840"/>
      <c r="S568" s="840"/>
      <c r="T568" s="840"/>
      <c r="U568" s="840"/>
      <c r="V568" s="840"/>
      <c r="W568" s="840"/>
      <c r="X568" s="840"/>
      <c r="Y568" s="840"/>
      <c r="Z568" s="840"/>
      <c r="AA568" s="840"/>
      <c r="AB568" s="840"/>
      <c r="AC568" s="840"/>
      <c r="AD568" s="888"/>
      <c r="AE568" s="840"/>
      <c r="AF568" s="840"/>
      <c r="AG568" s="840"/>
      <c r="AH568" s="840"/>
      <c r="AI568" s="888"/>
      <c r="AJ568" s="840"/>
    </row>
    <row r="569" spans="1:36" ht="15.75" customHeight="1">
      <c r="A569" s="840"/>
      <c r="B569" s="840"/>
      <c r="C569" s="840"/>
      <c r="D569" s="840"/>
      <c r="E569" s="840"/>
      <c r="F569" s="840"/>
      <c r="G569" s="840"/>
      <c r="H569" s="840"/>
      <c r="I569" s="840"/>
      <c r="J569" s="840"/>
      <c r="K569" s="840"/>
      <c r="L569" s="840"/>
      <c r="M569" s="840"/>
      <c r="N569" s="840"/>
      <c r="O569" s="840"/>
      <c r="P569" s="890"/>
      <c r="Q569" s="890"/>
      <c r="R569" s="840"/>
      <c r="S569" s="840"/>
      <c r="T569" s="840"/>
      <c r="U569" s="840"/>
      <c r="V569" s="840"/>
      <c r="W569" s="840"/>
      <c r="X569" s="840"/>
      <c r="Y569" s="840"/>
      <c r="Z569" s="840"/>
      <c r="AA569" s="840"/>
      <c r="AB569" s="840"/>
      <c r="AC569" s="840"/>
      <c r="AD569" s="888"/>
      <c r="AE569" s="840"/>
      <c r="AF569" s="840"/>
      <c r="AG569" s="840"/>
      <c r="AH569" s="840"/>
      <c r="AI569" s="888"/>
      <c r="AJ569" s="840"/>
    </row>
    <row r="570" spans="1:36" ht="15.75" customHeight="1">
      <c r="A570" s="840"/>
      <c r="B570" s="840"/>
      <c r="C570" s="840"/>
      <c r="D570" s="840"/>
      <c r="E570" s="840"/>
      <c r="F570" s="840"/>
      <c r="G570" s="840"/>
      <c r="H570" s="840"/>
      <c r="I570" s="840"/>
      <c r="J570" s="840"/>
      <c r="K570" s="840"/>
      <c r="L570" s="840"/>
      <c r="M570" s="840"/>
      <c r="N570" s="840"/>
      <c r="O570" s="840"/>
      <c r="P570" s="890"/>
      <c r="Q570" s="890"/>
      <c r="R570" s="840"/>
      <c r="S570" s="840"/>
      <c r="T570" s="840"/>
      <c r="U570" s="840"/>
      <c r="V570" s="840"/>
      <c r="W570" s="840"/>
      <c r="X570" s="840"/>
      <c r="Y570" s="840"/>
      <c r="Z570" s="840"/>
      <c r="AA570" s="840"/>
      <c r="AB570" s="840"/>
      <c r="AC570" s="840"/>
      <c r="AD570" s="888"/>
      <c r="AE570" s="840"/>
      <c r="AF570" s="840"/>
      <c r="AG570" s="840"/>
      <c r="AH570" s="840"/>
      <c r="AI570" s="888"/>
      <c r="AJ570" s="840"/>
    </row>
    <row r="571" spans="1:36" ht="15.75" customHeight="1">
      <c r="A571" s="840"/>
      <c r="B571" s="840"/>
      <c r="C571" s="840"/>
      <c r="D571" s="840"/>
      <c r="E571" s="840"/>
      <c r="F571" s="840"/>
      <c r="G571" s="840"/>
      <c r="H571" s="840"/>
      <c r="I571" s="840"/>
      <c r="J571" s="840"/>
      <c r="K571" s="840"/>
      <c r="L571" s="840"/>
      <c r="M571" s="840"/>
      <c r="N571" s="840"/>
      <c r="O571" s="840"/>
      <c r="P571" s="890"/>
      <c r="Q571" s="890"/>
      <c r="R571" s="840"/>
      <c r="S571" s="840"/>
      <c r="T571" s="840"/>
      <c r="U571" s="840"/>
      <c r="V571" s="840"/>
      <c r="W571" s="840"/>
      <c r="X571" s="840"/>
      <c r="Y571" s="840"/>
      <c r="Z571" s="840"/>
      <c r="AA571" s="840"/>
      <c r="AB571" s="840"/>
      <c r="AC571" s="840"/>
      <c r="AD571" s="888"/>
      <c r="AE571" s="840"/>
      <c r="AF571" s="840"/>
      <c r="AG571" s="840"/>
      <c r="AH571" s="840"/>
      <c r="AI571" s="888"/>
      <c r="AJ571" s="840"/>
    </row>
    <row r="572" spans="1:36" ht="15.75" customHeight="1">
      <c r="A572" s="840"/>
      <c r="B572" s="840"/>
      <c r="C572" s="840"/>
      <c r="D572" s="840"/>
      <c r="E572" s="840"/>
      <c r="F572" s="840"/>
      <c r="G572" s="840"/>
      <c r="H572" s="840"/>
      <c r="I572" s="840"/>
      <c r="J572" s="840"/>
      <c r="K572" s="840"/>
      <c r="L572" s="840"/>
      <c r="M572" s="840"/>
      <c r="N572" s="840"/>
      <c r="O572" s="840"/>
      <c r="P572" s="890"/>
      <c r="Q572" s="890"/>
      <c r="R572" s="840"/>
      <c r="S572" s="840"/>
      <c r="T572" s="840"/>
      <c r="U572" s="840"/>
      <c r="V572" s="840"/>
      <c r="W572" s="840"/>
      <c r="X572" s="840"/>
      <c r="Y572" s="840"/>
      <c r="Z572" s="840"/>
      <c r="AA572" s="840"/>
      <c r="AB572" s="840"/>
      <c r="AC572" s="840"/>
      <c r="AD572" s="888"/>
      <c r="AE572" s="840"/>
      <c r="AF572" s="840"/>
      <c r="AG572" s="840"/>
      <c r="AH572" s="840"/>
      <c r="AI572" s="888"/>
      <c r="AJ572" s="840"/>
    </row>
    <row r="573" spans="1:36" ht="15.75" customHeight="1">
      <c r="A573" s="840"/>
      <c r="B573" s="840"/>
      <c r="C573" s="840"/>
      <c r="D573" s="840"/>
      <c r="E573" s="840"/>
      <c r="F573" s="840"/>
      <c r="G573" s="840"/>
      <c r="H573" s="840"/>
      <c r="I573" s="840"/>
      <c r="J573" s="840"/>
      <c r="K573" s="840"/>
      <c r="L573" s="840"/>
      <c r="M573" s="840"/>
      <c r="N573" s="840"/>
      <c r="O573" s="840"/>
      <c r="P573" s="890"/>
      <c r="Q573" s="890"/>
      <c r="R573" s="840"/>
      <c r="S573" s="840"/>
      <c r="T573" s="840"/>
      <c r="U573" s="840"/>
      <c r="V573" s="840"/>
      <c r="W573" s="840"/>
      <c r="X573" s="840"/>
      <c r="Y573" s="840"/>
      <c r="Z573" s="840"/>
      <c r="AA573" s="840"/>
      <c r="AB573" s="840"/>
      <c r="AC573" s="840"/>
      <c r="AD573" s="888"/>
      <c r="AE573" s="840"/>
      <c r="AF573" s="840"/>
      <c r="AG573" s="840"/>
      <c r="AH573" s="840"/>
      <c r="AI573" s="888"/>
      <c r="AJ573" s="840"/>
    </row>
    <row r="574" spans="1:36" ht="15.75" customHeight="1">
      <c r="A574" s="840"/>
      <c r="B574" s="840"/>
      <c r="C574" s="840"/>
      <c r="D574" s="840"/>
      <c r="E574" s="840"/>
      <c r="F574" s="840"/>
      <c r="G574" s="840"/>
      <c r="H574" s="840"/>
      <c r="I574" s="840"/>
      <c r="J574" s="840"/>
      <c r="K574" s="840"/>
      <c r="L574" s="840"/>
      <c r="M574" s="840"/>
      <c r="N574" s="840"/>
      <c r="O574" s="840"/>
      <c r="P574" s="890"/>
      <c r="Q574" s="890"/>
      <c r="R574" s="840"/>
      <c r="S574" s="840"/>
      <c r="T574" s="840"/>
      <c r="U574" s="840"/>
      <c r="V574" s="840"/>
      <c r="W574" s="840"/>
      <c r="X574" s="840"/>
      <c r="Y574" s="840"/>
      <c r="Z574" s="840"/>
      <c r="AA574" s="840"/>
      <c r="AB574" s="840"/>
      <c r="AC574" s="840"/>
      <c r="AD574" s="888"/>
      <c r="AE574" s="840"/>
      <c r="AF574" s="840"/>
      <c r="AG574" s="840"/>
      <c r="AH574" s="840"/>
      <c r="AI574" s="888"/>
      <c r="AJ574" s="840"/>
    </row>
    <row r="575" spans="1:36" ht="15.75" customHeight="1">
      <c r="A575" s="840"/>
      <c r="B575" s="840"/>
      <c r="C575" s="840"/>
      <c r="D575" s="840"/>
      <c r="E575" s="840"/>
      <c r="F575" s="840"/>
      <c r="G575" s="840"/>
      <c r="H575" s="840"/>
      <c r="I575" s="840"/>
      <c r="J575" s="840"/>
      <c r="K575" s="840"/>
      <c r="L575" s="840"/>
      <c r="M575" s="840"/>
      <c r="N575" s="840"/>
      <c r="O575" s="840"/>
      <c r="P575" s="890"/>
      <c r="Q575" s="890"/>
      <c r="R575" s="840"/>
      <c r="S575" s="840"/>
      <c r="T575" s="840"/>
      <c r="U575" s="840"/>
      <c r="V575" s="840"/>
      <c r="W575" s="840"/>
      <c r="X575" s="840"/>
      <c r="Y575" s="840"/>
      <c r="Z575" s="840"/>
      <c r="AA575" s="840"/>
      <c r="AB575" s="840"/>
      <c r="AC575" s="840"/>
      <c r="AD575" s="888"/>
      <c r="AE575" s="840"/>
      <c r="AF575" s="840"/>
      <c r="AG575" s="840"/>
      <c r="AH575" s="840"/>
      <c r="AI575" s="888"/>
      <c r="AJ575" s="840"/>
    </row>
    <row r="576" spans="1:36" ht="15.75" customHeight="1">
      <c r="A576" s="840"/>
      <c r="B576" s="840"/>
      <c r="C576" s="840"/>
      <c r="D576" s="840"/>
      <c r="E576" s="840"/>
      <c r="F576" s="840"/>
      <c r="G576" s="840"/>
      <c r="H576" s="840"/>
      <c r="I576" s="840"/>
      <c r="J576" s="840"/>
      <c r="K576" s="840"/>
      <c r="L576" s="840"/>
      <c r="M576" s="840"/>
      <c r="N576" s="840"/>
      <c r="O576" s="840"/>
      <c r="P576" s="890"/>
      <c r="Q576" s="890"/>
      <c r="R576" s="840"/>
      <c r="S576" s="840"/>
      <c r="T576" s="840"/>
      <c r="U576" s="840"/>
      <c r="V576" s="840"/>
      <c r="W576" s="840"/>
      <c r="X576" s="840"/>
      <c r="Y576" s="840"/>
      <c r="Z576" s="840"/>
      <c r="AA576" s="840"/>
      <c r="AB576" s="840"/>
      <c r="AC576" s="840"/>
      <c r="AD576" s="888"/>
      <c r="AE576" s="840"/>
      <c r="AF576" s="840"/>
      <c r="AG576" s="840"/>
      <c r="AH576" s="840"/>
      <c r="AI576" s="888"/>
      <c r="AJ576" s="840"/>
    </row>
    <row r="577" spans="1:36" ht="15.75" customHeight="1">
      <c r="A577" s="840"/>
      <c r="B577" s="840"/>
      <c r="C577" s="840"/>
      <c r="D577" s="840"/>
      <c r="E577" s="840"/>
      <c r="F577" s="840"/>
      <c r="G577" s="840"/>
      <c r="H577" s="840"/>
      <c r="I577" s="840"/>
      <c r="J577" s="840"/>
      <c r="K577" s="840"/>
      <c r="L577" s="840"/>
      <c r="M577" s="840"/>
      <c r="N577" s="840"/>
      <c r="O577" s="840"/>
      <c r="P577" s="890"/>
      <c r="Q577" s="890"/>
      <c r="R577" s="840"/>
      <c r="S577" s="840"/>
      <c r="T577" s="840"/>
      <c r="U577" s="840"/>
      <c r="V577" s="840"/>
      <c r="W577" s="840"/>
      <c r="X577" s="840"/>
      <c r="Y577" s="840"/>
      <c r="Z577" s="840"/>
      <c r="AA577" s="840"/>
      <c r="AB577" s="840"/>
      <c r="AC577" s="840"/>
      <c r="AD577" s="888"/>
      <c r="AE577" s="840"/>
      <c r="AF577" s="840"/>
      <c r="AG577" s="840"/>
      <c r="AH577" s="840"/>
      <c r="AI577" s="888"/>
      <c r="AJ577" s="840"/>
    </row>
    <row r="578" spans="1:36" ht="15.75" customHeight="1">
      <c r="A578" s="840"/>
      <c r="B578" s="840"/>
      <c r="C578" s="840"/>
      <c r="D578" s="840"/>
      <c r="E578" s="840"/>
      <c r="F578" s="840"/>
      <c r="G578" s="840"/>
      <c r="H578" s="840"/>
      <c r="I578" s="840"/>
      <c r="J578" s="840"/>
      <c r="K578" s="840"/>
      <c r="L578" s="840"/>
      <c r="M578" s="840"/>
      <c r="N578" s="840"/>
      <c r="O578" s="840"/>
      <c r="P578" s="890"/>
      <c r="Q578" s="890"/>
      <c r="R578" s="840"/>
      <c r="S578" s="840"/>
      <c r="T578" s="840"/>
      <c r="U578" s="840"/>
      <c r="V578" s="840"/>
      <c r="W578" s="840"/>
      <c r="X578" s="840"/>
      <c r="Y578" s="840"/>
      <c r="Z578" s="840"/>
      <c r="AA578" s="840"/>
      <c r="AB578" s="840"/>
      <c r="AC578" s="840"/>
      <c r="AD578" s="888"/>
      <c r="AE578" s="840"/>
      <c r="AF578" s="840"/>
      <c r="AG578" s="840"/>
      <c r="AH578" s="840"/>
      <c r="AI578" s="888"/>
      <c r="AJ578" s="840"/>
    </row>
    <row r="579" spans="1:36" ht="15.75" customHeight="1">
      <c r="A579" s="840"/>
      <c r="B579" s="840"/>
      <c r="C579" s="840"/>
      <c r="D579" s="840"/>
      <c r="E579" s="840"/>
      <c r="F579" s="840"/>
      <c r="G579" s="840"/>
      <c r="H579" s="840"/>
      <c r="I579" s="840"/>
      <c r="J579" s="840"/>
      <c r="K579" s="840"/>
      <c r="L579" s="840"/>
      <c r="M579" s="840"/>
      <c r="N579" s="840"/>
      <c r="O579" s="840"/>
      <c r="P579" s="890"/>
      <c r="Q579" s="890"/>
      <c r="R579" s="840"/>
      <c r="S579" s="840"/>
      <c r="T579" s="840"/>
      <c r="U579" s="840"/>
      <c r="V579" s="840"/>
      <c r="W579" s="840"/>
      <c r="X579" s="840"/>
      <c r="Y579" s="840"/>
      <c r="Z579" s="840"/>
      <c r="AA579" s="840"/>
      <c r="AB579" s="840"/>
      <c r="AC579" s="840"/>
      <c r="AD579" s="888"/>
      <c r="AE579" s="840"/>
      <c r="AF579" s="840"/>
      <c r="AG579" s="840"/>
      <c r="AH579" s="840"/>
      <c r="AI579" s="888"/>
      <c r="AJ579" s="840"/>
    </row>
    <row r="580" spans="1:36" ht="15.75" customHeight="1">
      <c r="A580" s="840"/>
      <c r="B580" s="840"/>
      <c r="C580" s="840"/>
      <c r="D580" s="840"/>
      <c r="E580" s="840"/>
      <c r="F580" s="840"/>
      <c r="G580" s="840"/>
      <c r="H580" s="840"/>
      <c r="I580" s="840"/>
      <c r="J580" s="840"/>
      <c r="K580" s="840"/>
      <c r="L580" s="840"/>
      <c r="M580" s="840"/>
      <c r="N580" s="840"/>
      <c r="O580" s="840"/>
      <c r="P580" s="890"/>
      <c r="Q580" s="890"/>
      <c r="R580" s="840"/>
      <c r="S580" s="840"/>
      <c r="T580" s="840"/>
      <c r="U580" s="840"/>
      <c r="V580" s="840"/>
      <c r="W580" s="840"/>
      <c r="X580" s="840"/>
      <c r="Y580" s="840"/>
      <c r="Z580" s="840"/>
      <c r="AA580" s="840"/>
      <c r="AB580" s="840"/>
      <c r="AC580" s="840"/>
      <c r="AD580" s="888"/>
      <c r="AE580" s="840"/>
      <c r="AF580" s="840"/>
      <c r="AG580" s="840"/>
      <c r="AH580" s="840"/>
      <c r="AI580" s="888"/>
      <c r="AJ580" s="840"/>
    </row>
    <row r="581" spans="1:36" ht="15.75" customHeight="1">
      <c r="A581" s="840"/>
      <c r="B581" s="840"/>
      <c r="C581" s="840"/>
      <c r="D581" s="840"/>
      <c r="E581" s="840"/>
      <c r="F581" s="840"/>
      <c r="G581" s="840"/>
      <c r="H581" s="840"/>
      <c r="I581" s="840"/>
      <c r="J581" s="840"/>
      <c r="K581" s="840"/>
      <c r="L581" s="840"/>
      <c r="M581" s="840"/>
      <c r="N581" s="840"/>
      <c r="O581" s="840"/>
      <c r="P581" s="890"/>
      <c r="Q581" s="890"/>
      <c r="R581" s="840"/>
      <c r="S581" s="840"/>
      <c r="T581" s="840"/>
      <c r="U581" s="840"/>
      <c r="V581" s="840"/>
      <c r="W581" s="840"/>
      <c r="X581" s="840"/>
      <c r="Y581" s="840"/>
      <c r="Z581" s="840"/>
      <c r="AA581" s="840"/>
      <c r="AB581" s="840"/>
      <c r="AC581" s="840"/>
      <c r="AD581" s="888"/>
      <c r="AE581" s="840"/>
      <c r="AF581" s="840"/>
      <c r="AG581" s="840"/>
      <c r="AH581" s="840"/>
      <c r="AI581" s="888"/>
      <c r="AJ581" s="840"/>
    </row>
    <row r="582" spans="1:36" ht="15.75" customHeight="1">
      <c r="A582" s="840"/>
      <c r="B582" s="840"/>
      <c r="C582" s="840"/>
      <c r="D582" s="840"/>
      <c r="E582" s="840"/>
      <c r="F582" s="840"/>
      <c r="G582" s="840"/>
      <c r="H582" s="840"/>
      <c r="I582" s="840"/>
      <c r="J582" s="840"/>
      <c r="K582" s="840"/>
      <c r="L582" s="840"/>
      <c r="M582" s="840"/>
      <c r="N582" s="840"/>
      <c r="O582" s="840"/>
      <c r="P582" s="890"/>
      <c r="Q582" s="890"/>
      <c r="R582" s="840"/>
      <c r="S582" s="840"/>
      <c r="T582" s="840"/>
      <c r="U582" s="840"/>
      <c r="V582" s="840"/>
      <c r="W582" s="840"/>
      <c r="X582" s="840"/>
      <c r="Y582" s="840"/>
      <c r="Z582" s="840"/>
      <c r="AA582" s="840"/>
      <c r="AB582" s="840"/>
      <c r="AC582" s="840"/>
      <c r="AD582" s="888"/>
      <c r="AE582" s="840"/>
      <c r="AF582" s="840"/>
      <c r="AG582" s="840"/>
      <c r="AH582" s="840"/>
      <c r="AI582" s="888"/>
      <c r="AJ582" s="840"/>
    </row>
    <row r="583" spans="1:36" ht="15.75" customHeight="1">
      <c r="A583" s="840"/>
      <c r="B583" s="840"/>
      <c r="C583" s="840"/>
      <c r="D583" s="840"/>
      <c r="E583" s="840"/>
      <c r="F583" s="840"/>
      <c r="G583" s="840"/>
      <c r="H583" s="840"/>
      <c r="I583" s="840"/>
      <c r="J583" s="840"/>
      <c r="K583" s="840"/>
      <c r="L583" s="840"/>
      <c r="M583" s="840"/>
      <c r="N583" s="840"/>
      <c r="O583" s="840"/>
      <c r="P583" s="890"/>
      <c r="Q583" s="890"/>
      <c r="R583" s="840"/>
      <c r="S583" s="840"/>
      <c r="T583" s="840"/>
      <c r="U583" s="840"/>
      <c r="V583" s="840"/>
      <c r="W583" s="840"/>
      <c r="X583" s="840"/>
      <c r="Y583" s="840"/>
      <c r="Z583" s="840"/>
      <c r="AA583" s="840"/>
      <c r="AB583" s="840"/>
      <c r="AC583" s="840"/>
      <c r="AD583" s="888"/>
      <c r="AE583" s="840"/>
      <c r="AF583" s="840"/>
      <c r="AG583" s="840"/>
      <c r="AH583" s="840"/>
      <c r="AI583" s="888"/>
      <c r="AJ583" s="840"/>
    </row>
    <row r="584" spans="1:36" ht="15.75" customHeight="1">
      <c r="A584" s="840"/>
      <c r="B584" s="840"/>
      <c r="C584" s="840"/>
      <c r="D584" s="840"/>
      <c r="E584" s="840"/>
      <c r="F584" s="840"/>
      <c r="G584" s="840"/>
      <c r="H584" s="840"/>
      <c r="I584" s="840"/>
      <c r="J584" s="840"/>
      <c r="K584" s="840"/>
      <c r="L584" s="840"/>
      <c r="M584" s="840"/>
      <c r="N584" s="840"/>
      <c r="O584" s="840"/>
      <c r="P584" s="890"/>
      <c r="Q584" s="890"/>
      <c r="R584" s="840"/>
      <c r="S584" s="840"/>
      <c r="T584" s="840"/>
      <c r="U584" s="840"/>
      <c r="V584" s="840"/>
      <c r="W584" s="840"/>
      <c r="X584" s="840"/>
      <c r="Y584" s="840"/>
      <c r="Z584" s="840"/>
      <c r="AA584" s="840"/>
      <c r="AB584" s="840"/>
      <c r="AC584" s="840"/>
      <c r="AD584" s="888"/>
      <c r="AE584" s="840"/>
      <c r="AF584" s="840"/>
      <c r="AG584" s="840"/>
      <c r="AH584" s="840"/>
      <c r="AI584" s="888"/>
      <c r="AJ584" s="840"/>
    </row>
    <row r="585" spans="1:36" ht="15.75" customHeight="1">
      <c r="A585" s="840"/>
      <c r="B585" s="840"/>
      <c r="C585" s="840"/>
      <c r="D585" s="840"/>
      <c r="E585" s="840"/>
      <c r="F585" s="840"/>
      <c r="G585" s="840"/>
      <c r="H585" s="840"/>
      <c r="I585" s="840"/>
      <c r="J585" s="840"/>
      <c r="K585" s="840"/>
      <c r="L585" s="840"/>
      <c r="M585" s="840"/>
      <c r="N585" s="840"/>
      <c r="O585" s="840"/>
      <c r="P585" s="890"/>
      <c r="Q585" s="890"/>
      <c r="R585" s="840"/>
      <c r="S585" s="840"/>
      <c r="T585" s="840"/>
      <c r="U585" s="840"/>
      <c r="V585" s="840"/>
      <c r="W585" s="840"/>
      <c r="X585" s="840"/>
      <c r="Y585" s="840"/>
      <c r="Z585" s="840"/>
      <c r="AA585" s="840"/>
      <c r="AB585" s="840"/>
      <c r="AC585" s="840"/>
      <c r="AD585" s="888"/>
      <c r="AE585" s="840"/>
      <c r="AF585" s="840"/>
      <c r="AG585" s="840"/>
      <c r="AH585" s="840"/>
      <c r="AI585" s="888"/>
      <c r="AJ585" s="840"/>
    </row>
    <row r="586" spans="1:36" ht="15.75" customHeight="1">
      <c r="A586" s="840"/>
      <c r="B586" s="840"/>
      <c r="C586" s="840"/>
      <c r="D586" s="840"/>
      <c r="E586" s="840"/>
      <c r="F586" s="840"/>
      <c r="G586" s="840"/>
      <c r="H586" s="840"/>
      <c r="I586" s="840"/>
      <c r="J586" s="840"/>
      <c r="K586" s="840"/>
      <c r="L586" s="840"/>
      <c r="M586" s="840"/>
      <c r="N586" s="840"/>
      <c r="O586" s="840"/>
      <c r="P586" s="890"/>
      <c r="Q586" s="890"/>
      <c r="R586" s="840"/>
      <c r="S586" s="840"/>
      <c r="T586" s="840"/>
      <c r="U586" s="840"/>
      <c r="V586" s="840"/>
      <c r="W586" s="840"/>
      <c r="X586" s="840"/>
      <c r="Y586" s="840"/>
      <c r="Z586" s="840"/>
      <c r="AA586" s="840"/>
      <c r="AB586" s="840"/>
      <c r="AC586" s="840"/>
      <c r="AD586" s="888"/>
      <c r="AE586" s="840"/>
      <c r="AF586" s="840"/>
      <c r="AG586" s="840"/>
      <c r="AH586" s="840"/>
      <c r="AI586" s="888"/>
      <c r="AJ586" s="840"/>
    </row>
    <row r="587" spans="1:36" ht="15.75" customHeight="1">
      <c r="A587" s="840"/>
      <c r="B587" s="840"/>
      <c r="C587" s="840"/>
      <c r="D587" s="840"/>
      <c r="E587" s="840"/>
      <c r="F587" s="840"/>
      <c r="G587" s="840"/>
      <c r="H587" s="840"/>
      <c r="I587" s="840"/>
      <c r="J587" s="840"/>
      <c r="K587" s="840"/>
      <c r="L587" s="840"/>
      <c r="M587" s="840"/>
      <c r="N587" s="840"/>
      <c r="O587" s="840"/>
      <c r="P587" s="890"/>
      <c r="Q587" s="890"/>
      <c r="R587" s="840"/>
      <c r="S587" s="840"/>
      <c r="T587" s="840"/>
      <c r="U587" s="840"/>
      <c r="V587" s="840"/>
      <c r="W587" s="840"/>
      <c r="X587" s="840"/>
      <c r="Y587" s="840"/>
      <c r="Z587" s="840"/>
      <c r="AA587" s="840"/>
      <c r="AB587" s="840"/>
      <c r="AC587" s="840"/>
      <c r="AD587" s="888"/>
      <c r="AE587" s="840"/>
      <c r="AF587" s="840"/>
      <c r="AG587" s="840"/>
      <c r="AH587" s="840"/>
      <c r="AI587" s="888"/>
      <c r="AJ587" s="840"/>
    </row>
    <row r="588" spans="1:36" ht="15.75" customHeight="1">
      <c r="A588" s="840"/>
      <c r="B588" s="840"/>
      <c r="C588" s="840"/>
      <c r="D588" s="840"/>
      <c r="E588" s="840"/>
      <c r="F588" s="840"/>
      <c r="G588" s="840"/>
      <c r="H588" s="840"/>
      <c r="I588" s="840"/>
      <c r="J588" s="840"/>
      <c r="K588" s="840"/>
      <c r="L588" s="840"/>
      <c r="M588" s="840"/>
      <c r="N588" s="840"/>
      <c r="O588" s="840"/>
      <c r="P588" s="890"/>
      <c r="Q588" s="890"/>
      <c r="R588" s="840"/>
      <c r="S588" s="840"/>
      <c r="T588" s="840"/>
      <c r="U588" s="840"/>
      <c r="V588" s="840"/>
      <c r="W588" s="840"/>
      <c r="X588" s="840"/>
      <c r="Y588" s="840"/>
      <c r="Z588" s="840"/>
      <c r="AA588" s="840"/>
      <c r="AB588" s="840"/>
      <c r="AC588" s="840"/>
      <c r="AD588" s="888"/>
      <c r="AE588" s="840"/>
      <c r="AF588" s="840"/>
      <c r="AG588" s="840"/>
      <c r="AH588" s="840"/>
      <c r="AI588" s="888"/>
      <c r="AJ588" s="840"/>
    </row>
    <row r="589" spans="1:36" ht="15.75" customHeight="1">
      <c r="A589" s="840"/>
      <c r="B589" s="840"/>
      <c r="C589" s="840"/>
      <c r="D589" s="840"/>
      <c r="E589" s="840"/>
      <c r="F589" s="840"/>
      <c r="G589" s="840"/>
      <c r="H589" s="840"/>
      <c r="I589" s="840"/>
      <c r="J589" s="840"/>
      <c r="K589" s="840"/>
      <c r="L589" s="840"/>
      <c r="M589" s="840"/>
      <c r="N589" s="840"/>
      <c r="O589" s="840"/>
      <c r="P589" s="890"/>
      <c r="Q589" s="890"/>
      <c r="R589" s="840"/>
      <c r="S589" s="840"/>
      <c r="T589" s="840"/>
      <c r="U589" s="840"/>
      <c r="V589" s="840"/>
      <c r="W589" s="840"/>
      <c r="X589" s="840"/>
      <c r="Y589" s="840"/>
      <c r="Z589" s="840"/>
      <c r="AA589" s="840"/>
      <c r="AB589" s="840"/>
      <c r="AC589" s="840"/>
      <c r="AD589" s="888"/>
      <c r="AE589" s="840"/>
      <c r="AF589" s="840"/>
      <c r="AG589" s="840"/>
      <c r="AH589" s="840"/>
      <c r="AI589" s="888"/>
      <c r="AJ589" s="840"/>
    </row>
    <row r="590" spans="1:36" ht="15.75" customHeight="1">
      <c r="A590" s="840"/>
      <c r="B590" s="840"/>
      <c r="C590" s="840"/>
      <c r="D590" s="840"/>
      <c r="E590" s="840"/>
      <c r="F590" s="840"/>
      <c r="G590" s="840"/>
      <c r="H590" s="840"/>
      <c r="I590" s="840"/>
      <c r="J590" s="840"/>
      <c r="K590" s="840"/>
      <c r="L590" s="840"/>
      <c r="M590" s="840"/>
      <c r="N590" s="840"/>
      <c r="O590" s="840"/>
      <c r="P590" s="890"/>
      <c r="Q590" s="890"/>
      <c r="R590" s="840"/>
      <c r="S590" s="840"/>
      <c r="T590" s="840"/>
      <c r="U590" s="840"/>
      <c r="V590" s="840"/>
      <c r="W590" s="840"/>
      <c r="X590" s="840"/>
      <c r="Y590" s="840"/>
      <c r="Z590" s="840"/>
      <c r="AA590" s="840"/>
      <c r="AB590" s="840"/>
      <c r="AC590" s="840"/>
      <c r="AD590" s="888"/>
      <c r="AE590" s="840"/>
      <c r="AF590" s="840"/>
      <c r="AG590" s="840"/>
      <c r="AH590" s="840"/>
      <c r="AI590" s="888"/>
      <c r="AJ590" s="840"/>
    </row>
    <row r="591" spans="1:36" ht="15.75" customHeight="1">
      <c r="A591" s="840"/>
      <c r="B591" s="840"/>
      <c r="C591" s="840"/>
      <c r="D591" s="840"/>
      <c r="E591" s="840"/>
      <c r="F591" s="840"/>
      <c r="G591" s="840"/>
      <c r="H591" s="840"/>
      <c r="I591" s="840"/>
      <c r="J591" s="840"/>
      <c r="K591" s="840"/>
      <c r="L591" s="840"/>
      <c r="M591" s="840"/>
      <c r="N591" s="840"/>
      <c r="O591" s="840"/>
      <c r="P591" s="890"/>
      <c r="Q591" s="890"/>
      <c r="R591" s="840"/>
      <c r="S591" s="840"/>
      <c r="T591" s="840"/>
      <c r="U591" s="840"/>
      <c r="V591" s="840"/>
      <c r="W591" s="840"/>
      <c r="X591" s="840"/>
      <c r="Y591" s="840"/>
      <c r="Z591" s="840"/>
      <c r="AA591" s="840"/>
      <c r="AB591" s="840"/>
      <c r="AC591" s="840"/>
      <c r="AD591" s="888"/>
      <c r="AE591" s="840"/>
      <c r="AF591" s="840"/>
      <c r="AG591" s="840"/>
      <c r="AH591" s="840"/>
      <c r="AI591" s="888"/>
      <c r="AJ591" s="840"/>
    </row>
    <row r="592" spans="1:36" ht="15.75" customHeight="1">
      <c r="A592" s="840"/>
      <c r="B592" s="840"/>
      <c r="C592" s="840"/>
      <c r="D592" s="840"/>
      <c r="E592" s="840"/>
      <c r="F592" s="840"/>
      <c r="G592" s="840"/>
      <c r="H592" s="840"/>
      <c r="I592" s="840"/>
      <c r="J592" s="840"/>
      <c r="K592" s="840"/>
      <c r="L592" s="840"/>
      <c r="M592" s="840"/>
      <c r="N592" s="840"/>
      <c r="O592" s="840"/>
      <c r="P592" s="890"/>
      <c r="Q592" s="890"/>
      <c r="R592" s="840"/>
      <c r="S592" s="840"/>
      <c r="T592" s="840"/>
      <c r="U592" s="840"/>
      <c r="V592" s="840"/>
      <c r="W592" s="840"/>
      <c r="X592" s="840"/>
      <c r="Y592" s="840"/>
      <c r="Z592" s="840"/>
      <c r="AA592" s="840"/>
      <c r="AB592" s="840"/>
      <c r="AC592" s="840"/>
      <c r="AD592" s="888"/>
      <c r="AE592" s="840"/>
      <c r="AF592" s="840"/>
      <c r="AG592" s="840"/>
      <c r="AH592" s="840"/>
      <c r="AI592" s="888"/>
      <c r="AJ592" s="840"/>
    </row>
    <row r="593" spans="1:36" ht="15.75" customHeight="1">
      <c r="A593" s="840"/>
      <c r="B593" s="840"/>
      <c r="C593" s="840"/>
      <c r="D593" s="840"/>
      <c r="E593" s="840"/>
      <c r="F593" s="840"/>
      <c r="G593" s="840"/>
      <c r="H593" s="840"/>
      <c r="I593" s="840"/>
      <c r="J593" s="840"/>
      <c r="K593" s="840"/>
      <c r="L593" s="840"/>
      <c r="M593" s="840"/>
      <c r="N593" s="840"/>
      <c r="O593" s="840"/>
      <c r="P593" s="890"/>
      <c r="Q593" s="890"/>
      <c r="R593" s="840"/>
      <c r="S593" s="840"/>
      <c r="T593" s="840"/>
      <c r="U593" s="840"/>
      <c r="V593" s="840"/>
      <c r="W593" s="840"/>
      <c r="X593" s="840"/>
      <c r="Y593" s="840"/>
      <c r="Z593" s="840"/>
      <c r="AA593" s="840"/>
      <c r="AB593" s="840"/>
      <c r="AC593" s="840"/>
      <c r="AD593" s="888"/>
      <c r="AE593" s="840"/>
      <c r="AF593" s="840"/>
      <c r="AG593" s="840"/>
      <c r="AH593" s="840"/>
      <c r="AI593" s="888"/>
      <c r="AJ593" s="840"/>
    </row>
    <row r="594" spans="1:36" ht="15.75" customHeight="1">
      <c r="A594" s="840"/>
      <c r="B594" s="840"/>
      <c r="C594" s="840"/>
      <c r="D594" s="840"/>
      <c r="E594" s="840"/>
      <c r="F594" s="840"/>
      <c r="G594" s="840"/>
      <c r="H594" s="840"/>
      <c r="I594" s="840"/>
      <c r="J594" s="840"/>
      <c r="K594" s="840"/>
      <c r="L594" s="840"/>
      <c r="M594" s="840"/>
      <c r="N594" s="840"/>
      <c r="O594" s="840"/>
      <c r="P594" s="890"/>
      <c r="Q594" s="890"/>
      <c r="R594" s="840"/>
      <c r="S594" s="840"/>
      <c r="T594" s="840"/>
      <c r="U594" s="840"/>
      <c r="V594" s="840"/>
      <c r="W594" s="840"/>
      <c r="X594" s="840"/>
      <c r="Y594" s="840"/>
      <c r="Z594" s="840"/>
      <c r="AA594" s="840"/>
      <c r="AB594" s="840"/>
      <c r="AC594" s="840"/>
      <c r="AD594" s="888"/>
      <c r="AE594" s="840"/>
      <c r="AF594" s="840"/>
      <c r="AG594" s="840"/>
      <c r="AH594" s="840"/>
      <c r="AI594" s="888"/>
      <c r="AJ594" s="840"/>
    </row>
    <row r="595" spans="1:36" ht="15.75" customHeight="1">
      <c r="A595" s="840"/>
      <c r="B595" s="840"/>
      <c r="C595" s="840"/>
      <c r="D595" s="840"/>
      <c r="E595" s="840"/>
      <c r="F595" s="840"/>
      <c r="G595" s="840"/>
      <c r="H595" s="840"/>
      <c r="I595" s="840"/>
      <c r="J595" s="840"/>
      <c r="K595" s="840"/>
      <c r="L595" s="840"/>
      <c r="M595" s="840"/>
      <c r="N595" s="840"/>
      <c r="O595" s="840"/>
      <c r="P595" s="890"/>
      <c r="Q595" s="890"/>
      <c r="R595" s="840"/>
      <c r="S595" s="840"/>
      <c r="T595" s="840"/>
      <c r="U595" s="840"/>
      <c r="V595" s="840"/>
      <c r="W595" s="840"/>
      <c r="X595" s="840"/>
      <c r="Y595" s="840"/>
      <c r="Z595" s="840"/>
      <c r="AA595" s="840"/>
      <c r="AB595" s="840"/>
      <c r="AC595" s="840"/>
      <c r="AD595" s="888"/>
      <c r="AE595" s="840"/>
      <c r="AF595" s="840"/>
      <c r="AG595" s="840"/>
      <c r="AH595" s="840"/>
      <c r="AI595" s="888"/>
      <c r="AJ595" s="840"/>
    </row>
    <row r="596" spans="1:36" ht="15.75" customHeight="1">
      <c r="A596" s="840"/>
      <c r="B596" s="840"/>
      <c r="C596" s="840"/>
      <c r="D596" s="840"/>
      <c r="E596" s="840"/>
      <c r="F596" s="840"/>
      <c r="G596" s="840"/>
      <c r="H596" s="840"/>
      <c r="I596" s="840"/>
      <c r="J596" s="840"/>
      <c r="K596" s="840"/>
      <c r="L596" s="840"/>
      <c r="M596" s="840"/>
      <c r="N596" s="840"/>
      <c r="O596" s="840"/>
      <c r="P596" s="890"/>
      <c r="Q596" s="890"/>
      <c r="R596" s="840"/>
      <c r="S596" s="840"/>
      <c r="T596" s="840"/>
      <c r="U596" s="840"/>
      <c r="V596" s="840"/>
      <c r="W596" s="840"/>
      <c r="X596" s="840"/>
      <c r="Y596" s="840"/>
      <c r="Z596" s="840"/>
      <c r="AA596" s="840"/>
      <c r="AB596" s="840"/>
      <c r="AC596" s="840"/>
      <c r="AD596" s="888"/>
      <c r="AE596" s="840"/>
      <c r="AF596" s="840"/>
      <c r="AG596" s="840"/>
      <c r="AH596" s="840"/>
      <c r="AI596" s="888"/>
      <c r="AJ596" s="840"/>
    </row>
    <row r="597" spans="1:36" ht="15.75" customHeight="1">
      <c r="A597" s="840"/>
      <c r="B597" s="840"/>
      <c r="C597" s="840"/>
      <c r="D597" s="840"/>
      <c r="E597" s="840"/>
      <c r="F597" s="840"/>
      <c r="G597" s="840"/>
      <c r="H597" s="840"/>
      <c r="I597" s="840"/>
      <c r="J597" s="840"/>
      <c r="K597" s="840"/>
      <c r="L597" s="840"/>
      <c r="M597" s="840"/>
      <c r="N597" s="840"/>
      <c r="O597" s="840"/>
      <c r="P597" s="890"/>
      <c r="Q597" s="890"/>
      <c r="R597" s="840"/>
      <c r="S597" s="840"/>
      <c r="T597" s="840"/>
      <c r="U597" s="840"/>
      <c r="V597" s="840"/>
      <c r="W597" s="840"/>
      <c r="X597" s="840"/>
      <c r="Y597" s="840"/>
      <c r="Z597" s="840"/>
      <c r="AA597" s="840"/>
      <c r="AB597" s="840"/>
      <c r="AC597" s="840"/>
      <c r="AD597" s="888"/>
      <c r="AE597" s="840"/>
      <c r="AF597" s="840"/>
      <c r="AG597" s="840"/>
      <c r="AH597" s="840"/>
      <c r="AI597" s="888"/>
      <c r="AJ597" s="840"/>
    </row>
    <row r="598" spans="1:36" ht="15.75" customHeight="1">
      <c r="A598" s="840"/>
      <c r="B598" s="840"/>
      <c r="C598" s="840"/>
      <c r="D598" s="840"/>
      <c r="E598" s="840"/>
      <c r="F598" s="840"/>
      <c r="G598" s="840"/>
      <c r="H598" s="840"/>
      <c r="I598" s="840"/>
      <c r="J598" s="840"/>
      <c r="K598" s="840"/>
      <c r="L598" s="840"/>
      <c r="M598" s="840"/>
      <c r="N598" s="840"/>
      <c r="O598" s="840"/>
      <c r="P598" s="890"/>
      <c r="Q598" s="890"/>
      <c r="R598" s="840"/>
      <c r="S598" s="840"/>
      <c r="T598" s="840"/>
      <c r="U598" s="840"/>
      <c r="V598" s="840"/>
      <c r="W598" s="840"/>
      <c r="X598" s="840"/>
      <c r="Y598" s="840"/>
      <c r="Z598" s="840"/>
      <c r="AA598" s="840"/>
      <c r="AB598" s="840"/>
      <c r="AC598" s="840"/>
      <c r="AD598" s="888"/>
      <c r="AE598" s="840"/>
      <c r="AF598" s="840"/>
      <c r="AG598" s="840"/>
      <c r="AH598" s="840"/>
      <c r="AI598" s="888"/>
      <c r="AJ598" s="840"/>
    </row>
    <row r="599" spans="1:36" ht="15.75" customHeight="1">
      <c r="A599" s="840"/>
      <c r="B599" s="840"/>
      <c r="C599" s="840"/>
      <c r="D599" s="840"/>
      <c r="E599" s="840"/>
      <c r="F599" s="840"/>
      <c r="G599" s="840"/>
      <c r="H599" s="840"/>
      <c r="I599" s="840"/>
      <c r="J599" s="840"/>
      <c r="K599" s="840"/>
      <c r="L599" s="840"/>
      <c r="M599" s="840"/>
      <c r="N599" s="840"/>
      <c r="O599" s="840"/>
      <c r="P599" s="890"/>
      <c r="Q599" s="890"/>
      <c r="R599" s="840"/>
      <c r="S599" s="840"/>
      <c r="T599" s="840"/>
      <c r="U599" s="840"/>
      <c r="V599" s="840"/>
      <c r="W599" s="840"/>
      <c r="X599" s="840"/>
      <c r="Y599" s="840"/>
      <c r="Z599" s="840"/>
      <c r="AA599" s="840"/>
      <c r="AB599" s="840"/>
      <c r="AC599" s="840"/>
      <c r="AD599" s="888"/>
      <c r="AE599" s="840"/>
      <c r="AF599" s="840"/>
      <c r="AG599" s="840"/>
      <c r="AH599" s="840"/>
      <c r="AI599" s="888"/>
      <c r="AJ599" s="840"/>
    </row>
    <row r="600" spans="1:36" ht="15.75" customHeight="1">
      <c r="A600" s="840"/>
      <c r="B600" s="840"/>
      <c r="C600" s="840"/>
      <c r="D600" s="840"/>
      <c r="E600" s="840"/>
      <c r="F600" s="840"/>
      <c r="G600" s="840"/>
      <c r="H600" s="840"/>
      <c r="I600" s="840"/>
      <c r="J600" s="840"/>
      <c r="K600" s="840"/>
      <c r="L600" s="840"/>
      <c r="M600" s="840"/>
      <c r="N600" s="840"/>
      <c r="O600" s="840"/>
      <c r="P600" s="890"/>
      <c r="Q600" s="890"/>
      <c r="R600" s="840"/>
      <c r="S600" s="840"/>
      <c r="T600" s="840"/>
      <c r="U600" s="840"/>
      <c r="V600" s="840"/>
      <c r="W600" s="840"/>
      <c r="X600" s="840"/>
      <c r="Y600" s="840"/>
      <c r="Z600" s="840"/>
      <c r="AA600" s="840"/>
      <c r="AB600" s="840"/>
      <c r="AC600" s="840"/>
      <c r="AD600" s="888"/>
      <c r="AE600" s="840"/>
      <c r="AF600" s="840"/>
      <c r="AG600" s="840"/>
      <c r="AH600" s="840"/>
      <c r="AI600" s="888"/>
      <c r="AJ600" s="840"/>
    </row>
    <row r="601" spans="1:36" ht="15.75" customHeight="1">
      <c r="A601" s="840"/>
      <c r="B601" s="840"/>
      <c r="C601" s="840"/>
      <c r="D601" s="840"/>
      <c r="E601" s="840"/>
      <c r="F601" s="840"/>
      <c r="G601" s="840"/>
      <c r="H601" s="840"/>
      <c r="I601" s="840"/>
      <c r="J601" s="840"/>
      <c r="K601" s="840"/>
      <c r="L601" s="840"/>
      <c r="M601" s="840"/>
      <c r="N601" s="840"/>
      <c r="O601" s="840"/>
      <c r="P601" s="890"/>
      <c r="Q601" s="890"/>
      <c r="R601" s="840"/>
      <c r="S601" s="840"/>
      <c r="T601" s="840"/>
      <c r="U601" s="840"/>
      <c r="V601" s="840"/>
      <c r="W601" s="840"/>
      <c r="X601" s="840"/>
      <c r="Y601" s="840"/>
      <c r="Z601" s="840"/>
      <c r="AA601" s="840"/>
      <c r="AB601" s="840"/>
      <c r="AC601" s="840"/>
      <c r="AD601" s="888"/>
      <c r="AE601" s="840"/>
      <c r="AF601" s="840"/>
      <c r="AG601" s="840"/>
      <c r="AH601" s="840"/>
      <c r="AI601" s="888"/>
      <c r="AJ601" s="840"/>
    </row>
    <row r="602" spans="1:36" ht="15.75" customHeight="1">
      <c r="A602" s="840"/>
      <c r="B602" s="840"/>
      <c r="C602" s="840"/>
      <c r="D602" s="840"/>
      <c r="E602" s="840"/>
      <c r="F602" s="840"/>
      <c r="G602" s="840"/>
      <c r="H602" s="840"/>
      <c r="I602" s="840"/>
      <c r="J602" s="840"/>
      <c r="K602" s="840"/>
      <c r="L602" s="840"/>
      <c r="M602" s="840"/>
      <c r="N602" s="840"/>
      <c r="O602" s="840"/>
      <c r="P602" s="890"/>
      <c r="Q602" s="890"/>
      <c r="R602" s="840"/>
      <c r="S602" s="840"/>
      <c r="T602" s="840"/>
      <c r="U602" s="840"/>
      <c r="V602" s="840"/>
      <c r="W602" s="840"/>
      <c r="X602" s="840"/>
      <c r="Y602" s="840"/>
      <c r="Z602" s="840"/>
      <c r="AA602" s="840"/>
      <c r="AB602" s="840"/>
      <c r="AC602" s="840"/>
      <c r="AD602" s="888"/>
      <c r="AE602" s="840"/>
      <c r="AF602" s="840"/>
      <c r="AG602" s="840"/>
      <c r="AH602" s="840"/>
      <c r="AI602" s="888"/>
      <c r="AJ602" s="840"/>
    </row>
    <row r="603" spans="1:36" ht="15.75" customHeight="1">
      <c r="A603" s="840"/>
      <c r="B603" s="840"/>
      <c r="C603" s="840"/>
      <c r="D603" s="840"/>
      <c r="E603" s="840"/>
      <c r="F603" s="840"/>
      <c r="G603" s="840"/>
      <c r="H603" s="840"/>
      <c r="I603" s="840"/>
      <c r="J603" s="840"/>
      <c r="K603" s="840"/>
      <c r="L603" s="840"/>
      <c r="M603" s="840"/>
      <c r="N603" s="840"/>
      <c r="O603" s="840"/>
      <c r="P603" s="890"/>
      <c r="Q603" s="890"/>
      <c r="R603" s="840"/>
      <c r="S603" s="840"/>
      <c r="T603" s="840"/>
      <c r="U603" s="840"/>
      <c r="V603" s="840"/>
      <c r="W603" s="840"/>
      <c r="X603" s="840"/>
      <c r="Y603" s="840"/>
      <c r="Z603" s="840"/>
      <c r="AA603" s="840"/>
      <c r="AB603" s="840"/>
      <c r="AC603" s="840"/>
      <c r="AD603" s="888"/>
      <c r="AE603" s="840"/>
      <c r="AF603" s="840"/>
      <c r="AG603" s="840"/>
      <c r="AH603" s="840"/>
      <c r="AI603" s="888"/>
      <c r="AJ603" s="840"/>
    </row>
    <row r="604" spans="1:36" ht="15.75" customHeight="1">
      <c r="A604" s="840"/>
      <c r="B604" s="840"/>
      <c r="C604" s="840"/>
      <c r="D604" s="840"/>
      <c r="E604" s="840"/>
      <c r="F604" s="840"/>
      <c r="G604" s="840"/>
      <c r="H604" s="840"/>
      <c r="I604" s="840"/>
      <c r="J604" s="840"/>
      <c r="K604" s="840"/>
      <c r="L604" s="840"/>
      <c r="M604" s="840"/>
      <c r="N604" s="840"/>
      <c r="O604" s="840"/>
      <c r="P604" s="890"/>
      <c r="Q604" s="890"/>
      <c r="R604" s="840"/>
      <c r="S604" s="840"/>
      <c r="T604" s="840"/>
      <c r="U604" s="840"/>
      <c r="V604" s="840"/>
      <c r="W604" s="840"/>
      <c r="X604" s="840"/>
      <c r="Y604" s="840"/>
      <c r="Z604" s="840"/>
      <c r="AA604" s="840"/>
      <c r="AB604" s="840"/>
      <c r="AC604" s="840"/>
      <c r="AD604" s="888"/>
      <c r="AE604" s="840"/>
      <c r="AF604" s="840"/>
      <c r="AG604" s="840"/>
      <c r="AH604" s="840"/>
      <c r="AI604" s="888"/>
      <c r="AJ604" s="840"/>
    </row>
    <row r="605" spans="1:36" ht="15.75" customHeight="1">
      <c r="A605" s="840"/>
      <c r="B605" s="840"/>
      <c r="C605" s="840"/>
      <c r="D605" s="840"/>
      <c r="E605" s="840"/>
      <c r="F605" s="840"/>
      <c r="G605" s="840"/>
      <c r="H605" s="840"/>
      <c r="I605" s="840"/>
      <c r="J605" s="840"/>
      <c r="K605" s="840"/>
      <c r="L605" s="840"/>
      <c r="M605" s="840"/>
      <c r="N605" s="840"/>
      <c r="O605" s="840"/>
      <c r="P605" s="890"/>
      <c r="Q605" s="890"/>
      <c r="R605" s="840"/>
      <c r="S605" s="840"/>
      <c r="T605" s="840"/>
      <c r="U605" s="840"/>
      <c r="V605" s="840"/>
      <c r="W605" s="840"/>
      <c r="X605" s="840"/>
      <c r="Y605" s="840"/>
      <c r="Z605" s="840"/>
      <c r="AA605" s="840"/>
      <c r="AB605" s="840"/>
      <c r="AC605" s="840"/>
      <c r="AD605" s="888"/>
      <c r="AE605" s="840"/>
      <c r="AF605" s="840"/>
      <c r="AG605" s="840"/>
      <c r="AH605" s="840"/>
      <c r="AI605" s="888"/>
      <c r="AJ605" s="840"/>
    </row>
    <row r="606" spans="1:36" ht="15.75" customHeight="1">
      <c r="A606" s="840"/>
      <c r="B606" s="840"/>
      <c r="C606" s="840"/>
      <c r="D606" s="840"/>
      <c r="E606" s="840"/>
      <c r="F606" s="840"/>
      <c r="G606" s="840"/>
      <c r="H606" s="840"/>
      <c r="I606" s="840"/>
      <c r="J606" s="840"/>
      <c r="K606" s="840"/>
      <c r="L606" s="840"/>
      <c r="M606" s="840"/>
      <c r="N606" s="840"/>
      <c r="O606" s="840"/>
      <c r="P606" s="890"/>
      <c r="Q606" s="890"/>
      <c r="R606" s="840"/>
      <c r="S606" s="840"/>
      <c r="T606" s="840"/>
      <c r="U606" s="840"/>
      <c r="V606" s="840"/>
      <c r="W606" s="840"/>
      <c r="X606" s="840"/>
      <c r="Y606" s="840"/>
      <c r="Z606" s="840"/>
      <c r="AA606" s="840"/>
      <c r="AB606" s="840"/>
      <c r="AC606" s="840"/>
      <c r="AD606" s="888"/>
      <c r="AE606" s="840"/>
      <c r="AF606" s="840"/>
      <c r="AG606" s="840"/>
      <c r="AH606" s="840"/>
      <c r="AI606" s="888"/>
      <c r="AJ606" s="840"/>
    </row>
    <row r="607" spans="1:36" ht="15.75" customHeight="1">
      <c r="A607" s="840"/>
      <c r="B607" s="840"/>
      <c r="C607" s="840"/>
      <c r="D607" s="840"/>
      <c r="E607" s="840"/>
      <c r="F607" s="840"/>
      <c r="G607" s="840"/>
      <c r="H607" s="840"/>
      <c r="I607" s="840"/>
      <c r="J607" s="840"/>
      <c r="K607" s="840"/>
      <c r="L607" s="840"/>
      <c r="M607" s="840"/>
      <c r="N607" s="840"/>
      <c r="O607" s="840"/>
      <c r="P607" s="890"/>
      <c r="Q607" s="890"/>
      <c r="R607" s="840"/>
      <c r="S607" s="840"/>
      <c r="T607" s="840"/>
      <c r="U607" s="840"/>
      <c r="V607" s="840"/>
      <c r="W607" s="840"/>
      <c r="X607" s="840"/>
      <c r="Y607" s="840"/>
      <c r="Z607" s="840"/>
      <c r="AA607" s="840"/>
      <c r="AB607" s="840"/>
      <c r="AC607" s="840"/>
      <c r="AD607" s="888"/>
      <c r="AE607" s="840"/>
      <c r="AF607" s="840"/>
      <c r="AG607" s="840"/>
      <c r="AH607" s="840"/>
      <c r="AI607" s="888"/>
      <c r="AJ607" s="840"/>
    </row>
    <row r="608" spans="1:36" ht="15.75" customHeight="1">
      <c r="A608" s="840"/>
      <c r="B608" s="840"/>
      <c r="C608" s="840"/>
      <c r="D608" s="840"/>
      <c r="E608" s="840"/>
      <c r="F608" s="840"/>
      <c r="G608" s="840"/>
      <c r="H608" s="840"/>
      <c r="I608" s="840"/>
      <c r="J608" s="840"/>
      <c r="K608" s="840"/>
      <c r="L608" s="840"/>
      <c r="M608" s="840"/>
      <c r="N608" s="840"/>
      <c r="O608" s="840"/>
      <c r="P608" s="890"/>
      <c r="Q608" s="890"/>
      <c r="R608" s="840"/>
      <c r="S608" s="840"/>
      <c r="T608" s="840"/>
      <c r="U608" s="840"/>
      <c r="V608" s="840"/>
      <c r="W608" s="840"/>
      <c r="X608" s="840"/>
      <c r="Y608" s="840"/>
      <c r="Z608" s="840"/>
      <c r="AA608" s="840"/>
      <c r="AB608" s="840"/>
      <c r="AC608" s="840"/>
      <c r="AD608" s="888"/>
      <c r="AE608" s="840"/>
      <c r="AF608" s="840"/>
      <c r="AG608" s="840"/>
      <c r="AH608" s="840"/>
      <c r="AI608" s="888"/>
      <c r="AJ608" s="840"/>
    </row>
    <row r="609" spans="1:36" ht="15.75" customHeight="1">
      <c r="A609" s="840"/>
      <c r="B609" s="840"/>
      <c r="C609" s="840"/>
      <c r="D609" s="840"/>
      <c r="E609" s="840"/>
      <c r="F609" s="840"/>
      <c r="G609" s="840"/>
      <c r="H609" s="840"/>
      <c r="I609" s="840"/>
      <c r="J609" s="840"/>
      <c r="K609" s="840"/>
      <c r="L609" s="840"/>
      <c r="M609" s="840"/>
      <c r="N609" s="840"/>
      <c r="O609" s="840"/>
      <c r="P609" s="890"/>
      <c r="Q609" s="890"/>
      <c r="R609" s="840"/>
      <c r="S609" s="840"/>
      <c r="T609" s="840"/>
      <c r="U609" s="840"/>
      <c r="V609" s="840"/>
      <c r="W609" s="840"/>
      <c r="X609" s="840"/>
      <c r="Y609" s="840"/>
      <c r="Z609" s="840"/>
      <c r="AA609" s="840"/>
      <c r="AB609" s="840"/>
      <c r="AC609" s="840"/>
      <c r="AD609" s="888"/>
      <c r="AE609" s="840"/>
      <c r="AF609" s="840"/>
      <c r="AG609" s="840"/>
      <c r="AH609" s="840"/>
      <c r="AI609" s="888"/>
      <c r="AJ609" s="840"/>
    </row>
    <row r="610" spans="1:36" ht="15.75" customHeight="1">
      <c r="A610" s="840"/>
      <c r="B610" s="840"/>
      <c r="C610" s="840"/>
      <c r="D610" s="840"/>
      <c r="E610" s="840"/>
      <c r="F610" s="840"/>
      <c r="G610" s="840"/>
      <c r="H610" s="840"/>
      <c r="I610" s="840"/>
      <c r="J610" s="840"/>
      <c r="K610" s="840"/>
      <c r="L610" s="840"/>
      <c r="M610" s="840"/>
      <c r="N610" s="840"/>
      <c r="O610" s="840"/>
      <c r="P610" s="890"/>
      <c r="Q610" s="890"/>
      <c r="R610" s="840"/>
      <c r="S610" s="840"/>
      <c r="T610" s="840"/>
      <c r="U610" s="840"/>
      <c r="V610" s="840"/>
      <c r="W610" s="840"/>
      <c r="X610" s="840"/>
      <c r="Y610" s="840"/>
      <c r="Z610" s="840"/>
      <c r="AA610" s="840"/>
      <c r="AB610" s="840"/>
      <c r="AC610" s="840"/>
      <c r="AD610" s="888"/>
      <c r="AE610" s="840"/>
      <c r="AF610" s="840"/>
      <c r="AG610" s="840"/>
      <c r="AH610" s="840"/>
      <c r="AI610" s="888"/>
      <c r="AJ610" s="840"/>
    </row>
    <row r="611" spans="1:36" ht="15.75" customHeight="1">
      <c r="A611" s="840"/>
      <c r="B611" s="840"/>
      <c r="C611" s="840"/>
      <c r="D611" s="840"/>
      <c r="E611" s="840"/>
      <c r="F611" s="840"/>
      <c r="G611" s="840"/>
      <c r="H611" s="840"/>
      <c r="I611" s="840"/>
      <c r="J611" s="840"/>
      <c r="K611" s="840"/>
      <c r="L611" s="840"/>
      <c r="M611" s="840"/>
      <c r="N611" s="840"/>
      <c r="O611" s="840"/>
      <c r="P611" s="890"/>
      <c r="Q611" s="890"/>
      <c r="R611" s="840"/>
      <c r="S611" s="840"/>
      <c r="T611" s="840"/>
      <c r="U611" s="840"/>
      <c r="V611" s="840"/>
      <c r="W611" s="840"/>
      <c r="X611" s="840"/>
      <c r="Y611" s="840"/>
      <c r="Z611" s="840"/>
      <c r="AA611" s="840"/>
      <c r="AB611" s="840"/>
      <c r="AC611" s="840"/>
      <c r="AD611" s="888"/>
      <c r="AE611" s="840"/>
      <c r="AF611" s="840"/>
      <c r="AG611" s="840"/>
      <c r="AH611" s="840"/>
      <c r="AI611" s="888"/>
      <c r="AJ611" s="840"/>
    </row>
    <row r="612" spans="1:36" ht="15.75" customHeight="1">
      <c r="A612" s="840"/>
      <c r="B612" s="840"/>
      <c r="C612" s="840"/>
      <c r="D612" s="840"/>
      <c r="E612" s="840"/>
      <c r="F612" s="840"/>
      <c r="G612" s="840"/>
      <c r="H612" s="840"/>
      <c r="I612" s="840"/>
      <c r="J612" s="840"/>
      <c r="K612" s="840"/>
      <c r="L612" s="840"/>
      <c r="M612" s="840"/>
      <c r="N612" s="840"/>
      <c r="O612" s="840"/>
      <c r="P612" s="890"/>
      <c r="Q612" s="890"/>
      <c r="R612" s="840"/>
      <c r="S612" s="840"/>
      <c r="T612" s="840"/>
      <c r="U612" s="840"/>
      <c r="V612" s="840"/>
      <c r="W612" s="840"/>
      <c r="X612" s="840"/>
      <c r="Y612" s="840"/>
      <c r="Z612" s="840"/>
      <c r="AA612" s="840"/>
      <c r="AB612" s="840"/>
      <c r="AC612" s="840"/>
      <c r="AD612" s="888"/>
      <c r="AE612" s="840"/>
      <c r="AF612" s="840"/>
      <c r="AG612" s="840"/>
      <c r="AH612" s="840"/>
      <c r="AI612" s="888"/>
      <c r="AJ612" s="840"/>
    </row>
    <row r="613" spans="1:36" ht="15.75" customHeight="1">
      <c r="A613" s="840"/>
      <c r="B613" s="840"/>
      <c r="C613" s="840"/>
      <c r="D613" s="840"/>
      <c r="E613" s="840"/>
      <c r="F613" s="840"/>
      <c r="G613" s="840"/>
      <c r="H613" s="840"/>
      <c r="I613" s="840"/>
      <c r="J613" s="840"/>
      <c r="K613" s="840"/>
      <c r="L613" s="840"/>
      <c r="M613" s="840"/>
      <c r="N613" s="840"/>
      <c r="O613" s="840"/>
      <c r="P613" s="890"/>
      <c r="Q613" s="890"/>
      <c r="R613" s="840"/>
      <c r="S613" s="840"/>
      <c r="T613" s="840"/>
      <c r="U613" s="840"/>
      <c r="V613" s="840"/>
      <c r="W613" s="840"/>
      <c r="X613" s="840"/>
      <c r="Y613" s="840"/>
      <c r="Z613" s="840"/>
      <c r="AA613" s="840"/>
      <c r="AB613" s="840"/>
      <c r="AC613" s="840"/>
      <c r="AD613" s="888"/>
      <c r="AE613" s="840"/>
      <c r="AF613" s="840"/>
      <c r="AG613" s="840"/>
      <c r="AH613" s="840"/>
      <c r="AI613" s="888"/>
      <c r="AJ613" s="840"/>
    </row>
    <row r="614" spans="1:36" ht="15.75" customHeight="1">
      <c r="A614" s="840"/>
      <c r="B614" s="840"/>
      <c r="C614" s="840"/>
      <c r="D614" s="840"/>
      <c r="E614" s="840"/>
      <c r="F614" s="840"/>
      <c r="G614" s="840"/>
      <c r="H614" s="840"/>
      <c r="I614" s="840"/>
      <c r="J614" s="840"/>
      <c r="K614" s="840"/>
      <c r="L614" s="840"/>
      <c r="M614" s="840"/>
      <c r="N614" s="840"/>
      <c r="O614" s="840"/>
      <c r="P614" s="890"/>
      <c r="Q614" s="890"/>
      <c r="R614" s="840"/>
      <c r="S614" s="840"/>
      <c r="T614" s="840"/>
      <c r="U614" s="840"/>
      <c r="V614" s="840"/>
      <c r="W614" s="840"/>
      <c r="X614" s="840"/>
      <c r="Y614" s="840"/>
      <c r="Z614" s="840"/>
      <c r="AA614" s="840"/>
      <c r="AB614" s="840"/>
      <c r="AC614" s="840"/>
      <c r="AD614" s="888"/>
      <c r="AE614" s="840"/>
      <c r="AF614" s="840"/>
      <c r="AG614" s="840"/>
      <c r="AH614" s="840"/>
      <c r="AI614" s="888"/>
      <c r="AJ614" s="840"/>
    </row>
    <row r="615" spans="1:36" ht="15.75" customHeight="1">
      <c r="A615" s="840"/>
      <c r="B615" s="840"/>
      <c r="C615" s="840"/>
      <c r="D615" s="840"/>
      <c r="E615" s="840"/>
      <c r="F615" s="840"/>
      <c r="G615" s="840"/>
      <c r="H615" s="840"/>
      <c r="I615" s="840"/>
      <c r="J615" s="840"/>
      <c r="K615" s="840"/>
      <c r="L615" s="840"/>
      <c r="M615" s="840"/>
      <c r="N615" s="840"/>
      <c r="O615" s="840"/>
      <c r="P615" s="890"/>
      <c r="Q615" s="890"/>
      <c r="R615" s="840"/>
      <c r="S615" s="840"/>
      <c r="T615" s="840"/>
      <c r="U615" s="840"/>
      <c r="V615" s="840"/>
      <c r="W615" s="840"/>
      <c r="X615" s="840"/>
      <c r="Y615" s="840"/>
      <c r="Z615" s="840"/>
      <c r="AA615" s="840"/>
      <c r="AB615" s="840"/>
      <c r="AC615" s="840"/>
      <c r="AD615" s="888"/>
      <c r="AE615" s="840"/>
      <c r="AF615" s="840"/>
      <c r="AG615" s="840"/>
      <c r="AH615" s="840"/>
      <c r="AI615" s="888"/>
      <c r="AJ615" s="840"/>
    </row>
    <row r="616" spans="1:36" ht="15.75" customHeight="1">
      <c r="A616" s="840"/>
      <c r="B616" s="840"/>
      <c r="C616" s="840"/>
      <c r="D616" s="840"/>
      <c r="E616" s="840"/>
      <c r="F616" s="840"/>
      <c r="G616" s="840"/>
      <c r="H616" s="840"/>
      <c r="I616" s="840"/>
      <c r="J616" s="840"/>
      <c r="K616" s="840"/>
      <c r="L616" s="840"/>
      <c r="M616" s="840"/>
      <c r="N616" s="840"/>
      <c r="O616" s="840"/>
      <c r="P616" s="890"/>
      <c r="Q616" s="890"/>
      <c r="R616" s="840"/>
      <c r="S616" s="840"/>
      <c r="T616" s="840"/>
      <c r="U616" s="840"/>
      <c r="V616" s="840"/>
      <c r="W616" s="840"/>
      <c r="X616" s="840"/>
      <c r="Y616" s="840"/>
      <c r="Z616" s="840"/>
      <c r="AA616" s="840"/>
      <c r="AB616" s="840"/>
      <c r="AC616" s="840"/>
      <c r="AD616" s="888"/>
      <c r="AE616" s="840"/>
      <c r="AF616" s="840"/>
      <c r="AG616" s="840"/>
      <c r="AH616" s="840"/>
      <c r="AI616" s="888"/>
      <c r="AJ616" s="840"/>
    </row>
    <row r="617" spans="1:36" ht="15.75" customHeight="1">
      <c r="A617" s="840"/>
      <c r="B617" s="840"/>
      <c r="C617" s="840"/>
      <c r="D617" s="840"/>
      <c r="E617" s="840"/>
      <c r="F617" s="840"/>
      <c r="G617" s="840"/>
      <c r="H617" s="840"/>
      <c r="I617" s="840"/>
      <c r="J617" s="840"/>
      <c r="K617" s="840"/>
      <c r="L617" s="840"/>
      <c r="M617" s="840"/>
      <c r="N617" s="840"/>
      <c r="O617" s="840"/>
      <c r="P617" s="890"/>
      <c r="Q617" s="890"/>
      <c r="R617" s="840"/>
      <c r="S617" s="840"/>
      <c r="T617" s="840"/>
      <c r="U617" s="840"/>
      <c r="V617" s="840"/>
      <c r="W617" s="840"/>
      <c r="X617" s="840"/>
      <c r="Y617" s="840"/>
      <c r="Z617" s="840"/>
      <c r="AA617" s="840"/>
      <c r="AB617" s="840"/>
      <c r="AC617" s="840"/>
      <c r="AD617" s="888"/>
      <c r="AE617" s="840"/>
      <c r="AF617" s="840"/>
      <c r="AG617" s="840"/>
      <c r="AH617" s="840"/>
      <c r="AI617" s="888"/>
      <c r="AJ617" s="840"/>
    </row>
    <row r="618" spans="1:36" ht="15.75" customHeight="1">
      <c r="A618" s="840"/>
      <c r="B618" s="840"/>
      <c r="C618" s="840"/>
      <c r="D618" s="840"/>
      <c r="E618" s="840"/>
      <c r="F618" s="840"/>
      <c r="G618" s="840"/>
      <c r="H618" s="840"/>
      <c r="I618" s="840"/>
      <c r="J618" s="840"/>
      <c r="K618" s="840"/>
      <c r="L618" s="840"/>
      <c r="M618" s="840"/>
      <c r="N618" s="840"/>
      <c r="O618" s="840"/>
      <c r="P618" s="890"/>
      <c r="Q618" s="890"/>
      <c r="R618" s="840"/>
      <c r="S618" s="840"/>
      <c r="T618" s="840"/>
      <c r="U618" s="840"/>
      <c r="V618" s="840"/>
      <c r="W618" s="840"/>
      <c r="X618" s="840"/>
      <c r="Y618" s="840"/>
      <c r="Z618" s="840"/>
      <c r="AA618" s="840"/>
      <c r="AB618" s="840"/>
      <c r="AC618" s="840"/>
      <c r="AD618" s="888"/>
      <c r="AE618" s="840"/>
      <c r="AF618" s="840"/>
      <c r="AG618" s="840"/>
      <c r="AH618" s="840"/>
      <c r="AI618" s="888"/>
      <c r="AJ618" s="840"/>
    </row>
    <row r="619" spans="1:36" ht="15.75" customHeight="1">
      <c r="A619" s="840"/>
      <c r="B619" s="840"/>
      <c r="C619" s="840"/>
      <c r="D619" s="840"/>
      <c r="E619" s="840"/>
      <c r="F619" s="840"/>
      <c r="G619" s="840"/>
      <c r="H619" s="840"/>
      <c r="I619" s="840"/>
      <c r="J619" s="840"/>
      <c r="K619" s="840"/>
      <c r="L619" s="840"/>
      <c r="M619" s="840"/>
      <c r="N619" s="840"/>
      <c r="O619" s="840"/>
      <c r="P619" s="890"/>
      <c r="Q619" s="890"/>
      <c r="R619" s="840"/>
      <c r="S619" s="840"/>
      <c r="T619" s="840"/>
      <c r="U619" s="840"/>
      <c r="V619" s="840"/>
      <c r="W619" s="840"/>
      <c r="X619" s="840"/>
      <c r="Y619" s="840"/>
      <c r="Z619" s="840"/>
      <c r="AA619" s="840"/>
      <c r="AB619" s="840"/>
      <c r="AC619" s="840"/>
      <c r="AD619" s="888"/>
      <c r="AE619" s="840"/>
      <c r="AF619" s="840"/>
      <c r="AG619" s="840"/>
      <c r="AH619" s="840"/>
      <c r="AI619" s="888"/>
      <c r="AJ619" s="840"/>
    </row>
    <row r="620" spans="1:36" ht="15.75" customHeight="1">
      <c r="A620" s="840"/>
      <c r="B620" s="840"/>
      <c r="C620" s="840"/>
      <c r="D620" s="840"/>
      <c r="E620" s="840"/>
      <c r="F620" s="840"/>
      <c r="G620" s="840"/>
      <c r="H620" s="840"/>
      <c r="I620" s="840"/>
      <c r="J620" s="840"/>
      <c r="K620" s="840"/>
      <c r="L620" s="840"/>
      <c r="M620" s="840"/>
      <c r="N620" s="840"/>
      <c r="O620" s="840"/>
      <c r="P620" s="890"/>
      <c r="Q620" s="890"/>
      <c r="R620" s="840"/>
      <c r="S620" s="840"/>
      <c r="T620" s="840"/>
      <c r="U620" s="840"/>
      <c r="V620" s="840"/>
      <c r="W620" s="840"/>
      <c r="X620" s="840"/>
      <c r="Y620" s="840"/>
      <c r="Z620" s="840"/>
      <c r="AA620" s="840"/>
      <c r="AB620" s="840"/>
      <c r="AC620" s="840"/>
      <c r="AD620" s="888"/>
      <c r="AE620" s="840"/>
      <c r="AF620" s="840"/>
      <c r="AG620" s="840"/>
      <c r="AH620" s="840"/>
      <c r="AI620" s="888"/>
      <c r="AJ620" s="840"/>
    </row>
    <row r="621" spans="1:36" ht="15.75" customHeight="1">
      <c r="A621" s="840"/>
      <c r="B621" s="840"/>
      <c r="C621" s="840"/>
      <c r="D621" s="840"/>
      <c r="E621" s="840"/>
      <c r="F621" s="840"/>
      <c r="G621" s="840"/>
      <c r="H621" s="840"/>
      <c r="I621" s="840"/>
      <c r="J621" s="840"/>
      <c r="K621" s="840"/>
      <c r="L621" s="840"/>
      <c r="M621" s="840"/>
      <c r="N621" s="840"/>
      <c r="O621" s="840"/>
      <c r="P621" s="890"/>
      <c r="Q621" s="890"/>
      <c r="R621" s="840"/>
      <c r="S621" s="840"/>
      <c r="T621" s="840"/>
      <c r="U621" s="840"/>
      <c r="V621" s="840"/>
      <c r="W621" s="840"/>
      <c r="X621" s="840"/>
      <c r="Y621" s="840"/>
      <c r="Z621" s="840"/>
      <c r="AA621" s="840"/>
      <c r="AB621" s="840"/>
      <c r="AC621" s="840"/>
      <c r="AD621" s="888"/>
      <c r="AE621" s="840"/>
      <c r="AF621" s="840"/>
      <c r="AG621" s="840"/>
      <c r="AH621" s="840"/>
      <c r="AI621" s="888"/>
      <c r="AJ621" s="840"/>
    </row>
    <row r="622" spans="1:36" ht="15.75" customHeight="1">
      <c r="A622" s="840"/>
      <c r="B622" s="840"/>
      <c r="C622" s="840"/>
      <c r="D622" s="840"/>
      <c r="E622" s="840"/>
      <c r="F622" s="840"/>
      <c r="G622" s="840"/>
      <c r="H622" s="840"/>
      <c r="I622" s="840"/>
      <c r="J622" s="840"/>
      <c r="K622" s="840"/>
      <c r="L622" s="840"/>
      <c r="M622" s="840"/>
      <c r="N622" s="840"/>
      <c r="O622" s="840"/>
      <c r="P622" s="890"/>
      <c r="Q622" s="890"/>
      <c r="R622" s="840"/>
      <c r="S622" s="840"/>
      <c r="T622" s="840"/>
      <c r="U622" s="840"/>
      <c r="V622" s="840"/>
      <c r="W622" s="840"/>
      <c r="X622" s="840"/>
      <c r="Y622" s="840"/>
      <c r="Z622" s="840"/>
      <c r="AA622" s="840"/>
      <c r="AB622" s="840"/>
      <c r="AC622" s="840"/>
      <c r="AD622" s="888"/>
      <c r="AE622" s="840"/>
      <c r="AF622" s="840"/>
      <c r="AG622" s="840"/>
      <c r="AH622" s="840"/>
      <c r="AI622" s="888"/>
      <c r="AJ622" s="840"/>
    </row>
    <row r="623" spans="1:36" ht="15.75" customHeight="1">
      <c r="A623" s="840"/>
      <c r="B623" s="840"/>
      <c r="C623" s="840"/>
      <c r="D623" s="840"/>
      <c r="E623" s="840"/>
      <c r="F623" s="840"/>
      <c r="G623" s="840"/>
      <c r="H623" s="840"/>
      <c r="I623" s="840"/>
      <c r="J623" s="840"/>
      <c r="K623" s="840"/>
      <c r="L623" s="840"/>
      <c r="M623" s="840"/>
      <c r="N623" s="840"/>
      <c r="O623" s="840"/>
      <c r="P623" s="890"/>
      <c r="Q623" s="890"/>
      <c r="R623" s="840"/>
      <c r="S623" s="840"/>
      <c r="T623" s="840"/>
      <c r="U623" s="840"/>
      <c r="V623" s="840"/>
      <c r="W623" s="840"/>
      <c r="X623" s="840"/>
      <c r="Y623" s="840"/>
      <c r="Z623" s="840"/>
      <c r="AA623" s="840"/>
      <c r="AB623" s="840"/>
      <c r="AC623" s="840"/>
      <c r="AD623" s="888"/>
      <c r="AE623" s="840"/>
      <c r="AF623" s="840"/>
      <c r="AG623" s="840"/>
      <c r="AH623" s="840"/>
      <c r="AI623" s="888"/>
      <c r="AJ623" s="840"/>
    </row>
    <row r="624" spans="1:36" ht="15.75" customHeight="1">
      <c r="A624" s="840"/>
      <c r="B624" s="840"/>
      <c r="C624" s="840"/>
      <c r="D624" s="840"/>
      <c r="E624" s="840"/>
      <c r="F624" s="840"/>
      <c r="G624" s="840"/>
      <c r="H624" s="840"/>
      <c r="I624" s="840"/>
      <c r="J624" s="840"/>
      <c r="K624" s="840"/>
      <c r="L624" s="840"/>
      <c r="M624" s="840"/>
      <c r="N624" s="840"/>
      <c r="O624" s="840"/>
      <c r="P624" s="890"/>
      <c r="Q624" s="890"/>
      <c r="R624" s="840"/>
      <c r="S624" s="840"/>
      <c r="T624" s="840"/>
      <c r="U624" s="840"/>
      <c r="V624" s="840"/>
      <c r="W624" s="840"/>
      <c r="X624" s="840"/>
      <c r="Y624" s="840"/>
      <c r="Z624" s="840"/>
      <c r="AA624" s="840"/>
      <c r="AB624" s="840"/>
      <c r="AC624" s="840"/>
      <c r="AD624" s="888"/>
      <c r="AE624" s="840"/>
      <c r="AF624" s="840"/>
      <c r="AG624" s="840"/>
      <c r="AH624" s="840"/>
      <c r="AI624" s="888"/>
      <c r="AJ624" s="840"/>
    </row>
    <row r="625" spans="1:36" ht="15.75" customHeight="1">
      <c r="A625" s="840"/>
      <c r="B625" s="840"/>
      <c r="C625" s="840"/>
      <c r="D625" s="840"/>
      <c r="E625" s="840"/>
      <c r="F625" s="840"/>
      <c r="G625" s="840"/>
      <c r="H625" s="840"/>
      <c r="I625" s="840"/>
      <c r="J625" s="840"/>
      <c r="K625" s="840"/>
      <c r="L625" s="840"/>
      <c r="M625" s="840"/>
      <c r="N625" s="840"/>
      <c r="O625" s="840"/>
      <c r="P625" s="890"/>
      <c r="Q625" s="890"/>
      <c r="R625" s="840"/>
      <c r="S625" s="840"/>
      <c r="T625" s="840"/>
      <c r="U625" s="840"/>
      <c r="V625" s="840"/>
      <c r="W625" s="840"/>
      <c r="X625" s="840"/>
      <c r="Y625" s="840"/>
      <c r="Z625" s="840"/>
      <c r="AA625" s="840"/>
      <c r="AB625" s="840"/>
      <c r="AC625" s="840"/>
      <c r="AD625" s="888"/>
      <c r="AE625" s="840"/>
      <c r="AF625" s="840"/>
      <c r="AG625" s="840"/>
      <c r="AH625" s="840"/>
      <c r="AI625" s="888"/>
      <c r="AJ625" s="840"/>
    </row>
    <row r="626" spans="1:36" ht="15.75" customHeight="1">
      <c r="A626" s="840"/>
      <c r="B626" s="840"/>
      <c r="C626" s="840"/>
      <c r="D626" s="840"/>
      <c r="E626" s="840"/>
      <c r="F626" s="840"/>
      <c r="G626" s="840"/>
      <c r="H626" s="840"/>
      <c r="I626" s="840"/>
      <c r="J626" s="840"/>
      <c r="K626" s="840"/>
      <c r="L626" s="840"/>
      <c r="M626" s="840"/>
      <c r="N626" s="840"/>
      <c r="O626" s="840"/>
      <c r="P626" s="890"/>
      <c r="Q626" s="890"/>
      <c r="R626" s="840"/>
      <c r="S626" s="840"/>
      <c r="T626" s="840"/>
      <c r="U626" s="840"/>
      <c r="V626" s="840"/>
      <c r="W626" s="840"/>
      <c r="X626" s="840"/>
      <c r="Y626" s="840"/>
      <c r="Z626" s="840"/>
      <c r="AA626" s="840"/>
      <c r="AB626" s="840"/>
      <c r="AC626" s="840"/>
      <c r="AD626" s="888"/>
      <c r="AE626" s="840"/>
      <c r="AF626" s="840"/>
      <c r="AG626" s="840"/>
      <c r="AH626" s="840"/>
      <c r="AI626" s="888"/>
      <c r="AJ626" s="840"/>
    </row>
    <row r="627" spans="1:36" ht="15.75" customHeight="1">
      <c r="A627" s="840"/>
      <c r="B627" s="840"/>
      <c r="C627" s="840"/>
      <c r="D627" s="840"/>
      <c r="E627" s="840"/>
      <c r="F627" s="840"/>
      <c r="G627" s="840"/>
      <c r="H627" s="840"/>
      <c r="I627" s="840"/>
      <c r="J627" s="840"/>
      <c r="K627" s="840"/>
      <c r="L627" s="840"/>
      <c r="M627" s="840"/>
      <c r="N627" s="840"/>
      <c r="O627" s="840"/>
      <c r="P627" s="890"/>
      <c r="Q627" s="890"/>
      <c r="R627" s="840"/>
      <c r="S627" s="840"/>
      <c r="T627" s="840"/>
      <c r="U627" s="840"/>
      <c r="V627" s="840"/>
      <c r="W627" s="840"/>
      <c r="X627" s="840"/>
      <c r="Y627" s="840"/>
      <c r="Z627" s="840"/>
      <c r="AA627" s="840"/>
      <c r="AB627" s="840"/>
      <c r="AC627" s="840"/>
      <c r="AD627" s="888"/>
      <c r="AE627" s="840"/>
      <c r="AF627" s="840"/>
      <c r="AG627" s="840"/>
      <c r="AH627" s="840"/>
      <c r="AI627" s="888"/>
      <c r="AJ627" s="840"/>
    </row>
    <row r="628" spans="1:36" ht="15.75" customHeight="1">
      <c r="A628" s="840"/>
      <c r="B628" s="840"/>
      <c r="C628" s="840"/>
      <c r="D628" s="840"/>
      <c r="E628" s="840"/>
      <c r="F628" s="840"/>
      <c r="G628" s="840"/>
      <c r="H628" s="840"/>
      <c r="I628" s="840"/>
      <c r="J628" s="840"/>
      <c r="K628" s="840"/>
      <c r="L628" s="840"/>
      <c r="M628" s="840"/>
      <c r="N628" s="840"/>
      <c r="O628" s="840"/>
      <c r="P628" s="890"/>
      <c r="Q628" s="890"/>
      <c r="R628" s="840"/>
      <c r="S628" s="840"/>
      <c r="T628" s="840"/>
      <c r="U628" s="840"/>
      <c r="V628" s="840"/>
      <c r="W628" s="840"/>
      <c r="X628" s="840"/>
      <c r="Y628" s="840"/>
      <c r="Z628" s="840"/>
      <c r="AA628" s="840"/>
      <c r="AB628" s="840"/>
      <c r="AC628" s="840"/>
      <c r="AD628" s="888"/>
      <c r="AE628" s="840"/>
      <c r="AF628" s="840"/>
      <c r="AG628" s="840"/>
      <c r="AH628" s="840"/>
      <c r="AI628" s="888"/>
      <c r="AJ628" s="840"/>
    </row>
    <row r="629" spans="1:36" ht="15.75" customHeight="1">
      <c r="A629" s="840"/>
      <c r="B629" s="840"/>
      <c r="C629" s="840"/>
      <c r="D629" s="840"/>
      <c r="E629" s="840"/>
      <c r="F629" s="840"/>
      <c r="G629" s="840"/>
      <c r="H629" s="840"/>
      <c r="I629" s="840"/>
      <c r="J629" s="840"/>
      <c r="K629" s="840"/>
      <c r="L629" s="840"/>
      <c r="M629" s="840"/>
      <c r="N629" s="840"/>
      <c r="O629" s="840"/>
      <c r="P629" s="890"/>
      <c r="Q629" s="890"/>
      <c r="R629" s="840"/>
      <c r="S629" s="840"/>
      <c r="T629" s="840"/>
      <c r="U629" s="840"/>
      <c r="V629" s="840"/>
      <c r="W629" s="840"/>
      <c r="X629" s="840"/>
      <c r="Y629" s="840"/>
      <c r="Z629" s="840"/>
      <c r="AA629" s="840"/>
      <c r="AB629" s="840"/>
      <c r="AC629" s="840"/>
      <c r="AD629" s="888"/>
      <c r="AE629" s="840"/>
      <c r="AF629" s="840"/>
      <c r="AG629" s="840"/>
      <c r="AH629" s="840"/>
      <c r="AI629" s="888"/>
      <c r="AJ629" s="840"/>
    </row>
    <row r="630" spans="1:36" ht="15.75" customHeight="1">
      <c r="A630" s="840"/>
      <c r="B630" s="840"/>
      <c r="C630" s="840"/>
      <c r="D630" s="840"/>
      <c r="E630" s="840"/>
      <c r="F630" s="840"/>
      <c r="G630" s="840"/>
      <c r="H630" s="840"/>
      <c r="I630" s="840"/>
      <c r="J630" s="840"/>
      <c r="K630" s="840"/>
      <c r="L630" s="840"/>
      <c r="M630" s="840"/>
      <c r="N630" s="840"/>
      <c r="O630" s="840"/>
      <c r="P630" s="890"/>
      <c r="Q630" s="890"/>
      <c r="R630" s="840"/>
      <c r="S630" s="840"/>
      <c r="T630" s="840"/>
      <c r="U630" s="840"/>
      <c r="V630" s="840"/>
      <c r="W630" s="840"/>
      <c r="X630" s="840"/>
      <c r="Y630" s="840"/>
      <c r="Z630" s="840"/>
      <c r="AA630" s="840"/>
      <c r="AB630" s="840"/>
      <c r="AC630" s="840"/>
      <c r="AD630" s="888"/>
      <c r="AE630" s="840"/>
      <c r="AF630" s="840"/>
      <c r="AG630" s="840"/>
      <c r="AH630" s="840"/>
      <c r="AI630" s="888"/>
      <c r="AJ630" s="840"/>
    </row>
    <row r="631" spans="1:36" ht="15.75" customHeight="1">
      <c r="A631" s="840"/>
      <c r="B631" s="840"/>
      <c r="C631" s="840"/>
      <c r="D631" s="840"/>
      <c r="E631" s="840"/>
      <c r="F631" s="840"/>
      <c r="G631" s="840"/>
      <c r="H631" s="840"/>
      <c r="I631" s="840"/>
      <c r="J631" s="840"/>
      <c r="K631" s="840"/>
      <c r="L631" s="840"/>
      <c r="M631" s="840"/>
      <c r="N631" s="840"/>
      <c r="O631" s="840"/>
      <c r="P631" s="890"/>
      <c r="Q631" s="890"/>
      <c r="R631" s="840"/>
      <c r="S631" s="840"/>
      <c r="T631" s="840"/>
      <c r="U631" s="840"/>
      <c r="V631" s="840"/>
      <c r="W631" s="840"/>
      <c r="X631" s="840"/>
      <c r="Y631" s="840"/>
      <c r="Z631" s="840"/>
      <c r="AA631" s="840"/>
      <c r="AB631" s="840"/>
      <c r="AC631" s="840"/>
      <c r="AD631" s="888"/>
      <c r="AE631" s="840"/>
      <c r="AF631" s="840"/>
      <c r="AG631" s="840"/>
      <c r="AH631" s="840"/>
      <c r="AI631" s="888"/>
      <c r="AJ631" s="840"/>
    </row>
    <row r="632" spans="1:36" ht="15.75" customHeight="1">
      <c r="A632" s="840"/>
      <c r="B632" s="840"/>
      <c r="C632" s="840"/>
      <c r="D632" s="840"/>
      <c r="E632" s="840"/>
      <c r="F632" s="840"/>
      <c r="G632" s="840"/>
      <c r="H632" s="840"/>
      <c r="I632" s="840"/>
      <c r="J632" s="840"/>
      <c r="K632" s="840"/>
      <c r="L632" s="840"/>
      <c r="M632" s="840"/>
      <c r="N632" s="840"/>
      <c r="O632" s="840"/>
      <c r="P632" s="890"/>
      <c r="Q632" s="890"/>
      <c r="R632" s="840"/>
      <c r="S632" s="840"/>
      <c r="T632" s="840"/>
      <c r="U632" s="840"/>
      <c r="V632" s="840"/>
      <c r="W632" s="840"/>
      <c r="X632" s="840"/>
      <c r="Y632" s="840"/>
      <c r="Z632" s="840"/>
      <c r="AA632" s="840"/>
      <c r="AB632" s="840"/>
      <c r="AC632" s="840"/>
      <c r="AD632" s="888"/>
      <c r="AE632" s="840"/>
      <c r="AF632" s="840"/>
      <c r="AG632" s="840"/>
      <c r="AH632" s="840"/>
      <c r="AI632" s="888"/>
      <c r="AJ632" s="840"/>
    </row>
    <row r="633" spans="1:36" ht="15.75" customHeight="1">
      <c r="A633" s="840"/>
      <c r="B633" s="840"/>
      <c r="C633" s="840"/>
      <c r="D633" s="840"/>
      <c r="E633" s="840"/>
      <c r="F633" s="840"/>
      <c r="G633" s="840"/>
      <c r="H633" s="840"/>
      <c r="I633" s="840"/>
      <c r="J633" s="840"/>
      <c r="K633" s="840"/>
      <c r="L633" s="840"/>
      <c r="M633" s="840"/>
      <c r="N633" s="840"/>
      <c r="O633" s="840"/>
      <c r="P633" s="890"/>
      <c r="Q633" s="890"/>
      <c r="R633" s="840"/>
      <c r="S633" s="840"/>
      <c r="T633" s="840"/>
      <c r="U633" s="840"/>
      <c r="V633" s="840"/>
      <c r="W633" s="840"/>
      <c r="X633" s="840"/>
      <c r="Y633" s="840"/>
      <c r="Z633" s="840"/>
      <c r="AA633" s="840"/>
      <c r="AB633" s="840"/>
      <c r="AC633" s="840"/>
      <c r="AD633" s="888"/>
      <c r="AE633" s="840"/>
      <c r="AF633" s="840"/>
      <c r="AG633" s="840"/>
      <c r="AH633" s="840"/>
      <c r="AI633" s="888"/>
      <c r="AJ633" s="840"/>
    </row>
    <row r="634" spans="1:36" ht="15.75" customHeight="1">
      <c r="A634" s="840"/>
      <c r="B634" s="840"/>
      <c r="C634" s="840"/>
      <c r="D634" s="840"/>
      <c r="E634" s="840"/>
      <c r="F634" s="840"/>
      <c r="G634" s="840"/>
      <c r="H634" s="840"/>
      <c r="I634" s="840"/>
      <c r="J634" s="840"/>
      <c r="K634" s="840"/>
      <c r="L634" s="840"/>
      <c r="M634" s="840"/>
      <c r="N634" s="840"/>
      <c r="O634" s="840"/>
      <c r="P634" s="890"/>
      <c r="Q634" s="890"/>
      <c r="R634" s="840"/>
      <c r="S634" s="840"/>
      <c r="T634" s="840"/>
      <c r="U634" s="840"/>
      <c r="V634" s="840"/>
      <c r="W634" s="840"/>
      <c r="X634" s="840"/>
      <c r="Y634" s="840"/>
      <c r="Z634" s="840"/>
      <c r="AA634" s="840"/>
      <c r="AB634" s="840"/>
      <c r="AC634" s="840"/>
      <c r="AD634" s="888"/>
      <c r="AE634" s="840"/>
      <c r="AF634" s="840"/>
      <c r="AG634" s="840"/>
      <c r="AH634" s="840"/>
      <c r="AI634" s="888"/>
      <c r="AJ634" s="840"/>
    </row>
    <row r="635" spans="1:36" ht="15.75" customHeight="1">
      <c r="A635" s="840"/>
      <c r="B635" s="840"/>
      <c r="C635" s="840"/>
      <c r="D635" s="840"/>
      <c r="E635" s="840"/>
      <c r="F635" s="840"/>
      <c r="G635" s="840"/>
      <c r="H635" s="840"/>
      <c r="I635" s="840"/>
      <c r="J635" s="840"/>
      <c r="K635" s="840"/>
      <c r="L635" s="840"/>
      <c r="M635" s="840"/>
      <c r="N635" s="840"/>
      <c r="O635" s="840"/>
      <c r="P635" s="890"/>
      <c r="Q635" s="890"/>
      <c r="R635" s="840"/>
      <c r="S635" s="840"/>
      <c r="T635" s="840"/>
      <c r="U635" s="840"/>
      <c r="V635" s="840"/>
      <c r="W635" s="840"/>
      <c r="X635" s="840"/>
      <c r="Y635" s="840"/>
      <c r="Z635" s="840"/>
      <c r="AA635" s="840"/>
      <c r="AB635" s="840"/>
      <c r="AC635" s="840"/>
      <c r="AD635" s="888"/>
      <c r="AE635" s="840"/>
      <c r="AF635" s="840"/>
      <c r="AG635" s="840"/>
      <c r="AH635" s="840"/>
      <c r="AI635" s="888"/>
      <c r="AJ635" s="840"/>
    </row>
    <row r="636" spans="1:36" ht="15.75" customHeight="1">
      <c r="A636" s="840"/>
      <c r="B636" s="840"/>
      <c r="C636" s="840"/>
      <c r="D636" s="840"/>
      <c r="E636" s="840"/>
      <c r="F636" s="840"/>
      <c r="G636" s="840"/>
      <c r="H636" s="840"/>
      <c r="I636" s="840"/>
      <c r="J636" s="840"/>
      <c r="K636" s="840"/>
      <c r="L636" s="840"/>
      <c r="M636" s="840"/>
      <c r="N636" s="840"/>
      <c r="O636" s="840"/>
      <c r="P636" s="890"/>
      <c r="Q636" s="890"/>
      <c r="R636" s="840"/>
      <c r="S636" s="840"/>
      <c r="T636" s="840"/>
      <c r="U636" s="840"/>
      <c r="V636" s="840"/>
      <c r="W636" s="840"/>
      <c r="X636" s="840"/>
      <c r="Y636" s="840"/>
      <c r="Z636" s="840"/>
      <c r="AA636" s="840"/>
      <c r="AB636" s="840"/>
      <c r="AC636" s="840"/>
      <c r="AD636" s="888"/>
      <c r="AE636" s="840"/>
      <c r="AF636" s="840"/>
      <c r="AG636" s="840"/>
      <c r="AH636" s="840"/>
      <c r="AI636" s="888"/>
      <c r="AJ636" s="840"/>
    </row>
    <row r="637" spans="1:36" ht="15.75" customHeight="1">
      <c r="A637" s="840"/>
      <c r="B637" s="840"/>
      <c r="C637" s="840"/>
      <c r="D637" s="840"/>
      <c r="E637" s="840"/>
      <c r="F637" s="840"/>
      <c r="G637" s="840"/>
      <c r="H637" s="840"/>
      <c r="I637" s="840"/>
      <c r="J637" s="840"/>
      <c r="K637" s="840"/>
      <c r="L637" s="840"/>
      <c r="M637" s="840"/>
      <c r="N637" s="840"/>
      <c r="O637" s="840"/>
      <c r="P637" s="890"/>
      <c r="Q637" s="890"/>
      <c r="R637" s="840"/>
      <c r="S637" s="840"/>
      <c r="T637" s="840"/>
      <c r="U637" s="840"/>
      <c r="V637" s="840"/>
      <c r="W637" s="840"/>
      <c r="X637" s="840"/>
      <c r="Y637" s="840"/>
      <c r="Z637" s="840"/>
      <c r="AA637" s="840"/>
      <c r="AB637" s="840"/>
      <c r="AC637" s="840"/>
      <c r="AD637" s="888"/>
      <c r="AE637" s="840"/>
      <c r="AF637" s="840"/>
      <c r="AG637" s="840"/>
      <c r="AH637" s="840"/>
      <c r="AI637" s="888"/>
      <c r="AJ637" s="840"/>
    </row>
    <row r="638" spans="1:36" ht="15.75" customHeight="1">
      <c r="A638" s="840"/>
      <c r="B638" s="840"/>
      <c r="C638" s="840"/>
      <c r="D638" s="840"/>
      <c r="E638" s="840"/>
      <c r="F638" s="840"/>
      <c r="G638" s="840"/>
      <c r="H638" s="840"/>
      <c r="I638" s="840"/>
      <c r="J638" s="840"/>
      <c r="K638" s="840"/>
      <c r="L638" s="840"/>
      <c r="M638" s="840"/>
      <c r="N638" s="840"/>
      <c r="O638" s="840"/>
      <c r="P638" s="890"/>
      <c r="Q638" s="890"/>
      <c r="R638" s="840"/>
      <c r="S638" s="840"/>
      <c r="T638" s="840"/>
      <c r="U638" s="840"/>
      <c r="V638" s="840"/>
      <c r="W638" s="840"/>
      <c r="X638" s="840"/>
      <c r="Y638" s="840"/>
      <c r="Z638" s="840"/>
      <c r="AA638" s="840"/>
      <c r="AB638" s="840"/>
      <c r="AC638" s="840"/>
      <c r="AD638" s="888"/>
      <c r="AE638" s="840"/>
      <c r="AF638" s="840"/>
      <c r="AG638" s="840"/>
      <c r="AH638" s="840"/>
      <c r="AI638" s="888"/>
      <c r="AJ638" s="840"/>
    </row>
    <row r="639" spans="1:36" ht="15.75" customHeight="1">
      <c r="A639" s="840"/>
      <c r="B639" s="840"/>
      <c r="C639" s="840"/>
      <c r="D639" s="840"/>
      <c r="E639" s="840"/>
      <c r="F639" s="840"/>
      <c r="G639" s="840"/>
      <c r="H639" s="840"/>
      <c r="I639" s="840"/>
      <c r="J639" s="840"/>
      <c r="K639" s="840"/>
      <c r="L639" s="840"/>
      <c r="M639" s="840"/>
      <c r="N639" s="840"/>
      <c r="O639" s="840"/>
      <c r="P639" s="890"/>
      <c r="Q639" s="890"/>
      <c r="R639" s="840"/>
      <c r="S639" s="840"/>
      <c r="T639" s="840"/>
      <c r="U639" s="840"/>
      <c r="V639" s="840"/>
      <c r="W639" s="840"/>
      <c r="X639" s="840"/>
      <c r="Y639" s="840"/>
      <c r="Z639" s="840"/>
      <c r="AA639" s="840"/>
      <c r="AB639" s="840"/>
      <c r="AC639" s="840"/>
      <c r="AD639" s="888"/>
      <c r="AE639" s="840"/>
      <c r="AF639" s="840"/>
      <c r="AG639" s="840"/>
      <c r="AH639" s="840"/>
      <c r="AI639" s="888"/>
      <c r="AJ639" s="840"/>
    </row>
    <row r="640" spans="1:36" ht="15.75" customHeight="1">
      <c r="A640" s="840"/>
      <c r="B640" s="840"/>
      <c r="C640" s="840"/>
      <c r="D640" s="840"/>
      <c r="E640" s="840"/>
      <c r="F640" s="840"/>
      <c r="G640" s="840"/>
      <c r="H640" s="840"/>
      <c r="I640" s="840"/>
      <c r="J640" s="840"/>
      <c r="K640" s="840"/>
      <c r="L640" s="840"/>
      <c r="M640" s="840"/>
      <c r="N640" s="840"/>
      <c r="O640" s="840"/>
      <c r="P640" s="890"/>
      <c r="Q640" s="890"/>
      <c r="R640" s="840"/>
      <c r="S640" s="840"/>
      <c r="T640" s="840"/>
      <c r="U640" s="840"/>
      <c r="V640" s="840"/>
      <c r="W640" s="840"/>
      <c r="X640" s="840"/>
      <c r="Y640" s="840"/>
      <c r="Z640" s="840"/>
      <c r="AA640" s="840"/>
      <c r="AB640" s="840"/>
      <c r="AC640" s="840"/>
      <c r="AD640" s="888"/>
      <c r="AE640" s="840"/>
      <c r="AF640" s="840"/>
      <c r="AG640" s="840"/>
      <c r="AH640" s="840"/>
      <c r="AI640" s="888"/>
      <c r="AJ640" s="840"/>
    </row>
    <row r="641" spans="1:36" ht="15.75" customHeight="1">
      <c r="A641" s="840"/>
      <c r="B641" s="840"/>
      <c r="C641" s="840"/>
      <c r="D641" s="840"/>
      <c r="E641" s="840"/>
      <c r="F641" s="840"/>
      <c r="G641" s="840"/>
      <c r="H641" s="840"/>
      <c r="I641" s="840"/>
      <c r="J641" s="840"/>
      <c r="K641" s="840"/>
      <c r="L641" s="840"/>
      <c r="M641" s="840"/>
      <c r="N641" s="840"/>
      <c r="O641" s="840"/>
      <c r="P641" s="890"/>
      <c r="Q641" s="890"/>
      <c r="R641" s="840"/>
      <c r="S641" s="840"/>
      <c r="T641" s="840"/>
      <c r="U641" s="840"/>
      <c r="V641" s="840"/>
      <c r="W641" s="840"/>
      <c r="X641" s="840"/>
      <c r="Y641" s="840"/>
      <c r="Z641" s="840"/>
      <c r="AA641" s="840"/>
      <c r="AB641" s="840"/>
      <c r="AC641" s="840"/>
      <c r="AD641" s="888"/>
      <c r="AE641" s="840"/>
      <c r="AF641" s="840"/>
      <c r="AG641" s="840"/>
      <c r="AH641" s="840"/>
      <c r="AI641" s="888"/>
      <c r="AJ641" s="840"/>
    </row>
    <row r="642" spans="1:36" ht="15.75" customHeight="1">
      <c r="A642" s="840"/>
      <c r="B642" s="840"/>
      <c r="C642" s="840"/>
      <c r="D642" s="840"/>
      <c r="E642" s="840"/>
      <c r="F642" s="840"/>
      <c r="G642" s="840"/>
      <c r="H642" s="840"/>
      <c r="I642" s="840"/>
      <c r="J642" s="840"/>
      <c r="K642" s="840"/>
      <c r="L642" s="840"/>
      <c r="M642" s="840"/>
      <c r="N642" s="840"/>
      <c r="O642" s="840"/>
      <c r="P642" s="890"/>
      <c r="Q642" s="890"/>
      <c r="R642" s="840"/>
      <c r="S642" s="840"/>
      <c r="T642" s="840"/>
      <c r="U642" s="840"/>
      <c r="V642" s="840"/>
      <c r="W642" s="840"/>
      <c r="X642" s="840"/>
      <c r="Y642" s="840"/>
      <c r="Z642" s="840"/>
      <c r="AA642" s="840"/>
      <c r="AB642" s="840"/>
      <c r="AC642" s="840"/>
      <c r="AD642" s="888"/>
      <c r="AE642" s="840"/>
      <c r="AF642" s="840"/>
      <c r="AG642" s="840"/>
      <c r="AH642" s="840"/>
      <c r="AI642" s="888"/>
      <c r="AJ642" s="840"/>
    </row>
    <row r="643" spans="1:36" ht="15.75" customHeight="1">
      <c r="A643" s="840"/>
      <c r="B643" s="840"/>
      <c r="C643" s="840"/>
      <c r="D643" s="840"/>
      <c r="E643" s="840"/>
      <c r="F643" s="840"/>
      <c r="G643" s="840"/>
      <c r="H643" s="840"/>
      <c r="I643" s="840"/>
      <c r="J643" s="840"/>
      <c r="K643" s="840"/>
      <c r="L643" s="840"/>
      <c r="M643" s="840"/>
      <c r="N643" s="840"/>
      <c r="O643" s="840"/>
      <c r="P643" s="890"/>
      <c r="Q643" s="890"/>
      <c r="R643" s="840"/>
      <c r="S643" s="840"/>
      <c r="T643" s="840"/>
      <c r="U643" s="840"/>
      <c r="V643" s="840"/>
      <c r="W643" s="840"/>
      <c r="X643" s="840"/>
      <c r="Y643" s="840"/>
      <c r="Z643" s="840"/>
      <c r="AA643" s="840"/>
      <c r="AB643" s="840"/>
      <c r="AC643" s="840"/>
      <c r="AD643" s="888"/>
      <c r="AE643" s="840"/>
      <c r="AF643" s="840"/>
      <c r="AG643" s="840"/>
      <c r="AH643" s="840"/>
      <c r="AI643" s="888"/>
      <c r="AJ643" s="840"/>
    </row>
    <row r="644" spans="1:36" ht="15.75" customHeight="1">
      <c r="A644" s="840"/>
      <c r="B644" s="840"/>
      <c r="C644" s="840"/>
      <c r="D644" s="840"/>
      <c r="E644" s="840"/>
      <c r="F644" s="840"/>
      <c r="G644" s="840"/>
      <c r="H644" s="840"/>
      <c r="I644" s="840"/>
      <c r="J644" s="840"/>
      <c r="K644" s="840"/>
      <c r="L644" s="840"/>
      <c r="M644" s="840"/>
      <c r="N644" s="840"/>
      <c r="O644" s="840"/>
      <c r="P644" s="890"/>
      <c r="Q644" s="890"/>
      <c r="R644" s="840"/>
      <c r="S644" s="840"/>
      <c r="T644" s="840"/>
      <c r="U644" s="840"/>
      <c r="V644" s="840"/>
      <c r="W644" s="840"/>
      <c r="X644" s="840"/>
      <c r="Y644" s="840"/>
      <c r="Z644" s="840"/>
      <c r="AA644" s="840"/>
      <c r="AB644" s="840"/>
      <c r="AC644" s="840"/>
      <c r="AD644" s="888"/>
      <c r="AE644" s="840"/>
      <c r="AF644" s="840"/>
      <c r="AG644" s="840"/>
      <c r="AH644" s="840"/>
      <c r="AI644" s="888"/>
      <c r="AJ644" s="840"/>
    </row>
    <row r="645" spans="1:36" ht="15.75" customHeight="1">
      <c r="A645" s="840"/>
      <c r="B645" s="840"/>
      <c r="C645" s="840"/>
      <c r="D645" s="840"/>
      <c r="E645" s="840"/>
      <c r="F645" s="840"/>
      <c r="G645" s="840"/>
      <c r="H645" s="840"/>
      <c r="I645" s="840"/>
      <c r="J645" s="840"/>
      <c r="K645" s="840"/>
      <c r="L645" s="840"/>
      <c r="M645" s="840"/>
      <c r="N645" s="840"/>
      <c r="O645" s="840"/>
      <c r="P645" s="890"/>
      <c r="Q645" s="890"/>
      <c r="R645" s="840"/>
      <c r="S645" s="840"/>
      <c r="T645" s="840"/>
      <c r="U645" s="840"/>
      <c r="V645" s="840"/>
      <c r="W645" s="840"/>
      <c r="X645" s="840"/>
      <c r="Y645" s="840"/>
      <c r="Z645" s="840"/>
      <c r="AA645" s="840"/>
      <c r="AB645" s="840"/>
      <c r="AC645" s="840"/>
      <c r="AD645" s="888"/>
      <c r="AE645" s="840"/>
      <c r="AF645" s="840"/>
      <c r="AG645" s="840"/>
      <c r="AH645" s="840"/>
      <c r="AI645" s="888"/>
      <c r="AJ645" s="840"/>
    </row>
    <row r="646" spans="1:36" ht="15.75" customHeight="1">
      <c r="A646" s="840"/>
      <c r="B646" s="840"/>
      <c r="C646" s="840"/>
      <c r="D646" s="840"/>
      <c r="E646" s="840"/>
      <c r="F646" s="840"/>
      <c r="G646" s="840"/>
      <c r="H646" s="840"/>
      <c r="I646" s="840"/>
      <c r="J646" s="840"/>
      <c r="K646" s="840"/>
      <c r="L646" s="840"/>
      <c r="M646" s="840"/>
      <c r="N646" s="840"/>
      <c r="O646" s="840"/>
      <c r="P646" s="890"/>
      <c r="Q646" s="890"/>
      <c r="R646" s="840"/>
      <c r="S646" s="840"/>
      <c r="T646" s="840"/>
      <c r="U646" s="840"/>
      <c r="V646" s="840"/>
      <c r="W646" s="840"/>
      <c r="X646" s="840"/>
      <c r="Y646" s="840"/>
      <c r="Z646" s="840"/>
      <c r="AA646" s="840"/>
      <c r="AB646" s="840"/>
      <c r="AC646" s="840"/>
      <c r="AD646" s="888"/>
      <c r="AE646" s="840"/>
      <c r="AF646" s="840"/>
      <c r="AG646" s="840"/>
      <c r="AH646" s="840"/>
      <c r="AI646" s="888"/>
      <c r="AJ646" s="840"/>
    </row>
    <row r="647" spans="1:36" ht="15.75" customHeight="1">
      <c r="A647" s="840"/>
      <c r="B647" s="840"/>
      <c r="C647" s="840"/>
      <c r="D647" s="840"/>
      <c r="E647" s="840"/>
      <c r="F647" s="840"/>
      <c r="G647" s="840"/>
      <c r="H647" s="840"/>
      <c r="I647" s="840"/>
      <c r="J647" s="840"/>
      <c r="K647" s="840"/>
      <c r="L647" s="840"/>
      <c r="M647" s="840"/>
      <c r="N647" s="840"/>
      <c r="O647" s="840"/>
      <c r="P647" s="890"/>
      <c r="Q647" s="890"/>
      <c r="R647" s="840"/>
      <c r="S647" s="840"/>
      <c r="T647" s="840"/>
      <c r="U647" s="840"/>
      <c r="V647" s="840"/>
      <c r="W647" s="840"/>
      <c r="X647" s="840"/>
      <c r="Y647" s="840"/>
      <c r="Z647" s="840"/>
      <c r="AA647" s="840"/>
      <c r="AB647" s="840"/>
      <c r="AC647" s="840"/>
      <c r="AD647" s="888"/>
      <c r="AE647" s="840"/>
      <c r="AF647" s="840"/>
      <c r="AG647" s="840"/>
      <c r="AH647" s="840"/>
      <c r="AI647" s="888"/>
      <c r="AJ647" s="840"/>
    </row>
    <row r="648" spans="1:36" ht="15.75" customHeight="1">
      <c r="A648" s="840"/>
      <c r="B648" s="840"/>
      <c r="C648" s="840"/>
      <c r="D648" s="840"/>
      <c r="E648" s="840"/>
      <c r="F648" s="840"/>
      <c r="G648" s="840"/>
      <c r="H648" s="840"/>
      <c r="I648" s="840"/>
      <c r="J648" s="840"/>
      <c r="K648" s="840"/>
      <c r="L648" s="840"/>
      <c r="M648" s="840"/>
      <c r="N648" s="840"/>
      <c r="O648" s="840"/>
      <c r="P648" s="890"/>
      <c r="Q648" s="890"/>
      <c r="R648" s="840"/>
      <c r="S648" s="840"/>
      <c r="T648" s="840"/>
      <c r="U648" s="840"/>
      <c r="V648" s="840"/>
      <c r="W648" s="840"/>
      <c r="X648" s="840"/>
      <c r="Y648" s="840"/>
      <c r="Z648" s="840"/>
      <c r="AA648" s="840"/>
      <c r="AB648" s="840"/>
      <c r="AC648" s="840"/>
      <c r="AD648" s="888"/>
      <c r="AE648" s="840"/>
      <c r="AF648" s="840"/>
      <c r="AG648" s="840"/>
      <c r="AH648" s="840"/>
      <c r="AI648" s="888"/>
      <c r="AJ648" s="840"/>
    </row>
    <row r="649" spans="1:36" ht="15.75" customHeight="1">
      <c r="A649" s="840"/>
      <c r="B649" s="840"/>
      <c r="C649" s="840"/>
      <c r="D649" s="840"/>
      <c r="E649" s="840"/>
      <c r="F649" s="840"/>
      <c r="G649" s="840"/>
      <c r="H649" s="840"/>
      <c r="I649" s="840"/>
      <c r="J649" s="840"/>
      <c r="K649" s="840"/>
      <c r="L649" s="840"/>
      <c r="M649" s="840"/>
      <c r="N649" s="840"/>
      <c r="O649" s="840"/>
      <c r="P649" s="890"/>
      <c r="Q649" s="890"/>
      <c r="R649" s="840"/>
      <c r="S649" s="840"/>
      <c r="T649" s="840"/>
      <c r="U649" s="840"/>
      <c r="V649" s="840"/>
      <c r="W649" s="840"/>
      <c r="X649" s="840"/>
      <c r="Y649" s="840"/>
      <c r="Z649" s="840"/>
      <c r="AA649" s="840"/>
      <c r="AB649" s="840"/>
      <c r="AC649" s="840"/>
      <c r="AD649" s="888"/>
      <c r="AE649" s="840"/>
      <c r="AF649" s="840"/>
      <c r="AG649" s="840"/>
      <c r="AH649" s="840"/>
      <c r="AI649" s="888"/>
      <c r="AJ649" s="840"/>
    </row>
    <row r="650" spans="1:36" ht="15.75" customHeight="1">
      <c r="A650" s="840"/>
      <c r="B650" s="840"/>
      <c r="C650" s="840"/>
      <c r="D650" s="840"/>
      <c r="E650" s="840"/>
      <c r="F650" s="840"/>
      <c r="G650" s="840"/>
      <c r="H650" s="840"/>
      <c r="I650" s="840"/>
      <c r="J650" s="840"/>
      <c r="K650" s="840"/>
      <c r="L650" s="840"/>
      <c r="M650" s="840"/>
      <c r="N650" s="840"/>
      <c r="O650" s="840"/>
      <c r="P650" s="890"/>
      <c r="Q650" s="890"/>
      <c r="R650" s="840"/>
      <c r="S650" s="840"/>
      <c r="T650" s="840"/>
      <c r="U650" s="840"/>
      <c r="V650" s="840"/>
      <c r="W650" s="840"/>
      <c r="X650" s="840"/>
      <c r="Y650" s="840"/>
      <c r="Z650" s="840"/>
      <c r="AA650" s="840"/>
      <c r="AB650" s="840"/>
      <c r="AC650" s="840"/>
      <c r="AD650" s="888"/>
      <c r="AE650" s="840"/>
      <c r="AF650" s="840"/>
      <c r="AG650" s="840"/>
      <c r="AH650" s="840"/>
      <c r="AI650" s="888"/>
      <c r="AJ650" s="840"/>
    </row>
    <row r="651" spans="1:36" ht="15.75" customHeight="1">
      <c r="A651" s="840"/>
      <c r="B651" s="840"/>
      <c r="C651" s="840"/>
      <c r="D651" s="840"/>
      <c r="E651" s="840"/>
      <c r="F651" s="840"/>
      <c r="G651" s="840"/>
      <c r="H651" s="840"/>
      <c r="I651" s="840"/>
      <c r="J651" s="840"/>
      <c r="K651" s="840"/>
      <c r="L651" s="840"/>
      <c r="M651" s="840"/>
      <c r="N651" s="840"/>
      <c r="O651" s="840"/>
      <c r="P651" s="890"/>
      <c r="Q651" s="890"/>
      <c r="R651" s="840"/>
      <c r="S651" s="840"/>
      <c r="T651" s="840"/>
      <c r="U651" s="840"/>
      <c r="V651" s="840"/>
      <c r="W651" s="840"/>
      <c r="X651" s="840"/>
      <c r="Y651" s="840"/>
      <c r="Z651" s="840"/>
      <c r="AA651" s="840"/>
      <c r="AB651" s="840"/>
      <c r="AC651" s="840"/>
      <c r="AD651" s="888"/>
      <c r="AE651" s="840"/>
      <c r="AF651" s="840"/>
      <c r="AG651" s="840"/>
      <c r="AH651" s="840"/>
      <c r="AI651" s="888"/>
      <c r="AJ651" s="840"/>
    </row>
    <row r="652" spans="1:36" ht="15.75" customHeight="1">
      <c r="A652" s="840"/>
      <c r="B652" s="840"/>
      <c r="C652" s="840"/>
      <c r="D652" s="840"/>
      <c r="E652" s="840"/>
      <c r="F652" s="840"/>
      <c r="G652" s="840"/>
      <c r="H652" s="840"/>
      <c r="I652" s="840"/>
      <c r="J652" s="840"/>
      <c r="K652" s="840"/>
      <c r="L652" s="840"/>
      <c r="M652" s="840"/>
      <c r="N652" s="840"/>
      <c r="O652" s="840"/>
      <c r="P652" s="890"/>
      <c r="Q652" s="890"/>
      <c r="R652" s="840"/>
      <c r="S652" s="840"/>
      <c r="T652" s="840"/>
      <c r="U652" s="840"/>
      <c r="V652" s="840"/>
      <c r="W652" s="840"/>
      <c r="X652" s="840"/>
      <c r="Y652" s="840"/>
      <c r="Z652" s="840"/>
      <c r="AA652" s="840"/>
      <c r="AB652" s="840"/>
      <c r="AC652" s="840"/>
      <c r="AD652" s="888"/>
      <c r="AE652" s="840"/>
      <c r="AF652" s="840"/>
      <c r="AG652" s="840"/>
      <c r="AH652" s="840"/>
      <c r="AI652" s="888"/>
      <c r="AJ652" s="840"/>
    </row>
    <row r="653" spans="1:36" ht="15.75" customHeight="1">
      <c r="A653" s="840"/>
      <c r="B653" s="840"/>
      <c r="C653" s="840"/>
      <c r="D653" s="840"/>
      <c r="E653" s="840"/>
      <c r="F653" s="840"/>
      <c r="G653" s="840"/>
      <c r="H653" s="840"/>
      <c r="I653" s="840"/>
      <c r="J653" s="840"/>
      <c r="K653" s="840"/>
      <c r="L653" s="840"/>
      <c r="M653" s="840"/>
      <c r="N653" s="840"/>
      <c r="O653" s="840"/>
      <c r="P653" s="890"/>
      <c r="Q653" s="890"/>
      <c r="R653" s="840"/>
      <c r="S653" s="840"/>
      <c r="T653" s="840"/>
      <c r="U653" s="840"/>
      <c r="V653" s="840"/>
      <c r="W653" s="840"/>
      <c r="X653" s="840"/>
      <c r="Y653" s="840"/>
      <c r="Z653" s="840"/>
      <c r="AA653" s="840"/>
      <c r="AB653" s="840"/>
      <c r="AC653" s="840"/>
      <c r="AD653" s="888"/>
      <c r="AE653" s="840"/>
      <c r="AF653" s="840"/>
      <c r="AG653" s="840"/>
      <c r="AH653" s="840"/>
      <c r="AI653" s="888"/>
      <c r="AJ653" s="840"/>
    </row>
    <row r="654" spans="1:36" ht="15.75" customHeight="1">
      <c r="A654" s="840"/>
      <c r="B654" s="840"/>
      <c r="C654" s="840"/>
      <c r="D654" s="840"/>
      <c r="E654" s="840"/>
      <c r="F654" s="840"/>
      <c r="G654" s="840"/>
      <c r="H654" s="840"/>
      <c r="I654" s="840"/>
      <c r="J654" s="840"/>
      <c r="K654" s="840"/>
      <c r="L654" s="840"/>
      <c r="M654" s="840"/>
      <c r="N654" s="840"/>
      <c r="O654" s="840"/>
      <c r="P654" s="890"/>
      <c r="Q654" s="890"/>
      <c r="R654" s="840"/>
      <c r="S654" s="840"/>
      <c r="T654" s="840"/>
      <c r="U654" s="840"/>
      <c r="V654" s="840"/>
      <c r="W654" s="840"/>
      <c r="X654" s="840"/>
      <c r="Y654" s="840"/>
      <c r="Z654" s="840"/>
      <c r="AA654" s="840"/>
      <c r="AB654" s="840"/>
      <c r="AC654" s="840"/>
      <c r="AD654" s="888"/>
      <c r="AE654" s="840"/>
      <c r="AF654" s="840"/>
      <c r="AG654" s="840"/>
      <c r="AH654" s="840"/>
      <c r="AI654" s="888"/>
      <c r="AJ654" s="840"/>
    </row>
    <row r="655" spans="1:36" ht="15.75" customHeight="1">
      <c r="A655" s="840"/>
      <c r="B655" s="840"/>
      <c r="C655" s="840"/>
      <c r="D655" s="840"/>
      <c r="E655" s="840"/>
      <c r="F655" s="840"/>
      <c r="G655" s="840"/>
      <c r="H655" s="840"/>
      <c r="I655" s="840"/>
      <c r="J655" s="840"/>
      <c r="K655" s="840"/>
      <c r="L655" s="840"/>
      <c r="M655" s="840"/>
      <c r="N655" s="840"/>
      <c r="O655" s="840"/>
      <c r="P655" s="890"/>
      <c r="Q655" s="890"/>
      <c r="R655" s="840"/>
      <c r="S655" s="840"/>
      <c r="T655" s="840"/>
      <c r="U655" s="840"/>
      <c r="V655" s="840"/>
      <c r="W655" s="840"/>
      <c r="X655" s="840"/>
      <c r="Y655" s="840"/>
      <c r="Z655" s="840"/>
      <c r="AA655" s="840"/>
      <c r="AB655" s="840"/>
      <c r="AC655" s="840"/>
      <c r="AD655" s="888"/>
      <c r="AE655" s="840"/>
      <c r="AF655" s="840"/>
      <c r="AG655" s="840"/>
      <c r="AH655" s="840"/>
      <c r="AI655" s="888"/>
      <c r="AJ655" s="840"/>
    </row>
    <row r="656" spans="1:36" ht="15.75" customHeight="1">
      <c r="A656" s="840"/>
      <c r="B656" s="840"/>
      <c r="C656" s="840"/>
      <c r="D656" s="840"/>
      <c r="E656" s="840"/>
      <c r="F656" s="840"/>
      <c r="G656" s="840"/>
      <c r="H656" s="840"/>
      <c r="I656" s="840"/>
      <c r="J656" s="840"/>
      <c r="K656" s="840"/>
      <c r="L656" s="840"/>
      <c r="M656" s="840"/>
      <c r="N656" s="840"/>
      <c r="O656" s="840"/>
      <c r="P656" s="890"/>
      <c r="Q656" s="890"/>
      <c r="R656" s="840"/>
      <c r="S656" s="840"/>
      <c r="T656" s="840"/>
      <c r="U656" s="840"/>
      <c r="V656" s="840"/>
      <c r="W656" s="840"/>
      <c r="X656" s="840"/>
      <c r="Y656" s="840"/>
      <c r="Z656" s="840"/>
      <c r="AA656" s="840"/>
      <c r="AB656" s="840"/>
      <c r="AC656" s="840"/>
      <c r="AD656" s="888"/>
      <c r="AE656" s="840"/>
      <c r="AF656" s="840"/>
      <c r="AG656" s="840"/>
      <c r="AH656" s="840"/>
      <c r="AI656" s="888"/>
      <c r="AJ656" s="840"/>
    </row>
    <row r="657" spans="1:36" ht="15.75" customHeight="1">
      <c r="A657" s="840"/>
      <c r="B657" s="840"/>
      <c r="C657" s="840"/>
      <c r="D657" s="840"/>
      <c r="E657" s="840"/>
      <c r="F657" s="840"/>
      <c r="G657" s="840"/>
      <c r="H657" s="840"/>
      <c r="I657" s="840"/>
      <c r="J657" s="840"/>
      <c r="K657" s="840"/>
      <c r="L657" s="840"/>
      <c r="M657" s="840"/>
      <c r="N657" s="840"/>
      <c r="O657" s="840"/>
      <c r="P657" s="890"/>
      <c r="Q657" s="890"/>
      <c r="R657" s="840"/>
      <c r="S657" s="840"/>
      <c r="T657" s="840"/>
      <c r="U657" s="840"/>
      <c r="V657" s="840"/>
      <c r="W657" s="840"/>
      <c r="X657" s="840"/>
      <c r="Y657" s="840"/>
      <c r="Z657" s="840"/>
      <c r="AA657" s="840"/>
      <c r="AB657" s="840"/>
      <c r="AC657" s="840"/>
      <c r="AD657" s="888"/>
      <c r="AE657" s="840"/>
      <c r="AF657" s="840"/>
      <c r="AG657" s="840"/>
      <c r="AH657" s="840"/>
      <c r="AI657" s="888"/>
      <c r="AJ657" s="840"/>
    </row>
    <row r="658" spans="1:36" ht="15.75" customHeight="1">
      <c r="A658" s="840"/>
      <c r="B658" s="840"/>
      <c r="C658" s="840"/>
      <c r="D658" s="840"/>
      <c r="E658" s="840"/>
      <c r="F658" s="840"/>
      <c r="G658" s="840"/>
      <c r="H658" s="840"/>
      <c r="I658" s="840"/>
      <c r="J658" s="840"/>
      <c r="K658" s="840"/>
      <c r="L658" s="840"/>
      <c r="M658" s="840"/>
      <c r="N658" s="840"/>
      <c r="O658" s="840"/>
      <c r="P658" s="890"/>
      <c r="Q658" s="890"/>
      <c r="R658" s="840"/>
      <c r="S658" s="840"/>
      <c r="T658" s="840"/>
      <c r="U658" s="840"/>
      <c r="V658" s="840"/>
      <c r="W658" s="840"/>
      <c r="X658" s="840"/>
      <c r="Y658" s="840"/>
      <c r="Z658" s="840"/>
      <c r="AA658" s="840"/>
      <c r="AB658" s="840"/>
      <c r="AC658" s="840"/>
      <c r="AD658" s="888"/>
      <c r="AE658" s="840"/>
      <c r="AF658" s="840"/>
      <c r="AG658" s="840"/>
      <c r="AH658" s="840"/>
      <c r="AI658" s="888"/>
      <c r="AJ658" s="840"/>
    </row>
    <row r="659" spans="1:36" ht="15.75" customHeight="1">
      <c r="A659" s="840"/>
      <c r="B659" s="840"/>
      <c r="C659" s="840"/>
      <c r="D659" s="840"/>
      <c r="E659" s="840"/>
      <c r="F659" s="840"/>
      <c r="G659" s="840"/>
      <c r="H659" s="840"/>
      <c r="I659" s="840"/>
      <c r="J659" s="840"/>
      <c r="K659" s="840"/>
      <c r="L659" s="840"/>
      <c r="M659" s="840"/>
      <c r="N659" s="840"/>
      <c r="O659" s="840"/>
      <c r="P659" s="890"/>
      <c r="Q659" s="890"/>
      <c r="R659" s="840"/>
      <c r="S659" s="840"/>
      <c r="T659" s="840"/>
      <c r="U659" s="840"/>
      <c r="V659" s="840"/>
      <c r="W659" s="840"/>
      <c r="X659" s="840"/>
      <c r="Y659" s="840"/>
      <c r="Z659" s="840"/>
      <c r="AA659" s="840"/>
      <c r="AB659" s="840"/>
      <c r="AC659" s="840"/>
      <c r="AD659" s="888"/>
      <c r="AE659" s="840"/>
      <c r="AF659" s="840"/>
      <c r="AG659" s="840"/>
      <c r="AH659" s="840"/>
      <c r="AI659" s="888"/>
      <c r="AJ659" s="840"/>
    </row>
    <row r="660" spans="1:36" ht="15.75" customHeight="1">
      <c r="A660" s="840"/>
      <c r="B660" s="840"/>
      <c r="C660" s="840"/>
      <c r="D660" s="840"/>
      <c r="E660" s="840"/>
      <c r="F660" s="840"/>
      <c r="G660" s="840"/>
      <c r="H660" s="840"/>
      <c r="I660" s="840"/>
      <c r="J660" s="840"/>
      <c r="K660" s="840"/>
      <c r="L660" s="840"/>
      <c r="M660" s="840"/>
      <c r="N660" s="840"/>
      <c r="O660" s="840"/>
      <c r="P660" s="890"/>
      <c r="Q660" s="890"/>
      <c r="R660" s="840"/>
      <c r="S660" s="840"/>
      <c r="T660" s="840"/>
      <c r="U660" s="840"/>
      <c r="V660" s="840"/>
      <c r="W660" s="840"/>
      <c r="X660" s="840"/>
      <c r="Y660" s="840"/>
      <c r="Z660" s="840"/>
      <c r="AA660" s="840"/>
      <c r="AB660" s="840"/>
      <c r="AC660" s="840"/>
      <c r="AD660" s="888"/>
      <c r="AE660" s="840"/>
      <c r="AF660" s="840"/>
      <c r="AG660" s="840"/>
      <c r="AH660" s="840"/>
      <c r="AI660" s="888"/>
      <c r="AJ660" s="840"/>
    </row>
    <row r="661" spans="1:36" ht="15.75" customHeight="1">
      <c r="A661" s="840"/>
      <c r="B661" s="840"/>
      <c r="C661" s="840"/>
      <c r="D661" s="840"/>
      <c r="E661" s="840"/>
      <c r="F661" s="840"/>
      <c r="G661" s="840"/>
      <c r="H661" s="840"/>
      <c r="I661" s="840"/>
      <c r="J661" s="840"/>
      <c r="K661" s="840"/>
      <c r="L661" s="840"/>
      <c r="M661" s="840"/>
      <c r="N661" s="840"/>
      <c r="O661" s="840"/>
      <c r="P661" s="890"/>
      <c r="Q661" s="890"/>
      <c r="R661" s="840"/>
      <c r="S661" s="840"/>
      <c r="T661" s="840"/>
      <c r="U661" s="840"/>
      <c r="V661" s="840"/>
      <c r="W661" s="840"/>
      <c r="X661" s="840"/>
      <c r="Y661" s="840"/>
      <c r="Z661" s="840"/>
      <c r="AA661" s="840"/>
      <c r="AB661" s="840"/>
      <c r="AC661" s="840"/>
      <c r="AD661" s="888"/>
      <c r="AE661" s="840"/>
      <c r="AF661" s="840"/>
      <c r="AG661" s="840"/>
      <c r="AH661" s="840"/>
      <c r="AI661" s="888"/>
      <c r="AJ661" s="840"/>
    </row>
    <row r="662" spans="1:36" ht="15.75" customHeight="1">
      <c r="A662" s="840"/>
      <c r="B662" s="840"/>
      <c r="C662" s="840"/>
      <c r="D662" s="840"/>
      <c r="E662" s="840"/>
      <c r="F662" s="840"/>
      <c r="G662" s="840"/>
      <c r="H662" s="840"/>
      <c r="I662" s="840"/>
      <c r="J662" s="840"/>
      <c r="K662" s="840"/>
      <c r="L662" s="840"/>
      <c r="M662" s="840"/>
      <c r="N662" s="840"/>
      <c r="O662" s="840"/>
      <c r="P662" s="890"/>
      <c r="Q662" s="890"/>
      <c r="R662" s="840"/>
      <c r="S662" s="840"/>
      <c r="T662" s="840"/>
      <c r="U662" s="840"/>
      <c r="V662" s="840"/>
      <c r="W662" s="840"/>
      <c r="X662" s="840"/>
      <c r="Y662" s="840"/>
      <c r="Z662" s="840"/>
      <c r="AA662" s="840"/>
      <c r="AB662" s="840"/>
      <c r="AC662" s="840"/>
      <c r="AD662" s="888"/>
      <c r="AE662" s="840"/>
      <c r="AF662" s="840"/>
      <c r="AG662" s="840"/>
      <c r="AH662" s="840"/>
      <c r="AI662" s="888"/>
      <c r="AJ662" s="840"/>
    </row>
    <row r="663" spans="1:36" ht="15.75" customHeight="1">
      <c r="A663" s="840"/>
      <c r="B663" s="840"/>
      <c r="C663" s="840"/>
      <c r="D663" s="840"/>
      <c r="E663" s="840"/>
      <c r="F663" s="840"/>
      <c r="G663" s="840"/>
      <c r="H663" s="840"/>
      <c r="I663" s="840"/>
      <c r="J663" s="840"/>
      <c r="K663" s="840"/>
      <c r="L663" s="840"/>
      <c r="M663" s="840"/>
      <c r="N663" s="840"/>
      <c r="O663" s="840"/>
      <c r="P663" s="890"/>
      <c r="Q663" s="890"/>
      <c r="R663" s="840"/>
      <c r="S663" s="840"/>
      <c r="T663" s="840"/>
      <c r="U663" s="840"/>
      <c r="V663" s="840"/>
      <c r="W663" s="840"/>
      <c r="X663" s="840"/>
      <c r="Y663" s="840"/>
      <c r="Z663" s="840"/>
      <c r="AA663" s="840"/>
      <c r="AB663" s="840"/>
      <c r="AC663" s="840"/>
      <c r="AD663" s="888"/>
      <c r="AE663" s="840"/>
      <c r="AF663" s="840"/>
      <c r="AG663" s="840"/>
      <c r="AH663" s="840"/>
      <c r="AI663" s="888"/>
      <c r="AJ663" s="840"/>
    </row>
    <row r="664" spans="1:36" ht="15.75" customHeight="1">
      <c r="A664" s="840"/>
      <c r="B664" s="840"/>
      <c r="C664" s="840"/>
      <c r="D664" s="840"/>
      <c r="E664" s="840"/>
      <c r="F664" s="840"/>
      <c r="G664" s="840"/>
      <c r="H664" s="840"/>
      <c r="I664" s="840"/>
      <c r="J664" s="840"/>
      <c r="K664" s="840"/>
      <c r="L664" s="840"/>
      <c r="M664" s="840"/>
      <c r="N664" s="840"/>
      <c r="O664" s="840"/>
      <c r="P664" s="890"/>
      <c r="Q664" s="890"/>
      <c r="R664" s="840"/>
      <c r="S664" s="840"/>
      <c r="T664" s="840"/>
      <c r="U664" s="840"/>
      <c r="V664" s="840"/>
      <c r="W664" s="840"/>
      <c r="X664" s="840"/>
      <c r="Y664" s="840"/>
      <c r="Z664" s="840"/>
      <c r="AA664" s="840"/>
      <c r="AB664" s="840"/>
      <c r="AC664" s="840"/>
      <c r="AD664" s="888"/>
      <c r="AE664" s="840"/>
      <c r="AF664" s="840"/>
      <c r="AG664" s="840"/>
      <c r="AH664" s="840"/>
      <c r="AI664" s="888"/>
      <c r="AJ664" s="840"/>
    </row>
    <row r="665" spans="1:36" ht="15.75" customHeight="1">
      <c r="A665" s="840"/>
      <c r="B665" s="840"/>
      <c r="C665" s="840"/>
      <c r="D665" s="840"/>
      <c r="E665" s="840"/>
      <c r="F665" s="840"/>
      <c r="G665" s="840"/>
      <c r="H665" s="840"/>
      <c r="I665" s="840"/>
      <c r="J665" s="840"/>
      <c r="K665" s="840"/>
      <c r="L665" s="840"/>
      <c r="M665" s="840"/>
      <c r="N665" s="840"/>
      <c r="O665" s="840"/>
      <c r="P665" s="890"/>
      <c r="Q665" s="890"/>
      <c r="R665" s="840"/>
      <c r="S665" s="840"/>
      <c r="T665" s="840"/>
      <c r="U665" s="840"/>
      <c r="V665" s="840"/>
      <c r="W665" s="840"/>
      <c r="X665" s="840"/>
      <c r="Y665" s="840"/>
      <c r="Z665" s="840"/>
      <c r="AA665" s="840"/>
      <c r="AB665" s="840"/>
      <c r="AC665" s="840"/>
      <c r="AD665" s="888"/>
      <c r="AE665" s="840"/>
      <c r="AF665" s="840"/>
      <c r="AG665" s="840"/>
      <c r="AH665" s="840"/>
      <c r="AI665" s="888"/>
      <c r="AJ665" s="840"/>
    </row>
    <row r="666" spans="1:36" ht="15.75" customHeight="1">
      <c r="A666" s="840"/>
      <c r="B666" s="840"/>
      <c r="C666" s="840"/>
      <c r="D666" s="840"/>
      <c r="E666" s="840"/>
      <c r="F666" s="840"/>
      <c r="G666" s="840"/>
      <c r="H666" s="840"/>
      <c r="I666" s="840"/>
      <c r="J666" s="840"/>
      <c r="K666" s="840"/>
      <c r="L666" s="840"/>
      <c r="M666" s="840"/>
      <c r="N666" s="840"/>
      <c r="O666" s="840"/>
      <c r="P666" s="890"/>
      <c r="Q666" s="890"/>
      <c r="R666" s="840"/>
      <c r="S666" s="840"/>
      <c r="T666" s="840"/>
      <c r="U666" s="840"/>
      <c r="V666" s="840"/>
      <c r="W666" s="840"/>
      <c r="X666" s="840"/>
      <c r="Y666" s="840"/>
      <c r="Z666" s="840"/>
      <c r="AA666" s="840"/>
      <c r="AB666" s="840"/>
      <c r="AC666" s="840"/>
      <c r="AD666" s="888"/>
      <c r="AE666" s="840"/>
      <c r="AF666" s="840"/>
      <c r="AG666" s="840"/>
      <c r="AH666" s="840"/>
      <c r="AI666" s="888"/>
      <c r="AJ666" s="840"/>
    </row>
    <row r="667" spans="1:36" ht="15.75" customHeight="1">
      <c r="A667" s="840"/>
      <c r="B667" s="840"/>
      <c r="C667" s="840"/>
      <c r="D667" s="840"/>
      <c r="E667" s="840"/>
      <c r="F667" s="840"/>
      <c r="G667" s="840"/>
      <c r="H667" s="840"/>
      <c r="I667" s="840"/>
      <c r="J667" s="840"/>
      <c r="K667" s="840"/>
      <c r="L667" s="840"/>
      <c r="M667" s="840"/>
      <c r="N667" s="840"/>
      <c r="O667" s="840"/>
      <c r="P667" s="890"/>
      <c r="Q667" s="890"/>
      <c r="R667" s="840"/>
      <c r="S667" s="840"/>
      <c r="T667" s="840"/>
      <c r="U667" s="840"/>
      <c r="V667" s="840"/>
      <c r="W667" s="840"/>
      <c r="X667" s="840"/>
      <c r="Y667" s="840"/>
      <c r="Z667" s="840"/>
      <c r="AA667" s="840"/>
      <c r="AB667" s="840"/>
      <c r="AC667" s="840"/>
      <c r="AD667" s="888"/>
      <c r="AE667" s="840"/>
      <c r="AF667" s="840"/>
      <c r="AG667" s="840"/>
      <c r="AH667" s="840"/>
      <c r="AI667" s="888"/>
      <c r="AJ667" s="840"/>
    </row>
    <row r="668" spans="1:36" ht="15.75" customHeight="1">
      <c r="A668" s="840"/>
      <c r="B668" s="840"/>
      <c r="C668" s="840"/>
      <c r="D668" s="840"/>
      <c r="E668" s="840"/>
      <c r="F668" s="840"/>
      <c r="G668" s="840"/>
      <c r="H668" s="840"/>
      <c r="I668" s="840"/>
      <c r="J668" s="840"/>
      <c r="K668" s="840"/>
      <c r="L668" s="840"/>
      <c r="M668" s="840"/>
      <c r="N668" s="840"/>
      <c r="O668" s="840"/>
      <c r="P668" s="890"/>
      <c r="Q668" s="890"/>
      <c r="R668" s="840"/>
      <c r="S668" s="840"/>
      <c r="T668" s="840"/>
      <c r="U668" s="840"/>
      <c r="V668" s="840"/>
      <c r="W668" s="840"/>
      <c r="X668" s="840"/>
      <c r="Y668" s="840"/>
      <c r="Z668" s="840"/>
      <c r="AA668" s="840"/>
      <c r="AB668" s="840"/>
      <c r="AC668" s="840"/>
      <c r="AD668" s="888"/>
      <c r="AE668" s="840"/>
      <c r="AF668" s="840"/>
      <c r="AG668" s="840"/>
      <c r="AH668" s="840"/>
      <c r="AI668" s="888"/>
      <c r="AJ668" s="840"/>
    </row>
    <row r="669" spans="1:36" ht="15.75" customHeight="1">
      <c r="A669" s="840"/>
      <c r="B669" s="840"/>
      <c r="C669" s="840"/>
      <c r="D669" s="840"/>
      <c r="E669" s="840"/>
      <c r="F669" s="840"/>
      <c r="G669" s="840"/>
      <c r="H669" s="840"/>
      <c r="I669" s="840"/>
      <c r="J669" s="840"/>
      <c r="K669" s="840"/>
      <c r="L669" s="840"/>
      <c r="M669" s="840"/>
      <c r="N669" s="840"/>
      <c r="O669" s="840"/>
      <c r="P669" s="890"/>
      <c r="Q669" s="890"/>
      <c r="R669" s="840"/>
      <c r="S669" s="840"/>
      <c r="T669" s="840"/>
      <c r="U669" s="840"/>
      <c r="V669" s="840"/>
      <c r="W669" s="840"/>
      <c r="X669" s="840"/>
      <c r="Y669" s="840"/>
      <c r="Z669" s="840"/>
      <c r="AA669" s="840"/>
      <c r="AB669" s="840"/>
      <c r="AC669" s="840"/>
      <c r="AD669" s="888"/>
      <c r="AE669" s="840"/>
      <c r="AF669" s="840"/>
      <c r="AG669" s="840"/>
      <c r="AH669" s="840"/>
      <c r="AI669" s="888"/>
      <c r="AJ669" s="840"/>
    </row>
    <row r="670" spans="1:36" ht="15.75" customHeight="1">
      <c r="A670" s="840"/>
      <c r="B670" s="840"/>
      <c r="C670" s="840"/>
      <c r="D670" s="840"/>
      <c r="E670" s="840"/>
      <c r="F670" s="840"/>
      <c r="G670" s="840"/>
      <c r="H670" s="840"/>
      <c r="I670" s="840"/>
      <c r="J670" s="840"/>
      <c r="K670" s="840"/>
      <c r="L670" s="840"/>
      <c r="M670" s="840"/>
      <c r="N670" s="840"/>
      <c r="O670" s="840"/>
      <c r="P670" s="890"/>
      <c r="Q670" s="890"/>
      <c r="R670" s="840"/>
      <c r="S670" s="840"/>
      <c r="T670" s="840"/>
      <c r="U670" s="840"/>
      <c r="V670" s="840"/>
      <c r="W670" s="840"/>
      <c r="X670" s="840"/>
      <c r="Y670" s="840"/>
      <c r="Z670" s="840"/>
      <c r="AA670" s="840"/>
      <c r="AB670" s="840"/>
      <c r="AC670" s="840"/>
      <c r="AD670" s="888"/>
      <c r="AE670" s="840"/>
      <c r="AF670" s="840"/>
      <c r="AG670" s="840"/>
      <c r="AH670" s="840"/>
      <c r="AI670" s="888"/>
      <c r="AJ670" s="840"/>
    </row>
    <row r="671" spans="1:36" ht="15.75" customHeight="1">
      <c r="A671" s="840"/>
      <c r="B671" s="840"/>
      <c r="C671" s="840"/>
      <c r="D671" s="840"/>
      <c r="E671" s="840"/>
      <c r="F671" s="840"/>
      <c r="G671" s="840"/>
      <c r="H671" s="840"/>
      <c r="I671" s="840"/>
      <c r="J671" s="840"/>
      <c r="K671" s="840"/>
      <c r="L671" s="840"/>
      <c r="M671" s="840"/>
      <c r="N671" s="840"/>
      <c r="O671" s="840"/>
      <c r="P671" s="890"/>
      <c r="Q671" s="890"/>
      <c r="R671" s="840"/>
      <c r="S671" s="840"/>
      <c r="T671" s="840"/>
      <c r="U671" s="840"/>
      <c r="V671" s="840"/>
      <c r="W671" s="840"/>
      <c r="X671" s="840"/>
      <c r="Y671" s="840"/>
      <c r="Z671" s="840"/>
      <c r="AA671" s="840"/>
      <c r="AB671" s="840"/>
      <c r="AC671" s="840"/>
      <c r="AD671" s="888"/>
      <c r="AE671" s="840"/>
      <c r="AF671" s="840"/>
      <c r="AG671" s="840"/>
      <c r="AH671" s="840"/>
      <c r="AI671" s="888"/>
      <c r="AJ671" s="840"/>
    </row>
    <row r="672" spans="1:36" ht="15.75" customHeight="1">
      <c r="A672" s="840"/>
      <c r="B672" s="840"/>
      <c r="C672" s="840"/>
      <c r="D672" s="840"/>
      <c r="E672" s="840"/>
      <c r="F672" s="840"/>
      <c r="G672" s="840"/>
      <c r="H672" s="840"/>
      <c r="I672" s="840"/>
      <c r="J672" s="840"/>
      <c r="K672" s="840"/>
      <c r="L672" s="840"/>
      <c r="M672" s="840"/>
      <c r="N672" s="840"/>
      <c r="O672" s="840"/>
      <c r="P672" s="890"/>
      <c r="Q672" s="890"/>
      <c r="R672" s="840"/>
      <c r="S672" s="840"/>
      <c r="T672" s="840"/>
      <c r="U672" s="840"/>
      <c r="V672" s="840"/>
      <c r="W672" s="840"/>
      <c r="X672" s="840"/>
      <c r="Y672" s="840"/>
      <c r="Z672" s="840"/>
      <c r="AA672" s="840"/>
      <c r="AB672" s="840"/>
      <c r="AC672" s="840"/>
      <c r="AD672" s="888"/>
      <c r="AE672" s="840"/>
      <c r="AF672" s="840"/>
      <c r="AG672" s="840"/>
      <c r="AH672" s="840"/>
      <c r="AI672" s="888"/>
      <c r="AJ672" s="840"/>
    </row>
    <row r="673" spans="1:36" ht="15.75" customHeight="1">
      <c r="A673" s="840"/>
      <c r="B673" s="840"/>
      <c r="C673" s="840"/>
      <c r="D673" s="840"/>
      <c r="E673" s="840"/>
      <c r="F673" s="840"/>
      <c r="G673" s="840"/>
      <c r="H673" s="840"/>
      <c r="I673" s="840"/>
      <c r="J673" s="840"/>
      <c r="K673" s="840"/>
      <c r="L673" s="840"/>
      <c r="M673" s="840"/>
      <c r="N673" s="840"/>
      <c r="O673" s="840"/>
      <c r="P673" s="890"/>
      <c r="Q673" s="890"/>
      <c r="R673" s="840"/>
      <c r="S673" s="840"/>
      <c r="T673" s="840"/>
      <c r="U673" s="840"/>
      <c r="V673" s="840"/>
      <c r="W673" s="840"/>
      <c r="X673" s="840"/>
      <c r="Y673" s="840"/>
      <c r="Z673" s="840"/>
      <c r="AA673" s="840"/>
      <c r="AB673" s="840"/>
      <c r="AC673" s="840"/>
      <c r="AD673" s="888"/>
      <c r="AE673" s="840"/>
      <c r="AF673" s="840"/>
      <c r="AG673" s="840"/>
      <c r="AH673" s="840"/>
      <c r="AI673" s="888"/>
      <c r="AJ673" s="840"/>
    </row>
    <row r="674" spans="1:36" ht="15.75" customHeight="1">
      <c r="A674" s="840"/>
      <c r="B674" s="840"/>
      <c r="C674" s="840"/>
      <c r="D674" s="840"/>
      <c r="E674" s="840"/>
      <c r="F674" s="840"/>
      <c r="G674" s="840"/>
      <c r="H674" s="840"/>
      <c r="I674" s="840"/>
      <c r="J674" s="840"/>
      <c r="K674" s="840"/>
      <c r="L674" s="840"/>
      <c r="M674" s="840"/>
      <c r="N674" s="840"/>
      <c r="O674" s="840"/>
      <c r="P674" s="890"/>
      <c r="Q674" s="890"/>
      <c r="R674" s="840"/>
      <c r="S674" s="840"/>
      <c r="T674" s="840"/>
      <c r="U674" s="840"/>
      <c r="V674" s="840"/>
      <c r="W674" s="840"/>
      <c r="X674" s="840"/>
      <c r="Y674" s="840"/>
      <c r="Z674" s="840"/>
      <c r="AA674" s="840"/>
      <c r="AB674" s="840"/>
      <c r="AC674" s="840"/>
      <c r="AD674" s="888"/>
      <c r="AE674" s="840"/>
      <c r="AF674" s="840"/>
      <c r="AG674" s="840"/>
      <c r="AH674" s="840"/>
      <c r="AI674" s="888"/>
      <c r="AJ674" s="840"/>
    </row>
    <row r="675" spans="1:36" ht="15.75" customHeight="1">
      <c r="A675" s="840"/>
      <c r="B675" s="840"/>
      <c r="C675" s="840"/>
      <c r="D675" s="840"/>
      <c r="E675" s="840"/>
      <c r="F675" s="840"/>
      <c r="G675" s="840"/>
      <c r="H675" s="840"/>
      <c r="I675" s="840"/>
      <c r="J675" s="840"/>
      <c r="K675" s="840"/>
      <c r="L675" s="840"/>
      <c r="M675" s="840"/>
      <c r="N675" s="840"/>
      <c r="O675" s="840"/>
      <c r="P675" s="890"/>
      <c r="Q675" s="890"/>
      <c r="R675" s="840"/>
      <c r="S675" s="840"/>
      <c r="T675" s="840"/>
      <c r="U675" s="840"/>
      <c r="V675" s="840"/>
      <c r="W675" s="840"/>
      <c r="X675" s="840"/>
      <c r="Y675" s="840"/>
      <c r="Z675" s="840"/>
      <c r="AA675" s="840"/>
      <c r="AB675" s="840"/>
      <c r="AC675" s="840"/>
      <c r="AD675" s="888"/>
      <c r="AE675" s="840"/>
      <c r="AF675" s="840"/>
      <c r="AG675" s="840"/>
      <c r="AH675" s="840"/>
      <c r="AI675" s="888"/>
      <c r="AJ675" s="840"/>
    </row>
    <row r="676" spans="1:36" ht="15.75" customHeight="1">
      <c r="A676" s="840"/>
      <c r="B676" s="840"/>
      <c r="C676" s="840"/>
      <c r="D676" s="840"/>
      <c r="E676" s="840"/>
      <c r="F676" s="840"/>
      <c r="G676" s="840"/>
      <c r="H676" s="840"/>
      <c r="I676" s="840"/>
      <c r="J676" s="840"/>
      <c r="K676" s="840"/>
      <c r="L676" s="840"/>
      <c r="M676" s="840"/>
      <c r="N676" s="840"/>
      <c r="O676" s="840"/>
      <c r="P676" s="890"/>
      <c r="Q676" s="890"/>
      <c r="R676" s="840"/>
      <c r="S676" s="840"/>
      <c r="T676" s="840"/>
      <c r="U676" s="840"/>
      <c r="V676" s="840"/>
      <c r="W676" s="840"/>
      <c r="X676" s="840"/>
      <c r="Y676" s="840"/>
      <c r="Z676" s="840"/>
      <c r="AA676" s="840"/>
      <c r="AB676" s="840"/>
      <c r="AC676" s="840"/>
      <c r="AD676" s="888"/>
      <c r="AE676" s="840"/>
      <c r="AF676" s="840"/>
      <c r="AG676" s="840"/>
      <c r="AH676" s="840"/>
      <c r="AI676" s="888"/>
      <c r="AJ676" s="840"/>
    </row>
    <row r="677" spans="1:36" ht="15.75" customHeight="1">
      <c r="A677" s="840"/>
      <c r="B677" s="840"/>
      <c r="C677" s="840"/>
      <c r="D677" s="840"/>
      <c r="E677" s="840"/>
      <c r="F677" s="840"/>
      <c r="G677" s="840"/>
      <c r="H677" s="840"/>
      <c r="I677" s="840"/>
      <c r="J677" s="840"/>
      <c r="K677" s="840"/>
      <c r="L677" s="840"/>
      <c r="M677" s="840"/>
      <c r="N677" s="840"/>
      <c r="O677" s="840"/>
      <c r="P677" s="890"/>
      <c r="Q677" s="890"/>
      <c r="R677" s="840"/>
      <c r="S677" s="840"/>
      <c r="T677" s="840"/>
      <c r="U677" s="840"/>
      <c r="V677" s="840"/>
      <c r="W677" s="840"/>
      <c r="X677" s="840"/>
      <c r="Y677" s="840"/>
      <c r="Z677" s="840"/>
      <c r="AA677" s="840"/>
      <c r="AB677" s="840"/>
      <c r="AC677" s="840"/>
      <c r="AD677" s="888"/>
      <c r="AE677" s="840"/>
      <c r="AF677" s="840"/>
      <c r="AG677" s="840"/>
      <c r="AH677" s="840"/>
      <c r="AI677" s="888"/>
      <c r="AJ677" s="840"/>
    </row>
    <row r="678" spans="1:36" ht="15.75" customHeight="1">
      <c r="A678" s="840"/>
      <c r="B678" s="840"/>
      <c r="C678" s="840"/>
      <c r="D678" s="840"/>
      <c r="E678" s="840"/>
      <c r="F678" s="840"/>
      <c r="G678" s="840"/>
      <c r="H678" s="840"/>
      <c r="I678" s="840"/>
      <c r="J678" s="840"/>
      <c r="K678" s="840"/>
      <c r="L678" s="840"/>
      <c r="M678" s="840"/>
      <c r="N678" s="840"/>
      <c r="O678" s="840"/>
      <c r="P678" s="890"/>
      <c r="Q678" s="890"/>
      <c r="R678" s="840"/>
      <c r="S678" s="840"/>
      <c r="T678" s="840"/>
      <c r="U678" s="840"/>
      <c r="V678" s="840"/>
      <c r="W678" s="840"/>
      <c r="X678" s="840"/>
      <c r="Y678" s="840"/>
      <c r="Z678" s="840"/>
      <c r="AA678" s="840"/>
      <c r="AB678" s="840"/>
      <c r="AC678" s="840"/>
      <c r="AD678" s="888"/>
      <c r="AE678" s="840"/>
      <c r="AF678" s="840"/>
      <c r="AG678" s="840"/>
      <c r="AH678" s="840"/>
      <c r="AI678" s="888"/>
      <c r="AJ678" s="840"/>
    </row>
    <row r="679" spans="1:36" ht="15.75" customHeight="1">
      <c r="A679" s="840"/>
      <c r="B679" s="840"/>
      <c r="C679" s="840"/>
      <c r="D679" s="840"/>
      <c r="E679" s="840"/>
      <c r="F679" s="840"/>
      <c r="G679" s="840"/>
      <c r="H679" s="840"/>
      <c r="I679" s="840"/>
      <c r="J679" s="840"/>
      <c r="K679" s="840"/>
      <c r="L679" s="840"/>
      <c r="M679" s="840"/>
      <c r="N679" s="840"/>
      <c r="O679" s="840"/>
      <c r="P679" s="890"/>
      <c r="Q679" s="890"/>
      <c r="R679" s="840"/>
      <c r="S679" s="840"/>
      <c r="T679" s="840"/>
      <c r="U679" s="840"/>
      <c r="V679" s="840"/>
      <c r="W679" s="840"/>
      <c r="X679" s="840"/>
      <c r="Y679" s="840"/>
      <c r="Z679" s="840"/>
      <c r="AA679" s="840"/>
      <c r="AB679" s="840"/>
      <c r="AC679" s="840"/>
      <c r="AD679" s="888"/>
      <c r="AE679" s="840"/>
      <c r="AF679" s="840"/>
      <c r="AG679" s="840"/>
      <c r="AH679" s="840"/>
      <c r="AI679" s="888"/>
      <c r="AJ679" s="840"/>
    </row>
    <row r="680" spans="1:36" ht="15.75" customHeight="1">
      <c r="A680" s="840"/>
      <c r="B680" s="840"/>
      <c r="C680" s="840"/>
      <c r="D680" s="840"/>
      <c r="E680" s="840"/>
      <c r="F680" s="840"/>
      <c r="G680" s="840"/>
      <c r="H680" s="840"/>
      <c r="I680" s="840"/>
      <c r="J680" s="840"/>
      <c r="K680" s="840"/>
      <c r="L680" s="840"/>
      <c r="M680" s="840"/>
      <c r="N680" s="840"/>
      <c r="O680" s="840"/>
      <c r="P680" s="890"/>
      <c r="Q680" s="890"/>
      <c r="R680" s="840"/>
      <c r="S680" s="840"/>
      <c r="T680" s="840"/>
      <c r="U680" s="840"/>
      <c r="V680" s="840"/>
      <c r="W680" s="840"/>
      <c r="X680" s="840"/>
      <c r="Y680" s="840"/>
      <c r="Z680" s="840"/>
      <c r="AA680" s="840"/>
      <c r="AB680" s="840"/>
      <c r="AC680" s="840"/>
      <c r="AD680" s="888"/>
      <c r="AE680" s="840"/>
      <c r="AF680" s="840"/>
      <c r="AG680" s="840"/>
      <c r="AH680" s="840"/>
      <c r="AI680" s="888"/>
      <c r="AJ680" s="840"/>
    </row>
    <row r="681" spans="1:36" ht="15.75" customHeight="1">
      <c r="A681" s="840"/>
      <c r="B681" s="840"/>
      <c r="C681" s="840"/>
      <c r="D681" s="840"/>
      <c r="E681" s="840"/>
      <c r="F681" s="840"/>
      <c r="G681" s="840"/>
      <c r="H681" s="840"/>
      <c r="I681" s="840"/>
      <c r="J681" s="840"/>
      <c r="K681" s="840"/>
      <c r="L681" s="840"/>
      <c r="M681" s="840"/>
      <c r="N681" s="840"/>
      <c r="O681" s="840"/>
      <c r="P681" s="890"/>
      <c r="Q681" s="890"/>
      <c r="R681" s="840"/>
      <c r="S681" s="840"/>
      <c r="T681" s="840"/>
      <c r="U681" s="840"/>
      <c r="V681" s="840"/>
      <c r="W681" s="840"/>
      <c r="X681" s="840"/>
      <c r="Y681" s="840"/>
      <c r="Z681" s="840"/>
      <c r="AA681" s="840"/>
      <c r="AB681" s="840"/>
      <c r="AC681" s="840"/>
      <c r="AD681" s="888"/>
      <c r="AE681" s="840"/>
      <c r="AF681" s="840"/>
      <c r="AG681" s="840"/>
      <c r="AH681" s="840"/>
      <c r="AI681" s="888"/>
      <c r="AJ681" s="840"/>
    </row>
    <row r="682" spans="1:36" ht="15.75" customHeight="1">
      <c r="A682" s="840"/>
      <c r="B682" s="840"/>
      <c r="C682" s="840"/>
      <c r="D682" s="840"/>
      <c r="E682" s="840"/>
      <c r="F682" s="840"/>
      <c r="G682" s="840"/>
      <c r="H682" s="840"/>
      <c r="I682" s="840"/>
      <c r="J682" s="840"/>
      <c r="K682" s="840"/>
      <c r="L682" s="840"/>
      <c r="M682" s="840"/>
      <c r="N682" s="840"/>
      <c r="O682" s="840"/>
      <c r="P682" s="890"/>
      <c r="Q682" s="890"/>
      <c r="R682" s="840"/>
      <c r="S682" s="840"/>
      <c r="T682" s="840"/>
      <c r="U682" s="840"/>
      <c r="V682" s="840"/>
      <c r="W682" s="840"/>
      <c r="X682" s="840"/>
      <c r="Y682" s="840"/>
      <c r="Z682" s="840"/>
      <c r="AA682" s="840"/>
      <c r="AB682" s="840"/>
      <c r="AC682" s="840"/>
      <c r="AD682" s="888"/>
      <c r="AE682" s="840"/>
      <c r="AF682" s="840"/>
      <c r="AG682" s="840"/>
      <c r="AH682" s="840"/>
      <c r="AI682" s="888"/>
      <c r="AJ682" s="840"/>
    </row>
    <row r="683" spans="1:36" ht="15.75" customHeight="1">
      <c r="A683" s="840"/>
      <c r="B683" s="840"/>
      <c r="C683" s="840"/>
      <c r="D683" s="840"/>
      <c r="E683" s="840"/>
      <c r="F683" s="840"/>
      <c r="G683" s="840"/>
      <c r="H683" s="840"/>
      <c r="I683" s="840"/>
      <c r="J683" s="840"/>
      <c r="K683" s="840"/>
      <c r="L683" s="840"/>
      <c r="M683" s="840"/>
      <c r="N683" s="840"/>
      <c r="O683" s="840"/>
      <c r="P683" s="890"/>
      <c r="Q683" s="890"/>
      <c r="R683" s="840"/>
      <c r="S683" s="840"/>
      <c r="T683" s="840"/>
      <c r="U683" s="840"/>
      <c r="V683" s="840"/>
      <c r="W683" s="840"/>
      <c r="X683" s="840"/>
      <c r="Y683" s="840"/>
      <c r="Z683" s="840"/>
      <c r="AA683" s="840"/>
      <c r="AB683" s="840"/>
      <c r="AC683" s="840"/>
      <c r="AD683" s="888"/>
      <c r="AE683" s="840"/>
      <c r="AF683" s="840"/>
      <c r="AG683" s="840"/>
      <c r="AH683" s="840"/>
      <c r="AI683" s="888"/>
      <c r="AJ683" s="840"/>
    </row>
    <row r="684" spans="1:36" ht="15.75" customHeight="1">
      <c r="A684" s="840"/>
      <c r="B684" s="840"/>
      <c r="C684" s="840"/>
      <c r="D684" s="840"/>
      <c r="E684" s="840"/>
      <c r="F684" s="840"/>
      <c r="G684" s="840"/>
      <c r="H684" s="840"/>
      <c r="I684" s="840"/>
      <c r="J684" s="840"/>
      <c r="K684" s="840"/>
      <c r="L684" s="840"/>
      <c r="M684" s="840"/>
      <c r="N684" s="840"/>
      <c r="O684" s="840"/>
      <c r="P684" s="890"/>
      <c r="Q684" s="890"/>
      <c r="R684" s="840"/>
      <c r="S684" s="840"/>
      <c r="T684" s="840"/>
      <c r="U684" s="840"/>
      <c r="V684" s="840"/>
      <c r="W684" s="840"/>
      <c r="X684" s="840"/>
      <c r="Y684" s="840"/>
      <c r="Z684" s="840"/>
      <c r="AA684" s="840"/>
      <c r="AB684" s="840"/>
      <c r="AC684" s="840"/>
      <c r="AD684" s="888"/>
      <c r="AE684" s="840"/>
      <c r="AF684" s="840"/>
      <c r="AG684" s="840"/>
      <c r="AH684" s="840"/>
      <c r="AI684" s="888"/>
      <c r="AJ684" s="840"/>
    </row>
    <row r="685" spans="1:36" ht="15.75" customHeight="1">
      <c r="A685" s="840"/>
      <c r="B685" s="840"/>
      <c r="C685" s="840"/>
      <c r="D685" s="840"/>
      <c r="E685" s="840"/>
      <c r="F685" s="840"/>
      <c r="G685" s="840"/>
      <c r="H685" s="840"/>
      <c r="I685" s="840"/>
      <c r="J685" s="840"/>
      <c r="K685" s="840"/>
      <c r="L685" s="840"/>
      <c r="M685" s="840"/>
      <c r="N685" s="840"/>
      <c r="O685" s="840"/>
      <c r="P685" s="890"/>
      <c r="Q685" s="890"/>
      <c r="R685" s="840"/>
      <c r="S685" s="840"/>
      <c r="T685" s="840"/>
      <c r="U685" s="840"/>
      <c r="V685" s="840"/>
      <c r="W685" s="840"/>
      <c r="X685" s="840"/>
      <c r="Y685" s="840"/>
      <c r="Z685" s="840"/>
      <c r="AA685" s="840"/>
      <c r="AB685" s="840"/>
      <c r="AC685" s="840"/>
      <c r="AD685" s="888"/>
      <c r="AE685" s="840"/>
      <c r="AF685" s="840"/>
      <c r="AG685" s="840"/>
      <c r="AH685" s="840"/>
      <c r="AI685" s="888"/>
      <c r="AJ685" s="840"/>
    </row>
    <row r="686" spans="1:36" ht="15.75" customHeight="1">
      <c r="A686" s="840"/>
      <c r="B686" s="840"/>
      <c r="C686" s="840"/>
      <c r="D686" s="840"/>
      <c r="E686" s="840"/>
      <c r="F686" s="840"/>
      <c r="G686" s="840"/>
      <c r="H686" s="840"/>
      <c r="I686" s="840"/>
      <c r="J686" s="840"/>
      <c r="K686" s="840"/>
      <c r="L686" s="840"/>
      <c r="M686" s="840"/>
      <c r="N686" s="840"/>
      <c r="O686" s="840"/>
      <c r="P686" s="890"/>
      <c r="Q686" s="890"/>
      <c r="R686" s="840"/>
      <c r="S686" s="840"/>
      <c r="T686" s="840"/>
      <c r="U686" s="840"/>
      <c r="V686" s="840"/>
      <c r="W686" s="840"/>
      <c r="X686" s="840"/>
      <c r="Y686" s="840"/>
      <c r="Z686" s="840"/>
      <c r="AA686" s="840"/>
      <c r="AB686" s="840"/>
      <c r="AC686" s="840"/>
      <c r="AD686" s="888"/>
      <c r="AE686" s="840"/>
      <c r="AF686" s="840"/>
      <c r="AG686" s="840"/>
      <c r="AH686" s="840"/>
      <c r="AI686" s="888"/>
      <c r="AJ686" s="840"/>
    </row>
    <row r="687" spans="1:36" ht="15.75" customHeight="1">
      <c r="A687" s="840"/>
      <c r="B687" s="840"/>
      <c r="C687" s="840"/>
      <c r="D687" s="840"/>
      <c r="E687" s="840"/>
      <c r="F687" s="840"/>
      <c r="G687" s="840"/>
      <c r="H687" s="840"/>
      <c r="I687" s="840"/>
      <c r="J687" s="840"/>
      <c r="K687" s="840"/>
      <c r="L687" s="840"/>
      <c r="M687" s="840"/>
      <c r="N687" s="840"/>
      <c r="O687" s="840"/>
      <c r="P687" s="890"/>
      <c r="Q687" s="890"/>
      <c r="R687" s="840"/>
      <c r="S687" s="840"/>
      <c r="T687" s="840"/>
      <c r="U687" s="840"/>
      <c r="V687" s="840"/>
      <c r="W687" s="840"/>
      <c r="X687" s="840"/>
      <c r="Y687" s="840"/>
      <c r="Z687" s="840"/>
      <c r="AA687" s="840"/>
      <c r="AB687" s="840"/>
      <c r="AC687" s="840"/>
      <c r="AD687" s="888"/>
      <c r="AE687" s="840"/>
      <c r="AF687" s="840"/>
      <c r="AG687" s="840"/>
      <c r="AH687" s="840"/>
      <c r="AI687" s="888"/>
      <c r="AJ687" s="840"/>
    </row>
    <row r="688" spans="1:36" ht="15.75" customHeight="1">
      <c r="A688" s="840"/>
      <c r="B688" s="840"/>
      <c r="C688" s="840"/>
      <c r="D688" s="840"/>
      <c r="E688" s="840"/>
      <c r="F688" s="840"/>
      <c r="G688" s="840"/>
      <c r="H688" s="840"/>
      <c r="I688" s="840"/>
      <c r="J688" s="840"/>
      <c r="K688" s="840"/>
      <c r="L688" s="840"/>
      <c r="M688" s="840"/>
      <c r="N688" s="840"/>
      <c r="O688" s="840"/>
      <c r="P688" s="890"/>
      <c r="Q688" s="890"/>
      <c r="R688" s="840"/>
      <c r="S688" s="840"/>
      <c r="T688" s="840"/>
      <c r="U688" s="840"/>
      <c r="V688" s="840"/>
      <c r="W688" s="840"/>
      <c r="X688" s="840"/>
      <c r="Y688" s="840"/>
      <c r="Z688" s="840"/>
      <c r="AA688" s="840"/>
      <c r="AB688" s="840"/>
      <c r="AC688" s="840"/>
      <c r="AD688" s="888"/>
      <c r="AE688" s="840"/>
      <c r="AF688" s="840"/>
      <c r="AG688" s="840"/>
      <c r="AH688" s="840"/>
      <c r="AI688" s="888"/>
      <c r="AJ688" s="840"/>
    </row>
    <row r="689" spans="1:36" ht="15.75" customHeight="1">
      <c r="A689" s="840"/>
      <c r="B689" s="840"/>
      <c r="C689" s="840"/>
      <c r="D689" s="840"/>
      <c r="E689" s="840"/>
      <c r="F689" s="840"/>
      <c r="G689" s="840"/>
      <c r="H689" s="840"/>
      <c r="I689" s="840"/>
      <c r="J689" s="840"/>
      <c r="K689" s="840"/>
      <c r="L689" s="840"/>
      <c r="M689" s="840"/>
      <c r="N689" s="840"/>
      <c r="O689" s="840"/>
      <c r="P689" s="890"/>
      <c r="Q689" s="890"/>
      <c r="R689" s="840"/>
      <c r="S689" s="840"/>
      <c r="T689" s="840"/>
      <c r="U689" s="840"/>
      <c r="V689" s="840"/>
      <c r="W689" s="840"/>
      <c r="X689" s="840"/>
      <c r="Y689" s="840"/>
      <c r="Z689" s="840"/>
      <c r="AA689" s="840"/>
      <c r="AB689" s="840"/>
      <c r="AC689" s="840"/>
      <c r="AD689" s="888"/>
      <c r="AE689" s="840"/>
      <c r="AF689" s="840"/>
      <c r="AG689" s="840"/>
      <c r="AH689" s="840"/>
      <c r="AI689" s="888"/>
      <c r="AJ689" s="840"/>
    </row>
    <row r="690" spans="1:36" ht="15.75" customHeight="1">
      <c r="A690" s="840"/>
      <c r="B690" s="840"/>
      <c r="C690" s="840"/>
      <c r="D690" s="840"/>
      <c r="E690" s="840"/>
      <c r="F690" s="840"/>
      <c r="G690" s="840"/>
      <c r="H690" s="840"/>
      <c r="I690" s="840"/>
      <c r="J690" s="840"/>
      <c r="K690" s="840"/>
      <c r="L690" s="840"/>
      <c r="M690" s="840"/>
      <c r="N690" s="840"/>
      <c r="O690" s="840"/>
      <c r="P690" s="890"/>
      <c r="Q690" s="890"/>
      <c r="R690" s="840"/>
      <c r="S690" s="840"/>
      <c r="T690" s="840"/>
      <c r="U690" s="840"/>
      <c r="V690" s="840"/>
      <c r="W690" s="840"/>
      <c r="X690" s="840"/>
      <c r="Y690" s="840"/>
      <c r="Z690" s="840"/>
      <c r="AA690" s="840"/>
      <c r="AB690" s="840"/>
      <c r="AC690" s="840"/>
      <c r="AD690" s="888"/>
      <c r="AE690" s="840"/>
      <c r="AF690" s="840"/>
      <c r="AG690" s="840"/>
      <c r="AH690" s="840"/>
      <c r="AI690" s="888"/>
      <c r="AJ690" s="840"/>
    </row>
    <row r="691" spans="1:36" ht="15.75" customHeight="1">
      <c r="A691" s="840"/>
      <c r="B691" s="840"/>
      <c r="C691" s="840"/>
      <c r="D691" s="840"/>
      <c r="E691" s="840"/>
      <c r="F691" s="840"/>
      <c r="G691" s="840"/>
      <c r="H691" s="840"/>
      <c r="I691" s="840"/>
      <c r="J691" s="840"/>
      <c r="K691" s="840"/>
      <c r="L691" s="840"/>
      <c r="M691" s="840"/>
      <c r="N691" s="840"/>
      <c r="O691" s="840"/>
      <c r="P691" s="890"/>
      <c r="Q691" s="890"/>
      <c r="R691" s="840"/>
      <c r="S691" s="840"/>
      <c r="T691" s="840"/>
      <c r="U691" s="840"/>
      <c r="V691" s="840"/>
      <c r="W691" s="840"/>
      <c r="X691" s="840"/>
      <c r="Y691" s="840"/>
      <c r="Z691" s="840"/>
      <c r="AA691" s="840"/>
      <c r="AB691" s="840"/>
      <c r="AC691" s="840"/>
      <c r="AD691" s="888"/>
      <c r="AE691" s="840"/>
      <c r="AF691" s="840"/>
      <c r="AG691" s="840"/>
      <c r="AH691" s="840"/>
      <c r="AI691" s="888"/>
      <c r="AJ691" s="840"/>
    </row>
    <row r="692" spans="1:36" ht="15.75" customHeight="1">
      <c r="A692" s="840"/>
      <c r="B692" s="840"/>
      <c r="C692" s="840"/>
      <c r="D692" s="840"/>
      <c r="E692" s="840"/>
      <c r="F692" s="840"/>
      <c r="G692" s="840"/>
      <c r="H692" s="840"/>
      <c r="I692" s="840"/>
      <c r="J692" s="840"/>
      <c r="K692" s="840"/>
      <c r="L692" s="840"/>
      <c r="M692" s="840"/>
      <c r="N692" s="840"/>
      <c r="O692" s="840"/>
      <c r="P692" s="890"/>
      <c r="Q692" s="890"/>
      <c r="R692" s="840"/>
      <c r="S692" s="840"/>
      <c r="T692" s="840"/>
      <c r="U692" s="840"/>
      <c r="V692" s="840"/>
      <c r="W692" s="840"/>
      <c r="X692" s="840"/>
      <c r="Y692" s="840"/>
      <c r="Z692" s="840"/>
      <c r="AA692" s="840"/>
      <c r="AB692" s="840"/>
      <c r="AC692" s="840"/>
      <c r="AD692" s="888"/>
      <c r="AE692" s="840"/>
      <c r="AF692" s="840"/>
      <c r="AG692" s="840"/>
      <c r="AH692" s="840"/>
      <c r="AI692" s="888"/>
      <c r="AJ692" s="840"/>
    </row>
    <row r="693" spans="1:36" ht="15.75" customHeight="1">
      <c r="A693" s="840"/>
      <c r="B693" s="840"/>
      <c r="C693" s="840"/>
      <c r="D693" s="840"/>
      <c r="E693" s="840"/>
      <c r="F693" s="840"/>
      <c r="G693" s="840"/>
      <c r="H693" s="840"/>
      <c r="I693" s="840"/>
      <c r="J693" s="840"/>
      <c r="K693" s="840"/>
      <c r="L693" s="840"/>
      <c r="M693" s="840"/>
      <c r="N693" s="840"/>
      <c r="O693" s="840"/>
      <c r="P693" s="890"/>
      <c r="Q693" s="890"/>
      <c r="R693" s="840"/>
      <c r="S693" s="840"/>
      <c r="T693" s="840"/>
      <c r="U693" s="840"/>
      <c r="V693" s="840"/>
      <c r="W693" s="840"/>
      <c r="X693" s="840"/>
      <c r="Y693" s="840"/>
      <c r="Z693" s="840"/>
      <c r="AA693" s="840"/>
      <c r="AB693" s="840"/>
      <c r="AC693" s="840"/>
      <c r="AD693" s="888"/>
      <c r="AE693" s="840"/>
      <c r="AF693" s="840"/>
      <c r="AG693" s="840"/>
      <c r="AH693" s="840"/>
      <c r="AI693" s="888"/>
      <c r="AJ693" s="840"/>
    </row>
    <row r="694" spans="1:36" ht="15.75" customHeight="1">
      <c r="A694" s="840"/>
      <c r="B694" s="840"/>
      <c r="C694" s="840"/>
      <c r="D694" s="840"/>
      <c r="E694" s="840"/>
      <c r="F694" s="840"/>
      <c r="G694" s="840"/>
      <c r="H694" s="840"/>
      <c r="I694" s="840"/>
      <c r="J694" s="840"/>
      <c r="K694" s="840"/>
      <c r="L694" s="840"/>
      <c r="M694" s="840"/>
      <c r="N694" s="840"/>
      <c r="O694" s="840"/>
      <c r="P694" s="890"/>
      <c r="Q694" s="890"/>
      <c r="R694" s="840"/>
      <c r="S694" s="840"/>
      <c r="T694" s="840"/>
      <c r="U694" s="840"/>
      <c r="V694" s="840"/>
      <c r="W694" s="840"/>
      <c r="X694" s="840"/>
      <c r="Y694" s="840"/>
      <c r="Z694" s="840"/>
      <c r="AA694" s="840"/>
      <c r="AB694" s="840"/>
      <c r="AC694" s="840"/>
      <c r="AD694" s="888"/>
      <c r="AE694" s="840"/>
      <c r="AF694" s="840"/>
      <c r="AG694" s="840"/>
      <c r="AH694" s="840"/>
      <c r="AI694" s="888"/>
      <c r="AJ694" s="840"/>
    </row>
    <row r="695" spans="1:36" ht="15.75" customHeight="1">
      <c r="A695" s="840"/>
      <c r="B695" s="840"/>
      <c r="C695" s="840"/>
      <c r="D695" s="840"/>
      <c r="E695" s="840"/>
      <c r="F695" s="840"/>
      <c r="G695" s="840"/>
      <c r="H695" s="840"/>
      <c r="I695" s="840"/>
      <c r="J695" s="840"/>
      <c r="K695" s="840"/>
      <c r="L695" s="840"/>
      <c r="M695" s="840"/>
      <c r="N695" s="840"/>
      <c r="O695" s="840"/>
      <c r="P695" s="890"/>
      <c r="Q695" s="890"/>
      <c r="R695" s="840"/>
      <c r="S695" s="840"/>
      <c r="T695" s="840"/>
      <c r="U695" s="840"/>
      <c r="V695" s="840"/>
      <c r="W695" s="840"/>
      <c r="X695" s="840"/>
      <c r="Y695" s="840"/>
      <c r="Z695" s="840"/>
      <c r="AA695" s="840"/>
      <c r="AB695" s="840"/>
      <c r="AC695" s="840"/>
      <c r="AD695" s="888"/>
      <c r="AE695" s="840"/>
      <c r="AF695" s="840"/>
      <c r="AG695" s="840"/>
      <c r="AH695" s="840"/>
      <c r="AI695" s="888"/>
      <c r="AJ695" s="840"/>
    </row>
    <row r="696" spans="1:36" ht="15.75" customHeight="1">
      <c r="A696" s="840"/>
      <c r="B696" s="840"/>
      <c r="C696" s="840"/>
      <c r="D696" s="840"/>
      <c r="E696" s="840"/>
      <c r="F696" s="840"/>
      <c r="G696" s="840"/>
      <c r="H696" s="840"/>
      <c r="I696" s="840"/>
      <c r="J696" s="840"/>
      <c r="K696" s="840"/>
      <c r="L696" s="840"/>
      <c r="M696" s="840"/>
      <c r="N696" s="840"/>
      <c r="O696" s="840"/>
      <c r="P696" s="890"/>
      <c r="Q696" s="890"/>
      <c r="R696" s="840"/>
      <c r="S696" s="840"/>
      <c r="T696" s="840"/>
      <c r="U696" s="840"/>
      <c r="V696" s="840"/>
      <c r="W696" s="840"/>
      <c r="X696" s="840"/>
      <c r="Y696" s="840"/>
      <c r="Z696" s="840"/>
      <c r="AA696" s="840"/>
      <c r="AB696" s="840"/>
      <c r="AC696" s="840"/>
      <c r="AD696" s="888"/>
      <c r="AE696" s="840"/>
      <c r="AF696" s="840"/>
      <c r="AG696" s="840"/>
      <c r="AH696" s="840"/>
      <c r="AI696" s="888"/>
      <c r="AJ696" s="840"/>
    </row>
    <row r="697" spans="1:36" ht="15.75" customHeight="1">
      <c r="A697" s="840"/>
      <c r="B697" s="840"/>
      <c r="C697" s="840"/>
      <c r="D697" s="840"/>
      <c r="E697" s="840"/>
      <c r="F697" s="840"/>
      <c r="G697" s="840"/>
      <c r="H697" s="840"/>
      <c r="I697" s="840"/>
      <c r="J697" s="840"/>
      <c r="K697" s="840"/>
      <c r="L697" s="840"/>
      <c r="M697" s="840"/>
      <c r="N697" s="840"/>
      <c r="O697" s="840"/>
      <c r="P697" s="890"/>
      <c r="Q697" s="890"/>
      <c r="R697" s="840"/>
      <c r="S697" s="840"/>
      <c r="T697" s="840"/>
      <c r="U697" s="840"/>
      <c r="V697" s="840"/>
      <c r="W697" s="840"/>
      <c r="X697" s="840"/>
      <c r="Y697" s="840"/>
      <c r="Z697" s="840"/>
      <c r="AA697" s="840"/>
      <c r="AB697" s="840"/>
      <c r="AC697" s="840"/>
      <c r="AD697" s="888"/>
      <c r="AE697" s="840"/>
      <c r="AF697" s="840"/>
      <c r="AG697" s="840"/>
      <c r="AH697" s="840"/>
      <c r="AI697" s="888"/>
      <c r="AJ697" s="840"/>
    </row>
    <row r="698" spans="1:36" ht="15.75" customHeight="1">
      <c r="A698" s="840"/>
      <c r="B698" s="840"/>
      <c r="C698" s="840"/>
      <c r="D698" s="840"/>
      <c r="E698" s="840"/>
      <c r="F698" s="840"/>
      <c r="G698" s="840"/>
      <c r="H698" s="840"/>
      <c r="I698" s="840"/>
      <c r="J698" s="840"/>
      <c r="K698" s="840"/>
      <c r="L698" s="840"/>
      <c r="M698" s="840"/>
      <c r="N698" s="840"/>
      <c r="O698" s="840"/>
      <c r="P698" s="890"/>
      <c r="Q698" s="890"/>
      <c r="R698" s="840"/>
      <c r="S698" s="840"/>
      <c r="T698" s="840"/>
      <c r="U698" s="840"/>
      <c r="V698" s="840"/>
      <c r="W698" s="840"/>
      <c r="X698" s="840"/>
      <c r="Y698" s="840"/>
      <c r="Z698" s="840"/>
      <c r="AA698" s="840"/>
      <c r="AB698" s="840"/>
      <c r="AC698" s="840"/>
      <c r="AD698" s="888"/>
      <c r="AE698" s="840"/>
      <c r="AF698" s="840"/>
      <c r="AG698" s="840"/>
      <c r="AH698" s="840"/>
      <c r="AI698" s="888"/>
      <c r="AJ698" s="840"/>
    </row>
    <row r="699" spans="1:36" ht="15.75" customHeight="1">
      <c r="A699" s="840"/>
      <c r="B699" s="840"/>
      <c r="C699" s="840"/>
      <c r="D699" s="840"/>
      <c r="E699" s="840"/>
      <c r="F699" s="840"/>
      <c r="G699" s="840"/>
      <c r="H699" s="840"/>
      <c r="I699" s="840"/>
      <c r="J699" s="840"/>
      <c r="K699" s="840"/>
      <c r="L699" s="840"/>
      <c r="M699" s="840"/>
      <c r="N699" s="840"/>
      <c r="O699" s="840"/>
      <c r="P699" s="890"/>
      <c r="Q699" s="890"/>
      <c r="R699" s="840"/>
      <c r="S699" s="840"/>
      <c r="T699" s="840"/>
      <c r="U699" s="840"/>
      <c r="V699" s="840"/>
      <c r="W699" s="840"/>
      <c r="X699" s="840"/>
      <c r="Y699" s="840"/>
      <c r="Z699" s="840"/>
      <c r="AA699" s="840"/>
      <c r="AB699" s="840"/>
      <c r="AC699" s="840"/>
      <c r="AD699" s="888"/>
      <c r="AE699" s="840"/>
      <c r="AF699" s="840"/>
      <c r="AG699" s="840"/>
      <c r="AH699" s="840"/>
      <c r="AI699" s="888"/>
      <c r="AJ699" s="840"/>
    </row>
    <row r="700" spans="1:36" ht="15.75" customHeight="1">
      <c r="A700" s="840"/>
      <c r="B700" s="840"/>
      <c r="C700" s="840"/>
      <c r="D700" s="840"/>
      <c r="E700" s="840"/>
      <c r="F700" s="840"/>
      <c r="G700" s="840"/>
      <c r="H700" s="840"/>
      <c r="I700" s="840"/>
      <c r="J700" s="840"/>
      <c r="K700" s="840"/>
      <c r="L700" s="840"/>
      <c r="M700" s="840"/>
      <c r="N700" s="840"/>
      <c r="O700" s="840"/>
      <c r="P700" s="890"/>
      <c r="Q700" s="890"/>
      <c r="R700" s="840"/>
      <c r="S700" s="840"/>
      <c r="T700" s="840"/>
      <c r="U700" s="840"/>
      <c r="V700" s="840"/>
      <c r="W700" s="840"/>
      <c r="X700" s="840"/>
      <c r="Y700" s="840"/>
      <c r="Z700" s="840"/>
      <c r="AA700" s="840"/>
      <c r="AB700" s="840"/>
      <c r="AC700" s="840"/>
      <c r="AD700" s="888"/>
      <c r="AE700" s="840"/>
      <c r="AF700" s="840"/>
      <c r="AG700" s="840"/>
      <c r="AH700" s="840"/>
      <c r="AI700" s="888"/>
      <c r="AJ700" s="840"/>
    </row>
    <row r="701" spans="1:36" ht="15.75" customHeight="1">
      <c r="A701" s="840"/>
      <c r="B701" s="840"/>
      <c r="C701" s="840"/>
      <c r="D701" s="840"/>
      <c r="E701" s="840"/>
      <c r="F701" s="840"/>
      <c r="G701" s="840"/>
      <c r="H701" s="840"/>
      <c r="I701" s="840"/>
      <c r="J701" s="840"/>
      <c r="K701" s="840"/>
      <c r="L701" s="840"/>
      <c r="M701" s="840"/>
      <c r="N701" s="840"/>
      <c r="O701" s="840"/>
      <c r="P701" s="890"/>
      <c r="Q701" s="890"/>
      <c r="R701" s="840"/>
      <c r="S701" s="840"/>
      <c r="T701" s="840"/>
      <c r="U701" s="840"/>
      <c r="V701" s="840"/>
      <c r="W701" s="840"/>
      <c r="X701" s="840"/>
      <c r="Y701" s="840"/>
      <c r="Z701" s="840"/>
      <c r="AA701" s="840"/>
      <c r="AB701" s="840"/>
      <c r="AC701" s="840"/>
      <c r="AD701" s="888"/>
      <c r="AE701" s="840"/>
      <c r="AF701" s="840"/>
      <c r="AG701" s="840"/>
      <c r="AH701" s="840"/>
      <c r="AI701" s="888"/>
      <c r="AJ701" s="840"/>
    </row>
    <row r="702" spans="1:36" ht="15.75" customHeight="1">
      <c r="A702" s="840"/>
      <c r="B702" s="840"/>
      <c r="C702" s="840"/>
      <c r="D702" s="840"/>
      <c r="E702" s="840"/>
      <c r="F702" s="840"/>
      <c r="G702" s="840"/>
      <c r="H702" s="840"/>
      <c r="I702" s="840"/>
      <c r="J702" s="840"/>
      <c r="K702" s="840"/>
      <c r="L702" s="840"/>
      <c r="M702" s="840"/>
      <c r="N702" s="840"/>
      <c r="O702" s="840"/>
      <c r="P702" s="890"/>
      <c r="Q702" s="890"/>
      <c r="R702" s="840"/>
      <c r="S702" s="840"/>
      <c r="T702" s="840"/>
      <c r="U702" s="840"/>
      <c r="V702" s="840"/>
      <c r="W702" s="840"/>
      <c r="X702" s="840"/>
      <c r="Y702" s="840"/>
      <c r="Z702" s="840"/>
      <c r="AA702" s="840"/>
      <c r="AB702" s="840"/>
      <c r="AC702" s="840"/>
      <c r="AD702" s="888"/>
      <c r="AE702" s="840"/>
      <c r="AF702" s="840"/>
      <c r="AG702" s="840"/>
      <c r="AH702" s="840"/>
      <c r="AI702" s="888"/>
      <c r="AJ702" s="840"/>
    </row>
    <row r="703" spans="1:36" ht="15.75" customHeight="1">
      <c r="A703" s="840"/>
      <c r="B703" s="840"/>
      <c r="C703" s="840"/>
      <c r="D703" s="840"/>
      <c r="E703" s="840"/>
      <c r="F703" s="840"/>
      <c r="G703" s="840"/>
      <c r="H703" s="840"/>
      <c r="I703" s="840"/>
      <c r="J703" s="840"/>
      <c r="K703" s="840"/>
      <c r="L703" s="840"/>
      <c r="M703" s="840"/>
      <c r="N703" s="840"/>
      <c r="O703" s="840"/>
      <c r="P703" s="890"/>
      <c r="Q703" s="890"/>
      <c r="R703" s="840"/>
      <c r="S703" s="840"/>
      <c r="T703" s="840"/>
      <c r="U703" s="840"/>
      <c r="V703" s="840"/>
      <c r="W703" s="840"/>
      <c r="X703" s="840"/>
      <c r="Y703" s="840"/>
      <c r="Z703" s="840"/>
      <c r="AA703" s="840"/>
      <c r="AB703" s="840"/>
      <c r="AC703" s="840"/>
      <c r="AD703" s="888"/>
      <c r="AE703" s="840"/>
      <c r="AF703" s="840"/>
      <c r="AG703" s="840"/>
      <c r="AH703" s="840"/>
      <c r="AI703" s="888"/>
      <c r="AJ703" s="840"/>
    </row>
    <row r="704" spans="1:36" ht="15.75" customHeight="1">
      <c r="A704" s="840"/>
      <c r="B704" s="840"/>
      <c r="C704" s="840"/>
      <c r="D704" s="840"/>
      <c r="E704" s="840"/>
      <c r="F704" s="840"/>
      <c r="G704" s="840"/>
      <c r="H704" s="840"/>
      <c r="I704" s="840"/>
      <c r="J704" s="840"/>
      <c r="K704" s="840"/>
      <c r="L704" s="840"/>
      <c r="M704" s="840"/>
      <c r="N704" s="840"/>
      <c r="O704" s="840"/>
      <c r="P704" s="890"/>
      <c r="Q704" s="890"/>
      <c r="R704" s="840"/>
      <c r="S704" s="840"/>
      <c r="T704" s="840"/>
      <c r="U704" s="840"/>
      <c r="V704" s="840"/>
      <c r="W704" s="840"/>
      <c r="X704" s="840"/>
      <c r="Y704" s="840"/>
      <c r="Z704" s="840"/>
      <c r="AA704" s="840"/>
      <c r="AB704" s="840"/>
      <c r="AC704" s="840"/>
      <c r="AD704" s="888"/>
      <c r="AE704" s="840"/>
      <c r="AF704" s="840"/>
      <c r="AG704" s="840"/>
      <c r="AH704" s="840"/>
      <c r="AI704" s="888"/>
      <c r="AJ704" s="840"/>
    </row>
    <row r="705" spans="1:36" ht="15.75" customHeight="1">
      <c r="A705" s="840"/>
      <c r="B705" s="840"/>
      <c r="C705" s="840"/>
      <c r="D705" s="840"/>
      <c r="E705" s="840"/>
      <c r="F705" s="840"/>
      <c r="G705" s="840"/>
      <c r="H705" s="840"/>
      <c r="I705" s="840"/>
      <c r="J705" s="840"/>
      <c r="K705" s="840"/>
      <c r="L705" s="840"/>
      <c r="M705" s="840"/>
      <c r="N705" s="840"/>
      <c r="O705" s="840"/>
      <c r="P705" s="890"/>
      <c r="Q705" s="890"/>
      <c r="R705" s="840"/>
      <c r="S705" s="840"/>
      <c r="T705" s="840"/>
      <c r="U705" s="840"/>
      <c r="V705" s="840"/>
      <c r="W705" s="840"/>
      <c r="X705" s="840"/>
      <c r="Y705" s="840"/>
      <c r="Z705" s="840"/>
      <c r="AA705" s="840"/>
      <c r="AB705" s="840"/>
      <c r="AC705" s="840"/>
      <c r="AD705" s="888"/>
      <c r="AE705" s="840"/>
      <c r="AF705" s="840"/>
      <c r="AG705" s="840"/>
      <c r="AH705" s="840"/>
      <c r="AI705" s="888"/>
      <c r="AJ705" s="840"/>
    </row>
    <row r="706" spans="1:36" ht="15.75" customHeight="1">
      <c r="A706" s="840"/>
      <c r="B706" s="840"/>
      <c r="C706" s="840"/>
      <c r="D706" s="840"/>
      <c r="E706" s="840"/>
      <c r="F706" s="840"/>
      <c r="G706" s="840"/>
      <c r="H706" s="840"/>
      <c r="I706" s="840"/>
      <c r="J706" s="840"/>
      <c r="K706" s="840"/>
      <c r="L706" s="840"/>
      <c r="M706" s="840"/>
      <c r="N706" s="840"/>
      <c r="O706" s="840"/>
      <c r="P706" s="890"/>
      <c r="Q706" s="890"/>
      <c r="R706" s="840"/>
      <c r="S706" s="840"/>
      <c r="T706" s="840"/>
      <c r="U706" s="840"/>
      <c r="V706" s="840"/>
      <c r="W706" s="840"/>
      <c r="X706" s="840"/>
      <c r="Y706" s="840"/>
      <c r="Z706" s="840"/>
      <c r="AA706" s="840"/>
      <c r="AB706" s="840"/>
      <c r="AC706" s="840"/>
      <c r="AD706" s="888"/>
      <c r="AE706" s="840"/>
      <c r="AF706" s="840"/>
      <c r="AG706" s="840"/>
      <c r="AH706" s="840"/>
      <c r="AI706" s="888"/>
      <c r="AJ706" s="840"/>
    </row>
    <row r="707" spans="1:36" ht="15.75" customHeight="1">
      <c r="A707" s="840"/>
      <c r="B707" s="840"/>
      <c r="C707" s="840"/>
      <c r="D707" s="840"/>
      <c r="E707" s="840"/>
      <c r="F707" s="840"/>
      <c r="G707" s="840"/>
      <c r="H707" s="840"/>
      <c r="I707" s="840"/>
      <c r="J707" s="840"/>
      <c r="K707" s="840"/>
      <c r="L707" s="840"/>
      <c r="M707" s="840"/>
      <c r="N707" s="840"/>
      <c r="O707" s="840"/>
      <c r="P707" s="890"/>
      <c r="Q707" s="890"/>
      <c r="R707" s="840"/>
      <c r="S707" s="840"/>
      <c r="T707" s="840"/>
      <c r="U707" s="840"/>
      <c r="V707" s="840"/>
      <c r="W707" s="840"/>
      <c r="X707" s="840"/>
      <c r="Y707" s="840"/>
      <c r="Z707" s="840"/>
      <c r="AA707" s="840"/>
      <c r="AB707" s="840"/>
      <c r="AC707" s="840"/>
      <c r="AD707" s="888"/>
      <c r="AE707" s="840"/>
      <c r="AF707" s="840"/>
      <c r="AG707" s="840"/>
      <c r="AH707" s="840"/>
      <c r="AI707" s="888"/>
      <c r="AJ707" s="840"/>
    </row>
    <row r="708" spans="1:36" ht="15.75" customHeight="1">
      <c r="A708" s="840"/>
      <c r="B708" s="840"/>
      <c r="C708" s="840"/>
      <c r="D708" s="840"/>
      <c r="E708" s="840"/>
      <c r="F708" s="840"/>
      <c r="G708" s="840"/>
      <c r="H708" s="840"/>
      <c r="I708" s="840"/>
      <c r="J708" s="840"/>
      <c r="K708" s="840"/>
      <c r="L708" s="840"/>
      <c r="M708" s="840"/>
      <c r="N708" s="840"/>
      <c r="O708" s="840"/>
      <c r="P708" s="890"/>
      <c r="Q708" s="890"/>
      <c r="R708" s="840"/>
      <c r="S708" s="840"/>
      <c r="T708" s="840"/>
      <c r="U708" s="840"/>
      <c r="V708" s="840"/>
      <c r="W708" s="840"/>
      <c r="X708" s="840"/>
      <c r="Y708" s="840"/>
      <c r="Z708" s="840"/>
      <c r="AA708" s="840"/>
      <c r="AB708" s="840"/>
      <c r="AC708" s="840"/>
      <c r="AD708" s="888"/>
      <c r="AE708" s="840"/>
      <c r="AF708" s="840"/>
      <c r="AG708" s="840"/>
      <c r="AH708" s="840"/>
      <c r="AI708" s="888"/>
      <c r="AJ708" s="840"/>
    </row>
    <row r="709" spans="1:36" ht="15.75" customHeight="1">
      <c r="A709" s="840"/>
      <c r="B709" s="840"/>
      <c r="C709" s="840"/>
      <c r="D709" s="840"/>
      <c r="E709" s="840"/>
      <c r="F709" s="840"/>
      <c r="G709" s="840"/>
      <c r="H709" s="840"/>
      <c r="I709" s="840"/>
      <c r="J709" s="840"/>
      <c r="K709" s="840"/>
      <c r="L709" s="840"/>
      <c r="M709" s="840"/>
      <c r="N709" s="840"/>
      <c r="O709" s="840"/>
      <c r="P709" s="890"/>
      <c r="Q709" s="890"/>
      <c r="R709" s="840"/>
      <c r="S709" s="840"/>
      <c r="T709" s="840"/>
      <c r="U709" s="840"/>
      <c r="V709" s="840"/>
      <c r="W709" s="840"/>
      <c r="X709" s="840"/>
      <c r="Y709" s="840"/>
      <c r="Z709" s="840"/>
      <c r="AA709" s="840"/>
      <c r="AB709" s="840"/>
      <c r="AC709" s="840"/>
      <c r="AD709" s="888"/>
      <c r="AE709" s="840"/>
      <c r="AF709" s="840"/>
      <c r="AG709" s="840"/>
      <c r="AH709" s="840"/>
      <c r="AI709" s="888"/>
      <c r="AJ709" s="840"/>
    </row>
    <row r="710" spans="1:36" ht="15.75" customHeight="1">
      <c r="A710" s="840"/>
      <c r="B710" s="840"/>
      <c r="C710" s="840"/>
      <c r="D710" s="840"/>
      <c r="E710" s="840"/>
      <c r="F710" s="840"/>
      <c r="G710" s="840"/>
      <c r="H710" s="840"/>
      <c r="I710" s="840"/>
      <c r="J710" s="840"/>
      <c r="K710" s="840"/>
      <c r="L710" s="840"/>
      <c r="M710" s="840"/>
      <c r="N710" s="840"/>
      <c r="O710" s="840"/>
      <c r="P710" s="890"/>
      <c r="Q710" s="890"/>
      <c r="R710" s="840"/>
      <c r="S710" s="840"/>
      <c r="T710" s="840"/>
      <c r="U710" s="840"/>
      <c r="V710" s="840"/>
      <c r="W710" s="840"/>
      <c r="X710" s="840"/>
      <c r="Y710" s="840"/>
      <c r="Z710" s="840"/>
      <c r="AA710" s="840"/>
      <c r="AB710" s="840"/>
      <c r="AC710" s="840"/>
      <c r="AD710" s="888"/>
      <c r="AE710" s="840"/>
      <c r="AF710" s="840"/>
      <c r="AG710" s="840"/>
      <c r="AH710" s="840"/>
      <c r="AI710" s="888"/>
      <c r="AJ710" s="840"/>
    </row>
    <row r="711" spans="1:36" ht="15.75" customHeight="1">
      <c r="A711" s="840"/>
      <c r="B711" s="840"/>
      <c r="C711" s="840"/>
      <c r="D711" s="840"/>
      <c r="E711" s="840"/>
      <c r="F711" s="840"/>
      <c r="G711" s="840"/>
      <c r="H711" s="840"/>
      <c r="I711" s="840"/>
      <c r="J711" s="840"/>
      <c r="K711" s="840"/>
      <c r="L711" s="840"/>
      <c r="M711" s="840"/>
      <c r="N711" s="840"/>
      <c r="O711" s="840"/>
      <c r="P711" s="890"/>
      <c r="Q711" s="890"/>
      <c r="R711" s="840"/>
      <c r="S711" s="840"/>
      <c r="T711" s="840"/>
      <c r="U711" s="840"/>
      <c r="V711" s="840"/>
      <c r="W711" s="840"/>
      <c r="X711" s="840"/>
      <c r="Y711" s="840"/>
      <c r="Z711" s="840"/>
      <c r="AA711" s="840"/>
      <c r="AB711" s="840"/>
      <c r="AC711" s="840"/>
      <c r="AD711" s="888"/>
      <c r="AE711" s="840"/>
      <c r="AF711" s="840"/>
      <c r="AG711" s="840"/>
      <c r="AH711" s="840"/>
      <c r="AI711" s="888"/>
      <c r="AJ711" s="840"/>
    </row>
    <row r="712" spans="1:36" ht="15.75" customHeight="1">
      <c r="A712" s="840"/>
      <c r="B712" s="840"/>
      <c r="C712" s="840"/>
      <c r="D712" s="840"/>
      <c r="E712" s="840"/>
      <c r="F712" s="840"/>
      <c r="G712" s="840"/>
      <c r="H712" s="840"/>
      <c r="I712" s="840"/>
      <c r="J712" s="840"/>
      <c r="K712" s="840"/>
      <c r="L712" s="840"/>
      <c r="M712" s="840"/>
      <c r="N712" s="840"/>
      <c r="O712" s="840"/>
      <c r="P712" s="890"/>
      <c r="Q712" s="890"/>
      <c r="R712" s="840"/>
      <c r="S712" s="840"/>
      <c r="T712" s="840"/>
      <c r="U712" s="840"/>
      <c r="V712" s="840"/>
      <c r="W712" s="840"/>
      <c r="X712" s="840"/>
      <c r="Y712" s="840"/>
      <c r="Z712" s="840"/>
      <c r="AA712" s="840"/>
      <c r="AB712" s="840"/>
      <c r="AC712" s="840"/>
      <c r="AD712" s="888"/>
      <c r="AE712" s="840"/>
      <c r="AF712" s="840"/>
      <c r="AG712" s="840"/>
      <c r="AH712" s="840"/>
      <c r="AI712" s="888"/>
      <c r="AJ712" s="840"/>
    </row>
    <row r="713" spans="1:36" ht="15.75" customHeight="1">
      <c r="A713" s="840"/>
      <c r="B713" s="840"/>
      <c r="C713" s="840"/>
      <c r="D713" s="840"/>
      <c r="E713" s="840"/>
      <c r="F713" s="840"/>
      <c r="G713" s="840"/>
      <c r="H713" s="840"/>
      <c r="I713" s="840"/>
      <c r="J713" s="840"/>
      <c r="K713" s="840"/>
      <c r="L713" s="840"/>
      <c r="M713" s="840"/>
      <c r="N713" s="840"/>
      <c r="O713" s="840"/>
      <c r="P713" s="890"/>
      <c r="Q713" s="890"/>
      <c r="R713" s="840"/>
      <c r="S713" s="840"/>
      <c r="T713" s="840"/>
      <c r="U713" s="840"/>
      <c r="V713" s="840"/>
      <c r="W713" s="840"/>
      <c r="X713" s="840"/>
      <c r="Y713" s="840"/>
      <c r="Z713" s="840"/>
      <c r="AA713" s="840"/>
      <c r="AB713" s="840"/>
      <c r="AC713" s="840"/>
      <c r="AD713" s="888"/>
      <c r="AE713" s="840"/>
      <c r="AF713" s="840"/>
      <c r="AG713" s="840"/>
      <c r="AH713" s="840"/>
      <c r="AI713" s="888"/>
      <c r="AJ713" s="840"/>
    </row>
    <row r="714" spans="1:36" ht="15.75" customHeight="1">
      <c r="A714" s="840"/>
      <c r="B714" s="840"/>
      <c r="C714" s="840"/>
      <c r="D714" s="840"/>
      <c r="E714" s="840"/>
      <c r="F714" s="840"/>
      <c r="G714" s="840"/>
      <c r="H714" s="840"/>
      <c r="I714" s="840"/>
      <c r="J714" s="840"/>
      <c r="K714" s="840"/>
      <c r="L714" s="840"/>
      <c r="M714" s="840"/>
      <c r="N714" s="840"/>
      <c r="O714" s="840"/>
      <c r="P714" s="890"/>
      <c r="Q714" s="890"/>
      <c r="R714" s="840"/>
      <c r="S714" s="840"/>
      <c r="T714" s="840"/>
      <c r="U714" s="840"/>
      <c r="V714" s="840"/>
      <c r="W714" s="840"/>
      <c r="X714" s="840"/>
      <c r="Y714" s="840"/>
      <c r="Z714" s="840"/>
      <c r="AA714" s="840"/>
      <c r="AB714" s="840"/>
      <c r="AC714" s="840"/>
      <c r="AD714" s="888"/>
      <c r="AE714" s="840"/>
      <c r="AF714" s="840"/>
      <c r="AG714" s="840"/>
      <c r="AH714" s="840"/>
      <c r="AI714" s="888"/>
      <c r="AJ714" s="840"/>
    </row>
    <row r="715" spans="1:36" ht="15.75" customHeight="1">
      <c r="A715" s="840"/>
      <c r="B715" s="840"/>
      <c r="C715" s="840"/>
      <c r="D715" s="840"/>
      <c r="E715" s="840"/>
      <c r="F715" s="840"/>
      <c r="G715" s="840"/>
      <c r="H715" s="840"/>
      <c r="I715" s="840"/>
      <c r="J715" s="840"/>
      <c r="K715" s="840"/>
      <c r="L715" s="840"/>
      <c r="M715" s="840"/>
      <c r="N715" s="840"/>
      <c r="O715" s="840"/>
      <c r="P715" s="890"/>
      <c r="Q715" s="890"/>
      <c r="R715" s="840"/>
      <c r="S715" s="840"/>
      <c r="T715" s="840"/>
      <c r="U715" s="840"/>
      <c r="V715" s="840"/>
      <c r="W715" s="840"/>
      <c r="X715" s="840"/>
      <c r="Y715" s="840"/>
      <c r="Z715" s="840"/>
      <c r="AA715" s="840"/>
      <c r="AB715" s="840"/>
      <c r="AC715" s="840"/>
      <c r="AD715" s="888"/>
      <c r="AE715" s="840"/>
      <c r="AF715" s="840"/>
      <c r="AG715" s="840"/>
      <c r="AH715" s="840"/>
      <c r="AI715" s="888"/>
      <c r="AJ715" s="840"/>
    </row>
    <row r="716" spans="1:36" ht="15.75" customHeight="1">
      <c r="A716" s="840"/>
      <c r="B716" s="840"/>
      <c r="C716" s="840"/>
      <c r="D716" s="840"/>
      <c r="E716" s="840"/>
      <c r="F716" s="840"/>
      <c r="G716" s="840"/>
      <c r="H716" s="840"/>
      <c r="I716" s="840"/>
      <c r="J716" s="840"/>
      <c r="K716" s="840"/>
      <c r="L716" s="840"/>
      <c r="M716" s="840"/>
      <c r="N716" s="840"/>
      <c r="O716" s="840"/>
      <c r="P716" s="890"/>
      <c r="Q716" s="890"/>
      <c r="R716" s="840"/>
      <c r="S716" s="840"/>
      <c r="T716" s="840"/>
      <c r="U716" s="840"/>
      <c r="V716" s="840"/>
      <c r="W716" s="840"/>
      <c r="X716" s="840"/>
      <c r="Y716" s="840"/>
      <c r="Z716" s="840"/>
      <c r="AA716" s="840"/>
      <c r="AB716" s="840"/>
      <c r="AC716" s="840"/>
      <c r="AD716" s="888"/>
      <c r="AE716" s="840"/>
      <c r="AF716" s="840"/>
      <c r="AG716" s="840"/>
      <c r="AH716" s="840"/>
      <c r="AI716" s="888"/>
      <c r="AJ716" s="840"/>
    </row>
    <row r="717" spans="1:36" ht="15.75" customHeight="1">
      <c r="A717" s="840"/>
      <c r="B717" s="840"/>
      <c r="C717" s="840"/>
      <c r="D717" s="840"/>
      <c r="E717" s="840"/>
      <c r="F717" s="840"/>
      <c r="G717" s="840"/>
      <c r="H717" s="840"/>
      <c r="I717" s="840"/>
      <c r="J717" s="840"/>
      <c r="K717" s="840"/>
      <c r="L717" s="840"/>
      <c r="M717" s="840"/>
      <c r="N717" s="840"/>
      <c r="O717" s="840"/>
      <c r="P717" s="890"/>
      <c r="Q717" s="890"/>
      <c r="R717" s="840"/>
      <c r="S717" s="840"/>
      <c r="T717" s="840"/>
      <c r="U717" s="840"/>
      <c r="V717" s="840"/>
      <c r="W717" s="840"/>
      <c r="X717" s="840"/>
      <c r="Y717" s="840"/>
      <c r="Z717" s="840"/>
      <c r="AA717" s="840"/>
      <c r="AB717" s="840"/>
      <c r="AC717" s="840"/>
      <c r="AD717" s="888"/>
      <c r="AE717" s="840"/>
      <c r="AF717" s="840"/>
      <c r="AG717" s="840"/>
      <c r="AH717" s="840"/>
      <c r="AI717" s="888"/>
      <c r="AJ717" s="840"/>
    </row>
    <row r="718" spans="1:36" ht="15.75" customHeight="1">
      <c r="A718" s="840"/>
      <c r="B718" s="840"/>
      <c r="C718" s="840"/>
      <c r="D718" s="840"/>
      <c r="E718" s="840"/>
      <c r="F718" s="840"/>
      <c r="G718" s="840"/>
      <c r="H718" s="840"/>
      <c r="I718" s="840"/>
      <c r="J718" s="840"/>
      <c r="K718" s="840"/>
      <c r="L718" s="840"/>
      <c r="M718" s="840"/>
      <c r="N718" s="840"/>
      <c r="O718" s="840"/>
      <c r="P718" s="890"/>
      <c r="Q718" s="890"/>
      <c r="R718" s="840"/>
      <c r="S718" s="840"/>
      <c r="T718" s="840"/>
      <c r="U718" s="840"/>
      <c r="V718" s="840"/>
      <c r="W718" s="840"/>
      <c r="X718" s="840"/>
      <c r="Y718" s="840"/>
      <c r="Z718" s="840"/>
      <c r="AA718" s="840"/>
      <c r="AB718" s="840"/>
      <c r="AC718" s="840"/>
      <c r="AD718" s="888"/>
      <c r="AE718" s="840"/>
      <c r="AF718" s="840"/>
      <c r="AG718" s="840"/>
      <c r="AH718" s="840"/>
      <c r="AI718" s="888"/>
      <c r="AJ718" s="840"/>
    </row>
    <row r="719" spans="1:36" ht="15.75" customHeight="1">
      <c r="A719" s="840"/>
      <c r="B719" s="840"/>
      <c r="C719" s="840"/>
      <c r="D719" s="840"/>
      <c r="E719" s="840"/>
      <c r="F719" s="840"/>
      <c r="G719" s="840"/>
      <c r="H719" s="840"/>
      <c r="I719" s="840"/>
      <c r="J719" s="840"/>
      <c r="K719" s="840"/>
      <c r="L719" s="840"/>
      <c r="M719" s="840"/>
      <c r="N719" s="840"/>
      <c r="O719" s="840"/>
      <c r="P719" s="890"/>
      <c r="Q719" s="890"/>
      <c r="R719" s="840"/>
      <c r="S719" s="840"/>
      <c r="T719" s="840"/>
      <c r="U719" s="840"/>
      <c r="V719" s="840"/>
      <c r="W719" s="840"/>
      <c r="X719" s="840"/>
      <c r="Y719" s="840"/>
      <c r="Z719" s="840"/>
      <c r="AA719" s="840"/>
      <c r="AB719" s="840"/>
      <c r="AC719" s="840"/>
      <c r="AD719" s="888"/>
      <c r="AE719" s="840"/>
      <c r="AF719" s="840"/>
      <c r="AG719" s="840"/>
      <c r="AH719" s="840"/>
      <c r="AI719" s="888"/>
      <c r="AJ719" s="840"/>
    </row>
    <row r="720" spans="1:36" ht="15.75" customHeight="1">
      <c r="A720" s="840"/>
      <c r="B720" s="840"/>
      <c r="C720" s="840"/>
      <c r="D720" s="840"/>
      <c r="E720" s="840"/>
      <c r="F720" s="840"/>
      <c r="G720" s="840"/>
      <c r="H720" s="840"/>
      <c r="I720" s="840"/>
      <c r="J720" s="840"/>
      <c r="K720" s="840"/>
      <c r="L720" s="840"/>
      <c r="M720" s="840"/>
      <c r="N720" s="840"/>
      <c r="O720" s="840"/>
      <c r="P720" s="890"/>
      <c r="Q720" s="890"/>
      <c r="R720" s="840"/>
      <c r="S720" s="840"/>
      <c r="T720" s="840"/>
      <c r="U720" s="840"/>
      <c r="V720" s="840"/>
      <c r="W720" s="840"/>
      <c r="X720" s="840"/>
      <c r="Y720" s="840"/>
      <c r="Z720" s="840"/>
      <c r="AA720" s="840"/>
      <c r="AB720" s="840"/>
      <c r="AC720" s="840"/>
      <c r="AD720" s="888"/>
      <c r="AE720" s="840"/>
      <c r="AF720" s="840"/>
      <c r="AG720" s="840"/>
      <c r="AH720" s="840"/>
      <c r="AI720" s="888"/>
      <c r="AJ720" s="840"/>
    </row>
    <row r="721" spans="1:36" ht="15.75" customHeight="1">
      <c r="A721" s="840"/>
      <c r="B721" s="840"/>
      <c r="C721" s="840"/>
      <c r="D721" s="840"/>
      <c r="E721" s="840"/>
      <c r="F721" s="840"/>
      <c r="G721" s="840"/>
      <c r="H721" s="840"/>
      <c r="I721" s="840"/>
      <c r="J721" s="840"/>
      <c r="K721" s="840"/>
      <c r="L721" s="840"/>
      <c r="M721" s="840"/>
      <c r="N721" s="840"/>
      <c r="O721" s="840"/>
      <c r="P721" s="890"/>
      <c r="Q721" s="890"/>
      <c r="R721" s="840"/>
      <c r="S721" s="840"/>
      <c r="T721" s="840"/>
      <c r="U721" s="840"/>
      <c r="V721" s="840"/>
      <c r="W721" s="840"/>
      <c r="X721" s="840"/>
      <c r="Y721" s="840"/>
      <c r="Z721" s="840"/>
      <c r="AA721" s="840"/>
      <c r="AB721" s="840"/>
      <c r="AC721" s="840"/>
      <c r="AD721" s="888"/>
      <c r="AE721" s="840"/>
      <c r="AF721" s="840"/>
      <c r="AG721" s="840"/>
      <c r="AH721" s="840"/>
      <c r="AI721" s="888"/>
      <c r="AJ721" s="840"/>
    </row>
    <row r="722" spans="1:36" ht="15.75" customHeight="1">
      <c r="A722" s="840"/>
      <c r="B722" s="840"/>
      <c r="C722" s="840"/>
      <c r="D722" s="840"/>
      <c r="E722" s="840"/>
      <c r="F722" s="840"/>
      <c r="G722" s="840"/>
      <c r="H722" s="840"/>
      <c r="I722" s="840"/>
      <c r="J722" s="840"/>
      <c r="K722" s="840"/>
      <c r="L722" s="840"/>
      <c r="M722" s="840"/>
      <c r="N722" s="840"/>
      <c r="O722" s="840"/>
      <c r="P722" s="890"/>
      <c r="Q722" s="890"/>
      <c r="R722" s="840"/>
      <c r="S722" s="840"/>
      <c r="T722" s="840"/>
      <c r="U722" s="840"/>
      <c r="V722" s="840"/>
      <c r="W722" s="840"/>
      <c r="X722" s="840"/>
      <c r="Y722" s="840"/>
      <c r="Z722" s="840"/>
      <c r="AA722" s="840"/>
      <c r="AB722" s="840"/>
      <c r="AC722" s="840"/>
      <c r="AD722" s="888"/>
      <c r="AE722" s="840"/>
      <c r="AF722" s="840"/>
      <c r="AG722" s="840"/>
      <c r="AH722" s="840"/>
      <c r="AI722" s="888"/>
      <c r="AJ722" s="840"/>
    </row>
    <row r="723" spans="1:36" ht="15.75" customHeight="1">
      <c r="A723" s="840"/>
      <c r="B723" s="840"/>
      <c r="C723" s="840"/>
      <c r="D723" s="840"/>
      <c r="E723" s="840"/>
      <c r="F723" s="840"/>
      <c r="G723" s="840"/>
      <c r="H723" s="840"/>
      <c r="I723" s="840"/>
      <c r="J723" s="840"/>
      <c r="K723" s="840"/>
      <c r="L723" s="840"/>
      <c r="M723" s="840"/>
      <c r="N723" s="840"/>
      <c r="O723" s="840"/>
      <c r="P723" s="890"/>
      <c r="Q723" s="890"/>
      <c r="R723" s="840"/>
      <c r="S723" s="840"/>
      <c r="T723" s="840"/>
      <c r="U723" s="840"/>
      <c r="V723" s="840"/>
      <c r="W723" s="840"/>
      <c r="X723" s="840"/>
      <c r="Y723" s="840"/>
      <c r="Z723" s="840"/>
      <c r="AA723" s="840"/>
      <c r="AB723" s="840"/>
      <c r="AC723" s="840"/>
      <c r="AD723" s="888"/>
      <c r="AE723" s="840"/>
      <c r="AF723" s="840"/>
      <c r="AG723" s="840"/>
      <c r="AH723" s="840"/>
      <c r="AI723" s="888"/>
      <c r="AJ723" s="840"/>
    </row>
    <row r="724" spans="1:36" ht="15.75" customHeight="1">
      <c r="A724" s="840"/>
      <c r="B724" s="840"/>
      <c r="C724" s="840"/>
      <c r="D724" s="840"/>
      <c r="E724" s="840"/>
      <c r="F724" s="840"/>
      <c r="G724" s="840"/>
      <c r="H724" s="840"/>
      <c r="I724" s="840"/>
      <c r="J724" s="840"/>
      <c r="K724" s="840"/>
      <c r="L724" s="840"/>
      <c r="M724" s="840"/>
      <c r="N724" s="840"/>
      <c r="O724" s="840"/>
      <c r="P724" s="890"/>
      <c r="Q724" s="890"/>
      <c r="R724" s="840"/>
      <c r="S724" s="840"/>
      <c r="T724" s="840"/>
      <c r="U724" s="840"/>
      <c r="V724" s="840"/>
      <c r="W724" s="840"/>
      <c r="X724" s="840"/>
      <c r="Y724" s="840"/>
      <c r="Z724" s="840"/>
      <c r="AA724" s="840"/>
      <c r="AB724" s="840"/>
      <c r="AC724" s="840"/>
      <c r="AD724" s="888"/>
      <c r="AE724" s="840"/>
      <c r="AF724" s="840"/>
      <c r="AG724" s="840"/>
      <c r="AH724" s="840"/>
      <c r="AI724" s="888"/>
      <c r="AJ724" s="840"/>
    </row>
    <row r="725" spans="1:36" ht="15.75" customHeight="1">
      <c r="A725" s="840"/>
      <c r="B725" s="840"/>
      <c r="C725" s="840"/>
      <c r="D725" s="840"/>
      <c r="E725" s="840"/>
      <c r="F725" s="840"/>
      <c r="G725" s="840"/>
      <c r="H725" s="840"/>
      <c r="I725" s="840"/>
      <c r="J725" s="840"/>
      <c r="K725" s="840"/>
      <c r="L725" s="840"/>
      <c r="M725" s="840"/>
      <c r="N725" s="840"/>
      <c r="O725" s="840"/>
      <c r="P725" s="890"/>
      <c r="Q725" s="890"/>
      <c r="R725" s="840"/>
      <c r="S725" s="840"/>
      <c r="T725" s="840"/>
      <c r="U725" s="840"/>
      <c r="V725" s="840"/>
      <c r="W725" s="840"/>
      <c r="X725" s="840"/>
      <c r="Y725" s="840"/>
      <c r="Z725" s="840"/>
      <c r="AA725" s="840"/>
      <c r="AB725" s="840"/>
      <c r="AC725" s="840"/>
      <c r="AD725" s="888"/>
      <c r="AE725" s="840"/>
      <c r="AF725" s="840"/>
      <c r="AG725" s="840"/>
      <c r="AH725" s="840"/>
      <c r="AI725" s="888"/>
      <c r="AJ725" s="840"/>
    </row>
    <row r="726" spans="1:36" ht="15.75" customHeight="1">
      <c r="A726" s="840"/>
      <c r="B726" s="840"/>
      <c r="C726" s="840"/>
      <c r="D726" s="840"/>
      <c r="E726" s="840"/>
      <c r="F726" s="840"/>
      <c r="G726" s="840"/>
      <c r="H726" s="840"/>
      <c r="I726" s="840"/>
      <c r="J726" s="840"/>
      <c r="K726" s="840"/>
      <c r="L726" s="840"/>
      <c r="M726" s="840"/>
      <c r="N726" s="840"/>
      <c r="O726" s="840"/>
      <c r="P726" s="890"/>
      <c r="Q726" s="890"/>
      <c r="R726" s="840"/>
      <c r="S726" s="840"/>
      <c r="T726" s="840"/>
      <c r="U726" s="840"/>
      <c r="V726" s="840"/>
      <c r="W726" s="840"/>
      <c r="X726" s="840"/>
      <c r="Y726" s="840"/>
      <c r="Z726" s="840"/>
      <c r="AA726" s="840"/>
      <c r="AB726" s="840"/>
      <c r="AC726" s="840"/>
      <c r="AD726" s="888"/>
      <c r="AE726" s="840"/>
      <c r="AF726" s="840"/>
      <c r="AG726" s="840"/>
      <c r="AH726" s="840"/>
      <c r="AI726" s="888"/>
      <c r="AJ726" s="840"/>
    </row>
    <row r="727" spans="1:36" ht="15.75" customHeight="1">
      <c r="A727" s="840"/>
      <c r="B727" s="840"/>
      <c r="C727" s="840"/>
      <c r="D727" s="840"/>
      <c r="E727" s="840"/>
      <c r="F727" s="840"/>
      <c r="G727" s="840"/>
      <c r="H727" s="840"/>
      <c r="I727" s="840"/>
      <c r="J727" s="840"/>
      <c r="K727" s="840"/>
      <c r="L727" s="840"/>
      <c r="M727" s="840"/>
      <c r="N727" s="840"/>
      <c r="O727" s="840"/>
      <c r="P727" s="890"/>
      <c r="Q727" s="890"/>
      <c r="R727" s="840"/>
      <c r="S727" s="840"/>
      <c r="T727" s="840"/>
      <c r="U727" s="840"/>
      <c r="V727" s="840"/>
      <c r="W727" s="840"/>
      <c r="X727" s="840"/>
      <c r="Y727" s="840"/>
      <c r="Z727" s="840"/>
      <c r="AA727" s="840"/>
      <c r="AB727" s="840"/>
      <c r="AC727" s="840"/>
      <c r="AD727" s="888"/>
      <c r="AE727" s="840"/>
      <c r="AF727" s="840"/>
      <c r="AG727" s="840"/>
      <c r="AH727" s="840"/>
      <c r="AI727" s="888"/>
      <c r="AJ727" s="840"/>
    </row>
    <row r="728" spans="1:36" ht="15.75" customHeight="1">
      <c r="A728" s="840"/>
      <c r="B728" s="840"/>
      <c r="C728" s="840"/>
      <c r="D728" s="840"/>
      <c r="E728" s="840"/>
      <c r="F728" s="840"/>
      <c r="G728" s="840"/>
      <c r="H728" s="840"/>
      <c r="I728" s="840"/>
      <c r="J728" s="840"/>
      <c r="K728" s="840"/>
      <c r="L728" s="840"/>
      <c r="M728" s="840"/>
      <c r="N728" s="840"/>
      <c r="O728" s="840"/>
      <c r="P728" s="890"/>
      <c r="Q728" s="890"/>
      <c r="R728" s="840"/>
      <c r="S728" s="840"/>
      <c r="T728" s="840"/>
      <c r="U728" s="840"/>
      <c r="V728" s="840"/>
      <c r="W728" s="840"/>
      <c r="X728" s="840"/>
      <c r="Y728" s="840"/>
      <c r="Z728" s="840"/>
      <c r="AA728" s="840"/>
      <c r="AB728" s="840"/>
      <c r="AC728" s="840"/>
      <c r="AD728" s="888"/>
      <c r="AE728" s="840"/>
      <c r="AF728" s="840"/>
      <c r="AG728" s="840"/>
      <c r="AH728" s="840"/>
      <c r="AI728" s="888"/>
      <c r="AJ728" s="840"/>
    </row>
    <row r="729" spans="1:36" ht="15.75" customHeight="1">
      <c r="A729" s="840"/>
      <c r="B729" s="840"/>
      <c r="C729" s="840"/>
      <c r="D729" s="840"/>
      <c r="E729" s="840"/>
      <c r="F729" s="840"/>
      <c r="G729" s="840"/>
      <c r="H729" s="840"/>
      <c r="I729" s="840"/>
      <c r="J729" s="840"/>
      <c r="K729" s="840"/>
      <c r="L729" s="840"/>
      <c r="M729" s="840"/>
      <c r="N729" s="840"/>
      <c r="O729" s="840"/>
      <c r="P729" s="890"/>
      <c r="Q729" s="890"/>
      <c r="R729" s="840"/>
      <c r="S729" s="840"/>
      <c r="T729" s="840"/>
      <c r="U729" s="840"/>
      <c r="V729" s="840"/>
      <c r="W729" s="840"/>
      <c r="X729" s="840"/>
      <c r="Y729" s="840"/>
      <c r="Z729" s="840"/>
      <c r="AA729" s="840"/>
      <c r="AB729" s="840"/>
      <c r="AC729" s="840"/>
      <c r="AD729" s="888"/>
      <c r="AE729" s="840"/>
      <c r="AF729" s="840"/>
      <c r="AG729" s="840"/>
      <c r="AH729" s="840"/>
      <c r="AI729" s="888"/>
      <c r="AJ729" s="840"/>
    </row>
    <row r="730" spans="1:36" ht="15.75" customHeight="1">
      <c r="A730" s="840"/>
      <c r="B730" s="840"/>
      <c r="C730" s="840"/>
      <c r="D730" s="840"/>
      <c r="E730" s="840"/>
      <c r="F730" s="840"/>
      <c r="G730" s="840"/>
      <c r="H730" s="840"/>
      <c r="I730" s="840"/>
      <c r="J730" s="840"/>
      <c r="K730" s="840"/>
      <c r="L730" s="840"/>
      <c r="M730" s="840"/>
      <c r="N730" s="840"/>
      <c r="O730" s="840"/>
      <c r="P730" s="890"/>
      <c r="Q730" s="890"/>
      <c r="R730" s="840"/>
      <c r="S730" s="840"/>
      <c r="T730" s="840"/>
      <c r="U730" s="840"/>
      <c r="V730" s="840"/>
      <c r="W730" s="840"/>
      <c r="X730" s="840"/>
      <c r="Y730" s="840"/>
      <c r="Z730" s="840"/>
      <c r="AA730" s="840"/>
      <c r="AB730" s="840"/>
      <c r="AC730" s="840"/>
      <c r="AD730" s="888"/>
      <c r="AE730" s="840"/>
      <c r="AF730" s="840"/>
      <c r="AG730" s="840"/>
      <c r="AH730" s="840"/>
      <c r="AI730" s="888"/>
      <c r="AJ730" s="840"/>
    </row>
    <row r="731" spans="1:36" ht="15.75" customHeight="1">
      <c r="A731" s="840"/>
      <c r="B731" s="840"/>
      <c r="C731" s="840"/>
      <c r="D731" s="840"/>
      <c r="E731" s="840"/>
      <c r="F731" s="840"/>
      <c r="G731" s="840"/>
      <c r="H731" s="840"/>
      <c r="I731" s="840"/>
      <c r="J731" s="840"/>
      <c r="K731" s="840"/>
      <c r="L731" s="840"/>
      <c r="M731" s="840"/>
      <c r="N731" s="840"/>
      <c r="O731" s="840"/>
      <c r="P731" s="890"/>
      <c r="Q731" s="890"/>
      <c r="R731" s="840"/>
      <c r="S731" s="840"/>
      <c r="T731" s="840"/>
      <c r="U731" s="840"/>
      <c r="V731" s="840"/>
      <c r="W731" s="840"/>
      <c r="X731" s="840"/>
      <c r="Y731" s="840"/>
      <c r="Z731" s="840"/>
      <c r="AA731" s="840"/>
      <c r="AB731" s="840"/>
      <c r="AC731" s="840"/>
      <c r="AD731" s="888"/>
      <c r="AE731" s="840"/>
      <c r="AF731" s="840"/>
      <c r="AG731" s="840"/>
      <c r="AH731" s="840"/>
      <c r="AI731" s="888"/>
      <c r="AJ731" s="840"/>
    </row>
    <row r="732" spans="1:36" ht="15.75" customHeight="1">
      <c r="A732" s="840"/>
      <c r="B732" s="840"/>
      <c r="C732" s="840"/>
      <c r="D732" s="840"/>
      <c r="E732" s="840"/>
      <c r="F732" s="840"/>
      <c r="G732" s="840"/>
      <c r="H732" s="840"/>
      <c r="I732" s="840"/>
      <c r="J732" s="840"/>
      <c r="K732" s="840"/>
      <c r="L732" s="840"/>
      <c r="M732" s="840"/>
      <c r="N732" s="840"/>
      <c r="O732" s="840"/>
      <c r="P732" s="890"/>
      <c r="Q732" s="890"/>
      <c r="R732" s="840"/>
      <c r="S732" s="840"/>
      <c r="T732" s="840"/>
      <c r="U732" s="840"/>
      <c r="V732" s="840"/>
      <c r="W732" s="840"/>
      <c r="X732" s="840"/>
      <c r="Y732" s="840"/>
      <c r="Z732" s="840"/>
      <c r="AA732" s="840"/>
      <c r="AB732" s="840"/>
      <c r="AC732" s="840"/>
      <c r="AD732" s="888"/>
      <c r="AE732" s="840"/>
      <c r="AF732" s="840"/>
      <c r="AG732" s="840"/>
      <c r="AH732" s="840"/>
      <c r="AI732" s="888"/>
      <c r="AJ732" s="840"/>
    </row>
    <row r="733" spans="1:36" ht="15.75" customHeight="1">
      <c r="A733" s="840"/>
      <c r="B733" s="840"/>
      <c r="C733" s="840"/>
      <c r="D733" s="840"/>
      <c r="E733" s="840"/>
      <c r="F733" s="840"/>
      <c r="G733" s="840"/>
      <c r="H733" s="840"/>
      <c r="I733" s="840"/>
      <c r="J733" s="840"/>
      <c r="K733" s="840"/>
      <c r="L733" s="840"/>
      <c r="M733" s="840"/>
      <c r="N733" s="840"/>
      <c r="O733" s="840"/>
      <c r="P733" s="890"/>
      <c r="Q733" s="890"/>
      <c r="R733" s="840"/>
      <c r="S733" s="840"/>
      <c r="T733" s="840"/>
      <c r="U733" s="840"/>
      <c r="V733" s="840"/>
      <c r="W733" s="840"/>
      <c r="X733" s="840"/>
      <c r="Y733" s="840"/>
      <c r="Z733" s="840"/>
      <c r="AA733" s="840"/>
      <c r="AB733" s="840"/>
      <c r="AC733" s="840"/>
      <c r="AD733" s="888"/>
      <c r="AE733" s="840"/>
      <c r="AF733" s="840"/>
      <c r="AG733" s="840"/>
      <c r="AH733" s="840"/>
      <c r="AI733" s="888"/>
      <c r="AJ733" s="840"/>
    </row>
    <row r="734" spans="1:36" ht="15.75" customHeight="1">
      <c r="A734" s="840"/>
      <c r="B734" s="840"/>
      <c r="C734" s="840"/>
      <c r="D734" s="840"/>
      <c r="E734" s="840"/>
      <c r="F734" s="840"/>
      <c r="G734" s="840"/>
      <c r="H734" s="840"/>
      <c r="I734" s="840"/>
      <c r="J734" s="840"/>
      <c r="K734" s="840"/>
      <c r="L734" s="840"/>
      <c r="M734" s="840"/>
      <c r="N734" s="840"/>
      <c r="O734" s="840"/>
      <c r="P734" s="890"/>
      <c r="Q734" s="890"/>
      <c r="R734" s="840"/>
      <c r="S734" s="840"/>
      <c r="T734" s="840"/>
      <c r="U734" s="840"/>
      <c r="V734" s="840"/>
      <c r="W734" s="840"/>
      <c r="X734" s="840"/>
      <c r="Y734" s="840"/>
      <c r="Z734" s="840"/>
      <c r="AA734" s="840"/>
      <c r="AB734" s="840"/>
      <c r="AC734" s="840"/>
      <c r="AD734" s="888"/>
      <c r="AE734" s="840"/>
      <c r="AF734" s="840"/>
      <c r="AG734" s="840"/>
      <c r="AH734" s="840"/>
      <c r="AI734" s="888"/>
      <c r="AJ734" s="840"/>
    </row>
    <row r="735" spans="1:36" ht="15.75" customHeight="1">
      <c r="A735" s="840"/>
      <c r="B735" s="840"/>
      <c r="C735" s="840"/>
      <c r="D735" s="840"/>
      <c r="E735" s="840"/>
      <c r="F735" s="840"/>
      <c r="G735" s="840"/>
      <c r="H735" s="840"/>
      <c r="I735" s="840"/>
      <c r="J735" s="840"/>
      <c r="K735" s="840"/>
      <c r="L735" s="840"/>
      <c r="M735" s="840"/>
      <c r="N735" s="840"/>
      <c r="O735" s="840"/>
      <c r="P735" s="890"/>
      <c r="Q735" s="890"/>
      <c r="R735" s="840"/>
      <c r="S735" s="840"/>
      <c r="T735" s="840"/>
      <c r="U735" s="840"/>
      <c r="V735" s="840"/>
      <c r="W735" s="840"/>
      <c r="X735" s="840"/>
      <c r="Y735" s="840"/>
      <c r="Z735" s="840"/>
      <c r="AA735" s="840"/>
      <c r="AB735" s="840"/>
      <c r="AC735" s="840"/>
      <c r="AD735" s="888"/>
      <c r="AE735" s="840"/>
      <c r="AF735" s="840"/>
      <c r="AG735" s="840"/>
      <c r="AH735" s="840"/>
      <c r="AI735" s="888"/>
      <c r="AJ735" s="840"/>
    </row>
    <row r="736" spans="1:36" ht="15.75" customHeight="1">
      <c r="A736" s="840"/>
      <c r="B736" s="840"/>
      <c r="C736" s="840"/>
      <c r="D736" s="840"/>
      <c r="E736" s="840"/>
      <c r="F736" s="840"/>
      <c r="G736" s="840"/>
      <c r="H736" s="840"/>
      <c r="I736" s="840"/>
      <c r="J736" s="840"/>
      <c r="K736" s="840"/>
      <c r="L736" s="840"/>
      <c r="M736" s="840"/>
      <c r="N736" s="840"/>
      <c r="O736" s="840"/>
      <c r="P736" s="890"/>
      <c r="Q736" s="890"/>
      <c r="R736" s="840"/>
      <c r="S736" s="840"/>
      <c r="T736" s="840"/>
      <c r="U736" s="840"/>
      <c r="V736" s="840"/>
      <c r="W736" s="840"/>
      <c r="X736" s="840"/>
      <c r="Y736" s="840"/>
      <c r="Z736" s="840"/>
      <c r="AA736" s="840"/>
      <c r="AB736" s="840"/>
      <c r="AC736" s="840"/>
      <c r="AD736" s="888"/>
      <c r="AE736" s="840"/>
      <c r="AF736" s="840"/>
      <c r="AG736" s="840"/>
      <c r="AH736" s="840"/>
      <c r="AI736" s="888"/>
      <c r="AJ736" s="840"/>
    </row>
    <row r="737" spans="1:36" ht="15.75" customHeight="1">
      <c r="A737" s="840"/>
      <c r="B737" s="840"/>
      <c r="C737" s="840"/>
      <c r="D737" s="840"/>
      <c r="E737" s="840"/>
      <c r="F737" s="840"/>
      <c r="G737" s="840"/>
      <c r="H737" s="840"/>
      <c r="I737" s="840"/>
      <c r="J737" s="840"/>
      <c r="K737" s="840"/>
      <c r="L737" s="840"/>
      <c r="M737" s="840"/>
      <c r="N737" s="840"/>
      <c r="O737" s="840"/>
      <c r="P737" s="890"/>
      <c r="Q737" s="890"/>
      <c r="R737" s="840"/>
      <c r="S737" s="840"/>
      <c r="T737" s="840"/>
      <c r="U737" s="840"/>
      <c r="V737" s="840"/>
      <c r="W737" s="840"/>
      <c r="X737" s="840"/>
      <c r="Y737" s="840"/>
      <c r="Z737" s="840"/>
      <c r="AA737" s="840"/>
      <c r="AB737" s="840"/>
      <c r="AC737" s="840"/>
      <c r="AD737" s="888"/>
      <c r="AE737" s="840"/>
      <c r="AF737" s="840"/>
      <c r="AG737" s="840"/>
      <c r="AH737" s="840"/>
      <c r="AI737" s="888"/>
      <c r="AJ737" s="840"/>
    </row>
    <row r="738" spans="1:36" ht="15.75" customHeight="1">
      <c r="A738" s="840"/>
      <c r="B738" s="840"/>
      <c r="C738" s="840"/>
      <c r="D738" s="840"/>
      <c r="E738" s="840"/>
      <c r="F738" s="840"/>
      <c r="G738" s="840"/>
      <c r="H738" s="840"/>
      <c r="I738" s="840"/>
      <c r="J738" s="840"/>
      <c r="K738" s="840"/>
      <c r="L738" s="840"/>
      <c r="M738" s="840"/>
      <c r="N738" s="840"/>
      <c r="O738" s="840"/>
      <c r="P738" s="890"/>
      <c r="Q738" s="890"/>
      <c r="R738" s="840"/>
      <c r="S738" s="840"/>
      <c r="T738" s="840"/>
      <c r="U738" s="840"/>
      <c r="V738" s="840"/>
      <c r="W738" s="840"/>
      <c r="X738" s="840"/>
      <c r="Y738" s="840"/>
      <c r="Z738" s="840"/>
      <c r="AA738" s="840"/>
      <c r="AB738" s="840"/>
      <c r="AC738" s="840"/>
      <c r="AD738" s="888"/>
      <c r="AE738" s="840"/>
      <c r="AF738" s="840"/>
      <c r="AG738" s="840"/>
      <c r="AH738" s="840"/>
      <c r="AI738" s="888"/>
      <c r="AJ738" s="840"/>
    </row>
    <row r="739" spans="1:36" ht="15.75" customHeight="1">
      <c r="A739" s="840"/>
      <c r="B739" s="840"/>
      <c r="C739" s="840"/>
      <c r="D739" s="840"/>
      <c r="E739" s="840"/>
      <c r="F739" s="840"/>
      <c r="G739" s="840"/>
      <c r="H739" s="840"/>
      <c r="I739" s="840"/>
      <c r="J739" s="840"/>
      <c r="K739" s="840"/>
      <c r="L739" s="840"/>
      <c r="M739" s="840"/>
      <c r="N739" s="840"/>
      <c r="O739" s="840"/>
      <c r="P739" s="890"/>
      <c r="Q739" s="890"/>
      <c r="R739" s="840"/>
      <c r="S739" s="840"/>
      <c r="T739" s="840"/>
      <c r="U739" s="840"/>
      <c r="V739" s="840"/>
      <c r="W739" s="840"/>
      <c r="X739" s="840"/>
      <c r="Y739" s="840"/>
      <c r="Z739" s="840"/>
      <c r="AA739" s="840"/>
      <c r="AB739" s="840"/>
      <c r="AC739" s="840"/>
      <c r="AD739" s="888"/>
      <c r="AE739" s="840"/>
      <c r="AF739" s="840"/>
      <c r="AG739" s="840"/>
      <c r="AH739" s="840"/>
      <c r="AI739" s="888"/>
      <c r="AJ739" s="840"/>
    </row>
    <row r="740" spans="1:36" ht="15.75" customHeight="1">
      <c r="A740" s="840"/>
      <c r="B740" s="840"/>
      <c r="C740" s="840"/>
      <c r="D740" s="840"/>
      <c r="E740" s="840"/>
      <c r="F740" s="840"/>
      <c r="G740" s="840"/>
      <c r="H740" s="840"/>
      <c r="I740" s="840"/>
      <c r="J740" s="840"/>
      <c r="K740" s="840"/>
      <c r="L740" s="840"/>
      <c r="M740" s="840"/>
      <c r="N740" s="840"/>
      <c r="O740" s="840"/>
      <c r="P740" s="890"/>
      <c r="Q740" s="890"/>
      <c r="R740" s="840"/>
      <c r="S740" s="840"/>
      <c r="T740" s="840"/>
      <c r="U740" s="840"/>
      <c r="V740" s="840"/>
      <c r="W740" s="840"/>
      <c r="X740" s="840"/>
      <c r="Y740" s="840"/>
      <c r="Z740" s="840"/>
      <c r="AA740" s="840"/>
      <c r="AB740" s="840"/>
      <c r="AC740" s="840"/>
      <c r="AD740" s="888"/>
      <c r="AE740" s="840"/>
      <c r="AF740" s="840"/>
      <c r="AG740" s="840"/>
      <c r="AH740" s="840"/>
      <c r="AI740" s="888"/>
      <c r="AJ740" s="840"/>
    </row>
    <row r="741" spans="1:36" ht="15.75" customHeight="1">
      <c r="A741" s="840"/>
      <c r="B741" s="840"/>
      <c r="C741" s="840"/>
      <c r="D741" s="840"/>
      <c r="E741" s="840"/>
      <c r="F741" s="840"/>
      <c r="G741" s="840"/>
      <c r="H741" s="840"/>
      <c r="I741" s="840"/>
      <c r="J741" s="840"/>
      <c r="K741" s="840"/>
      <c r="L741" s="840"/>
      <c r="M741" s="840"/>
      <c r="N741" s="840"/>
      <c r="O741" s="840"/>
      <c r="P741" s="890"/>
      <c r="Q741" s="890"/>
      <c r="R741" s="840"/>
      <c r="S741" s="840"/>
      <c r="T741" s="840"/>
      <c r="U741" s="840"/>
      <c r="V741" s="840"/>
      <c r="W741" s="840"/>
      <c r="X741" s="840"/>
      <c r="Y741" s="840"/>
      <c r="Z741" s="840"/>
      <c r="AA741" s="840"/>
      <c r="AB741" s="840"/>
      <c r="AC741" s="840"/>
      <c r="AD741" s="888"/>
      <c r="AE741" s="840"/>
      <c r="AF741" s="840"/>
      <c r="AG741" s="840"/>
      <c r="AH741" s="840"/>
      <c r="AI741" s="888"/>
      <c r="AJ741" s="840"/>
    </row>
    <row r="742" spans="1:36" ht="15.75" customHeight="1">
      <c r="A742" s="840"/>
      <c r="B742" s="840"/>
      <c r="C742" s="840"/>
      <c r="D742" s="840"/>
      <c r="E742" s="840"/>
      <c r="F742" s="840"/>
      <c r="G742" s="840"/>
      <c r="H742" s="840"/>
      <c r="I742" s="840"/>
      <c r="J742" s="840"/>
      <c r="K742" s="840"/>
      <c r="L742" s="840"/>
      <c r="M742" s="840"/>
      <c r="N742" s="840"/>
      <c r="O742" s="840"/>
      <c r="P742" s="890"/>
      <c r="Q742" s="890"/>
      <c r="R742" s="840"/>
      <c r="S742" s="840"/>
      <c r="T742" s="840"/>
      <c r="U742" s="840"/>
      <c r="V742" s="840"/>
      <c r="W742" s="840"/>
      <c r="X742" s="840"/>
      <c r="Y742" s="840"/>
      <c r="Z742" s="840"/>
      <c r="AA742" s="840"/>
      <c r="AB742" s="840"/>
      <c r="AC742" s="840"/>
      <c r="AD742" s="888"/>
      <c r="AE742" s="840"/>
      <c r="AF742" s="840"/>
      <c r="AG742" s="840"/>
      <c r="AH742" s="840"/>
      <c r="AI742" s="888"/>
      <c r="AJ742" s="840"/>
    </row>
    <row r="743" spans="1:36" ht="15.75" customHeight="1">
      <c r="A743" s="840"/>
      <c r="B743" s="840"/>
      <c r="C743" s="840"/>
      <c r="D743" s="840"/>
      <c r="E743" s="840"/>
      <c r="F743" s="840"/>
      <c r="G743" s="840"/>
      <c r="H743" s="840"/>
      <c r="I743" s="840"/>
      <c r="J743" s="840"/>
      <c r="K743" s="840"/>
      <c r="L743" s="840"/>
      <c r="M743" s="840"/>
      <c r="N743" s="840"/>
      <c r="O743" s="840"/>
      <c r="P743" s="890"/>
      <c r="Q743" s="890"/>
      <c r="R743" s="840"/>
      <c r="S743" s="840"/>
      <c r="T743" s="840"/>
      <c r="U743" s="840"/>
      <c r="V743" s="840"/>
      <c r="W743" s="840"/>
      <c r="X743" s="840"/>
      <c r="Y743" s="840"/>
      <c r="Z743" s="840"/>
      <c r="AA743" s="840"/>
      <c r="AB743" s="840"/>
      <c r="AC743" s="840"/>
      <c r="AD743" s="888"/>
      <c r="AE743" s="840"/>
      <c r="AF743" s="840"/>
      <c r="AG743" s="840"/>
      <c r="AH743" s="840"/>
      <c r="AI743" s="888"/>
      <c r="AJ743" s="840"/>
    </row>
    <row r="744" spans="1:36" ht="15.75" customHeight="1">
      <c r="A744" s="840"/>
      <c r="B744" s="840"/>
      <c r="C744" s="840"/>
      <c r="D744" s="840"/>
      <c r="E744" s="840"/>
      <c r="F744" s="840"/>
      <c r="G744" s="840"/>
      <c r="H744" s="840"/>
      <c r="I744" s="840"/>
      <c r="J744" s="840"/>
      <c r="K744" s="840"/>
      <c r="L744" s="840"/>
      <c r="M744" s="840"/>
      <c r="N744" s="840"/>
      <c r="O744" s="840"/>
      <c r="P744" s="890"/>
      <c r="Q744" s="890"/>
      <c r="R744" s="840"/>
      <c r="S744" s="840"/>
      <c r="T744" s="840"/>
      <c r="U744" s="840"/>
      <c r="V744" s="840"/>
      <c r="W744" s="840"/>
      <c r="X744" s="840"/>
      <c r="Y744" s="840"/>
      <c r="Z744" s="840"/>
      <c r="AA744" s="840"/>
      <c r="AB744" s="840"/>
      <c r="AC744" s="840"/>
      <c r="AD744" s="888"/>
      <c r="AE744" s="840"/>
      <c r="AF744" s="840"/>
      <c r="AG744" s="840"/>
      <c r="AH744" s="840"/>
      <c r="AI744" s="888"/>
      <c r="AJ744" s="840"/>
    </row>
    <row r="745" spans="1:36" ht="15.75" customHeight="1">
      <c r="A745" s="840"/>
      <c r="B745" s="840"/>
      <c r="C745" s="840"/>
      <c r="D745" s="840"/>
      <c r="E745" s="840"/>
      <c r="F745" s="840"/>
      <c r="G745" s="840"/>
      <c r="H745" s="840"/>
      <c r="I745" s="840"/>
      <c r="J745" s="840"/>
      <c r="K745" s="840"/>
      <c r="L745" s="840"/>
      <c r="M745" s="840"/>
      <c r="N745" s="840"/>
      <c r="O745" s="840"/>
      <c r="P745" s="890"/>
      <c r="Q745" s="890"/>
      <c r="R745" s="840"/>
      <c r="S745" s="840"/>
      <c r="T745" s="840"/>
      <c r="U745" s="840"/>
      <c r="V745" s="840"/>
      <c r="W745" s="840"/>
      <c r="X745" s="840"/>
      <c r="Y745" s="840"/>
      <c r="Z745" s="840"/>
      <c r="AA745" s="840"/>
      <c r="AB745" s="840"/>
      <c r="AC745" s="840"/>
      <c r="AD745" s="888"/>
      <c r="AE745" s="840"/>
      <c r="AF745" s="840"/>
      <c r="AG745" s="840"/>
      <c r="AH745" s="840"/>
      <c r="AI745" s="888"/>
      <c r="AJ745" s="840"/>
    </row>
    <row r="746" spans="1:36" ht="15.75" customHeight="1">
      <c r="A746" s="840"/>
      <c r="B746" s="840"/>
      <c r="C746" s="840"/>
      <c r="D746" s="840"/>
      <c r="E746" s="840"/>
      <c r="F746" s="840"/>
      <c r="G746" s="840"/>
      <c r="H746" s="840"/>
      <c r="I746" s="840"/>
      <c r="J746" s="840"/>
      <c r="K746" s="840"/>
      <c r="L746" s="840"/>
      <c r="M746" s="840"/>
      <c r="N746" s="840"/>
      <c r="O746" s="840"/>
      <c r="P746" s="890"/>
      <c r="Q746" s="890"/>
      <c r="R746" s="840"/>
      <c r="S746" s="840"/>
      <c r="T746" s="840"/>
      <c r="U746" s="840"/>
      <c r="V746" s="840"/>
      <c r="W746" s="840"/>
      <c r="X746" s="840"/>
      <c r="Y746" s="840"/>
      <c r="Z746" s="840"/>
      <c r="AA746" s="840"/>
      <c r="AB746" s="840"/>
      <c r="AC746" s="840"/>
      <c r="AD746" s="888"/>
      <c r="AE746" s="840"/>
      <c r="AF746" s="840"/>
      <c r="AG746" s="840"/>
      <c r="AH746" s="840"/>
      <c r="AI746" s="888"/>
      <c r="AJ746" s="840"/>
    </row>
    <row r="747" spans="1:36" ht="15.75" customHeight="1">
      <c r="A747" s="840"/>
      <c r="B747" s="840"/>
      <c r="C747" s="840"/>
      <c r="D747" s="840"/>
      <c r="E747" s="840"/>
      <c r="F747" s="840"/>
      <c r="G747" s="840"/>
      <c r="H747" s="840"/>
      <c r="I747" s="840"/>
      <c r="J747" s="840"/>
      <c r="K747" s="840"/>
      <c r="L747" s="840"/>
      <c r="M747" s="840"/>
      <c r="N747" s="840"/>
      <c r="O747" s="840"/>
      <c r="P747" s="890"/>
      <c r="Q747" s="890"/>
      <c r="R747" s="840"/>
      <c r="S747" s="840"/>
      <c r="T747" s="840"/>
      <c r="U747" s="840"/>
      <c r="V747" s="840"/>
      <c r="W747" s="840"/>
      <c r="X747" s="840"/>
      <c r="Y747" s="840"/>
      <c r="Z747" s="840"/>
      <c r="AA747" s="840"/>
      <c r="AB747" s="840"/>
      <c r="AC747" s="840"/>
      <c r="AD747" s="888"/>
      <c r="AE747" s="840"/>
      <c r="AF747" s="840"/>
      <c r="AG747" s="840"/>
      <c r="AH747" s="840"/>
      <c r="AI747" s="888"/>
      <c r="AJ747" s="840"/>
    </row>
    <row r="748" spans="1:36" ht="15.75" customHeight="1">
      <c r="A748" s="840"/>
      <c r="B748" s="840"/>
      <c r="C748" s="840"/>
      <c r="D748" s="840"/>
      <c r="E748" s="840"/>
      <c r="F748" s="840"/>
      <c r="G748" s="840"/>
      <c r="H748" s="840"/>
      <c r="I748" s="840"/>
      <c r="J748" s="840"/>
      <c r="K748" s="840"/>
      <c r="L748" s="840"/>
      <c r="M748" s="840"/>
      <c r="N748" s="840"/>
      <c r="O748" s="840"/>
      <c r="P748" s="890"/>
      <c r="Q748" s="890"/>
      <c r="R748" s="840"/>
      <c r="S748" s="840"/>
      <c r="T748" s="840"/>
      <c r="U748" s="840"/>
      <c r="V748" s="840"/>
      <c r="W748" s="840"/>
      <c r="X748" s="840"/>
      <c r="Y748" s="840"/>
      <c r="Z748" s="840"/>
      <c r="AA748" s="840"/>
      <c r="AB748" s="840"/>
      <c r="AC748" s="840"/>
      <c r="AD748" s="888"/>
      <c r="AE748" s="840"/>
      <c r="AF748" s="840"/>
      <c r="AG748" s="840"/>
      <c r="AH748" s="840"/>
      <c r="AI748" s="888"/>
      <c r="AJ748" s="840"/>
    </row>
    <row r="749" spans="1:36" ht="15.75" customHeight="1">
      <c r="A749" s="840"/>
      <c r="B749" s="840"/>
      <c r="C749" s="840"/>
      <c r="D749" s="840"/>
      <c r="E749" s="840"/>
      <c r="F749" s="840"/>
      <c r="G749" s="840"/>
      <c r="H749" s="840"/>
      <c r="I749" s="840"/>
      <c r="J749" s="840"/>
      <c r="K749" s="840"/>
      <c r="L749" s="840"/>
      <c r="M749" s="840"/>
      <c r="N749" s="840"/>
      <c r="O749" s="840"/>
      <c r="P749" s="890"/>
      <c r="Q749" s="890"/>
      <c r="R749" s="840"/>
      <c r="S749" s="840"/>
      <c r="T749" s="840"/>
      <c r="U749" s="840"/>
      <c r="V749" s="840"/>
      <c r="W749" s="840"/>
      <c r="X749" s="840"/>
      <c r="Y749" s="840"/>
      <c r="Z749" s="840"/>
      <c r="AA749" s="840"/>
      <c r="AB749" s="840"/>
      <c r="AC749" s="840"/>
      <c r="AD749" s="888"/>
      <c r="AE749" s="840"/>
      <c r="AF749" s="840"/>
      <c r="AG749" s="840"/>
      <c r="AH749" s="840"/>
      <c r="AI749" s="888"/>
      <c r="AJ749" s="840"/>
    </row>
    <row r="750" spans="1:36" ht="15.75" customHeight="1">
      <c r="A750" s="840"/>
      <c r="B750" s="840"/>
      <c r="C750" s="840"/>
      <c r="D750" s="840"/>
      <c r="E750" s="840"/>
      <c r="F750" s="840"/>
      <c r="G750" s="840"/>
      <c r="H750" s="840"/>
      <c r="I750" s="840"/>
      <c r="J750" s="840"/>
      <c r="K750" s="840"/>
      <c r="L750" s="840"/>
      <c r="M750" s="840"/>
      <c r="N750" s="840"/>
      <c r="O750" s="840"/>
      <c r="P750" s="890"/>
      <c r="Q750" s="890"/>
      <c r="R750" s="840"/>
      <c r="S750" s="840"/>
      <c r="T750" s="840"/>
      <c r="U750" s="840"/>
      <c r="V750" s="840"/>
      <c r="W750" s="840"/>
      <c r="X750" s="840"/>
      <c r="Y750" s="840"/>
      <c r="Z750" s="840"/>
      <c r="AA750" s="840"/>
      <c r="AB750" s="840"/>
      <c r="AC750" s="840"/>
      <c r="AD750" s="888"/>
      <c r="AE750" s="840"/>
      <c r="AF750" s="840"/>
      <c r="AG750" s="840"/>
      <c r="AH750" s="840"/>
      <c r="AI750" s="888"/>
      <c r="AJ750" s="840"/>
    </row>
    <row r="751" spans="1:36" ht="15.75" customHeight="1">
      <c r="A751" s="840"/>
      <c r="B751" s="840"/>
      <c r="C751" s="840"/>
      <c r="D751" s="840"/>
      <c r="E751" s="840"/>
      <c r="F751" s="840"/>
      <c r="G751" s="840"/>
      <c r="H751" s="840"/>
      <c r="I751" s="840"/>
      <c r="J751" s="840"/>
      <c r="K751" s="840"/>
      <c r="L751" s="840"/>
      <c r="M751" s="840"/>
      <c r="N751" s="840"/>
      <c r="O751" s="840"/>
      <c r="P751" s="890"/>
      <c r="Q751" s="890"/>
      <c r="R751" s="840"/>
      <c r="S751" s="840"/>
      <c r="T751" s="840"/>
      <c r="U751" s="840"/>
      <c r="V751" s="840"/>
      <c r="W751" s="840"/>
      <c r="X751" s="840"/>
      <c r="Y751" s="840"/>
      <c r="Z751" s="840"/>
      <c r="AA751" s="840"/>
      <c r="AB751" s="840"/>
      <c r="AC751" s="840"/>
      <c r="AD751" s="888"/>
      <c r="AE751" s="840"/>
      <c r="AF751" s="840"/>
      <c r="AG751" s="840"/>
      <c r="AH751" s="840"/>
      <c r="AI751" s="888"/>
      <c r="AJ751" s="840"/>
    </row>
    <row r="752" spans="1:36" ht="15.75" customHeight="1">
      <c r="A752" s="840"/>
      <c r="B752" s="840"/>
      <c r="C752" s="840"/>
      <c r="D752" s="840"/>
      <c r="E752" s="840"/>
      <c r="F752" s="840"/>
      <c r="G752" s="840"/>
      <c r="H752" s="840"/>
      <c r="I752" s="840"/>
      <c r="J752" s="840"/>
      <c r="K752" s="840"/>
      <c r="L752" s="840"/>
      <c r="M752" s="840"/>
      <c r="N752" s="840"/>
      <c r="O752" s="840"/>
      <c r="P752" s="890"/>
      <c r="Q752" s="890"/>
      <c r="R752" s="840"/>
      <c r="S752" s="840"/>
      <c r="T752" s="840"/>
      <c r="U752" s="840"/>
      <c r="V752" s="840"/>
      <c r="W752" s="840"/>
      <c r="X752" s="840"/>
      <c r="Y752" s="840"/>
      <c r="Z752" s="840"/>
      <c r="AA752" s="840"/>
      <c r="AB752" s="840"/>
      <c r="AC752" s="840"/>
      <c r="AD752" s="888"/>
      <c r="AE752" s="840"/>
      <c r="AF752" s="840"/>
      <c r="AG752" s="840"/>
      <c r="AH752" s="840"/>
      <c r="AI752" s="888"/>
      <c r="AJ752" s="840"/>
    </row>
    <row r="753" spans="1:36" ht="15.75" customHeight="1">
      <c r="A753" s="840"/>
      <c r="B753" s="840"/>
      <c r="C753" s="840"/>
      <c r="D753" s="840"/>
      <c r="E753" s="840"/>
      <c r="F753" s="840"/>
      <c r="G753" s="840"/>
      <c r="H753" s="840"/>
      <c r="I753" s="840"/>
      <c r="J753" s="840"/>
      <c r="K753" s="840"/>
      <c r="L753" s="840"/>
      <c r="M753" s="840"/>
      <c r="N753" s="840"/>
      <c r="O753" s="840"/>
      <c r="P753" s="890"/>
      <c r="Q753" s="890"/>
      <c r="R753" s="840"/>
      <c r="S753" s="840"/>
      <c r="T753" s="840"/>
      <c r="U753" s="840"/>
      <c r="V753" s="840"/>
      <c r="W753" s="840"/>
      <c r="X753" s="840"/>
      <c r="Y753" s="840"/>
      <c r="Z753" s="840"/>
      <c r="AA753" s="840"/>
      <c r="AB753" s="840"/>
      <c r="AC753" s="840"/>
      <c r="AD753" s="888"/>
      <c r="AE753" s="840"/>
      <c r="AF753" s="840"/>
      <c r="AG753" s="840"/>
      <c r="AH753" s="840"/>
      <c r="AI753" s="888"/>
      <c r="AJ753" s="840"/>
    </row>
    <row r="754" spans="1:36" ht="15.75" customHeight="1">
      <c r="A754" s="840"/>
      <c r="B754" s="840"/>
      <c r="C754" s="840"/>
      <c r="D754" s="840"/>
      <c r="E754" s="840"/>
      <c r="F754" s="840"/>
      <c r="G754" s="840"/>
      <c r="H754" s="840"/>
      <c r="I754" s="840"/>
      <c r="J754" s="840"/>
      <c r="K754" s="840"/>
      <c r="L754" s="840"/>
      <c r="M754" s="840"/>
      <c r="N754" s="840"/>
      <c r="O754" s="840"/>
      <c r="P754" s="890"/>
      <c r="Q754" s="890"/>
      <c r="R754" s="840"/>
      <c r="S754" s="840"/>
      <c r="T754" s="840"/>
      <c r="U754" s="840"/>
      <c r="V754" s="840"/>
      <c r="W754" s="840"/>
      <c r="X754" s="840"/>
      <c r="Y754" s="840"/>
      <c r="Z754" s="840"/>
      <c r="AA754" s="840"/>
      <c r="AB754" s="840"/>
      <c r="AC754" s="840"/>
      <c r="AD754" s="888"/>
      <c r="AE754" s="840"/>
      <c r="AF754" s="840"/>
      <c r="AG754" s="840"/>
      <c r="AH754" s="840"/>
      <c r="AI754" s="888"/>
      <c r="AJ754" s="840"/>
    </row>
    <row r="755" spans="1:36" ht="15.75" customHeight="1">
      <c r="A755" s="840"/>
      <c r="B755" s="840"/>
      <c r="C755" s="840"/>
      <c r="D755" s="840"/>
      <c r="E755" s="840"/>
      <c r="F755" s="840"/>
      <c r="G755" s="840"/>
      <c r="H755" s="840"/>
      <c r="I755" s="840"/>
      <c r="J755" s="840"/>
      <c r="K755" s="840"/>
      <c r="L755" s="840"/>
      <c r="M755" s="840"/>
      <c r="N755" s="840"/>
      <c r="O755" s="840"/>
      <c r="P755" s="890"/>
      <c r="Q755" s="890"/>
      <c r="R755" s="840"/>
      <c r="S755" s="840"/>
      <c r="T755" s="840"/>
      <c r="U755" s="840"/>
      <c r="V755" s="840"/>
      <c r="W755" s="840"/>
      <c r="X755" s="840"/>
      <c r="Y755" s="840"/>
      <c r="Z755" s="840"/>
      <c r="AA755" s="840"/>
      <c r="AB755" s="840"/>
      <c r="AC755" s="840"/>
      <c r="AD755" s="888"/>
      <c r="AE755" s="840"/>
      <c r="AF755" s="840"/>
      <c r="AG755" s="840"/>
      <c r="AH755" s="840"/>
      <c r="AI755" s="888"/>
      <c r="AJ755" s="840"/>
    </row>
    <row r="756" spans="1:36" ht="15.75" customHeight="1">
      <c r="A756" s="840"/>
      <c r="B756" s="840"/>
      <c r="C756" s="840"/>
      <c r="D756" s="840"/>
      <c r="E756" s="840"/>
      <c r="F756" s="840"/>
      <c r="G756" s="840"/>
      <c r="H756" s="840"/>
      <c r="I756" s="840"/>
      <c r="J756" s="840"/>
      <c r="K756" s="840"/>
      <c r="L756" s="840"/>
      <c r="M756" s="840"/>
      <c r="N756" s="840"/>
      <c r="O756" s="840"/>
      <c r="P756" s="890"/>
      <c r="Q756" s="890"/>
      <c r="R756" s="840"/>
      <c r="S756" s="840"/>
      <c r="T756" s="840"/>
      <c r="U756" s="840"/>
      <c r="V756" s="840"/>
      <c r="W756" s="840"/>
      <c r="X756" s="840"/>
      <c r="Y756" s="840"/>
      <c r="Z756" s="840"/>
      <c r="AA756" s="840"/>
      <c r="AB756" s="840"/>
      <c r="AC756" s="840"/>
      <c r="AD756" s="888"/>
      <c r="AE756" s="840"/>
      <c r="AF756" s="840"/>
      <c r="AG756" s="840"/>
      <c r="AH756" s="840"/>
      <c r="AI756" s="888"/>
      <c r="AJ756" s="840"/>
    </row>
    <row r="757" spans="1:36" ht="15.75" customHeight="1">
      <c r="A757" s="840"/>
      <c r="B757" s="840"/>
      <c r="C757" s="840"/>
      <c r="D757" s="840"/>
      <c r="E757" s="840"/>
      <c r="F757" s="840"/>
      <c r="G757" s="840"/>
      <c r="H757" s="840"/>
      <c r="I757" s="840"/>
      <c r="J757" s="840"/>
      <c r="K757" s="840"/>
      <c r="L757" s="840"/>
      <c r="M757" s="840"/>
      <c r="N757" s="840"/>
      <c r="O757" s="840"/>
      <c r="P757" s="890"/>
      <c r="Q757" s="890"/>
      <c r="R757" s="840"/>
      <c r="S757" s="840"/>
      <c r="T757" s="840"/>
      <c r="U757" s="840"/>
      <c r="V757" s="840"/>
      <c r="W757" s="840"/>
      <c r="X757" s="840"/>
      <c r="Y757" s="840"/>
      <c r="Z757" s="840"/>
      <c r="AA757" s="840"/>
      <c r="AB757" s="840"/>
      <c r="AC757" s="840"/>
      <c r="AD757" s="888"/>
      <c r="AE757" s="840"/>
      <c r="AF757" s="840"/>
      <c r="AG757" s="840"/>
      <c r="AH757" s="840"/>
      <c r="AI757" s="888"/>
      <c r="AJ757" s="840"/>
    </row>
    <row r="758" spans="1:36" ht="15.75" customHeight="1">
      <c r="A758" s="840"/>
      <c r="B758" s="840"/>
      <c r="C758" s="840"/>
      <c r="D758" s="840"/>
      <c r="E758" s="840"/>
      <c r="F758" s="840"/>
      <c r="G758" s="840"/>
      <c r="H758" s="840"/>
      <c r="I758" s="840"/>
      <c r="J758" s="840"/>
      <c r="K758" s="840"/>
      <c r="L758" s="840"/>
      <c r="M758" s="840"/>
      <c r="N758" s="840"/>
      <c r="O758" s="840"/>
      <c r="P758" s="890"/>
      <c r="Q758" s="890"/>
      <c r="R758" s="840"/>
      <c r="S758" s="840"/>
      <c r="T758" s="840"/>
      <c r="U758" s="840"/>
      <c r="V758" s="840"/>
      <c r="W758" s="840"/>
      <c r="X758" s="840"/>
      <c r="Y758" s="840"/>
      <c r="Z758" s="840"/>
      <c r="AA758" s="840"/>
      <c r="AB758" s="840"/>
      <c r="AC758" s="840"/>
      <c r="AD758" s="888"/>
      <c r="AE758" s="840"/>
      <c r="AF758" s="840"/>
      <c r="AG758" s="840"/>
      <c r="AH758" s="840"/>
      <c r="AI758" s="888"/>
      <c r="AJ758" s="840"/>
    </row>
    <row r="759" spans="1:36" ht="15.75" customHeight="1">
      <c r="A759" s="840"/>
      <c r="B759" s="840"/>
      <c r="C759" s="840"/>
      <c r="D759" s="840"/>
      <c r="E759" s="840"/>
      <c r="F759" s="840"/>
      <c r="G759" s="840"/>
      <c r="H759" s="840"/>
      <c r="I759" s="840"/>
      <c r="J759" s="840"/>
      <c r="K759" s="840"/>
      <c r="L759" s="840"/>
      <c r="M759" s="840"/>
      <c r="N759" s="840"/>
      <c r="O759" s="840"/>
      <c r="P759" s="890"/>
      <c r="Q759" s="890"/>
      <c r="R759" s="840"/>
      <c r="S759" s="840"/>
      <c r="T759" s="840"/>
      <c r="U759" s="840"/>
      <c r="V759" s="840"/>
      <c r="W759" s="840"/>
      <c r="X759" s="840"/>
      <c r="Y759" s="840"/>
      <c r="Z759" s="840"/>
      <c r="AA759" s="840"/>
      <c r="AB759" s="840"/>
      <c r="AC759" s="840"/>
      <c r="AD759" s="888"/>
      <c r="AE759" s="840"/>
      <c r="AF759" s="840"/>
      <c r="AG759" s="840"/>
      <c r="AH759" s="840"/>
      <c r="AI759" s="888"/>
      <c r="AJ759" s="840"/>
    </row>
    <row r="760" spans="1:36" ht="15.75" customHeight="1">
      <c r="A760" s="840"/>
      <c r="B760" s="840"/>
      <c r="C760" s="840"/>
      <c r="D760" s="840"/>
      <c r="E760" s="840"/>
      <c r="F760" s="840"/>
      <c r="G760" s="840"/>
      <c r="H760" s="840"/>
      <c r="I760" s="840"/>
      <c r="J760" s="840"/>
      <c r="K760" s="840"/>
      <c r="L760" s="840"/>
      <c r="M760" s="840"/>
      <c r="N760" s="840"/>
      <c r="O760" s="840"/>
      <c r="P760" s="890"/>
      <c r="Q760" s="890"/>
      <c r="R760" s="840"/>
      <c r="S760" s="840"/>
      <c r="T760" s="840"/>
      <c r="U760" s="840"/>
      <c r="V760" s="840"/>
      <c r="W760" s="840"/>
      <c r="X760" s="840"/>
      <c r="Y760" s="840"/>
      <c r="Z760" s="840"/>
      <c r="AA760" s="840"/>
      <c r="AB760" s="840"/>
      <c r="AC760" s="840"/>
      <c r="AD760" s="888"/>
      <c r="AE760" s="840"/>
      <c r="AF760" s="840"/>
      <c r="AG760" s="840"/>
      <c r="AH760" s="840"/>
      <c r="AI760" s="888"/>
      <c r="AJ760" s="840"/>
    </row>
    <row r="761" spans="1:36" ht="15.75" customHeight="1">
      <c r="A761" s="840"/>
      <c r="B761" s="840"/>
      <c r="C761" s="840"/>
      <c r="D761" s="840"/>
      <c r="E761" s="840"/>
      <c r="F761" s="840"/>
      <c r="G761" s="840"/>
      <c r="H761" s="840"/>
      <c r="I761" s="840"/>
      <c r="J761" s="840"/>
      <c r="K761" s="840"/>
      <c r="L761" s="840"/>
      <c r="M761" s="840"/>
      <c r="N761" s="840"/>
      <c r="O761" s="840"/>
      <c r="P761" s="890"/>
      <c r="Q761" s="890"/>
      <c r="R761" s="840"/>
      <c r="S761" s="840"/>
      <c r="T761" s="840"/>
      <c r="U761" s="840"/>
      <c r="V761" s="840"/>
      <c r="W761" s="840"/>
      <c r="X761" s="840"/>
      <c r="Y761" s="840"/>
      <c r="Z761" s="840"/>
      <c r="AA761" s="840"/>
      <c r="AB761" s="840"/>
      <c r="AC761" s="840"/>
      <c r="AD761" s="888"/>
      <c r="AE761" s="840"/>
      <c r="AF761" s="840"/>
      <c r="AG761" s="840"/>
      <c r="AH761" s="840"/>
      <c r="AI761" s="888"/>
      <c r="AJ761" s="840"/>
    </row>
    <row r="762" spans="1:36" ht="15.75" customHeight="1">
      <c r="A762" s="840"/>
      <c r="B762" s="840"/>
      <c r="C762" s="840"/>
      <c r="D762" s="840"/>
      <c r="E762" s="840"/>
      <c r="F762" s="840"/>
      <c r="G762" s="840"/>
      <c r="H762" s="840"/>
      <c r="I762" s="840"/>
      <c r="J762" s="840"/>
      <c r="K762" s="840"/>
      <c r="L762" s="840"/>
      <c r="M762" s="840"/>
      <c r="N762" s="840"/>
      <c r="O762" s="840"/>
      <c r="P762" s="890"/>
      <c r="Q762" s="890"/>
      <c r="R762" s="840"/>
      <c r="S762" s="840"/>
      <c r="T762" s="840"/>
      <c r="U762" s="840"/>
      <c r="V762" s="840"/>
      <c r="W762" s="840"/>
      <c r="X762" s="840"/>
      <c r="Y762" s="840"/>
      <c r="Z762" s="840"/>
      <c r="AA762" s="840"/>
      <c r="AB762" s="840"/>
      <c r="AC762" s="840"/>
      <c r="AD762" s="888"/>
      <c r="AE762" s="840"/>
      <c r="AF762" s="840"/>
      <c r="AG762" s="840"/>
      <c r="AH762" s="840"/>
      <c r="AI762" s="888"/>
      <c r="AJ762" s="840"/>
    </row>
    <row r="763" spans="1:36" ht="15.75" customHeight="1">
      <c r="A763" s="840"/>
      <c r="B763" s="840"/>
      <c r="C763" s="840"/>
      <c r="D763" s="840"/>
      <c r="E763" s="840"/>
      <c r="F763" s="840"/>
      <c r="G763" s="840"/>
      <c r="H763" s="840"/>
      <c r="I763" s="840"/>
      <c r="J763" s="840"/>
      <c r="K763" s="840"/>
      <c r="L763" s="840"/>
      <c r="M763" s="840"/>
      <c r="N763" s="840"/>
      <c r="O763" s="840"/>
      <c r="P763" s="890"/>
      <c r="Q763" s="890"/>
      <c r="R763" s="840"/>
      <c r="S763" s="840"/>
      <c r="T763" s="840"/>
      <c r="U763" s="840"/>
      <c r="V763" s="840"/>
      <c r="W763" s="840"/>
      <c r="X763" s="840"/>
      <c r="Y763" s="840"/>
      <c r="Z763" s="840"/>
      <c r="AA763" s="840"/>
      <c r="AB763" s="840"/>
      <c r="AC763" s="840"/>
      <c r="AD763" s="888"/>
      <c r="AE763" s="840"/>
      <c r="AF763" s="840"/>
      <c r="AG763" s="840"/>
      <c r="AH763" s="840"/>
      <c r="AI763" s="888"/>
      <c r="AJ763" s="840"/>
    </row>
    <row r="764" spans="1:36" ht="15.75" customHeight="1">
      <c r="A764" s="840"/>
      <c r="B764" s="840"/>
      <c r="C764" s="840"/>
      <c r="D764" s="840"/>
      <c r="E764" s="840"/>
      <c r="F764" s="840"/>
      <c r="G764" s="840"/>
      <c r="H764" s="840"/>
      <c r="I764" s="840"/>
      <c r="J764" s="840"/>
      <c r="K764" s="840"/>
      <c r="L764" s="840"/>
      <c r="M764" s="840"/>
      <c r="N764" s="840"/>
      <c r="O764" s="840"/>
      <c r="P764" s="890"/>
      <c r="Q764" s="890"/>
      <c r="R764" s="840"/>
      <c r="S764" s="840"/>
      <c r="T764" s="840"/>
      <c r="U764" s="840"/>
      <c r="V764" s="840"/>
      <c r="W764" s="840"/>
      <c r="X764" s="840"/>
      <c r="Y764" s="840"/>
      <c r="Z764" s="840"/>
      <c r="AA764" s="840"/>
      <c r="AB764" s="840"/>
      <c r="AC764" s="840"/>
      <c r="AD764" s="888"/>
      <c r="AE764" s="840"/>
      <c r="AF764" s="840"/>
      <c r="AG764" s="840"/>
      <c r="AH764" s="840"/>
      <c r="AI764" s="888"/>
      <c r="AJ764" s="840"/>
    </row>
    <row r="765" spans="1:36" ht="15.75" customHeight="1">
      <c r="A765" s="840"/>
      <c r="B765" s="840"/>
      <c r="C765" s="840"/>
      <c r="D765" s="840"/>
      <c r="E765" s="840"/>
      <c r="F765" s="840"/>
      <c r="G765" s="840"/>
      <c r="H765" s="840"/>
      <c r="I765" s="840"/>
      <c r="J765" s="840"/>
      <c r="K765" s="840"/>
      <c r="L765" s="840"/>
      <c r="M765" s="840"/>
      <c r="N765" s="840"/>
      <c r="O765" s="840"/>
      <c r="P765" s="890"/>
      <c r="Q765" s="890"/>
      <c r="R765" s="840"/>
      <c r="S765" s="840"/>
      <c r="T765" s="840"/>
      <c r="U765" s="840"/>
      <c r="V765" s="840"/>
      <c r="W765" s="840"/>
      <c r="X765" s="840"/>
      <c r="Y765" s="840"/>
      <c r="Z765" s="840"/>
      <c r="AA765" s="840"/>
      <c r="AB765" s="840"/>
      <c r="AC765" s="840"/>
      <c r="AD765" s="888"/>
      <c r="AE765" s="840"/>
      <c r="AF765" s="840"/>
      <c r="AG765" s="840"/>
      <c r="AH765" s="840"/>
      <c r="AI765" s="888"/>
      <c r="AJ765" s="840"/>
    </row>
    <row r="766" spans="1:36" ht="15.75" customHeight="1">
      <c r="A766" s="840"/>
      <c r="B766" s="840"/>
      <c r="C766" s="840"/>
      <c r="D766" s="840"/>
      <c r="E766" s="840"/>
      <c r="F766" s="840"/>
      <c r="G766" s="840"/>
      <c r="H766" s="840"/>
      <c r="I766" s="840"/>
      <c r="J766" s="840"/>
      <c r="K766" s="840"/>
      <c r="L766" s="840"/>
      <c r="M766" s="840"/>
      <c r="N766" s="840"/>
      <c r="O766" s="840"/>
      <c r="P766" s="890"/>
      <c r="Q766" s="890"/>
      <c r="R766" s="840"/>
      <c r="S766" s="840"/>
      <c r="T766" s="840"/>
      <c r="U766" s="840"/>
      <c r="V766" s="840"/>
      <c r="W766" s="840"/>
      <c r="X766" s="840"/>
      <c r="Y766" s="840"/>
      <c r="Z766" s="840"/>
      <c r="AA766" s="840"/>
      <c r="AB766" s="840"/>
      <c r="AC766" s="840"/>
      <c r="AD766" s="888"/>
      <c r="AE766" s="840"/>
      <c r="AF766" s="840"/>
      <c r="AG766" s="840"/>
      <c r="AH766" s="840"/>
      <c r="AI766" s="888"/>
      <c r="AJ766" s="840"/>
    </row>
    <row r="767" spans="1:36" ht="15.75" customHeight="1">
      <c r="A767" s="840"/>
      <c r="B767" s="840"/>
      <c r="C767" s="840"/>
      <c r="D767" s="840"/>
      <c r="E767" s="840"/>
      <c r="F767" s="840"/>
      <c r="G767" s="840"/>
      <c r="H767" s="840"/>
      <c r="I767" s="840"/>
      <c r="J767" s="840"/>
      <c r="K767" s="840"/>
      <c r="L767" s="840"/>
      <c r="M767" s="840"/>
      <c r="N767" s="840"/>
      <c r="O767" s="840"/>
      <c r="P767" s="890"/>
      <c r="Q767" s="890"/>
      <c r="R767" s="840"/>
      <c r="S767" s="840"/>
      <c r="T767" s="840"/>
      <c r="U767" s="840"/>
      <c r="V767" s="840"/>
      <c r="W767" s="840"/>
      <c r="X767" s="840"/>
      <c r="Y767" s="840"/>
      <c r="Z767" s="840"/>
      <c r="AA767" s="840"/>
      <c r="AB767" s="840"/>
      <c r="AC767" s="840"/>
      <c r="AD767" s="888"/>
      <c r="AE767" s="840"/>
      <c r="AF767" s="840"/>
      <c r="AG767" s="840"/>
      <c r="AH767" s="840"/>
      <c r="AI767" s="888"/>
      <c r="AJ767" s="840"/>
    </row>
    <row r="768" spans="1:36" ht="15.75" customHeight="1">
      <c r="A768" s="840"/>
      <c r="B768" s="840"/>
      <c r="C768" s="840"/>
      <c r="D768" s="840"/>
      <c r="E768" s="840"/>
      <c r="F768" s="840"/>
      <c r="G768" s="840"/>
      <c r="H768" s="840"/>
      <c r="I768" s="840"/>
      <c r="J768" s="840"/>
      <c r="K768" s="840"/>
      <c r="L768" s="840"/>
      <c r="M768" s="840"/>
      <c r="N768" s="840"/>
      <c r="O768" s="840"/>
      <c r="P768" s="890"/>
      <c r="Q768" s="890"/>
      <c r="R768" s="840"/>
      <c r="S768" s="840"/>
      <c r="T768" s="840"/>
      <c r="U768" s="840"/>
      <c r="V768" s="840"/>
      <c r="W768" s="840"/>
      <c r="X768" s="840"/>
      <c r="Y768" s="840"/>
      <c r="Z768" s="840"/>
      <c r="AA768" s="840"/>
      <c r="AB768" s="840"/>
      <c r="AC768" s="840"/>
      <c r="AD768" s="888"/>
      <c r="AE768" s="840"/>
      <c r="AF768" s="840"/>
      <c r="AG768" s="840"/>
      <c r="AH768" s="840"/>
      <c r="AI768" s="888"/>
      <c r="AJ768" s="840"/>
    </row>
    <row r="769" spans="1:36" ht="15.75" customHeight="1">
      <c r="A769" s="840"/>
      <c r="B769" s="840"/>
      <c r="C769" s="840"/>
      <c r="D769" s="840"/>
      <c r="E769" s="840"/>
      <c r="F769" s="840"/>
      <c r="G769" s="840"/>
      <c r="H769" s="840"/>
      <c r="I769" s="840"/>
      <c r="J769" s="840"/>
      <c r="K769" s="840"/>
      <c r="L769" s="840"/>
      <c r="M769" s="840"/>
      <c r="N769" s="840"/>
      <c r="O769" s="840"/>
      <c r="P769" s="890"/>
      <c r="Q769" s="890"/>
      <c r="R769" s="840"/>
      <c r="S769" s="840"/>
      <c r="T769" s="840"/>
      <c r="U769" s="840"/>
      <c r="V769" s="840"/>
      <c r="W769" s="840"/>
      <c r="X769" s="840"/>
      <c r="Y769" s="840"/>
      <c r="Z769" s="840"/>
      <c r="AA769" s="840"/>
      <c r="AB769" s="840"/>
      <c r="AC769" s="840"/>
      <c r="AD769" s="888"/>
      <c r="AE769" s="840"/>
      <c r="AF769" s="840"/>
      <c r="AG769" s="840"/>
      <c r="AH769" s="840"/>
      <c r="AI769" s="888"/>
      <c r="AJ769" s="840"/>
    </row>
    <row r="770" spans="1:36" ht="15.75" customHeight="1">
      <c r="A770" s="840"/>
      <c r="B770" s="840"/>
      <c r="C770" s="840"/>
      <c r="D770" s="840"/>
      <c r="E770" s="840"/>
      <c r="F770" s="840"/>
      <c r="G770" s="840"/>
      <c r="H770" s="840"/>
      <c r="I770" s="840"/>
      <c r="J770" s="840"/>
      <c r="K770" s="840"/>
      <c r="L770" s="840"/>
      <c r="M770" s="840"/>
      <c r="N770" s="840"/>
      <c r="O770" s="840"/>
      <c r="P770" s="890"/>
      <c r="Q770" s="890"/>
      <c r="R770" s="840"/>
      <c r="S770" s="840"/>
      <c r="T770" s="840"/>
      <c r="U770" s="840"/>
      <c r="V770" s="840"/>
      <c r="W770" s="840"/>
      <c r="X770" s="840"/>
      <c r="Y770" s="840"/>
      <c r="Z770" s="840"/>
      <c r="AA770" s="840"/>
      <c r="AB770" s="840"/>
      <c r="AC770" s="840"/>
      <c r="AD770" s="888"/>
      <c r="AE770" s="840"/>
      <c r="AF770" s="840"/>
      <c r="AG770" s="840"/>
      <c r="AH770" s="840"/>
      <c r="AI770" s="888"/>
      <c r="AJ770" s="840"/>
    </row>
    <row r="771" spans="1:36" ht="15.75" customHeight="1">
      <c r="A771" s="840"/>
      <c r="B771" s="840"/>
      <c r="C771" s="840"/>
      <c r="D771" s="840"/>
      <c r="E771" s="840"/>
      <c r="F771" s="840"/>
      <c r="G771" s="840"/>
      <c r="H771" s="840"/>
      <c r="I771" s="840"/>
      <c r="J771" s="840"/>
      <c r="K771" s="840"/>
      <c r="L771" s="840"/>
      <c r="M771" s="840"/>
      <c r="N771" s="840"/>
      <c r="O771" s="840"/>
      <c r="P771" s="890"/>
      <c r="Q771" s="890"/>
      <c r="R771" s="840"/>
      <c r="S771" s="840"/>
      <c r="T771" s="840"/>
      <c r="U771" s="840"/>
      <c r="V771" s="840"/>
      <c r="W771" s="840"/>
      <c r="X771" s="840"/>
      <c r="Y771" s="840"/>
      <c r="Z771" s="840"/>
      <c r="AA771" s="840"/>
      <c r="AB771" s="840"/>
      <c r="AC771" s="840"/>
      <c r="AD771" s="888"/>
      <c r="AE771" s="840"/>
      <c r="AF771" s="840"/>
      <c r="AG771" s="840"/>
      <c r="AH771" s="840"/>
      <c r="AI771" s="888"/>
      <c r="AJ771" s="840"/>
    </row>
    <row r="772" spans="1:36" ht="15.75" customHeight="1">
      <c r="A772" s="840"/>
      <c r="B772" s="840"/>
      <c r="C772" s="840"/>
      <c r="D772" s="840"/>
      <c r="E772" s="840"/>
      <c r="F772" s="840"/>
      <c r="G772" s="840"/>
      <c r="H772" s="840"/>
      <c r="I772" s="840"/>
      <c r="J772" s="840"/>
      <c r="K772" s="840"/>
      <c r="L772" s="840"/>
      <c r="M772" s="840"/>
      <c r="N772" s="840"/>
      <c r="O772" s="840"/>
      <c r="P772" s="890"/>
      <c r="Q772" s="890"/>
      <c r="R772" s="840"/>
      <c r="S772" s="840"/>
      <c r="T772" s="840"/>
      <c r="U772" s="840"/>
      <c r="V772" s="840"/>
      <c r="W772" s="840"/>
      <c r="X772" s="840"/>
      <c r="Y772" s="840"/>
      <c r="Z772" s="840"/>
      <c r="AA772" s="840"/>
      <c r="AB772" s="840"/>
      <c r="AC772" s="840"/>
      <c r="AD772" s="888"/>
      <c r="AE772" s="840"/>
      <c r="AF772" s="840"/>
      <c r="AG772" s="840"/>
      <c r="AH772" s="840"/>
      <c r="AI772" s="888"/>
      <c r="AJ772" s="840"/>
    </row>
    <row r="773" spans="1:36" ht="15.75" customHeight="1">
      <c r="A773" s="840"/>
      <c r="B773" s="840"/>
      <c r="C773" s="840"/>
      <c r="D773" s="840"/>
      <c r="E773" s="840"/>
      <c r="F773" s="840"/>
      <c r="G773" s="840"/>
      <c r="H773" s="840"/>
      <c r="I773" s="840"/>
      <c r="J773" s="840"/>
      <c r="K773" s="840"/>
      <c r="L773" s="840"/>
      <c r="M773" s="840"/>
      <c r="N773" s="840"/>
      <c r="O773" s="840"/>
      <c r="P773" s="890"/>
      <c r="Q773" s="890"/>
      <c r="R773" s="840"/>
      <c r="S773" s="840"/>
      <c r="T773" s="840"/>
      <c r="U773" s="840"/>
      <c r="V773" s="840"/>
      <c r="W773" s="840"/>
      <c r="X773" s="840"/>
      <c r="Y773" s="840"/>
      <c r="Z773" s="840"/>
      <c r="AA773" s="840"/>
      <c r="AB773" s="840"/>
      <c r="AC773" s="840"/>
      <c r="AD773" s="888"/>
      <c r="AE773" s="840"/>
      <c r="AF773" s="840"/>
      <c r="AG773" s="840"/>
      <c r="AH773" s="840"/>
      <c r="AI773" s="888"/>
      <c r="AJ773" s="840"/>
    </row>
    <row r="774" spans="1:36" ht="15.75" customHeight="1">
      <c r="A774" s="840"/>
      <c r="B774" s="840"/>
      <c r="C774" s="840"/>
      <c r="D774" s="840"/>
      <c r="E774" s="840"/>
      <c r="F774" s="840"/>
      <c r="G774" s="840"/>
      <c r="H774" s="840"/>
      <c r="I774" s="840"/>
      <c r="J774" s="840"/>
      <c r="K774" s="840"/>
      <c r="L774" s="840"/>
      <c r="M774" s="840"/>
      <c r="N774" s="840"/>
      <c r="O774" s="840"/>
      <c r="P774" s="890"/>
      <c r="Q774" s="890"/>
      <c r="R774" s="840"/>
      <c r="S774" s="840"/>
      <c r="T774" s="840"/>
      <c r="U774" s="840"/>
      <c r="V774" s="840"/>
      <c r="W774" s="840"/>
      <c r="X774" s="840"/>
      <c r="Y774" s="840"/>
      <c r="Z774" s="840"/>
      <c r="AA774" s="840"/>
      <c r="AB774" s="840"/>
      <c r="AC774" s="840"/>
      <c r="AD774" s="888"/>
      <c r="AE774" s="840"/>
      <c r="AF774" s="840"/>
      <c r="AG774" s="840"/>
      <c r="AH774" s="840"/>
      <c r="AI774" s="888"/>
      <c r="AJ774" s="840"/>
    </row>
    <row r="775" spans="1:36" ht="15.75" customHeight="1">
      <c r="A775" s="840"/>
      <c r="B775" s="840"/>
      <c r="C775" s="840"/>
      <c r="D775" s="840"/>
      <c r="E775" s="840"/>
      <c r="F775" s="840"/>
      <c r="G775" s="840"/>
      <c r="H775" s="840"/>
      <c r="I775" s="840"/>
      <c r="J775" s="840"/>
      <c r="K775" s="840"/>
      <c r="L775" s="840"/>
      <c r="M775" s="840"/>
      <c r="N775" s="840"/>
      <c r="O775" s="840"/>
      <c r="P775" s="890"/>
      <c r="Q775" s="890"/>
      <c r="R775" s="840"/>
      <c r="S775" s="840"/>
      <c r="T775" s="840"/>
      <c r="U775" s="840"/>
      <c r="V775" s="840"/>
      <c r="W775" s="840"/>
      <c r="X775" s="840"/>
      <c r="Y775" s="840"/>
      <c r="Z775" s="840"/>
      <c r="AA775" s="840"/>
      <c r="AB775" s="840"/>
      <c r="AC775" s="840"/>
      <c r="AD775" s="888"/>
      <c r="AE775" s="840"/>
      <c r="AF775" s="840"/>
      <c r="AG775" s="840"/>
      <c r="AH775" s="840"/>
      <c r="AI775" s="888"/>
      <c r="AJ775" s="840"/>
    </row>
    <row r="776" spans="1:36" ht="15.75" customHeight="1">
      <c r="A776" s="840"/>
      <c r="B776" s="840"/>
      <c r="C776" s="840"/>
      <c r="D776" s="840"/>
      <c r="E776" s="840"/>
      <c r="F776" s="840"/>
      <c r="G776" s="840"/>
      <c r="H776" s="840"/>
      <c r="I776" s="840"/>
      <c r="J776" s="840"/>
      <c r="K776" s="840"/>
      <c r="L776" s="840"/>
      <c r="M776" s="840"/>
      <c r="N776" s="840"/>
      <c r="O776" s="840"/>
      <c r="P776" s="890"/>
      <c r="Q776" s="890"/>
      <c r="R776" s="840"/>
      <c r="S776" s="840"/>
      <c r="T776" s="840"/>
      <c r="U776" s="840"/>
      <c r="V776" s="840"/>
      <c r="W776" s="840"/>
      <c r="X776" s="840"/>
      <c r="Y776" s="840"/>
      <c r="Z776" s="840"/>
      <c r="AA776" s="840"/>
      <c r="AB776" s="840"/>
      <c r="AC776" s="840"/>
      <c r="AD776" s="888"/>
      <c r="AE776" s="840"/>
      <c r="AF776" s="840"/>
      <c r="AG776" s="840"/>
      <c r="AH776" s="840"/>
      <c r="AI776" s="888"/>
      <c r="AJ776" s="840"/>
    </row>
    <row r="777" spans="1:36" ht="15.75" customHeight="1">
      <c r="A777" s="840"/>
      <c r="B777" s="840"/>
      <c r="C777" s="840"/>
      <c r="D777" s="840"/>
      <c r="E777" s="840"/>
      <c r="F777" s="840"/>
      <c r="G777" s="840"/>
      <c r="H777" s="840"/>
      <c r="I777" s="840"/>
      <c r="J777" s="840"/>
      <c r="K777" s="840"/>
      <c r="L777" s="840"/>
      <c r="M777" s="840"/>
      <c r="N777" s="840"/>
      <c r="O777" s="840"/>
      <c r="P777" s="890"/>
      <c r="Q777" s="890"/>
      <c r="R777" s="840"/>
      <c r="S777" s="840"/>
      <c r="T777" s="840"/>
      <c r="U777" s="840"/>
      <c r="V777" s="840"/>
      <c r="W777" s="840"/>
      <c r="X777" s="840"/>
      <c r="Y777" s="840"/>
      <c r="Z777" s="840"/>
      <c r="AA777" s="840"/>
      <c r="AB777" s="840"/>
      <c r="AC777" s="840"/>
      <c r="AD777" s="888"/>
      <c r="AE777" s="840"/>
      <c r="AF777" s="840"/>
      <c r="AG777" s="840"/>
      <c r="AH777" s="840"/>
      <c r="AI777" s="888"/>
      <c r="AJ777" s="840"/>
    </row>
    <row r="778" spans="1:36" ht="15.75" customHeight="1">
      <c r="A778" s="840"/>
      <c r="B778" s="840"/>
      <c r="C778" s="840"/>
      <c r="D778" s="840"/>
      <c r="E778" s="840"/>
      <c r="F778" s="840"/>
      <c r="G778" s="840"/>
      <c r="H778" s="840"/>
      <c r="I778" s="840"/>
      <c r="J778" s="840"/>
      <c r="K778" s="840"/>
      <c r="L778" s="840"/>
      <c r="M778" s="840"/>
      <c r="N778" s="840"/>
      <c r="O778" s="840"/>
      <c r="P778" s="890"/>
      <c r="Q778" s="890"/>
      <c r="R778" s="840"/>
      <c r="S778" s="840"/>
      <c r="T778" s="840"/>
      <c r="U778" s="840"/>
      <c r="V778" s="840"/>
      <c r="W778" s="840"/>
      <c r="X778" s="840"/>
      <c r="Y778" s="840"/>
      <c r="Z778" s="840"/>
      <c r="AA778" s="840"/>
      <c r="AB778" s="840"/>
      <c r="AC778" s="840"/>
      <c r="AD778" s="888"/>
      <c r="AE778" s="840"/>
      <c r="AF778" s="840"/>
      <c r="AG778" s="840"/>
      <c r="AH778" s="840"/>
      <c r="AI778" s="888"/>
      <c r="AJ778" s="840"/>
    </row>
    <row r="779" spans="1:36" ht="15.75" customHeight="1">
      <c r="A779" s="840"/>
      <c r="B779" s="840"/>
      <c r="C779" s="840"/>
      <c r="D779" s="840"/>
      <c r="E779" s="840"/>
      <c r="F779" s="840"/>
      <c r="G779" s="840"/>
      <c r="H779" s="840"/>
      <c r="I779" s="840"/>
      <c r="J779" s="840"/>
      <c r="K779" s="840"/>
      <c r="L779" s="840"/>
      <c r="M779" s="840"/>
      <c r="N779" s="840"/>
      <c r="O779" s="840"/>
      <c r="P779" s="890"/>
      <c r="Q779" s="890"/>
      <c r="R779" s="840"/>
      <c r="S779" s="840"/>
      <c r="T779" s="840"/>
      <c r="U779" s="840"/>
      <c r="V779" s="840"/>
      <c r="W779" s="840"/>
      <c r="X779" s="840"/>
      <c r="Y779" s="840"/>
      <c r="Z779" s="840"/>
      <c r="AA779" s="840"/>
      <c r="AB779" s="840"/>
      <c r="AC779" s="840"/>
      <c r="AD779" s="888"/>
      <c r="AE779" s="840"/>
      <c r="AF779" s="840"/>
      <c r="AG779" s="840"/>
      <c r="AH779" s="840"/>
      <c r="AI779" s="888"/>
      <c r="AJ779" s="840"/>
    </row>
    <row r="780" spans="1:36" ht="15.75" customHeight="1">
      <c r="A780" s="840"/>
      <c r="B780" s="840"/>
      <c r="C780" s="840"/>
      <c r="D780" s="840"/>
      <c r="E780" s="840"/>
      <c r="F780" s="840"/>
      <c r="G780" s="840"/>
      <c r="H780" s="840"/>
      <c r="I780" s="840"/>
      <c r="J780" s="840"/>
      <c r="K780" s="840"/>
      <c r="L780" s="840"/>
      <c r="M780" s="840"/>
      <c r="N780" s="840"/>
      <c r="O780" s="840"/>
      <c r="P780" s="890"/>
      <c r="Q780" s="890"/>
      <c r="R780" s="840"/>
      <c r="S780" s="840"/>
      <c r="T780" s="840"/>
      <c r="U780" s="840"/>
      <c r="V780" s="840"/>
      <c r="W780" s="840"/>
      <c r="X780" s="840"/>
      <c r="Y780" s="840"/>
      <c r="Z780" s="840"/>
      <c r="AA780" s="840"/>
      <c r="AB780" s="840"/>
      <c r="AC780" s="840"/>
      <c r="AD780" s="888"/>
      <c r="AE780" s="840"/>
      <c r="AF780" s="840"/>
      <c r="AG780" s="840"/>
      <c r="AH780" s="840"/>
      <c r="AI780" s="888"/>
      <c r="AJ780" s="840"/>
    </row>
    <row r="781" spans="1:36" ht="15.75" customHeight="1">
      <c r="A781" s="840"/>
      <c r="B781" s="840"/>
      <c r="C781" s="840"/>
      <c r="D781" s="840"/>
      <c r="E781" s="840"/>
      <c r="F781" s="840"/>
      <c r="G781" s="840"/>
      <c r="H781" s="840"/>
      <c r="I781" s="840"/>
      <c r="J781" s="840"/>
      <c r="K781" s="840"/>
      <c r="L781" s="840"/>
      <c r="M781" s="840"/>
      <c r="N781" s="840"/>
      <c r="O781" s="840"/>
      <c r="P781" s="890"/>
      <c r="Q781" s="890"/>
      <c r="R781" s="840"/>
      <c r="S781" s="840"/>
      <c r="T781" s="840"/>
      <c r="U781" s="840"/>
      <c r="V781" s="840"/>
      <c r="W781" s="840"/>
      <c r="X781" s="840"/>
      <c r="Y781" s="840"/>
      <c r="Z781" s="840"/>
      <c r="AA781" s="840"/>
      <c r="AB781" s="840"/>
      <c r="AC781" s="840"/>
      <c r="AD781" s="888"/>
      <c r="AE781" s="840"/>
      <c r="AF781" s="840"/>
      <c r="AG781" s="840"/>
      <c r="AH781" s="840"/>
      <c r="AI781" s="888"/>
      <c r="AJ781" s="840"/>
    </row>
    <row r="782" spans="1:36" ht="15.75" customHeight="1">
      <c r="A782" s="840"/>
      <c r="B782" s="840"/>
      <c r="C782" s="840"/>
      <c r="D782" s="840"/>
      <c r="E782" s="840"/>
      <c r="F782" s="840"/>
      <c r="G782" s="840"/>
      <c r="H782" s="840"/>
      <c r="I782" s="840"/>
      <c r="J782" s="840"/>
      <c r="K782" s="840"/>
      <c r="L782" s="840"/>
      <c r="M782" s="840"/>
      <c r="N782" s="840"/>
      <c r="O782" s="840"/>
      <c r="P782" s="890"/>
      <c r="Q782" s="890"/>
      <c r="R782" s="840"/>
      <c r="S782" s="840"/>
      <c r="T782" s="840"/>
      <c r="U782" s="840"/>
      <c r="V782" s="840"/>
      <c r="W782" s="840"/>
      <c r="X782" s="840"/>
      <c r="Y782" s="840"/>
      <c r="Z782" s="840"/>
      <c r="AA782" s="840"/>
      <c r="AB782" s="840"/>
      <c r="AC782" s="840"/>
      <c r="AD782" s="888"/>
      <c r="AE782" s="840"/>
      <c r="AF782" s="840"/>
      <c r="AG782" s="840"/>
      <c r="AH782" s="840"/>
      <c r="AI782" s="888"/>
      <c r="AJ782" s="840"/>
    </row>
    <row r="783" spans="1:36" ht="15.75" customHeight="1">
      <c r="A783" s="840"/>
      <c r="B783" s="840"/>
      <c r="C783" s="840"/>
      <c r="D783" s="840"/>
      <c r="E783" s="840"/>
      <c r="F783" s="840"/>
      <c r="G783" s="840"/>
      <c r="H783" s="840"/>
      <c r="I783" s="840"/>
      <c r="J783" s="840"/>
      <c r="K783" s="840"/>
      <c r="L783" s="840"/>
      <c r="M783" s="840"/>
      <c r="N783" s="840"/>
      <c r="O783" s="840"/>
      <c r="P783" s="890"/>
      <c r="Q783" s="890"/>
      <c r="R783" s="840"/>
      <c r="S783" s="840"/>
      <c r="T783" s="840"/>
      <c r="U783" s="840"/>
      <c r="V783" s="840"/>
      <c r="W783" s="840"/>
      <c r="X783" s="840"/>
      <c r="Y783" s="840"/>
      <c r="Z783" s="840"/>
      <c r="AA783" s="840"/>
      <c r="AB783" s="840"/>
      <c r="AC783" s="840"/>
      <c r="AD783" s="888"/>
      <c r="AE783" s="840"/>
      <c r="AF783" s="840"/>
      <c r="AG783" s="840"/>
      <c r="AH783" s="840"/>
      <c r="AI783" s="888"/>
      <c r="AJ783" s="840"/>
    </row>
    <row r="784" spans="1:36" ht="15.75" customHeight="1">
      <c r="A784" s="840"/>
      <c r="B784" s="840"/>
      <c r="C784" s="840"/>
      <c r="D784" s="840"/>
      <c r="E784" s="840"/>
      <c r="F784" s="840"/>
      <c r="G784" s="840"/>
      <c r="H784" s="840"/>
      <c r="I784" s="840"/>
      <c r="J784" s="840"/>
      <c r="K784" s="840"/>
      <c r="L784" s="840"/>
      <c r="M784" s="840"/>
      <c r="N784" s="840"/>
      <c r="O784" s="840"/>
      <c r="P784" s="890"/>
      <c r="Q784" s="890"/>
      <c r="R784" s="840"/>
      <c r="S784" s="840"/>
      <c r="T784" s="840"/>
      <c r="U784" s="840"/>
      <c r="V784" s="840"/>
      <c r="W784" s="840"/>
      <c r="X784" s="840"/>
      <c r="Y784" s="840"/>
      <c r="Z784" s="840"/>
      <c r="AA784" s="840"/>
      <c r="AB784" s="840"/>
      <c r="AC784" s="840"/>
      <c r="AD784" s="888"/>
      <c r="AE784" s="840"/>
      <c r="AF784" s="840"/>
      <c r="AG784" s="840"/>
      <c r="AH784" s="840"/>
      <c r="AI784" s="888"/>
      <c r="AJ784" s="840"/>
    </row>
    <row r="785" spans="1:36" ht="15.75" customHeight="1">
      <c r="A785" s="840"/>
      <c r="B785" s="840"/>
      <c r="C785" s="840"/>
      <c r="D785" s="840"/>
      <c r="E785" s="840"/>
      <c r="F785" s="840"/>
      <c r="G785" s="840"/>
      <c r="H785" s="840"/>
      <c r="I785" s="840"/>
      <c r="J785" s="840"/>
      <c r="K785" s="840"/>
      <c r="L785" s="840"/>
      <c r="M785" s="840"/>
      <c r="N785" s="840"/>
      <c r="O785" s="840"/>
      <c r="P785" s="890"/>
      <c r="Q785" s="890"/>
      <c r="R785" s="840"/>
      <c r="S785" s="840"/>
      <c r="T785" s="840"/>
      <c r="U785" s="840"/>
      <c r="V785" s="840"/>
      <c r="W785" s="840"/>
      <c r="X785" s="840"/>
      <c r="Y785" s="840"/>
      <c r="Z785" s="840"/>
      <c r="AA785" s="840"/>
      <c r="AB785" s="840"/>
      <c r="AC785" s="840"/>
      <c r="AD785" s="888"/>
      <c r="AE785" s="840"/>
      <c r="AF785" s="840"/>
      <c r="AG785" s="840"/>
      <c r="AH785" s="840"/>
      <c r="AI785" s="888"/>
      <c r="AJ785" s="840"/>
    </row>
    <row r="786" spans="1:36" ht="15.75" customHeight="1">
      <c r="A786" s="840"/>
      <c r="B786" s="840"/>
      <c r="C786" s="840"/>
      <c r="D786" s="840"/>
      <c r="E786" s="840"/>
      <c r="F786" s="840"/>
      <c r="G786" s="840"/>
      <c r="H786" s="840"/>
      <c r="I786" s="840"/>
      <c r="J786" s="840"/>
      <c r="K786" s="840"/>
      <c r="L786" s="840"/>
      <c r="M786" s="840"/>
      <c r="N786" s="840"/>
      <c r="O786" s="840"/>
      <c r="P786" s="890"/>
      <c r="Q786" s="890"/>
      <c r="R786" s="840"/>
      <c r="S786" s="840"/>
      <c r="T786" s="840"/>
      <c r="U786" s="840"/>
      <c r="V786" s="840"/>
      <c r="W786" s="840"/>
      <c r="X786" s="840"/>
      <c r="Y786" s="840"/>
      <c r="Z786" s="840"/>
      <c r="AA786" s="840"/>
      <c r="AB786" s="840"/>
      <c r="AC786" s="840"/>
      <c r="AD786" s="888"/>
      <c r="AE786" s="840"/>
      <c r="AF786" s="840"/>
      <c r="AG786" s="840"/>
      <c r="AH786" s="840"/>
      <c r="AI786" s="888"/>
      <c r="AJ786" s="840"/>
    </row>
    <row r="787" spans="1:36" ht="15.75" customHeight="1">
      <c r="A787" s="840"/>
      <c r="B787" s="840"/>
      <c r="C787" s="840"/>
      <c r="D787" s="840"/>
      <c r="E787" s="840"/>
      <c r="F787" s="840"/>
      <c r="G787" s="840"/>
      <c r="H787" s="840"/>
      <c r="I787" s="840"/>
      <c r="J787" s="840"/>
      <c r="K787" s="840"/>
      <c r="L787" s="840"/>
      <c r="M787" s="840"/>
      <c r="N787" s="840"/>
      <c r="O787" s="840"/>
      <c r="P787" s="890"/>
      <c r="Q787" s="890"/>
      <c r="R787" s="840"/>
      <c r="S787" s="840"/>
      <c r="T787" s="840"/>
      <c r="U787" s="840"/>
      <c r="V787" s="840"/>
      <c r="W787" s="840"/>
      <c r="X787" s="840"/>
      <c r="Y787" s="840"/>
      <c r="Z787" s="840"/>
      <c r="AA787" s="840"/>
      <c r="AB787" s="840"/>
      <c r="AC787" s="840"/>
      <c r="AD787" s="888"/>
      <c r="AE787" s="840"/>
      <c r="AF787" s="840"/>
      <c r="AG787" s="840"/>
      <c r="AH787" s="840"/>
      <c r="AI787" s="888"/>
      <c r="AJ787" s="840"/>
    </row>
    <row r="788" spans="1:36" ht="15.75" customHeight="1">
      <c r="A788" s="840"/>
      <c r="B788" s="840"/>
      <c r="C788" s="840"/>
      <c r="D788" s="840"/>
      <c r="E788" s="840"/>
      <c r="F788" s="840"/>
      <c r="G788" s="840"/>
      <c r="H788" s="840"/>
      <c r="I788" s="840"/>
      <c r="J788" s="840"/>
      <c r="K788" s="840"/>
      <c r="L788" s="840"/>
      <c r="M788" s="840"/>
      <c r="N788" s="840"/>
      <c r="O788" s="840"/>
      <c r="P788" s="890"/>
      <c r="Q788" s="890"/>
      <c r="R788" s="840"/>
      <c r="S788" s="840"/>
      <c r="T788" s="840"/>
      <c r="U788" s="840"/>
      <c r="V788" s="840"/>
      <c r="W788" s="840"/>
      <c r="X788" s="840"/>
      <c r="Y788" s="840"/>
      <c r="Z788" s="840"/>
      <c r="AA788" s="840"/>
      <c r="AB788" s="840"/>
      <c r="AC788" s="840"/>
      <c r="AD788" s="888"/>
      <c r="AE788" s="840"/>
      <c r="AF788" s="840"/>
      <c r="AG788" s="840"/>
      <c r="AH788" s="840"/>
      <c r="AI788" s="888"/>
      <c r="AJ788" s="840"/>
    </row>
    <row r="789" spans="1:36" ht="15.75" customHeight="1">
      <c r="A789" s="840"/>
      <c r="B789" s="840"/>
      <c r="C789" s="840"/>
      <c r="D789" s="840"/>
      <c r="E789" s="840"/>
      <c r="F789" s="840"/>
      <c r="G789" s="840"/>
      <c r="H789" s="840"/>
      <c r="I789" s="840"/>
      <c r="J789" s="840"/>
      <c r="K789" s="840"/>
      <c r="L789" s="840"/>
      <c r="M789" s="840"/>
      <c r="N789" s="840"/>
      <c r="O789" s="840"/>
      <c r="P789" s="890"/>
      <c r="Q789" s="890"/>
      <c r="R789" s="840"/>
      <c r="S789" s="840"/>
      <c r="T789" s="840"/>
      <c r="U789" s="840"/>
      <c r="V789" s="840"/>
      <c r="W789" s="840"/>
      <c r="X789" s="840"/>
      <c r="Y789" s="840"/>
      <c r="Z789" s="840"/>
      <c r="AA789" s="840"/>
      <c r="AB789" s="840"/>
      <c r="AC789" s="840"/>
      <c r="AD789" s="888"/>
      <c r="AE789" s="840"/>
      <c r="AF789" s="840"/>
      <c r="AG789" s="840"/>
      <c r="AH789" s="840"/>
      <c r="AI789" s="888"/>
      <c r="AJ789" s="840"/>
    </row>
    <row r="790" spans="1:36" ht="15.75" customHeight="1">
      <c r="A790" s="840"/>
      <c r="B790" s="840"/>
      <c r="C790" s="840"/>
      <c r="D790" s="840"/>
      <c r="E790" s="840"/>
      <c r="F790" s="840"/>
      <c r="G790" s="840"/>
      <c r="H790" s="840"/>
      <c r="I790" s="840"/>
      <c r="J790" s="840"/>
      <c r="K790" s="840"/>
      <c r="L790" s="840"/>
      <c r="M790" s="840"/>
      <c r="N790" s="840"/>
      <c r="O790" s="840"/>
      <c r="P790" s="890"/>
      <c r="Q790" s="890"/>
      <c r="R790" s="840"/>
      <c r="S790" s="840"/>
      <c r="T790" s="840"/>
      <c r="U790" s="840"/>
      <c r="V790" s="840"/>
      <c r="W790" s="840"/>
      <c r="X790" s="840"/>
      <c r="Y790" s="840"/>
      <c r="Z790" s="840"/>
      <c r="AA790" s="840"/>
      <c r="AB790" s="840"/>
      <c r="AC790" s="840"/>
      <c r="AD790" s="888"/>
      <c r="AE790" s="840"/>
      <c r="AF790" s="840"/>
      <c r="AG790" s="840"/>
      <c r="AH790" s="840"/>
      <c r="AI790" s="888"/>
      <c r="AJ790" s="840"/>
    </row>
    <row r="791" spans="1:36" ht="15.75" customHeight="1">
      <c r="A791" s="840"/>
      <c r="B791" s="840"/>
      <c r="C791" s="840"/>
      <c r="D791" s="840"/>
      <c r="E791" s="840"/>
      <c r="F791" s="840"/>
      <c r="G791" s="840"/>
      <c r="H791" s="840"/>
      <c r="I791" s="840"/>
      <c r="J791" s="840"/>
      <c r="K791" s="840"/>
      <c r="L791" s="840"/>
      <c r="M791" s="840"/>
      <c r="N791" s="840"/>
      <c r="O791" s="840"/>
      <c r="P791" s="890"/>
      <c r="Q791" s="890"/>
      <c r="R791" s="840"/>
      <c r="S791" s="840"/>
      <c r="T791" s="840"/>
      <c r="U791" s="840"/>
      <c r="V791" s="840"/>
      <c r="W791" s="840"/>
      <c r="X791" s="840"/>
      <c r="Y791" s="840"/>
      <c r="Z791" s="840"/>
      <c r="AA791" s="840"/>
      <c r="AB791" s="840"/>
      <c r="AC791" s="840"/>
      <c r="AD791" s="888"/>
      <c r="AE791" s="840"/>
      <c r="AF791" s="840"/>
      <c r="AG791" s="840"/>
      <c r="AH791" s="840"/>
      <c r="AI791" s="888"/>
      <c r="AJ791" s="840"/>
    </row>
    <row r="792" spans="1:36" ht="15.75" customHeight="1">
      <c r="A792" s="840"/>
      <c r="B792" s="840"/>
      <c r="C792" s="840"/>
      <c r="D792" s="840"/>
      <c r="E792" s="840"/>
      <c r="F792" s="840"/>
      <c r="G792" s="840"/>
      <c r="H792" s="840"/>
      <c r="I792" s="840"/>
      <c r="J792" s="840"/>
      <c r="K792" s="840"/>
      <c r="L792" s="840"/>
      <c r="M792" s="840"/>
      <c r="N792" s="840"/>
      <c r="O792" s="840"/>
      <c r="P792" s="890"/>
      <c r="Q792" s="890"/>
      <c r="R792" s="840"/>
      <c r="S792" s="840"/>
      <c r="T792" s="840"/>
      <c r="U792" s="840"/>
      <c r="V792" s="840"/>
      <c r="W792" s="840"/>
      <c r="X792" s="840"/>
      <c r="Y792" s="840"/>
      <c r="Z792" s="840"/>
      <c r="AA792" s="840"/>
      <c r="AB792" s="840"/>
      <c r="AC792" s="840"/>
      <c r="AD792" s="888"/>
      <c r="AE792" s="840"/>
      <c r="AF792" s="840"/>
      <c r="AG792" s="840"/>
      <c r="AH792" s="840"/>
      <c r="AI792" s="888"/>
      <c r="AJ792" s="840"/>
    </row>
    <row r="793" spans="1:36" ht="15.75" customHeight="1">
      <c r="A793" s="840"/>
      <c r="B793" s="840"/>
      <c r="C793" s="840"/>
      <c r="D793" s="840"/>
      <c r="E793" s="840"/>
      <c r="F793" s="840"/>
      <c r="G793" s="840"/>
      <c r="H793" s="840"/>
      <c r="I793" s="840"/>
      <c r="J793" s="840"/>
      <c r="K793" s="840"/>
      <c r="L793" s="840"/>
      <c r="M793" s="840"/>
      <c r="N793" s="840"/>
      <c r="O793" s="840"/>
      <c r="P793" s="890"/>
      <c r="Q793" s="890"/>
      <c r="R793" s="840"/>
      <c r="S793" s="840"/>
      <c r="T793" s="840"/>
      <c r="U793" s="840"/>
      <c r="V793" s="840"/>
      <c r="W793" s="840"/>
      <c r="X793" s="840"/>
      <c r="Y793" s="840"/>
      <c r="Z793" s="840"/>
      <c r="AA793" s="840"/>
      <c r="AB793" s="840"/>
      <c r="AC793" s="840"/>
      <c r="AD793" s="888"/>
      <c r="AE793" s="840"/>
      <c r="AF793" s="840"/>
      <c r="AG793" s="840"/>
      <c r="AH793" s="840"/>
      <c r="AI793" s="888"/>
      <c r="AJ793" s="840"/>
    </row>
    <row r="794" spans="1:36" ht="15.75" customHeight="1">
      <c r="A794" s="840"/>
      <c r="B794" s="840"/>
      <c r="C794" s="840"/>
      <c r="D794" s="840"/>
      <c r="E794" s="840"/>
      <c r="F794" s="840"/>
      <c r="G794" s="840"/>
      <c r="H794" s="840"/>
      <c r="I794" s="840"/>
      <c r="J794" s="840"/>
      <c r="K794" s="840"/>
      <c r="L794" s="840"/>
      <c r="M794" s="840"/>
      <c r="N794" s="840"/>
      <c r="O794" s="840"/>
      <c r="P794" s="890"/>
      <c r="Q794" s="890"/>
      <c r="R794" s="840"/>
      <c r="S794" s="840"/>
      <c r="T794" s="840"/>
      <c r="U794" s="840"/>
      <c r="V794" s="840"/>
      <c r="W794" s="840"/>
      <c r="X794" s="840"/>
      <c r="Y794" s="840"/>
      <c r="Z794" s="840"/>
      <c r="AA794" s="840"/>
      <c r="AB794" s="840"/>
      <c r="AC794" s="840"/>
      <c r="AD794" s="888"/>
      <c r="AE794" s="840"/>
      <c r="AF794" s="840"/>
      <c r="AG794" s="840"/>
      <c r="AH794" s="840"/>
      <c r="AI794" s="888"/>
      <c r="AJ794" s="840"/>
    </row>
    <row r="795" spans="1:36" ht="15.75" customHeight="1">
      <c r="A795" s="840"/>
      <c r="B795" s="840"/>
      <c r="C795" s="840"/>
      <c r="D795" s="840"/>
      <c r="E795" s="840"/>
      <c r="F795" s="840"/>
      <c r="G795" s="840"/>
      <c r="H795" s="840"/>
      <c r="I795" s="840"/>
      <c r="J795" s="840"/>
      <c r="K795" s="840"/>
      <c r="L795" s="840"/>
      <c r="M795" s="840"/>
      <c r="N795" s="840"/>
      <c r="O795" s="840"/>
      <c r="P795" s="890"/>
      <c r="Q795" s="890"/>
      <c r="R795" s="840"/>
      <c r="S795" s="840"/>
      <c r="T795" s="840"/>
      <c r="U795" s="840"/>
      <c r="V795" s="840"/>
      <c r="W795" s="840"/>
      <c r="X795" s="840"/>
      <c r="Y795" s="840"/>
      <c r="Z795" s="840"/>
      <c r="AA795" s="840"/>
      <c r="AB795" s="840"/>
      <c r="AC795" s="840"/>
      <c r="AD795" s="888"/>
      <c r="AE795" s="840"/>
      <c r="AF795" s="840"/>
      <c r="AG795" s="840"/>
      <c r="AH795" s="840"/>
      <c r="AI795" s="888"/>
      <c r="AJ795" s="840"/>
    </row>
    <row r="796" spans="1:36" ht="15.75" customHeight="1">
      <c r="A796" s="840"/>
      <c r="B796" s="840"/>
      <c r="C796" s="840"/>
      <c r="D796" s="840"/>
      <c r="E796" s="840"/>
      <c r="F796" s="840"/>
      <c r="G796" s="840"/>
      <c r="H796" s="840"/>
      <c r="I796" s="840"/>
      <c r="J796" s="840"/>
      <c r="K796" s="840"/>
      <c r="L796" s="840"/>
      <c r="M796" s="840"/>
      <c r="N796" s="840"/>
      <c r="O796" s="840"/>
      <c r="P796" s="890"/>
      <c r="Q796" s="890"/>
      <c r="R796" s="840"/>
      <c r="S796" s="840"/>
      <c r="T796" s="840"/>
      <c r="U796" s="840"/>
      <c r="V796" s="840"/>
      <c r="W796" s="840"/>
      <c r="X796" s="840"/>
      <c r="Y796" s="840"/>
      <c r="Z796" s="840"/>
      <c r="AA796" s="840"/>
      <c r="AB796" s="840"/>
      <c r="AC796" s="840"/>
      <c r="AD796" s="888"/>
      <c r="AE796" s="840"/>
      <c r="AF796" s="840"/>
      <c r="AG796" s="840"/>
      <c r="AH796" s="840"/>
      <c r="AI796" s="888"/>
      <c r="AJ796" s="840"/>
    </row>
    <row r="797" spans="1:36" ht="15.75" customHeight="1">
      <c r="A797" s="840"/>
      <c r="B797" s="840"/>
      <c r="C797" s="840"/>
      <c r="D797" s="840"/>
      <c r="E797" s="840"/>
      <c r="F797" s="840"/>
      <c r="G797" s="840"/>
      <c r="H797" s="840"/>
      <c r="I797" s="840"/>
      <c r="J797" s="840"/>
      <c r="K797" s="840"/>
      <c r="L797" s="840"/>
      <c r="M797" s="840"/>
      <c r="N797" s="840"/>
      <c r="O797" s="840"/>
      <c r="P797" s="890"/>
      <c r="Q797" s="890"/>
      <c r="R797" s="840"/>
      <c r="S797" s="840"/>
      <c r="T797" s="840"/>
      <c r="U797" s="840"/>
      <c r="V797" s="840"/>
      <c r="W797" s="840"/>
      <c r="X797" s="840"/>
      <c r="Y797" s="840"/>
      <c r="Z797" s="840"/>
      <c r="AA797" s="840"/>
      <c r="AB797" s="840"/>
      <c r="AC797" s="840"/>
      <c r="AD797" s="888"/>
      <c r="AE797" s="840"/>
      <c r="AF797" s="840"/>
      <c r="AG797" s="840"/>
      <c r="AH797" s="840"/>
      <c r="AI797" s="888"/>
      <c r="AJ797" s="840"/>
    </row>
    <row r="798" spans="1:36" ht="15.75" customHeight="1">
      <c r="A798" s="840"/>
      <c r="B798" s="840"/>
      <c r="C798" s="840"/>
      <c r="D798" s="840"/>
      <c r="E798" s="840"/>
      <c r="F798" s="840"/>
      <c r="G798" s="840"/>
      <c r="H798" s="840"/>
      <c r="I798" s="840"/>
      <c r="J798" s="840"/>
      <c r="K798" s="840"/>
      <c r="L798" s="840"/>
      <c r="M798" s="840"/>
      <c r="N798" s="840"/>
      <c r="O798" s="840"/>
      <c r="P798" s="890"/>
      <c r="Q798" s="890"/>
      <c r="R798" s="840"/>
      <c r="S798" s="840"/>
      <c r="T798" s="840"/>
      <c r="U798" s="840"/>
      <c r="V798" s="840"/>
      <c r="W798" s="840"/>
      <c r="X798" s="840"/>
      <c r="Y798" s="840"/>
      <c r="Z798" s="840"/>
      <c r="AA798" s="840"/>
      <c r="AB798" s="840"/>
      <c r="AC798" s="840"/>
      <c r="AD798" s="888"/>
      <c r="AE798" s="840"/>
      <c r="AF798" s="840"/>
      <c r="AG798" s="840"/>
      <c r="AH798" s="840"/>
      <c r="AI798" s="888"/>
      <c r="AJ798" s="840"/>
    </row>
    <row r="799" spans="1:36" ht="15.75" customHeight="1">
      <c r="A799" s="840"/>
      <c r="B799" s="840"/>
      <c r="C799" s="840"/>
      <c r="D799" s="840"/>
      <c r="E799" s="840"/>
      <c r="F799" s="840"/>
      <c r="G799" s="840"/>
      <c r="H799" s="840"/>
      <c r="I799" s="840"/>
      <c r="J799" s="840"/>
      <c r="K799" s="840"/>
      <c r="L799" s="840"/>
      <c r="M799" s="840"/>
      <c r="N799" s="840"/>
      <c r="O799" s="840"/>
      <c r="P799" s="890"/>
      <c r="Q799" s="890"/>
      <c r="R799" s="840"/>
      <c r="S799" s="840"/>
      <c r="T799" s="840"/>
      <c r="U799" s="840"/>
      <c r="V799" s="840"/>
      <c r="W799" s="840"/>
      <c r="X799" s="840"/>
      <c r="Y799" s="840"/>
      <c r="Z799" s="840"/>
      <c r="AA799" s="840"/>
      <c r="AB799" s="840"/>
      <c r="AC799" s="840"/>
      <c r="AD799" s="888"/>
      <c r="AE799" s="840"/>
      <c r="AF799" s="840"/>
      <c r="AG799" s="840"/>
      <c r="AH799" s="840"/>
      <c r="AI799" s="888"/>
      <c r="AJ799" s="840"/>
    </row>
    <row r="800" spans="1:36" ht="15.75" customHeight="1">
      <c r="A800" s="840"/>
      <c r="B800" s="840"/>
      <c r="C800" s="840"/>
      <c r="D800" s="840"/>
      <c r="E800" s="840"/>
      <c r="F800" s="840"/>
      <c r="G800" s="840"/>
      <c r="H800" s="840"/>
      <c r="I800" s="840"/>
      <c r="J800" s="840"/>
      <c r="K800" s="840"/>
      <c r="L800" s="840"/>
      <c r="M800" s="840"/>
      <c r="N800" s="840"/>
      <c r="O800" s="840"/>
      <c r="P800" s="890"/>
      <c r="Q800" s="890"/>
      <c r="R800" s="840"/>
      <c r="S800" s="840"/>
      <c r="T800" s="840"/>
      <c r="U800" s="840"/>
      <c r="V800" s="840"/>
      <c r="W800" s="840"/>
      <c r="X800" s="840"/>
      <c r="Y800" s="840"/>
      <c r="Z800" s="840"/>
      <c r="AA800" s="840"/>
      <c r="AB800" s="840"/>
      <c r="AC800" s="840"/>
      <c r="AD800" s="888"/>
      <c r="AE800" s="840"/>
      <c r="AF800" s="840"/>
      <c r="AG800" s="840"/>
      <c r="AH800" s="840"/>
      <c r="AI800" s="888"/>
      <c r="AJ800" s="840"/>
    </row>
    <row r="801" spans="1:36" ht="15.75" customHeight="1">
      <c r="A801" s="840"/>
      <c r="B801" s="840"/>
      <c r="C801" s="840"/>
      <c r="D801" s="840"/>
      <c r="E801" s="840"/>
      <c r="F801" s="840"/>
      <c r="G801" s="840"/>
      <c r="H801" s="840"/>
      <c r="I801" s="840"/>
      <c r="J801" s="840"/>
      <c r="K801" s="840"/>
      <c r="L801" s="840"/>
      <c r="M801" s="840"/>
      <c r="N801" s="840"/>
      <c r="O801" s="840"/>
      <c r="P801" s="890"/>
      <c r="Q801" s="890"/>
      <c r="R801" s="840"/>
      <c r="S801" s="840"/>
      <c r="T801" s="840"/>
      <c r="U801" s="840"/>
      <c r="V801" s="840"/>
      <c r="W801" s="840"/>
      <c r="X801" s="840"/>
      <c r="Y801" s="840"/>
      <c r="Z801" s="840"/>
      <c r="AA801" s="840"/>
      <c r="AB801" s="840"/>
      <c r="AC801" s="840"/>
      <c r="AD801" s="888"/>
      <c r="AE801" s="840"/>
      <c r="AF801" s="840"/>
      <c r="AG801" s="840"/>
      <c r="AH801" s="840"/>
      <c r="AI801" s="888"/>
      <c r="AJ801" s="840"/>
    </row>
    <row r="802" spans="1:36" ht="15.75" customHeight="1">
      <c r="A802" s="840"/>
      <c r="B802" s="840"/>
      <c r="C802" s="840"/>
      <c r="D802" s="840"/>
      <c r="E802" s="840"/>
      <c r="F802" s="840"/>
      <c r="G802" s="840"/>
      <c r="H802" s="840"/>
      <c r="I802" s="840"/>
      <c r="J802" s="840"/>
      <c r="K802" s="840"/>
      <c r="L802" s="840"/>
      <c r="M802" s="840"/>
      <c r="N802" s="840"/>
      <c r="O802" s="840"/>
      <c r="P802" s="890"/>
      <c r="Q802" s="890"/>
      <c r="R802" s="840"/>
      <c r="S802" s="840"/>
      <c r="T802" s="840"/>
      <c r="U802" s="840"/>
      <c r="V802" s="840"/>
      <c r="W802" s="840"/>
      <c r="X802" s="840"/>
      <c r="Y802" s="840"/>
      <c r="Z802" s="840"/>
      <c r="AA802" s="840"/>
      <c r="AB802" s="840"/>
      <c r="AC802" s="840"/>
      <c r="AD802" s="888"/>
      <c r="AE802" s="840"/>
      <c r="AF802" s="840"/>
      <c r="AG802" s="840"/>
      <c r="AH802" s="840"/>
      <c r="AI802" s="888"/>
      <c r="AJ802" s="840"/>
    </row>
    <row r="803" spans="1:36" ht="15.75" customHeight="1">
      <c r="A803" s="840"/>
      <c r="B803" s="840"/>
      <c r="C803" s="840"/>
      <c r="D803" s="840"/>
      <c r="E803" s="840"/>
      <c r="F803" s="840"/>
      <c r="G803" s="840"/>
      <c r="H803" s="840"/>
      <c r="I803" s="840"/>
      <c r="J803" s="840"/>
      <c r="K803" s="840"/>
      <c r="L803" s="840"/>
      <c r="M803" s="840"/>
      <c r="N803" s="840"/>
      <c r="O803" s="840"/>
      <c r="P803" s="890"/>
      <c r="Q803" s="890"/>
      <c r="R803" s="840"/>
      <c r="S803" s="840"/>
      <c r="T803" s="840"/>
      <c r="U803" s="840"/>
      <c r="V803" s="840"/>
      <c r="W803" s="840"/>
      <c r="X803" s="840"/>
      <c r="Y803" s="840"/>
      <c r="Z803" s="840"/>
      <c r="AA803" s="840"/>
      <c r="AB803" s="840"/>
      <c r="AC803" s="840"/>
      <c r="AD803" s="888"/>
      <c r="AE803" s="840"/>
      <c r="AF803" s="840"/>
      <c r="AG803" s="840"/>
      <c r="AH803" s="840"/>
      <c r="AI803" s="888"/>
      <c r="AJ803" s="840"/>
    </row>
    <row r="804" spans="1:36" ht="15.75" customHeight="1">
      <c r="A804" s="840"/>
      <c r="B804" s="840"/>
      <c r="C804" s="840"/>
      <c r="D804" s="840"/>
      <c r="E804" s="840"/>
      <c r="F804" s="840"/>
      <c r="G804" s="840"/>
      <c r="H804" s="840"/>
      <c r="I804" s="840"/>
      <c r="J804" s="840"/>
      <c r="K804" s="840"/>
      <c r="L804" s="840"/>
      <c r="M804" s="840"/>
      <c r="N804" s="840"/>
      <c r="O804" s="840"/>
      <c r="P804" s="890"/>
      <c r="Q804" s="890"/>
      <c r="R804" s="840"/>
      <c r="S804" s="840"/>
      <c r="T804" s="840"/>
      <c r="U804" s="840"/>
      <c r="V804" s="840"/>
      <c r="W804" s="840"/>
      <c r="X804" s="840"/>
      <c r="Y804" s="840"/>
      <c r="Z804" s="840"/>
      <c r="AA804" s="840"/>
      <c r="AB804" s="840"/>
      <c r="AC804" s="840"/>
      <c r="AD804" s="888"/>
      <c r="AE804" s="840"/>
      <c r="AF804" s="840"/>
      <c r="AG804" s="840"/>
      <c r="AH804" s="840"/>
      <c r="AI804" s="888"/>
      <c r="AJ804" s="840"/>
    </row>
    <row r="805" spans="1:36" ht="15.75" customHeight="1">
      <c r="A805" s="840"/>
      <c r="B805" s="840"/>
      <c r="C805" s="840"/>
      <c r="D805" s="840"/>
      <c r="E805" s="840"/>
      <c r="F805" s="840"/>
      <c r="G805" s="840"/>
      <c r="H805" s="840"/>
      <c r="I805" s="840"/>
      <c r="J805" s="840"/>
      <c r="K805" s="840"/>
      <c r="L805" s="840"/>
      <c r="M805" s="840"/>
      <c r="N805" s="840"/>
      <c r="O805" s="840"/>
      <c r="P805" s="890"/>
      <c r="Q805" s="890"/>
      <c r="R805" s="840"/>
      <c r="S805" s="840"/>
      <c r="T805" s="840"/>
      <c r="U805" s="840"/>
      <c r="V805" s="840"/>
      <c r="W805" s="840"/>
      <c r="X805" s="840"/>
      <c r="Y805" s="840"/>
      <c r="Z805" s="840"/>
      <c r="AA805" s="840"/>
      <c r="AB805" s="840"/>
      <c r="AC805" s="840"/>
      <c r="AD805" s="888"/>
      <c r="AE805" s="840"/>
      <c r="AF805" s="840"/>
      <c r="AG805" s="840"/>
      <c r="AH805" s="840"/>
      <c r="AI805" s="888"/>
      <c r="AJ805" s="840"/>
    </row>
    <row r="806" spans="1:36" ht="15.75" customHeight="1">
      <c r="A806" s="840"/>
      <c r="B806" s="840"/>
      <c r="C806" s="840"/>
      <c r="D806" s="840"/>
      <c r="E806" s="840"/>
      <c r="F806" s="840"/>
      <c r="G806" s="840"/>
      <c r="H806" s="840"/>
      <c r="I806" s="840"/>
      <c r="J806" s="840"/>
      <c r="K806" s="840"/>
      <c r="L806" s="840"/>
      <c r="M806" s="840"/>
      <c r="N806" s="840"/>
      <c r="O806" s="840"/>
      <c r="P806" s="890"/>
      <c r="Q806" s="890"/>
      <c r="R806" s="840"/>
      <c r="S806" s="840"/>
      <c r="T806" s="840"/>
      <c r="U806" s="840"/>
      <c r="V806" s="840"/>
      <c r="W806" s="840"/>
      <c r="X806" s="840"/>
      <c r="Y806" s="840"/>
      <c r="Z806" s="840"/>
      <c r="AA806" s="840"/>
      <c r="AB806" s="840"/>
      <c r="AC806" s="840"/>
      <c r="AD806" s="888"/>
      <c r="AE806" s="840"/>
      <c r="AF806" s="840"/>
      <c r="AG806" s="840"/>
      <c r="AH806" s="840"/>
      <c r="AI806" s="888"/>
      <c r="AJ806" s="840"/>
    </row>
    <row r="807" spans="1:36" ht="15.75" customHeight="1">
      <c r="A807" s="840"/>
      <c r="B807" s="840"/>
      <c r="C807" s="840"/>
      <c r="D807" s="840"/>
      <c r="E807" s="840"/>
      <c r="F807" s="840"/>
      <c r="G807" s="840"/>
      <c r="H807" s="840"/>
      <c r="I807" s="840"/>
      <c r="J807" s="840"/>
      <c r="K807" s="840"/>
      <c r="L807" s="840"/>
      <c r="M807" s="840"/>
      <c r="N807" s="840"/>
      <c r="O807" s="840"/>
      <c r="P807" s="890"/>
      <c r="Q807" s="890"/>
      <c r="R807" s="840"/>
      <c r="S807" s="840"/>
      <c r="T807" s="840"/>
      <c r="U807" s="840"/>
      <c r="V807" s="840"/>
      <c r="W807" s="840"/>
      <c r="X807" s="840"/>
      <c r="Y807" s="840"/>
      <c r="Z807" s="840"/>
      <c r="AA807" s="840"/>
      <c r="AB807" s="840"/>
      <c r="AC807" s="840"/>
      <c r="AD807" s="888"/>
      <c r="AE807" s="840"/>
      <c r="AF807" s="840"/>
      <c r="AG807" s="840"/>
      <c r="AH807" s="840"/>
      <c r="AI807" s="888"/>
      <c r="AJ807" s="840"/>
    </row>
    <row r="808" spans="1:36" ht="15.75" customHeight="1">
      <c r="A808" s="840"/>
      <c r="B808" s="840"/>
      <c r="C808" s="840"/>
      <c r="D808" s="840"/>
      <c r="E808" s="840"/>
      <c r="F808" s="840"/>
      <c r="G808" s="840"/>
      <c r="H808" s="840"/>
      <c r="I808" s="840"/>
      <c r="J808" s="840"/>
      <c r="K808" s="840"/>
      <c r="L808" s="840"/>
      <c r="M808" s="840"/>
      <c r="N808" s="840"/>
      <c r="O808" s="840"/>
      <c r="P808" s="890"/>
      <c r="Q808" s="890"/>
      <c r="R808" s="840"/>
      <c r="S808" s="840"/>
      <c r="T808" s="840"/>
      <c r="U808" s="840"/>
      <c r="V808" s="840"/>
      <c r="W808" s="840"/>
      <c r="X808" s="840"/>
      <c r="Y808" s="840"/>
      <c r="Z808" s="840"/>
      <c r="AA808" s="840"/>
      <c r="AB808" s="840"/>
      <c r="AC808" s="840"/>
      <c r="AD808" s="888"/>
      <c r="AE808" s="840"/>
      <c r="AF808" s="840"/>
      <c r="AG808" s="840"/>
      <c r="AH808" s="840"/>
      <c r="AI808" s="888"/>
      <c r="AJ808" s="840"/>
    </row>
    <row r="809" spans="1:36" ht="15.75" customHeight="1">
      <c r="A809" s="840"/>
      <c r="B809" s="840"/>
      <c r="C809" s="840"/>
      <c r="D809" s="840"/>
      <c r="E809" s="840"/>
      <c r="F809" s="840"/>
      <c r="G809" s="840"/>
      <c r="H809" s="840"/>
      <c r="I809" s="840"/>
      <c r="J809" s="840"/>
      <c r="K809" s="840"/>
      <c r="L809" s="840"/>
      <c r="M809" s="840"/>
      <c r="N809" s="840"/>
      <c r="O809" s="840"/>
      <c r="P809" s="890"/>
      <c r="Q809" s="890"/>
      <c r="R809" s="840"/>
      <c r="S809" s="840"/>
      <c r="T809" s="840"/>
      <c r="U809" s="840"/>
      <c r="V809" s="840"/>
      <c r="W809" s="840"/>
      <c r="X809" s="840"/>
      <c r="Y809" s="840"/>
      <c r="Z809" s="840"/>
      <c r="AA809" s="840"/>
      <c r="AB809" s="840"/>
      <c r="AC809" s="840"/>
      <c r="AD809" s="888"/>
      <c r="AE809" s="840"/>
      <c r="AF809" s="840"/>
      <c r="AG809" s="840"/>
      <c r="AH809" s="840"/>
      <c r="AI809" s="888"/>
      <c r="AJ809" s="840"/>
    </row>
    <row r="810" spans="1:36" ht="15.75" customHeight="1">
      <c r="A810" s="840"/>
      <c r="B810" s="840"/>
      <c r="C810" s="840"/>
      <c r="D810" s="840"/>
      <c r="E810" s="840"/>
      <c r="F810" s="840"/>
      <c r="G810" s="840"/>
      <c r="H810" s="840"/>
      <c r="I810" s="840"/>
      <c r="J810" s="840"/>
      <c r="K810" s="840"/>
      <c r="L810" s="840"/>
      <c r="M810" s="840"/>
      <c r="N810" s="840"/>
      <c r="O810" s="840"/>
      <c r="P810" s="890"/>
      <c r="Q810" s="890"/>
      <c r="R810" s="840"/>
      <c r="S810" s="840"/>
      <c r="T810" s="840"/>
      <c r="U810" s="840"/>
      <c r="V810" s="840"/>
      <c r="W810" s="840"/>
      <c r="X810" s="840"/>
      <c r="Y810" s="840"/>
      <c r="Z810" s="840"/>
      <c r="AA810" s="840"/>
      <c r="AB810" s="840"/>
      <c r="AC810" s="840"/>
      <c r="AD810" s="888"/>
      <c r="AE810" s="840"/>
      <c r="AF810" s="840"/>
      <c r="AG810" s="840"/>
      <c r="AH810" s="840"/>
      <c r="AI810" s="888"/>
      <c r="AJ810" s="840"/>
    </row>
    <row r="811" spans="1:36" ht="15.75" customHeight="1">
      <c r="A811" s="840"/>
      <c r="B811" s="840"/>
      <c r="C811" s="840"/>
      <c r="D811" s="840"/>
      <c r="E811" s="840"/>
      <c r="F811" s="840"/>
      <c r="G811" s="840"/>
      <c r="H811" s="840"/>
      <c r="I811" s="840"/>
      <c r="J811" s="840"/>
      <c r="K811" s="840"/>
      <c r="L811" s="840"/>
      <c r="M811" s="840"/>
      <c r="N811" s="840"/>
      <c r="O811" s="840"/>
      <c r="P811" s="890"/>
      <c r="Q811" s="890"/>
      <c r="R811" s="840"/>
      <c r="S811" s="840"/>
      <c r="T811" s="840"/>
      <c r="U811" s="840"/>
      <c r="V811" s="840"/>
      <c r="W811" s="840"/>
      <c r="X811" s="840"/>
      <c r="Y811" s="840"/>
      <c r="Z811" s="840"/>
      <c r="AA811" s="840"/>
      <c r="AB811" s="840"/>
      <c r="AC811" s="840"/>
      <c r="AD811" s="888"/>
      <c r="AE811" s="840"/>
      <c r="AF811" s="840"/>
      <c r="AG811" s="840"/>
      <c r="AH811" s="840"/>
      <c r="AI811" s="888"/>
      <c r="AJ811" s="840"/>
    </row>
    <row r="812" spans="1:36" ht="15.75" customHeight="1">
      <c r="A812" s="840"/>
      <c r="B812" s="840"/>
      <c r="C812" s="840"/>
      <c r="D812" s="840"/>
      <c r="E812" s="840"/>
      <c r="F812" s="840"/>
      <c r="G812" s="840"/>
      <c r="H812" s="840"/>
      <c r="I812" s="840"/>
      <c r="J812" s="840"/>
      <c r="K812" s="840"/>
      <c r="L812" s="840"/>
      <c r="M812" s="840"/>
      <c r="N812" s="840"/>
      <c r="O812" s="840"/>
      <c r="P812" s="890"/>
      <c r="Q812" s="890"/>
      <c r="R812" s="840"/>
      <c r="S812" s="840"/>
      <c r="T812" s="840"/>
      <c r="U812" s="840"/>
      <c r="V812" s="840"/>
      <c r="W812" s="840"/>
      <c r="X812" s="840"/>
      <c r="Y812" s="840"/>
      <c r="Z812" s="840"/>
      <c r="AA812" s="840"/>
      <c r="AB812" s="840"/>
      <c r="AC812" s="840"/>
      <c r="AD812" s="888"/>
      <c r="AE812" s="840"/>
      <c r="AF812" s="840"/>
      <c r="AG812" s="840"/>
      <c r="AH812" s="840"/>
      <c r="AI812" s="888"/>
      <c r="AJ812" s="840"/>
    </row>
    <row r="813" spans="1:36" ht="15.75" customHeight="1">
      <c r="A813" s="840"/>
      <c r="B813" s="840"/>
      <c r="C813" s="840"/>
      <c r="D813" s="840"/>
      <c r="E813" s="840"/>
      <c r="F813" s="840"/>
      <c r="G813" s="840"/>
      <c r="H813" s="840"/>
      <c r="I813" s="840"/>
      <c r="J813" s="840"/>
      <c r="K813" s="840"/>
      <c r="L813" s="840"/>
      <c r="M813" s="840"/>
      <c r="N813" s="840"/>
      <c r="O813" s="840"/>
      <c r="P813" s="890"/>
      <c r="Q813" s="890"/>
      <c r="R813" s="840"/>
      <c r="S813" s="840"/>
      <c r="T813" s="840"/>
      <c r="U813" s="840"/>
      <c r="V813" s="840"/>
      <c r="W813" s="840"/>
      <c r="X813" s="840"/>
      <c r="Y813" s="840"/>
      <c r="Z813" s="840"/>
      <c r="AA813" s="840"/>
      <c r="AB813" s="840"/>
      <c r="AC813" s="840"/>
      <c r="AD813" s="888"/>
      <c r="AE813" s="840"/>
      <c r="AF813" s="840"/>
      <c r="AG813" s="840"/>
      <c r="AH813" s="840"/>
      <c r="AI813" s="888"/>
      <c r="AJ813" s="840"/>
    </row>
    <row r="814" spans="1:36" ht="15.75" customHeight="1">
      <c r="A814" s="840"/>
      <c r="B814" s="840"/>
      <c r="C814" s="840"/>
      <c r="D814" s="840"/>
      <c r="E814" s="840"/>
      <c r="F814" s="840"/>
      <c r="G814" s="840"/>
      <c r="H814" s="840"/>
      <c r="I814" s="840"/>
      <c r="J814" s="840"/>
      <c r="K814" s="840"/>
      <c r="L814" s="840"/>
      <c r="M814" s="840"/>
      <c r="N814" s="840"/>
      <c r="O814" s="840"/>
      <c r="P814" s="890"/>
      <c r="Q814" s="890"/>
      <c r="R814" s="840"/>
      <c r="S814" s="840"/>
      <c r="T814" s="840"/>
      <c r="U814" s="840"/>
      <c r="V814" s="840"/>
      <c r="W814" s="840"/>
      <c r="X814" s="840"/>
      <c r="Y814" s="840"/>
      <c r="Z814" s="840"/>
      <c r="AA814" s="840"/>
      <c r="AB814" s="840"/>
      <c r="AC814" s="840"/>
      <c r="AD814" s="888"/>
      <c r="AE814" s="840"/>
      <c r="AF814" s="840"/>
      <c r="AG814" s="840"/>
      <c r="AH814" s="840"/>
      <c r="AI814" s="888"/>
      <c r="AJ814" s="840"/>
    </row>
    <row r="815" spans="1:36" ht="15.75" customHeight="1">
      <c r="A815" s="840"/>
      <c r="B815" s="840"/>
      <c r="C815" s="840"/>
      <c r="D815" s="840"/>
      <c r="E815" s="840"/>
      <c r="F815" s="840"/>
      <c r="G815" s="840"/>
      <c r="H815" s="840"/>
      <c r="I815" s="840"/>
      <c r="J815" s="840"/>
      <c r="K815" s="840"/>
      <c r="L815" s="840"/>
      <c r="M815" s="840"/>
      <c r="N815" s="840"/>
      <c r="O815" s="840"/>
      <c r="P815" s="890"/>
      <c r="Q815" s="890"/>
      <c r="R815" s="840"/>
      <c r="S815" s="840"/>
      <c r="T815" s="840"/>
      <c r="U815" s="840"/>
      <c r="V815" s="840"/>
      <c r="W815" s="840"/>
      <c r="X815" s="840"/>
      <c r="Y815" s="840"/>
      <c r="Z815" s="840"/>
      <c r="AA815" s="840"/>
      <c r="AB815" s="840"/>
      <c r="AC815" s="840"/>
      <c r="AD815" s="888"/>
      <c r="AE815" s="840"/>
      <c r="AF815" s="840"/>
      <c r="AG815" s="840"/>
      <c r="AH815" s="840"/>
      <c r="AI815" s="888"/>
      <c r="AJ815" s="840"/>
    </row>
    <row r="816" spans="1:36" ht="15.75" customHeight="1">
      <c r="A816" s="840"/>
      <c r="B816" s="840"/>
      <c r="C816" s="840"/>
      <c r="D816" s="840"/>
      <c r="E816" s="840"/>
      <c r="F816" s="840"/>
      <c r="G816" s="840"/>
      <c r="H816" s="840"/>
      <c r="I816" s="840"/>
      <c r="J816" s="840"/>
      <c r="K816" s="840"/>
      <c r="L816" s="840"/>
      <c r="M816" s="840"/>
      <c r="N816" s="840"/>
      <c r="O816" s="840"/>
      <c r="P816" s="890"/>
      <c r="Q816" s="890"/>
      <c r="R816" s="840"/>
      <c r="S816" s="840"/>
      <c r="T816" s="840"/>
      <c r="U816" s="840"/>
      <c r="V816" s="840"/>
      <c r="W816" s="840"/>
      <c r="X816" s="840"/>
      <c r="Y816" s="840"/>
      <c r="Z816" s="840"/>
      <c r="AA816" s="840"/>
      <c r="AB816" s="840"/>
      <c r="AC816" s="840"/>
      <c r="AD816" s="888"/>
      <c r="AE816" s="840"/>
      <c r="AF816" s="840"/>
      <c r="AG816" s="840"/>
      <c r="AH816" s="840"/>
      <c r="AI816" s="888"/>
      <c r="AJ816" s="840"/>
    </row>
    <row r="817" spans="1:36" ht="15.75" customHeight="1">
      <c r="A817" s="840"/>
      <c r="B817" s="840"/>
      <c r="C817" s="840"/>
      <c r="D817" s="840"/>
      <c r="E817" s="840"/>
      <c r="F817" s="840"/>
      <c r="G817" s="840"/>
      <c r="H817" s="840"/>
      <c r="I817" s="840"/>
      <c r="J817" s="840"/>
      <c r="K817" s="840"/>
      <c r="L817" s="840"/>
      <c r="M817" s="840"/>
      <c r="N817" s="840"/>
      <c r="O817" s="840"/>
      <c r="P817" s="890"/>
      <c r="Q817" s="890"/>
      <c r="R817" s="840"/>
      <c r="S817" s="840"/>
      <c r="T817" s="840"/>
      <c r="U817" s="840"/>
      <c r="V817" s="840"/>
      <c r="W817" s="840"/>
      <c r="X817" s="840"/>
      <c r="Y817" s="840"/>
      <c r="Z817" s="840"/>
      <c r="AA817" s="840"/>
      <c r="AB817" s="840"/>
      <c r="AC817" s="840"/>
      <c r="AD817" s="888"/>
      <c r="AE817" s="840"/>
      <c r="AF817" s="840"/>
      <c r="AG817" s="840"/>
      <c r="AH817" s="840"/>
      <c r="AI817" s="888"/>
      <c r="AJ817" s="840"/>
    </row>
    <row r="818" spans="1:36" ht="15.75" customHeight="1">
      <c r="A818" s="840"/>
      <c r="B818" s="840"/>
      <c r="C818" s="840"/>
      <c r="D818" s="840"/>
      <c r="E818" s="840"/>
      <c r="F818" s="840"/>
      <c r="G818" s="840"/>
      <c r="H818" s="840"/>
      <c r="I818" s="840"/>
      <c r="J818" s="840"/>
      <c r="K818" s="840"/>
      <c r="L818" s="840"/>
      <c r="M818" s="840"/>
      <c r="N818" s="840"/>
      <c r="O818" s="840"/>
      <c r="P818" s="890"/>
      <c r="Q818" s="890"/>
      <c r="R818" s="840"/>
      <c r="S818" s="840"/>
      <c r="T818" s="840"/>
      <c r="U818" s="840"/>
      <c r="V818" s="840"/>
      <c r="W818" s="840"/>
      <c r="X818" s="840"/>
      <c r="Y818" s="840"/>
      <c r="Z818" s="840"/>
      <c r="AA818" s="840"/>
      <c r="AB818" s="840"/>
      <c r="AC818" s="840"/>
      <c r="AD818" s="888"/>
      <c r="AE818" s="840"/>
      <c r="AF818" s="840"/>
      <c r="AG818" s="840"/>
      <c r="AH818" s="840"/>
      <c r="AI818" s="888"/>
      <c r="AJ818" s="840"/>
    </row>
    <row r="819" spans="1:36" ht="15.75" customHeight="1">
      <c r="A819" s="840"/>
      <c r="B819" s="840"/>
      <c r="C819" s="840"/>
      <c r="D819" s="840"/>
      <c r="E819" s="840"/>
      <c r="F819" s="840"/>
      <c r="G819" s="840"/>
      <c r="H819" s="840"/>
      <c r="I819" s="840"/>
      <c r="J819" s="840"/>
      <c r="K819" s="840"/>
      <c r="L819" s="840"/>
      <c r="M819" s="840"/>
      <c r="N819" s="840"/>
      <c r="O819" s="840"/>
      <c r="P819" s="890"/>
      <c r="Q819" s="890"/>
      <c r="R819" s="840"/>
      <c r="S819" s="840"/>
      <c r="T819" s="840"/>
      <c r="U819" s="840"/>
      <c r="V819" s="840"/>
      <c r="W819" s="840"/>
      <c r="X819" s="840"/>
      <c r="Y819" s="840"/>
      <c r="Z819" s="840"/>
      <c r="AA819" s="840"/>
      <c r="AB819" s="840"/>
      <c r="AC819" s="840"/>
      <c r="AD819" s="888"/>
      <c r="AE819" s="840"/>
      <c r="AF819" s="840"/>
      <c r="AG819" s="840"/>
      <c r="AH819" s="840"/>
      <c r="AI819" s="888"/>
      <c r="AJ819" s="840"/>
    </row>
    <row r="820" spans="1:36" ht="15.75" customHeight="1">
      <c r="A820" s="840"/>
      <c r="B820" s="840"/>
      <c r="C820" s="840"/>
      <c r="D820" s="840"/>
      <c r="E820" s="840"/>
      <c r="F820" s="840"/>
      <c r="G820" s="840"/>
      <c r="H820" s="840"/>
      <c r="I820" s="840"/>
      <c r="J820" s="840"/>
      <c r="K820" s="840"/>
      <c r="L820" s="840"/>
      <c r="M820" s="840"/>
      <c r="N820" s="840"/>
      <c r="O820" s="840"/>
      <c r="P820" s="890"/>
      <c r="Q820" s="890"/>
      <c r="R820" s="840"/>
      <c r="S820" s="840"/>
      <c r="T820" s="840"/>
      <c r="U820" s="840"/>
      <c r="V820" s="840"/>
      <c r="W820" s="840"/>
      <c r="X820" s="840"/>
      <c r="Y820" s="840"/>
      <c r="Z820" s="840"/>
      <c r="AA820" s="840"/>
      <c r="AB820" s="840"/>
      <c r="AC820" s="840"/>
      <c r="AD820" s="888"/>
      <c r="AE820" s="840"/>
      <c r="AF820" s="840"/>
      <c r="AG820" s="840"/>
      <c r="AH820" s="840"/>
      <c r="AI820" s="888"/>
      <c r="AJ820" s="840"/>
    </row>
    <row r="821" spans="1:36" ht="15.75" customHeight="1">
      <c r="A821" s="840"/>
      <c r="B821" s="840"/>
      <c r="C821" s="840"/>
      <c r="D821" s="840"/>
      <c r="E821" s="840"/>
      <c r="F821" s="840"/>
      <c r="G821" s="840"/>
      <c r="H821" s="840"/>
      <c r="I821" s="840"/>
      <c r="J821" s="840"/>
      <c r="K821" s="840"/>
      <c r="L821" s="840"/>
      <c r="M821" s="840"/>
      <c r="N821" s="840"/>
      <c r="O821" s="840"/>
      <c r="P821" s="890"/>
      <c r="Q821" s="890"/>
      <c r="R821" s="840"/>
      <c r="S821" s="840"/>
      <c r="T821" s="840"/>
      <c r="U821" s="840"/>
      <c r="V821" s="840"/>
      <c r="W821" s="840"/>
      <c r="X821" s="840"/>
      <c r="Y821" s="840"/>
      <c r="Z821" s="840"/>
      <c r="AA821" s="840"/>
      <c r="AB821" s="840"/>
      <c r="AC821" s="840"/>
      <c r="AD821" s="888"/>
      <c r="AE821" s="840"/>
      <c r="AF821" s="840"/>
      <c r="AG821" s="840"/>
      <c r="AH821" s="840"/>
      <c r="AI821" s="888"/>
      <c r="AJ821" s="840"/>
    </row>
    <row r="822" spans="1:36" ht="15.75" customHeight="1">
      <c r="A822" s="840"/>
      <c r="B822" s="840"/>
      <c r="C822" s="840"/>
      <c r="D822" s="840"/>
      <c r="E822" s="840"/>
      <c r="F822" s="840"/>
      <c r="G822" s="840"/>
      <c r="H822" s="840"/>
      <c r="I822" s="840"/>
      <c r="J822" s="840"/>
      <c r="K822" s="840"/>
      <c r="L822" s="840"/>
      <c r="M822" s="840"/>
      <c r="N822" s="840"/>
      <c r="O822" s="840"/>
      <c r="P822" s="890"/>
      <c r="Q822" s="890"/>
      <c r="R822" s="840"/>
      <c r="S822" s="840"/>
      <c r="T822" s="840"/>
      <c r="U822" s="840"/>
      <c r="V822" s="840"/>
      <c r="W822" s="840"/>
      <c r="X822" s="840"/>
      <c r="Y822" s="840"/>
      <c r="Z822" s="840"/>
      <c r="AA822" s="840"/>
      <c r="AB822" s="840"/>
      <c r="AC822" s="840"/>
      <c r="AD822" s="888"/>
      <c r="AE822" s="840"/>
      <c r="AF822" s="840"/>
      <c r="AG822" s="840"/>
      <c r="AH822" s="840"/>
      <c r="AI822" s="888"/>
      <c r="AJ822" s="840"/>
    </row>
    <row r="823" spans="1:36" ht="15.75" customHeight="1">
      <c r="A823" s="840"/>
      <c r="B823" s="840"/>
      <c r="C823" s="840"/>
      <c r="D823" s="840"/>
      <c r="E823" s="840"/>
      <c r="F823" s="840"/>
      <c r="G823" s="840"/>
      <c r="H823" s="840"/>
      <c r="I823" s="840"/>
      <c r="J823" s="840"/>
      <c r="K823" s="840"/>
      <c r="L823" s="840"/>
      <c r="M823" s="840"/>
      <c r="N823" s="840"/>
      <c r="O823" s="840"/>
      <c r="P823" s="890"/>
      <c r="Q823" s="890"/>
      <c r="R823" s="840"/>
      <c r="S823" s="840"/>
      <c r="T823" s="840"/>
      <c r="U823" s="840"/>
      <c r="V823" s="840"/>
      <c r="W823" s="840"/>
      <c r="X823" s="840"/>
      <c r="Y823" s="840"/>
      <c r="Z823" s="840"/>
      <c r="AA823" s="840"/>
      <c r="AB823" s="840"/>
      <c r="AC823" s="840"/>
      <c r="AD823" s="888"/>
      <c r="AE823" s="840"/>
      <c r="AF823" s="840"/>
      <c r="AG823" s="840"/>
      <c r="AH823" s="840"/>
      <c r="AI823" s="888"/>
      <c r="AJ823" s="840"/>
    </row>
    <row r="824" spans="1:36" ht="15.75" customHeight="1">
      <c r="A824" s="840"/>
      <c r="B824" s="840"/>
      <c r="C824" s="840"/>
      <c r="D824" s="840"/>
      <c r="E824" s="840"/>
      <c r="F824" s="840"/>
      <c r="G824" s="840"/>
      <c r="H824" s="840"/>
      <c r="I824" s="840"/>
      <c r="J824" s="840"/>
      <c r="K824" s="840"/>
      <c r="L824" s="840"/>
      <c r="M824" s="840"/>
      <c r="N824" s="840"/>
      <c r="O824" s="840"/>
      <c r="P824" s="890"/>
      <c r="Q824" s="890"/>
      <c r="R824" s="840"/>
      <c r="S824" s="840"/>
      <c r="T824" s="840"/>
      <c r="U824" s="840"/>
      <c r="V824" s="840"/>
      <c r="W824" s="840"/>
      <c r="X824" s="840"/>
      <c r="Y824" s="840"/>
      <c r="Z824" s="840"/>
      <c r="AA824" s="840"/>
      <c r="AB824" s="840"/>
      <c r="AC824" s="840"/>
      <c r="AD824" s="888"/>
      <c r="AE824" s="840"/>
      <c r="AF824" s="840"/>
      <c r="AG824" s="840"/>
      <c r="AH824" s="840"/>
      <c r="AI824" s="888"/>
      <c r="AJ824" s="840"/>
    </row>
    <row r="825" spans="1:36" ht="15.75" customHeight="1">
      <c r="A825" s="840"/>
      <c r="B825" s="840"/>
      <c r="C825" s="840"/>
      <c r="D825" s="840"/>
      <c r="E825" s="840"/>
      <c r="F825" s="840"/>
      <c r="G825" s="840"/>
      <c r="H825" s="840"/>
      <c r="I825" s="840"/>
      <c r="J825" s="840"/>
      <c r="K825" s="840"/>
      <c r="L825" s="840"/>
      <c r="M825" s="840"/>
      <c r="N825" s="840"/>
      <c r="O825" s="840"/>
      <c r="P825" s="890"/>
      <c r="Q825" s="890"/>
      <c r="R825" s="840"/>
      <c r="S825" s="840"/>
      <c r="T825" s="840"/>
      <c r="U825" s="840"/>
      <c r="V825" s="840"/>
      <c r="W825" s="840"/>
      <c r="X825" s="840"/>
      <c r="Y825" s="840"/>
      <c r="Z825" s="840"/>
      <c r="AA825" s="840"/>
      <c r="AB825" s="840"/>
      <c r="AC825" s="840"/>
      <c r="AD825" s="888"/>
      <c r="AE825" s="840"/>
      <c r="AF825" s="840"/>
      <c r="AG825" s="840"/>
      <c r="AH825" s="840"/>
      <c r="AI825" s="888"/>
      <c r="AJ825" s="840"/>
    </row>
    <row r="826" spans="1:36" ht="15.75" customHeight="1">
      <c r="A826" s="840"/>
      <c r="B826" s="840"/>
      <c r="C826" s="840"/>
      <c r="D826" s="840"/>
      <c r="E826" s="840"/>
      <c r="F826" s="840"/>
      <c r="G826" s="840"/>
      <c r="H826" s="840"/>
      <c r="I826" s="840"/>
      <c r="J826" s="840"/>
      <c r="K826" s="840"/>
      <c r="L826" s="840"/>
      <c r="M826" s="840"/>
      <c r="N826" s="840"/>
      <c r="O826" s="840"/>
      <c r="P826" s="890"/>
      <c r="Q826" s="890"/>
      <c r="R826" s="840"/>
      <c r="S826" s="840"/>
      <c r="T826" s="840"/>
      <c r="U826" s="840"/>
      <c r="V826" s="840"/>
      <c r="W826" s="840"/>
      <c r="X826" s="840"/>
      <c r="Y826" s="840"/>
      <c r="Z826" s="840"/>
      <c r="AA826" s="840"/>
      <c r="AB826" s="840"/>
      <c r="AC826" s="840"/>
      <c r="AD826" s="888"/>
      <c r="AE826" s="840"/>
      <c r="AF826" s="840"/>
      <c r="AG826" s="840"/>
      <c r="AH826" s="840"/>
      <c r="AI826" s="888"/>
      <c r="AJ826" s="840"/>
    </row>
    <row r="827" spans="1:36" ht="15.75" customHeight="1">
      <c r="A827" s="840"/>
      <c r="B827" s="840"/>
      <c r="C827" s="840"/>
      <c r="D827" s="840"/>
      <c r="E827" s="840"/>
      <c r="F827" s="840"/>
      <c r="G827" s="840"/>
      <c r="H827" s="840"/>
      <c r="I827" s="840"/>
      <c r="J827" s="840"/>
      <c r="K827" s="840"/>
      <c r="L827" s="840"/>
      <c r="M827" s="840"/>
      <c r="N827" s="840"/>
      <c r="O827" s="840"/>
      <c r="P827" s="890"/>
      <c r="Q827" s="890"/>
      <c r="R827" s="840"/>
      <c r="S827" s="840"/>
      <c r="T827" s="840"/>
      <c r="U827" s="840"/>
      <c r="V827" s="840"/>
      <c r="W827" s="840"/>
      <c r="X827" s="840"/>
      <c r="Y827" s="840"/>
      <c r="Z827" s="840"/>
      <c r="AA827" s="840"/>
      <c r="AB827" s="840"/>
      <c r="AC827" s="840"/>
      <c r="AD827" s="888"/>
      <c r="AE827" s="840"/>
      <c r="AF827" s="840"/>
      <c r="AG827" s="840"/>
      <c r="AH827" s="840"/>
      <c r="AI827" s="888"/>
      <c r="AJ827" s="840"/>
    </row>
    <row r="828" spans="1:36" ht="15.75" customHeight="1">
      <c r="A828" s="840"/>
      <c r="B828" s="840"/>
      <c r="C828" s="840"/>
      <c r="D828" s="840"/>
      <c r="E828" s="840"/>
      <c r="F828" s="840"/>
      <c r="G828" s="840"/>
      <c r="H828" s="840"/>
      <c r="I828" s="840"/>
      <c r="J828" s="840"/>
      <c r="K828" s="840"/>
      <c r="L828" s="840"/>
      <c r="M828" s="840"/>
      <c r="N828" s="840"/>
      <c r="O828" s="840"/>
      <c r="P828" s="890"/>
      <c r="Q828" s="890"/>
      <c r="R828" s="840"/>
      <c r="S828" s="840"/>
      <c r="T828" s="840"/>
      <c r="U828" s="840"/>
      <c r="V828" s="840"/>
      <c r="W828" s="840"/>
      <c r="X828" s="840"/>
      <c r="Y828" s="840"/>
      <c r="Z828" s="840"/>
      <c r="AA828" s="840"/>
      <c r="AB828" s="840"/>
      <c r="AC828" s="840"/>
      <c r="AD828" s="888"/>
      <c r="AE828" s="840"/>
      <c r="AF828" s="840"/>
      <c r="AG828" s="840"/>
      <c r="AH828" s="840"/>
      <c r="AI828" s="888"/>
      <c r="AJ828" s="840"/>
    </row>
    <row r="829" spans="1:36" ht="15.75" customHeight="1">
      <c r="A829" s="840"/>
      <c r="B829" s="840"/>
      <c r="C829" s="840"/>
      <c r="D829" s="840"/>
      <c r="E829" s="840"/>
      <c r="F829" s="840"/>
      <c r="G829" s="840"/>
      <c r="H829" s="840"/>
      <c r="I829" s="840"/>
      <c r="J829" s="840"/>
      <c r="K829" s="840"/>
      <c r="L829" s="840"/>
      <c r="M829" s="840"/>
      <c r="N829" s="840"/>
      <c r="O829" s="840"/>
      <c r="P829" s="890"/>
      <c r="Q829" s="890"/>
      <c r="R829" s="840"/>
      <c r="S829" s="840"/>
      <c r="T829" s="840"/>
      <c r="U829" s="840"/>
      <c r="V829" s="840"/>
      <c r="W829" s="840"/>
      <c r="X829" s="840"/>
      <c r="Y829" s="840"/>
      <c r="Z829" s="840"/>
      <c r="AA829" s="840"/>
      <c r="AB829" s="840"/>
      <c r="AC829" s="840"/>
      <c r="AD829" s="888"/>
      <c r="AE829" s="840"/>
      <c r="AF829" s="840"/>
      <c r="AG829" s="840"/>
      <c r="AH829" s="840"/>
      <c r="AI829" s="888"/>
      <c r="AJ829" s="840"/>
    </row>
    <row r="830" spans="1:36" ht="15.75" customHeight="1">
      <c r="A830" s="840"/>
      <c r="B830" s="840"/>
      <c r="C830" s="840"/>
      <c r="D830" s="840"/>
      <c r="E830" s="840"/>
      <c r="F830" s="840"/>
      <c r="G830" s="840"/>
      <c r="H830" s="840"/>
      <c r="I830" s="840"/>
      <c r="J830" s="840"/>
      <c r="K830" s="840"/>
      <c r="L830" s="840"/>
      <c r="M830" s="840"/>
      <c r="N830" s="840"/>
      <c r="O830" s="840"/>
      <c r="P830" s="890"/>
      <c r="Q830" s="890"/>
      <c r="R830" s="840"/>
      <c r="S830" s="840"/>
      <c r="T830" s="840"/>
      <c r="U830" s="840"/>
      <c r="V830" s="840"/>
      <c r="W830" s="840"/>
      <c r="X830" s="840"/>
      <c r="Y830" s="840"/>
      <c r="Z830" s="840"/>
      <c r="AA830" s="840"/>
      <c r="AB830" s="840"/>
      <c r="AC830" s="840"/>
      <c r="AD830" s="888"/>
      <c r="AE830" s="840"/>
      <c r="AF830" s="840"/>
      <c r="AG830" s="840"/>
      <c r="AH830" s="840"/>
      <c r="AI830" s="888"/>
      <c r="AJ830" s="840"/>
    </row>
    <row r="831" spans="1:36" ht="15.75" customHeight="1">
      <c r="A831" s="840"/>
      <c r="B831" s="840"/>
      <c r="C831" s="840"/>
      <c r="D831" s="840"/>
      <c r="E831" s="840"/>
      <c r="F831" s="840"/>
      <c r="G831" s="840"/>
      <c r="H831" s="840"/>
      <c r="I831" s="840"/>
      <c r="J831" s="840"/>
      <c r="K831" s="840"/>
      <c r="L831" s="840"/>
      <c r="M831" s="840"/>
      <c r="N831" s="840"/>
      <c r="O831" s="840"/>
      <c r="P831" s="890"/>
      <c r="Q831" s="890"/>
      <c r="R831" s="840"/>
      <c r="S831" s="840"/>
      <c r="T831" s="840"/>
      <c r="U831" s="840"/>
      <c r="V831" s="840"/>
      <c r="W831" s="840"/>
      <c r="X831" s="840"/>
      <c r="Y831" s="840"/>
      <c r="Z831" s="840"/>
      <c r="AA831" s="840"/>
      <c r="AB831" s="840"/>
      <c r="AC831" s="840"/>
      <c r="AD831" s="888"/>
      <c r="AE831" s="840"/>
      <c r="AF831" s="840"/>
      <c r="AG831" s="840"/>
      <c r="AH831" s="840"/>
      <c r="AI831" s="888"/>
      <c r="AJ831" s="840"/>
    </row>
    <row r="832" spans="1:36" ht="15.75" customHeight="1">
      <c r="A832" s="840"/>
      <c r="B832" s="840"/>
      <c r="C832" s="840"/>
      <c r="D832" s="840"/>
      <c r="E832" s="840"/>
      <c r="F832" s="840"/>
      <c r="G832" s="840"/>
      <c r="H832" s="840"/>
      <c r="I832" s="840"/>
      <c r="J832" s="840"/>
      <c r="K832" s="840"/>
      <c r="L832" s="840"/>
      <c r="M832" s="840"/>
      <c r="N832" s="840"/>
      <c r="O832" s="840"/>
      <c r="P832" s="890"/>
      <c r="Q832" s="890"/>
      <c r="R832" s="840"/>
      <c r="S832" s="840"/>
      <c r="T832" s="840"/>
      <c r="U832" s="840"/>
      <c r="V832" s="840"/>
      <c r="W832" s="840"/>
      <c r="X832" s="840"/>
      <c r="Y832" s="840"/>
      <c r="Z832" s="840"/>
      <c r="AA832" s="840"/>
      <c r="AB832" s="840"/>
      <c r="AC832" s="840"/>
      <c r="AD832" s="888"/>
      <c r="AE832" s="840"/>
      <c r="AF832" s="840"/>
      <c r="AG832" s="840"/>
      <c r="AH832" s="840"/>
      <c r="AI832" s="888"/>
      <c r="AJ832" s="840"/>
    </row>
    <row r="833" spans="1:36" ht="15.75" customHeight="1">
      <c r="A833" s="840"/>
      <c r="B833" s="840"/>
      <c r="C833" s="840"/>
      <c r="D833" s="840"/>
      <c r="E833" s="840"/>
      <c r="F833" s="840"/>
      <c r="G833" s="840"/>
      <c r="H833" s="840"/>
      <c r="I833" s="840"/>
      <c r="J833" s="840"/>
      <c r="K833" s="840"/>
      <c r="L833" s="840"/>
      <c r="M833" s="840"/>
      <c r="N833" s="840"/>
      <c r="O833" s="840"/>
      <c r="P833" s="890"/>
      <c r="Q833" s="890"/>
      <c r="R833" s="840"/>
      <c r="S833" s="840"/>
      <c r="T833" s="840"/>
      <c r="U833" s="840"/>
      <c r="V833" s="840"/>
      <c r="W833" s="840"/>
      <c r="X833" s="840"/>
      <c r="Y833" s="840"/>
      <c r="Z833" s="840"/>
      <c r="AA833" s="840"/>
      <c r="AB833" s="840"/>
      <c r="AC833" s="840"/>
      <c r="AD833" s="888"/>
      <c r="AE833" s="840"/>
      <c r="AF833" s="840"/>
      <c r="AG833" s="840"/>
      <c r="AH833" s="840"/>
      <c r="AI833" s="888"/>
      <c r="AJ833" s="840"/>
    </row>
    <row r="834" spans="1:36" ht="15.75" customHeight="1">
      <c r="A834" s="840"/>
      <c r="B834" s="840"/>
      <c r="C834" s="840"/>
      <c r="D834" s="840"/>
      <c r="E834" s="840"/>
      <c r="F834" s="840"/>
      <c r="G834" s="840"/>
      <c r="H834" s="840"/>
      <c r="I834" s="840"/>
      <c r="J834" s="840"/>
      <c r="K834" s="840"/>
      <c r="L834" s="840"/>
      <c r="M834" s="840"/>
      <c r="N834" s="840"/>
      <c r="O834" s="840"/>
      <c r="P834" s="890"/>
      <c r="Q834" s="890"/>
      <c r="R834" s="840"/>
      <c r="S834" s="840"/>
      <c r="T834" s="840"/>
      <c r="U834" s="840"/>
      <c r="V834" s="840"/>
      <c r="W834" s="840"/>
      <c r="X834" s="840"/>
      <c r="Y834" s="840"/>
      <c r="Z834" s="840"/>
      <c r="AA834" s="840"/>
      <c r="AB834" s="840"/>
      <c r="AC834" s="840"/>
      <c r="AD834" s="888"/>
      <c r="AE834" s="840"/>
      <c r="AF834" s="840"/>
      <c r="AG834" s="840"/>
      <c r="AH834" s="840"/>
      <c r="AI834" s="888"/>
      <c r="AJ834" s="840"/>
    </row>
    <row r="835" spans="1:36" ht="15.75" customHeight="1">
      <c r="A835" s="840"/>
      <c r="B835" s="840"/>
      <c r="C835" s="840"/>
      <c r="D835" s="840"/>
      <c r="E835" s="840"/>
      <c r="F835" s="840"/>
      <c r="G835" s="840"/>
      <c r="H835" s="840"/>
      <c r="I835" s="840"/>
      <c r="J835" s="840"/>
      <c r="K835" s="840"/>
      <c r="L835" s="840"/>
      <c r="M835" s="840"/>
      <c r="N835" s="840"/>
      <c r="O835" s="840"/>
      <c r="P835" s="890"/>
      <c r="Q835" s="890"/>
      <c r="R835" s="840"/>
      <c r="S835" s="840"/>
      <c r="T835" s="840"/>
      <c r="U835" s="840"/>
      <c r="V835" s="840"/>
      <c r="W835" s="840"/>
      <c r="X835" s="840"/>
      <c r="Y835" s="840"/>
      <c r="Z835" s="840"/>
      <c r="AA835" s="840"/>
      <c r="AB835" s="840"/>
      <c r="AC835" s="840"/>
      <c r="AD835" s="888"/>
      <c r="AE835" s="840"/>
      <c r="AF835" s="840"/>
      <c r="AG835" s="840"/>
      <c r="AH835" s="840"/>
      <c r="AI835" s="888"/>
      <c r="AJ835" s="840"/>
    </row>
    <row r="836" spans="1:36" ht="15.75" customHeight="1">
      <c r="A836" s="840"/>
      <c r="B836" s="840"/>
      <c r="C836" s="840"/>
      <c r="D836" s="840"/>
      <c r="E836" s="840"/>
      <c r="F836" s="840"/>
      <c r="G836" s="840"/>
      <c r="H836" s="840"/>
      <c r="I836" s="840"/>
      <c r="J836" s="840"/>
      <c r="K836" s="840"/>
      <c r="L836" s="840"/>
      <c r="M836" s="840"/>
      <c r="N836" s="840"/>
      <c r="O836" s="840"/>
      <c r="P836" s="890"/>
      <c r="Q836" s="890"/>
      <c r="R836" s="840"/>
      <c r="S836" s="840"/>
      <c r="T836" s="840"/>
      <c r="U836" s="840"/>
      <c r="V836" s="840"/>
      <c r="W836" s="840"/>
      <c r="X836" s="840"/>
      <c r="Y836" s="840"/>
      <c r="Z836" s="840"/>
      <c r="AA836" s="840"/>
      <c r="AB836" s="840"/>
      <c r="AC836" s="840"/>
      <c r="AD836" s="888"/>
      <c r="AE836" s="840"/>
      <c r="AF836" s="840"/>
      <c r="AG836" s="840"/>
      <c r="AH836" s="840"/>
      <c r="AI836" s="888"/>
      <c r="AJ836" s="840"/>
    </row>
    <row r="837" spans="1:36" ht="15.75" customHeight="1">
      <c r="A837" s="840"/>
      <c r="B837" s="840"/>
      <c r="C837" s="840"/>
      <c r="D837" s="840"/>
      <c r="E837" s="840"/>
      <c r="F837" s="840"/>
      <c r="G837" s="840"/>
      <c r="H837" s="840"/>
      <c r="I837" s="840"/>
      <c r="J837" s="840"/>
      <c r="K837" s="840"/>
      <c r="L837" s="840"/>
      <c r="M837" s="840"/>
      <c r="N837" s="840"/>
      <c r="O837" s="840"/>
      <c r="P837" s="890"/>
      <c r="Q837" s="890"/>
      <c r="R837" s="840"/>
      <c r="S837" s="840"/>
      <c r="T837" s="840"/>
      <c r="U837" s="840"/>
      <c r="V837" s="840"/>
      <c r="W837" s="840"/>
      <c r="X837" s="840"/>
      <c r="Y837" s="840"/>
      <c r="Z837" s="840"/>
      <c r="AA837" s="840"/>
      <c r="AB837" s="840"/>
      <c r="AC837" s="840"/>
      <c r="AD837" s="888"/>
      <c r="AE837" s="840"/>
      <c r="AF837" s="840"/>
      <c r="AG837" s="840"/>
      <c r="AH837" s="840"/>
      <c r="AI837" s="888"/>
      <c r="AJ837" s="840"/>
    </row>
    <row r="838" spans="1:36" ht="15.75" customHeight="1">
      <c r="A838" s="840"/>
      <c r="B838" s="840"/>
      <c r="C838" s="840"/>
      <c r="D838" s="840"/>
      <c r="E838" s="840"/>
      <c r="F838" s="840"/>
      <c r="G838" s="840"/>
      <c r="H838" s="840"/>
      <c r="I838" s="840"/>
      <c r="J838" s="840"/>
      <c r="K838" s="840"/>
      <c r="L838" s="840"/>
      <c r="M838" s="840"/>
      <c r="N838" s="840"/>
      <c r="O838" s="840"/>
      <c r="P838" s="890"/>
      <c r="Q838" s="890"/>
      <c r="R838" s="840"/>
      <c r="S838" s="840"/>
      <c r="T838" s="840"/>
      <c r="U838" s="840"/>
      <c r="V838" s="840"/>
      <c r="W838" s="840"/>
      <c r="X838" s="840"/>
      <c r="Y838" s="840"/>
      <c r="Z838" s="840"/>
      <c r="AA838" s="840"/>
      <c r="AB838" s="840"/>
      <c r="AC838" s="840"/>
      <c r="AD838" s="888"/>
      <c r="AE838" s="840"/>
      <c r="AF838" s="840"/>
      <c r="AG838" s="840"/>
      <c r="AH838" s="840"/>
      <c r="AI838" s="888"/>
      <c r="AJ838" s="840"/>
    </row>
    <row r="839" spans="1:36" ht="15.75" customHeight="1">
      <c r="A839" s="840"/>
      <c r="B839" s="840"/>
      <c r="C839" s="840"/>
      <c r="D839" s="840"/>
      <c r="E839" s="840"/>
      <c r="F839" s="840"/>
      <c r="G839" s="840"/>
      <c r="H839" s="840"/>
      <c r="I839" s="840"/>
      <c r="J839" s="840"/>
      <c r="K839" s="840"/>
      <c r="L839" s="840"/>
      <c r="M839" s="840"/>
      <c r="N839" s="840"/>
      <c r="O839" s="840"/>
      <c r="P839" s="890"/>
      <c r="Q839" s="890"/>
      <c r="R839" s="840"/>
      <c r="S839" s="840"/>
      <c r="T839" s="840"/>
      <c r="U839" s="840"/>
      <c r="V839" s="840"/>
      <c r="W839" s="840"/>
      <c r="X839" s="840"/>
      <c r="Y839" s="840"/>
      <c r="Z839" s="840"/>
      <c r="AA839" s="840"/>
      <c r="AB839" s="840"/>
      <c r="AC839" s="840"/>
      <c r="AD839" s="888"/>
      <c r="AE839" s="840"/>
      <c r="AF839" s="840"/>
      <c r="AG839" s="840"/>
      <c r="AH839" s="840"/>
      <c r="AI839" s="888"/>
      <c r="AJ839" s="840"/>
    </row>
    <row r="840" spans="1:36" ht="15.75" customHeight="1">
      <c r="A840" s="840"/>
      <c r="B840" s="840"/>
      <c r="C840" s="840"/>
      <c r="D840" s="840"/>
      <c r="E840" s="840"/>
      <c r="F840" s="840"/>
      <c r="G840" s="840"/>
      <c r="H840" s="840"/>
      <c r="I840" s="840"/>
      <c r="J840" s="840"/>
      <c r="K840" s="840"/>
      <c r="L840" s="840"/>
      <c r="M840" s="840"/>
      <c r="N840" s="840"/>
      <c r="O840" s="840"/>
      <c r="P840" s="890"/>
      <c r="Q840" s="890"/>
      <c r="R840" s="840"/>
      <c r="S840" s="840"/>
      <c r="T840" s="840"/>
      <c r="U840" s="840"/>
      <c r="V840" s="840"/>
      <c r="W840" s="840"/>
      <c r="X840" s="840"/>
      <c r="Y840" s="840"/>
      <c r="Z840" s="840"/>
      <c r="AA840" s="840"/>
      <c r="AB840" s="840"/>
      <c r="AC840" s="840"/>
      <c r="AD840" s="888"/>
      <c r="AE840" s="840"/>
      <c r="AF840" s="840"/>
      <c r="AG840" s="840"/>
      <c r="AH840" s="840"/>
      <c r="AI840" s="888"/>
      <c r="AJ840" s="840"/>
    </row>
    <row r="841" spans="1:36" ht="15.75" customHeight="1">
      <c r="A841" s="840"/>
      <c r="B841" s="840"/>
      <c r="C841" s="840"/>
      <c r="D841" s="840"/>
      <c r="E841" s="840"/>
      <c r="F841" s="840"/>
      <c r="G841" s="840"/>
      <c r="H841" s="840"/>
      <c r="I841" s="840"/>
      <c r="J841" s="840"/>
      <c r="K841" s="840"/>
      <c r="L841" s="840"/>
      <c r="M841" s="840"/>
      <c r="N841" s="840"/>
      <c r="O841" s="840"/>
      <c r="P841" s="890"/>
      <c r="Q841" s="890"/>
      <c r="R841" s="840"/>
      <c r="S841" s="840"/>
      <c r="T841" s="840"/>
      <c r="U841" s="840"/>
      <c r="V841" s="840"/>
      <c r="W841" s="840"/>
      <c r="X841" s="840"/>
      <c r="Y841" s="840"/>
      <c r="Z841" s="840"/>
      <c r="AA841" s="840"/>
      <c r="AB841" s="840"/>
      <c r="AC841" s="840"/>
      <c r="AD841" s="888"/>
      <c r="AE841" s="840"/>
      <c r="AF841" s="840"/>
      <c r="AG841" s="840"/>
      <c r="AH841" s="840"/>
      <c r="AI841" s="888"/>
      <c r="AJ841" s="840"/>
    </row>
    <row r="842" spans="1:36" ht="15.75" customHeight="1">
      <c r="A842" s="840"/>
      <c r="B842" s="840"/>
      <c r="C842" s="840"/>
      <c r="D842" s="840"/>
      <c r="E842" s="840"/>
      <c r="F842" s="840"/>
      <c r="G842" s="840"/>
      <c r="H842" s="840"/>
      <c r="I842" s="840"/>
      <c r="J842" s="840"/>
      <c r="K842" s="840"/>
      <c r="L842" s="840"/>
      <c r="M842" s="840"/>
      <c r="N842" s="840"/>
      <c r="O842" s="840"/>
      <c r="P842" s="890"/>
      <c r="Q842" s="890"/>
      <c r="R842" s="840"/>
      <c r="S842" s="840"/>
      <c r="T842" s="840"/>
      <c r="U842" s="840"/>
      <c r="V842" s="840"/>
      <c r="W842" s="840"/>
      <c r="X842" s="840"/>
      <c r="Y842" s="840"/>
      <c r="Z842" s="840"/>
      <c r="AA842" s="840"/>
      <c r="AB842" s="840"/>
      <c r="AC842" s="840"/>
      <c r="AD842" s="888"/>
      <c r="AE842" s="840"/>
      <c r="AF842" s="840"/>
      <c r="AG842" s="840"/>
      <c r="AH842" s="840"/>
      <c r="AI842" s="888"/>
      <c r="AJ842" s="840"/>
    </row>
    <row r="843" spans="1:36" ht="15.75" customHeight="1">
      <c r="A843" s="840"/>
      <c r="B843" s="840"/>
      <c r="C843" s="840"/>
      <c r="D843" s="840"/>
      <c r="E843" s="840"/>
      <c r="F843" s="840"/>
      <c r="G843" s="840"/>
      <c r="H843" s="840"/>
      <c r="I843" s="840"/>
      <c r="J843" s="840"/>
      <c r="K843" s="840"/>
      <c r="L843" s="840"/>
      <c r="M843" s="840"/>
      <c r="N843" s="840"/>
      <c r="O843" s="840"/>
      <c r="P843" s="890"/>
      <c r="Q843" s="890"/>
      <c r="R843" s="840"/>
      <c r="S843" s="840"/>
      <c r="T843" s="840"/>
      <c r="U843" s="840"/>
      <c r="V843" s="840"/>
      <c r="W843" s="840"/>
      <c r="X843" s="840"/>
      <c r="Y843" s="840"/>
      <c r="Z843" s="840"/>
      <c r="AA843" s="840"/>
      <c r="AB843" s="840"/>
      <c r="AC843" s="840"/>
      <c r="AD843" s="888"/>
      <c r="AE843" s="840"/>
      <c r="AF843" s="840"/>
      <c r="AG843" s="840"/>
      <c r="AH843" s="840"/>
      <c r="AI843" s="888"/>
      <c r="AJ843" s="840"/>
    </row>
    <row r="844" spans="1:36" ht="15.75" customHeight="1">
      <c r="A844" s="840"/>
      <c r="B844" s="840"/>
      <c r="C844" s="840"/>
      <c r="D844" s="840"/>
      <c r="E844" s="840"/>
      <c r="F844" s="840"/>
      <c r="G844" s="840"/>
      <c r="H844" s="840"/>
      <c r="I844" s="840"/>
      <c r="J844" s="840"/>
      <c r="K844" s="840"/>
      <c r="L844" s="840"/>
      <c r="M844" s="840"/>
      <c r="N844" s="840"/>
      <c r="O844" s="840"/>
      <c r="P844" s="890"/>
      <c r="Q844" s="890"/>
      <c r="R844" s="840"/>
      <c r="S844" s="840"/>
      <c r="T844" s="840"/>
      <c r="U844" s="840"/>
      <c r="V844" s="840"/>
      <c r="W844" s="840"/>
      <c r="X844" s="840"/>
      <c r="Y844" s="840"/>
      <c r="Z844" s="840"/>
      <c r="AA844" s="840"/>
      <c r="AB844" s="840"/>
      <c r="AC844" s="840"/>
      <c r="AD844" s="888"/>
      <c r="AE844" s="840"/>
      <c r="AF844" s="840"/>
      <c r="AG844" s="840"/>
      <c r="AH844" s="840"/>
      <c r="AI844" s="888"/>
      <c r="AJ844" s="840"/>
    </row>
    <row r="845" spans="1:36" ht="15.75" customHeight="1">
      <c r="A845" s="840"/>
      <c r="B845" s="840"/>
      <c r="C845" s="840"/>
      <c r="D845" s="840"/>
      <c r="E845" s="840"/>
      <c r="F845" s="840"/>
      <c r="G845" s="840"/>
      <c r="H845" s="840"/>
      <c r="I845" s="840"/>
      <c r="J845" s="840"/>
      <c r="K845" s="840"/>
      <c r="L845" s="840"/>
      <c r="M845" s="840"/>
      <c r="N845" s="840"/>
      <c r="O845" s="840"/>
      <c r="P845" s="890"/>
      <c r="Q845" s="890"/>
      <c r="R845" s="840"/>
      <c r="S845" s="840"/>
      <c r="T845" s="840"/>
      <c r="U845" s="840"/>
      <c r="V845" s="840"/>
      <c r="W845" s="840"/>
      <c r="X845" s="840"/>
      <c r="Y845" s="840"/>
      <c r="Z845" s="840"/>
      <c r="AA845" s="840"/>
      <c r="AB845" s="840"/>
      <c r="AC845" s="840"/>
      <c r="AD845" s="888"/>
      <c r="AE845" s="840"/>
      <c r="AF845" s="840"/>
      <c r="AG845" s="840"/>
      <c r="AH845" s="840"/>
      <c r="AI845" s="888"/>
      <c r="AJ845" s="840"/>
    </row>
    <row r="846" spans="1:36" ht="15.75" customHeight="1">
      <c r="A846" s="840"/>
      <c r="B846" s="840"/>
      <c r="C846" s="840"/>
      <c r="D846" s="840"/>
      <c r="E846" s="840"/>
      <c r="F846" s="840"/>
      <c r="G846" s="840"/>
      <c r="H846" s="840"/>
      <c r="I846" s="840"/>
      <c r="J846" s="840"/>
      <c r="K846" s="840"/>
      <c r="L846" s="840"/>
      <c r="M846" s="840"/>
      <c r="N846" s="840"/>
      <c r="O846" s="840"/>
      <c r="P846" s="890"/>
      <c r="Q846" s="890"/>
      <c r="R846" s="840"/>
      <c r="S846" s="840"/>
      <c r="T846" s="840"/>
      <c r="U846" s="840"/>
      <c r="V846" s="840"/>
      <c r="W846" s="840"/>
      <c r="X846" s="840"/>
      <c r="Y846" s="840"/>
      <c r="Z846" s="840"/>
      <c r="AA846" s="840"/>
      <c r="AB846" s="840"/>
      <c r="AC846" s="840"/>
      <c r="AD846" s="888"/>
      <c r="AE846" s="840"/>
      <c r="AF846" s="840"/>
      <c r="AG846" s="840"/>
      <c r="AH846" s="840"/>
      <c r="AI846" s="888"/>
      <c r="AJ846" s="840"/>
    </row>
    <row r="847" spans="1:36" ht="15.75" customHeight="1">
      <c r="A847" s="840"/>
      <c r="B847" s="840"/>
      <c r="C847" s="840"/>
      <c r="D847" s="840"/>
      <c r="E847" s="840"/>
      <c r="F847" s="840"/>
      <c r="G847" s="840"/>
      <c r="H847" s="840"/>
      <c r="I847" s="840"/>
      <c r="J847" s="840"/>
      <c r="K847" s="840"/>
      <c r="L847" s="840"/>
      <c r="M847" s="840"/>
      <c r="N847" s="840"/>
      <c r="O847" s="840"/>
      <c r="P847" s="890"/>
      <c r="Q847" s="890"/>
      <c r="R847" s="840"/>
      <c r="S847" s="840"/>
      <c r="T847" s="840"/>
      <c r="U847" s="840"/>
      <c r="V847" s="840"/>
      <c r="W847" s="840"/>
      <c r="X847" s="840"/>
      <c r="Y847" s="840"/>
      <c r="Z847" s="840"/>
      <c r="AA847" s="840"/>
      <c r="AB847" s="840"/>
      <c r="AC847" s="840"/>
      <c r="AD847" s="888"/>
      <c r="AE847" s="840"/>
      <c r="AF847" s="840"/>
      <c r="AG847" s="840"/>
      <c r="AH847" s="840"/>
      <c r="AI847" s="888"/>
      <c r="AJ847" s="840"/>
    </row>
    <row r="848" spans="1:36" ht="15.75" customHeight="1">
      <c r="A848" s="840"/>
      <c r="B848" s="840"/>
      <c r="C848" s="840"/>
      <c r="D848" s="840"/>
      <c r="E848" s="840"/>
      <c r="F848" s="840"/>
      <c r="G848" s="840"/>
      <c r="H848" s="840"/>
      <c r="I848" s="840"/>
      <c r="J848" s="840"/>
      <c r="K848" s="840"/>
      <c r="L848" s="840"/>
      <c r="M848" s="840"/>
      <c r="N848" s="840"/>
      <c r="O848" s="840"/>
      <c r="P848" s="890"/>
      <c r="Q848" s="890"/>
      <c r="R848" s="840"/>
      <c r="S848" s="840"/>
      <c r="T848" s="840"/>
      <c r="U848" s="840"/>
      <c r="V848" s="840"/>
      <c r="W848" s="840"/>
      <c r="X848" s="840"/>
      <c r="Y848" s="840"/>
      <c r="Z848" s="840"/>
      <c r="AA848" s="840"/>
      <c r="AB848" s="840"/>
      <c r="AC848" s="840"/>
      <c r="AD848" s="888"/>
      <c r="AE848" s="840"/>
      <c r="AF848" s="840"/>
      <c r="AG848" s="840"/>
      <c r="AH848" s="840"/>
      <c r="AI848" s="888"/>
      <c r="AJ848" s="840"/>
    </row>
    <row r="849" spans="1:36" ht="15.75" customHeight="1">
      <c r="A849" s="840"/>
      <c r="B849" s="840"/>
      <c r="C849" s="840"/>
      <c r="D849" s="840"/>
      <c r="E849" s="840"/>
      <c r="F849" s="840"/>
      <c r="G849" s="840"/>
      <c r="H849" s="840"/>
      <c r="I849" s="840"/>
      <c r="J849" s="840"/>
      <c r="K849" s="840"/>
      <c r="L849" s="840"/>
      <c r="M849" s="840"/>
      <c r="N849" s="840"/>
      <c r="O849" s="840"/>
      <c r="P849" s="890"/>
      <c r="Q849" s="890"/>
      <c r="R849" s="840"/>
      <c r="S849" s="840"/>
      <c r="T849" s="840"/>
      <c r="U849" s="840"/>
      <c r="V849" s="840"/>
      <c r="W849" s="840"/>
      <c r="X849" s="840"/>
      <c r="Y849" s="840"/>
      <c r="Z849" s="840"/>
      <c r="AA849" s="840"/>
      <c r="AB849" s="840"/>
      <c r="AC849" s="840"/>
      <c r="AD849" s="888"/>
      <c r="AE849" s="840"/>
      <c r="AF849" s="840"/>
      <c r="AG849" s="840"/>
      <c r="AH849" s="840"/>
      <c r="AI849" s="888"/>
      <c r="AJ849" s="840"/>
    </row>
    <row r="850" spans="1:36" ht="15.75" customHeight="1">
      <c r="A850" s="840"/>
      <c r="B850" s="840"/>
      <c r="C850" s="840"/>
      <c r="D850" s="840"/>
      <c r="E850" s="840"/>
      <c r="F850" s="840"/>
      <c r="G850" s="840"/>
      <c r="H850" s="840"/>
      <c r="I850" s="840"/>
      <c r="J850" s="840"/>
      <c r="K850" s="840"/>
      <c r="L850" s="840"/>
      <c r="M850" s="840"/>
      <c r="N850" s="840"/>
      <c r="O850" s="840"/>
      <c r="P850" s="890"/>
      <c r="Q850" s="890"/>
      <c r="R850" s="840"/>
      <c r="S850" s="840"/>
      <c r="T850" s="840"/>
      <c r="U850" s="840"/>
      <c r="V850" s="840"/>
      <c r="W850" s="840"/>
      <c r="X850" s="840"/>
      <c r="Y850" s="840"/>
      <c r="Z850" s="840"/>
      <c r="AA850" s="840"/>
      <c r="AB850" s="840"/>
      <c r="AC850" s="840"/>
      <c r="AD850" s="888"/>
      <c r="AE850" s="840"/>
      <c r="AF850" s="840"/>
      <c r="AG850" s="840"/>
      <c r="AH850" s="840"/>
      <c r="AI850" s="888"/>
      <c r="AJ850" s="840"/>
    </row>
    <row r="851" spans="1:36" ht="15.75" customHeight="1">
      <c r="A851" s="840"/>
      <c r="B851" s="840"/>
      <c r="C851" s="840"/>
      <c r="D851" s="840"/>
      <c r="E851" s="840"/>
      <c r="F851" s="840"/>
      <c r="G851" s="840"/>
      <c r="H851" s="840"/>
      <c r="I851" s="840"/>
      <c r="J851" s="840"/>
      <c r="K851" s="840"/>
      <c r="L851" s="840"/>
      <c r="M851" s="840"/>
      <c r="N851" s="840"/>
      <c r="O851" s="840"/>
      <c r="P851" s="890"/>
      <c r="Q851" s="890"/>
      <c r="R851" s="840"/>
      <c r="S851" s="840"/>
      <c r="T851" s="840"/>
      <c r="U851" s="840"/>
      <c r="V851" s="840"/>
      <c r="W851" s="840"/>
      <c r="X851" s="840"/>
      <c r="Y851" s="840"/>
      <c r="Z851" s="840"/>
      <c r="AA851" s="840"/>
      <c r="AB851" s="840"/>
      <c r="AC851" s="840"/>
      <c r="AD851" s="888"/>
      <c r="AE851" s="840"/>
      <c r="AF851" s="840"/>
      <c r="AG851" s="840"/>
      <c r="AH851" s="840"/>
      <c r="AI851" s="888"/>
      <c r="AJ851" s="840"/>
    </row>
    <row r="852" spans="1:36" ht="15.75" customHeight="1">
      <c r="A852" s="840"/>
      <c r="B852" s="840"/>
      <c r="C852" s="840"/>
      <c r="D852" s="840"/>
      <c r="E852" s="840"/>
      <c r="F852" s="840"/>
      <c r="G852" s="840"/>
      <c r="H852" s="840"/>
      <c r="I852" s="840"/>
      <c r="J852" s="840"/>
      <c r="K852" s="840"/>
      <c r="L852" s="840"/>
      <c r="M852" s="840"/>
      <c r="N852" s="840"/>
      <c r="O852" s="840"/>
      <c r="P852" s="890"/>
      <c r="Q852" s="890"/>
      <c r="R852" s="840"/>
      <c r="S852" s="840"/>
      <c r="T852" s="840"/>
      <c r="U852" s="840"/>
      <c r="V852" s="840"/>
      <c r="W852" s="840"/>
      <c r="X852" s="840"/>
      <c r="Y852" s="840"/>
      <c r="Z852" s="840"/>
      <c r="AA852" s="840"/>
      <c r="AB852" s="840"/>
      <c r="AC852" s="840"/>
      <c r="AD852" s="888"/>
      <c r="AE852" s="840"/>
      <c r="AF852" s="840"/>
      <c r="AG852" s="840"/>
      <c r="AH852" s="840"/>
      <c r="AI852" s="888"/>
      <c r="AJ852" s="840"/>
    </row>
    <row r="853" spans="1:36" ht="15.75" customHeight="1">
      <c r="A853" s="840"/>
      <c r="B853" s="840"/>
      <c r="C853" s="840"/>
      <c r="D853" s="840"/>
      <c r="E853" s="840"/>
      <c r="F853" s="840"/>
      <c r="G853" s="840"/>
      <c r="H853" s="840"/>
      <c r="I853" s="840"/>
      <c r="J853" s="840"/>
      <c r="K853" s="840"/>
      <c r="L853" s="840"/>
      <c r="M853" s="840"/>
      <c r="N853" s="840"/>
      <c r="O853" s="840"/>
      <c r="P853" s="890"/>
      <c r="Q853" s="890"/>
      <c r="R853" s="840"/>
      <c r="S853" s="840"/>
      <c r="T853" s="840"/>
      <c r="U853" s="840"/>
      <c r="V853" s="840"/>
      <c r="W853" s="840"/>
      <c r="X853" s="840"/>
      <c r="Y853" s="840"/>
      <c r="Z853" s="840"/>
      <c r="AA853" s="840"/>
      <c r="AB853" s="840"/>
      <c r="AC853" s="840"/>
      <c r="AD853" s="888"/>
      <c r="AE853" s="840"/>
      <c r="AF853" s="840"/>
      <c r="AG853" s="840"/>
      <c r="AH853" s="840"/>
      <c r="AI853" s="888"/>
      <c r="AJ853" s="840"/>
    </row>
    <row r="854" spans="1:36" ht="15.75" customHeight="1">
      <c r="A854" s="840"/>
      <c r="B854" s="840"/>
      <c r="C854" s="840"/>
      <c r="D854" s="840"/>
      <c r="E854" s="840"/>
      <c r="F854" s="840"/>
      <c r="G854" s="840"/>
      <c r="H854" s="840"/>
      <c r="I854" s="840"/>
      <c r="J854" s="840"/>
      <c r="K854" s="840"/>
      <c r="L854" s="840"/>
      <c r="M854" s="840"/>
      <c r="N854" s="840"/>
      <c r="O854" s="840"/>
      <c r="P854" s="890"/>
      <c r="Q854" s="890"/>
      <c r="R854" s="840"/>
      <c r="S854" s="840"/>
      <c r="T854" s="840"/>
      <c r="U854" s="840"/>
      <c r="V854" s="840"/>
      <c r="W854" s="840"/>
      <c r="X854" s="840"/>
      <c r="Y854" s="840"/>
      <c r="Z854" s="840"/>
      <c r="AA854" s="840"/>
      <c r="AB854" s="840"/>
      <c r="AC854" s="840"/>
      <c r="AD854" s="888"/>
      <c r="AE854" s="840"/>
      <c r="AF854" s="840"/>
      <c r="AG854" s="840"/>
      <c r="AH854" s="840"/>
      <c r="AI854" s="888"/>
      <c r="AJ854" s="840"/>
    </row>
    <row r="855" spans="1:36" ht="15.75" customHeight="1">
      <c r="A855" s="840"/>
      <c r="B855" s="840"/>
      <c r="C855" s="840"/>
      <c r="D855" s="840"/>
      <c r="E855" s="840"/>
      <c r="F855" s="840"/>
      <c r="G855" s="840"/>
      <c r="H855" s="840"/>
      <c r="I855" s="840"/>
      <c r="J855" s="840"/>
      <c r="K855" s="840"/>
      <c r="L855" s="840"/>
      <c r="M855" s="840"/>
      <c r="N855" s="840"/>
      <c r="O855" s="840"/>
      <c r="P855" s="890"/>
      <c r="Q855" s="890"/>
      <c r="R855" s="840"/>
      <c r="S855" s="840"/>
      <c r="T855" s="840"/>
      <c r="U855" s="840"/>
      <c r="V855" s="840"/>
      <c r="W855" s="840"/>
      <c r="X855" s="840"/>
      <c r="Y855" s="840"/>
      <c r="Z855" s="840"/>
      <c r="AA855" s="840"/>
      <c r="AB855" s="840"/>
      <c r="AC855" s="840"/>
      <c r="AD855" s="888"/>
      <c r="AE855" s="840"/>
      <c r="AF855" s="840"/>
      <c r="AG855" s="840"/>
      <c r="AH855" s="840"/>
      <c r="AI855" s="888"/>
      <c r="AJ855" s="840"/>
    </row>
    <row r="856" spans="1:36" ht="15.75" customHeight="1">
      <c r="A856" s="840"/>
      <c r="B856" s="840"/>
      <c r="C856" s="840"/>
      <c r="D856" s="840"/>
      <c r="E856" s="840"/>
      <c r="F856" s="840"/>
      <c r="G856" s="840"/>
      <c r="H856" s="840"/>
      <c r="I856" s="840"/>
      <c r="J856" s="840"/>
      <c r="K856" s="840"/>
      <c r="L856" s="840"/>
      <c r="M856" s="840"/>
      <c r="N856" s="840"/>
      <c r="O856" s="840"/>
      <c r="P856" s="890"/>
      <c r="Q856" s="890"/>
      <c r="R856" s="840"/>
      <c r="S856" s="840"/>
      <c r="T856" s="840"/>
      <c r="U856" s="840"/>
      <c r="V856" s="840"/>
      <c r="W856" s="840"/>
      <c r="X856" s="840"/>
      <c r="Y856" s="840"/>
      <c r="Z856" s="840"/>
      <c r="AA856" s="840"/>
      <c r="AB856" s="840"/>
      <c r="AC856" s="840"/>
      <c r="AD856" s="888"/>
      <c r="AE856" s="840"/>
      <c r="AF856" s="840"/>
      <c r="AG856" s="840"/>
      <c r="AH856" s="840"/>
      <c r="AI856" s="888"/>
      <c r="AJ856" s="840"/>
    </row>
    <row r="857" spans="1:36" ht="15.75" customHeight="1">
      <c r="A857" s="840"/>
      <c r="B857" s="840"/>
      <c r="C857" s="840"/>
      <c r="D857" s="840"/>
      <c r="E857" s="840"/>
      <c r="F857" s="840"/>
      <c r="G857" s="840"/>
      <c r="H857" s="840"/>
      <c r="I857" s="840"/>
      <c r="J857" s="840"/>
      <c r="K857" s="840"/>
      <c r="L857" s="840"/>
      <c r="M857" s="840"/>
      <c r="N857" s="840"/>
      <c r="O857" s="840"/>
      <c r="P857" s="890"/>
      <c r="Q857" s="890"/>
      <c r="R857" s="840"/>
      <c r="S857" s="840"/>
      <c r="T857" s="840"/>
      <c r="U857" s="840"/>
      <c r="V857" s="840"/>
      <c r="W857" s="840"/>
      <c r="X857" s="840"/>
      <c r="Y857" s="840"/>
      <c r="Z857" s="840"/>
      <c r="AA857" s="840"/>
      <c r="AB857" s="840"/>
      <c r="AC857" s="840"/>
      <c r="AD857" s="888"/>
      <c r="AE857" s="840"/>
      <c r="AF857" s="840"/>
      <c r="AG857" s="840"/>
      <c r="AH857" s="840"/>
      <c r="AI857" s="888"/>
      <c r="AJ857" s="840"/>
    </row>
    <row r="858" spans="1:36" ht="15.75" customHeight="1">
      <c r="A858" s="840"/>
      <c r="B858" s="840"/>
      <c r="C858" s="840"/>
      <c r="D858" s="840"/>
      <c r="E858" s="840"/>
      <c r="F858" s="840"/>
      <c r="G858" s="840"/>
      <c r="H858" s="840"/>
      <c r="I858" s="840"/>
      <c r="J858" s="840"/>
      <c r="K858" s="840"/>
      <c r="L858" s="840"/>
      <c r="M858" s="840"/>
      <c r="N858" s="840"/>
      <c r="O858" s="840"/>
      <c r="P858" s="890"/>
      <c r="Q858" s="890"/>
      <c r="R858" s="840"/>
      <c r="S858" s="840"/>
      <c r="T858" s="840"/>
      <c r="U858" s="840"/>
      <c r="V858" s="840"/>
      <c r="W858" s="840"/>
      <c r="X858" s="840"/>
      <c r="Y858" s="840"/>
      <c r="Z858" s="840"/>
      <c r="AA858" s="840"/>
      <c r="AB858" s="840"/>
      <c r="AC858" s="840"/>
      <c r="AD858" s="888"/>
      <c r="AE858" s="840"/>
      <c r="AF858" s="840"/>
      <c r="AG858" s="840"/>
      <c r="AH858" s="840"/>
      <c r="AI858" s="888"/>
      <c r="AJ858" s="840"/>
    </row>
    <row r="859" spans="1:36" ht="15.75" customHeight="1">
      <c r="A859" s="840"/>
      <c r="B859" s="840"/>
      <c r="C859" s="840"/>
      <c r="D859" s="840"/>
      <c r="E859" s="840"/>
      <c r="F859" s="840"/>
      <c r="G859" s="840"/>
      <c r="H859" s="840"/>
      <c r="I859" s="840"/>
      <c r="J859" s="840"/>
      <c r="K859" s="840"/>
      <c r="L859" s="840"/>
      <c r="M859" s="840"/>
      <c r="N859" s="840"/>
      <c r="O859" s="840"/>
      <c r="P859" s="890"/>
      <c r="Q859" s="890"/>
      <c r="R859" s="840"/>
      <c r="S859" s="840"/>
      <c r="T859" s="840"/>
      <c r="U859" s="840"/>
      <c r="V859" s="840"/>
      <c r="W859" s="840"/>
      <c r="X859" s="840"/>
      <c r="Y859" s="840"/>
      <c r="Z859" s="840"/>
      <c r="AA859" s="840"/>
      <c r="AB859" s="840"/>
      <c r="AC859" s="840"/>
      <c r="AD859" s="888"/>
      <c r="AE859" s="840"/>
      <c r="AF859" s="840"/>
      <c r="AG859" s="840"/>
      <c r="AH859" s="840"/>
      <c r="AI859" s="888"/>
      <c r="AJ859" s="840"/>
    </row>
    <row r="860" spans="1:36" ht="15.75" customHeight="1">
      <c r="A860" s="840"/>
      <c r="B860" s="840"/>
      <c r="C860" s="840"/>
      <c r="D860" s="840"/>
      <c r="E860" s="840"/>
      <c r="F860" s="840"/>
      <c r="G860" s="840"/>
      <c r="H860" s="840"/>
      <c r="I860" s="840"/>
      <c r="J860" s="840"/>
      <c r="K860" s="840"/>
      <c r="L860" s="840"/>
      <c r="M860" s="840"/>
      <c r="N860" s="840"/>
      <c r="O860" s="840"/>
      <c r="P860" s="890"/>
      <c r="Q860" s="890"/>
      <c r="R860" s="840"/>
      <c r="S860" s="840"/>
      <c r="T860" s="840"/>
      <c r="U860" s="840"/>
      <c r="V860" s="840"/>
      <c r="W860" s="840"/>
      <c r="X860" s="840"/>
      <c r="Y860" s="840"/>
      <c r="Z860" s="840"/>
      <c r="AA860" s="840"/>
      <c r="AB860" s="840"/>
      <c r="AC860" s="840"/>
      <c r="AD860" s="888"/>
      <c r="AE860" s="840"/>
      <c r="AF860" s="840"/>
      <c r="AG860" s="840"/>
      <c r="AH860" s="840"/>
      <c r="AI860" s="888"/>
      <c r="AJ860" s="840"/>
    </row>
    <row r="861" spans="1:36" ht="15.75" customHeight="1">
      <c r="A861" s="840"/>
      <c r="B861" s="840"/>
      <c r="C861" s="840"/>
      <c r="D861" s="840"/>
      <c r="E861" s="840"/>
      <c r="F861" s="840"/>
      <c r="G861" s="840"/>
      <c r="H861" s="840"/>
      <c r="I861" s="840"/>
      <c r="J861" s="840"/>
      <c r="K861" s="840"/>
      <c r="L861" s="840"/>
      <c r="M861" s="840"/>
      <c r="N861" s="840"/>
      <c r="O861" s="840"/>
      <c r="P861" s="890"/>
      <c r="Q861" s="890"/>
      <c r="R861" s="840"/>
      <c r="S861" s="840"/>
      <c r="T861" s="840"/>
      <c r="U861" s="840"/>
      <c r="V861" s="840"/>
      <c r="W861" s="840"/>
      <c r="X861" s="840"/>
      <c r="Y861" s="840"/>
      <c r="Z861" s="840"/>
      <c r="AA861" s="840"/>
      <c r="AB861" s="840"/>
      <c r="AC861" s="840"/>
      <c r="AD861" s="888"/>
      <c r="AE861" s="840"/>
      <c r="AF861" s="840"/>
      <c r="AG861" s="840"/>
      <c r="AH861" s="840"/>
      <c r="AI861" s="888"/>
      <c r="AJ861" s="840"/>
    </row>
    <row r="862" spans="1:36" ht="15.75" customHeight="1">
      <c r="A862" s="840"/>
      <c r="B862" s="840"/>
      <c r="C862" s="840"/>
      <c r="D862" s="840"/>
      <c r="E862" s="840"/>
      <c r="F862" s="840"/>
      <c r="G862" s="840"/>
      <c r="H862" s="840"/>
      <c r="I862" s="840"/>
      <c r="J862" s="840"/>
      <c r="K862" s="840"/>
      <c r="L862" s="840"/>
      <c r="M862" s="840"/>
      <c r="N862" s="840"/>
      <c r="O862" s="840"/>
      <c r="P862" s="890"/>
      <c r="Q862" s="890"/>
      <c r="R862" s="840"/>
      <c r="S862" s="840"/>
      <c r="T862" s="840"/>
      <c r="U862" s="840"/>
      <c r="V862" s="840"/>
      <c r="W862" s="840"/>
      <c r="X862" s="840"/>
      <c r="Y862" s="840"/>
      <c r="Z862" s="840"/>
      <c r="AA862" s="840"/>
      <c r="AB862" s="840"/>
      <c r="AC862" s="840"/>
      <c r="AD862" s="888"/>
      <c r="AE862" s="840"/>
      <c r="AF862" s="840"/>
      <c r="AG862" s="840"/>
      <c r="AH862" s="840"/>
      <c r="AI862" s="888"/>
      <c r="AJ862" s="840"/>
    </row>
    <row r="863" spans="1:36" ht="15.75" customHeight="1">
      <c r="A863" s="840"/>
      <c r="B863" s="840"/>
      <c r="C863" s="840"/>
      <c r="D863" s="840"/>
      <c r="E863" s="840"/>
      <c r="F863" s="840"/>
      <c r="G863" s="840"/>
      <c r="H863" s="840"/>
      <c r="I863" s="840"/>
      <c r="J863" s="840"/>
      <c r="K863" s="840"/>
      <c r="L863" s="840"/>
      <c r="M863" s="840"/>
      <c r="N863" s="840"/>
      <c r="O863" s="840"/>
      <c r="P863" s="890"/>
      <c r="Q863" s="890"/>
      <c r="R863" s="840"/>
      <c r="S863" s="840"/>
      <c r="T863" s="840"/>
      <c r="U863" s="840"/>
      <c r="V863" s="840"/>
      <c r="W863" s="840"/>
      <c r="X863" s="840"/>
      <c r="Y863" s="840"/>
      <c r="Z863" s="840"/>
      <c r="AA863" s="840"/>
      <c r="AB863" s="840"/>
      <c r="AC863" s="840"/>
      <c r="AD863" s="888"/>
      <c r="AE863" s="840"/>
      <c r="AF863" s="840"/>
      <c r="AG863" s="840"/>
      <c r="AH863" s="840"/>
      <c r="AI863" s="888"/>
      <c r="AJ863" s="840"/>
    </row>
    <row r="864" spans="1:36" ht="15.75" customHeight="1">
      <c r="A864" s="840"/>
      <c r="B864" s="840"/>
      <c r="C864" s="840"/>
      <c r="D864" s="840"/>
      <c r="E864" s="840"/>
      <c r="F864" s="840"/>
      <c r="G864" s="840"/>
      <c r="H864" s="840"/>
      <c r="I864" s="840"/>
      <c r="J864" s="840"/>
      <c r="K864" s="840"/>
      <c r="L864" s="840"/>
      <c r="M864" s="840"/>
      <c r="N864" s="840"/>
      <c r="O864" s="840"/>
      <c r="P864" s="890"/>
      <c r="Q864" s="890"/>
      <c r="R864" s="840"/>
      <c r="S864" s="840"/>
      <c r="T864" s="840"/>
      <c r="U864" s="840"/>
      <c r="V864" s="840"/>
      <c r="W864" s="840"/>
      <c r="X864" s="840"/>
      <c r="Y864" s="840"/>
      <c r="Z864" s="840"/>
      <c r="AA864" s="840"/>
      <c r="AB864" s="840"/>
      <c r="AC864" s="840"/>
      <c r="AD864" s="888"/>
      <c r="AE864" s="840"/>
      <c r="AF864" s="840"/>
      <c r="AG864" s="840"/>
      <c r="AH864" s="840"/>
      <c r="AI864" s="888"/>
      <c r="AJ864" s="840"/>
    </row>
    <row r="865" spans="1:36" ht="15.75" customHeight="1">
      <c r="A865" s="840"/>
      <c r="B865" s="840"/>
      <c r="C865" s="840"/>
      <c r="D865" s="840"/>
      <c r="E865" s="840"/>
      <c r="F865" s="840"/>
      <c r="G865" s="840"/>
      <c r="H865" s="840"/>
      <c r="I865" s="840"/>
      <c r="J865" s="840"/>
      <c r="K865" s="840"/>
      <c r="L865" s="840"/>
      <c r="M865" s="840"/>
      <c r="N865" s="840"/>
      <c r="O865" s="840"/>
      <c r="P865" s="890"/>
      <c r="Q865" s="890"/>
      <c r="R865" s="840"/>
      <c r="S865" s="840"/>
      <c r="T865" s="840"/>
      <c r="U865" s="840"/>
      <c r="V865" s="840"/>
      <c r="W865" s="840"/>
      <c r="X865" s="840"/>
      <c r="Y865" s="840"/>
      <c r="Z865" s="840"/>
      <c r="AA865" s="840"/>
      <c r="AB865" s="840"/>
      <c r="AC865" s="840"/>
      <c r="AD865" s="888"/>
      <c r="AE865" s="840"/>
      <c r="AF865" s="840"/>
      <c r="AG865" s="840"/>
      <c r="AH865" s="840"/>
      <c r="AI865" s="888"/>
      <c r="AJ865" s="840"/>
    </row>
    <row r="866" spans="1:36" ht="15.75" customHeight="1">
      <c r="A866" s="840"/>
      <c r="B866" s="840"/>
      <c r="C866" s="840"/>
      <c r="D866" s="840"/>
      <c r="E866" s="840"/>
      <c r="F866" s="840"/>
      <c r="G866" s="840"/>
      <c r="H866" s="840"/>
      <c r="I866" s="840"/>
      <c r="J866" s="840"/>
      <c r="K866" s="840"/>
      <c r="L866" s="840"/>
      <c r="M866" s="840"/>
      <c r="N866" s="840"/>
      <c r="O866" s="840"/>
      <c r="P866" s="890"/>
      <c r="Q866" s="890"/>
      <c r="R866" s="840"/>
      <c r="S866" s="840"/>
      <c r="T866" s="840"/>
      <c r="U866" s="840"/>
      <c r="V866" s="840"/>
      <c r="W866" s="840"/>
      <c r="X866" s="840"/>
      <c r="Y866" s="840"/>
      <c r="Z866" s="840"/>
      <c r="AA866" s="840"/>
      <c r="AB866" s="840"/>
      <c r="AC866" s="840"/>
      <c r="AD866" s="888"/>
      <c r="AE866" s="840"/>
      <c r="AF866" s="840"/>
      <c r="AG866" s="840"/>
      <c r="AH866" s="840"/>
      <c r="AI866" s="888"/>
      <c r="AJ866" s="840"/>
    </row>
    <row r="867" spans="1:36" ht="15.75" customHeight="1">
      <c r="A867" s="840"/>
      <c r="B867" s="840"/>
      <c r="C867" s="840"/>
      <c r="D867" s="840"/>
      <c r="E867" s="840"/>
      <c r="F867" s="840"/>
      <c r="G867" s="840"/>
      <c r="H867" s="840"/>
      <c r="I867" s="840"/>
      <c r="J867" s="840"/>
      <c r="K867" s="840"/>
      <c r="L867" s="840"/>
      <c r="M867" s="840"/>
      <c r="N867" s="840"/>
      <c r="O867" s="840"/>
      <c r="P867" s="890"/>
      <c r="Q867" s="890"/>
      <c r="R867" s="840"/>
      <c r="S867" s="840"/>
      <c r="T867" s="840"/>
      <c r="U867" s="840"/>
      <c r="V867" s="840"/>
      <c r="W867" s="840"/>
      <c r="X867" s="840"/>
      <c r="Y867" s="840"/>
      <c r="Z867" s="840"/>
      <c r="AA867" s="840"/>
      <c r="AB867" s="840"/>
      <c r="AC867" s="840"/>
      <c r="AD867" s="888"/>
      <c r="AE867" s="840"/>
      <c r="AF867" s="840"/>
      <c r="AG867" s="840"/>
      <c r="AH867" s="840"/>
      <c r="AI867" s="888"/>
      <c r="AJ867" s="840"/>
    </row>
    <row r="868" spans="1:36" ht="15.75" customHeight="1">
      <c r="A868" s="840"/>
      <c r="B868" s="840"/>
      <c r="C868" s="840"/>
      <c r="D868" s="840"/>
      <c r="E868" s="840"/>
      <c r="F868" s="840"/>
      <c r="G868" s="840"/>
      <c r="H868" s="840"/>
      <c r="I868" s="840"/>
      <c r="J868" s="840"/>
      <c r="K868" s="840"/>
      <c r="L868" s="840"/>
      <c r="M868" s="840"/>
      <c r="N868" s="840"/>
      <c r="O868" s="840"/>
      <c r="P868" s="890"/>
      <c r="Q868" s="890"/>
      <c r="R868" s="840"/>
      <c r="S868" s="840"/>
      <c r="T868" s="840"/>
      <c r="U868" s="840"/>
      <c r="V868" s="840"/>
      <c r="W868" s="840"/>
      <c r="X868" s="840"/>
      <c r="Y868" s="840"/>
      <c r="Z868" s="840"/>
      <c r="AA868" s="840"/>
      <c r="AB868" s="840"/>
      <c r="AC868" s="840"/>
      <c r="AD868" s="888"/>
      <c r="AE868" s="840"/>
      <c r="AF868" s="840"/>
      <c r="AG868" s="840"/>
      <c r="AH868" s="840"/>
      <c r="AI868" s="888"/>
      <c r="AJ868" s="840"/>
    </row>
    <row r="869" spans="1:36" ht="15.75" customHeight="1">
      <c r="A869" s="840"/>
      <c r="B869" s="840"/>
      <c r="C869" s="840"/>
      <c r="D869" s="840"/>
      <c r="E869" s="840"/>
      <c r="F869" s="840"/>
      <c r="G869" s="840"/>
      <c r="H869" s="840"/>
      <c r="I869" s="840"/>
      <c r="J869" s="840"/>
      <c r="K869" s="840"/>
      <c r="L869" s="840"/>
      <c r="M869" s="840"/>
      <c r="N869" s="840"/>
      <c r="O869" s="840"/>
      <c r="P869" s="890"/>
      <c r="Q869" s="890"/>
      <c r="R869" s="840"/>
      <c r="S869" s="840"/>
      <c r="T869" s="840"/>
      <c r="U869" s="840"/>
      <c r="V869" s="840"/>
      <c r="W869" s="840"/>
      <c r="X869" s="840"/>
      <c r="Y869" s="840"/>
      <c r="Z869" s="840"/>
      <c r="AA869" s="840"/>
      <c r="AB869" s="840"/>
      <c r="AC869" s="840"/>
      <c r="AD869" s="888"/>
      <c r="AE869" s="840"/>
      <c r="AF869" s="840"/>
      <c r="AG869" s="840"/>
      <c r="AH869" s="840"/>
      <c r="AI869" s="888"/>
      <c r="AJ869" s="840"/>
    </row>
    <row r="870" spans="1:36" ht="15.75" customHeight="1">
      <c r="A870" s="840"/>
      <c r="B870" s="840"/>
      <c r="C870" s="840"/>
      <c r="D870" s="840"/>
      <c r="E870" s="840"/>
      <c r="F870" s="840"/>
      <c r="G870" s="840"/>
      <c r="H870" s="840"/>
      <c r="I870" s="840"/>
      <c r="J870" s="840"/>
      <c r="K870" s="840"/>
      <c r="L870" s="840"/>
      <c r="M870" s="840"/>
      <c r="N870" s="840"/>
      <c r="O870" s="840"/>
      <c r="P870" s="890"/>
      <c r="Q870" s="890"/>
      <c r="R870" s="840"/>
      <c r="S870" s="840"/>
      <c r="T870" s="840"/>
      <c r="U870" s="840"/>
      <c r="V870" s="840"/>
      <c r="W870" s="840"/>
      <c r="X870" s="840"/>
      <c r="Y870" s="840"/>
      <c r="Z870" s="840"/>
      <c r="AA870" s="840"/>
      <c r="AB870" s="840"/>
      <c r="AC870" s="840"/>
      <c r="AD870" s="888"/>
      <c r="AE870" s="840"/>
      <c r="AF870" s="840"/>
      <c r="AG870" s="840"/>
      <c r="AH870" s="840"/>
      <c r="AI870" s="888"/>
      <c r="AJ870" s="840"/>
    </row>
    <row r="871" spans="1:36" ht="15.75" customHeight="1">
      <c r="A871" s="840"/>
      <c r="B871" s="840"/>
      <c r="C871" s="840"/>
      <c r="D871" s="840"/>
      <c r="E871" s="840"/>
      <c r="F871" s="840"/>
      <c r="G871" s="840"/>
      <c r="H871" s="840"/>
      <c r="I871" s="840"/>
      <c r="J871" s="840"/>
      <c r="K871" s="840"/>
      <c r="L871" s="840"/>
      <c r="M871" s="840"/>
      <c r="N871" s="840"/>
      <c r="O871" s="840"/>
      <c r="P871" s="890"/>
      <c r="Q871" s="890"/>
      <c r="R871" s="840"/>
      <c r="S871" s="840"/>
      <c r="T871" s="840"/>
      <c r="U871" s="840"/>
      <c r="V871" s="840"/>
      <c r="W871" s="840"/>
      <c r="X871" s="840"/>
      <c r="Y871" s="840"/>
      <c r="Z871" s="840"/>
      <c r="AA871" s="840"/>
      <c r="AB871" s="840"/>
      <c r="AC871" s="840"/>
      <c r="AD871" s="888"/>
      <c r="AE871" s="840"/>
      <c r="AF871" s="840"/>
      <c r="AG871" s="840"/>
      <c r="AH871" s="840"/>
      <c r="AI871" s="888"/>
      <c r="AJ871" s="840"/>
    </row>
    <row r="872" spans="1:36" ht="15.75" customHeight="1">
      <c r="A872" s="840"/>
      <c r="B872" s="840"/>
      <c r="C872" s="840"/>
      <c r="D872" s="840"/>
      <c r="E872" s="840"/>
      <c r="F872" s="840"/>
      <c r="G872" s="840"/>
      <c r="H872" s="840"/>
      <c r="I872" s="840"/>
      <c r="J872" s="840"/>
      <c r="K872" s="840"/>
      <c r="L872" s="840"/>
      <c r="M872" s="840"/>
      <c r="N872" s="840"/>
      <c r="O872" s="840"/>
      <c r="P872" s="890"/>
      <c r="Q872" s="890"/>
      <c r="R872" s="840"/>
      <c r="S872" s="840"/>
      <c r="T872" s="840"/>
      <c r="U872" s="840"/>
      <c r="V872" s="840"/>
      <c r="W872" s="840"/>
      <c r="X872" s="840"/>
      <c r="Y872" s="840"/>
      <c r="Z872" s="840"/>
      <c r="AA872" s="840"/>
      <c r="AB872" s="840"/>
      <c r="AC872" s="840"/>
      <c r="AD872" s="888"/>
      <c r="AE872" s="840"/>
      <c r="AF872" s="840"/>
      <c r="AG872" s="840"/>
      <c r="AH872" s="840"/>
      <c r="AI872" s="888"/>
      <c r="AJ872" s="840"/>
    </row>
    <row r="873" spans="1:36" ht="15.75" customHeight="1">
      <c r="A873" s="840"/>
      <c r="B873" s="840"/>
      <c r="C873" s="840"/>
      <c r="D873" s="840"/>
      <c r="E873" s="840"/>
      <c r="F873" s="840"/>
      <c r="G873" s="840"/>
      <c r="H873" s="840"/>
      <c r="I873" s="840"/>
      <c r="J873" s="840"/>
      <c r="K873" s="840"/>
      <c r="L873" s="840"/>
      <c r="M873" s="840"/>
      <c r="N873" s="840"/>
      <c r="O873" s="840"/>
      <c r="P873" s="890"/>
      <c r="Q873" s="890"/>
      <c r="R873" s="840"/>
      <c r="S873" s="840"/>
      <c r="T873" s="840"/>
      <c r="U873" s="840"/>
      <c r="V873" s="840"/>
      <c r="W873" s="840"/>
      <c r="X873" s="840"/>
      <c r="Y873" s="840"/>
      <c r="Z873" s="840"/>
      <c r="AA873" s="840"/>
      <c r="AB873" s="840"/>
      <c r="AC873" s="840"/>
      <c r="AD873" s="888"/>
      <c r="AE873" s="840"/>
      <c r="AF873" s="840"/>
      <c r="AG873" s="840"/>
      <c r="AH873" s="840"/>
      <c r="AI873" s="888"/>
      <c r="AJ873" s="840"/>
    </row>
    <row r="874" spans="1:36" ht="15.75" customHeight="1">
      <c r="A874" s="840"/>
      <c r="B874" s="840"/>
      <c r="C874" s="840"/>
      <c r="D874" s="840"/>
      <c r="E874" s="840"/>
      <c r="F874" s="840"/>
      <c r="G874" s="840"/>
      <c r="H874" s="840"/>
      <c r="I874" s="840"/>
      <c r="J874" s="840"/>
      <c r="K874" s="840"/>
      <c r="L874" s="840"/>
      <c r="M874" s="840"/>
      <c r="N874" s="840"/>
      <c r="O874" s="840"/>
      <c r="P874" s="890"/>
      <c r="Q874" s="890"/>
      <c r="R874" s="840"/>
      <c r="S874" s="840"/>
      <c r="T874" s="840"/>
      <c r="U874" s="840"/>
      <c r="V874" s="840"/>
      <c r="W874" s="840"/>
      <c r="X874" s="840"/>
      <c r="Y874" s="840"/>
      <c r="Z874" s="840"/>
      <c r="AA874" s="840"/>
      <c r="AB874" s="840"/>
      <c r="AC874" s="840"/>
      <c r="AD874" s="888"/>
      <c r="AE874" s="840"/>
      <c r="AF874" s="840"/>
      <c r="AG874" s="840"/>
      <c r="AH874" s="840"/>
      <c r="AI874" s="888"/>
      <c r="AJ874" s="840"/>
    </row>
    <row r="875" spans="1:36" ht="15.75" customHeight="1">
      <c r="A875" s="840"/>
      <c r="B875" s="840"/>
      <c r="C875" s="840"/>
      <c r="D875" s="840"/>
      <c r="E875" s="840"/>
      <c r="F875" s="840"/>
      <c r="G875" s="840"/>
      <c r="H875" s="840"/>
      <c r="I875" s="840"/>
      <c r="J875" s="840"/>
      <c r="K875" s="840"/>
      <c r="L875" s="840"/>
      <c r="M875" s="840"/>
      <c r="N875" s="840"/>
      <c r="O875" s="840"/>
      <c r="P875" s="890"/>
      <c r="Q875" s="890"/>
      <c r="R875" s="840"/>
      <c r="S875" s="840"/>
      <c r="T875" s="840"/>
      <c r="U875" s="840"/>
      <c r="V875" s="840"/>
      <c r="W875" s="840"/>
      <c r="X875" s="840"/>
      <c r="Y875" s="840"/>
      <c r="Z875" s="840"/>
      <c r="AA875" s="840"/>
      <c r="AB875" s="840"/>
      <c r="AC875" s="840"/>
      <c r="AD875" s="888"/>
      <c r="AE875" s="840"/>
      <c r="AF875" s="840"/>
      <c r="AG875" s="840"/>
      <c r="AH875" s="840"/>
      <c r="AI875" s="888"/>
      <c r="AJ875" s="840"/>
    </row>
    <row r="876" spans="1:36" ht="15.75" customHeight="1">
      <c r="A876" s="840"/>
      <c r="B876" s="840"/>
      <c r="C876" s="840"/>
      <c r="D876" s="840"/>
      <c r="E876" s="840"/>
      <c r="F876" s="840"/>
      <c r="G876" s="840"/>
      <c r="H876" s="840"/>
      <c r="I876" s="840"/>
      <c r="J876" s="840"/>
      <c r="K876" s="840"/>
      <c r="L876" s="840"/>
      <c r="M876" s="840"/>
      <c r="N876" s="840"/>
      <c r="O876" s="840"/>
      <c r="P876" s="890"/>
      <c r="Q876" s="890"/>
      <c r="R876" s="840"/>
      <c r="S876" s="840"/>
      <c r="T876" s="840"/>
      <c r="U876" s="840"/>
      <c r="V876" s="840"/>
      <c r="W876" s="840"/>
      <c r="X876" s="840"/>
      <c r="Y876" s="840"/>
      <c r="Z876" s="840"/>
      <c r="AA876" s="840"/>
      <c r="AB876" s="840"/>
      <c r="AC876" s="840"/>
      <c r="AD876" s="888"/>
      <c r="AE876" s="840"/>
      <c r="AF876" s="840"/>
      <c r="AG876" s="840"/>
      <c r="AH876" s="840"/>
      <c r="AI876" s="888"/>
      <c r="AJ876" s="840"/>
    </row>
    <row r="877" spans="1:36" ht="15.75" customHeight="1">
      <c r="A877" s="840"/>
      <c r="B877" s="840"/>
      <c r="C877" s="840"/>
      <c r="D877" s="840"/>
      <c r="E877" s="840"/>
      <c r="F877" s="840"/>
      <c r="G877" s="840"/>
      <c r="H877" s="840"/>
      <c r="I877" s="840"/>
      <c r="J877" s="840"/>
      <c r="K877" s="840"/>
      <c r="L877" s="840"/>
      <c r="M877" s="840"/>
      <c r="N877" s="840"/>
      <c r="O877" s="840"/>
      <c r="P877" s="890"/>
      <c r="Q877" s="890"/>
      <c r="R877" s="840"/>
      <c r="S877" s="840"/>
      <c r="T877" s="840"/>
      <c r="U877" s="840"/>
      <c r="V877" s="840"/>
      <c r="W877" s="840"/>
      <c r="X877" s="840"/>
      <c r="Y877" s="840"/>
      <c r="Z877" s="840"/>
      <c r="AA877" s="840"/>
      <c r="AB877" s="840"/>
      <c r="AC877" s="840"/>
      <c r="AD877" s="888"/>
      <c r="AE877" s="840"/>
      <c r="AF877" s="840"/>
      <c r="AG877" s="840"/>
      <c r="AH877" s="840"/>
      <c r="AI877" s="888"/>
      <c r="AJ877" s="840"/>
    </row>
    <row r="878" spans="1:36" ht="15.75" customHeight="1">
      <c r="A878" s="840"/>
      <c r="B878" s="840"/>
      <c r="C878" s="840"/>
      <c r="D878" s="840"/>
      <c r="E878" s="840"/>
      <c r="F878" s="840"/>
      <c r="G878" s="840"/>
      <c r="H878" s="840"/>
      <c r="I878" s="840"/>
      <c r="J878" s="840"/>
      <c r="K878" s="840"/>
      <c r="L878" s="840"/>
      <c r="M878" s="840"/>
      <c r="N878" s="840"/>
      <c r="O878" s="840"/>
      <c r="P878" s="890"/>
      <c r="Q878" s="890"/>
      <c r="R878" s="840"/>
      <c r="S878" s="840"/>
      <c r="T878" s="840"/>
      <c r="U878" s="840"/>
      <c r="V878" s="840"/>
      <c r="W878" s="840"/>
      <c r="X878" s="840"/>
      <c r="Y878" s="840"/>
      <c r="Z878" s="840"/>
      <c r="AA878" s="840"/>
      <c r="AB878" s="840"/>
      <c r="AC878" s="840"/>
      <c r="AD878" s="888"/>
      <c r="AE878" s="840"/>
      <c r="AF878" s="840"/>
      <c r="AG878" s="840"/>
      <c r="AH878" s="840"/>
      <c r="AI878" s="888"/>
      <c r="AJ878" s="840"/>
    </row>
    <row r="879" spans="1:36" ht="15.75" customHeight="1">
      <c r="A879" s="840"/>
      <c r="B879" s="840"/>
      <c r="C879" s="840"/>
      <c r="D879" s="840"/>
      <c r="E879" s="840"/>
      <c r="F879" s="840"/>
      <c r="G879" s="840"/>
      <c r="H879" s="840"/>
      <c r="I879" s="840"/>
      <c r="J879" s="840"/>
      <c r="K879" s="840"/>
      <c r="L879" s="840"/>
      <c r="M879" s="840"/>
      <c r="N879" s="840"/>
      <c r="O879" s="840"/>
      <c r="P879" s="890"/>
      <c r="Q879" s="890"/>
      <c r="R879" s="840"/>
      <c r="S879" s="840"/>
      <c r="T879" s="840"/>
      <c r="U879" s="840"/>
      <c r="V879" s="840"/>
      <c r="W879" s="840"/>
      <c r="X879" s="840"/>
      <c r="Y879" s="840"/>
      <c r="Z879" s="840"/>
      <c r="AA879" s="840"/>
      <c r="AB879" s="840"/>
      <c r="AC879" s="840"/>
      <c r="AD879" s="888"/>
      <c r="AE879" s="840"/>
      <c r="AF879" s="840"/>
      <c r="AG879" s="840"/>
      <c r="AH879" s="840"/>
      <c r="AI879" s="888"/>
      <c r="AJ879" s="840"/>
    </row>
    <row r="880" spans="1:36" ht="15.75" customHeight="1">
      <c r="A880" s="840"/>
      <c r="B880" s="840"/>
      <c r="C880" s="840"/>
      <c r="D880" s="840"/>
      <c r="E880" s="840"/>
      <c r="F880" s="840"/>
      <c r="G880" s="840"/>
      <c r="H880" s="840"/>
      <c r="I880" s="840"/>
      <c r="J880" s="840"/>
      <c r="K880" s="840"/>
      <c r="L880" s="840"/>
      <c r="M880" s="840"/>
      <c r="N880" s="840"/>
      <c r="O880" s="840"/>
      <c r="P880" s="890"/>
      <c r="Q880" s="890"/>
      <c r="R880" s="840"/>
      <c r="S880" s="840"/>
      <c r="T880" s="840"/>
      <c r="U880" s="840"/>
      <c r="V880" s="840"/>
      <c r="W880" s="840"/>
      <c r="X880" s="840"/>
      <c r="Y880" s="840"/>
      <c r="Z880" s="840"/>
      <c r="AA880" s="840"/>
      <c r="AB880" s="840"/>
      <c r="AC880" s="840"/>
      <c r="AD880" s="888"/>
      <c r="AE880" s="840"/>
      <c r="AF880" s="840"/>
      <c r="AG880" s="840"/>
      <c r="AH880" s="840"/>
      <c r="AI880" s="888"/>
      <c r="AJ880" s="840"/>
    </row>
    <row r="881" spans="1:36" ht="15.75" customHeight="1">
      <c r="A881" s="840"/>
      <c r="B881" s="840"/>
      <c r="C881" s="840"/>
      <c r="D881" s="840"/>
      <c r="E881" s="840"/>
      <c r="F881" s="840"/>
      <c r="G881" s="840"/>
      <c r="H881" s="840"/>
      <c r="I881" s="840"/>
      <c r="J881" s="840"/>
      <c r="K881" s="840"/>
      <c r="L881" s="840"/>
      <c r="M881" s="840"/>
      <c r="N881" s="840"/>
      <c r="O881" s="840"/>
      <c r="P881" s="890"/>
      <c r="Q881" s="890"/>
      <c r="R881" s="840"/>
      <c r="S881" s="840"/>
      <c r="T881" s="840"/>
      <c r="U881" s="840"/>
      <c r="V881" s="840"/>
      <c r="W881" s="840"/>
      <c r="X881" s="840"/>
      <c r="Y881" s="840"/>
      <c r="Z881" s="840"/>
      <c r="AA881" s="840"/>
      <c r="AB881" s="840"/>
      <c r="AC881" s="840"/>
      <c r="AD881" s="888"/>
      <c r="AE881" s="840"/>
      <c r="AF881" s="840"/>
      <c r="AG881" s="840"/>
      <c r="AH881" s="840"/>
      <c r="AI881" s="888"/>
      <c r="AJ881" s="840"/>
    </row>
    <row r="882" spans="1:36" ht="15.75" customHeight="1">
      <c r="A882" s="840"/>
      <c r="B882" s="840"/>
      <c r="C882" s="840"/>
      <c r="D882" s="840"/>
      <c r="E882" s="840"/>
      <c r="F882" s="840"/>
      <c r="G882" s="840"/>
      <c r="H882" s="840"/>
      <c r="I882" s="840"/>
      <c r="J882" s="840"/>
      <c r="K882" s="840"/>
      <c r="L882" s="840"/>
      <c r="M882" s="840"/>
      <c r="N882" s="840"/>
      <c r="O882" s="840"/>
      <c r="P882" s="890"/>
      <c r="Q882" s="890"/>
      <c r="R882" s="840"/>
      <c r="S882" s="840"/>
      <c r="T882" s="840"/>
      <c r="U882" s="840"/>
      <c r="V882" s="840"/>
      <c r="W882" s="840"/>
      <c r="X882" s="840"/>
      <c r="Y882" s="840"/>
      <c r="Z882" s="840"/>
      <c r="AA882" s="840"/>
      <c r="AB882" s="840"/>
      <c r="AC882" s="840"/>
      <c r="AD882" s="888"/>
      <c r="AE882" s="840"/>
      <c r="AF882" s="840"/>
      <c r="AG882" s="840"/>
      <c r="AH882" s="840"/>
      <c r="AI882" s="888"/>
      <c r="AJ882" s="840"/>
    </row>
    <row r="883" spans="1:36" ht="15.75" customHeight="1">
      <c r="A883" s="840"/>
      <c r="B883" s="840"/>
      <c r="C883" s="840"/>
      <c r="D883" s="840"/>
      <c r="E883" s="840"/>
      <c r="F883" s="840"/>
      <c r="G883" s="840"/>
      <c r="H883" s="840"/>
      <c r="I883" s="840"/>
      <c r="J883" s="840"/>
      <c r="K883" s="840"/>
      <c r="L883" s="840"/>
      <c r="M883" s="840"/>
      <c r="N883" s="840"/>
      <c r="O883" s="840"/>
      <c r="P883" s="890"/>
      <c r="Q883" s="890"/>
      <c r="R883" s="840"/>
      <c r="S883" s="840"/>
      <c r="T883" s="840"/>
      <c r="U883" s="840"/>
      <c r="V883" s="840"/>
      <c r="W883" s="840"/>
      <c r="X883" s="840"/>
      <c r="Y883" s="840"/>
      <c r="Z883" s="840"/>
      <c r="AA883" s="840"/>
      <c r="AB883" s="840"/>
      <c r="AC883" s="840"/>
      <c r="AD883" s="888"/>
      <c r="AE883" s="840"/>
      <c r="AF883" s="840"/>
      <c r="AG883" s="840"/>
      <c r="AH883" s="840"/>
      <c r="AI883" s="888"/>
      <c r="AJ883" s="840"/>
    </row>
    <row r="884" spans="1:36" ht="15.75" customHeight="1">
      <c r="A884" s="840"/>
      <c r="B884" s="840"/>
      <c r="C884" s="840"/>
      <c r="D884" s="840"/>
      <c r="E884" s="840"/>
      <c r="F884" s="840"/>
      <c r="G884" s="840"/>
      <c r="H884" s="840"/>
      <c r="I884" s="840"/>
      <c r="J884" s="840"/>
      <c r="K884" s="840"/>
      <c r="L884" s="840"/>
      <c r="M884" s="840"/>
      <c r="N884" s="840"/>
      <c r="O884" s="840"/>
      <c r="P884" s="890"/>
      <c r="Q884" s="890"/>
      <c r="R884" s="840"/>
      <c r="S884" s="840"/>
      <c r="T884" s="840"/>
      <c r="U884" s="840"/>
      <c r="V884" s="840"/>
      <c r="W884" s="840"/>
      <c r="X884" s="840"/>
      <c r="Y884" s="840"/>
      <c r="Z884" s="840"/>
      <c r="AA884" s="840"/>
      <c r="AB884" s="840"/>
      <c r="AC884" s="840"/>
      <c r="AD884" s="888"/>
      <c r="AE884" s="840"/>
      <c r="AF884" s="840"/>
      <c r="AG884" s="840"/>
      <c r="AH884" s="840"/>
      <c r="AI884" s="888"/>
      <c r="AJ884" s="840"/>
    </row>
    <row r="885" spans="1:36" ht="15.75" customHeight="1">
      <c r="A885" s="840"/>
      <c r="B885" s="840"/>
      <c r="C885" s="840"/>
      <c r="D885" s="840"/>
      <c r="E885" s="840"/>
      <c r="F885" s="840"/>
      <c r="G885" s="840"/>
      <c r="H885" s="840"/>
      <c r="I885" s="840"/>
      <c r="J885" s="840"/>
      <c r="K885" s="840"/>
      <c r="L885" s="840"/>
      <c r="M885" s="840"/>
      <c r="N885" s="840"/>
      <c r="O885" s="840"/>
      <c r="P885" s="890"/>
      <c r="Q885" s="890"/>
      <c r="R885" s="840"/>
      <c r="S885" s="840"/>
      <c r="T885" s="840"/>
      <c r="U885" s="840"/>
      <c r="V885" s="840"/>
      <c r="W885" s="840"/>
      <c r="X885" s="840"/>
      <c r="Y885" s="840"/>
      <c r="Z885" s="840"/>
      <c r="AA885" s="840"/>
      <c r="AB885" s="840"/>
      <c r="AC885" s="840"/>
      <c r="AD885" s="888"/>
      <c r="AE885" s="840"/>
      <c r="AF885" s="840"/>
      <c r="AG885" s="840"/>
      <c r="AH885" s="840"/>
      <c r="AI885" s="888"/>
      <c r="AJ885" s="840"/>
    </row>
    <row r="886" spans="1:36" ht="15.75" customHeight="1">
      <c r="A886" s="840"/>
      <c r="B886" s="840"/>
      <c r="C886" s="840"/>
      <c r="D886" s="840"/>
      <c r="E886" s="840"/>
      <c r="F886" s="840"/>
      <c r="G886" s="840"/>
      <c r="H886" s="840"/>
      <c r="I886" s="840"/>
      <c r="J886" s="840"/>
      <c r="K886" s="840"/>
      <c r="L886" s="840"/>
      <c r="M886" s="840"/>
      <c r="N886" s="840"/>
      <c r="O886" s="840"/>
      <c r="P886" s="890"/>
      <c r="Q886" s="890"/>
      <c r="R886" s="840"/>
      <c r="S886" s="840"/>
      <c r="T886" s="840"/>
      <c r="U886" s="840"/>
      <c r="V886" s="840"/>
      <c r="W886" s="840"/>
      <c r="X886" s="840"/>
      <c r="Y886" s="840"/>
      <c r="Z886" s="840"/>
      <c r="AA886" s="840"/>
      <c r="AB886" s="840"/>
      <c r="AC886" s="840"/>
      <c r="AD886" s="888"/>
      <c r="AE886" s="840"/>
      <c r="AF886" s="840"/>
      <c r="AG886" s="840"/>
      <c r="AH886" s="840"/>
      <c r="AI886" s="888"/>
      <c r="AJ886" s="840"/>
    </row>
    <row r="887" spans="1:36" ht="15.75" customHeight="1">
      <c r="A887" s="840"/>
      <c r="B887" s="840"/>
      <c r="C887" s="840"/>
      <c r="D887" s="840"/>
      <c r="E887" s="840"/>
      <c r="F887" s="840"/>
      <c r="G887" s="840"/>
      <c r="H887" s="840"/>
      <c r="I887" s="840"/>
      <c r="J887" s="840"/>
      <c r="K887" s="840"/>
      <c r="L887" s="840"/>
      <c r="M887" s="840"/>
      <c r="N887" s="840"/>
      <c r="O887" s="840"/>
      <c r="P887" s="890"/>
      <c r="Q887" s="890"/>
      <c r="R887" s="840"/>
      <c r="S887" s="840"/>
      <c r="T887" s="840"/>
      <c r="U887" s="840"/>
      <c r="V887" s="840"/>
      <c r="W887" s="840"/>
      <c r="X887" s="840"/>
      <c r="Y887" s="840"/>
      <c r="Z887" s="840"/>
      <c r="AA887" s="840"/>
      <c r="AB887" s="840"/>
      <c r="AC887" s="840"/>
      <c r="AD887" s="888"/>
      <c r="AE887" s="840"/>
      <c r="AF887" s="840"/>
      <c r="AG887" s="840"/>
      <c r="AH887" s="840"/>
      <c r="AI887" s="888"/>
      <c r="AJ887" s="840"/>
    </row>
    <row r="888" spans="1:36" ht="15.75" customHeight="1">
      <c r="A888" s="840"/>
      <c r="B888" s="840"/>
      <c r="C888" s="840"/>
      <c r="D888" s="840"/>
      <c r="E888" s="840"/>
      <c r="F888" s="840"/>
      <c r="G888" s="840"/>
      <c r="H888" s="840"/>
      <c r="I888" s="840"/>
      <c r="J888" s="840"/>
      <c r="K888" s="840"/>
      <c r="L888" s="840"/>
      <c r="M888" s="840"/>
      <c r="N888" s="840"/>
      <c r="O888" s="840"/>
      <c r="P888" s="890"/>
      <c r="Q888" s="890"/>
      <c r="R888" s="840"/>
      <c r="S888" s="840"/>
      <c r="T888" s="840"/>
      <c r="U888" s="840"/>
      <c r="V888" s="840"/>
      <c r="W888" s="840"/>
      <c r="X888" s="840"/>
      <c r="Y888" s="840"/>
      <c r="Z888" s="840"/>
      <c r="AA888" s="840"/>
      <c r="AB888" s="840"/>
      <c r="AC888" s="840"/>
      <c r="AD888" s="888"/>
      <c r="AE888" s="840"/>
      <c r="AF888" s="840"/>
      <c r="AG888" s="840"/>
      <c r="AH888" s="840"/>
      <c r="AI888" s="888"/>
      <c r="AJ888" s="840"/>
    </row>
    <row r="889" spans="1:36" ht="15.75" customHeight="1">
      <c r="A889" s="840"/>
      <c r="B889" s="840"/>
      <c r="C889" s="840"/>
      <c r="D889" s="840"/>
      <c r="E889" s="840"/>
      <c r="F889" s="840"/>
      <c r="G889" s="840"/>
      <c r="H889" s="840"/>
      <c r="I889" s="840"/>
      <c r="J889" s="840"/>
      <c r="K889" s="840"/>
      <c r="L889" s="840"/>
      <c r="M889" s="840"/>
      <c r="N889" s="840"/>
      <c r="O889" s="840"/>
      <c r="P889" s="890"/>
      <c r="Q889" s="890"/>
      <c r="R889" s="840"/>
      <c r="S889" s="840"/>
      <c r="T889" s="840"/>
      <c r="U889" s="840"/>
      <c r="V889" s="840"/>
      <c r="W889" s="840"/>
      <c r="X889" s="840"/>
      <c r="Y889" s="840"/>
      <c r="Z889" s="840"/>
      <c r="AA889" s="840"/>
      <c r="AB889" s="840"/>
      <c r="AC889" s="840"/>
      <c r="AD889" s="888"/>
      <c r="AE889" s="840"/>
      <c r="AF889" s="840"/>
      <c r="AG889" s="840"/>
      <c r="AH889" s="840"/>
      <c r="AI889" s="888"/>
      <c r="AJ889" s="840"/>
    </row>
    <row r="890" spans="1:36" ht="15.75" customHeight="1">
      <c r="A890" s="840"/>
      <c r="B890" s="840"/>
      <c r="C890" s="840"/>
      <c r="D890" s="840"/>
      <c r="E890" s="840"/>
      <c r="F890" s="840"/>
      <c r="G890" s="840"/>
      <c r="H890" s="840"/>
      <c r="I890" s="840"/>
      <c r="J890" s="840"/>
      <c r="K890" s="840"/>
      <c r="L890" s="840"/>
      <c r="M890" s="840"/>
      <c r="N890" s="840"/>
      <c r="O890" s="840"/>
      <c r="P890" s="890"/>
      <c r="Q890" s="890"/>
      <c r="R890" s="840"/>
      <c r="S890" s="840"/>
      <c r="T890" s="840"/>
      <c r="U890" s="840"/>
      <c r="V890" s="840"/>
      <c r="W890" s="840"/>
      <c r="X890" s="840"/>
      <c r="Y890" s="840"/>
      <c r="Z890" s="840"/>
      <c r="AA890" s="840"/>
      <c r="AB890" s="840"/>
      <c r="AC890" s="840"/>
      <c r="AD890" s="888"/>
      <c r="AE890" s="840"/>
      <c r="AF890" s="840"/>
      <c r="AG890" s="840"/>
      <c r="AH890" s="840"/>
      <c r="AI890" s="888"/>
      <c r="AJ890" s="840"/>
    </row>
    <row r="891" spans="1:36" ht="15.75" customHeight="1">
      <c r="A891" s="840"/>
      <c r="B891" s="840"/>
      <c r="C891" s="840"/>
      <c r="D891" s="840"/>
      <c r="E891" s="840"/>
      <c r="F891" s="840"/>
      <c r="G891" s="840"/>
      <c r="H891" s="840"/>
      <c r="I891" s="840"/>
      <c r="J891" s="840"/>
      <c r="K891" s="840"/>
      <c r="L891" s="840"/>
      <c r="M891" s="840"/>
      <c r="N891" s="840"/>
      <c r="O891" s="840"/>
      <c r="P891" s="890"/>
      <c r="Q891" s="890"/>
      <c r="R891" s="840"/>
      <c r="S891" s="840"/>
      <c r="T891" s="840"/>
      <c r="U891" s="840"/>
      <c r="V891" s="840"/>
      <c r="W891" s="840"/>
      <c r="X891" s="840"/>
      <c r="Y891" s="840"/>
      <c r="Z891" s="840"/>
      <c r="AA891" s="840"/>
      <c r="AB891" s="840"/>
      <c r="AC891" s="840"/>
      <c r="AD891" s="888"/>
      <c r="AE891" s="840"/>
      <c r="AF891" s="840"/>
      <c r="AG891" s="840"/>
      <c r="AH891" s="840"/>
      <c r="AI891" s="888"/>
      <c r="AJ891" s="840"/>
    </row>
    <row r="892" spans="1:36" ht="15.75" customHeight="1">
      <c r="A892" s="840"/>
      <c r="B892" s="840"/>
      <c r="C892" s="840"/>
      <c r="D892" s="840"/>
      <c r="E892" s="840"/>
      <c r="F892" s="840"/>
      <c r="G892" s="840"/>
      <c r="H892" s="840"/>
      <c r="I892" s="840"/>
      <c r="J892" s="840"/>
      <c r="K892" s="840"/>
      <c r="L892" s="840"/>
      <c r="M892" s="840"/>
      <c r="N892" s="840"/>
      <c r="O892" s="840"/>
      <c r="P892" s="890"/>
      <c r="Q892" s="890"/>
      <c r="R892" s="840"/>
      <c r="S892" s="840"/>
      <c r="T892" s="840"/>
      <c r="U892" s="840"/>
      <c r="V892" s="840"/>
      <c r="W892" s="840"/>
      <c r="X892" s="840"/>
      <c r="Y892" s="840"/>
      <c r="Z892" s="840"/>
      <c r="AA892" s="840"/>
      <c r="AB892" s="840"/>
      <c r="AC892" s="840"/>
      <c r="AD892" s="888"/>
      <c r="AE892" s="840"/>
      <c r="AF892" s="840"/>
      <c r="AG892" s="840"/>
      <c r="AH892" s="840"/>
      <c r="AI892" s="888"/>
      <c r="AJ892" s="840"/>
    </row>
    <row r="893" spans="1:36" ht="15.75" customHeight="1">
      <c r="A893" s="840"/>
      <c r="B893" s="840"/>
      <c r="C893" s="840"/>
      <c r="D893" s="840"/>
      <c r="E893" s="840"/>
      <c r="F893" s="840"/>
      <c r="G893" s="840"/>
      <c r="H893" s="840"/>
      <c r="I893" s="840"/>
      <c r="J893" s="840"/>
      <c r="K893" s="840"/>
      <c r="L893" s="840"/>
      <c r="M893" s="840"/>
      <c r="N893" s="840"/>
      <c r="O893" s="840"/>
      <c r="P893" s="890"/>
      <c r="Q893" s="890"/>
      <c r="R893" s="840"/>
      <c r="S893" s="840"/>
      <c r="T893" s="840"/>
      <c r="U893" s="840"/>
      <c r="V893" s="840"/>
      <c r="W893" s="840"/>
      <c r="X893" s="840"/>
      <c r="Y893" s="840"/>
      <c r="Z893" s="840"/>
      <c r="AA893" s="840"/>
      <c r="AB893" s="840"/>
      <c r="AC893" s="840"/>
      <c r="AD893" s="888"/>
      <c r="AE893" s="840"/>
      <c r="AF893" s="840"/>
      <c r="AG893" s="840"/>
      <c r="AH893" s="840"/>
      <c r="AI893" s="888"/>
      <c r="AJ893" s="840"/>
    </row>
    <row r="894" spans="1:36" ht="15.75" customHeight="1">
      <c r="A894" s="840"/>
      <c r="B894" s="840"/>
      <c r="C894" s="840"/>
      <c r="D894" s="840"/>
      <c r="E894" s="840"/>
      <c r="F894" s="840"/>
      <c r="G894" s="840"/>
      <c r="H894" s="840"/>
      <c r="I894" s="840"/>
      <c r="J894" s="840"/>
      <c r="K894" s="840"/>
      <c r="L894" s="840"/>
      <c r="M894" s="840"/>
      <c r="N894" s="840"/>
      <c r="O894" s="840"/>
      <c r="P894" s="890"/>
      <c r="Q894" s="890"/>
      <c r="R894" s="840"/>
      <c r="S894" s="840"/>
      <c r="T894" s="840"/>
      <c r="U894" s="840"/>
      <c r="V894" s="840"/>
      <c r="W894" s="840"/>
      <c r="X894" s="840"/>
      <c r="Y894" s="840"/>
      <c r="Z894" s="840"/>
      <c r="AA894" s="840"/>
      <c r="AB894" s="840"/>
      <c r="AC894" s="840"/>
      <c r="AD894" s="888"/>
      <c r="AE894" s="840"/>
      <c r="AF894" s="840"/>
      <c r="AG894" s="840"/>
      <c r="AH894" s="840"/>
      <c r="AI894" s="888"/>
      <c r="AJ894" s="840"/>
    </row>
    <row r="895" spans="1:36" ht="15.75" customHeight="1">
      <c r="A895" s="840"/>
      <c r="B895" s="840"/>
      <c r="C895" s="840"/>
      <c r="D895" s="840"/>
      <c r="E895" s="840"/>
      <c r="F895" s="840"/>
      <c r="G895" s="840"/>
      <c r="H895" s="840"/>
      <c r="I895" s="840"/>
      <c r="J895" s="840"/>
      <c r="K895" s="840"/>
      <c r="L895" s="840"/>
      <c r="M895" s="840"/>
      <c r="N895" s="840"/>
      <c r="O895" s="840"/>
      <c r="P895" s="890"/>
      <c r="Q895" s="890"/>
      <c r="R895" s="840"/>
      <c r="S895" s="840"/>
      <c r="T895" s="840"/>
      <c r="U895" s="840"/>
      <c r="V895" s="840"/>
      <c r="W895" s="840"/>
      <c r="X895" s="840"/>
      <c r="Y895" s="840"/>
      <c r="Z895" s="840"/>
      <c r="AA895" s="840"/>
      <c r="AB895" s="840"/>
      <c r="AC895" s="840"/>
      <c r="AD895" s="888"/>
      <c r="AE895" s="840"/>
      <c r="AF895" s="840"/>
      <c r="AG895" s="840"/>
      <c r="AH895" s="840"/>
      <c r="AI895" s="888"/>
      <c r="AJ895" s="840"/>
    </row>
    <row r="896" spans="1:36" ht="15.75" customHeight="1">
      <c r="A896" s="840"/>
      <c r="B896" s="840"/>
      <c r="C896" s="840"/>
      <c r="D896" s="840"/>
      <c r="E896" s="840"/>
      <c r="F896" s="840"/>
      <c r="G896" s="840"/>
      <c r="H896" s="840"/>
      <c r="I896" s="840"/>
      <c r="J896" s="840"/>
      <c r="K896" s="840"/>
      <c r="L896" s="840"/>
      <c r="M896" s="840"/>
      <c r="N896" s="840"/>
      <c r="O896" s="840"/>
      <c r="P896" s="890"/>
      <c r="Q896" s="890"/>
      <c r="R896" s="840"/>
      <c r="S896" s="840"/>
      <c r="T896" s="840"/>
      <c r="U896" s="840"/>
      <c r="V896" s="840"/>
      <c r="W896" s="840"/>
      <c r="X896" s="840"/>
      <c r="Y896" s="840"/>
      <c r="Z896" s="840"/>
      <c r="AA896" s="840"/>
      <c r="AB896" s="840"/>
      <c r="AC896" s="840"/>
      <c r="AD896" s="888"/>
      <c r="AE896" s="840"/>
      <c r="AF896" s="840"/>
      <c r="AG896" s="840"/>
      <c r="AH896" s="840"/>
      <c r="AI896" s="888"/>
      <c r="AJ896" s="840"/>
    </row>
    <row r="897" spans="1:36" ht="15.75" customHeight="1">
      <c r="A897" s="840"/>
      <c r="B897" s="840"/>
      <c r="C897" s="840"/>
      <c r="D897" s="840"/>
      <c r="E897" s="840"/>
      <c r="F897" s="840"/>
      <c r="G897" s="840"/>
      <c r="H897" s="840"/>
      <c r="I897" s="840"/>
      <c r="J897" s="840"/>
      <c r="K897" s="840"/>
      <c r="L897" s="840"/>
      <c r="M897" s="840"/>
      <c r="N897" s="840"/>
      <c r="O897" s="840"/>
      <c r="P897" s="890"/>
      <c r="Q897" s="890"/>
      <c r="R897" s="840"/>
      <c r="S897" s="840"/>
      <c r="T897" s="840"/>
      <c r="U897" s="840"/>
      <c r="V897" s="840"/>
      <c r="W897" s="840"/>
      <c r="X897" s="840"/>
      <c r="Y897" s="840"/>
      <c r="Z897" s="840"/>
      <c r="AA897" s="840"/>
      <c r="AB897" s="840"/>
      <c r="AC897" s="840"/>
      <c r="AD897" s="888"/>
      <c r="AE897" s="840"/>
      <c r="AF897" s="840"/>
      <c r="AG897" s="840"/>
      <c r="AH897" s="840"/>
      <c r="AI897" s="888"/>
      <c r="AJ897" s="840"/>
    </row>
    <row r="898" spans="1:36" ht="15.75" customHeight="1">
      <c r="A898" s="840"/>
      <c r="B898" s="840"/>
      <c r="C898" s="840"/>
      <c r="D898" s="840"/>
      <c r="E898" s="840"/>
      <c r="F898" s="840"/>
      <c r="G898" s="840"/>
      <c r="H898" s="840"/>
      <c r="I898" s="840"/>
      <c r="J898" s="840"/>
      <c r="K898" s="840"/>
      <c r="L898" s="840"/>
      <c r="M898" s="840"/>
      <c r="N898" s="840"/>
      <c r="O898" s="840"/>
      <c r="P898" s="890"/>
      <c r="Q898" s="890"/>
      <c r="R898" s="840"/>
      <c r="S898" s="840"/>
      <c r="T898" s="840"/>
      <c r="U898" s="840"/>
      <c r="V898" s="840"/>
      <c r="W898" s="840"/>
      <c r="X898" s="840"/>
      <c r="Y898" s="840"/>
      <c r="Z898" s="840"/>
      <c r="AA898" s="840"/>
      <c r="AB898" s="840"/>
      <c r="AC898" s="840"/>
      <c r="AD898" s="888"/>
      <c r="AE898" s="840"/>
      <c r="AF898" s="840"/>
      <c r="AG898" s="840"/>
      <c r="AH898" s="840"/>
      <c r="AI898" s="888"/>
      <c r="AJ898" s="840"/>
    </row>
    <row r="899" spans="1:36" ht="15.75" customHeight="1">
      <c r="A899" s="840"/>
      <c r="B899" s="840"/>
      <c r="C899" s="840"/>
      <c r="D899" s="840"/>
      <c r="E899" s="840"/>
      <c r="F899" s="840"/>
      <c r="G899" s="840"/>
      <c r="H899" s="840"/>
      <c r="I899" s="840"/>
      <c r="J899" s="840"/>
      <c r="K899" s="840"/>
      <c r="L899" s="840"/>
      <c r="M899" s="840"/>
      <c r="N899" s="840"/>
      <c r="O899" s="840"/>
      <c r="P899" s="890"/>
      <c r="Q899" s="890"/>
      <c r="R899" s="840"/>
      <c r="S899" s="840"/>
      <c r="T899" s="840"/>
      <c r="U899" s="840"/>
      <c r="V899" s="840"/>
      <c r="W899" s="840"/>
      <c r="X899" s="840"/>
      <c r="Y899" s="840"/>
      <c r="Z899" s="840"/>
      <c r="AA899" s="840"/>
      <c r="AB899" s="840"/>
      <c r="AC899" s="840"/>
      <c r="AD899" s="888"/>
      <c r="AE899" s="840"/>
      <c r="AF899" s="840"/>
      <c r="AG899" s="840"/>
      <c r="AH899" s="840"/>
      <c r="AI899" s="888"/>
      <c r="AJ899" s="840"/>
    </row>
    <row r="900" spans="1:36" ht="15.75" customHeight="1">
      <c r="A900" s="840"/>
      <c r="B900" s="840"/>
      <c r="C900" s="840"/>
      <c r="D900" s="840"/>
      <c r="E900" s="840"/>
      <c r="F900" s="840"/>
      <c r="G900" s="840"/>
      <c r="H900" s="840"/>
      <c r="I900" s="840"/>
      <c r="J900" s="840"/>
      <c r="K900" s="840"/>
      <c r="L900" s="840"/>
      <c r="M900" s="840"/>
      <c r="N900" s="840"/>
      <c r="O900" s="840"/>
      <c r="P900" s="890"/>
      <c r="Q900" s="890"/>
      <c r="R900" s="840"/>
      <c r="S900" s="840"/>
      <c r="T900" s="840"/>
      <c r="U900" s="840"/>
      <c r="V900" s="840"/>
      <c r="W900" s="840"/>
      <c r="X900" s="840"/>
      <c r="Y900" s="840"/>
      <c r="Z900" s="840"/>
      <c r="AA900" s="840"/>
      <c r="AB900" s="840"/>
      <c r="AC900" s="840"/>
      <c r="AD900" s="888"/>
      <c r="AE900" s="840"/>
      <c r="AF900" s="840"/>
      <c r="AG900" s="840"/>
      <c r="AH900" s="840"/>
      <c r="AI900" s="888"/>
      <c r="AJ900" s="840"/>
    </row>
    <row r="901" spans="1:36" ht="15.75" customHeight="1">
      <c r="A901" s="840"/>
      <c r="B901" s="840"/>
      <c r="C901" s="840"/>
      <c r="D901" s="840"/>
      <c r="E901" s="840"/>
      <c r="F901" s="840"/>
      <c r="G901" s="840"/>
      <c r="H901" s="840"/>
      <c r="I901" s="840"/>
      <c r="J901" s="840"/>
      <c r="K901" s="840"/>
      <c r="L901" s="840"/>
      <c r="M901" s="840"/>
      <c r="N901" s="840"/>
      <c r="O901" s="840"/>
      <c r="P901" s="890"/>
      <c r="Q901" s="890"/>
      <c r="R901" s="840"/>
      <c r="S901" s="840"/>
      <c r="T901" s="840"/>
      <c r="U901" s="840"/>
      <c r="V901" s="840"/>
      <c r="W901" s="840"/>
      <c r="X901" s="840"/>
      <c r="Y901" s="840"/>
      <c r="Z901" s="840"/>
      <c r="AA901" s="840"/>
      <c r="AB901" s="840"/>
      <c r="AC901" s="840"/>
      <c r="AD901" s="888"/>
      <c r="AE901" s="840"/>
      <c r="AF901" s="840"/>
      <c r="AG901" s="840"/>
      <c r="AH901" s="840"/>
      <c r="AI901" s="888"/>
      <c r="AJ901" s="840"/>
    </row>
    <row r="902" spans="1:36" ht="15.75" customHeight="1">
      <c r="A902" s="840"/>
      <c r="B902" s="840"/>
      <c r="C902" s="840"/>
      <c r="D902" s="840"/>
      <c r="E902" s="840"/>
      <c r="F902" s="840"/>
      <c r="G902" s="840"/>
      <c r="H902" s="840"/>
      <c r="I902" s="840"/>
      <c r="J902" s="840"/>
      <c r="K902" s="840"/>
      <c r="L902" s="840"/>
      <c r="M902" s="840"/>
      <c r="N902" s="840"/>
      <c r="O902" s="840"/>
      <c r="P902" s="890"/>
      <c r="Q902" s="890"/>
      <c r="R902" s="840"/>
      <c r="S902" s="840"/>
      <c r="T902" s="840"/>
      <c r="U902" s="840"/>
      <c r="V902" s="840"/>
      <c r="W902" s="840"/>
      <c r="X902" s="840"/>
      <c r="Y902" s="840"/>
      <c r="Z902" s="840"/>
      <c r="AA902" s="840"/>
      <c r="AB902" s="840"/>
      <c r="AC902" s="840"/>
      <c r="AD902" s="888"/>
      <c r="AE902" s="840"/>
      <c r="AF902" s="840"/>
      <c r="AG902" s="840"/>
      <c r="AH902" s="840"/>
      <c r="AI902" s="888"/>
      <c r="AJ902" s="840"/>
    </row>
    <row r="903" spans="1:36" ht="15.75" customHeight="1">
      <c r="A903" s="840"/>
      <c r="B903" s="840"/>
      <c r="C903" s="840"/>
      <c r="D903" s="840"/>
      <c r="E903" s="840"/>
      <c r="F903" s="840"/>
      <c r="G903" s="840"/>
      <c r="H903" s="840"/>
      <c r="I903" s="840"/>
      <c r="J903" s="840"/>
      <c r="K903" s="840"/>
      <c r="L903" s="840"/>
      <c r="M903" s="840"/>
      <c r="N903" s="840"/>
      <c r="O903" s="840"/>
      <c r="P903" s="890"/>
      <c r="Q903" s="890"/>
      <c r="R903" s="840"/>
      <c r="S903" s="840"/>
      <c r="T903" s="840"/>
      <c r="U903" s="840"/>
      <c r="V903" s="840"/>
      <c r="W903" s="840"/>
      <c r="X903" s="840"/>
      <c r="Y903" s="840"/>
      <c r="Z903" s="840"/>
      <c r="AA903" s="840"/>
      <c r="AB903" s="840"/>
      <c r="AC903" s="840"/>
      <c r="AD903" s="888"/>
      <c r="AE903" s="840"/>
      <c r="AF903" s="840"/>
      <c r="AG903" s="840"/>
      <c r="AH903" s="840"/>
      <c r="AI903" s="888"/>
      <c r="AJ903" s="840"/>
    </row>
    <row r="904" spans="1:36" ht="15.75" customHeight="1">
      <c r="A904" s="840"/>
      <c r="B904" s="840"/>
      <c r="C904" s="840"/>
      <c r="D904" s="840"/>
      <c r="E904" s="840"/>
      <c r="F904" s="840"/>
      <c r="G904" s="840"/>
      <c r="H904" s="840"/>
      <c r="I904" s="840"/>
      <c r="J904" s="840"/>
      <c r="K904" s="840"/>
      <c r="L904" s="840"/>
      <c r="M904" s="840"/>
      <c r="N904" s="840"/>
      <c r="O904" s="840"/>
      <c r="P904" s="890"/>
      <c r="Q904" s="890"/>
      <c r="R904" s="840"/>
      <c r="S904" s="840"/>
      <c r="T904" s="840"/>
      <c r="U904" s="840"/>
      <c r="V904" s="840"/>
      <c r="W904" s="840"/>
      <c r="X904" s="840"/>
      <c r="Y904" s="840"/>
      <c r="Z904" s="840"/>
      <c r="AA904" s="840"/>
      <c r="AB904" s="840"/>
      <c r="AC904" s="840"/>
      <c r="AD904" s="888"/>
      <c r="AE904" s="840"/>
      <c r="AF904" s="840"/>
      <c r="AG904" s="840"/>
      <c r="AH904" s="840"/>
      <c r="AI904" s="888"/>
      <c r="AJ904" s="840"/>
    </row>
    <row r="905" spans="1:36" ht="15.75" customHeight="1">
      <c r="A905" s="840"/>
      <c r="B905" s="840"/>
      <c r="C905" s="840"/>
      <c r="D905" s="840"/>
      <c r="E905" s="840"/>
      <c r="F905" s="840"/>
      <c r="G905" s="840"/>
      <c r="H905" s="840"/>
      <c r="I905" s="840"/>
      <c r="J905" s="840"/>
      <c r="K905" s="840"/>
      <c r="L905" s="840"/>
      <c r="M905" s="840"/>
      <c r="N905" s="840"/>
      <c r="O905" s="840"/>
      <c r="P905" s="890"/>
      <c r="Q905" s="890"/>
      <c r="R905" s="840"/>
      <c r="S905" s="840"/>
      <c r="T905" s="840"/>
      <c r="U905" s="840"/>
      <c r="V905" s="840"/>
      <c r="W905" s="840"/>
      <c r="X905" s="840"/>
      <c r="Y905" s="840"/>
      <c r="Z905" s="840"/>
      <c r="AA905" s="840"/>
      <c r="AB905" s="840"/>
      <c r="AC905" s="840"/>
      <c r="AD905" s="888"/>
      <c r="AE905" s="840"/>
      <c r="AF905" s="840"/>
      <c r="AG905" s="840"/>
      <c r="AH905" s="840"/>
      <c r="AI905" s="888"/>
      <c r="AJ905" s="840"/>
    </row>
    <row r="906" spans="1:36" ht="15.75" customHeight="1">
      <c r="A906" s="840"/>
      <c r="B906" s="840"/>
      <c r="C906" s="840"/>
      <c r="D906" s="840"/>
      <c r="E906" s="840"/>
      <c r="F906" s="840"/>
      <c r="G906" s="840"/>
      <c r="H906" s="840"/>
      <c r="I906" s="840"/>
      <c r="J906" s="840"/>
      <c r="K906" s="840"/>
      <c r="L906" s="840"/>
      <c r="M906" s="840"/>
      <c r="N906" s="840"/>
      <c r="O906" s="840"/>
      <c r="P906" s="890"/>
      <c r="Q906" s="890"/>
      <c r="R906" s="840"/>
      <c r="S906" s="840"/>
      <c r="T906" s="840"/>
      <c r="U906" s="840"/>
      <c r="V906" s="840"/>
      <c r="W906" s="840"/>
      <c r="X906" s="840"/>
      <c r="Y906" s="840"/>
      <c r="Z906" s="840"/>
      <c r="AA906" s="840"/>
      <c r="AB906" s="840"/>
      <c r="AC906" s="840"/>
      <c r="AD906" s="888"/>
      <c r="AE906" s="840"/>
      <c r="AF906" s="840"/>
      <c r="AG906" s="840"/>
      <c r="AH906" s="840"/>
      <c r="AI906" s="888"/>
      <c r="AJ906" s="840"/>
    </row>
    <row r="907" spans="1:36" ht="15.75" customHeight="1">
      <c r="A907" s="840"/>
      <c r="B907" s="840"/>
      <c r="C907" s="840"/>
      <c r="D907" s="840"/>
      <c r="E907" s="840"/>
      <c r="F907" s="840"/>
      <c r="G907" s="840"/>
      <c r="H907" s="840"/>
      <c r="I907" s="840"/>
      <c r="J907" s="840"/>
      <c r="K907" s="840"/>
      <c r="L907" s="840"/>
      <c r="M907" s="840"/>
      <c r="N907" s="840"/>
      <c r="O907" s="840"/>
      <c r="P907" s="890"/>
      <c r="Q907" s="890"/>
      <c r="R907" s="840"/>
      <c r="S907" s="840"/>
      <c r="T907" s="840"/>
      <c r="U907" s="840"/>
      <c r="V907" s="840"/>
      <c r="W907" s="840"/>
      <c r="X907" s="840"/>
      <c r="Y907" s="840"/>
      <c r="Z907" s="840"/>
      <c r="AA907" s="840"/>
      <c r="AB907" s="840"/>
      <c r="AC907" s="840"/>
      <c r="AD907" s="888"/>
      <c r="AE907" s="840"/>
      <c r="AF907" s="840"/>
      <c r="AG907" s="840"/>
      <c r="AH907" s="840"/>
      <c r="AI907" s="888"/>
      <c r="AJ907" s="840"/>
    </row>
    <row r="908" spans="1:36" ht="15.75" customHeight="1">
      <c r="A908" s="840"/>
      <c r="B908" s="840"/>
      <c r="C908" s="840"/>
      <c r="D908" s="840"/>
      <c r="E908" s="840"/>
      <c r="F908" s="840"/>
      <c r="G908" s="840"/>
      <c r="H908" s="840"/>
      <c r="I908" s="840"/>
      <c r="J908" s="840"/>
      <c r="K908" s="840"/>
      <c r="L908" s="840"/>
      <c r="M908" s="840"/>
      <c r="N908" s="840"/>
      <c r="O908" s="840"/>
      <c r="P908" s="890"/>
      <c r="Q908" s="890"/>
      <c r="R908" s="840"/>
      <c r="S908" s="840"/>
      <c r="T908" s="840"/>
      <c r="U908" s="840"/>
      <c r="V908" s="840"/>
      <c r="W908" s="840"/>
      <c r="X908" s="840"/>
      <c r="Y908" s="840"/>
      <c r="Z908" s="840"/>
      <c r="AA908" s="840"/>
      <c r="AB908" s="840"/>
      <c r="AC908" s="840"/>
      <c r="AD908" s="888"/>
      <c r="AE908" s="840"/>
      <c r="AF908" s="840"/>
      <c r="AG908" s="840"/>
      <c r="AH908" s="840"/>
      <c r="AI908" s="888"/>
      <c r="AJ908" s="840"/>
    </row>
    <row r="909" spans="1:36" ht="15.75" customHeight="1">
      <c r="A909" s="840"/>
      <c r="B909" s="840"/>
      <c r="C909" s="840"/>
      <c r="D909" s="840"/>
      <c r="E909" s="840"/>
      <c r="F909" s="840"/>
      <c r="G909" s="840"/>
      <c r="H909" s="840"/>
      <c r="I909" s="840"/>
      <c r="J909" s="840"/>
      <c r="K909" s="840"/>
      <c r="L909" s="840"/>
      <c r="M909" s="840"/>
      <c r="N909" s="840"/>
      <c r="O909" s="840"/>
      <c r="P909" s="890"/>
      <c r="Q909" s="890"/>
      <c r="R909" s="840"/>
      <c r="S909" s="840"/>
      <c r="T909" s="840"/>
      <c r="U909" s="840"/>
      <c r="V909" s="840"/>
      <c r="W909" s="840"/>
      <c r="X909" s="840"/>
      <c r="Y909" s="840"/>
      <c r="Z909" s="840"/>
      <c r="AA909" s="840"/>
      <c r="AB909" s="840"/>
      <c r="AC909" s="840"/>
      <c r="AD909" s="888"/>
      <c r="AE909" s="840"/>
      <c r="AF909" s="840"/>
      <c r="AG909" s="840"/>
      <c r="AH909" s="840"/>
      <c r="AI909" s="888"/>
      <c r="AJ909" s="840"/>
    </row>
    <row r="910" spans="1:36" ht="15.75" customHeight="1">
      <c r="A910" s="840"/>
      <c r="B910" s="840"/>
      <c r="C910" s="840"/>
      <c r="D910" s="840"/>
      <c r="E910" s="840"/>
      <c r="F910" s="840"/>
      <c r="G910" s="840"/>
      <c r="H910" s="840"/>
      <c r="I910" s="840"/>
      <c r="J910" s="840"/>
      <c r="K910" s="840"/>
      <c r="L910" s="840"/>
      <c r="M910" s="840"/>
      <c r="N910" s="840"/>
      <c r="O910" s="840"/>
      <c r="P910" s="890"/>
      <c r="Q910" s="890"/>
      <c r="R910" s="840"/>
      <c r="S910" s="840"/>
      <c r="T910" s="840"/>
      <c r="U910" s="840"/>
      <c r="V910" s="840"/>
      <c r="W910" s="840"/>
      <c r="X910" s="840"/>
      <c r="Y910" s="840"/>
      <c r="Z910" s="840"/>
      <c r="AA910" s="840"/>
      <c r="AB910" s="840"/>
      <c r="AC910" s="840"/>
      <c r="AD910" s="888"/>
      <c r="AE910" s="840"/>
      <c r="AF910" s="840"/>
      <c r="AG910" s="840"/>
      <c r="AH910" s="840"/>
      <c r="AI910" s="888"/>
      <c r="AJ910" s="840"/>
    </row>
    <row r="911" spans="1:36" ht="15.75" customHeight="1">
      <c r="A911" s="840"/>
      <c r="B911" s="840"/>
      <c r="C911" s="840"/>
      <c r="D911" s="840"/>
      <c r="E911" s="840"/>
      <c r="F911" s="840"/>
      <c r="G911" s="840"/>
      <c r="H911" s="840"/>
      <c r="I911" s="840"/>
      <c r="J911" s="840"/>
      <c r="K911" s="840"/>
      <c r="L911" s="840"/>
      <c r="M911" s="840"/>
      <c r="N911" s="840"/>
      <c r="O911" s="840"/>
      <c r="P911" s="890"/>
      <c r="Q911" s="890"/>
      <c r="R911" s="840"/>
      <c r="S911" s="840"/>
      <c r="T911" s="840"/>
      <c r="U911" s="840"/>
      <c r="V911" s="840"/>
      <c r="W911" s="840"/>
      <c r="X911" s="840"/>
      <c r="Y911" s="840"/>
      <c r="Z911" s="840"/>
      <c r="AA911" s="840"/>
      <c r="AB911" s="840"/>
      <c r="AC911" s="840"/>
      <c r="AD911" s="888"/>
      <c r="AE911" s="840"/>
      <c r="AF911" s="840"/>
      <c r="AG911" s="840"/>
      <c r="AH911" s="840"/>
      <c r="AI911" s="888"/>
      <c r="AJ911" s="840"/>
    </row>
    <row r="912" spans="1:36" ht="15.75" customHeight="1">
      <c r="A912" s="840"/>
      <c r="B912" s="840"/>
      <c r="C912" s="840"/>
      <c r="D912" s="840"/>
      <c r="E912" s="840"/>
      <c r="F912" s="840"/>
      <c r="G912" s="840"/>
      <c r="H912" s="840"/>
      <c r="I912" s="840"/>
      <c r="J912" s="840"/>
      <c r="K912" s="840"/>
      <c r="L912" s="840"/>
      <c r="M912" s="840"/>
      <c r="N912" s="840"/>
      <c r="O912" s="840"/>
      <c r="P912" s="890"/>
      <c r="Q912" s="890"/>
      <c r="R912" s="840"/>
      <c r="S912" s="840"/>
      <c r="T912" s="840"/>
      <c r="U912" s="840"/>
      <c r="V912" s="840"/>
      <c r="W912" s="840"/>
      <c r="X912" s="840"/>
      <c r="Y912" s="840"/>
      <c r="Z912" s="840"/>
      <c r="AA912" s="840"/>
      <c r="AB912" s="840"/>
      <c r="AC912" s="840"/>
      <c r="AD912" s="888"/>
      <c r="AE912" s="840"/>
      <c r="AF912" s="840"/>
      <c r="AG912" s="840"/>
      <c r="AH912" s="840"/>
      <c r="AI912" s="888"/>
      <c r="AJ912" s="840"/>
    </row>
    <row r="913" spans="1:36" ht="15.75" customHeight="1">
      <c r="A913" s="840"/>
      <c r="B913" s="840"/>
      <c r="C913" s="840"/>
      <c r="D913" s="840"/>
      <c r="E913" s="840"/>
      <c r="F913" s="840"/>
      <c r="G913" s="840"/>
      <c r="H913" s="840"/>
      <c r="I913" s="840"/>
      <c r="J913" s="840"/>
      <c r="K913" s="840"/>
      <c r="L913" s="840"/>
      <c r="M913" s="840"/>
      <c r="N913" s="840"/>
      <c r="O913" s="840"/>
      <c r="P913" s="890"/>
      <c r="Q913" s="890"/>
      <c r="R913" s="840"/>
      <c r="S913" s="840"/>
      <c r="T913" s="840"/>
      <c r="U913" s="840"/>
      <c r="V913" s="840"/>
      <c r="W913" s="840"/>
      <c r="X913" s="840"/>
      <c r="Y913" s="840"/>
      <c r="Z913" s="840"/>
      <c r="AA913" s="840"/>
      <c r="AB913" s="840"/>
      <c r="AC913" s="840"/>
      <c r="AD913" s="888"/>
      <c r="AE913" s="840"/>
      <c r="AF913" s="840"/>
      <c r="AG913" s="840"/>
      <c r="AH913" s="840"/>
      <c r="AI913" s="888"/>
      <c r="AJ913" s="840"/>
    </row>
    <row r="914" spans="1:36" ht="15.75" customHeight="1">
      <c r="A914" s="840"/>
      <c r="B914" s="840"/>
      <c r="C914" s="840"/>
      <c r="D914" s="840"/>
      <c r="E914" s="840"/>
      <c r="F914" s="840"/>
      <c r="G914" s="840"/>
      <c r="H914" s="840"/>
      <c r="I914" s="840"/>
      <c r="J914" s="840"/>
      <c r="K914" s="840"/>
      <c r="L914" s="840"/>
      <c r="M914" s="840"/>
      <c r="N914" s="840"/>
      <c r="O914" s="840"/>
      <c r="P914" s="890"/>
      <c r="Q914" s="890"/>
      <c r="R914" s="840"/>
      <c r="S914" s="840"/>
      <c r="T914" s="840"/>
      <c r="U914" s="840"/>
      <c r="V914" s="840"/>
      <c r="W914" s="840"/>
      <c r="X914" s="840"/>
      <c r="Y914" s="840"/>
      <c r="Z914" s="840"/>
      <c r="AA914" s="840"/>
      <c r="AB914" s="840"/>
      <c r="AC914" s="840"/>
      <c r="AD914" s="888"/>
      <c r="AE914" s="840"/>
      <c r="AF914" s="840"/>
      <c r="AG914" s="840"/>
      <c r="AH914" s="840"/>
      <c r="AI914" s="888"/>
      <c r="AJ914" s="840"/>
    </row>
    <row r="915" spans="1:36" ht="15.75" customHeight="1">
      <c r="A915" s="840"/>
      <c r="B915" s="840"/>
      <c r="C915" s="840"/>
      <c r="D915" s="840"/>
      <c r="E915" s="840"/>
      <c r="F915" s="840"/>
      <c r="G915" s="840"/>
      <c r="H915" s="840"/>
      <c r="I915" s="840"/>
      <c r="J915" s="840"/>
      <c r="K915" s="840"/>
      <c r="L915" s="840"/>
      <c r="M915" s="840"/>
      <c r="N915" s="840"/>
      <c r="O915" s="840"/>
      <c r="P915" s="890"/>
      <c r="Q915" s="890"/>
      <c r="R915" s="840"/>
      <c r="S915" s="840"/>
      <c r="T915" s="840"/>
      <c r="U915" s="840"/>
      <c r="V915" s="840"/>
      <c r="W915" s="840"/>
      <c r="X915" s="840"/>
      <c r="Y915" s="840"/>
      <c r="Z915" s="840"/>
      <c r="AA915" s="840"/>
      <c r="AB915" s="840"/>
      <c r="AC915" s="840"/>
      <c r="AD915" s="888"/>
      <c r="AE915" s="840"/>
      <c r="AF915" s="840"/>
      <c r="AG915" s="840"/>
      <c r="AH915" s="840"/>
      <c r="AI915" s="888"/>
      <c r="AJ915" s="840"/>
    </row>
    <row r="916" spans="1:36" ht="15.75" customHeight="1">
      <c r="A916" s="840"/>
      <c r="B916" s="840"/>
      <c r="C916" s="840"/>
      <c r="D916" s="840"/>
      <c r="E916" s="840"/>
      <c r="F916" s="840"/>
      <c r="G916" s="840"/>
      <c r="H916" s="840"/>
      <c r="I916" s="840"/>
      <c r="J916" s="840"/>
      <c r="K916" s="840"/>
      <c r="L916" s="840"/>
      <c r="M916" s="840"/>
      <c r="N916" s="840"/>
      <c r="O916" s="840"/>
      <c r="P916" s="890"/>
      <c r="Q916" s="890"/>
      <c r="R916" s="840"/>
      <c r="S916" s="840"/>
      <c r="T916" s="840"/>
      <c r="U916" s="840"/>
      <c r="V916" s="840"/>
      <c r="W916" s="840"/>
      <c r="X916" s="840"/>
      <c r="Y916" s="840"/>
      <c r="Z916" s="840"/>
      <c r="AA916" s="840"/>
      <c r="AB916" s="840"/>
      <c r="AC916" s="840"/>
      <c r="AD916" s="888"/>
      <c r="AE916" s="840"/>
      <c r="AF916" s="840"/>
      <c r="AG916" s="840"/>
      <c r="AH916" s="840"/>
      <c r="AI916" s="888"/>
      <c r="AJ916" s="840"/>
    </row>
    <row r="917" spans="1:36" ht="15.75" customHeight="1">
      <c r="A917" s="840"/>
      <c r="B917" s="840"/>
      <c r="C917" s="840"/>
      <c r="D917" s="840"/>
      <c r="E917" s="840"/>
      <c r="F917" s="840"/>
      <c r="G917" s="840"/>
      <c r="H917" s="840"/>
      <c r="I917" s="840"/>
      <c r="J917" s="840"/>
      <c r="K917" s="840"/>
      <c r="L917" s="840"/>
      <c r="M917" s="840"/>
      <c r="N917" s="840"/>
      <c r="O917" s="840"/>
      <c r="P917" s="890"/>
      <c r="Q917" s="890"/>
      <c r="R917" s="840"/>
      <c r="S917" s="840"/>
      <c r="T917" s="840"/>
      <c r="U917" s="840"/>
      <c r="V917" s="840"/>
      <c r="W917" s="840"/>
      <c r="X917" s="840"/>
      <c r="Y917" s="840"/>
      <c r="Z917" s="840"/>
      <c r="AA917" s="840"/>
      <c r="AB917" s="840"/>
      <c r="AC917" s="840"/>
      <c r="AD917" s="888"/>
      <c r="AE917" s="840"/>
      <c r="AF917" s="840"/>
      <c r="AG917" s="840"/>
      <c r="AH917" s="840"/>
      <c r="AI917" s="888"/>
      <c r="AJ917" s="840"/>
    </row>
    <row r="918" spans="1:36" ht="15.75" customHeight="1">
      <c r="A918" s="840"/>
      <c r="B918" s="840"/>
      <c r="C918" s="840"/>
      <c r="D918" s="840"/>
      <c r="E918" s="840"/>
      <c r="F918" s="840"/>
      <c r="G918" s="840"/>
      <c r="H918" s="840"/>
      <c r="I918" s="840"/>
      <c r="J918" s="840"/>
      <c r="K918" s="840"/>
      <c r="L918" s="840"/>
      <c r="M918" s="840"/>
      <c r="N918" s="840"/>
      <c r="O918" s="840"/>
      <c r="P918" s="890"/>
      <c r="Q918" s="890"/>
      <c r="R918" s="840"/>
      <c r="S918" s="840"/>
      <c r="T918" s="840"/>
      <c r="U918" s="840"/>
      <c r="V918" s="840"/>
      <c r="W918" s="840"/>
      <c r="X918" s="840"/>
      <c r="Y918" s="840"/>
      <c r="Z918" s="840"/>
      <c r="AA918" s="840"/>
      <c r="AB918" s="840"/>
      <c r="AC918" s="840"/>
      <c r="AD918" s="888"/>
      <c r="AE918" s="840"/>
      <c r="AF918" s="840"/>
      <c r="AG918" s="840"/>
      <c r="AH918" s="840"/>
      <c r="AI918" s="888"/>
      <c r="AJ918" s="840"/>
    </row>
    <row r="919" spans="1:36" ht="15.75" customHeight="1">
      <c r="A919" s="840"/>
      <c r="B919" s="840"/>
      <c r="C919" s="840"/>
      <c r="D919" s="840"/>
      <c r="E919" s="840"/>
      <c r="F919" s="840"/>
      <c r="G919" s="840"/>
      <c r="H919" s="840"/>
      <c r="I919" s="840"/>
      <c r="J919" s="840"/>
      <c r="K919" s="840"/>
      <c r="L919" s="840"/>
      <c r="M919" s="840"/>
      <c r="N919" s="840"/>
      <c r="O919" s="840"/>
      <c r="P919" s="890"/>
      <c r="Q919" s="890"/>
      <c r="R919" s="840"/>
      <c r="S919" s="840"/>
      <c r="T919" s="840"/>
      <c r="U919" s="840"/>
      <c r="V919" s="840"/>
      <c r="W919" s="840"/>
      <c r="X919" s="840"/>
      <c r="Y919" s="840"/>
      <c r="Z919" s="840"/>
      <c r="AA919" s="840"/>
      <c r="AB919" s="840"/>
      <c r="AC919" s="840"/>
      <c r="AD919" s="888"/>
      <c r="AE919" s="840"/>
      <c r="AF919" s="840"/>
      <c r="AG919" s="840"/>
      <c r="AH919" s="840"/>
      <c r="AI919" s="888"/>
      <c r="AJ919" s="840"/>
    </row>
    <row r="920" spans="1:36" ht="15.75" customHeight="1">
      <c r="A920" s="840"/>
      <c r="B920" s="840"/>
      <c r="C920" s="840"/>
      <c r="D920" s="840"/>
      <c r="E920" s="840"/>
      <c r="F920" s="840"/>
      <c r="G920" s="840"/>
      <c r="H920" s="840"/>
      <c r="I920" s="840"/>
      <c r="J920" s="840"/>
      <c r="K920" s="840"/>
      <c r="L920" s="840"/>
      <c r="M920" s="840"/>
      <c r="N920" s="840"/>
      <c r="O920" s="840"/>
      <c r="P920" s="890"/>
      <c r="Q920" s="890"/>
      <c r="R920" s="840"/>
      <c r="S920" s="840"/>
      <c r="T920" s="840"/>
      <c r="U920" s="840"/>
      <c r="V920" s="840"/>
      <c r="W920" s="840"/>
      <c r="X920" s="840"/>
      <c r="Y920" s="840"/>
      <c r="Z920" s="840"/>
      <c r="AA920" s="840"/>
      <c r="AB920" s="840"/>
      <c r="AC920" s="840"/>
      <c r="AD920" s="888"/>
      <c r="AE920" s="840"/>
      <c r="AF920" s="840"/>
      <c r="AG920" s="840"/>
      <c r="AH920" s="840"/>
      <c r="AI920" s="888"/>
      <c r="AJ920" s="840"/>
    </row>
    <row r="921" spans="1:36" ht="15.75" customHeight="1">
      <c r="A921" s="840"/>
      <c r="B921" s="840"/>
      <c r="C921" s="840"/>
      <c r="D921" s="840"/>
      <c r="E921" s="840"/>
      <c r="F921" s="840"/>
      <c r="G921" s="840"/>
      <c r="H921" s="840"/>
      <c r="I921" s="840"/>
      <c r="J921" s="840"/>
      <c r="K921" s="840"/>
      <c r="L921" s="840"/>
      <c r="M921" s="840"/>
      <c r="N921" s="840"/>
      <c r="O921" s="840"/>
      <c r="P921" s="890"/>
      <c r="Q921" s="890"/>
      <c r="R921" s="840"/>
      <c r="S921" s="840"/>
      <c r="T921" s="840"/>
      <c r="U921" s="840"/>
      <c r="V921" s="840"/>
      <c r="W921" s="840"/>
      <c r="X921" s="840"/>
      <c r="Y921" s="840"/>
      <c r="Z921" s="840"/>
      <c r="AA921" s="840"/>
      <c r="AB921" s="840"/>
      <c r="AC921" s="840"/>
      <c r="AD921" s="888"/>
      <c r="AE921" s="840"/>
      <c r="AF921" s="840"/>
      <c r="AG921" s="840"/>
      <c r="AH921" s="840"/>
      <c r="AI921" s="888"/>
      <c r="AJ921" s="840"/>
    </row>
    <row r="922" spans="1:36" ht="15.75" customHeight="1">
      <c r="A922" s="840"/>
      <c r="B922" s="840"/>
      <c r="C922" s="840"/>
      <c r="D922" s="840"/>
      <c r="E922" s="840"/>
      <c r="F922" s="840"/>
      <c r="G922" s="840"/>
      <c r="H922" s="840"/>
      <c r="I922" s="840"/>
      <c r="J922" s="840"/>
      <c r="K922" s="840"/>
      <c r="L922" s="840"/>
      <c r="M922" s="840"/>
      <c r="N922" s="840"/>
      <c r="O922" s="840"/>
      <c r="P922" s="890"/>
      <c r="Q922" s="890"/>
      <c r="R922" s="840"/>
      <c r="S922" s="840"/>
      <c r="T922" s="840"/>
      <c r="U922" s="840"/>
      <c r="V922" s="840"/>
      <c r="W922" s="840"/>
      <c r="X922" s="840"/>
      <c r="Y922" s="840"/>
      <c r="Z922" s="840"/>
      <c r="AA922" s="840"/>
      <c r="AB922" s="840"/>
      <c r="AC922" s="840"/>
      <c r="AD922" s="888"/>
      <c r="AE922" s="840"/>
      <c r="AF922" s="840"/>
      <c r="AG922" s="840"/>
      <c r="AH922" s="840"/>
      <c r="AI922" s="888"/>
      <c r="AJ922" s="840"/>
    </row>
    <row r="923" spans="1:36" ht="15.75" customHeight="1">
      <c r="A923" s="840"/>
      <c r="B923" s="840"/>
      <c r="C923" s="840"/>
      <c r="D923" s="840"/>
      <c r="E923" s="840"/>
      <c r="F923" s="840"/>
      <c r="G923" s="840"/>
      <c r="H923" s="840"/>
      <c r="I923" s="840"/>
      <c r="J923" s="840"/>
      <c r="K923" s="840"/>
      <c r="L923" s="840"/>
      <c r="M923" s="840"/>
      <c r="N923" s="840"/>
      <c r="O923" s="840"/>
      <c r="P923" s="890"/>
      <c r="Q923" s="890"/>
      <c r="R923" s="840"/>
      <c r="S923" s="840"/>
      <c r="T923" s="840"/>
      <c r="U923" s="840"/>
      <c r="V923" s="840"/>
      <c r="W923" s="840"/>
      <c r="X923" s="840"/>
      <c r="Y923" s="840"/>
      <c r="Z923" s="840"/>
      <c r="AA923" s="840"/>
      <c r="AB923" s="840"/>
      <c r="AC923" s="840"/>
      <c r="AD923" s="888"/>
      <c r="AE923" s="840"/>
      <c r="AF923" s="840"/>
      <c r="AG923" s="840"/>
      <c r="AH923" s="840"/>
      <c r="AI923" s="888"/>
      <c r="AJ923" s="840"/>
    </row>
    <row r="924" spans="1:36" ht="15.75" customHeight="1">
      <c r="A924" s="840"/>
      <c r="B924" s="840"/>
      <c r="C924" s="840"/>
      <c r="D924" s="840"/>
      <c r="E924" s="840"/>
      <c r="F924" s="840"/>
      <c r="G924" s="840"/>
      <c r="H924" s="840"/>
      <c r="I924" s="840"/>
      <c r="J924" s="840"/>
      <c r="K924" s="840"/>
      <c r="L924" s="840"/>
      <c r="M924" s="840"/>
      <c r="N924" s="840"/>
      <c r="O924" s="840"/>
      <c r="P924" s="890"/>
      <c r="Q924" s="890"/>
      <c r="R924" s="840"/>
      <c r="S924" s="840"/>
      <c r="T924" s="840"/>
      <c r="U924" s="840"/>
      <c r="V924" s="840"/>
      <c r="W924" s="840"/>
      <c r="X924" s="840"/>
      <c r="Y924" s="840"/>
      <c r="Z924" s="840"/>
      <c r="AA924" s="840"/>
      <c r="AB924" s="840"/>
      <c r="AC924" s="840"/>
      <c r="AD924" s="888"/>
      <c r="AE924" s="840"/>
      <c r="AF924" s="840"/>
      <c r="AG924" s="840"/>
      <c r="AH924" s="840"/>
      <c r="AI924" s="888"/>
      <c r="AJ924" s="840"/>
    </row>
    <row r="925" spans="1:36" ht="15.75" customHeight="1">
      <c r="A925" s="840"/>
      <c r="B925" s="840"/>
      <c r="C925" s="840"/>
      <c r="D925" s="840"/>
      <c r="E925" s="840"/>
      <c r="F925" s="840"/>
      <c r="G925" s="840"/>
      <c r="H925" s="840"/>
      <c r="I925" s="840"/>
      <c r="J925" s="840"/>
      <c r="K925" s="840"/>
      <c r="L925" s="840"/>
      <c r="M925" s="840"/>
      <c r="N925" s="840"/>
      <c r="O925" s="840"/>
      <c r="P925" s="890"/>
      <c r="Q925" s="890"/>
      <c r="R925" s="840"/>
      <c r="S925" s="840"/>
      <c r="T925" s="840"/>
      <c r="U925" s="840"/>
      <c r="V925" s="840"/>
      <c r="W925" s="840"/>
      <c r="X925" s="840"/>
      <c r="Y925" s="840"/>
      <c r="Z925" s="840"/>
      <c r="AA925" s="840"/>
      <c r="AB925" s="840"/>
      <c r="AC925" s="840"/>
      <c r="AD925" s="888"/>
      <c r="AE925" s="840"/>
      <c r="AF925" s="840"/>
      <c r="AG925" s="840"/>
      <c r="AH925" s="840"/>
      <c r="AI925" s="888"/>
      <c r="AJ925" s="840"/>
    </row>
    <row r="926" spans="1:36" ht="15.75" customHeight="1">
      <c r="A926" s="840"/>
      <c r="B926" s="840"/>
      <c r="C926" s="840"/>
      <c r="D926" s="840"/>
      <c r="E926" s="840"/>
      <c r="F926" s="840"/>
      <c r="G926" s="840"/>
      <c r="H926" s="840"/>
      <c r="I926" s="840"/>
      <c r="J926" s="840"/>
      <c r="K926" s="840"/>
      <c r="L926" s="840"/>
      <c r="M926" s="840"/>
      <c r="N926" s="840"/>
      <c r="O926" s="840"/>
      <c r="P926" s="890"/>
      <c r="Q926" s="890"/>
      <c r="R926" s="840"/>
      <c r="S926" s="840"/>
      <c r="T926" s="840"/>
      <c r="U926" s="840"/>
      <c r="V926" s="840"/>
      <c r="W926" s="840"/>
      <c r="X926" s="840"/>
      <c r="Y926" s="840"/>
      <c r="Z926" s="840"/>
      <c r="AA926" s="840"/>
      <c r="AB926" s="840"/>
      <c r="AC926" s="840"/>
      <c r="AD926" s="888"/>
      <c r="AE926" s="840"/>
      <c r="AF926" s="840"/>
      <c r="AG926" s="840"/>
      <c r="AH926" s="840"/>
      <c r="AI926" s="888"/>
      <c r="AJ926" s="840"/>
    </row>
    <row r="927" spans="1:36" ht="15.75" customHeight="1">
      <c r="A927" s="840"/>
      <c r="B927" s="840"/>
      <c r="C927" s="840"/>
      <c r="D927" s="840"/>
      <c r="E927" s="840"/>
      <c r="F927" s="840"/>
      <c r="G927" s="840"/>
      <c r="H927" s="840"/>
      <c r="I927" s="840"/>
      <c r="J927" s="840"/>
      <c r="K927" s="840"/>
      <c r="L927" s="840"/>
      <c r="M927" s="840"/>
      <c r="N927" s="840"/>
      <c r="O927" s="840"/>
      <c r="P927" s="890"/>
      <c r="Q927" s="890"/>
      <c r="R927" s="840"/>
      <c r="S927" s="840"/>
      <c r="T927" s="840"/>
      <c r="U927" s="840"/>
      <c r="V927" s="840"/>
      <c r="W927" s="840"/>
      <c r="X927" s="840"/>
      <c r="Y927" s="840"/>
      <c r="Z927" s="840"/>
      <c r="AA927" s="840"/>
      <c r="AB927" s="840"/>
      <c r="AC927" s="840"/>
      <c r="AD927" s="888"/>
      <c r="AE927" s="840"/>
      <c r="AF927" s="840"/>
      <c r="AG927" s="840"/>
      <c r="AH927" s="840"/>
      <c r="AI927" s="888"/>
      <c r="AJ927" s="840"/>
    </row>
    <row r="928" spans="1:36" ht="15.75" customHeight="1">
      <c r="A928" s="840"/>
      <c r="B928" s="840"/>
      <c r="C928" s="840"/>
      <c r="D928" s="840"/>
      <c r="E928" s="840"/>
      <c r="F928" s="840"/>
      <c r="G928" s="840"/>
      <c r="H928" s="840"/>
      <c r="I928" s="840"/>
      <c r="J928" s="840"/>
      <c r="K928" s="840"/>
      <c r="L928" s="840"/>
      <c r="M928" s="840"/>
      <c r="N928" s="840"/>
      <c r="O928" s="840"/>
      <c r="P928" s="890"/>
      <c r="Q928" s="890"/>
      <c r="R928" s="840"/>
      <c r="S928" s="840"/>
      <c r="T928" s="840"/>
      <c r="U928" s="840"/>
      <c r="V928" s="840"/>
      <c r="W928" s="840"/>
      <c r="X928" s="840"/>
      <c r="Y928" s="840"/>
      <c r="Z928" s="840"/>
      <c r="AA928" s="840"/>
      <c r="AB928" s="840"/>
      <c r="AC928" s="840"/>
      <c r="AD928" s="888"/>
      <c r="AE928" s="840"/>
      <c r="AF928" s="840"/>
      <c r="AG928" s="840"/>
      <c r="AH928" s="840"/>
      <c r="AI928" s="888"/>
      <c r="AJ928" s="840"/>
    </row>
    <row r="929" spans="1:36" ht="15.75" customHeight="1">
      <c r="A929" s="840"/>
      <c r="B929" s="840"/>
      <c r="C929" s="840"/>
      <c r="D929" s="840"/>
      <c r="E929" s="840"/>
      <c r="F929" s="840"/>
      <c r="G929" s="840"/>
      <c r="H929" s="840"/>
      <c r="I929" s="840"/>
      <c r="J929" s="840"/>
      <c r="K929" s="840"/>
      <c r="L929" s="840"/>
      <c r="M929" s="840"/>
      <c r="N929" s="840"/>
      <c r="O929" s="840"/>
      <c r="P929" s="890"/>
      <c r="Q929" s="890"/>
      <c r="R929" s="840"/>
      <c r="S929" s="840"/>
      <c r="T929" s="840"/>
      <c r="U929" s="840"/>
      <c r="V929" s="840"/>
      <c r="W929" s="840"/>
      <c r="X929" s="840"/>
      <c r="Y929" s="840"/>
      <c r="Z929" s="840"/>
      <c r="AA929" s="840"/>
      <c r="AB929" s="840"/>
      <c r="AC929" s="840"/>
      <c r="AD929" s="888"/>
      <c r="AE929" s="840"/>
      <c r="AF929" s="840"/>
      <c r="AG929" s="840"/>
      <c r="AH929" s="840"/>
      <c r="AI929" s="888"/>
      <c r="AJ929" s="840"/>
    </row>
    <row r="930" spans="1:36" ht="15.75" customHeight="1">
      <c r="A930" s="840"/>
      <c r="B930" s="840"/>
      <c r="C930" s="840"/>
      <c r="D930" s="840"/>
      <c r="E930" s="840"/>
      <c r="F930" s="840"/>
      <c r="G930" s="840"/>
      <c r="H930" s="840"/>
      <c r="I930" s="840"/>
      <c r="J930" s="840"/>
      <c r="K930" s="840"/>
      <c r="L930" s="840"/>
      <c r="M930" s="840"/>
      <c r="N930" s="840"/>
      <c r="O930" s="840"/>
      <c r="P930" s="890"/>
      <c r="Q930" s="890"/>
      <c r="R930" s="840"/>
      <c r="S930" s="840"/>
      <c r="T930" s="840"/>
      <c r="U930" s="840"/>
      <c r="V930" s="840"/>
      <c r="W930" s="840"/>
      <c r="X930" s="840"/>
      <c r="Y930" s="840"/>
      <c r="Z930" s="840"/>
      <c r="AA930" s="840"/>
      <c r="AB930" s="840"/>
      <c r="AC930" s="840"/>
      <c r="AD930" s="888"/>
      <c r="AE930" s="840"/>
      <c r="AF930" s="840"/>
      <c r="AG930" s="840"/>
      <c r="AH930" s="840"/>
      <c r="AI930" s="888"/>
      <c r="AJ930" s="840"/>
    </row>
    <row r="931" spans="1:36" ht="15.75" customHeight="1">
      <c r="A931" s="840"/>
      <c r="B931" s="840"/>
      <c r="C931" s="840"/>
      <c r="D931" s="840"/>
      <c r="E931" s="840"/>
      <c r="F931" s="840"/>
      <c r="G931" s="840"/>
      <c r="H931" s="840"/>
      <c r="I931" s="840"/>
      <c r="J931" s="840"/>
      <c r="K931" s="840"/>
      <c r="L931" s="840"/>
      <c r="M931" s="840"/>
      <c r="N931" s="840"/>
      <c r="O931" s="840"/>
      <c r="P931" s="890"/>
      <c r="Q931" s="890"/>
      <c r="R931" s="840"/>
      <c r="S931" s="840"/>
      <c r="T931" s="840"/>
      <c r="U931" s="840"/>
      <c r="V931" s="840"/>
      <c r="W931" s="840"/>
      <c r="X931" s="840"/>
      <c r="Y931" s="840"/>
      <c r="Z931" s="840"/>
      <c r="AA931" s="840"/>
      <c r="AB931" s="840"/>
      <c r="AC931" s="840"/>
      <c r="AD931" s="888"/>
      <c r="AE931" s="840"/>
      <c r="AF931" s="840"/>
      <c r="AG931" s="840"/>
      <c r="AH931" s="840"/>
      <c r="AI931" s="888"/>
      <c r="AJ931" s="840"/>
    </row>
    <row r="932" spans="1:36" ht="15.75" customHeight="1">
      <c r="A932" s="840"/>
      <c r="B932" s="840"/>
      <c r="C932" s="840"/>
      <c r="D932" s="840"/>
      <c r="E932" s="840"/>
      <c r="F932" s="840"/>
      <c r="G932" s="840"/>
      <c r="H932" s="840"/>
      <c r="I932" s="840"/>
      <c r="J932" s="840"/>
      <c r="K932" s="840"/>
      <c r="L932" s="840"/>
      <c r="M932" s="840"/>
      <c r="N932" s="840"/>
      <c r="O932" s="840"/>
      <c r="P932" s="890"/>
      <c r="Q932" s="890"/>
      <c r="R932" s="840"/>
      <c r="S932" s="840"/>
      <c r="T932" s="840"/>
      <c r="U932" s="840"/>
      <c r="V932" s="840"/>
      <c r="W932" s="840"/>
      <c r="X932" s="840"/>
      <c r="Y932" s="840"/>
      <c r="Z932" s="840"/>
      <c r="AA932" s="840"/>
      <c r="AB932" s="840"/>
      <c r="AC932" s="840"/>
      <c r="AD932" s="888"/>
      <c r="AE932" s="840"/>
      <c r="AF932" s="840"/>
      <c r="AG932" s="840"/>
      <c r="AH932" s="840"/>
      <c r="AI932" s="888"/>
      <c r="AJ932" s="840"/>
    </row>
    <row r="933" spans="1:36" ht="15.75" customHeight="1">
      <c r="A933" s="840"/>
      <c r="B933" s="840"/>
      <c r="C933" s="840"/>
      <c r="D933" s="840"/>
      <c r="E933" s="840"/>
      <c r="F933" s="840"/>
      <c r="G933" s="840"/>
      <c r="H933" s="840"/>
      <c r="I933" s="840"/>
      <c r="J933" s="840"/>
      <c r="K933" s="840"/>
      <c r="L933" s="840"/>
      <c r="M933" s="840"/>
      <c r="N933" s="840"/>
      <c r="O933" s="840"/>
      <c r="P933" s="890"/>
      <c r="Q933" s="890"/>
      <c r="R933" s="840"/>
      <c r="S933" s="840"/>
      <c r="T933" s="840"/>
      <c r="U933" s="840"/>
      <c r="V933" s="840"/>
      <c r="W933" s="840"/>
      <c r="X933" s="840"/>
      <c r="Y933" s="840"/>
      <c r="Z933" s="840"/>
      <c r="AA933" s="840"/>
      <c r="AB933" s="840"/>
      <c r="AC933" s="840"/>
      <c r="AD933" s="888"/>
      <c r="AE933" s="840"/>
      <c r="AF933" s="840"/>
      <c r="AG933" s="840"/>
      <c r="AH933" s="840"/>
      <c r="AI933" s="888"/>
      <c r="AJ933" s="840"/>
    </row>
    <row r="934" spans="1:36" ht="15.75" customHeight="1">
      <c r="A934" s="840"/>
      <c r="B934" s="840"/>
      <c r="C934" s="840"/>
      <c r="D934" s="840"/>
      <c r="E934" s="840"/>
      <c r="F934" s="840"/>
      <c r="G934" s="840"/>
      <c r="H934" s="840"/>
      <c r="I934" s="840"/>
      <c r="J934" s="840"/>
      <c r="K934" s="840"/>
      <c r="L934" s="840"/>
      <c r="M934" s="840"/>
      <c r="N934" s="840"/>
      <c r="O934" s="840"/>
      <c r="P934" s="890"/>
      <c r="Q934" s="890"/>
      <c r="R934" s="840"/>
      <c r="S934" s="840"/>
      <c r="T934" s="840"/>
      <c r="U934" s="840"/>
      <c r="V934" s="840"/>
      <c r="W934" s="840"/>
      <c r="X934" s="840"/>
      <c r="Y934" s="840"/>
      <c r="Z934" s="840"/>
      <c r="AA934" s="840"/>
      <c r="AB934" s="840"/>
      <c r="AC934" s="840"/>
      <c r="AD934" s="888"/>
      <c r="AE934" s="840"/>
      <c r="AF934" s="840"/>
      <c r="AG934" s="840"/>
      <c r="AH934" s="840"/>
      <c r="AI934" s="888"/>
      <c r="AJ934" s="840"/>
    </row>
    <row r="935" spans="1:36" ht="15.75" customHeight="1">
      <c r="A935" s="840"/>
      <c r="B935" s="840"/>
      <c r="C935" s="840"/>
      <c r="D935" s="840"/>
      <c r="E935" s="840"/>
      <c r="F935" s="840"/>
      <c r="G935" s="840"/>
      <c r="H935" s="840"/>
      <c r="I935" s="840"/>
      <c r="J935" s="840"/>
      <c r="K935" s="840"/>
      <c r="L935" s="840"/>
      <c r="M935" s="840"/>
      <c r="N935" s="840"/>
      <c r="O935" s="840"/>
      <c r="P935" s="890"/>
      <c r="Q935" s="890"/>
      <c r="R935" s="840"/>
      <c r="S935" s="840"/>
      <c r="T935" s="840"/>
      <c r="U935" s="840"/>
      <c r="V935" s="840"/>
      <c r="W935" s="840"/>
      <c r="X935" s="840"/>
      <c r="Y935" s="840"/>
      <c r="Z935" s="840"/>
      <c r="AA935" s="840"/>
      <c r="AB935" s="840"/>
      <c r="AC935" s="840"/>
      <c r="AD935" s="888"/>
      <c r="AE935" s="840"/>
      <c r="AF935" s="840"/>
      <c r="AG935" s="840"/>
      <c r="AH935" s="840"/>
      <c r="AI935" s="888"/>
      <c r="AJ935" s="840"/>
    </row>
    <row r="936" spans="1:36" ht="15.75" customHeight="1">
      <c r="A936" s="840"/>
      <c r="B936" s="840"/>
      <c r="C936" s="840"/>
      <c r="D936" s="840"/>
      <c r="E936" s="840"/>
      <c r="F936" s="840"/>
      <c r="G936" s="840"/>
      <c r="H936" s="840"/>
      <c r="I936" s="840"/>
      <c r="J936" s="840"/>
      <c r="K936" s="840"/>
      <c r="L936" s="840"/>
      <c r="M936" s="840"/>
      <c r="N936" s="840"/>
      <c r="O936" s="840"/>
      <c r="P936" s="890"/>
      <c r="Q936" s="890"/>
      <c r="R936" s="840"/>
      <c r="S936" s="840"/>
      <c r="T936" s="840"/>
      <c r="U936" s="840"/>
      <c r="V936" s="840"/>
      <c r="W936" s="840"/>
      <c r="X936" s="840"/>
      <c r="Y936" s="840"/>
      <c r="Z936" s="840"/>
      <c r="AA936" s="840"/>
      <c r="AB936" s="840"/>
      <c r="AC936" s="840"/>
      <c r="AD936" s="888"/>
      <c r="AE936" s="840"/>
      <c r="AF936" s="840"/>
      <c r="AG936" s="840"/>
      <c r="AH936" s="840"/>
      <c r="AI936" s="888"/>
      <c r="AJ936" s="840"/>
    </row>
    <row r="937" spans="1:36" ht="15.75" customHeight="1">
      <c r="A937" s="840"/>
      <c r="B937" s="840"/>
      <c r="C937" s="840"/>
      <c r="D937" s="840"/>
      <c r="E937" s="840"/>
      <c r="F937" s="840"/>
      <c r="G937" s="840"/>
      <c r="H937" s="840"/>
      <c r="I937" s="840"/>
      <c r="J937" s="840"/>
      <c r="K937" s="840"/>
      <c r="L937" s="840"/>
      <c r="M937" s="840"/>
      <c r="N937" s="840"/>
      <c r="O937" s="840"/>
      <c r="P937" s="890"/>
      <c r="Q937" s="890"/>
      <c r="R937" s="840"/>
      <c r="S937" s="840"/>
      <c r="T937" s="840"/>
      <c r="U937" s="840"/>
      <c r="V937" s="840"/>
      <c r="W937" s="840"/>
      <c r="X937" s="840"/>
      <c r="Y937" s="840"/>
      <c r="Z937" s="840"/>
      <c r="AA937" s="840"/>
      <c r="AB937" s="840"/>
      <c r="AC937" s="840"/>
      <c r="AD937" s="888"/>
      <c r="AE937" s="840"/>
      <c r="AF937" s="840"/>
      <c r="AG937" s="840"/>
      <c r="AH937" s="840"/>
      <c r="AI937" s="888"/>
      <c r="AJ937" s="840"/>
    </row>
    <row r="938" spans="1:36" ht="15.75" customHeight="1">
      <c r="A938" s="840"/>
      <c r="B938" s="840"/>
      <c r="C938" s="840"/>
      <c r="D938" s="840"/>
      <c r="E938" s="840"/>
      <c r="F938" s="840"/>
      <c r="G938" s="840"/>
      <c r="H938" s="840"/>
      <c r="I938" s="840"/>
      <c r="J938" s="840"/>
      <c r="K938" s="840"/>
      <c r="L938" s="840"/>
      <c r="M938" s="840"/>
      <c r="N938" s="840"/>
      <c r="O938" s="840"/>
      <c r="P938" s="890"/>
      <c r="Q938" s="890"/>
      <c r="R938" s="840"/>
      <c r="S938" s="840"/>
      <c r="T938" s="840"/>
      <c r="U938" s="840"/>
      <c r="V938" s="840"/>
      <c r="W938" s="840"/>
      <c r="X938" s="840"/>
      <c r="Y938" s="840"/>
      <c r="Z938" s="840"/>
      <c r="AA938" s="840"/>
      <c r="AB938" s="840"/>
      <c r="AC938" s="840"/>
      <c r="AD938" s="888"/>
      <c r="AE938" s="840"/>
      <c r="AF938" s="840"/>
      <c r="AG938" s="840"/>
      <c r="AH938" s="840"/>
      <c r="AI938" s="888"/>
      <c r="AJ938" s="840"/>
    </row>
    <row r="939" spans="1:36" ht="15.75" customHeight="1">
      <c r="A939" s="840"/>
      <c r="B939" s="840"/>
      <c r="C939" s="840"/>
      <c r="D939" s="840"/>
      <c r="E939" s="840"/>
      <c r="F939" s="840"/>
      <c r="G939" s="840"/>
      <c r="H939" s="840"/>
      <c r="I939" s="840"/>
      <c r="J939" s="840"/>
      <c r="K939" s="840"/>
      <c r="L939" s="840"/>
      <c r="M939" s="840"/>
      <c r="N939" s="840"/>
      <c r="O939" s="840"/>
      <c r="P939" s="890"/>
      <c r="Q939" s="890"/>
      <c r="R939" s="840"/>
      <c r="S939" s="840"/>
      <c r="T939" s="840"/>
      <c r="U939" s="840"/>
      <c r="V939" s="840"/>
      <c r="W939" s="840"/>
      <c r="X939" s="840"/>
      <c r="Y939" s="840"/>
      <c r="Z939" s="840"/>
      <c r="AA939" s="840"/>
      <c r="AB939" s="840"/>
      <c r="AC939" s="840"/>
      <c r="AD939" s="888"/>
      <c r="AE939" s="840"/>
      <c r="AF939" s="840"/>
      <c r="AG939" s="840"/>
      <c r="AH939" s="840"/>
      <c r="AI939" s="888"/>
      <c r="AJ939" s="840"/>
    </row>
    <row r="940" spans="1:36" ht="15.75" customHeight="1">
      <c r="A940" s="840"/>
      <c r="B940" s="840"/>
      <c r="C940" s="840"/>
      <c r="D940" s="840"/>
      <c r="E940" s="840"/>
      <c r="F940" s="840"/>
      <c r="G940" s="840"/>
      <c r="H940" s="840"/>
      <c r="I940" s="840"/>
      <c r="J940" s="840"/>
      <c r="K940" s="840"/>
      <c r="L940" s="840"/>
      <c r="M940" s="840"/>
      <c r="N940" s="840"/>
      <c r="O940" s="840"/>
      <c r="P940" s="890"/>
      <c r="Q940" s="890"/>
      <c r="R940" s="840"/>
      <c r="S940" s="840"/>
      <c r="T940" s="840"/>
      <c r="U940" s="840"/>
      <c r="V940" s="840"/>
      <c r="W940" s="840"/>
      <c r="X940" s="840"/>
      <c r="Y940" s="840"/>
      <c r="Z940" s="840"/>
      <c r="AA940" s="840"/>
      <c r="AB940" s="840"/>
      <c r="AC940" s="840"/>
      <c r="AD940" s="888"/>
      <c r="AE940" s="840"/>
      <c r="AF940" s="840"/>
      <c r="AG940" s="840"/>
      <c r="AH940" s="840"/>
      <c r="AI940" s="888"/>
      <c r="AJ940" s="840"/>
    </row>
    <row r="941" spans="1:36" ht="15.75" customHeight="1">
      <c r="A941" s="840"/>
      <c r="B941" s="840"/>
      <c r="C941" s="840"/>
      <c r="D941" s="840"/>
      <c r="E941" s="840"/>
      <c r="F941" s="840"/>
      <c r="G941" s="840"/>
      <c r="H941" s="840"/>
      <c r="I941" s="840"/>
      <c r="J941" s="840"/>
      <c r="K941" s="840"/>
      <c r="L941" s="840"/>
      <c r="M941" s="840"/>
      <c r="N941" s="840"/>
      <c r="O941" s="840"/>
      <c r="P941" s="890"/>
      <c r="Q941" s="890"/>
      <c r="R941" s="840"/>
      <c r="S941" s="840"/>
      <c r="T941" s="840"/>
      <c r="U941" s="840"/>
      <c r="V941" s="840"/>
      <c r="W941" s="840"/>
      <c r="X941" s="840"/>
      <c r="Y941" s="840"/>
      <c r="Z941" s="840"/>
      <c r="AA941" s="840"/>
      <c r="AB941" s="840"/>
      <c r="AC941" s="840"/>
      <c r="AD941" s="888"/>
      <c r="AE941" s="840"/>
      <c r="AF941" s="840"/>
      <c r="AG941" s="840"/>
      <c r="AH941" s="840"/>
      <c r="AI941" s="888"/>
      <c r="AJ941" s="840"/>
    </row>
    <row r="942" spans="1:36" ht="15.75" customHeight="1">
      <c r="A942" s="840"/>
      <c r="B942" s="840"/>
      <c r="C942" s="840"/>
      <c r="D942" s="840"/>
      <c r="E942" s="840"/>
      <c r="F942" s="840"/>
      <c r="G942" s="840"/>
      <c r="H942" s="840"/>
      <c r="I942" s="840"/>
      <c r="J942" s="840"/>
      <c r="K942" s="840"/>
      <c r="L942" s="840"/>
      <c r="M942" s="840"/>
      <c r="N942" s="840"/>
      <c r="O942" s="840"/>
      <c r="P942" s="890"/>
      <c r="Q942" s="890"/>
      <c r="R942" s="840"/>
      <c r="S942" s="840"/>
      <c r="T942" s="840"/>
      <c r="U942" s="840"/>
      <c r="V942" s="840"/>
      <c r="W942" s="840"/>
      <c r="X942" s="840"/>
      <c r="Y942" s="840"/>
      <c r="Z942" s="840"/>
      <c r="AA942" s="840"/>
      <c r="AB942" s="840"/>
      <c r="AC942" s="840"/>
      <c r="AD942" s="888"/>
      <c r="AE942" s="840"/>
      <c r="AF942" s="840"/>
      <c r="AG942" s="840"/>
      <c r="AH942" s="840"/>
      <c r="AI942" s="888"/>
      <c r="AJ942" s="840"/>
    </row>
    <row r="943" spans="1:36" ht="15.75" customHeight="1">
      <c r="A943" s="840"/>
      <c r="B943" s="840"/>
      <c r="C943" s="840"/>
      <c r="D943" s="840"/>
      <c r="E943" s="840"/>
      <c r="F943" s="840"/>
      <c r="G943" s="840"/>
      <c r="H943" s="840"/>
      <c r="I943" s="840"/>
      <c r="J943" s="840"/>
      <c r="K943" s="840"/>
      <c r="L943" s="840"/>
      <c r="M943" s="840"/>
      <c r="N943" s="840"/>
      <c r="O943" s="840"/>
      <c r="P943" s="890"/>
      <c r="Q943" s="890"/>
      <c r="R943" s="840"/>
      <c r="S943" s="840"/>
      <c r="T943" s="840"/>
      <c r="U943" s="840"/>
      <c r="V943" s="840"/>
      <c r="W943" s="840"/>
      <c r="X943" s="840"/>
      <c r="Y943" s="840"/>
      <c r="Z943" s="840"/>
      <c r="AA943" s="840"/>
      <c r="AB943" s="840"/>
      <c r="AC943" s="840"/>
      <c r="AD943" s="888"/>
      <c r="AE943" s="840"/>
      <c r="AF943" s="840"/>
      <c r="AG943" s="840"/>
      <c r="AH943" s="840"/>
      <c r="AI943" s="888"/>
      <c r="AJ943" s="840"/>
    </row>
    <row r="944" spans="1:36" ht="15.75" customHeight="1">
      <c r="A944" s="840"/>
      <c r="B944" s="840"/>
      <c r="C944" s="840"/>
      <c r="D944" s="840"/>
      <c r="E944" s="840"/>
      <c r="F944" s="840"/>
      <c r="G944" s="840"/>
      <c r="H944" s="840"/>
      <c r="I944" s="840"/>
      <c r="J944" s="840"/>
      <c r="K944" s="840"/>
      <c r="L944" s="840"/>
      <c r="M944" s="840"/>
      <c r="N944" s="840"/>
      <c r="O944" s="840"/>
      <c r="P944" s="890"/>
      <c r="Q944" s="890"/>
      <c r="R944" s="840"/>
      <c r="S944" s="840"/>
      <c r="T944" s="840"/>
      <c r="U944" s="840"/>
      <c r="V944" s="840"/>
      <c r="W944" s="840"/>
      <c r="X944" s="840"/>
      <c r="Y944" s="840"/>
      <c r="Z944" s="840"/>
      <c r="AA944" s="840"/>
      <c r="AB944" s="840"/>
      <c r="AC944" s="840"/>
      <c r="AD944" s="888"/>
      <c r="AE944" s="840"/>
      <c r="AF944" s="840"/>
      <c r="AG944" s="840"/>
      <c r="AH944" s="840"/>
      <c r="AI944" s="888"/>
      <c r="AJ944" s="840"/>
    </row>
    <row r="945" spans="1:36" ht="15.75" customHeight="1">
      <c r="A945" s="840"/>
      <c r="B945" s="840"/>
      <c r="C945" s="840"/>
      <c r="D945" s="840"/>
      <c r="E945" s="840"/>
      <c r="F945" s="840"/>
      <c r="G945" s="840"/>
      <c r="H945" s="840"/>
      <c r="I945" s="840"/>
      <c r="J945" s="840"/>
      <c r="K945" s="840"/>
      <c r="L945" s="840"/>
      <c r="M945" s="840"/>
      <c r="N945" s="840"/>
      <c r="O945" s="840"/>
      <c r="P945" s="890"/>
      <c r="Q945" s="890"/>
      <c r="R945" s="840"/>
      <c r="S945" s="840"/>
      <c r="T945" s="840"/>
      <c r="U945" s="840"/>
      <c r="V945" s="840"/>
      <c r="W945" s="840"/>
      <c r="X945" s="840"/>
      <c r="Y945" s="840"/>
      <c r="Z945" s="840"/>
      <c r="AA945" s="840"/>
      <c r="AB945" s="840"/>
      <c r="AC945" s="840"/>
      <c r="AD945" s="888"/>
      <c r="AE945" s="840"/>
      <c r="AF945" s="840"/>
      <c r="AG945" s="840"/>
      <c r="AH945" s="840"/>
      <c r="AI945" s="888"/>
      <c r="AJ945" s="840"/>
    </row>
    <row r="946" spans="1:36" ht="15.75" customHeight="1">
      <c r="A946" s="840"/>
      <c r="B946" s="840"/>
      <c r="C946" s="840"/>
      <c r="D946" s="840"/>
      <c r="E946" s="840"/>
      <c r="F946" s="840"/>
      <c r="G946" s="840"/>
      <c r="H946" s="840"/>
      <c r="I946" s="840"/>
      <c r="J946" s="840"/>
      <c r="K946" s="840"/>
      <c r="L946" s="840"/>
      <c r="M946" s="840"/>
      <c r="N946" s="840"/>
      <c r="O946" s="840"/>
      <c r="P946" s="890"/>
      <c r="Q946" s="890"/>
      <c r="R946" s="840"/>
      <c r="S946" s="840"/>
      <c r="T946" s="840"/>
      <c r="U946" s="840"/>
      <c r="V946" s="840"/>
      <c r="W946" s="840"/>
      <c r="X946" s="840"/>
      <c r="Y946" s="840"/>
      <c r="Z946" s="840"/>
      <c r="AA946" s="840"/>
      <c r="AB946" s="840"/>
      <c r="AC946" s="840"/>
      <c r="AD946" s="888"/>
      <c r="AE946" s="840"/>
      <c r="AF946" s="840"/>
      <c r="AG946" s="840"/>
      <c r="AH946" s="840"/>
      <c r="AI946" s="888"/>
      <c r="AJ946" s="840"/>
    </row>
    <row r="947" spans="1:36" ht="15.75" customHeight="1">
      <c r="A947" s="840"/>
      <c r="B947" s="840"/>
      <c r="C947" s="840"/>
      <c r="D947" s="840"/>
      <c r="E947" s="840"/>
      <c r="F947" s="840"/>
      <c r="G947" s="840"/>
      <c r="H947" s="840"/>
      <c r="I947" s="840"/>
      <c r="J947" s="840"/>
      <c r="K947" s="840"/>
      <c r="L947" s="840"/>
      <c r="M947" s="840"/>
      <c r="N947" s="840"/>
      <c r="O947" s="840"/>
      <c r="P947" s="890"/>
      <c r="Q947" s="890"/>
      <c r="R947" s="840"/>
      <c r="S947" s="840"/>
      <c r="T947" s="840"/>
      <c r="U947" s="840"/>
      <c r="V947" s="840"/>
      <c r="W947" s="840"/>
      <c r="X947" s="840"/>
      <c r="Y947" s="840"/>
      <c r="Z947" s="840"/>
      <c r="AA947" s="840"/>
      <c r="AB947" s="840"/>
      <c r="AC947" s="840"/>
      <c r="AD947" s="888"/>
      <c r="AE947" s="840"/>
      <c r="AF947" s="840"/>
      <c r="AG947" s="840"/>
      <c r="AH947" s="840"/>
      <c r="AI947" s="888"/>
      <c r="AJ947" s="840"/>
    </row>
    <row r="948" spans="1:36" ht="15.75" customHeight="1">
      <c r="A948" s="840"/>
      <c r="B948" s="840"/>
      <c r="C948" s="840"/>
      <c r="D948" s="840"/>
      <c r="E948" s="840"/>
      <c r="F948" s="840"/>
      <c r="G948" s="840"/>
      <c r="H948" s="840"/>
      <c r="I948" s="840"/>
      <c r="J948" s="840"/>
      <c r="K948" s="840"/>
      <c r="L948" s="840"/>
      <c r="M948" s="840"/>
      <c r="N948" s="840"/>
      <c r="O948" s="840"/>
      <c r="P948" s="890"/>
      <c r="Q948" s="890"/>
      <c r="R948" s="840"/>
      <c r="S948" s="840"/>
      <c r="T948" s="840"/>
      <c r="U948" s="840"/>
      <c r="V948" s="840"/>
      <c r="W948" s="840"/>
      <c r="X948" s="840"/>
      <c r="Y948" s="840"/>
      <c r="Z948" s="840"/>
      <c r="AA948" s="840"/>
      <c r="AB948" s="840"/>
      <c r="AC948" s="840"/>
      <c r="AD948" s="888"/>
      <c r="AE948" s="840"/>
      <c r="AF948" s="840"/>
      <c r="AG948" s="840"/>
      <c r="AH948" s="840"/>
      <c r="AI948" s="888"/>
      <c r="AJ948" s="840"/>
    </row>
    <row r="949" spans="1:36" ht="15.75" customHeight="1">
      <c r="A949" s="840"/>
      <c r="B949" s="840"/>
      <c r="C949" s="840"/>
      <c r="D949" s="840"/>
      <c r="E949" s="840"/>
      <c r="F949" s="840"/>
      <c r="G949" s="840"/>
      <c r="H949" s="840"/>
      <c r="I949" s="840"/>
      <c r="J949" s="840"/>
      <c r="K949" s="840"/>
      <c r="L949" s="840"/>
      <c r="M949" s="840"/>
      <c r="N949" s="840"/>
      <c r="O949" s="840"/>
      <c r="P949" s="890"/>
      <c r="Q949" s="890"/>
      <c r="R949" s="840"/>
      <c r="S949" s="840"/>
      <c r="T949" s="840"/>
      <c r="U949" s="840"/>
      <c r="V949" s="840"/>
      <c r="W949" s="840"/>
      <c r="X949" s="840"/>
      <c r="Y949" s="840"/>
      <c r="Z949" s="840"/>
      <c r="AA949" s="840"/>
      <c r="AB949" s="840"/>
      <c r="AC949" s="840"/>
      <c r="AD949" s="888"/>
      <c r="AE949" s="840"/>
      <c r="AF949" s="840"/>
      <c r="AG949" s="840"/>
      <c r="AH949" s="840"/>
      <c r="AI949" s="888"/>
      <c r="AJ949" s="840"/>
    </row>
    <row r="950" spans="1:36" ht="15.75" customHeight="1">
      <c r="A950" s="840"/>
      <c r="B950" s="840"/>
      <c r="C950" s="840"/>
      <c r="D950" s="840"/>
      <c r="E950" s="840"/>
      <c r="F950" s="840"/>
      <c r="G950" s="840"/>
      <c r="H950" s="840"/>
      <c r="I950" s="840"/>
      <c r="J950" s="840"/>
      <c r="K950" s="840"/>
      <c r="L950" s="840"/>
      <c r="M950" s="840"/>
      <c r="N950" s="840"/>
      <c r="O950" s="840"/>
      <c r="P950" s="890"/>
      <c r="Q950" s="890"/>
      <c r="R950" s="840"/>
      <c r="S950" s="840"/>
      <c r="T950" s="840"/>
      <c r="U950" s="840"/>
      <c r="V950" s="840"/>
      <c r="W950" s="840"/>
      <c r="X950" s="840"/>
      <c r="Y950" s="840"/>
      <c r="Z950" s="840"/>
      <c r="AA950" s="840"/>
      <c r="AB950" s="840"/>
      <c r="AC950" s="840"/>
      <c r="AD950" s="888"/>
      <c r="AE950" s="840"/>
      <c r="AF950" s="840"/>
      <c r="AG950" s="840"/>
      <c r="AH950" s="840"/>
      <c r="AI950" s="888"/>
      <c r="AJ950" s="840"/>
    </row>
    <row r="951" spans="1:36" ht="15.75" customHeight="1">
      <c r="A951" s="840"/>
      <c r="B951" s="840"/>
      <c r="C951" s="840"/>
      <c r="D951" s="840"/>
      <c r="E951" s="840"/>
      <c r="F951" s="840"/>
      <c r="G951" s="840"/>
      <c r="H951" s="840"/>
      <c r="I951" s="840"/>
      <c r="J951" s="840"/>
      <c r="K951" s="840"/>
      <c r="L951" s="840"/>
      <c r="M951" s="840"/>
      <c r="N951" s="840"/>
      <c r="O951" s="840"/>
      <c r="P951" s="890"/>
      <c r="Q951" s="890"/>
      <c r="R951" s="840"/>
      <c r="S951" s="840"/>
      <c r="T951" s="840"/>
      <c r="U951" s="840"/>
      <c r="V951" s="840"/>
      <c r="W951" s="840"/>
      <c r="X951" s="840"/>
      <c r="Y951" s="840"/>
      <c r="Z951" s="840"/>
      <c r="AA951" s="840"/>
      <c r="AB951" s="840"/>
      <c r="AC951" s="840"/>
      <c r="AD951" s="888"/>
      <c r="AE951" s="840"/>
      <c r="AF951" s="840"/>
      <c r="AG951" s="840"/>
      <c r="AH951" s="840"/>
      <c r="AI951" s="888"/>
      <c r="AJ951" s="840"/>
    </row>
    <row r="952" spans="1:36" ht="15.75" customHeight="1">
      <c r="A952" s="840"/>
      <c r="B952" s="840"/>
      <c r="C952" s="840"/>
      <c r="D952" s="840"/>
      <c r="E952" s="840"/>
      <c r="F952" s="840"/>
      <c r="G952" s="840"/>
      <c r="H952" s="840"/>
      <c r="I952" s="840"/>
      <c r="J952" s="840"/>
      <c r="K952" s="840"/>
      <c r="L952" s="840"/>
      <c r="M952" s="840"/>
      <c r="N952" s="840"/>
      <c r="O952" s="840"/>
      <c r="P952" s="890"/>
      <c r="Q952" s="890"/>
      <c r="R952" s="840"/>
      <c r="S952" s="840"/>
      <c r="T952" s="840"/>
      <c r="U952" s="840"/>
      <c r="V952" s="840"/>
      <c r="W952" s="840"/>
      <c r="X952" s="840"/>
      <c r="Y952" s="840"/>
      <c r="Z952" s="840"/>
      <c r="AA952" s="840"/>
      <c r="AB952" s="840"/>
      <c r="AC952" s="840"/>
      <c r="AD952" s="888"/>
      <c r="AE952" s="840"/>
      <c r="AF952" s="840"/>
      <c r="AG952" s="840"/>
      <c r="AH952" s="840"/>
      <c r="AI952" s="888"/>
      <c r="AJ952" s="840"/>
    </row>
    <row r="953" spans="1:36" ht="15.75" customHeight="1">
      <c r="A953" s="840"/>
      <c r="B953" s="840"/>
      <c r="C953" s="840"/>
      <c r="D953" s="840"/>
      <c r="E953" s="840"/>
      <c r="F953" s="840"/>
      <c r="G953" s="840"/>
      <c r="H953" s="840"/>
      <c r="I953" s="840"/>
      <c r="J953" s="840"/>
      <c r="K953" s="840"/>
      <c r="L953" s="840"/>
      <c r="M953" s="840"/>
      <c r="N953" s="840"/>
      <c r="O953" s="840"/>
      <c r="P953" s="890"/>
      <c r="Q953" s="890"/>
      <c r="R953" s="840"/>
      <c r="S953" s="840"/>
      <c r="T953" s="840"/>
      <c r="U953" s="840"/>
      <c r="V953" s="840"/>
      <c r="W953" s="840"/>
      <c r="X953" s="840"/>
      <c r="Y953" s="840"/>
      <c r="Z953" s="840"/>
      <c r="AA953" s="840"/>
      <c r="AB953" s="840"/>
      <c r="AC953" s="840"/>
      <c r="AD953" s="888"/>
      <c r="AE953" s="840"/>
      <c r="AF953" s="840"/>
      <c r="AG953" s="840"/>
      <c r="AH953" s="840"/>
      <c r="AI953" s="888"/>
      <c r="AJ953" s="840"/>
    </row>
    <row r="954" spans="1:36" ht="15.75" customHeight="1">
      <c r="A954" s="840"/>
      <c r="B954" s="840"/>
      <c r="C954" s="840"/>
      <c r="D954" s="840"/>
      <c r="E954" s="840"/>
      <c r="F954" s="840"/>
      <c r="G954" s="840"/>
      <c r="H954" s="840"/>
      <c r="I954" s="840"/>
      <c r="J954" s="840"/>
      <c r="K954" s="840"/>
      <c r="L954" s="840"/>
      <c r="M954" s="840"/>
      <c r="N954" s="840"/>
      <c r="O954" s="840"/>
      <c r="P954" s="890"/>
      <c r="Q954" s="890"/>
      <c r="R954" s="840"/>
      <c r="S954" s="840"/>
      <c r="T954" s="840"/>
      <c r="U954" s="840"/>
      <c r="V954" s="840"/>
      <c r="W954" s="840"/>
      <c r="X954" s="840"/>
      <c r="Y954" s="840"/>
      <c r="Z954" s="840"/>
      <c r="AA954" s="840"/>
      <c r="AB954" s="840"/>
      <c r="AC954" s="840"/>
      <c r="AD954" s="888"/>
      <c r="AE954" s="840"/>
      <c r="AF954" s="840"/>
      <c r="AG954" s="840"/>
      <c r="AH954" s="840"/>
      <c r="AI954" s="888"/>
      <c r="AJ954" s="840"/>
    </row>
    <row r="955" spans="1:36" ht="15.75" customHeight="1">
      <c r="A955" s="840"/>
      <c r="B955" s="840"/>
      <c r="C955" s="840"/>
      <c r="D955" s="840"/>
      <c r="E955" s="840"/>
      <c r="F955" s="840"/>
      <c r="G955" s="840"/>
      <c r="H955" s="840"/>
      <c r="I955" s="840"/>
      <c r="J955" s="840"/>
      <c r="K955" s="840"/>
      <c r="L955" s="840"/>
      <c r="M955" s="840"/>
      <c r="N955" s="840"/>
      <c r="O955" s="840"/>
      <c r="P955" s="890"/>
      <c r="Q955" s="890"/>
      <c r="R955" s="840"/>
      <c r="S955" s="840"/>
      <c r="T955" s="840"/>
      <c r="U955" s="840"/>
      <c r="V955" s="840"/>
      <c r="W955" s="840"/>
      <c r="X955" s="840"/>
      <c r="Y955" s="840"/>
      <c r="Z955" s="840"/>
      <c r="AA955" s="840"/>
      <c r="AB955" s="840"/>
      <c r="AC955" s="840"/>
      <c r="AD955" s="888"/>
      <c r="AE955" s="840"/>
      <c r="AF955" s="840"/>
      <c r="AG955" s="840"/>
      <c r="AH955" s="840"/>
      <c r="AI955" s="888"/>
      <c r="AJ955" s="840"/>
    </row>
    <row r="956" spans="1:36" ht="15.75" customHeight="1">
      <c r="A956" s="840"/>
      <c r="B956" s="840"/>
      <c r="C956" s="840"/>
      <c r="D956" s="840"/>
      <c r="E956" s="840"/>
      <c r="F956" s="840"/>
      <c r="G956" s="840"/>
      <c r="H956" s="840"/>
      <c r="I956" s="840"/>
      <c r="J956" s="840"/>
      <c r="K956" s="840"/>
      <c r="L956" s="840"/>
      <c r="M956" s="840"/>
      <c r="N956" s="840"/>
      <c r="O956" s="840"/>
      <c r="P956" s="890"/>
      <c r="Q956" s="890"/>
      <c r="R956" s="840"/>
      <c r="S956" s="840"/>
      <c r="T956" s="840"/>
      <c r="U956" s="840"/>
      <c r="V956" s="840"/>
      <c r="W956" s="840"/>
      <c r="X956" s="840"/>
      <c r="Y956" s="840"/>
      <c r="Z956" s="840"/>
      <c r="AA956" s="840"/>
      <c r="AB956" s="840"/>
      <c r="AC956" s="840"/>
      <c r="AD956" s="888"/>
      <c r="AE956" s="840"/>
      <c r="AF956" s="840"/>
      <c r="AG956" s="840"/>
      <c r="AH956" s="840"/>
      <c r="AI956" s="888"/>
      <c r="AJ956" s="840"/>
    </row>
    <row r="957" spans="1:36" ht="15.75" customHeight="1">
      <c r="A957" s="840"/>
      <c r="B957" s="840"/>
      <c r="C957" s="840"/>
      <c r="D957" s="840"/>
      <c r="E957" s="840"/>
      <c r="F957" s="840"/>
      <c r="G957" s="840"/>
      <c r="H957" s="840"/>
      <c r="I957" s="840"/>
      <c r="J957" s="840"/>
      <c r="K957" s="840"/>
      <c r="L957" s="840"/>
      <c r="M957" s="840"/>
      <c r="N957" s="840"/>
      <c r="O957" s="840"/>
      <c r="P957" s="890"/>
      <c r="Q957" s="890"/>
      <c r="R957" s="840"/>
      <c r="S957" s="840"/>
      <c r="T957" s="840"/>
      <c r="U957" s="840"/>
      <c r="V957" s="840"/>
      <c r="W957" s="840"/>
      <c r="X957" s="840"/>
      <c r="Y957" s="840"/>
      <c r="Z957" s="840"/>
      <c r="AA957" s="840"/>
      <c r="AB957" s="840"/>
      <c r="AC957" s="840"/>
      <c r="AD957" s="888"/>
      <c r="AE957" s="840"/>
      <c r="AF957" s="840"/>
      <c r="AG957" s="840"/>
      <c r="AH957" s="840"/>
      <c r="AI957" s="888"/>
      <c r="AJ957" s="840"/>
    </row>
    <row r="958" spans="1:36" ht="15.75" customHeight="1">
      <c r="A958" s="840"/>
      <c r="B958" s="840"/>
      <c r="C958" s="840"/>
      <c r="D958" s="840"/>
      <c r="E958" s="840"/>
      <c r="F958" s="840"/>
      <c r="G958" s="840"/>
      <c r="H958" s="840"/>
      <c r="I958" s="840"/>
      <c r="J958" s="840"/>
      <c r="K958" s="840"/>
      <c r="L958" s="840"/>
      <c r="M958" s="840"/>
      <c r="N958" s="840"/>
      <c r="O958" s="840"/>
      <c r="P958" s="890"/>
      <c r="Q958" s="890"/>
      <c r="R958" s="840"/>
      <c r="S958" s="840"/>
      <c r="T958" s="840"/>
      <c r="U958" s="840"/>
      <c r="V958" s="840"/>
      <c r="W958" s="840"/>
      <c r="X958" s="840"/>
      <c r="Y958" s="840"/>
      <c r="Z958" s="840"/>
      <c r="AA958" s="840"/>
      <c r="AB958" s="840"/>
      <c r="AC958" s="840"/>
      <c r="AD958" s="888"/>
      <c r="AE958" s="840"/>
      <c r="AF958" s="840"/>
      <c r="AG958" s="840"/>
      <c r="AH958" s="840"/>
      <c r="AI958" s="888"/>
      <c r="AJ958" s="840"/>
    </row>
    <row r="959" spans="1:36" ht="15.75" customHeight="1">
      <c r="A959" s="840"/>
      <c r="B959" s="840"/>
      <c r="C959" s="840"/>
      <c r="D959" s="840"/>
      <c r="E959" s="840"/>
      <c r="F959" s="840"/>
      <c r="G959" s="840"/>
      <c r="H959" s="840"/>
      <c r="I959" s="840"/>
      <c r="J959" s="840"/>
      <c r="K959" s="840"/>
      <c r="L959" s="840"/>
      <c r="M959" s="840"/>
      <c r="N959" s="840"/>
      <c r="O959" s="840"/>
      <c r="P959" s="890"/>
      <c r="Q959" s="890"/>
      <c r="R959" s="840"/>
      <c r="S959" s="840"/>
      <c r="T959" s="840"/>
      <c r="U959" s="840"/>
      <c r="V959" s="840"/>
      <c r="W959" s="840"/>
      <c r="X959" s="840"/>
      <c r="Y959" s="840"/>
      <c r="Z959" s="840"/>
      <c r="AA959" s="840"/>
      <c r="AB959" s="840"/>
      <c r="AC959" s="840"/>
      <c r="AD959" s="888"/>
      <c r="AE959" s="840"/>
      <c r="AF959" s="840"/>
      <c r="AG959" s="840"/>
      <c r="AH959" s="840"/>
      <c r="AI959" s="888"/>
      <c r="AJ959" s="840"/>
    </row>
    <row r="960" spans="1:36" ht="15.75" customHeight="1">
      <c r="A960" s="840"/>
      <c r="B960" s="840"/>
      <c r="C960" s="840"/>
      <c r="D960" s="840"/>
      <c r="E960" s="840"/>
      <c r="F960" s="840"/>
      <c r="G960" s="840"/>
      <c r="H960" s="840"/>
      <c r="I960" s="840"/>
      <c r="J960" s="840"/>
      <c r="K960" s="840"/>
      <c r="L960" s="840"/>
      <c r="M960" s="840"/>
      <c r="N960" s="840"/>
      <c r="O960" s="840"/>
      <c r="P960" s="890"/>
      <c r="Q960" s="890"/>
      <c r="R960" s="840"/>
      <c r="S960" s="840"/>
      <c r="T960" s="840"/>
      <c r="U960" s="840"/>
      <c r="V960" s="840"/>
      <c r="W960" s="840"/>
      <c r="X960" s="840"/>
      <c r="Y960" s="840"/>
      <c r="Z960" s="840"/>
      <c r="AA960" s="840"/>
      <c r="AB960" s="840"/>
      <c r="AC960" s="840"/>
      <c r="AD960" s="888"/>
      <c r="AE960" s="840"/>
      <c r="AF960" s="840"/>
      <c r="AG960" s="840"/>
      <c r="AH960" s="840"/>
      <c r="AI960" s="888"/>
      <c r="AJ960" s="840"/>
    </row>
    <row r="961" spans="1:36" ht="15.75" customHeight="1">
      <c r="A961" s="840"/>
      <c r="B961" s="840"/>
      <c r="C961" s="840"/>
      <c r="D961" s="840"/>
      <c r="E961" s="840"/>
      <c r="F961" s="840"/>
      <c r="G961" s="840"/>
      <c r="H961" s="840"/>
      <c r="I961" s="840"/>
      <c r="J961" s="840"/>
      <c r="K961" s="840"/>
      <c r="L961" s="840"/>
      <c r="M961" s="840"/>
      <c r="N961" s="840"/>
      <c r="O961" s="840"/>
      <c r="P961" s="890"/>
      <c r="Q961" s="890"/>
      <c r="R961" s="840"/>
      <c r="S961" s="840"/>
      <c r="T961" s="840"/>
      <c r="U961" s="840"/>
      <c r="V961" s="840"/>
      <c r="W961" s="840"/>
      <c r="X961" s="840"/>
      <c r="Y961" s="840"/>
      <c r="Z961" s="840"/>
      <c r="AA961" s="840"/>
      <c r="AB961" s="840"/>
      <c r="AC961" s="840"/>
      <c r="AD961" s="888"/>
      <c r="AE961" s="840"/>
      <c r="AF961" s="840"/>
      <c r="AG961" s="840"/>
      <c r="AH961" s="840"/>
      <c r="AI961" s="888"/>
      <c r="AJ961" s="840"/>
    </row>
    <row r="962" spans="1:36" ht="15.75" customHeight="1">
      <c r="A962" s="840"/>
      <c r="B962" s="840"/>
      <c r="C962" s="840"/>
      <c r="D962" s="840"/>
      <c r="E962" s="840"/>
      <c r="F962" s="840"/>
      <c r="G962" s="840"/>
      <c r="H962" s="840"/>
      <c r="I962" s="840"/>
      <c r="J962" s="840"/>
      <c r="K962" s="840"/>
      <c r="L962" s="840"/>
      <c r="M962" s="840"/>
      <c r="N962" s="840"/>
      <c r="O962" s="840"/>
      <c r="P962" s="890"/>
      <c r="Q962" s="890"/>
      <c r="R962" s="840"/>
      <c r="S962" s="840"/>
      <c r="T962" s="840"/>
      <c r="U962" s="840"/>
      <c r="V962" s="840"/>
      <c r="W962" s="840"/>
      <c r="X962" s="840"/>
      <c r="Y962" s="840"/>
      <c r="Z962" s="840"/>
      <c r="AA962" s="840"/>
      <c r="AB962" s="840"/>
      <c r="AC962" s="840"/>
      <c r="AD962" s="888"/>
      <c r="AE962" s="840"/>
      <c r="AF962" s="840"/>
      <c r="AG962" s="840"/>
      <c r="AH962" s="840"/>
      <c r="AI962" s="888"/>
      <c r="AJ962" s="840"/>
    </row>
    <row r="963" spans="1:36" ht="15.75" customHeight="1">
      <c r="A963" s="840"/>
      <c r="B963" s="840"/>
      <c r="C963" s="840"/>
      <c r="D963" s="840"/>
      <c r="E963" s="840"/>
      <c r="F963" s="840"/>
      <c r="G963" s="840"/>
      <c r="H963" s="840"/>
      <c r="I963" s="840"/>
      <c r="J963" s="840"/>
      <c r="K963" s="840"/>
      <c r="L963" s="840"/>
      <c r="M963" s="840"/>
      <c r="N963" s="840"/>
      <c r="O963" s="840"/>
      <c r="P963" s="890"/>
      <c r="Q963" s="890"/>
      <c r="R963" s="840"/>
      <c r="S963" s="840"/>
      <c r="T963" s="840"/>
      <c r="U963" s="840"/>
      <c r="V963" s="840"/>
      <c r="W963" s="840"/>
      <c r="X963" s="840"/>
      <c r="Y963" s="840"/>
      <c r="Z963" s="840"/>
      <c r="AA963" s="840"/>
      <c r="AB963" s="840"/>
      <c r="AC963" s="840"/>
      <c r="AD963" s="888"/>
      <c r="AE963" s="840"/>
      <c r="AF963" s="840"/>
      <c r="AG963" s="840"/>
      <c r="AH963" s="840"/>
      <c r="AI963" s="888"/>
      <c r="AJ963" s="840"/>
    </row>
    <row r="964" spans="1:36" ht="15.75" customHeight="1">
      <c r="A964" s="840"/>
      <c r="B964" s="840"/>
      <c r="C964" s="840"/>
      <c r="D964" s="840"/>
      <c r="E964" s="840"/>
      <c r="F964" s="840"/>
      <c r="G964" s="840"/>
      <c r="H964" s="840"/>
      <c r="I964" s="840"/>
      <c r="J964" s="840"/>
      <c r="K964" s="840"/>
      <c r="L964" s="840"/>
      <c r="M964" s="840"/>
      <c r="N964" s="840"/>
      <c r="O964" s="840"/>
      <c r="P964" s="890"/>
      <c r="Q964" s="890"/>
      <c r="R964" s="840"/>
      <c r="S964" s="840"/>
      <c r="T964" s="840"/>
      <c r="U964" s="840"/>
      <c r="V964" s="840"/>
      <c r="W964" s="840"/>
      <c r="X964" s="840"/>
      <c r="Y964" s="840"/>
      <c r="Z964" s="840"/>
      <c r="AA964" s="840"/>
      <c r="AB964" s="840"/>
      <c r="AC964" s="840"/>
      <c r="AD964" s="888"/>
      <c r="AE964" s="840"/>
      <c r="AF964" s="840"/>
      <c r="AG964" s="840"/>
      <c r="AH964" s="840"/>
      <c r="AI964" s="888"/>
      <c r="AJ964" s="840"/>
    </row>
    <row r="965" spans="1:36" ht="15.75" customHeight="1">
      <c r="A965" s="840"/>
      <c r="B965" s="840"/>
      <c r="C965" s="840"/>
      <c r="D965" s="840"/>
      <c r="E965" s="840"/>
      <c r="F965" s="840"/>
      <c r="G965" s="840"/>
      <c r="H965" s="840"/>
      <c r="I965" s="840"/>
      <c r="J965" s="840"/>
      <c r="K965" s="840"/>
      <c r="L965" s="840"/>
      <c r="M965" s="840"/>
      <c r="N965" s="840"/>
      <c r="O965" s="840"/>
      <c r="P965" s="890"/>
      <c r="Q965" s="890"/>
      <c r="R965" s="840"/>
      <c r="S965" s="840"/>
      <c r="T965" s="840"/>
      <c r="U965" s="840"/>
      <c r="V965" s="840"/>
      <c r="W965" s="840"/>
      <c r="X965" s="840"/>
      <c r="Y965" s="840"/>
      <c r="Z965" s="840"/>
      <c r="AA965" s="840"/>
      <c r="AB965" s="840"/>
      <c r="AC965" s="840"/>
      <c r="AD965" s="888"/>
      <c r="AE965" s="840"/>
      <c r="AF965" s="840"/>
      <c r="AG965" s="840"/>
      <c r="AH965" s="840"/>
      <c r="AI965" s="888"/>
      <c r="AJ965" s="840"/>
    </row>
    <row r="966" spans="1:36" ht="15.75" customHeight="1">
      <c r="A966" s="840"/>
      <c r="B966" s="840"/>
      <c r="C966" s="840"/>
      <c r="D966" s="840"/>
      <c r="E966" s="840"/>
      <c r="F966" s="840"/>
      <c r="G966" s="840"/>
      <c r="H966" s="840"/>
      <c r="I966" s="840"/>
      <c r="J966" s="840"/>
      <c r="K966" s="840"/>
      <c r="L966" s="840"/>
      <c r="M966" s="840"/>
      <c r="N966" s="840"/>
      <c r="O966" s="840"/>
      <c r="P966" s="890"/>
      <c r="Q966" s="890"/>
      <c r="R966" s="840"/>
      <c r="S966" s="840"/>
      <c r="T966" s="840"/>
      <c r="U966" s="840"/>
      <c r="V966" s="840"/>
      <c r="W966" s="840"/>
      <c r="X966" s="840"/>
      <c r="Y966" s="840"/>
      <c r="Z966" s="840"/>
      <c r="AA966" s="840"/>
      <c r="AB966" s="840"/>
      <c r="AC966" s="840"/>
      <c r="AD966" s="888"/>
      <c r="AE966" s="840"/>
      <c r="AF966" s="840"/>
      <c r="AG966" s="840"/>
      <c r="AH966" s="840"/>
      <c r="AI966" s="888"/>
      <c r="AJ966" s="840"/>
    </row>
    <row r="967" spans="1:36" ht="15.75" customHeight="1">
      <c r="A967" s="840"/>
      <c r="B967" s="840"/>
      <c r="C967" s="840"/>
      <c r="D967" s="840"/>
      <c r="E967" s="840"/>
      <c r="F967" s="840"/>
      <c r="G967" s="840"/>
      <c r="H967" s="840"/>
      <c r="I967" s="840"/>
      <c r="J967" s="840"/>
      <c r="K967" s="840"/>
      <c r="L967" s="840"/>
      <c r="M967" s="840"/>
      <c r="N967" s="840"/>
      <c r="O967" s="840"/>
      <c r="P967" s="890"/>
      <c r="Q967" s="890"/>
      <c r="R967" s="840"/>
      <c r="S967" s="840"/>
      <c r="T967" s="840"/>
      <c r="U967" s="840"/>
      <c r="V967" s="840"/>
      <c r="W967" s="840"/>
      <c r="X967" s="840"/>
      <c r="Y967" s="840"/>
      <c r="Z967" s="840"/>
      <c r="AA967" s="840"/>
      <c r="AB967" s="840"/>
      <c r="AC967" s="840"/>
      <c r="AD967" s="888"/>
      <c r="AE967" s="840"/>
      <c r="AF967" s="840"/>
      <c r="AG967" s="840"/>
      <c r="AH967" s="840"/>
      <c r="AI967" s="888"/>
      <c r="AJ967" s="840"/>
    </row>
    <row r="968" spans="1:36" ht="15.75" customHeight="1">
      <c r="A968" s="840"/>
      <c r="B968" s="840"/>
      <c r="C968" s="840"/>
      <c r="D968" s="840"/>
      <c r="E968" s="840"/>
      <c r="F968" s="840"/>
      <c r="G968" s="840"/>
      <c r="H968" s="840"/>
      <c r="I968" s="840"/>
      <c r="J968" s="840"/>
      <c r="K968" s="840"/>
      <c r="L968" s="840"/>
      <c r="M968" s="840"/>
      <c r="N968" s="840"/>
      <c r="O968" s="840"/>
      <c r="P968" s="890"/>
      <c r="Q968" s="890"/>
      <c r="R968" s="840"/>
      <c r="S968" s="840"/>
      <c r="T968" s="840"/>
      <c r="U968" s="840"/>
      <c r="V968" s="840"/>
      <c r="W968" s="840"/>
      <c r="X968" s="840"/>
      <c r="Y968" s="840"/>
      <c r="Z968" s="840"/>
      <c r="AA968" s="840"/>
      <c r="AB968" s="840"/>
      <c r="AC968" s="840"/>
      <c r="AD968" s="888"/>
      <c r="AE968" s="840"/>
      <c r="AF968" s="840"/>
      <c r="AG968" s="840"/>
      <c r="AH968" s="840"/>
      <c r="AI968" s="888"/>
      <c r="AJ968" s="840"/>
    </row>
    <row r="969" spans="1:36" ht="15.75" customHeight="1">
      <c r="A969" s="840"/>
      <c r="B969" s="840"/>
      <c r="C969" s="840"/>
      <c r="D969" s="840"/>
      <c r="E969" s="840"/>
      <c r="F969" s="840"/>
      <c r="G969" s="840"/>
      <c r="H969" s="840"/>
      <c r="I969" s="840"/>
      <c r="J969" s="840"/>
      <c r="K969" s="840"/>
      <c r="L969" s="840"/>
      <c r="M969" s="840"/>
      <c r="N969" s="840"/>
      <c r="O969" s="840"/>
      <c r="P969" s="890"/>
      <c r="Q969" s="890"/>
      <c r="R969" s="840"/>
      <c r="S969" s="840"/>
      <c r="T969" s="840"/>
      <c r="U969" s="840"/>
      <c r="V969" s="840"/>
      <c r="W969" s="840"/>
      <c r="X969" s="840"/>
      <c r="Y969" s="840"/>
      <c r="Z969" s="840"/>
      <c r="AA969" s="840"/>
      <c r="AB969" s="840"/>
      <c r="AC969" s="840"/>
      <c r="AD969" s="888"/>
      <c r="AE969" s="840"/>
      <c r="AF969" s="840"/>
      <c r="AG969" s="840"/>
      <c r="AH969" s="840"/>
      <c r="AI969" s="888"/>
      <c r="AJ969" s="840"/>
    </row>
    <row r="970" spans="1:36" ht="15.75" customHeight="1">
      <c r="A970" s="840"/>
      <c r="B970" s="840"/>
      <c r="C970" s="840"/>
      <c r="D970" s="840"/>
      <c r="E970" s="840"/>
      <c r="F970" s="840"/>
      <c r="G970" s="840"/>
      <c r="H970" s="840"/>
      <c r="I970" s="840"/>
      <c r="J970" s="840"/>
      <c r="K970" s="840"/>
      <c r="L970" s="840"/>
      <c r="M970" s="840"/>
      <c r="N970" s="840"/>
      <c r="O970" s="840"/>
      <c r="P970" s="890"/>
      <c r="Q970" s="890"/>
      <c r="R970" s="840"/>
      <c r="S970" s="840"/>
      <c r="T970" s="840"/>
      <c r="U970" s="840"/>
      <c r="V970" s="840"/>
      <c r="W970" s="840"/>
      <c r="X970" s="840"/>
      <c r="Y970" s="840"/>
      <c r="Z970" s="840"/>
      <c r="AA970" s="840"/>
      <c r="AB970" s="840"/>
      <c r="AC970" s="840"/>
      <c r="AD970" s="888"/>
      <c r="AE970" s="840"/>
      <c r="AF970" s="840"/>
      <c r="AG970" s="840"/>
      <c r="AH970" s="840"/>
      <c r="AI970" s="888"/>
      <c r="AJ970" s="840"/>
    </row>
    <row r="971" spans="1:36" ht="15.75" customHeight="1">
      <c r="A971" s="840"/>
      <c r="B971" s="840"/>
      <c r="C971" s="840"/>
      <c r="D971" s="840"/>
      <c r="E971" s="840"/>
      <c r="F971" s="840"/>
      <c r="G971" s="840"/>
      <c r="H971" s="840"/>
      <c r="I971" s="840"/>
      <c r="J971" s="840"/>
      <c r="K971" s="840"/>
      <c r="L971" s="840"/>
      <c r="M971" s="840"/>
      <c r="N971" s="840"/>
      <c r="O971" s="840"/>
      <c r="P971" s="890"/>
      <c r="Q971" s="890"/>
      <c r="R971" s="840"/>
      <c r="S971" s="840"/>
      <c r="T971" s="840"/>
      <c r="U971" s="840"/>
      <c r="V971" s="840"/>
      <c r="W971" s="840"/>
      <c r="X971" s="840"/>
      <c r="Y971" s="840"/>
      <c r="Z971" s="840"/>
      <c r="AA971" s="840"/>
      <c r="AB971" s="840"/>
      <c r="AC971" s="840"/>
      <c r="AD971" s="888"/>
      <c r="AE971" s="840"/>
      <c r="AF971" s="840"/>
      <c r="AG971" s="840"/>
      <c r="AH971" s="840"/>
      <c r="AI971" s="888"/>
      <c r="AJ971" s="840"/>
    </row>
    <row r="972" spans="1:36" ht="15.75" customHeight="1">
      <c r="A972" s="840"/>
      <c r="B972" s="840"/>
      <c r="C972" s="840"/>
      <c r="D972" s="840"/>
      <c r="E972" s="840"/>
      <c r="F972" s="840"/>
      <c r="G972" s="840"/>
      <c r="H972" s="840"/>
      <c r="I972" s="840"/>
      <c r="J972" s="840"/>
      <c r="K972" s="840"/>
      <c r="L972" s="840"/>
      <c r="M972" s="840"/>
      <c r="N972" s="840"/>
      <c r="O972" s="840"/>
      <c r="P972" s="890"/>
      <c r="Q972" s="890"/>
      <c r="R972" s="840"/>
      <c r="S972" s="840"/>
      <c r="T972" s="840"/>
      <c r="U972" s="840"/>
      <c r="V972" s="840"/>
      <c r="W972" s="840"/>
      <c r="X972" s="840"/>
      <c r="Y972" s="840"/>
      <c r="Z972" s="840"/>
      <c r="AA972" s="840"/>
      <c r="AB972" s="840"/>
      <c r="AC972" s="840"/>
      <c r="AD972" s="888"/>
      <c r="AE972" s="840"/>
      <c r="AF972" s="840"/>
      <c r="AG972" s="840"/>
      <c r="AH972" s="840"/>
      <c r="AI972" s="888"/>
      <c r="AJ972" s="840"/>
    </row>
    <row r="973" spans="1:36" ht="15.75" customHeight="1">
      <c r="A973" s="840"/>
      <c r="B973" s="840"/>
      <c r="C973" s="840"/>
      <c r="D973" s="840"/>
      <c r="E973" s="840"/>
      <c r="F973" s="840"/>
      <c r="G973" s="840"/>
      <c r="H973" s="840"/>
      <c r="I973" s="840"/>
      <c r="J973" s="840"/>
      <c r="K973" s="840"/>
      <c r="L973" s="840"/>
      <c r="M973" s="840"/>
      <c r="N973" s="840"/>
      <c r="O973" s="840"/>
      <c r="P973" s="890"/>
      <c r="Q973" s="890"/>
      <c r="R973" s="840"/>
      <c r="S973" s="840"/>
      <c r="T973" s="840"/>
      <c r="U973" s="840"/>
      <c r="V973" s="840"/>
      <c r="W973" s="840"/>
      <c r="X973" s="840"/>
      <c r="Y973" s="840"/>
      <c r="Z973" s="840"/>
      <c r="AA973" s="840"/>
      <c r="AB973" s="840"/>
      <c r="AC973" s="840"/>
      <c r="AD973" s="888"/>
      <c r="AE973" s="840"/>
      <c r="AF973" s="840"/>
      <c r="AG973" s="840"/>
      <c r="AH973" s="840"/>
      <c r="AI973" s="888"/>
      <c r="AJ973" s="840"/>
    </row>
    <row r="974" spans="1:36" ht="15.75" customHeight="1">
      <c r="A974" s="840"/>
      <c r="B974" s="840"/>
      <c r="C974" s="840"/>
      <c r="D974" s="840"/>
      <c r="E974" s="840"/>
      <c r="F974" s="840"/>
      <c r="G974" s="840"/>
      <c r="H974" s="840"/>
      <c r="I974" s="840"/>
      <c r="J974" s="840"/>
      <c r="K974" s="840"/>
      <c r="L974" s="840"/>
      <c r="M974" s="840"/>
      <c r="N974" s="840"/>
      <c r="O974" s="840"/>
      <c r="P974" s="890"/>
      <c r="Q974" s="890"/>
      <c r="R974" s="840"/>
      <c r="S974" s="840"/>
      <c r="T974" s="840"/>
      <c r="U974" s="840"/>
      <c r="V974" s="840"/>
      <c r="W974" s="840"/>
      <c r="X974" s="840"/>
      <c r="Y974" s="840"/>
      <c r="Z974" s="840"/>
      <c r="AA974" s="840"/>
      <c r="AB974" s="840"/>
      <c r="AC974" s="840"/>
      <c r="AD974" s="888"/>
      <c r="AE974" s="840"/>
      <c r="AF974" s="840"/>
      <c r="AG974" s="840"/>
      <c r="AH974" s="840"/>
      <c r="AI974" s="888"/>
      <c r="AJ974" s="840"/>
    </row>
    <row r="975" spans="1:36" ht="15.75" customHeight="1">
      <c r="A975" s="840"/>
      <c r="B975" s="840"/>
      <c r="C975" s="840"/>
      <c r="D975" s="840"/>
      <c r="E975" s="840"/>
      <c r="F975" s="840"/>
      <c r="G975" s="840"/>
      <c r="H975" s="840"/>
      <c r="I975" s="840"/>
      <c r="J975" s="840"/>
      <c r="K975" s="840"/>
      <c r="L975" s="840"/>
      <c r="M975" s="840"/>
      <c r="N975" s="840"/>
      <c r="O975" s="840"/>
      <c r="P975" s="890"/>
      <c r="Q975" s="890"/>
      <c r="R975" s="840"/>
      <c r="S975" s="840"/>
      <c r="T975" s="840"/>
      <c r="U975" s="840"/>
      <c r="V975" s="840"/>
      <c r="W975" s="840"/>
      <c r="X975" s="840"/>
      <c r="Y975" s="840"/>
      <c r="Z975" s="840"/>
      <c r="AA975" s="840"/>
      <c r="AB975" s="840"/>
      <c r="AC975" s="840"/>
      <c r="AD975" s="888"/>
      <c r="AE975" s="840"/>
      <c r="AF975" s="840"/>
      <c r="AG975" s="840"/>
      <c r="AH975" s="840"/>
      <c r="AI975" s="888"/>
      <c r="AJ975" s="840"/>
    </row>
    <row r="976" spans="1:36" ht="15.75" customHeight="1">
      <c r="A976" s="840"/>
      <c r="B976" s="840"/>
      <c r="C976" s="840"/>
      <c r="D976" s="840"/>
      <c r="E976" s="840"/>
      <c r="F976" s="840"/>
      <c r="G976" s="840"/>
      <c r="H976" s="840"/>
      <c r="I976" s="840"/>
      <c r="J976" s="840"/>
      <c r="K976" s="840"/>
      <c r="L976" s="840"/>
      <c r="M976" s="840"/>
      <c r="N976" s="840"/>
      <c r="O976" s="840"/>
      <c r="P976" s="890"/>
      <c r="Q976" s="890"/>
      <c r="R976" s="840"/>
      <c r="S976" s="840"/>
      <c r="T976" s="840"/>
      <c r="U976" s="840"/>
      <c r="V976" s="840"/>
      <c r="W976" s="840"/>
      <c r="X976" s="840"/>
      <c r="Y976" s="840"/>
      <c r="Z976" s="840"/>
      <c r="AA976" s="840"/>
      <c r="AB976" s="840"/>
      <c r="AC976" s="840"/>
      <c r="AD976" s="888"/>
      <c r="AE976" s="840"/>
      <c r="AF976" s="840"/>
      <c r="AG976" s="840"/>
      <c r="AH976" s="840"/>
      <c r="AI976" s="888"/>
      <c r="AJ976" s="840"/>
    </row>
    <row r="977" spans="1:36" ht="15.75" customHeight="1">
      <c r="A977" s="840"/>
      <c r="B977" s="840"/>
      <c r="C977" s="840"/>
      <c r="D977" s="840"/>
      <c r="E977" s="840"/>
      <c r="F977" s="840"/>
      <c r="G977" s="840"/>
      <c r="H977" s="840"/>
      <c r="I977" s="840"/>
      <c r="J977" s="840"/>
      <c r="K977" s="840"/>
      <c r="L977" s="840"/>
      <c r="M977" s="840"/>
      <c r="N977" s="840"/>
      <c r="O977" s="840"/>
      <c r="P977" s="890"/>
      <c r="Q977" s="890"/>
      <c r="R977" s="840"/>
      <c r="S977" s="840"/>
      <c r="T977" s="840"/>
      <c r="U977" s="840"/>
      <c r="V977" s="840"/>
      <c r="W977" s="840"/>
      <c r="X977" s="840"/>
      <c r="Y977" s="840"/>
      <c r="Z977" s="840"/>
      <c r="AA977" s="840"/>
      <c r="AB977" s="840"/>
      <c r="AC977" s="840"/>
      <c r="AD977" s="888"/>
      <c r="AE977" s="840"/>
      <c r="AF977" s="840"/>
      <c r="AG977" s="840"/>
      <c r="AH977" s="840"/>
      <c r="AI977" s="888"/>
      <c r="AJ977" s="840"/>
    </row>
    <row r="978" spans="1:36" ht="15.75" customHeight="1">
      <c r="A978" s="840"/>
      <c r="B978" s="840"/>
      <c r="C978" s="840"/>
      <c r="D978" s="840"/>
      <c r="E978" s="840"/>
      <c r="F978" s="840"/>
      <c r="G978" s="840"/>
      <c r="H978" s="840"/>
      <c r="I978" s="840"/>
      <c r="J978" s="840"/>
      <c r="K978" s="840"/>
      <c r="L978" s="840"/>
      <c r="M978" s="840"/>
      <c r="N978" s="840"/>
      <c r="O978" s="840"/>
      <c r="P978" s="890"/>
      <c r="Q978" s="890"/>
      <c r="R978" s="840"/>
      <c r="S978" s="840"/>
      <c r="T978" s="840"/>
      <c r="U978" s="840"/>
      <c r="V978" s="840"/>
      <c r="W978" s="840"/>
      <c r="X978" s="840"/>
      <c r="Y978" s="840"/>
      <c r="Z978" s="840"/>
      <c r="AA978" s="840"/>
      <c r="AB978" s="840"/>
      <c r="AC978" s="840"/>
      <c r="AD978" s="888"/>
      <c r="AE978" s="840"/>
      <c r="AF978" s="840"/>
      <c r="AG978" s="840"/>
      <c r="AH978" s="840"/>
      <c r="AI978" s="888"/>
      <c r="AJ978" s="840"/>
    </row>
    <row r="979" spans="1:36" ht="15.75" customHeight="1">
      <c r="A979" s="840"/>
      <c r="B979" s="840"/>
      <c r="C979" s="840"/>
      <c r="D979" s="840"/>
      <c r="E979" s="840"/>
      <c r="F979" s="840"/>
      <c r="G979" s="840"/>
      <c r="H979" s="840"/>
      <c r="I979" s="840"/>
      <c r="J979" s="840"/>
      <c r="K979" s="840"/>
      <c r="L979" s="840"/>
      <c r="M979" s="840"/>
      <c r="N979" s="840"/>
      <c r="O979" s="840"/>
      <c r="P979" s="890"/>
      <c r="Q979" s="890"/>
      <c r="R979" s="840"/>
      <c r="S979" s="840"/>
      <c r="T979" s="840"/>
      <c r="U979" s="840"/>
      <c r="V979" s="840"/>
      <c r="W979" s="840"/>
      <c r="X979" s="840"/>
      <c r="Y979" s="840"/>
      <c r="Z979" s="840"/>
      <c r="AA979" s="840"/>
      <c r="AB979" s="840"/>
      <c r="AC979" s="840"/>
      <c r="AD979" s="888"/>
      <c r="AE979" s="840"/>
      <c r="AF979" s="840"/>
      <c r="AG979" s="840"/>
      <c r="AH979" s="840"/>
      <c r="AI979" s="888"/>
      <c r="AJ979" s="840"/>
    </row>
    <row r="980" spans="1:36" ht="15.75" customHeight="1">
      <c r="A980" s="840"/>
      <c r="B980" s="840"/>
      <c r="C980" s="840"/>
      <c r="D980" s="840"/>
      <c r="E980" s="840"/>
      <c r="F980" s="840"/>
      <c r="G980" s="840"/>
      <c r="H980" s="840"/>
      <c r="I980" s="840"/>
      <c r="J980" s="840"/>
      <c r="K980" s="840"/>
      <c r="L980" s="840"/>
      <c r="M980" s="840"/>
      <c r="N980" s="840"/>
      <c r="O980" s="840"/>
      <c r="P980" s="890"/>
      <c r="Q980" s="890"/>
      <c r="R980" s="840"/>
      <c r="S980" s="840"/>
      <c r="T980" s="840"/>
      <c r="U980" s="840"/>
      <c r="V980" s="840"/>
      <c r="W980" s="840"/>
      <c r="X980" s="840"/>
      <c r="Y980" s="840"/>
      <c r="Z980" s="840"/>
      <c r="AA980" s="840"/>
      <c r="AB980" s="840"/>
      <c r="AC980" s="840"/>
      <c r="AD980" s="888"/>
      <c r="AE980" s="840"/>
      <c r="AF980" s="840"/>
      <c r="AG980" s="840"/>
      <c r="AH980" s="840"/>
      <c r="AI980" s="888"/>
      <c r="AJ980" s="840"/>
    </row>
    <row r="981" spans="1:36" ht="15.75" customHeight="1">
      <c r="A981" s="840"/>
      <c r="B981" s="840"/>
      <c r="C981" s="840"/>
      <c r="D981" s="840"/>
      <c r="E981" s="840"/>
      <c r="F981" s="840"/>
      <c r="G981" s="840"/>
      <c r="H981" s="840"/>
      <c r="I981" s="840"/>
      <c r="J981" s="840"/>
      <c r="K981" s="840"/>
      <c r="L981" s="840"/>
      <c r="M981" s="840"/>
      <c r="N981" s="840"/>
      <c r="O981" s="840"/>
      <c r="P981" s="890"/>
      <c r="Q981" s="890"/>
      <c r="R981" s="840"/>
      <c r="S981" s="840"/>
      <c r="T981" s="840"/>
      <c r="U981" s="840"/>
      <c r="V981" s="840"/>
      <c r="W981" s="840"/>
      <c r="X981" s="840"/>
      <c r="Y981" s="840"/>
      <c r="Z981" s="840"/>
      <c r="AA981" s="840"/>
      <c r="AB981" s="840"/>
      <c r="AC981" s="840"/>
      <c r="AD981" s="888"/>
      <c r="AE981" s="840"/>
      <c r="AF981" s="840"/>
      <c r="AG981" s="840"/>
      <c r="AH981" s="840"/>
      <c r="AI981" s="888"/>
      <c r="AJ981" s="840"/>
    </row>
    <row r="982" spans="1:36" ht="15.75" customHeight="1">
      <c r="A982" s="840"/>
      <c r="B982" s="840"/>
      <c r="C982" s="840"/>
      <c r="D982" s="840"/>
      <c r="E982" s="840"/>
      <c r="F982" s="840"/>
      <c r="G982" s="840"/>
      <c r="H982" s="840"/>
      <c r="I982" s="840"/>
      <c r="J982" s="840"/>
      <c r="K982" s="840"/>
      <c r="L982" s="840"/>
      <c r="M982" s="840"/>
      <c r="N982" s="840"/>
      <c r="O982" s="840"/>
      <c r="P982" s="890"/>
      <c r="Q982" s="890"/>
      <c r="R982" s="840"/>
      <c r="S982" s="840"/>
      <c r="T982" s="840"/>
      <c r="U982" s="840"/>
      <c r="V982" s="840"/>
      <c r="W982" s="840"/>
      <c r="X982" s="840"/>
      <c r="Y982" s="840"/>
      <c r="Z982" s="840"/>
      <c r="AA982" s="840"/>
      <c r="AB982" s="840"/>
      <c r="AC982" s="840"/>
      <c r="AD982" s="888"/>
      <c r="AE982" s="840"/>
      <c r="AF982" s="840"/>
      <c r="AG982" s="840"/>
      <c r="AH982" s="840"/>
      <c r="AI982" s="888"/>
      <c r="AJ982" s="840"/>
    </row>
    <row r="983" spans="1:36" ht="15.75" customHeight="1">
      <c r="A983" s="840"/>
      <c r="B983" s="840"/>
      <c r="C983" s="840"/>
      <c r="D983" s="840"/>
      <c r="E983" s="840"/>
      <c r="F983" s="840"/>
      <c r="G983" s="840"/>
      <c r="H983" s="840"/>
      <c r="I983" s="840"/>
      <c r="J983" s="840"/>
      <c r="K983" s="840"/>
      <c r="L983" s="840"/>
      <c r="M983" s="840"/>
      <c r="N983" s="840"/>
      <c r="O983" s="840"/>
      <c r="P983" s="890"/>
      <c r="Q983" s="890"/>
      <c r="R983" s="840"/>
      <c r="S983" s="840"/>
      <c r="T983" s="840"/>
      <c r="U983" s="840"/>
      <c r="V983" s="840"/>
      <c r="W983" s="840"/>
      <c r="X983" s="840"/>
      <c r="Y983" s="840"/>
      <c r="Z983" s="840"/>
      <c r="AA983" s="840"/>
      <c r="AB983" s="840"/>
      <c r="AC983" s="840"/>
      <c r="AD983" s="888"/>
      <c r="AE983" s="840"/>
      <c r="AF983" s="840"/>
      <c r="AG983" s="840"/>
      <c r="AH983" s="840"/>
      <c r="AI983" s="888"/>
      <c r="AJ983" s="840"/>
    </row>
    <row r="984" spans="1:36" ht="15.75" customHeight="1">
      <c r="A984" s="840"/>
      <c r="B984" s="840"/>
      <c r="C984" s="840"/>
      <c r="D984" s="840"/>
      <c r="E984" s="840"/>
      <c r="F984" s="840"/>
      <c r="G984" s="840"/>
      <c r="H984" s="840"/>
      <c r="I984" s="840"/>
      <c r="J984" s="840"/>
      <c r="K984" s="840"/>
      <c r="L984" s="840"/>
      <c r="M984" s="840"/>
      <c r="N984" s="840"/>
      <c r="O984" s="840"/>
      <c r="P984" s="890"/>
      <c r="Q984" s="890"/>
      <c r="R984" s="840"/>
      <c r="S984" s="840"/>
      <c r="T984" s="840"/>
      <c r="U984" s="840"/>
      <c r="V984" s="840"/>
      <c r="W984" s="840"/>
      <c r="X984" s="840"/>
      <c r="Y984" s="840"/>
      <c r="Z984" s="840"/>
      <c r="AA984" s="840"/>
      <c r="AB984" s="840"/>
      <c r="AC984" s="840"/>
      <c r="AD984" s="888"/>
      <c r="AE984" s="840"/>
      <c r="AF984" s="840"/>
      <c r="AG984" s="840"/>
      <c r="AH984" s="840"/>
      <c r="AI984" s="888"/>
      <c r="AJ984" s="840"/>
    </row>
    <row r="985" spans="1:36" ht="15.75" customHeight="1">
      <c r="A985" s="840"/>
      <c r="B985" s="840"/>
      <c r="C985" s="840"/>
      <c r="D985" s="840"/>
      <c r="E985" s="840"/>
      <c r="F985" s="840"/>
      <c r="G985" s="840"/>
      <c r="H985" s="840"/>
      <c r="I985" s="840"/>
      <c r="J985" s="840"/>
      <c r="K985" s="840"/>
      <c r="L985" s="840"/>
      <c r="M985" s="840"/>
      <c r="N985" s="840"/>
      <c r="O985" s="840"/>
      <c r="P985" s="890"/>
      <c r="Q985" s="890"/>
      <c r="R985" s="840"/>
      <c r="S985" s="840"/>
      <c r="T985" s="840"/>
      <c r="U985" s="840"/>
      <c r="V985" s="840"/>
      <c r="W985" s="840"/>
      <c r="X985" s="840"/>
      <c r="Y985" s="840"/>
      <c r="Z985" s="840"/>
      <c r="AA985" s="840"/>
      <c r="AB985" s="840"/>
      <c r="AC985" s="840"/>
      <c r="AD985" s="888"/>
      <c r="AE985" s="840"/>
      <c r="AF985" s="840"/>
      <c r="AG985" s="840"/>
      <c r="AH985" s="840"/>
      <c r="AI985" s="888"/>
      <c r="AJ985" s="840"/>
    </row>
    <row r="986" spans="1:36" ht="15.75" customHeight="1">
      <c r="A986" s="840"/>
      <c r="B986" s="840"/>
      <c r="C986" s="840"/>
      <c r="D986" s="840"/>
      <c r="E986" s="840"/>
      <c r="F986" s="840"/>
      <c r="G986" s="840"/>
      <c r="H986" s="840"/>
      <c r="I986" s="840"/>
      <c r="J986" s="840"/>
      <c r="K986" s="840"/>
      <c r="L986" s="840"/>
      <c r="M986" s="840"/>
      <c r="N986" s="840"/>
      <c r="O986" s="840"/>
      <c r="P986" s="890"/>
      <c r="Q986" s="890"/>
      <c r="R986" s="840"/>
      <c r="S986" s="840"/>
      <c r="T986" s="840"/>
      <c r="U986" s="840"/>
      <c r="V986" s="840"/>
      <c r="W986" s="840"/>
      <c r="X986" s="840"/>
      <c r="Y986" s="840"/>
      <c r="Z986" s="840"/>
      <c r="AA986" s="840"/>
      <c r="AB986" s="840"/>
      <c r="AC986" s="840"/>
      <c r="AD986" s="888"/>
      <c r="AE986" s="840"/>
      <c r="AF986" s="840"/>
      <c r="AG986" s="840"/>
      <c r="AH986" s="840"/>
      <c r="AI986" s="888"/>
      <c r="AJ986" s="840"/>
    </row>
    <row r="987" spans="1:36" ht="15.75" customHeight="1">
      <c r="A987" s="840"/>
      <c r="B987" s="840"/>
      <c r="C987" s="840"/>
      <c r="D987" s="840"/>
      <c r="E987" s="840"/>
      <c r="F987" s="840"/>
      <c r="G987" s="840"/>
      <c r="H987" s="840"/>
      <c r="I987" s="840"/>
      <c r="J987" s="840"/>
      <c r="K987" s="840"/>
      <c r="L987" s="840"/>
      <c r="M987" s="840"/>
      <c r="N987" s="840"/>
      <c r="O987" s="840"/>
      <c r="P987" s="890"/>
      <c r="Q987" s="890"/>
      <c r="R987" s="840"/>
      <c r="S987" s="840"/>
      <c r="T987" s="840"/>
      <c r="U987" s="840"/>
      <c r="V987" s="840"/>
      <c r="W987" s="840"/>
      <c r="X987" s="840"/>
      <c r="Y987" s="840"/>
      <c r="Z987" s="840"/>
      <c r="AA987" s="840"/>
      <c r="AB987" s="840"/>
      <c r="AC987" s="840"/>
      <c r="AD987" s="888"/>
      <c r="AE987" s="840"/>
      <c r="AF987" s="840"/>
      <c r="AG987" s="840"/>
      <c r="AH987" s="840"/>
      <c r="AI987" s="888"/>
      <c r="AJ987" s="840"/>
    </row>
    <row r="988" spans="1:36" ht="15.75" customHeight="1">
      <c r="A988" s="840"/>
      <c r="B988" s="840"/>
      <c r="C988" s="840"/>
      <c r="D988" s="840"/>
      <c r="E988" s="840"/>
      <c r="F988" s="840"/>
      <c r="G988" s="840"/>
      <c r="H988" s="840"/>
      <c r="I988" s="840"/>
      <c r="J988" s="840"/>
      <c r="K988" s="840"/>
      <c r="L988" s="840"/>
      <c r="M988" s="840"/>
      <c r="N988" s="840"/>
      <c r="O988" s="840"/>
      <c r="P988" s="890"/>
      <c r="Q988" s="890"/>
      <c r="R988" s="840"/>
      <c r="S988" s="840"/>
      <c r="T988" s="840"/>
      <c r="U988" s="840"/>
      <c r="V988" s="840"/>
      <c r="W988" s="840"/>
      <c r="X988" s="840"/>
      <c r="Y988" s="840"/>
      <c r="Z988" s="840"/>
      <c r="AA988" s="840"/>
      <c r="AB988" s="840"/>
      <c r="AC988" s="840"/>
      <c r="AD988" s="888"/>
      <c r="AE988" s="840"/>
      <c r="AF988" s="840"/>
      <c r="AG988" s="840"/>
      <c r="AH988" s="840"/>
      <c r="AI988" s="888"/>
      <c r="AJ988" s="840"/>
    </row>
    <row r="989" spans="1:36" ht="15.75" customHeight="1">
      <c r="A989" s="840"/>
      <c r="B989" s="840"/>
      <c r="C989" s="840"/>
      <c r="D989" s="840"/>
      <c r="E989" s="840"/>
      <c r="F989" s="840"/>
      <c r="G989" s="840"/>
      <c r="H989" s="840"/>
      <c r="I989" s="840"/>
      <c r="J989" s="840"/>
      <c r="K989" s="840"/>
      <c r="L989" s="840"/>
      <c r="M989" s="840"/>
      <c r="N989" s="840"/>
      <c r="O989" s="840"/>
      <c r="P989" s="890"/>
      <c r="Q989" s="890"/>
      <c r="R989" s="840"/>
      <c r="S989" s="840"/>
      <c r="T989" s="840"/>
      <c r="U989" s="840"/>
      <c r="V989" s="840"/>
      <c r="W989" s="840"/>
      <c r="X989" s="840"/>
      <c r="Y989" s="840"/>
      <c r="Z989" s="840"/>
      <c r="AA989" s="840"/>
      <c r="AB989" s="840"/>
      <c r="AC989" s="840"/>
      <c r="AD989" s="888"/>
      <c r="AE989" s="840"/>
      <c r="AF989" s="840"/>
      <c r="AG989" s="840"/>
      <c r="AH989" s="840"/>
      <c r="AI989" s="888"/>
      <c r="AJ989" s="840"/>
    </row>
    <row r="990" spans="1:36" ht="15.75" customHeight="1">
      <c r="A990" s="840"/>
      <c r="B990" s="840"/>
      <c r="C990" s="840"/>
      <c r="D990" s="840"/>
      <c r="E990" s="840"/>
      <c r="F990" s="840"/>
      <c r="G990" s="840"/>
      <c r="H990" s="840"/>
      <c r="I990" s="840"/>
      <c r="J990" s="840"/>
      <c r="K990" s="840"/>
      <c r="L990" s="840"/>
      <c r="M990" s="840"/>
      <c r="N990" s="840"/>
      <c r="O990" s="840"/>
      <c r="P990" s="890"/>
      <c r="Q990" s="890"/>
      <c r="R990" s="840"/>
      <c r="S990" s="840"/>
      <c r="T990" s="840"/>
      <c r="U990" s="840"/>
      <c r="V990" s="840"/>
      <c r="W990" s="840"/>
      <c r="X990" s="840"/>
      <c r="Y990" s="840"/>
      <c r="Z990" s="840"/>
      <c r="AA990" s="840"/>
      <c r="AB990" s="840"/>
      <c r="AC990" s="840"/>
      <c r="AD990" s="888"/>
      <c r="AE990" s="840"/>
      <c r="AF990" s="840"/>
      <c r="AG990" s="840"/>
      <c r="AH990" s="840"/>
      <c r="AI990" s="888"/>
      <c r="AJ990" s="840"/>
    </row>
    <row r="991" spans="1:36" ht="15.75" customHeight="1">
      <c r="A991" s="840"/>
      <c r="B991" s="840"/>
      <c r="C991" s="840"/>
      <c r="D991" s="840"/>
      <c r="E991" s="840"/>
      <c r="F991" s="840"/>
      <c r="G991" s="840"/>
      <c r="H991" s="840"/>
      <c r="I991" s="840"/>
      <c r="J991" s="840"/>
      <c r="K991" s="840"/>
      <c r="L991" s="840"/>
      <c r="M991" s="840"/>
      <c r="N991" s="840"/>
      <c r="O991" s="840"/>
      <c r="P991" s="890"/>
      <c r="Q991" s="890"/>
      <c r="R991" s="840"/>
      <c r="S991" s="840"/>
      <c r="T991" s="840"/>
      <c r="U991" s="840"/>
      <c r="V991" s="840"/>
      <c r="W991" s="840"/>
      <c r="X991" s="840"/>
      <c r="Y991" s="840"/>
      <c r="Z991" s="840"/>
      <c r="AA991" s="840"/>
      <c r="AB991" s="840"/>
      <c r="AC991" s="840"/>
      <c r="AD991" s="888"/>
      <c r="AE991" s="840"/>
      <c r="AF991" s="840"/>
      <c r="AG991" s="840"/>
      <c r="AH991" s="840"/>
      <c r="AI991" s="888"/>
      <c r="AJ991" s="840"/>
    </row>
    <row r="992" spans="1:36" ht="15.75" customHeight="1">
      <c r="A992" s="840"/>
      <c r="B992" s="840"/>
      <c r="C992" s="840"/>
      <c r="D992" s="840"/>
      <c r="E992" s="840"/>
      <c r="F992" s="840"/>
      <c r="G992" s="840"/>
      <c r="H992" s="840"/>
      <c r="I992" s="840"/>
      <c r="J992" s="840"/>
      <c r="K992" s="840"/>
      <c r="L992" s="840"/>
      <c r="M992" s="840"/>
      <c r="N992" s="840"/>
      <c r="O992" s="840"/>
      <c r="P992" s="890"/>
      <c r="Q992" s="890"/>
      <c r="R992" s="840"/>
      <c r="S992" s="840"/>
      <c r="T992" s="840"/>
      <c r="U992" s="840"/>
      <c r="V992" s="840"/>
      <c r="W992" s="840"/>
      <c r="X992" s="840"/>
      <c r="Y992" s="840"/>
      <c r="Z992" s="840"/>
      <c r="AA992" s="840"/>
      <c r="AB992" s="840"/>
      <c r="AC992" s="840"/>
      <c r="AD992" s="888"/>
      <c r="AE992" s="840"/>
      <c r="AF992" s="840"/>
      <c r="AG992" s="840"/>
      <c r="AH992" s="840"/>
      <c r="AI992" s="888"/>
      <c r="AJ992" s="840"/>
    </row>
    <row r="993" spans="1:36" ht="15.75" customHeight="1">
      <c r="A993" s="840"/>
      <c r="B993" s="840"/>
      <c r="C993" s="840"/>
      <c r="D993" s="840"/>
      <c r="E993" s="840"/>
      <c r="F993" s="840"/>
      <c r="G993" s="840"/>
      <c r="H993" s="840"/>
      <c r="I993" s="840"/>
      <c r="J993" s="840"/>
      <c r="K993" s="840"/>
      <c r="L993" s="840"/>
      <c r="M993" s="840"/>
      <c r="N993" s="840"/>
      <c r="O993" s="840"/>
      <c r="P993" s="890"/>
      <c r="Q993" s="890"/>
      <c r="R993" s="840"/>
      <c r="S993" s="840"/>
      <c r="T993" s="840"/>
      <c r="U993" s="840"/>
      <c r="V993" s="840"/>
      <c r="W993" s="840"/>
      <c r="X993" s="840"/>
      <c r="Y993" s="840"/>
      <c r="Z993" s="840"/>
      <c r="AA993" s="840"/>
      <c r="AB993" s="840"/>
      <c r="AC993" s="840"/>
      <c r="AD993" s="888"/>
      <c r="AE993" s="840"/>
      <c r="AF993" s="840"/>
      <c r="AG993" s="840"/>
      <c r="AH993" s="840"/>
      <c r="AI993" s="888"/>
      <c r="AJ993" s="840"/>
    </row>
    <row r="994" spans="1:36" ht="15.75" customHeight="1">
      <c r="A994" s="840"/>
      <c r="B994" s="840"/>
      <c r="C994" s="840"/>
      <c r="D994" s="840"/>
      <c r="E994" s="840"/>
      <c r="F994" s="840"/>
      <c r="G994" s="840"/>
      <c r="H994" s="840"/>
      <c r="I994" s="840"/>
      <c r="J994" s="840"/>
      <c r="K994" s="840"/>
      <c r="L994" s="840"/>
      <c r="M994" s="840"/>
      <c r="N994" s="840"/>
      <c r="O994" s="840"/>
      <c r="P994" s="890"/>
      <c r="Q994" s="890"/>
      <c r="R994" s="840"/>
      <c r="S994" s="840"/>
      <c r="T994" s="840"/>
      <c r="U994" s="840"/>
      <c r="V994" s="840"/>
      <c r="W994" s="840"/>
      <c r="X994" s="840"/>
      <c r="Y994" s="840"/>
      <c r="Z994" s="840"/>
      <c r="AA994" s="840"/>
      <c r="AB994" s="840"/>
      <c r="AC994" s="840"/>
      <c r="AD994" s="888"/>
      <c r="AE994" s="840"/>
      <c r="AF994" s="840"/>
      <c r="AG994" s="840"/>
      <c r="AH994" s="840"/>
      <c r="AI994" s="888"/>
      <c r="AJ994" s="840"/>
    </row>
    <row r="995" spans="1:36" ht="15.75" customHeight="1">
      <c r="A995" s="840"/>
      <c r="B995" s="840"/>
      <c r="C995" s="840"/>
      <c r="D995" s="840"/>
      <c r="E995" s="840"/>
      <c r="F995" s="840"/>
      <c r="G995" s="840"/>
      <c r="H995" s="840"/>
      <c r="I995" s="840"/>
      <c r="J995" s="840"/>
      <c r="K995" s="840"/>
      <c r="L995" s="840"/>
      <c r="M995" s="840"/>
      <c r="N995" s="840"/>
      <c r="O995" s="840"/>
      <c r="P995" s="890"/>
      <c r="Q995" s="890"/>
      <c r="R995" s="840"/>
      <c r="S995" s="840"/>
      <c r="T995" s="840"/>
      <c r="U995" s="840"/>
      <c r="V995" s="840"/>
      <c r="W995" s="840"/>
      <c r="X995" s="840"/>
      <c r="Y995" s="840"/>
      <c r="Z995" s="840"/>
      <c r="AA995" s="840"/>
      <c r="AB995" s="840"/>
      <c r="AC995" s="840"/>
      <c r="AD995" s="888"/>
      <c r="AE995" s="840"/>
      <c r="AF995" s="840"/>
      <c r="AG995" s="840"/>
      <c r="AH995" s="840"/>
      <c r="AI995" s="888"/>
      <c r="AJ995" s="840"/>
    </row>
    <row r="996" spans="1:36" ht="15.75" customHeight="1">
      <c r="A996" s="840"/>
      <c r="B996" s="840"/>
      <c r="C996" s="840"/>
      <c r="D996" s="840"/>
      <c r="E996" s="840"/>
      <c r="F996" s="840"/>
      <c r="G996" s="840"/>
      <c r="H996" s="840"/>
      <c r="I996" s="840"/>
      <c r="J996" s="840"/>
      <c r="K996" s="840"/>
      <c r="L996" s="840"/>
      <c r="M996" s="840"/>
      <c r="N996" s="840"/>
      <c r="O996" s="840"/>
      <c r="P996" s="890"/>
      <c r="Q996" s="890"/>
      <c r="R996" s="840"/>
      <c r="S996" s="840"/>
      <c r="T996" s="840"/>
      <c r="U996" s="840"/>
      <c r="V996" s="840"/>
      <c r="W996" s="840"/>
      <c r="X996" s="840"/>
      <c r="Y996" s="840"/>
      <c r="Z996" s="840"/>
      <c r="AA996" s="840"/>
      <c r="AB996" s="840"/>
      <c r="AC996" s="840"/>
      <c r="AD996" s="888"/>
      <c r="AE996" s="840"/>
      <c r="AF996" s="840"/>
      <c r="AG996" s="840"/>
      <c r="AH996" s="840"/>
      <c r="AI996" s="888"/>
      <c r="AJ996" s="840"/>
    </row>
  </sheetData>
  <mergeCells count="601">
    <mergeCell ref="AD71:AD72"/>
    <mergeCell ref="AE71:AE72"/>
    <mergeCell ref="AF71:AF72"/>
    <mergeCell ref="AG71:AG72"/>
    <mergeCell ref="AH71:AH72"/>
    <mergeCell ref="AI71:AI72"/>
    <mergeCell ref="AJ71:AJ72"/>
    <mergeCell ref="V71:V72"/>
    <mergeCell ref="W71:W72"/>
    <mergeCell ref="Y71:Y72"/>
    <mergeCell ref="Z71:Z72"/>
    <mergeCell ref="AA71:AA72"/>
    <mergeCell ref="AB71:AB72"/>
    <mergeCell ref="AC71:AC72"/>
    <mergeCell ref="AD69:AD70"/>
    <mergeCell ref="AE69:AE70"/>
    <mergeCell ref="AF69:AF70"/>
    <mergeCell ref="AG69:AG70"/>
    <mergeCell ref="AH69:AH70"/>
    <mergeCell ref="AI69:AI70"/>
    <mergeCell ref="AJ69:AJ70"/>
    <mergeCell ref="V69:V70"/>
    <mergeCell ref="W69:W70"/>
    <mergeCell ref="Y69:Y70"/>
    <mergeCell ref="Z69:Z70"/>
    <mergeCell ref="AA69:AA70"/>
    <mergeCell ref="AB69:AB70"/>
    <mergeCell ref="AC69:AC70"/>
    <mergeCell ref="AD67:AD68"/>
    <mergeCell ref="AE67:AE68"/>
    <mergeCell ref="AF67:AF68"/>
    <mergeCell ref="AG67:AG68"/>
    <mergeCell ref="AH67:AH68"/>
    <mergeCell ref="AI67:AI68"/>
    <mergeCell ref="AJ67:AJ68"/>
    <mergeCell ref="V67:V68"/>
    <mergeCell ref="W67:W68"/>
    <mergeCell ref="Y67:Y68"/>
    <mergeCell ref="Z67:Z68"/>
    <mergeCell ref="AA67:AA68"/>
    <mergeCell ref="AB67:AB68"/>
    <mergeCell ref="AC67:AC68"/>
    <mergeCell ref="AD64:AD65"/>
    <mergeCell ref="AE64:AE65"/>
    <mergeCell ref="AF64:AF65"/>
    <mergeCell ref="AG64:AG65"/>
    <mergeCell ref="AH64:AH65"/>
    <mergeCell ref="AI64:AI65"/>
    <mergeCell ref="AJ64:AJ65"/>
    <mergeCell ref="V64:V65"/>
    <mergeCell ref="W64:W65"/>
    <mergeCell ref="Y64:Y65"/>
    <mergeCell ref="Z64:Z65"/>
    <mergeCell ref="AA64:AA65"/>
    <mergeCell ref="AB64:AB65"/>
    <mergeCell ref="AC64:AC65"/>
    <mergeCell ref="AD61:AD62"/>
    <mergeCell ref="AE61:AE62"/>
    <mergeCell ref="AF61:AF62"/>
    <mergeCell ref="AG61:AG62"/>
    <mergeCell ref="AH61:AH62"/>
    <mergeCell ref="AI61:AI62"/>
    <mergeCell ref="AJ61:AJ62"/>
    <mergeCell ref="V61:V62"/>
    <mergeCell ref="W61:W62"/>
    <mergeCell ref="Y61:Y62"/>
    <mergeCell ref="Z61:Z62"/>
    <mergeCell ref="AA61:AA62"/>
    <mergeCell ref="AB61:AB62"/>
    <mergeCell ref="AC61:AC62"/>
    <mergeCell ref="AD59:AD60"/>
    <mergeCell ref="AE59:AE60"/>
    <mergeCell ref="AF59:AF60"/>
    <mergeCell ref="AG59:AG60"/>
    <mergeCell ref="AH59:AH60"/>
    <mergeCell ref="AI59:AI60"/>
    <mergeCell ref="AJ59:AJ60"/>
    <mergeCell ref="V59:V60"/>
    <mergeCell ref="W59:W60"/>
    <mergeCell ref="Y59:Y60"/>
    <mergeCell ref="Z59:Z60"/>
    <mergeCell ref="AA59:AA60"/>
    <mergeCell ref="AB59:AB60"/>
    <mergeCell ref="AC59:AC60"/>
    <mergeCell ref="AD51:AD52"/>
    <mergeCell ref="AE51:AE52"/>
    <mergeCell ref="AF51:AF52"/>
    <mergeCell ref="AG51:AG52"/>
    <mergeCell ref="AH51:AH52"/>
    <mergeCell ref="AI51:AI52"/>
    <mergeCell ref="AJ51:AJ52"/>
    <mergeCell ref="V51:V52"/>
    <mergeCell ref="W51:W52"/>
    <mergeCell ref="Y51:Y52"/>
    <mergeCell ref="Z51:Z52"/>
    <mergeCell ref="AA51:AA52"/>
    <mergeCell ref="AB51:AB52"/>
    <mergeCell ref="AC51:AC52"/>
    <mergeCell ref="AD47:AD48"/>
    <mergeCell ref="AE47:AE48"/>
    <mergeCell ref="AF47:AF48"/>
    <mergeCell ref="AG47:AG48"/>
    <mergeCell ref="AH47:AH48"/>
    <mergeCell ref="AI47:AI48"/>
    <mergeCell ref="AJ47:AJ48"/>
    <mergeCell ref="V47:V48"/>
    <mergeCell ref="W47:W48"/>
    <mergeCell ref="Y47:Y48"/>
    <mergeCell ref="Z47:Z48"/>
    <mergeCell ref="AA47:AA48"/>
    <mergeCell ref="AB47:AB48"/>
    <mergeCell ref="AC47:AC48"/>
    <mergeCell ref="AC45:AC46"/>
    <mergeCell ref="AD45:AD46"/>
    <mergeCell ref="AE45:AE46"/>
    <mergeCell ref="AF45:AF46"/>
    <mergeCell ref="AG45:AG46"/>
    <mergeCell ref="AH45:AH46"/>
    <mergeCell ref="AI45:AI46"/>
    <mergeCell ref="AJ45:AJ46"/>
    <mergeCell ref="V37:V38"/>
    <mergeCell ref="V45:V46"/>
    <mergeCell ref="W45:W46"/>
    <mergeCell ref="Y45:Y46"/>
    <mergeCell ref="Z45:Z46"/>
    <mergeCell ref="AA45:AA46"/>
    <mergeCell ref="AB45:AB46"/>
    <mergeCell ref="AE37:AE38"/>
    <mergeCell ref="AF37:AF38"/>
    <mergeCell ref="AG37:AG38"/>
    <mergeCell ref="AH37:AH38"/>
    <mergeCell ref="AI37:AI38"/>
    <mergeCell ref="AJ37:AJ38"/>
    <mergeCell ref="W37:W38"/>
    <mergeCell ref="Y37:Y38"/>
    <mergeCell ref="Z37:Z38"/>
    <mergeCell ref="AA37:AA38"/>
    <mergeCell ref="AB37:AB38"/>
    <mergeCell ref="AC37:AC38"/>
    <mergeCell ref="AF87:AF88"/>
    <mergeCell ref="AF89:AF90"/>
    <mergeCell ref="AF81:AF82"/>
    <mergeCell ref="AG81:AG82"/>
    <mergeCell ref="AF83:AF84"/>
    <mergeCell ref="AG83:AG84"/>
    <mergeCell ref="AF85:AF86"/>
    <mergeCell ref="AG85:AG86"/>
    <mergeCell ref="AG87:AG88"/>
    <mergeCell ref="AG89:AG90"/>
    <mergeCell ref="AI57:AI58"/>
    <mergeCell ref="AJ57:AJ58"/>
    <mergeCell ref="V57:V58"/>
    <mergeCell ref="W57:W58"/>
    <mergeCell ref="Y57:Y58"/>
    <mergeCell ref="Z57:Z58"/>
    <mergeCell ref="AA57:AA58"/>
    <mergeCell ref="AB57:AB58"/>
    <mergeCell ref="AC57:AC58"/>
    <mergeCell ref="AF79:AF80"/>
    <mergeCell ref="AG79:AG80"/>
    <mergeCell ref="AH79:AH80"/>
    <mergeCell ref="AI79:AI80"/>
    <mergeCell ref="AJ79:AJ80"/>
    <mergeCell ref="AD49:AD50"/>
    <mergeCell ref="AE49:AE50"/>
    <mergeCell ref="AF49:AF50"/>
    <mergeCell ref="AG49:AG50"/>
    <mergeCell ref="AH49:AH50"/>
    <mergeCell ref="AI49:AI50"/>
    <mergeCell ref="AJ49:AJ50"/>
    <mergeCell ref="AD54:AD55"/>
    <mergeCell ref="AE54:AE55"/>
    <mergeCell ref="AF54:AF55"/>
    <mergeCell ref="AG54:AG55"/>
    <mergeCell ref="AH54:AH55"/>
    <mergeCell ref="AI54:AI55"/>
    <mergeCell ref="AJ54:AJ55"/>
    <mergeCell ref="AD57:AD58"/>
    <mergeCell ref="AE57:AE58"/>
    <mergeCell ref="AF57:AF58"/>
    <mergeCell ref="AG57:AG58"/>
    <mergeCell ref="AH57:AH58"/>
    <mergeCell ref="V79:V80"/>
    <mergeCell ref="W79:W80"/>
    <mergeCell ref="Y79:Y80"/>
    <mergeCell ref="Z79:Z80"/>
    <mergeCell ref="AA79:AA80"/>
    <mergeCell ref="AB79:AB80"/>
    <mergeCell ref="AC79:AC80"/>
    <mergeCell ref="AD79:AD80"/>
    <mergeCell ref="AE79:AE80"/>
    <mergeCell ref="AD77:AD78"/>
    <mergeCell ref="AE77:AE78"/>
    <mergeCell ref="AF77:AF78"/>
    <mergeCell ref="AG77:AG78"/>
    <mergeCell ref="AH77:AH78"/>
    <mergeCell ref="AI77:AI78"/>
    <mergeCell ref="AJ77:AJ78"/>
    <mergeCell ref="V77:V78"/>
    <mergeCell ref="W77:W78"/>
    <mergeCell ref="Y77:Y78"/>
    <mergeCell ref="Z77:Z78"/>
    <mergeCell ref="AA77:AA78"/>
    <mergeCell ref="AB77:AB78"/>
    <mergeCell ref="AC77:AC78"/>
    <mergeCell ref="AD75:AD76"/>
    <mergeCell ref="AE75:AE76"/>
    <mergeCell ref="AF75:AF76"/>
    <mergeCell ref="AG75:AG76"/>
    <mergeCell ref="AH75:AH76"/>
    <mergeCell ref="AI75:AI76"/>
    <mergeCell ref="AJ75:AJ76"/>
    <mergeCell ref="V75:V76"/>
    <mergeCell ref="W75:W76"/>
    <mergeCell ref="Y75:Y76"/>
    <mergeCell ref="Z75:Z76"/>
    <mergeCell ref="AA75:AA76"/>
    <mergeCell ref="AB75:AB76"/>
    <mergeCell ref="AC75:AC76"/>
    <mergeCell ref="AE73:AE74"/>
    <mergeCell ref="AF73:AF74"/>
    <mergeCell ref="AG73:AG74"/>
    <mergeCell ref="AH73:AH74"/>
    <mergeCell ref="AI73:AI74"/>
    <mergeCell ref="AJ73:AJ74"/>
    <mergeCell ref="V73:V74"/>
    <mergeCell ref="W73:W74"/>
    <mergeCell ref="Y73:Y74"/>
    <mergeCell ref="Z73:Z74"/>
    <mergeCell ref="AA73:AA74"/>
    <mergeCell ref="AB73:AB74"/>
    <mergeCell ref="AC73:AC74"/>
    <mergeCell ref="C4:C6"/>
    <mergeCell ref="A12:A38"/>
    <mergeCell ref="B12:B13"/>
    <mergeCell ref="C12:C13"/>
    <mergeCell ref="D12:D13"/>
    <mergeCell ref="E12:E13"/>
    <mergeCell ref="B45:B46"/>
    <mergeCell ref="C45:C46"/>
    <mergeCell ref="AD73:AD74"/>
    <mergeCell ref="V49:V50"/>
    <mergeCell ref="W49:W50"/>
    <mergeCell ref="Y49:Y50"/>
    <mergeCell ref="Z49:Z50"/>
    <mergeCell ref="AA49:AA50"/>
    <mergeCell ref="AB49:AB50"/>
    <mergeCell ref="AC49:AC50"/>
    <mergeCell ref="V54:V55"/>
    <mergeCell ref="W54:W55"/>
    <mergeCell ref="Y54:Y55"/>
    <mergeCell ref="Z54:Z55"/>
    <mergeCell ref="AA54:AA55"/>
    <mergeCell ref="AB54:AB55"/>
    <mergeCell ref="AC54:AC55"/>
    <mergeCell ref="AD37:AD38"/>
    <mergeCell ref="B29:B30"/>
    <mergeCell ref="C29:C30"/>
    <mergeCell ref="B31:B32"/>
    <mergeCell ref="C31:C32"/>
    <mergeCell ref="B33:B34"/>
    <mergeCell ref="C33:C34"/>
    <mergeCell ref="B35:B36"/>
    <mergeCell ref="C35:C36"/>
    <mergeCell ref="D40:D41"/>
    <mergeCell ref="B47:B48"/>
    <mergeCell ref="C47:C48"/>
    <mergeCell ref="B49:B50"/>
    <mergeCell ref="C49:C50"/>
    <mergeCell ref="B51:B52"/>
    <mergeCell ref="C51:C52"/>
    <mergeCell ref="B37:B38"/>
    <mergeCell ref="C37:C38"/>
    <mergeCell ref="A40:A52"/>
    <mergeCell ref="B40:B41"/>
    <mergeCell ref="C40:C41"/>
    <mergeCell ref="B43:B44"/>
    <mergeCell ref="C43:C44"/>
    <mergeCell ref="AD35:AD36"/>
    <mergeCell ref="AE35:AE36"/>
    <mergeCell ref="AF35:AF36"/>
    <mergeCell ref="AG35:AG36"/>
    <mergeCell ref="AI35:AI36"/>
    <mergeCell ref="AJ35:AJ36"/>
    <mergeCell ref="V35:V36"/>
    <mergeCell ref="W35:W36"/>
    <mergeCell ref="Y35:Y36"/>
    <mergeCell ref="Z35:Z36"/>
    <mergeCell ref="AA35:AA36"/>
    <mergeCell ref="AB35:AB36"/>
    <mergeCell ref="AC35:AC36"/>
    <mergeCell ref="AD24:AD25"/>
    <mergeCell ref="AE24:AE25"/>
    <mergeCell ref="AF24:AF25"/>
    <mergeCell ref="AG24:AG25"/>
    <mergeCell ref="AH24:AH25"/>
    <mergeCell ref="AI24:AI25"/>
    <mergeCell ref="AJ24:AJ25"/>
    <mergeCell ref="V24:V25"/>
    <mergeCell ref="W24:W25"/>
    <mergeCell ref="Y24:Y25"/>
    <mergeCell ref="Z24:Z25"/>
    <mergeCell ref="AA24:AA25"/>
    <mergeCell ref="AB24:AB25"/>
    <mergeCell ref="AC24:AC25"/>
    <mergeCell ref="AD20:AD21"/>
    <mergeCell ref="AE20:AE21"/>
    <mergeCell ref="AF20:AF21"/>
    <mergeCell ref="AG20:AG21"/>
    <mergeCell ref="AH20:AH21"/>
    <mergeCell ref="AI20:AI21"/>
    <mergeCell ref="AJ20:AJ21"/>
    <mergeCell ref="V20:V21"/>
    <mergeCell ref="W20:W21"/>
    <mergeCell ref="Y20:Y21"/>
    <mergeCell ref="Z20:Z21"/>
    <mergeCell ref="AA20:AA21"/>
    <mergeCell ref="AB20:AB21"/>
    <mergeCell ref="AC20:AC21"/>
    <mergeCell ref="F12:F13"/>
    <mergeCell ref="G12:G13"/>
    <mergeCell ref="V12:V13"/>
    <mergeCell ref="W12:W13"/>
    <mergeCell ref="Y12:Y13"/>
    <mergeCell ref="Z12:Z13"/>
    <mergeCell ref="AA12:AA13"/>
    <mergeCell ref="AC12:AC13"/>
    <mergeCell ref="AD12:AD13"/>
    <mergeCell ref="C3:T3"/>
    <mergeCell ref="U3:W3"/>
    <mergeCell ref="Y7:AJ7"/>
    <mergeCell ref="Y8:AJ10"/>
    <mergeCell ref="C1:T2"/>
    <mergeCell ref="U1:W1"/>
    <mergeCell ref="Y1:AH6"/>
    <mergeCell ref="AI1:AJ1"/>
    <mergeCell ref="U2:W2"/>
    <mergeCell ref="AI2:AJ2"/>
    <mergeCell ref="AI3:AJ6"/>
    <mergeCell ref="A8:M8"/>
    <mergeCell ref="A9:M9"/>
    <mergeCell ref="N9:W9"/>
    <mergeCell ref="A10:M10"/>
    <mergeCell ref="N10:W10"/>
    <mergeCell ref="D4:T6"/>
    <mergeCell ref="U4:V4"/>
    <mergeCell ref="U5:V5"/>
    <mergeCell ref="U6:V6"/>
    <mergeCell ref="A7:M7"/>
    <mergeCell ref="N7:W7"/>
    <mergeCell ref="N8:W8"/>
    <mergeCell ref="A1:B6"/>
    <mergeCell ref="AD43:AD44"/>
    <mergeCell ref="AE43:AE44"/>
    <mergeCell ref="AF43:AF44"/>
    <mergeCell ref="AG43:AG44"/>
    <mergeCell ref="AH43:AH44"/>
    <mergeCell ref="AI43:AI44"/>
    <mergeCell ref="AJ43:AJ44"/>
    <mergeCell ref="V43:V44"/>
    <mergeCell ref="W43:W44"/>
    <mergeCell ref="Y43:Y44"/>
    <mergeCell ref="Z43:Z44"/>
    <mergeCell ref="AA43:AA44"/>
    <mergeCell ref="AB43:AB44"/>
    <mergeCell ref="AC43:AC44"/>
    <mergeCell ref="AD33:AD34"/>
    <mergeCell ref="AE33:AE34"/>
    <mergeCell ref="AF33:AF34"/>
    <mergeCell ref="AG33:AG34"/>
    <mergeCell ref="AH33:AH34"/>
    <mergeCell ref="AI33:AI34"/>
    <mergeCell ref="AJ33:AJ34"/>
    <mergeCell ref="V33:V34"/>
    <mergeCell ref="W33:W34"/>
    <mergeCell ref="Y33:Y34"/>
    <mergeCell ref="Z33:Z34"/>
    <mergeCell ref="AA33:AA34"/>
    <mergeCell ref="AB33:AB34"/>
    <mergeCell ref="AC33:AC34"/>
    <mergeCell ref="AD31:AD32"/>
    <mergeCell ref="AE31:AE32"/>
    <mergeCell ref="AF31:AF32"/>
    <mergeCell ref="AG31:AG32"/>
    <mergeCell ref="AH31:AH32"/>
    <mergeCell ref="AI31:AI32"/>
    <mergeCell ref="AJ31:AJ32"/>
    <mergeCell ref="V31:V32"/>
    <mergeCell ref="W31:W32"/>
    <mergeCell ref="Y31:Y32"/>
    <mergeCell ref="Z31:Z32"/>
    <mergeCell ref="AA31:AA32"/>
    <mergeCell ref="AB31:AB32"/>
    <mergeCell ref="AC31:AC32"/>
    <mergeCell ref="AD22:AD23"/>
    <mergeCell ref="AE22:AE23"/>
    <mergeCell ref="AF22:AF23"/>
    <mergeCell ref="AG22:AG23"/>
    <mergeCell ref="AH22:AH23"/>
    <mergeCell ref="AI22:AI23"/>
    <mergeCell ref="AJ22:AJ23"/>
    <mergeCell ref="V22:V23"/>
    <mergeCell ref="W22:W23"/>
    <mergeCell ref="Y22:Y23"/>
    <mergeCell ref="Z22:Z23"/>
    <mergeCell ref="AA22:AA23"/>
    <mergeCell ref="AB22:AB23"/>
    <mergeCell ref="AC22:AC23"/>
    <mergeCell ref="AD40:AD41"/>
    <mergeCell ref="AE40:AE41"/>
    <mergeCell ref="AF40:AF41"/>
    <mergeCell ref="AG40:AG41"/>
    <mergeCell ref="AH40:AH41"/>
    <mergeCell ref="AI40:AI41"/>
    <mergeCell ref="AJ40:AJ41"/>
    <mergeCell ref="V40:V41"/>
    <mergeCell ref="W40:W41"/>
    <mergeCell ref="Y40:Y41"/>
    <mergeCell ref="Z40:Z41"/>
    <mergeCell ref="AA40:AA41"/>
    <mergeCell ref="AB40:AB41"/>
    <mergeCell ref="AC40:AC41"/>
    <mergeCell ref="B57:B58"/>
    <mergeCell ref="C57:C58"/>
    <mergeCell ref="B59:B60"/>
    <mergeCell ref="C59:C60"/>
    <mergeCell ref="D64:D65"/>
    <mergeCell ref="E64:E65"/>
    <mergeCell ref="B26:B27"/>
    <mergeCell ref="C26:C27"/>
    <mergeCell ref="A54:A62"/>
    <mergeCell ref="B54:B55"/>
    <mergeCell ref="C54:C55"/>
    <mergeCell ref="D54:D55"/>
    <mergeCell ref="E54:E55"/>
    <mergeCell ref="B28:W28"/>
    <mergeCell ref="D37:G38"/>
    <mergeCell ref="F40:F41"/>
    <mergeCell ref="G40:G41"/>
    <mergeCell ref="D43:G44"/>
    <mergeCell ref="D45:G46"/>
    <mergeCell ref="D47:G48"/>
    <mergeCell ref="D49:G50"/>
    <mergeCell ref="D51:G52"/>
    <mergeCell ref="F26:F27"/>
    <mergeCell ref="G26:G27"/>
    <mergeCell ref="B75:B76"/>
    <mergeCell ref="C75:C76"/>
    <mergeCell ref="B77:B78"/>
    <mergeCell ref="C77:C78"/>
    <mergeCell ref="B79:B80"/>
    <mergeCell ref="C79:C80"/>
    <mergeCell ref="B61:B62"/>
    <mergeCell ref="C61:C62"/>
    <mergeCell ref="A64:A80"/>
    <mergeCell ref="B64:B65"/>
    <mergeCell ref="C64:C65"/>
    <mergeCell ref="B67:B68"/>
    <mergeCell ref="C67:C68"/>
    <mergeCell ref="B69:B70"/>
    <mergeCell ref="C69:C70"/>
    <mergeCell ref="B71:B72"/>
    <mergeCell ref="C71:C72"/>
    <mergeCell ref="B73:B74"/>
    <mergeCell ref="C73:C74"/>
    <mergeCell ref="D26:D27"/>
    <mergeCell ref="E26:E27"/>
    <mergeCell ref="D67:G68"/>
    <mergeCell ref="D69:G70"/>
    <mergeCell ref="D71:G72"/>
    <mergeCell ref="D73:G74"/>
    <mergeCell ref="D75:G76"/>
    <mergeCell ref="D77:G78"/>
    <mergeCell ref="D79:G80"/>
    <mergeCell ref="F54:F55"/>
    <mergeCell ref="G54:G55"/>
    <mergeCell ref="D57:G58"/>
    <mergeCell ref="D59:G60"/>
    <mergeCell ref="D61:G62"/>
    <mergeCell ref="F64:F65"/>
    <mergeCell ref="G64:G65"/>
    <mergeCell ref="D29:G30"/>
    <mergeCell ref="D31:G32"/>
    <mergeCell ref="D33:G34"/>
    <mergeCell ref="D35:G36"/>
    <mergeCell ref="E40:E41"/>
    <mergeCell ref="D42:W42"/>
    <mergeCell ref="D56:W56"/>
    <mergeCell ref="D66:W66"/>
    <mergeCell ref="F22:F23"/>
    <mergeCell ref="G22:G23"/>
    <mergeCell ref="G24:G25"/>
    <mergeCell ref="D20:D21"/>
    <mergeCell ref="E20:E21"/>
    <mergeCell ref="B22:B23"/>
    <mergeCell ref="C22:C23"/>
    <mergeCell ref="D22:D23"/>
    <mergeCell ref="E22:E23"/>
    <mergeCell ref="B24:B25"/>
    <mergeCell ref="C24:C25"/>
    <mergeCell ref="D24:D25"/>
    <mergeCell ref="E24:E25"/>
    <mergeCell ref="F24:F25"/>
    <mergeCell ref="B18:B19"/>
    <mergeCell ref="C18:C19"/>
    <mergeCell ref="D18:D19"/>
    <mergeCell ref="E18:E19"/>
    <mergeCell ref="F18:F19"/>
    <mergeCell ref="G18:G19"/>
    <mergeCell ref="B20:B21"/>
    <mergeCell ref="C20:C21"/>
    <mergeCell ref="F20:F21"/>
    <mergeCell ref="G20:G21"/>
    <mergeCell ref="B14:B15"/>
    <mergeCell ref="C14:C15"/>
    <mergeCell ref="D14:D15"/>
    <mergeCell ref="E14:E15"/>
    <mergeCell ref="F14:F15"/>
    <mergeCell ref="G14:G15"/>
    <mergeCell ref="B16:B17"/>
    <mergeCell ref="C16:C17"/>
    <mergeCell ref="D16:D17"/>
    <mergeCell ref="E16:E17"/>
    <mergeCell ref="F16:F17"/>
    <mergeCell ref="G16:G17"/>
    <mergeCell ref="AD29:AD30"/>
    <mergeCell ref="AE29:AE30"/>
    <mergeCell ref="AF29:AF30"/>
    <mergeCell ref="AG29:AG30"/>
    <mergeCell ref="AH29:AH30"/>
    <mergeCell ref="AI29:AI30"/>
    <mergeCell ref="AJ29:AJ30"/>
    <mergeCell ref="V29:V30"/>
    <mergeCell ref="W29:W30"/>
    <mergeCell ref="Y29:Y30"/>
    <mergeCell ref="Z29:Z30"/>
    <mergeCell ref="AA29:AA30"/>
    <mergeCell ref="AB29:AB30"/>
    <mergeCell ref="AC29:AC30"/>
    <mergeCell ref="AD18:AD19"/>
    <mergeCell ref="AE18:AE19"/>
    <mergeCell ref="AF18:AF19"/>
    <mergeCell ref="AG18:AG19"/>
    <mergeCell ref="AH18:AH19"/>
    <mergeCell ref="AI18:AI19"/>
    <mergeCell ref="AJ18:AJ19"/>
    <mergeCell ref="V18:V19"/>
    <mergeCell ref="W18:W19"/>
    <mergeCell ref="Y18:Y19"/>
    <mergeCell ref="Z18:Z19"/>
    <mergeCell ref="AA18:AA19"/>
    <mergeCell ref="AB18:AB19"/>
    <mergeCell ref="AC18:AC19"/>
    <mergeCell ref="AG16:AG17"/>
    <mergeCell ref="AH16:AH17"/>
    <mergeCell ref="AI16:AI17"/>
    <mergeCell ref="AJ16:AJ17"/>
    <mergeCell ref="V16:V17"/>
    <mergeCell ref="W16:W17"/>
    <mergeCell ref="Y16:Y17"/>
    <mergeCell ref="Z16:Z17"/>
    <mergeCell ref="AA16:AA17"/>
    <mergeCell ref="AB16:AB17"/>
    <mergeCell ref="AC16:AC17"/>
    <mergeCell ref="V14:V15"/>
    <mergeCell ref="W14:W15"/>
    <mergeCell ref="Y14:Y15"/>
    <mergeCell ref="Z14:Z15"/>
    <mergeCell ref="AA14:AA15"/>
    <mergeCell ref="AB14:AB15"/>
    <mergeCell ref="AD16:AD17"/>
    <mergeCell ref="AE16:AE17"/>
    <mergeCell ref="AF16:AF17"/>
    <mergeCell ref="AC14:AC15"/>
    <mergeCell ref="AD14:AD15"/>
    <mergeCell ref="AE14:AE15"/>
    <mergeCell ref="AF14:AF15"/>
    <mergeCell ref="AG14:AG15"/>
    <mergeCell ref="AH14:AH15"/>
    <mergeCell ref="AI14:AI15"/>
    <mergeCell ref="AJ14:AJ15"/>
    <mergeCell ref="AB12:AB13"/>
    <mergeCell ref="AE12:AE13"/>
    <mergeCell ref="AF12:AF13"/>
    <mergeCell ref="AG12:AG13"/>
    <mergeCell ref="AH12:AH13"/>
    <mergeCell ref="AI12:AI13"/>
    <mergeCell ref="AD26:AD27"/>
    <mergeCell ref="AE26:AE27"/>
    <mergeCell ref="AF26:AF27"/>
    <mergeCell ref="AG26:AG27"/>
    <mergeCell ref="AH26:AH27"/>
    <mergeCell ref="AI26:AI27"/>
    <mergeCell ref="AJ26:AJ27"/>
    <mergeCell ref="V26:V27"/>
    <mergeCell ref="W26:W27"/>
    <mergeCell ref="Y26:Y27"/>
    <mergeCell ref="Z26:Z27"/>
    <mergeCell ref="AA26:AA27"/>
    <mergeCell ref="AB26:AB27"/>
    <mergeCell ref="AC26:AC27"/>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99"/>
  <sheetViews>
    <sheetView topLeftCell="A292" zoomScale="80" zoomScaleNormal="80" workbookViewId="0"/>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8.7109375" customWidth="1"/>
    <col min="11" max="22" width="10.85546875" customWidth="1"/>
    <col min="23" max="23" width="9.85546875" customWidth="1"/>
    <col min="24" max="24" width="11.42578125" customWidth="1"/>
    <col min="25" max="26" width="13.42578125" customWidth="1"/>
    <col min="27" max="27" width="10.7109375" customWidth="1"/>
  </cols>
  <sheetData>
    <row r="1" spans="1:27" ht="21">
      <c r="A1" s="34"/>
      <c r="B1" s="34"/>
      <c r="C1" s="34"/>
      <c r="D1" s="34"/>
      <c r="E1" s="34"/>
      <c r="F1" s="34"/>
      <c r="G1" s="34"/>
      <c r="H1" s="34"/>
      <c r="I1" s="34"/>
      <c r="J1" s="34"/>
      <c r="K1" s="34"/>
      <c r="L1" s="34"/>
      <c r="M1" s="34"/>
      <c r="N1" s="34"/>
      <c r="O1" s="34"/>
      <c r="P1" s="34"/>
      <c r="Q1" s="34"/>
      <c r="R1" s="34"/>
      <c r="S1" s="34"/>
      <c r="T1" s="34"/>
      <c r="U1" s="34"/>
      <c r="V1" s="34"/>
      <c r="W1" s="34"/>
      <c r="X1" s="34"/>
      <c r="Y1" s="34"/>
      <c r="AA1" s="1"/>
    </row>
    <row r="2" spans="1:27" ht="21">
      <c r="A2" s="34"/>
      <c r="B2" s="34"/>
      <c r="C2" s="34"/>
      <c r="D2" s="34"/>
      <c r="E2" s="34"/>
      <c r="F2" s="34"/>
      <c r="G2" s="34"/>
      <c r="H2" s="34"/>
      <c r="I2" s="34"/>
      <c r="J2" s="34"/>
      <c r="K2" s="34"/>
      <c r="L2" s="34"/>
      <c r="M2" s="34"/>
      <c r="N2" s="34"/>
      <c r="O2" s="34"/>
      <c r="P2" s="34"/>
      <c r="Q2" s="34"/>
      <c r="R2" s="34"/>
      <c r="S2" s="34"/>
      <c r="T2" s="34"/>
      <c r="U2" s="34"/>
      <c r="V2" s="34"/>
      <c r="W2" s="34"/>
      <c r="X2" s="34"/>
      <c r="Y2" s="34"/>
      <c r="AA2" s="1"/>
    </row>
    <row r="3" spans="1:27" ht="21">
      <c r="A3" s="34"/>
      <c r="B3" s="34"/>
      <c r="C3" s="34"/>
      <c r="D3" s="34"/>
      <c r="E3" s="34"/>
      <c r="F3" s="34"/>
      <c r="G3" s="34"/>
      <c r="H3" s="34"/>
      <c r="I3" s="34"/>
      <c r="J3" s="34"/>
      <c r="K3" s="34"/>
      <c r="L3" s="34"/>
      <c r="M3" s="34"/>
      <c r="N3" s="34"/>
      <c r="O3" s="34"/>
      <c r="P3" s="34"/>
      <c r="Q3" s="34"/>
      <c r="R3" s="34"/>
      <c r="S3" s="34"/>
      <c r="T3" s="34"/>
      <c r="U3" s="34"/>
      <c r="V3" s="34"/>
      <c r="W3" s="34"/>
      <c r="X3" s="34"/>
      <c r="Y3" s="34"/>
      <c r="AA3" s="1"/>
    </row>
    <row r="4" spans="1:27" ht="21">
      <c r="A4" s="34"/>
      <c r="B4" s="34"/>
      <c r="C4" s="34"/>
      <c r="D4" s="34"/>
      <c r="E4" s="34"/>
      <c r="F4" s="34"/>
      <c r="G4" s="34"/>
      <c r="H4" s="34"/>
      <c r="I4" s="34"/>
      <c r="J4" s="34"/>
      <c r="K4" s="34"/>
      <c r="L4" s="34"/>
      <c r="M4" s="34"/>
      <c r="N4" s="34"/>
      <c r="O4" s="34"/>
      <c r="P4" s="34"/>
      <c r="Q4" s="34"/>
      <c r="R4" s="34"/>
      <c r="S4" s="34"/>
      <c r="T4" s="34"/>
      <c r="U4" s="34"/>
      <c r="V4" s="34"/>
      <c r="W4" s="34"/>
      <c r="X4" s="34"/>
      <c r="Y4" s="34"/>
      <c r="AA4" s="1"/>
    </row>
    <row r="5" spans="1:27" ht="21">
      <c r="A5" s="34"/>
      <c r="B5" s="34"/>
      <c r="C5" s="34"/>
      <c r="D5" s="34"/>
      <c r="E5" s="34"/>
      <c r="F5" s="34"/>
      <c r="G5" s="34"/>
      <c r="H5" s="34"/>
      <c r="I5" s="34"/>
      <c r="J5" s="34"/>
      <c r="K5" s="34"/>
      <c r="L5" s="34"/>
      <c r="M5" s="34"/>
      <c r="N5" s="34"/>
      <c r="O5" s="34"/>
      <c r="P5" s="34"/>
      <c r="Q5" s="34"/>
      <c r="R5" s="34"/>
      <c r="S5" s="34"/>
      <c r="T5" s="34"/>
      <c r="U5" s="34"/>
      <c r="V5" s="34"/>
      <c r="W5" s="34"/>
      <c r="X5" s="34"/>
      <c r="Y5" s="34"/>
      <c r="AA5" s="1"/>
    </row>
    <row r="6" spans="1:27" ht="21">
      <c r="A6" s="34"/>
      <c r="B6" s="34"/>
      <c r="C6" s="34"/>
      <c r="D6" s="34"/>
      <c r="E6" s="34"/>
      <c r="F6" s="34"/>
      <c r="G6" s="34"/>
      <c r="H6" s="34"/>
      <c r="I6" s="34"/>
      <c r="J6" s="34"/>
      <c r="K6" s="34"/>
      <c r="L6" s="34"/>
      <c r="M6" s="34"/>
      <c r="N6" s="34"/>
      <c r="O6" s="34"/>
      <c r="P6" s="34"/>
      <c r="Q6" s="34"/>
      <c r="R6" s="34"/>
      <c r="S6" s="34"/>
      <c r="T6" s="34"/>
      <c r="U6" s="34"/>
      <c r="V6" s="34"/>
      <c r="W6" s="34"/>
      <c r="X6" s="34"/>
      <c r="Y6" s="34"/>
      <c r="AA6" s="1"/>
    </row>
    <row r="7" spans="1:27" ht="21">
      <c r="A7" s="34"/>
      <c r="B7" s="34"/>
      <c r="C7" s="34"/>
      <c r="D7" s="34"/>
      <c r="E7" s="34"/>
      <c r="F7" s="34"/>
      <c r="G7" s="34"/>
      <c r="H7" s="34"/>
      <c r="I7" s="34"/>
      <c r="J7" s="34"/>
      <c r="K7" s="34"/>
      <c r="L7" s="34"/>
      <c r="M7" s="34"/>
      <c r="N7" s="34"/>
      <c r="O7" s="34"/>
      <c r="P7" s="34"/>
      <c r="Q7" s="34"/>
      <c r="R7" s="34"/>
      <c r="S7" s="34"/>
      <c r="T7" s="34"/>
      <c r="U7" s="34"/>
      <c r="V7" s="34"/>
      <c r="W7" s="34"/>
      <c r="X7" s="34"/>
      <c r="Y7" s="34"/>
      <c r="AA7" s="1"/>
    </row>
    <row r="8" spans="1:27" ht="21">
      <c r="A8" s="34"/>
      <c r="B8" s="34"/>
      <c r="C8" s="34"/>
      <c r="D8" s="34"/>
      <c r="E8" s="34"/>
      <c r="F8" s="34"/>
      <c r="G8" s="34"/>
      <c r="H8" s="34"/>
      <c r="I8" s="34"/>
      <c r="J8" s="34"/>
      <c r="K8" s="34"/>
      <c r="L8" s="34"/>
      <c r="M8" s="34"/>
      <c r="N8" s="34"/>
      <c r="O8" s="34"/>
      <c r="P8" s="34"/>
      <c r="Q8" s="34"/>
      <c r="R8" s="34"/>
      <c r="S8" s="34"/>
      <c r="T8" s="34"/>
      <c r="U8" s="34"/>
      <c r="V8" s="34"/>
      <c r="W8" s="34"/>
      <c r="X8" s="34"/>
      <c r="Y8" s="34"/>
      <c r="AA8" s="1"/>
    </row>
    <row r="9" spans="1:27" ht="21">
      <c r="A9" s="34"/>
      <c r="B9" s="34"/>
      <c r="C9" s="34"/>
      <c r="D9" s="34"/>
      <c r="E9" s="34"/>
      <c r="F9" s="34"/>
      <c r="G9" s="34"/>
      <c r="H9" s="34"/>
      <c r="I9" s="34"/>
      <c r="J9" s="34"/>
      <c r="K9" s="34"/>
      <c r="L9" s="34"/>
      <c r="M9" s="34"/>
      <c r="N9" s="34"/>
      <c r="O9" s="34"/>
      <c r="P9" s="34"/>
      <c r="Q9" s="34"/>
      <c r="R9" s="34"/>
      <c r="S9" s="34"/>
      <c r="T9" s="34"/>
      <c r="U9" s="34"/>
      <c r="V9" s="34"/>
      <c r="W9" s="34"/>
      <c r="X9" s="34"/>
      <c r="Y9" s="34"/>
      <c r="AA9" s="1"/>
    </row>
    <row r="10" spans="1:27" ht="21">
      <c r="A10" s="34"/>
      <c r="B10" s="34"/>
      <c r="C10" s="34"/>
      <c r="D10" s="34"/>
      <c r="E10" s="34"/>
      <c r="F10" s="34"/>
      <c r="G10" s="34"/>
      <c r="H10" s="34"/>
      <c r="I10" s="34"/>
      <c r="J10" s="34"/>
      <c r="K10" s="34"/>
      <c r="L10" s="34"/>
      <c r="M10" s="34"/>
      <c r="N10" s="34"/>
      <c r="O10" s="34"/>
      <c r="P10" s="34"/>
      <c r="Q10" s="34"/>
      <c r="R10" s="34"/>
      <c r="S10" s="34"/>
      <c r="T10" s="34"/>
      <c r="U10" s="34"/>
      <c r="V10" s="34"/>
      <c r="W10" s="34"/>
      <c r="X10" s="34"/>
      <c r="Y10" s="34"/>
      <c r="AA10" s="1"/>
    </row>
    <row r="11" spans="1:27" ht="21">
      <c r="A11" s="34"/>
      <c r="B11" s="34"/>
      <c r="C11" s="34"/>
      <c r="D11" s="34"/>
      <c r="E11" s="34"/>
      <c r="F11" s="34"/>
      <c r="G11" s="34"/>
      <c r="H11" s="34"/>
      <c r="I11" s="34"/>
      <c r="J11" s="34"/>
      <c r="K11" s="34"/>
      <c r="L11" s="34"/>
      <c r="M11" s="34"/>
      <c r="N11" s="34"/>
      <c r="O11" s="34"/>
      <c r="P11" s="34"/>
      <c r="Q11" s="34"/>
      <c r="R11" s="34"/>
      <c r="S11" s="34"/>
      <c r="T11" s="34"/>
      <c r="U11" s="34"/>
      <c r="V11" s="34"/>
      <c r="W11" s="34"/>
      <c r="X11" s="34"/>
      <c r="Y11" s="34"/>
      <c r="AA11" s="1"/>
    </row>
    <row r="12" spans="1:27" ht="21">
      <c r="A12" s="34"/>
      <c r="B12" s="34"/>
      <c r="C12" s="34"/>
      <c r="D12" s="34"/>
      <c r="E12" s="34"/>
      <c r="F12" s="34"/>
      <c r="G12" s="34"/>
      <c r="H12" s="34"/>
      <c r="I12" s="34"/>
      <c r="J12" s="34"/>
      <c r="K12" s="34"/>
      <c r="L12" s="34"/>
      <c r="M12" s="34"/>
      <c r="N12" s="34"/>
      <c r="O12" s="34"/>
      <c r="P12" s="34"/>
      <c r="Q12" s="34"/>
      <c r="R12" s="34"/>
      <c r="S12" s="34"/>
      <c r="T12" s="34"/>
      <c r="U12" s="34"/>
      <c r="V12" s="34"/>
      <c r="W12" s="34"/>
      <c r="X12" s="34"/>
      <c r="Y12" s="34"/>
      <c r="AA12" s="1"/>
    </row>
    <row r="13" spans="1:27" ht="21">
      <c r="A13" s="34"/>
      <c r="B13" s="34"/>
      <c r="C13" s="34"/>
      <c r="D13" s="34"/>
      <c r="E13" s="34"/>
      <c r="F13" s="34"/>
      <c r="G13" s="34"/>
      <c r="H13" s="34"/>
      <c r="I13" s="34"/>
      <c r="J13" s="34"/>
      <c r="K13" s="34"/>
      <c r="L13" s="34"/>
      <c r="M13" s="34"/>
      <c r="N13" s="34"/>
      <c r="O13" s="34"/>
      <c r="P13" s="34"/>
      <c r="Q13" s="34"/>
      <c r="R13" s="34"/>
      <c r="S13" s="34"/>
      <c r="T13" s="34"/>
      <c r="U13" s="34"/>
      <c r="V13" s="34"/>
      <c r="W13" s="34"/>
      <c r="X13" s="34"/>
      <c r="Y13" s="34"/>
      <c r="AA13" s="1"/>
    </row>
    <row r="14" spans="1:27" ht="21">
      <c r="A14" s="34"/>
      <c r="B14" s="34"/>
      <c r="C14" s="34"/>
      <c r="D14" s="34"/>
      <c r="E14" s="34"/>
      <c r="F14" s="34"/>
      <c r="G14" s="34"/>
      <c r="H14" s="34"/>
      <c r="I14" s="34"/>
      <c r="J14" s="34"/>
      <c r="K14" s="34"/>
      <c r="L14" s="34"/>
      <c r="M14" s="34"/>
      <c r="N14" s="34"/>
      <c r="O14" s="34"/>
      <c r="P14" s="34"/>
      <c r="Q14" s="34"/>
      <c r="R14" s="34"/>
      <c r="S14" s="34"/>
      <c r="T14" s="34"/>
      <c r="U14" s="34"/>
      <c r="V14" s="34"/>
      <c r="W14" s="34"/>
      <c r="X14" s="34"/>
      <c r="Y14" s="34"/>
      <c r="AA14" s="1"/>
    </row>
    <row r="15" spans="1:27" ht="21">
      <c r="A15" s="34"/>
      <c r="B15" s="34"/>
      <c r="C15" s="34"/>
      <c r="D15" s="34"/>
      <c r="E15" s="34"/>
      <c r="F15" s="34"/>
      <c r="G15" s="34"/>
      <c r="H15" s="34"/>
      <c r="I15" s="34"/>
      <c r="J15" s="34"/>
      <c r="K15" s="34"/>
      <c r="L15" s="34"/>
      <c r="M15" s="34"/>
      <c r="N15" s="34"/>
      <c r="O15" s="34"/>
      <c r="P15" s="34"/>
      <c r="Q15" s="34"/>
      <c r="R15" s="34"/>
      <c r="S15" s="34"/>
      <c r="T15" s="34"/>
      <c r="U15" s="34"/>
      <c r="V15" s="34"/>
      <c r="W15" s="34"/>
      <c r="X15" s="34"/>
      <c r="Y15" s="34"/>
      <c r="AA15" s="1"/>
    </row>
    <row r="16" spans="1:27" ht="21">
      <c r="A16" s="34"/>
      <c r="B16" s="34"/>
      <c r="C16" s="34"/>
      <c r="D16" s="34"/>
      <c r="E16" s="34"/>
      <c r="F16" s="34"/>
      <c r="G16" s="34"/>
      <c r="H16" s="34"/>
      <c r="I16" s="34"/>
      <c r="J16" s="34"/>
      <c r="K16" s="34"/>
      <c r="L16" s="34"/>
      <c r="M16" s="34"/>
      <c r="N16" s="34"/>
      <c r="O16" s="34"/>
      <c r="P16" s="34"/>
      <c r="Q16" s="34"/>
      <c r="R16" s="34"/>
      <c r="S16" s="34"/>
      <c r="T16" s="34"/>
      <c r="U16" s="34"/>
      <c r="V16" s="34"/>
      <c r="W16" s="34"/>
      <c r="X16" s="34"/>
      <c r="Y16" s="34"/>
      <c r="AA16" s="1"/>
    </row>
    <row r="17" spans="1:27" ht="21">
      <c r="A17" s="34"/>
      <c r="B17" s="34"/>
      <c r="C17" s="34"/>
      <c r="D17" s="34"/>
      <c r="E17" s="34"/>
      <c r="F17" s="34"/>
      <c r="G17" s="34"/>
      <c r="H17" s="34"/>
      <c r="I17" s="34"/>
      <c r="J17" s="34"/>
      <c r="K17" s="34"/>
      <c r="L17" s="34"/>
      <c r="M17" s="34"/>
      <c r="N17" s="34"/>
      <c r="O17" s="34"/>
      <c r="P17" s="34"/>
      <c r="Q17" s="34"/>
      <c r="R17" s="34"/>
      <c r="S17" s="34"/>
      <c r="T17" s="34"/>
      <c r="U17" s="34"/>
      <c r="V17" s="34"/>
      <c r="W17" s="34"/>
      <c r="X17" s="34"/>
      <c r="Y17" s="34"/>
      <c r="AA17" s="1"/>
    </row>
    <row r="18" spans="1:27" ht="21">
      <c r="A18" s="34"/>
      <c r="B18" s="34"/>
      <c r="C18" s="34"/>
      <c r="D18" s="34"/>
      <c r="E18" s="34"/>
      <c r="F18" s="34"/>
      <c r="G18" s="34"/>
      <c r="H18" s="34"/>
      <c r="I18" s="34"/>
      <c r="J18" s="34"/>
      <c r="K18" s="34"/>
      <c r="L18" s="34"/>
      <c r="M18" s="34"/>
      <c r="N18" s="34"/>
      <c r="O18" s="34"/>
      <c r="P18" s="34"/>
      <c r="Q18" s="34"/>
      <c r="R18" s="34"/>
      <c r="S18" s="34"/>
      <c r="T18" s="34"/>
      <c r="U18" s="34"/>
      <c r="V18" s="34"/>
      <c r="W18" s="34"/>
      <c r="X18" s="34"/>
      <c r="Y18" s="34"/>
      <c r="AA18" s="1"/>
    </row>
    <row r="19" spans="1:27" ht="21">
      <c r="A19" s="34"/>
      <c r="B19" s="34"/>
      <c r="C19" s="34"/>
      <c r="D19" s="34"/>
      <c r="E19" s="34"/>
      <c r="F19" s="34"/>
      <c r="G19" s="34"/>
      <c r="H19" s="34"/>
      <c r="I19" s="34"/>
      <c r="J19" s="34"/>
      <c r="K19" s="34"/>
      <c r="L19" s="34"/>
      <c r="M19" s="34"/>
      <c r="N19" s="34"/>
      <c r="O19" s="34"/>
      <c r="P19" s="34"/>
      <c r="Q19" s="34"/>
      <c r="R19" s="34"/>
      <c r="S19" s="34"/>
      <c r="T19" s="34"/>
      <c r="U19" s="34"/>
      <c r="V19" s="34"/>
      <c r="W19" s="34"/>
      <c r="X19" s="34"/>
      <c r="Y19" s="34"/>
      <c r="AA19" s="1"/>
    </row>
    <row r="20" spans="1:27" ht="21">
      <c r="A20" s="34"/>
      <c r="B20" s="34"/>
      <c r="C20" s="34"/>
      <c r="D20" s="34"/>
      <c r="E20" s="34"/>
      <c r="F20" s="34"/>
      <c r="G20" s="34"/>
      <c r="H20" s="34"/>
      <c r="I20" s="34"/>
      <c r="J20" s="34"/>
      <c r="K20" s="34"/>
      <c r="L20" s="34"/>
      <c r="M20" s="34"/>
      <c r="N20" s="34"/>
      <c r="O20" s="34"/>
      <c r="P20" s="34"/>
      <c r="Q20" s="34"/>
      <c r="R20" s="34"/>
      <c r="S20" s="34"/>
      <c r="T20" s="34"/>
      <c r="U20" s="34"/>
      <c r="V20" s="34"/>
      <c r="W20" s="34"/>
      <c r="X20" s="34"/>
      <c r="Y20" s="34"/>
      <c r="AA20" s="1"/>
    </row>
    <row r="21" spans="1:27" ht="21">
      <c r="A21" s="34"/>
      <c r="B21" s="34"/>
      <c r="C21" s="34"/>
      <c r="D21" s="34"/>
      <c r="E21" s="34"/>
      <c r="F21" s="34"/>
      <c r="G21" s="34"/>
      <c r="H21" s="34"/>
      <c r="I21" s="34"/>
      <c r="J21" s="34"/>
      <c r="K21" s="34"/>
      <c r="L21" s="34"/>
      <c r="M21" s="34"/>
      <c r="N21" s="34"/>
      <c r="O21" s="34"/>
      <c r="P21" s="34"/>
      <c r="Q21" s="34"/>
      <c r="R21" s="34"/>
      <c r="S21" s="34"/>
      <c r="T21" s="34"/>
      <c r="U21" s="34"/>
      <c r="V21" s="34"/>
      <c r="W21" s="34"/>
      <c r="X21" s="34"/>
      <c r="Y21" s="34"/>
      <c r="AA21" s="1"/>
    </row>
    <row r="22" spans="1:27" ht="21">
      <c r="A22" s="34"/>
      <c r="B22" s="34"/>
      <c r="C22" s="34"/>
      <c r="D22" s="34"/>
      <c r="E22" s="34"/>
      <c r="F22" s="34"/>
      <c r="G22" s="34"/>
      <c r="H22" s="34"/>
      <c r="I22" s="34"/>
      <c r="J22" s="34"/>
      <c r="K22" s="34"/>
      <c r="L22" s="34"/>
      <c r="M22" s="34"/>
      <c r="N22" s="34"/>
      <c r="O22" s="34"/>
      <c r="P22" s="34"/>
      <c r="Q22" s="34"/>
      <c r="R22" s="34"/>
      <c r="S22" s="34"/>
      <c r="T22" s="34"/>
      <c r="U22" s="34"/>
      <c r="V22" s="34"/>
      <c r="W22" s="34"/>
      <c r="X22" s="34"/>
      <c r="Y22" s="34"/>
      <c r="AA22" s="1"/>
    </row>
    <row r="23" spans="1:27" ht="21">
      <c r="A23" s="34"/>
      <c r="B23" s="34"/>
      <c r="C23" s="34"/>
      <c r="D23" s="34"/>
      <c r="E23" s="34"/>
      <c r="F23" s="34"/>
      <c r="G23" s="34"/>
      <c r="H23" s="34"/>
      <c r="I23" s="34"/>
      <c r="J23" s="34"/>
      <c r="K23" s="34"/>
      <c r="L23" s="34"/>
      <c r="M23" s="34"/>
      <c r="N23" s="34"/>
      <c r="O23" s="34"/>
      <c r="P23" s="34"/>
      <c r="Q23" s="34"/>
      <c r="R23" s="34"/>
      <c r="S23" s="34"/>
      <c r="T23" s="34"/>
      <c r="U23" s="34"/>
      <c r="V23" s="34"/>
      <c r="W23" s="34"/>
      <c r="X23" s="34"/>
      <c r="Y23" s="34"/>
      <c r="AA23" s="1"/>
    </row>
    <row r="24" spans="1:27" ht="21">
      <c r="A24" s="34"/>
      <c r="B24" s="34"/>
      <c r="C24" s="34"/>
      <c r="D24" s="34"/>
      <c r="E24" s="34"/>
      <c r="F24" s="34"/>
      <c r="G24" s="34"/>
      <c r="H24" s="34"/>
      <c r="I24" s="34"/>
      <c r="J24" s="34"/>
      <c r="K24" s="34"/>
      <c r="L24" s="34"/>
      <c r="M24" s="34"/>
      <c r="N24" s="34"/>
      <c r="O24" s="34"/>
      <c r="P24" s="34"/>
      <c r="Q24" s="34"/>
      <c r="R24" s="34"/>
      <c r="S24" s="34"/>
      <c r="T24" s="34"/>
      <c r="U24" s="34"/>
      <c r="V24" s="34"/>
      <c r="W24" s="34"/>
      <c r="X24" s="34"/>
      <c r="Y24" s="34"/>
      <c r="AA24" s="1"/>
    </row>
    <row r="25" spans="1:27" ht="21">
      <c r="A25" s="34"/>
      <c r="B25" s="34"/>
      <c r="C25" s="34"/>
      <c r="D25" s="34"/>
      <c r="E25" s="34"/>
      <c r="F25" s="34"/>
      <c r="G25" s="34"/>
      <c r="H25" s="34"/>
      <c r="I25" s="34"/>
      <c r="J25" s="34"/>
      <c r="K25" s="34"/>
      <c r="L25" s="34"/>
      <c r="M25" s="34"/>
      <c r="N25" s="34"/>
      <c r="O25" s="34"/>
      <c r="P25" s="34"/>
      <c r="Q25" s="34"/>
      <c r="R25" s="34"/>
      <c r="S25" s="34"/>
      <c r="T25" s="34"/>
      <c r="U25" s="34"/>
      <c r="V25" s="34"/>
      <c r="W25" s="34"/>
      <c r="X25" s="34"/>
      <c r="Y25" s="34"/>
      <c r="AA25" s="1"/>
    </row>
    <row r="26" spans="1:27" ht="21">
      <c r="A26" s="34"/>
      <c r="B26" s="34"/>
      <c r="C26" s="34"/>
      <c r="D26" s="34"/>
      <c r="E26" s="34"/>
      <c r="F26" s="34"/>
      <c r="G26" s="34"/>
      <c r="H26" s="34"/>
      <c r="I26" s="34"/>
      <c r="J26" s="34"/>
      <c r="K26" s="34"/>
      <c r="L26" s="34"/>
      <c r="M26" s="34"/>
      <c r="N26" s="34"/>
      <c r="O26" s="34"/>
      <c r="P26" s="34"/>
      <c r="Q26" s="34"/>
      <c r="R26" s="34"/>
      <c r="S26" s="34"/>
      <c r="T26" s="34"/>
      <c r="U26" s="34"/>
      <c r="V26" s="34"/>
      <c r="W26" s="34"/>
      <c r="X26" s="34"/>
      <c r="Y26" s="34"/>
      <c r="AA26" s="1"/>
    </row>
    <row r="27" spans="1:27" ht="21">
      <c r="A27" s="1059" t="s">
        <v>50</v>
      </c>
      <c r="B27" s="1020"/>
      <c r="C27" s="1020"/>
      <c r="D27" s="1020"/>
      <c r="E27" s="1020"/>
      <c r="F27" s="1020"/>
      <c r="G27" s="1020"/>
      <c r="H27" s="1020"/>
      <c r="I27" s="1020"/>
      <c r="J27" s="1020"/>
      <c r="K27" s="1020"/>
      <c r="L27" s="1020"/>
      <c r="M27" s="1020"/>
      <c r="N27" s="1020"/>
      <c r="O27" s="1020"/>
      <c r="P27" s="1020"/>
      <c r="Q27" s="1020"/>
      <c r="R27" s="1020"/>
      <c r="S27" s="1020"/>
      <c r="T27" s="1020"/>
      <c r="U27" s="1020"/>
      <c r="V27" s="1020"/>
      <c r="W27" s="1020"/>
      <c r="X27" s="1020"/>
      <c r="Y27" s="1020"/>
      <c r="AA27" s="1"/>
    </row>
    <row r="28" spans="1:27" ht="15.75">
      <c r="A28" s="1060" t="s">
        <v>51</v>
      </c>
      <c r="B28" s="1016"/>
      <c r="C28" s="1016"/>
      <c r="D28" s="1016"/>
      <c r="E28" s="1016"/>
      <c r="F28" s="1016"/>
      <c r="G28" s="1016"/>
      <c r="H28" s="1016"/>
      <c r="I28" s="1016"/>
      <c r="J28" s="1016"/>
      <c r="K28" s="1016"/>
      <c r="L28" s="1016"/>
      <c r="M28" s="1016"/>
      <c r="N28" s="1016"/>
      <c r="O28" s="1016"/>
      <c r="P28" s="1016"/>
      <c r="Q28" s="1016"/>
      <c r="R28" s="1016"/>
      <c r="S28" s="1016"/>
      <c r="T28" s="1016"/>
      <c r="U28" s="1016"/>
      <c r="V28" s="1016"/>
      <c r="W28" s="1016"/>
      <c r="X28" s="1016"/>
      <c r="Y28" s="1016"/>
      <c r="AA28" s="1"/>
    </row>
    <row r="29" spans="1:27" ht="15.75">
      <c r="A29" s="1061">
        <v>43707</v>
      </c>
      <c r="B29" s="1010"/>
      <c r="C29" s="1010"/>
      <c r="D29" s="1010"/>
      <c r="E29" s="1010"/>
      <c r="F29" s="1010"/>
      <c r="G29" s="1010"/>
      <c r="H29" s="1010"/>
      <c r="I29" s="1010"/>
      <c r="J29" s="1010"/>
      <c r="K29" s="1010"/>
      <c r="L29" s="1010"/>
      <c r="M29" s="1010"/>
      <c r="N29" s="1010"/>
      <c r="O29" s="1010"/>
      <c r="P29" s="1010"/>
      <c r="Q29" s="1010"/>
      <c r="R29" s="1010"/>
      <c r="S29" s="1010"/>
      <c r="T29" s="1010"/>
      <c r="U29" s="1010"/>
      <c r="V29" s="1010"/>
      <c r="W29" s="1010"/>
      <c r="X29" s="1010"/>
      <c r="Y29" s="1010"/>
      <c r="AA29" s="1"/>
    </row>
    <row r="30" spans="1:27" ht="24.75" customHeight="1">
      <c r="A30" s="35" t="s">
        <v>1</v>
      </c>
      <c r="B30" s="36" t="s">
        <v>52</v>
      </c>
      <c r="C30" s="35" t="s">
        <v>43</v>
      </c>
      <c r="D30" s="35" t="s">
        <v>2</v>
      </c>
      <c r="E30" s="35" t="s">
        <v>3</v>
      </c>
      <c r="F30" s="35" t="s">
        <v>4</v>
      </c>
      <c r="G30" s="35" t="s">
        <v>5</v>
      </c>
      <c r="H30" s="37" t="s">
        <v>6</v>
      </c>
      <c r="I30" s="35" t="s">
        <v>53</v>
      </c>
      <c r="J30" s="35" t="s">
        <v>54</v>
      </c>
      <c r="K30" s="35" t="s">
        <v>55</v>
      </c>
      <c r="L30" s="35" t="s">
        <v>56</v>
      </c>
      <c r="M30" s="35" t="s">
        <v>57</v>
      </c>
      <c r="N30" s="35" t="s">
        <v>58</v>
      </c>
      <c r="O30" s="35" t="s">
        <v>59</v>
      </c>
      <c r="P30" s="35" t="s">
        <v>60</v>
      </c>
      <c r="Q30" s="35" t="s">
        <v>61</v>
      </c>
      <c r="R30" s="35" t="s">
        <v>62</v>
      </c>
      <c r="S30" s="35" t="s">
        <v>63</v>
      </c>
      <c r="T30" s="35" t="s">
        <v>64</v>
      </c>
      <c r="U30" s="35" t="s">
        <v>65</v>
      </c>
      <c r="V30" s="35" t="s">
        <v>66</v>
      </c>
      <c r="W30" s="38" t="s">
        <v>52</v>
      </c>
      <c r="X30" s="39" t="s">
        <v>44</v>
      </c>
      <c r="Y30" s="40" t="s">
        <v>45</v>
      </c>
      <c r="Z30" s="41" t="s">
        <v>67</v>
      </c>
      <c r="AA30" s="1"/>
    </row>
    <row r="31" spans="1:27">
      <c r="A31" s="1062" t="str">
        <f>Geod!D4</f>
        <v>GESTIÓN GEODÉSICA</v>
      </c>
      <c r="B31" s="1063">
        <f>Geod!W4</f>
        <v>5.8599999999999999E-2</v>
      </c>
      <c r="C31" s="1046">
        <v>1</v>
      </c>
      <c r="D31" s="1046" t="str">
        <f>Geod!A12</f>
        <v>Servicios de Información Geodésica generada</v>
      </c>
      <c r="E31" s="1046" t="str">
        <f>Geod!D12</f>
        <v>Unidad</v>
      </c>
      <c r="F31" s="1046">
        <f>Geod!E12</f>
        <v>13394</v>
      </c>
      <c r="G31" s="1046" t="str">
        <f>Geod!F12</f>
        <v>Cantidad de datos geodésicos generados</v>
      </c>
      <c r="H31" s="1046" t="str">
        <f>Geod!G12</f>
        <v>Producto</v>
      </c>
      <c r="I31" s="42" t="s">
        <v>68</v>
      </c>
      <c r="J31" s="43">
        <f>Geod!I12</f>
        <v>0</v>
      </c>
      <c r="K31" s="44">
        <f>Geod!J12</f>
        <v>0</v>
      </c>
      <c r="L31" s="44">
        <f>Geod!K12</f>
        <v>804</v>
      </c>
      <c r="M31" s="44">
        <f>Geod!L12</f>
        <v>735</v>
      </c>
      <c r="N31" s="44">
        <f>Geod!M12</f>
        <v>866</v>
      </c>
      <c r="O31" s="44">
        <f>Geod!N12</f>
        <v>1234</v>
      </c>
      <c r="P31" s="44">
        <f>Geod!O12</f>
        <v>1286</v>
      </c>
      <c r="Q31" s="44">
        <f>Geod!P12</f>
        <v>1391</v>
      </c>
      <c r="R31" s="44">
        <f>Geod!Q12</f>
        <v>1596</v>
      </c>
      <c r="S31" s="44">
        <f>Geod!R12</f>
        <v>1736</v>
      </c>
      <c r="T31" s="44">
        <f>Geod!S12</f>
        <v>1876</v>
      </c>
      <c r="U31" s="44">
        <f>Geod!T12</f>
        <v>1870</v>
      </c>
      <c r="V31" s="45">
        <f t="shared" ref="V31:V32" si="0">SUM(J31:U31)</f>
        <v>13394</v>
      </c>
      <c r="W31" s="1051">
        <f>Geod!V12</f>
        <v>0.2</v>
      </c>
      <c r="X31" s="1052">
        <f>IF(OR(V32=0,W31=0),0,(V32/V31*W31))</f>
        <v>0.20373301478273853</v>
      </c>
      <c r="Y31" s="1054">
        <f>X31+X34+X37+X40+X43</f>
        <v>1.0037330147827386</v>
      </c>
      <c r="Z31" s="1055">
        <f>Y31*B31</f>
        <v>5.8818754666268479E-2</v>
      </c>
      <c r="AA31" s="1"/>
    </row>
    <row r="32" spans="1:27">
      <c r="A32" s="1018"/>
      <c r="B32" s="1018"/>
      <c r="C32" s="1018"/>
      <c r="D32" s="1018"/>
      <c r="E32" s="1018"/>
      <c r="F32" s="1018"/>
      <c r="G32" s="1018"/>
      <c r="H32" s="1018"/>
      <c r="I32" s="46" t="s">
        <v>69</v>
      </c>
      <c r="J32" s="47">
        <f>Geod!I13</f>
        <v>0</v>
      </c>
      <c r="K32" s="48">
        <f>Geod!J13</f>
        <v>0</v>
      </c>
      <c r="L32" s="48">
        <f>Geod!K13</f>
        <v>804</v>
      </c>
      <c r="M32" s="48">
        <f>Geod!L13</f>
        <v>735</v>
      </c>
      <c r="N32" s="48">
        <f>Geod!M13</f>
        <v>866</v>
      </c>
      <c r="O32" s="48">
        <f>Geod!N13</f>
        <v>962</v>
      </c>
      <c r="P32" s="48">
        <f>Geod!O13</f>
        <v>1086</v>
      </c>
      <c r="Q32" s="48">
        <f>Geod!P13</f>
        <v>1277</v>
      </c>
      <c r="R32" s="48">
        <f>Geod!Q13</f>
        <v>1555</v>
      </c>
      <c r="S32" s="48">
        <f>Geod!R13</f>
        <v>2139</v>
      </c>
      <c r="T32" s="48">
        <f>Geod!S13</f>
        <v>2252</v>
      </c>
      <c r="U32" s="48">
        <f>Geod!T13</f>
        <v>1968</v>
      </c>
      <c r="V32" s="50">
        <f t="shared" si="0"/>
        <v>13644</v>
      </c>
      <c r="W32" s="1008"/>
      <c r="X32" s="1008"/>
      <c r="Y32" s="1018"/>
      <c r="Z32" s="1018"/>
      <c r="AA32" s="1"/>
    </row>
    <row r="33" spans="1:27">
      <c r="A33" s="1018"/>
      <c r="B33" s="1018"/>
      <c r="C33" s="1008"/>
      <c r="D33" s="1008"/>
      <c r="E33" s="1008"/>
      <c r="F33" s="1008"/>
      <c r="G33" s="1008"/>
      <c r="H33" s="1008"/>
      <c r="I33" s="51" t="s">
        <v>10</v>
      </c>
      <c r="J33" s="52">
        <f t="shared" ref="J33:V33" si="1">IF(OR(J31=0,J32=0),0,J32/J31)</f>
        <v>0</v>
      </c>
      <c r="K33" s="52">
        <f t="shared" si="1"/>
        <v>0</v>
      </c>
      <c r="L33" s="52">
        <f t="shared" si="1"/>
        <v>1</v>
      </c>
      <c r="M33" s="52">
        <f t="shared" si="1"/>
        <v>1</v>
      </c>
      <c r="N33" s="52">
        <f t="shared" si="1"/>
        <v>1</v>
      </c>
      <c r="O33" s="52">
        <f t="shared" si="1"/>
        <v>0.77957860615883301</v>
      </c>
      <c r="P33" s="52">
        <f t="shared" si="1"/>
        <v>0.84447900466562986</v>
      </c>
      <c r="Q33" s="52">
        <f t="shared" si="1"/>
        <v>0.91804457225017977</v>
      </c>
      <c r="R33" s="52">
        <f t="shared" si="1"/>
        <v>0.97431077694235591</v>
      </c>
      <c r="S33" s="52">
        <f t="shared" si="1"/>
        <v>1.2321428571428572</v>
      </c>
      <c r="T33" s="52">
        <f t="shared" si="1"/>
        <v>1.2004264392324093</v>
      </c>
      <c r="U33" s="52">
        <f t="shared" si="1"/>
        <v>1.0524064171122995</v>
      </c>
      <c r="V33" s="52">
        <f t="shared" si="1"/>
        <v>1.0186650739136927</v>
      </c>
      <c r="W33" s="51"/>
      <c r="X33" s="51"/>
      <c r="Y33" s="1018"/>
      <c r="Z33" s="1018"/>
      <c r="AA33" s="1"/>
    </row>
    <row r="34" spans="1:27">
      <c r="A34" s="1018"/>
      <c r="B34" s="1018"/>
      <c r="C34" s="1046">
        <v>2</v>
      </c>
      <c r="D34" s="1046" t="str">
        <f>Geod!A26</f>
        <v>Estaciones geodesicas reactivadas</v>
      </c>
      <c r="E34" s="1046" t="str">
        <f>Geod!D26</f>
        <v>Unidad</v>
      </c>
      <c r="F34" s="1046">
        <f>Geod!E26</f>
        <v>25</v>
      </c>
      <c r="G34" s="1046" t="str">
        <f>Geod!F26</f>
        <v>Cantidad de estaciones geodésicas reactivadas</v>
      </c>
      <c r="H34" s="1046" t="str">
        <f>Geod!G26</f>
        <v>Producto</v>
      </c>
      <c r="I34" s="42" t="s">
        <v>68</v>
      </c>
      <c r="J34" s="53">
        <f>Geod!I26</f>
        <v>0</v>
      </c>
      <c r="K34" s="53">
        <f>Geod!J26</f>
        <v>0</v>
      </c>
      <c r="L34" s="53">
        <f>Geod!K26</f>
        <v>0</v>
      </c>
      <c r="M34" s="53">
        <f>Geod!L26</f>
        <v>0</v>
      </c>
      <c r="N34" s="53">
        <f>Geod!M26</f>
        <v>0</v>
      </c>
      <c r="O34" s="53">
        <f>Geod!N26</f>
        <v>10</v>
      </c>
      <c r="P34" s="53">
        <f>Geod!O26</f>
        <v>0</v>
      </c>
      <c r="Q34" s="53">
        <f>Geod!P26</f>
        <v>4</v>
      </c>
      <c r="R34" s="53">
        <f>Geod!Q26</f>
        <v>4</v>
      </c>
      <c r="S34" s="53">
        <f>Geod!R26</f>
        <v>4</v>
      </c>
      <c r="T34" s="53">
        <f>Geod!S26</f>
        <v>3</v>
      </c>
      <c r="U34" s="53">
        <f>Geod!T26</f>
        <v>0</v>
      </c>
      <c r="V34" s="54">
        <f t="shared" ref="V34:V35" si="2">SUM(J34:U34)</f>
        <v>25</v>
      </c>
      <c r="W34" s="1051">
        <f>Geod!V26</f>
        <v>0.2</v>
      </c>
      <c r="X34" s="1052">
        <f>IF(OR(V35=0,W34=0),0,(V35/V34*W34))</f>
        <v>0.2</v>
      </c>
      <c r="Y34" s="1018"/>
      <c r="Z34" s="1018"/>
      <c r="AA34" s="1"/>
    </row>
    <row r="35" spans="1:27">
      <c r="A35" s="1018"/>
      <c r="B35" s="1018"/>
      <c r="C35" s="1018"/>
      <c r="D35" s="1018"/>
      <c r="E35" s="1018"/>
      <c r="F35" s="1018"/>
      <c r="G35" s="1018"/>
      <c r="H35" s="1018"/>
      <c r="I35" s="46" t="s">
        <v>69</v>
      </c>
      <c r="J35" s="55">
        <f>Geod!I27</f>
        <v>0</v>
      </c>
      <c r="K35" s="55">
        <f>Geod!J27</f>
        <v>0</v>
      </c>
      <c r="L35" s="55">
        <f>Geod!K27</f>
        <v>0</v>
      </c>
      <c r="M35" s="55">
        <f>Geod!L27</f>
        <v>0</v>
      </c>
      <c r="N35" s="55">
        <f>Geod!M27</f>
        <v>0</v>
      </c>
      <c r="O35" s="55">
        <f>Geod!N27</f>
        <v>10</v>
      </c>
      <c r="P35" s="55">
        <f>Geod!O27</f>
        <v>2</v>
      </c>
      <c r="Q35" s="55">
        <f>Geod!P27</f>
        <v>1</v>
      </c>
      <c r="R35" s="55">
        <f>Geod!Q27</f>
        <v>4</v>
      </c>
      <c r="S35" s="55">
        <f>Geod!R27</f>
        <v>4</v>
      </c>
      <c r="T35" s="55">
        <f>Geod!S27</f>
        <v>4</v>
      </c>
      <c r="U35" s="55">
        <f>Geod!T27</f>
        <v>0</v>
      </c>
      <c r="V35" s="56">
        <f t="shared" si="2"/>
        <v>25</v>
      </c>
      <c r="W35" s="1008"/>
      <c r="X35" s="1008"/>
      <c r="Y35" s="1018"/>
      <c r="Z35" s="1018"/>
      <c r="AA35" s="1"/>
    </row>
    <row r="36" spans="1:27">
      <c r="A36" s="1018"/>
      <c r="B36" s="1018"/>
      <c r="C36" s="1008"/>
      <c r="D36" s="1008"/>
      <c r="E36" s="1008"/>
      <c r="F36" s="1008"/>
      <c r="G36" s="1008"/>
      <c r="H36" s="1008"/>
      <c r="I36" s="51" t="s">
        <v>10</v>
      </c>
      <c r="J36" s="52">
        <f t="shared" ref="J36:V36" si="3">IF(OR(J34=0,J35=0),0,J35/J34)</f>
        <v>0</v>
      </c>
      <c r="K36" s="52">
        <f t="shared" si="3"/>
        <v>0</v>
      </c>
      <c r="L36" s="52">
        <f t="shared" si="3"/>
        <v>0</v>
      </c>
      <c r="M36" s="52">
        <f t="shared" si="3"/>
        <v>0</v>
      </c>
      <c r="N36" s="52">
        <f t="shared" si="3"/>
        <v>0</v>
      </c>
      <c r="O36" s="52">
        <f t="shared" si="3"/>
        <v>1</v>
      </c>
      <c r="P36" s="52">
        <f t="shared" si="3"/>
        <v>0</v>
      </c>
      <c r="Q36" s="52">
        <f t="shared" si="3"/>
        <v>0.25</v>
      </c>
      <c r="R36" s="52">
        <f t="shared" si="3"/>
        <v>1</v>
      </c>
      <c r="S36" s="52">
        <f t="shared" si="3"/>
        <v>1</v>
      </c>
      <c r="T36" s="52">
        <f t="shared" si="3"/>
        <v>1.3333333333333333</v>
      </c>
      <c r="U36" s="52">
        <f t="shared" si="3"/>
        <v>0</v>
      </c>
      <c r="V36" s="52">
        <f t="shared" si="3"/>
        <v>1</v>
      </c>
      <c r="W36" s="51"/>
      <c r="X36" s="51"/>
      <c r="Y36" s="1018"/>
      <c r="Z36" s="1018"/>
      <c r="AA36" s="1"/>
    </row>
    <row r="37" spans="1:27" ht="24" customHeight="1">
      <c r="A37" s="1018"/>
      <c r="B37" s="1018"/>
      <c r="C37" s="1046">
        <v>3</v>
      </c>
      <c r="D37" s="1046" t="str">
        <f>Geod!A36</f>
        <v>Documentos técnicos de investigación e innovación geodésica</v>
      </c>
      <c r="E37" s="1046" t="str">
        <f>Geod!D36</f>
        <v>Porcentaje</v>
      </c>
      <c r="F37" s="1050">
        <f>Geod!E36</f>
        <v>100</v>
      </c>
      <c r="G37" s="1046" t="str">
        <f>Geod!F36</f>
        <v>Porcentaje de avance en la elaboración de cuatro documentos técnicos de investigación e innovación geodésica</v>
      </c>
      <c r="H37" s="1046" t="str">
        <f>Geod!G36</f>
        <v>Producto</v>
      </c>
      <c r="I37" s="42" t="s">
        <v>68</v>
      </c>
      <c r="J37" s="43">
        <f>Geod!I36</f>
        <v>0</v>
      </c>
      <c r="K37" s="43">
        <f>Geod!J36</f>
        <v>0</v>
      </c>
      <c r="L37" s="43">
        <f>Geod!K36</f>
        <v>0</v>
      </c>
      <c r="M37" s="43">
        <f>Geod!L36</f>
        <v>0</v>
      </c>
      <c r="N37" s="43">
        <f>Geod!M36</f>
        <v>0</v>
      </c>
      <c r="O37" s="43">
        <f>Geod!N36</f>
        <v>0.11550000000000001</v>
      </c>
      <c r="P37" s="43">
        <f>Geod!O36</f>
        <v>0.14749999999999999</v>
      </c>
      <c r="Q37" s="43">
        <f>Geod!P36</f>
        <v>0.16</v>
      </c>
      <c r="R37" s="43">
        <f>Geod!Q36</f>
        <v>0.16750000000000001</v>
      </c>
      <c r="S37" s="43">
        <f>Geod!R36</f>
        <v>0.16750000000000001</v>
      </c>
      <c r="T37" s="43">
        <f>Geod!S36</f>
        <v>0.16950000000000001</v>
      </c>
      <c r="U37" s="43">
        <f>Geod!T36</f>
        <v>7.2499999999999995E-2</v>
      </c>
      <c r="V37" s="57">
        <f t="shared" ref="V37:V38" si="4">SUM(J37:U37)</f>
        <v>1</v>
      </c>
      <c r="W37" s="1051">
        <f>Geod!V36</f>
        <v>0.2</v>
      </c>
      <c r="X37" s="1052">
        <f>IF(OR(V38=0,W37=0),0,(V38/V37*W37))</f>
        <v>0.2</v>
      </c>
      <c r="Y37" s="1018"/>
      <c r="Z37" s="1018"/>
      <c r="AA37" s="1"/>
    </row>
    <row r="38" spans="1:27" ht="24" customHeight="1">
      <c r="A38" s="1018"/>
      <c r="B38" s="1018"/>
      <c r="C38" s="1018"/>
      <c r="D38" s="1018"/>
      <c r="E38" s="1018"/>
      <c r="F38" s="1018"/>
      <c r="G38" s="1018"/>
      <c r="H38" s="1018"/>
      <c r="I38" s="46" t="s">
        <v>69</v>
      </c>
      <c r="J38" s="47">
        <f>Geod!I37</f>
        <v>0</v>
      </c>
      <c r="K38" s="47">
        <f>Geod!J37</f>
        <v>0</v>
      </c>
      <c r="L38" s="47">
        <f>Geod!K37</f>
        <v>0</v>
      </c>
      <c r="M38" s="47">
        <f>Geod!L37</f>
        <v>0</v>
      </c>
      <c r="N38" s="47">
        <f>Geod!M37</f>
        <v>0</v>
      </c>
      <c r="O38" s="47">
        <f>Geod!N37</f>
        <v>0.11550000000000001</v>
      </c>
      <c r="P38" s="47">
        <f>Geod!O37</f>
        <v>0.14749999999999999</v>
      </c>
      <c r="Q38" s="47">
        <f>Geod!P37</f>
        <v>0.18</v>
      </c>
      <c r="R38" s="47">
        <f>Geod!Q37</f>
        <v>0.16750000000000001</v>
      </c>
      <c r="S38" s="47">
        <f>Geod!R37</f>
        <v>0.182</v>
      </c>
      <c r="T38" s="47">
        <f>Geod!S37</f>
        <v>0.19500000000000001</v>
      </c>
      <c r="U38" s="47">
        <f>Geod!T37</f>
        <v>1.2500000000000001E-2</v>
      </c>
      <c r="V38" s="58">
        <f t="shared" si="4"/>
        <v>1</v>
      </c>
      <c r="W38" s="1008"/>
      <c r="X38" s="1008"/>
      <c r="Y38" s="1018"/>
      <c r="Z38" s="1018"/>
      <c r="AA38" s="1"/>
    </row>
    <row r="39" spans="1:27">
      <c r="A39" s="1018"/>
      <c r="B39" s="1018"/>
      <c r="C39" s="1008"/>
      <c r="D39" s="1008"/>
      <c r="E39" s="1008"/>
      <c r="F39" s="1008"/>
      <c r="G39" s="1008"/>
      <c r="H39" s="1008"/>
      <c r="I39" s="51" t="s">
        <v>10</v>
      </c>
      <c r="J39" s="52">
        <f t="shared" ref="J39:V39" si="5">IF(OR(J37=0,J38=0),0,J38/J37)</f>
        <v>0</v>
      </c>
      <c r="K39" s="52">
        <f t="shared" si="5"/>
        <v>0</v>
      </c>
      <c r="L39" s="52">
        <f t="shared" si="5"/>
        <v>0</v>
      </c>
      <c r="M39" s="52">
        <f t="shared" si="5"/>
        <v>0</v>
      </c>
      <c r="N39" s="52">
        <f t="shared" si="5"/>
        <v>0</v>
      </c>
      <c r="O39" s="52">
        <f t="shared" si="5"/>
        <v>1</v>
      </c>
      <c r="P39" s="52">
        <f t="shared" si="5"/>
        <v>1</v>
      </c>
      <c r="Q39" s="52">
        <f t="shared" si="5"/>
        <v>1.125</v>
      </c>
      <c r="R39" s="52">
        <f t="shared" si="5"/>
        <v>1</v>
      </c>
      <c r="S39" s="52">
        <f t="shared" si="5"/>
        <v>1.0865671641791044</v>
      </c>
      <c r="T39" s="52">
        <f t="shared" si="5"/>
        <v>1.1504424778761062</v>
      </c>
      <c r="U39" s="52">
        <f t="shared" si="5"/>
        <v>0.17241379310344829</v>
      </c>
      <c r="V39" s="52">
        <f t="shared" si="5"/>
        <v>1</v>
      </c>
      <c r="W39" s="51"/>
      <c r="X39" s="51"/>
      <c r="Y39" s="1018"/>
      <c r="Z39" s="1018"/>
      <c r="AA39" s="1"/>
    </row>
    <row r="40" spans="1:27" ht="24" customHeight="1">
      <c r="A40" s="1018"/>
      <c r="B40" s="1018"/>
      <c r="C40" s="1046">
        <v>4</v>
      </c>
      <c r="D40" s="1046" t="str">
        <f>Geod!A48</f>
        <v>Red geodésica activa MAGNA- ECO articulada con la red geodésica GEORED del Servicio Geológico Colombiano</v>
      </c>
      <c r="E40" s="1046" t="str">
        <f>Geod!D48</f>
        <v>Porcentaje</v>
      </c>
      <c r="F40" s="1046">
        <f>Geod!E48</f>
        <v>20</v>
      </c>
      <c r="G40" s="1046" t="str">
        <f>Geod!F48</f>
        <v>Porcentaje de avance en la articulación de las dos redes geodésicas (MAGNA-ECO y GEORED)</v>
      </c>
      <c r="H40" s="1046" t="str">
        <f>Geod!G48</f>
        <v>Resultado</v>
      </c>
      <c r="I40" s="42" t="s">
        <v>68</v>
      </c>
      <c r="J40" s="43">
        <f>Geod!I48</f>
        <v>0</v>
      </c>
      <c r="K40" s="43">
        <f>Geod!J48</f>
        <v>0</v>
      </c>
      <c r="L40" s="43">
        <f>Geod!K48</f>
        <v>0</v>
      </c>
      <c r="M40" s="43">
        <f>Geod!L48</f>
        <v>0</v>
      </c>
      <c r="N40" s="43">
        <f>Geod!M48</f>
        <v>0</v>
      </c>
      <c r="O40" s="43">
        <f>Geod!N48</f>
        <v>4.9500000000000002E-2</v>
      </c>
      <c r="P40" s="43">
        <f>Geod!O48</f>
        <v>2.2499999999999999E-2</v>
      </c>
      <c r="Q40" s="43">
        <f>Geod!P48</f>
        <v>2.5000000000000001E-2</v>
      </c>
      <c r="R40" s="43">
        <f>Geod!Q48</f>
        <v>3.7499999999999999E-2</v>
      </c>
      <c r="S40" s="43">
        <f>Geod!R48</f>
        <v>3.15E-2</v>
      </c>
      <c r="T40" s="43">
        <f>Geod!S48</f>
        <v>2.6499999999999999E-2</v>
      </c>
      <c r="U40" s="43">
        <f>Geod!T48</f>
        <v>7.4999999999999997E-3</v>
      </c>
      <c r="V40" s="57">
        <f t="shared" ref="V40:V41" si="6">SUM(J40:U40)</f>
        <v>0.2</v>
      </c>
      <c r="W40" s="1051">
        <f>Geod!V48</f>
        <v>0.2</v>
      </c>
      <c r="X40" s="1052">
        <f>IF(OR(V41=0,W40=0),0,(V41/V40*W40))</f>
        <v>0.2</v>
      </c>
      <c r="Y40" s="1018"/>
      <c r="Z40" s="1018"/>
      <c r="AA40" s="1"/>
    </row>
    <row r="41" spans="1:27" ht="24" customHeight="1">
      <c r="A41" s="1018"/>
      <c r="B41" s="1018"/>
      <c r="C41" s="1018"/>
      <c r="D41" s="1018"/>
      <c r="E41" s="1018"/>
      <c r="F41" s="1018"/>
      <c r="G41" s="1018"/>
      <c r="H41" s="1018"/>
      <c r="I41" s="46" t="s">
        <v>69</v>
      </c>
      <c r="J41" s="47">
        <f>Geod!I49</f>
        <v>0</v>
      </c>
      <c r="K41" s="47">
        <f>Geod!J49</f>
        <v>0</v>
      </c>
      <c r="L41" s="47">
        <f>Geod!K49</f>
        <v>0</v>
      </c>
      <c r="M41" s="47">
        <f>Geod!L49</f>
        <v>0</v>
      </c>
      <c r="N41" s="47">
        <f>Geod!M49</f>
        <v>0</v>
      </c>
      <c r="O41" s="47">
        <f>Geod!N49</f>
        <v>4.9500000000000002E-2</v>
      </c>
      <c r="P41" s="47">
        <f>Geod!O49</f>
        <v>2.2499999999999999E-2</v>
      </c>
      <c r="Q41" s="47">
        <f>Geod!P49</f>
        <v>5.0000000000000001E-3</v>
      </c>
      <c r="R41" s="47">
        <f>Geod!Q49</f>
        <v>8.9999999999999993E-3</v>
      </c>
      <c r="S41" s="47">
        <f>Geod!R49</f>
        <v>1.6500000000000001E-2</v>
      </c>
      <c r="T41" s="47">
        <f>Geod!S49</f>
        <v>3.7499999999999999E-2</v>
      </c>
      <c r="U41" s="47">
        <f>Geod!T49</f>
        <v>0.06</v>
      </c>
      <c r="V41" s="58">
        <f t="shared" si="6"/>
        <v>0.2</v>
      </c>
      <c r="W41" s="1008"/>
      <c r="X41" s="1008"/>
      <c r="Y41" s="1018"/>
      <c r="Z41" s="1018"/>
      <c r="AA41" s="1"/>
    </row>
    <row r="42" spans="1:27">
      <c r="A42" s="1018"/>
      <c r="B42" s="1018"/>
      <c r="C42" s="1008"/>
      <c r="D42" s="1008"/>
      <c r="E42" s="1008"/>
      <c r="F42" s="1008"/>
      <c r="G42" s="1008"/>
      <c r="H42" s="1008"/>
      <c r="I42" s="51" t="s">
        <v>10</v>
      </c>
      <c r="J42" s="52">
        <f t="shared" ref="J42:V42" si="7">IF(OR(J40=0,J41=0),0,J41/J40)</f>
        <v>0</v>
      </c>
      <c r="K42" s="52">
        <f t="shared" si="7"/>
        <v>0</v>
      </c>
      <c r="L42" s="52">
        <f t="shared" si="7"/>
        <v>0</v>
      </c>
      <c r="M42" s="52">
        <f t="shared" si="7"/>
        <v>0</v>
      </c>
      <c r="N42" s="52">
        <f t="shared" si="7"/>
        <v>0</v>
      </c>
      <c r="O42" s="52">
        <f t="shared" si="7"/>
        <v>1</v>
      </c>
      <c r="P42" s="52">
        <f t="shared" si="7"/>
        <v>1</v>
      </c>
      <c r="Q42" s="52">
        <f t="shared" si="7"/>
        <v>0.19999999999999998</v>
      </c>
      <c r="R42" s="52">
        <f t="shared" si="7"/>
        <v>0.24</v>
      </c>
      <c r="S42" s="52">
        <f t="shared" si="7"/>
        <v>0.52380952380952384</v>
      </c>
      <c r="T42" s="52">
        <f t="shared" si="7"/>
        <v>1.4150943396226414</v>
      </c>
      <c r="U42" s="52">
        <f t="shared" si="7"/>
        <v>8</v>
      </c>
      <c r="V42" s="52">
        <f t="shared" si="7"/>
        <v>1</v>
      </c>
      <c r="W42" s="51"/>
      <c r="X42" s="51"/>
      <c r="Y42" s="1018"/>
      <c r="Z42" s="1018"/>
      <c r="AA42" s="1"/>
    </row>
    <row r="43" spans="1:27" ht="19.5" customHeight="1">
      <c r="A43" s="1018"/>
      <c r="B43" s="1018"/>
      <c r="C43" s="1046">
        <v>5</v>
      </c>
      <c r="D43" s="1046" t="str">
        <f>Geod!A66</f>
        <v>Proyecto observatorio geodésico, geomagnético y gravimétrico de la Isla Santuario de Fúquene</v>
      </c>
      <c r="E43" s="1046" t="str">
        <f>Geod!D66</f>
        <v>Porcentaje</v>
      </c>
      <c r="F43" s="1046">
        <f>Geod!E66</f>
        <v>100</v>
      </c>
      <c r="G43" s="1046" t="str">
        <f>Geod!F66</f>
        <v>Porcentaje de avance del proyecto observatorio geodésico, geomagnético y gravimétrico de la Isla Santuario de Fúquene</v>
      </c>
      <c r="H43" s="1046" t="str">
        <f>Geod!G66</f>
        <v>Producto</v>
      </c>
      <c r="I43" s="42" t="s">
        <v>68</v>
      </c>
      <c r="J43" s="43">
        <f>Geod!I66</f>
        <v>0</v>
      </c>
      <c r="K43" s="43">
        <f>Geod!J66</f>
        <v>0</v>
      </c>
      <c r="L43" s="43">
        <f>Geod!K66</f>
        <v>0</v>
      </c>
      <c r="M43" s="43">
        <f>Geod!L66</f>
        <v>0</v>
      </c>
      <c r="N43" s="43">
        <f>Geod!M66</f>
        <v>0</v>
      </c>
      <c r="O43" s="43">
        <f>Geod!N66</f>
        <v>0.75</v>
      </c>
      <c r="P43" s="43">
        <f>Geod!O66</f>
        <v>0.05</v>
      </c>
      <c r="Q43" s="43">
        <f>Geod!P66</f>
        <v>0.05</v>
      </c>
      <c r="R43" s="43">
        <f>Geod!Q66</f>
        <v>0.05</v>
      </c>
      <c r="S43" s="43">
        <f>Geod!R66</f>
        <v>0.05</v>
      </c>
      <c r="T43" s="43">
        <f>Geod!S66</f>
        <v>0.05</v>
      </c>
      <c r="U43" s="43">
        <f>Geod!T66</f>
        <v>0</v>
      </c>
      <c r="V43" s="57">
        <f t="shared" ref="V43:V44" si="8">SUM(J43:U43)</f>
        <v>1.0000000000000002</v>
      </c>
      <c r="W43" s="1051">
        <f>Geod!V66</f>
        <v>0.2</v>
      </c>
      <c r="X43" s="1052">
        <f>IF(OR(V44=0,W43=0),0,(V44/V43*W43))</f>
        <v>0.2</v>
      </c>
      <c r="Y43" s="1018"/>
      <c r="Z43" s="1018"/>
      <c r="AA43" s="1"/>
    </row>
    <row r="44" spans="1:27" ht="19.5" customHeight="1">
      <c r="A44" s="1018"/>
      <c r="B44" s="1018"/>
      <c r="C44" s="1018"/>
      <c r="D44" s="1018"/>
      <c r="E44" s="1018"/>
      <c r="F44" s="1018"/>
      <c r="G44" s="1018"/>
      <c r="H44" s="1018"/>
      <c r="I44" s="46" t="s">
        <v>69</v>
      </c>
      <c r="J44" s="47">
        <f>Geod!I67</f>
        <v>0</v>
      </c>
      <c r="K44" s="47">
        <f>Geod!J67</f>
        <v>0</v>
      </c>
      <c r="L44" s="47">
        <f>Geod!K67</f>
        <v>0</v>
      </c>
      <c r="M44" s="47">
        <f>Geod!L67</f>
        <v>0</v>
      </c>
      <c r="N44" s="47">
        <f>Geod!M67</f>
        <v>0</v>
      </c>
      <c r="O44" s="47">
        <f>Geod!N67</f>
        <v>0.75</v>
      </c>
      <c r="P44" s="47">
        <f>Geod!O67</f>
        <v>0.05</v>
      </c>
      <c r="Q44" s="47">
        <f>Geod!P67</f>
        <v>0.05</v>
      </c>
      <c r="R44" s="47">
        <f>Geod!Q67</f>
        <v>0.05</v>
      </c>
      <c r="S44" s="47">
        <f>Geod!R67</f>
        <v>0.05</v>
      </c>
      <c r="T44" s="47">
        <f>Geod!S67</f>
        <v>0.05</v>
      </c>
      <c r="U44" s="47">
        <f>Geod!T67</f>
        <v>0</v>
      </c>
      <c r="V44" s="58">
        <f t="shared" si="8"/>
        <v>1.0000000000000002</v>
      </c>
      <c r="W44" s="1008"/>
      <c r="X44" s="1008"/>
      <c r="Y44" s="1018"/>
      <c r="Z44" s="1018"/>
      <c r="AA44" s="1"/>
    </row>
    <row r="45" spans="1:27">
      <c r="A45" s="1008"/>
      <c r="B45" s="1008"/>
      <c r="C45" s="1008"/>
      <c r="D45" s="1008"/>
      <c r="E45" s="1008"/>
      <c r="F45" s="1008"/>
      <c r="G45" s="1008"/>
      <c r="H45" s="1008"/>
      <c r="I45" s="51" t="s">
        <v>10</v>
      </c>
      <c r="J45" s="52">
        <f t="shared" ref="J45:V45" si="9">IF(OR(J43=0,J44=0),0,J44/J43)</f>
        <v>0</v>
      </c>
      <c r="K45" s="52">
        <f t="shared" si="9"/>
        <v>0</v>
      </c>
      <c r="L45" s="52">
        <f t="shared" si="9"/>
        <v>0</v>
      </c>
      <c r="M45" s="52">
        <f t="shared" si="9"/>
        <v>0</v>
      </c>
      <c r="N45" s="52">
        <f t="shared" si="9"/>
        <v>0</v>
      </c>
      <c r="O45" s="52">
        <f t="shared" si="9"/>
        <v>1</v>
      </c>
      <c r="P45" s="52">
        <f t="shared" si="9"/>
        <v>1</v>
      </c>
      <c r="Q45" s="52">
        <f t="shared" si="9"/>
        <v>1</v>
      </c>
      <c r="R45" s="52">
        <f t="shared" si="9"/>
        <v>1</v>
      </c>
      <c r="S45" s="52">
        <f t="shared" si="9"/>
        <v>1</v>
      </c>
      <c r="T45" s="52">
        <f t="shared" si="9"/>
        <v>1</v>
      </c>
      <c r="U45" s="52">
        <f t="shared" si="9"/>
        <v>0</v>
      </c>
      <c r="V45" s="52">
        <f t="shared" si="9"/>
        <v>1</v>
      </c>
      <c r="W45" s="51"/>
      <c r="X45" s="51"/>
      <c r="Y45" s="1008"/>
      <c r="Z45" s="1008"/>
      <c r="AA45" s="1"/>
    </row>
    <row r="46" spans="1:27" ht="21" customHeight="1">
      <c r="A46" s="35" t="s">
        <v>1</v>
      </c>
      <c r="B46" s="36" t="s">
        <v>52</v>
      </c>
      <c r="C46" s="35"/>
      <c r="D46" s="35" t="s">
        <v>2</v>
      </c>
      <c r="E46" s="35" t="s">
        <v>3</v>
      </c>
      <c r="F46" s="35" t="s">
        <v>4</v>
      </c>
      <c r="G46" s="35" t="s">
        <v>5</v>
      </c>
      <c r="H46" s="37" t="s">
        <v>6</v>
      </c>
      <c r="I46" s="35" t="s">
        <v>53</v>
      </c>
      <c r="J46" s="35" t="s">
        <v>54</v>
      </c>
      <c r="K46" s="35" t="s">
        <v>55</v>
      </c>
      <c r="L46" s="35" t="s">
        <v>56</v>
      </c>
      <c r="M46" s="35" t="s">
        <v>57</v>
      </c>
      <c r="N46" s="35" t="s">
        <v>58</v>
      </c>
      <c r="O46" s="35" t="s">
        <v>59</v>
      </c>
      <c r="P46" s="35" t="s">
        <v>60</v>
      </c>
      <c r="Q46" s="35" t="s">
        <v>61</v>
      </c>
      <c r="R46" s="35" t="s">
        <v>62</v>
      </c>
      <c r="S46" s="35" t="s">
        <v>63</v>
      </c>
      <c r="T46" s="35" t="s">
        <v>64</v>
      </c>
      <c r="U46" s="35" t="s">
        <v>65</v>
      </c>
      <c r="V46" s="35" t="s">
        <v>66</v>
      </c>
      <c r="W46" s="38" t="s">
        <v>52</v>
      </c>
      <c r="X46" s="39" t="s">
        <v>44</v>
      </c>
      <c r="Y46" s="40" t="s">
        <v>45</v>
      </c>
      <c r="Z46" s="41" t="s">
        <v>67</v>
      </c>
      <c r="AA46" s="1"/>
    </row>
    <row r="47" spans="1:27">
      <c r="A47" s="1062" t="str">
        <f>Cartg!D4</f>
        <v>GESTIÓN CARTOGRÁFICA</v>
      </c>
      <c r="B47" s="1063">
        <f>Cartg!W4</f>
        <v>5.9799999999999999E-2</v>
      </c>
      <c r="C47" s="1046">
        <v>6</v>
      </c>
      <c r="D47" s="1046" t="str">
        <f>Cartg!A12</f>
        <v>Servicio de información del Banco Nacional de Imágenes</v>
      </c>
      <c r="E47" s="1046" t="str">
        <f>Cartg!D12</f>
        <v>Número</v>
      </c>
      <c r="F47" s="1050">
        <f>Cartg!E12</f>
        <v>80000</v>
      </c>
      <c r="G47" s="1046" t="str">
        <f>Cartg!F12</f>
        <v>Imágenes y/o productos cartográficos dispuestos por el BNI</v>
      </c>
      <c r="H47" s="1046" t="str">
        <f>Cartg!G12</f>
        <v>Eficiencia</v>
      </c>
      <c r="I47" s="42" t="s">
        <v>68</v>
      </c>
      <c r="J47" s="59">
        <f>Cartg!I12</f>
        <v>0</v>
      </c>
      <c r="K47" s="59">
        <f>Cartg!J12</f>
        <v>4000</v>
      </c>
      <c r="L47" s="59">
        <f>Cartg!K12</f>
        <v>8000</v>
      </c>
      <c r="M47" s="59">
        <f>Cartg!L12</f>
        <v>8000</v>
      </c>
      <c r="N47" s="59">
        <f>Cartg!M12</f>
        <v>8000</v>
      </c>
      <c r="O47" s="59">
        <f>Cartg!N12</f>
        <v>8000</v>
      </c>
      <c r="P47" s="59">
        <f>Cartg!O12</f>
        <v>8000</v>
      </c>
      <c r="Q47" s="59">
        <f>Cartg!P12</f>
        <v>8000</v>
      </c>
      <c r="R47" s="59">
        <f>Cartg!Q12</f>
        <v>8000</v>
      </c>
      <c r="S47" s="59">
        <f>Cartg!R12</f>
        <v>8000</v>
      </c>
      <c r="T47" s="59">
        <f>Cartg!S12</f>
        <v>8000</v>
      </c>
      <c r="U47" s="59">
        <f>Cartg!T12</f>
        <v>4000</v>
      </c>
      <c r="V47" s="60">
        <f t="shared" ref="V47:V48" si="10">SUM(J47:U47)</f>
        <v>80000</v>
      </c>
      <c r="W47" s="1051">
        <f>Cartg!V12</f>
        <v>0.1</v>
      </c>
      <c r="X47" s="1052">
        <f>IF(OR(V48=0,W47=0),0,(V48/V47*W47))</f>
        <v>0.1</v>
      </c>
      <c r="Y47" s="1054">
        <f>X47+X50+X53+X56+X59</f>
        <v>1.0018125474999111</v>
      </c>
      <c r="Z47" s="1055">
        <f>Y47*B47</f>
        <v>5.990839034049468E-2</v>
      </c>
      <c r="AA47" s="1"/>
    </row>
    <row r="48" spans="1:27">
      <c r="A48" s="1018"/>
      <c r="B48" s="1018"/>
      <c r="C48" s="1018"/>
      <c r="D48" s="1018"/>
      <c r="E48" s="1018"/>
      <c r="F48" s="1018"/>
      <c r="G48" s="1018"/>
      <c r="H48" s="1018"/>
      <c r="I48" s="46" t="s">
        <v>69</v>
      </c>
      <c r="J48" s="61">
        <f>Cartg!I13</f>
        <v>0</v>
      </c>
      <c r="K48" s="61">
        <f>Cartg!J13</f>
        <v>0</v>
      </c>
      <c r="L48" s="61">
        <f>Cartg!K13</f>
        <v>5777</v>
      </c>
      <c r="M48" s="61">
        <f>Cartg!L13</f>
        <v>9608</v>
      </c>
      <c r="N48" s="61">
        <f>Cartg!M13</f>
        <v>2702</v>
      </c>
      <c r="O48" s="61">
        <f>Cartg!N13</f>
        <v>13890</v>
      </c>
      <c r="P48" s="61">
        <f>Cartg!O13</f>
        <v>10422</v>
      </c>
      <c r="Q48" s="61">
        <f>Cartg!P13</f>
        <v>12578</v>
      </c>
      <c r="R48" s="61">
        <f>Cartg!Q13</f>
        <v>13244</v>
      </c>
      <c r="S48" s="61">
        <f>Cartg!R13</f>
        <v>4968</v>
      </c>
      <c r="T48" s="61">
        <f>Cartg!S13</f>
        <v>6409</v>
      </c>
      <c r="U48" s="61">
        <f>Cartg!T13</f>
        <v>402</v>
      </c>
      <c r="V48" s="62">
        <f t="shared" si="10"/>
        <v>80000</v>
      </c>
      <c r="W48" s="1008"/>
      <c r="X48" s="1008"/>
      <c r="Y48" s="1018"/>
      <c r="Z48" s="1018"/>
      <c r="AA48" s="1"/>
    </row>
    <row r="49" spans="1:27">
      <c r="A49" s="1018"/>
      <c r="B49" s="1018"/>
      <c r="C49" s="1008"/>
      <c r="D49" s="1008"/>
      <c r="E49" s="1008"/>
      <c r="F49" s="1008"/>
      <c r="G49" s="1008"/>
      <c r="H49" s="1008"/>
      <c r="I49" s="51" t="s">
        <v>10</v>
      </c>
      <c r="J49" s="52">
        <f t="shared" ref="J49:V49" si="11">IF(OR(J47=0,J48=0),0,J48/J47)</f>
        <v>0</v>
      </c>
      <c r="K49" s="52">
        <f t="shared" si="11"/>
        <v>0</v>
      </c>
      <c r="L49" s="52">
        <f t="shared" si="11"/>
        <v>0.72212500000000002</v>
      </c>
      <c r="M49" s="52">
        <f t="shared" si="11"/>
        <v>1.2010000000000001</v>
      </c>
      <c r="N49" s="52">
        <f t="shared" si="11"/>
        <v>0.33774999999999999</v>
      </c>
      <c r="O49" s="52">
        <f t="shared" si="11"/>
        <v>1.7362500000000001</v>
      </c>
      <c r="P49" s="52">
        <f t="shared" si="11"/>
        <v>1.3027500000000001</v>
      </c>
      <c r="Q49" s="52">
        <f t="shared" si="11"/>
        <v>1.5722499999999999</v>
      </c>
      <c r="R49" s="52">
        <f t="shared" si="11"/>
        <v>1.6555</v>
      </c>
      <c r="S49" s="52">
        <f t="shared" si="11"/>
        <v>0.621</v>
      </c>
      <c r="T49" s="52">
        <f t="shared" si="11"/>
        <v>0.80112499999999998</v>
      </c>
      <c r="U49" s="52">
        <f t="shared" si="11"/>
        <v>0.10050000000000001</v>
      </c>
      <c r="V49" s="52">
        <f t="shared" si="11"/>
        <v>1</v>
      </c>
      <c r="W49" s="51"/>
      <c r="X49" s="51"/>
      <c r="Y49" s="1018"/>
      <c r="Z49" s="1018"/>
      <c r="AA49" s="1"/>
    </row>
    <row r="50" spans="1:27">
      <c r="A50" s="1018"/>
      <c r="B50" s="1018"/>
      <c r="C50" s="1046">
        <v>7</v>
      </c>
      <c r="D50" s="1046" t="str">
        <f>Cartg!A20</f>
        <v>Servicio de información cartográfico</v>
      </c>
      <c r="E50" s="1046" t="str">
        <f>Cartg!D20</f>
        <v>Número</v>
      </c>
      <c r="F50" s="1050">
        <f>Cartg!E20</f>
        <v>11156853</v>
      </c>
      <c r="G50" s="1046" t="str">
        <f>Cartg!F20</f>
        <v>Hectareas publicadas de información  cartográfica</v>
      </c>
      <c r="H50" s="1046" t="str">
        <f>Cartg!G20</f>
        <v>Eficiencia</v>
      </c>
      <c r="I50" s="42" t="s">
        <v>68</v>
      </c>
      <c r="J50" s="59">
        <f>Cartg!I20</f>
        <v>0</v>
      </c>
      <c r="K50" s="59">
        <f>Cartg!J20</f>
        <v>0</v>
      </c>
      <c r="L50" s="59">
        <f>Cartg!K20</f>
        <v>0</v>
      </c>
      <c r="M50" s="59">
        <f>Cartg!L20</f>
        <v>0</v>
      </c>
      <c r="N50" s="59">
        <f>Cartg!M20</f>
        <v>0</v>
      </c>
      <c r="O50" s="59">
        <f>Cartg!N20</f>
        <v>0</v>
      </c>
      <c r="P50" s="59">
        <f>Cartg!O20</f>
        <v>2231370.6</v>
      </c>
      <c r="Q50" s="59">
        <f>Cartg!P20</f>
        <v>0</v>
      </c>
      <c r="R50" s="59">
        <f>Cartg!Q20</f>
        <v>0</v>
      </c>
      <c r="S50" s="59">
        <f>Cartg!R20</f>
        <v>2231370.6</v>
      </c>
      <c r="T50" s="59">
        <f>Cartg!S20</f>
        <v>0</v>
      </c>
      <c r="U50" s="59">
        <f>Cartg!T20</f>
        <v>6694111.7999999998</v>
      </c>
      <c r="V50" s="60">
        <f t="shared" ref="V50:V51" si="12">SUM(J50:U50)</f>
        <v>11156853</v>
      </c>
      <c r="W50" s="1051">
        <f>Cartg!V20</f>
        <v>0.1</v>
      </c>
      <c r="X50" s="1052">
        <f>IF(OR(V51=0,W50=0),0,(V51/V50*W50))</f>
        <v>0.10000000403339544</v>
      </c>
      <c r="Y50" s="1018"/>
      <c r="Z50" s="1018"/>
      <c r="AA50" s="1"/>
    </row>
    <row r="51" spans="1:27">
      <c r="A51" s="1018"/>
      <c r="B51" s="1018"/>
      <c r="C51" s="1018"/>
      <c r="D51" s="1018"/>
      <c r="E51" s="1018"/>
      <c r="F51" s="1018"/>
      <c r="G51" s="1018"/>
      <c r="H51" s="1018"/>
      <c r="I51" s="46" t="s">
        <v>69</v>
      </c>
      <c r="J51" s="61">
        <f>Cartg!I21</f>
        <v>0</v>
      </c>
      <c r="K51" s="61">
        <f>Cartg!J21</f>
        <v>0</v>
      </c>
      <c r="L51" s="61">
        <f>Cartg!K21</f>
        <v>0</v>
      </c>
      <c r="M51" s="61">
        <f>Cartg!L21</f>
        <v>0</v>
      </c>
      <c r="N51" s="61">
        <f>Cartg!M21</f>
        <v>0</v>
      </c>
      <c r="O51" s="61">
        <f>Cartg!N21</f>
        <v>0</v>
      </c>
      <c r="P51" s="61">
        <f>Cartg!O21</f>
        <v>2231370.6</v>
      </c>
      <c r="Q51" s="61">
        <f>Cartg!P21</f>
        <v>0</v>
      </c>
      <c r="R51" s="61">
        <f>Cartg!Q21</f>
        <v>0</v>
      </c>
      <c r="S51" s="61">
        <f>Cartg!R21</f>
        <v>2271060.85</v>
      </c>
      <c r="T51" s="61">
        <f>Cartg!S21</f>
        <v>0</v>
      </c>
      <c r="U51" s="61">
        <f>Cartg!T21</f>
        <v>6654422</v>
      </c>
      <c r="V51" s="62">
        <f t="shared" si="12"/>
        <v>11156853.449999999</v>
      </c>
      <c r="W51" s="1008"/>
      <c r="X51" s="1008"/>
      <c r="Y51" s="1018"/>
      <c r="Z51" s="1018"/>
      <c r="AA51" s="1"/>
    </row>
    <row r="52" spans="1:27">
      <c r="A52" s="1018"/>
      <c r="B52" s="1018"/>
      <c r="C52" s="1008"/>
      <c r="D52" s="1008"/>
      <c r="E52" s="1008"/>
      <c r="F52" s="1008"/>
      <c r="G52" s="1008"/>
      <c r="H52" s="1008"/>
      <c r="I52" s="51" t="s">
        <v>10</v>
      </c>
      <c r="J52" s="52">
        <f t="shared" ref="J52:V52" si="13">IF(OR(J50=0,J51=0),0,J51/J50)</f>
        <v>0</v>
      </c>
      <c r="K52" s="52">
        <f t="shared" si="13"/>
        <v>0</v>
      </c>
      <c r="L52" s="52">
        <f t="shared" si="13"/>
        <v>0</v>
      </c>
      <c r="M52" s="52">
        <f t="shared" si="13"/>
        <v>0</v>
      </c>
      <c r="N52" s="52">
        <f t="shared" si="13"/>
        <v>0</v>
      </c>
      <c r="O52" s="52">
        <f t="shared" si="13"/>
        <v>0</v>
      </c>
      <c r="P52" s="52">
        <f t="shared" si="13"/>
        <v>1</v>
      </c>
      <c r="Q52" s="52">
        <f t="shared" si="13"/>
        <v>0</v>
      </c>
      <c r="R52" s="52">
        <f t="shared" si="13"/>
        <v>0</v>
      </c>
      <c r="S52" s="52">
        <f t="shared" si="13"/>
        <v>1.0177873859232527</v>
      </c>
      <c r="T52" s="52">
        <f t="shared" si="13"/>
        <v>0</v>
      </c>
      <c r="U52" s="52">
        <f t="shared" si="13"/>
        <v>0.9940709385821731</v>
      </c>
      <c r="V52" s="52">
        <f t="shared" si="13"/>
        <v>1.0000000403339544</v>
      </c>
      <c r="W52" s="51"/>
      <c r="X52" s="51"/>
      <c r="Y52" s="1018"/>
      <c r="Z52" s="1018"/>
      <c r="AA52" s="1"/>
    </row>
    <row r="53" spans="1:27">
      <c r="A53" s="1018"/>
      <c r="B53" s="1018"/>
      <c r="C53" s="1046">
        <v>8</v>
      </c>
      <c r="D53" s="1046" t="str">
        <f>Cartg!A26</f>
        <v>Productos de cartografía básica generados o actualizados</v>
      </c>
      <c r="E53" s="1046" t="str">
        <f>Cartg!D26</f>
        <v>Hectareas</v>
      </c>
      <c r="F53" s="1050">
        <f>Cartg!E26</f>
        <v>12248771</v>
      </c>
      <c r="G53" s="1046" t="str">
        <f>Cartg!F26</f>
        <v>Área de cartografía generada o actualizada</v>
      </c>
      <c r="H53" s="1046" t="str">
        <f>Cartg!G26</f>
        <v>Eficacia</v>
      </c>
      <c r="I53" s="42" t="s">
        <v>68</v>
      </c>
      <c r="J53" s="59">
        <f>Cartg!I26</f>
        <v>0</v>
      </c>
      <c r="K53" s="59">
        <f>Cartg!J26</f>
        <v>0</v>
      </c>
      <c r="L53" s="59">
        <f>Cartg!K26</f>
        <v>568200</v>
      </c>
      <c r="M53" s="59">
        <f>Cartg!L26</f>
        <v>0</v>
      </c>
      <c r="N53" s="59">
        <f>Cartg!M26</f>
        <v>0</v>
      </c>
      <c r="O53" s="59">
        <f>Cartg!N26</f>
        <v>2222705.5</v>
      </c>
      <c r="P53" s="59">
        <f>Cartg!O26</f>
        <v>385.5</v>
      </c>
      <c r="Q53" s="59">
        <f>Cartg!P26</f>
        <v>0</v>
      </c>
      <c r="R53" s="59">
        <f>Cartg!Q26</f>
        <v>4141600</v>
      </c>
      <c r="S53" s="59">
        <f>Cartg!R26</f>
        <v>0</v>
      </c>
      <c r="T53" s="59">
        <f>Cartg!S26</f>
        <v>3384000</v>
      </c>
      <c r="U53" s="59">
        <f>Cartg!T26</f>
        <v>1931880</v>
      </c>
      <c r="V53" s="60">
        <f t="shared" ref="V53:V54" si="14">SUM(J53:U53)</f>
        <v>12248771</v>
      </c>
      <c r="W53" s="1051">
        <f>Cartg!V26</f>
        <v>0.4</v>
      </c>
      <c r="X53" s="1052">
        <f>IF(OR(V54=0,W53=0),0,(V54/V53*W53))</f>
        <v>0.40181254346651563</v>
      </c>
      <c r="Y53" s="1018"/>
      <c r="Z53" s="1018"/>
      <c r="AA53" s="1"/>
    </row>
    <row r="54" spans="1:27">
      <c r="A54" s="1018"/>
      <c r="B54" s="1018"/>
      <c r="C54" s="1018"/>
      <c r="D54" s="1018"/>
      <c r="E54" s="1018"/>
      <c r="F54" s="1018"/>
      <c r="G54" s="1018"/>
      <c r="H54" s="1018"/>
      <c r="I54" s="46" t="s">
        <v>69</v>
      </c>
      <c r="J54" s="61">
        <f>Cartg!I27</f>
        <v>0</v>
      </c>
      <c r="K54" s="61">
        <f>Cartg!J27</f>
        <v>0</v>
      </c>
      <c r="L54" s="61">
        <f>Cartg!K27</f>
        <v>539436</v>
      </c>
      <c r="M54" s="61">
        <f>Cartg!L27</f>
        <v>0</v>
      </c>
      <c r="N54" s="61">
        <f>Cartg!M27</f>
        <v>0</v>
      </c>
      <c r="O54" s="61">
        <f>Cartg!N27</f>
        <v>2271060.8546222402</v>
      </c>
      <c r="P54" s="61">
        <f>Cartg!O27</f>
        <v>0</v>
      </c>
      <c r="Q54" s="61">
        <f>Cartg!P27</f>
        <v>0</v>
      </c>
      <c r="R54" s="61">
        <f>Cartg!Q27</f>
        <v>5278760.62</v>
      </c>
      <c r="S54" s="61">
        <f>Cartg!R27</f>
        <v>0</v>
      </c>
      <c r="T54" s="61">
        <f>Cartg!S27</f>
        <v>2400000</v>
      </c>
      <c r="U54" s="61">
        <f>Cartg!T27</f>
        <v>1815017.1</v>
      </c>
      <c r="V54" s="62">
        <f t="shared" si="14"/>
        <v>12304274.57462224</v>
      </c>
      <c r="W54" s="1008"/>
      <c r="X54" s="1008"/>
      <c r="Y54" s="1018"/>
      <c r="Z54" s="1018"/>
      <c r="AA54" s="1"/>
    </row>
    <row r="55" spans="1:27">
      <c r="A55" s="1018"/>
      <c r="B55" s="1018"/>
      <c r="C55" s="1008"/>
      <c r="D55" s="1008"/>
      <c r="E55" s="1008"/>
      <c r="F55" s="1008"/>
      <c r="G55" s="1008"/>
      <c r="H55" s="1008"/>
      <c r="I55" s="51" t="s">
        <v>10</v>
      </c>
      <c r="J55" s="52">
        <f t="shared" ref="J55:V55" si="15">IF(OR(J53=0,J54=0),0,J54/J53)</f>
        <v>0</v>
      </c>
      <c r="K55" s="52">
        <f t="shared" si="15"/>
        <v>0</v>
      </c>
      <c r="L55" s="52">
        <f t="shared" si="15"/>
        <v>0.94937697993664205</v>
      </c>
      <c r="M55" s="52">
        <f t="shared" si="15"/>
        <v>0</v>
      </c>
      <c r="N55" s="52">
        <f t="shared" si="15"/>
        <v>0</v>
      </c>
      <c r="O55" s="52">
        <f t="shared" si="15"/>
        <v>1.0217551783725916</v>
      </c>
      <c r="P55" s="52">
        <f t="shared" si="15"/>
        <v>0</v>
      </c>
      <c r="Q55" s="52">
        <f t="shared" si="15"/>
        <v>0</v>
      </c>
      <c r="R55" s="52">
        <f t="shared" si="15"/>
        <v>1.2745703641104886</v>
      </c>
      <c r="S55" s="52">
        <f t="shared" si="15"/>
        <v>0</v>
      </c>
      <c r="T55" s="52">
        <f t="shared" si="15"/>
        <v>0.70921985815602839</v>
      </c>
      <c r="U55" s="52">
        <f t="shared" si="15"/>
        <v>0.93950819926703522</v>
      </c>
      <c r="V55" s="52">
        <f t="shared" si="15"/>
        <v>1.004531358666289</v>
      </c>
      <c r="W55" s="51"/>
      <c r="X55" s="51"/>
      <c r="Y55" s="1018"/>
      <c r="Z55" s="1018"/>
      <c r="AA55" s="1"/>
    </row>
    <row r="56" spans="1:27" ht="21.75" customHeight="1">
      <c r="A56" s="1018"/>
      <c r="B56" s="1018"/>
      <c r="C56" s="1046">
        <v>9</v>
      </c>
      <c r="D56" s="1046" t="str">
        <f>Cartg!A36</f>
        <v>Documentos de investigación e innovación cartografíca</v>
      </c>
      <c r="E56" s="1046" t="str">
        <f>Cartg!D36</f>
        <v>Porcentaje</v>
      </c>
      <c r="F56" s="1047">
        <f>Cartg!E36</f>
        <v>1</v>
      </c>
      <c r="G56" s="1046" t="str">
        <f>Cartg!F36</f>
        <v>Porcentaje de avance en la elaboración de documentos de investigación e innovación tecnologica en cartografía</v>
      </c>
      <c r="H56" s="1046" t="str">
        <f>Cartg!G36</f>
        <v>Eficacia</v>
      </c>
      <c r="I56" s="42" t="s">
        <v>68</v>
      </c>
      <c r="J56" s="59">
        <f>Cartg!I36</f>
        <v>0</v>
      </c>
      <c r="K56" s="43">
        <f>Cartg!J36</f>
        <v>0</v>
      </c>
      <c r="L56" s="43">
        <f>Cartg!K36</f>
        <v>0.01</v>
      </c>
      <c r="M56" s="43">
        <f>Cartg!L36</f>
        <v>0.01</v>
      </c>
      <c r="N56" s="43">
        <f>Cartg!M36</f>
        <v>0.02</v>
      </c>
      <c r="O56" s="43">
        <f>Cartg!N36</f>
        <v>0.40100000000000002</v>
      </c>
      <c r="P56" s="43">
        <f>Cartg!O36</f>
        <v>9.8000000000000004E-2</v>
      </c>
      <c r="Q56" s="43">
        <f>Cartg!P36</f>
        <v>0.10299999999999999</v>
      </c>
      <c r="R56" s="43">
        <f>Cartg!Q36</f>
        <v>0.12</v>
      </c>
      <c r="S56" s="43">
        <f>Cartg!R36</f>
        <v>0.10100000000000001</v>
      </c>
      <c r="T56" s="43">
        <f>Cartg!S36</f>
        <v>0.11799999999999999</v>
      </c>
      <c r="U56" s="43">
        <f>Cartg!T36</f>
        <v>1.9E-2</v>
      </c>
      <c r="V56" s="57">
        <f t="shared" ref="V56:V57" si="16">SUM(J56:U56)</f>
        <v>1</v>
      </c>
      <c r="W56" s="1051">
        <f>Cartg!V36</f>
        <v>0.2</v>
      </c>
      <c r="X56" s="1052">
        <f>IF(OR(V57=0,W56=0),0,(V57/V56*W56))</f>
        <v>0.2</v>
      </c>
      <c r="Y56" s="1018"/>
      <c r="Z56" s="1018"/>
      <c r="AA56" s="1"/>
    </row>
    <row r="57" spans="1:27" ht="21.75" customHeight="1">
      <c r="A57" s="1018"/>
      <c r="B57" s="1018"/>
      <c r="C57" s="1018"/>
      <c r="D57" s="1018"/>
      <c r="E57" s="1018"/>
      <c r="F57" s="1018"/>
      <c r="G57" s="1018"/>
      <c r="H57" s="1018"/>
      <c r="I57" s="46" t="s">
        <v>69</v>
      </c>
      <c r="J57" s="61">
        <f>Cartg!I37</f>
        <v>0</v>
      </c>
      <c r="K57" s="47">
        <f>Cartg!J37</f>
        <v>0</v>
      </c>
      <c r="L57" s="47">
        <f>Cartg!K37</f>
        <v>0.01</v>
      </c>
      <c r="M57" s="47">
        <f>Cartg!L37</f>
        <v>0.01</v>
      </c>
      <c r="N57" s="47">
        <f>Cartg!M37</f>
        <v>0.02</v>
      </c>
      <c r="O57" s="47">
        <f>Cartg!N37</f>
        <v>0.40100000000000002</v>
      </c>
      <c r="P57" s="47">
        <f>Cartg!O37</f>
        <v>8.7999999999999995E-2</v>
      </c>
      <c r="Q57" s="47">
        <f>Cartg!P37</f>
        <v>0.108</v>
      </c>
      <c r="R57" s="47">
        <f>Cartg!Q37</f>
        <v>0.1</v>
      </c>
      <c r="S57" s="47">
        <f>Cartg!R37</f>
        <v>0.13300000000000001</v>
      </c>
      <c r="T57" s="47">
        <f>Cartg!S37</f>
        <v>0.10299999999999999</v>
      </c>
      <c r="U57" s="47">
        <f>Cartg!T37</f>
        <v>2.7E-2</v>
      </c>
      <c r="V57" s="58">
        <f t="shared" si="16"/>
        <v>1</v>
      </c>
      <c r="W57" s="1008"/>
      <c r="X57" s="1008"/>
      <c r="Y57" s="1018"/>
      <c r="Z57" s="1018"/>
      <c r="AA57" s="1"/>
    </row>
    <row r="58" spans="1:27">
      <c r="A58" s="1018"/>
      <c r="B58" s="1018"/>
      <c r="C58" s="1008"/>
      <c r="D58" s="1008"/>
      <c r="E58" s="1008"/>
      <c r="F58" s="1008"/>
      <c r="G58" s="1008"/>
      <c r="H58" s="1008"/>
      <c r="I58" s="51" t="s">
        <v>10</v>
      </c>
      <c r="J58" s="52">
        <f t="shared" ref="J58:V58" si="17">IF(OR(J56=0,J57=0),0,J57/J56)</f>
        <v>0</v>
      </c>
      <c r="K58" s="52">
        <f t="shared" si="17"/>
        <v>0</v>
      </c>
      <c r="L58" s="52">
        <f t="shared" si="17"/>
        <v>1</v>
      </c>
      <c r="M58" s="52">
        <f t="shared" si="17"/>
        <v>1</v>
      </c>
      <c r="N58" s="52">
        <f t="shared" si="17"/>
        <v>1</v>
      </c>
      <c r="O58" s="52">
        <f t="shared" si="17"/>
        <v>1</v>
      </c>
      <c r="P58" s="52">
        <f t="shared" si="17"/>
        <v>0.89795918367346927</v>
      </c>
      <c r="Q58" s="52">
        <f t="shared" si="17"/>
        <v>1.0485436893203883</v>
      </c>
      <c r="R58" s="52">
        <f t="shared" si="17"/>
        <v>0.83333333333333337</v>
      </c>
      <c r="S58" s="52">
        <f t="shared" si="17"/>
        <v>1.3168316831683169</v>
      </c>
      <c r="T58" s="52">
        <f t="shared" si="17"/>
        <v>0.8728813559322034</v>
      </c>
      <c r="U58" s="52">
        <f t="shared" si="17"/>
        <v>1.4210526315789473</v>
      </c>
      <c r="V58" s="52">
        <f t="shared" si="17"/>
        <v>1</v>
      </c>
      <c r="W58" s="51"/>
      <c r="X58" s="51"/>
      <c r="Y58" s="1018"/>
      <c r="Z58" s="1018"/>
      <c r="AA58" s="1"/>
    </row>
    <row r="59" spans="1:27">
      <c r="A59" s="1018"/>
      <c r="B59" s="1018"/>
      <c r="C59" s="1046">
        <v>10</v>
      </c>
      <c r="D59" s="1046" t="str">
        <f>Cartg!A58</f>
        <v>Productos cartográficos validados</v>
      </c>
      <c r="E59" s="1046" t="str">
        <f>Cartg!D58</f>
        <v>Porcentaje</v>
      </c>
      <c r="F59" s="1053">
        <f>Cartg!E58</f>
        <v>1</v>
      </c>
      <c r="G59" s="1046" t="str">
        <f>Cartg!F58</f>
        <v>Porcentaje de Productos cartográficos validados respecto a las validaciones solicitadas</v>
      </c>
      <c r="H59" s="1046" t="str">
        <f>Cartg!G58</f>
        <v>Eficiencia</v>
      </c>
      <c r="I59" s="42" t="s">
        <v>68</v>
      </c>
      <c r="J59" s="43">
        <f>Cartg!I58</f>
        <v>0</v>
      </c>
      <c r="K59" s="43">
        <f>Cartg!J58</f>
        <v>0</v>
      </c>
      <c r="L59" s="43">
        <f>Cartg!K58</f>
        <v>0</v>
      </c>
      <c r="M59" s="43">
        <f>Cartg!L58</f>
        <v>0</v>
      </c>
      <c r="N59" s="43">
        <f>Cartg!M58</f>
        <v>0</v>
      </c>
      <c r="O59" s="43">
        <f>Cartg!N58</f>
        <v>0.2</v>
      </c>
      <c r="P59" s="43">
        <f>Cartg!O58</f>
        <v>0.2</v>
      </c>
      <c r="Q59" s="43">
        <f>Cartg!P58</f>
        <v>0.2</v>
      </c>
      <c r="R59" s="43">
        <f>Cartg!Q58</f>
        <v>0.2</v>
      </c>
      <c r="S59" s="43">
        <f>Cartg!R58</f>
        <v>0.1</v>
      </c>
      <c r="T59" s="43">
        <f>Cartg!S58</f>
        <v>0.1</v>
      </c>
      <c r="U59" s="43">
        <f>Cartg!T58</f>
        <v>0</v>
      </c>
      <c r="V59" s="57">
        <f t="shared" ref="V59:V60" si="18">SUM(J59:U59)</f>
        <v>1</v>
      </c>
      <c r="W59" s="1051">
        <f>Cartg!V58</f>
        <v>0.2</v>
      </c>
      <c r="X59" s="1052">
        <f>IF(OR(V60=0,W59=0),0,(V60/V59*W59))</f>
        <v>0.2</v>
      </c>
      <c r="Y59" s="1018"/>
      <c r="Z59" s="1018"/>
      <c r="AA59" s="1"/>
    </row>
    <row r="60" spans="1:27">
      <c r="A60" s="1018"/>
      <c r="B60" s="1018"/>
      <c r="C60" s="1018"/>
      <c r="D60" s="1018"/>
      <c r="E60" s="1018"/>
      <c r="F60" s="1018"/>
      <c r="G60" s="1018"/>
      <c r="H60" s="1018"/>
      <c r="I60" s="46" t="s">
        <v>69</v>
      </c>
      <c r="J60" s="47">
        <f>Cartg!I59</f>
        <v>0</v>
      </c>
      <c r="K60" s="47">
        <f>Cartg!J59</f>
        <v>0</v>
      </c>
      <c r="L60" s="47">
        <f>Cartg!K59</f>
        <v>0</v>
      </c>
      <c r="M60" s="47">
        <f>Cartg!L59</f>
        <v>0</v>
      </c>
      <c r="N60" s="47">
        <f>Cartg!M59</f>
        <v>0</v>
      </c>
      <c r="O60" s="47">
        <f>Cartg!N59</f>
        <v>0.2</v>
      </c>
      <c r="P60" s="47">
        <f>Cartg!O59</f>
        <v>0.2</v>
      </c>
      <c r="Q60" s="47">
        <f>Cartg!P59</f>
        <v>0.2</v>
      </c>
      <c r="R60" s="47">
        <f>Cartg!Q59</f>
        <v>0.2</v>
      </c>
      <c r="S60" s="47">
        <f>Cartg!R59</f>
        <v>0.1</v>
      </c>
      <c r="T60" s="47">
        <f>Cartg!S59</f>
        <v>0.05</v>
      </c>
      <c r="U60" s="47">
        <f>Cartg!T59</f>
        <v>0.05</v>
      </c>
      <c r="V60" s="58">
        <f t="shared" si="18"/>
        <v>1</v>
      </c>
      <c r="W60" s="1008"/>
      <c r="X60" s="1008"/>
      <c r="Y60" s="1018"/>
      <c r="Z60" s="1018"/>
      <c r="AA60" s="1"/>
    </row>
    <row r="61" spans="1:27">
      <c r="A61" s="1008"/>
      <c r="B61" s="1008"/>
      <c r="C61" s="1008"/>
      <c r="D61" s="1008"/>
      <c r="E61" s="1008"/>
      <c r="F61" s="1008"/>
      <c r="G61" s="1008"/>
      <c r="H61" s="1008"/>
      <c r="I61" s="51" t="s">
        <v>10</v>
      </c>
      <c r="J61" s="52">
        <f t="shared" ref="J61:V61" si="19">IF(OR(J59=0,J60=0),0,J60/J59)</f>
        <v>0</v>
      </c>
      <c r="K61" s="52">
        <f t="shared" si="19"/>
        <v>0</v>
      </c>
      <c r="L61" s="52">
        <f t="shared" si="19"/>
        <v>0</v>
      </c>
      <c r="M61" s="52">
        <f t="shared" si="19"/>
        <v>0</v>
      </c>
      <c r="N61" s="52">
        <f t="shared" si="19"/>
        <v>0</v>
      </c>
      <c r="O61" s="52">
        <f t="shared" si="19"/>
        <v>1</v>
      </c>
      <c r="P61" s="52">
        <f t="shared" si="19"/>
        <v>1</v>
      </c>
      <c r="Q61" s="52">
        <f t="shared" si="19"/>
        <v>1</v>
      </c>
      <c r="R61" s="52">
        <f t="shared" si="19"/>
        <v>1</v>
      </c>
      <c r="S61" s="52">
        <f t="shared" si="19"/>
        <v>1</v>
      </c>
      <c r="T61" s="52">
        <f t="shared" si="19"/>
        <v>0.5</v>
      </c>
      <c r="U61" s="52">
        <f t="shared" si="19"/>
        <v>0</v>
      </c>
      <c r="V61" s="52">
        <f t="shared" si="19"/>
        <v>1</v>
      </c>
      <c r="W61" s="51"/>
      <c r="X61" s="51"/>
      <c r="Y61" s="1008"/>
      <c r="Z61" s="1008"/>
      <c r="AA61" s="1"/>
    </row>
    <row r="62" spans="1:27" ht="21.75" customHeight="1">
      <c r="A62" s="35" t="s">
        <v>1</v>
      </c>
      <c r="B62" s="36" t="s">
        <v>52</v>
      </c>
      <c r="C62" s="35"/>
      <c r="D62" s="35" t="s">
        <v>2</v>
      </c>
      <c r="E62" s="35" t="s">
        <v>3</v>
      </c>
      <c r="F62" s="35" t="s">
        <v>4</v>
      </c>
      <c r="G62" s="35" t="s">
        <v>5</v>
      </c>
      <c r="H62" s="37" t="s">
        <v>6</v>
      </c>
      <c r="I62" s="35" t="s">
        <v>53</v>
      </c>
      <c r="J62" s="35" t="s">
        <v>54</v>
      </c>
      <c r="K62" s="35" t="s">
        <v>55</v>
      </c>
      <c r="L62" s="35" t="s">
        <v>56</v>
      </c>
      <c r="M62" s="35" t="s">
        <v>57</v>
      </c>
      <c r="N62" s="35" t="s">
        <v>58</v>
      </c>
      <c r="O62" s="35" t="s">
        <v>59</v>
      </c>
      <c r="P62" s="35" t="s">
        <v>60</v>
      </c>
      <c r="Q62" s="35" t="s">
        <v>61</v>
      </c>
      <c r="R62" s="35" t="s">
        <v>62</v>
      </c>
      <c r="S62" s="35" t="s">
        <v>63</v>
      </c>
      <c r="T62" s="35" t="s">
        <v>64</v>
      </c>
      <c r="U62" s="35" t="s">
        <v>65</v>
      </c>
      <c r="V62" s="35" t="s">
        <v>66</v>
      </c>
      <c r="W62" s="38" t="s">
        <v>52</v>
      </c>
      <c r="X62" s="39" t="s">
        <v>44</v>
      </c>
      <c r="Y62" s="40" t="s">
        <v>45</v>
      </c>
      <c r="Z62" s="41" t="s">
        <v>67</v>
      </c>
      <c r="AA62" s="1"/>
    </row>
    <row r="63" spans="1:27" ht="15" customHeight="1">
      <c r="A63" s="1062" t="str">
        <f>Geog!D4</f>
        <v>GESTIÓN GEOGRÁFICA</v>
      </c>
      <c r="B63" s="1063">
        <f>Geog!W4</f>
        <v>5.7500000000000002E-2</v>
      </c>
      <c r="C63" s="1046">
        <v>11</v>
      </c>
      <c r="D63" s="1046" t="str">
        <f>Geog!A12</f>
        <v>Documentos de estudios técnicos sobre geografía</v>
      </c>
      <c r="E63" s="1046" t="str">
        <f>Geog!D12</f>
        <v>Numero</v>
      </c>
      <c r="F63" s="1046">
        <f>Geog!E12</f>
        <v>4</v>
      </c>
      <c r="G63" s="1046" t="str">
        <f>Geog!F12</f>
        <v>Documentos de estudios técnicos sobre geografía elaborados</v>
      </c>
      <c r="H63" s="1046" t="str">
        <f>Geog!G12</f>
        <v>EFICACIA</v>
      </c>
      <c r="I63" s="42" t="s">
        <v>68</v>
      </c>
      <c r="J63" s="59">
        <f>Geog!I12</f>
        <v>0</v>
      </c>
      <c r="K63" s="59">
        <f>Geog!J12</f>
        <v>0.05</v>
      </c>
      <c r="L63" s="59">
        <f>Geog!K12</f>
        <v>0.25</v>
      </c>
      <c r="M63" s="59">
        <f>Geog!L12</f>
        <v>0.45</v>
      </c>
      <c r="N63" s="59">
        <f>Geog!M12</f>
        <v>0.6</v>
      </c>
      <c r="O63" s="59">
        <f>Geog!N12</f>
        <v>0.4</v>
      </c>
      <c r="P63" s="59">
        <f>Geog!O12</f>
        <v>0.45</v>
      </c>
      <c r="Q63" s="59">
        <f>Geog!P12</f>
        <v>0.35</v>
      </c>
      <c r="R63" s="59">
        <f>Geog!Q12</f>
        <v>0.15</v>
      </c>
      <c r="S63" s="59">
        <f>Geog!R12</f>
        <v>0.4</v>
      </c>
      <c r="T63" s="59">
        <f>Geog!S12</f>
        <v>0.65</v>
      </c>
      <c r="U63" s="59">
        <f>Geog!T12</f>
        <v>0.25</v>
      </c>
      <c r="V63" s="60">
        <f t="shared" ref="V63:V64" si="20">SUM(J63:U63)</f>
        <v>4</v>
      </c>
      <c r="W63" s="1051">
        <f>Geog!V12</f>
        <v>0.1</v>
      </c>
      <c r="X63" s="1052">
        <f>IF(OR(V64=0,W63=0),0,(V64/V63*W63))</f>
        <v>0.1</v>
      </c>
      <c r="Y63" s="1054">
        <f>+X81+X78+X75+X72+X69+X66+X63</f>
        <v>0.99999999999999989</v>
      </c>
      <c r="Z63" s="1055">
        <f>Y63*B63</f>
        <v>5.7499999999999996E-2</v>
      </c>
      <c r="AA63" s="1"/>
    </row>
    <row r="64" spans="1:27">
      <c r="A64" s="1018"/>
      <c r="B64" s="1018"/>
      <c r="C64" s="1018"/>
      <c r="D64" s="1018"/>
      <c r="E64" s="1018"/>
      <c r="F64" s="1018"/>
      <c r="G64" s="1018"/>
      <c r="H64" s="1018"/>
      <c r="I64" s="46" t="s">
        <v>69</v>
      </c>
      <c r="J64" s="61">
        <f>Geog!I13</f>
        <v>0</v>
      </c>
      <c r="K64" s="61">
        <f>Geog!J13</f>
        <v>0.05</v>
      </c>
      <c r="L64" s="61">
        <f>Geog!K13</f>
        <v>0.25</v>
      </c>
      <c r="M64" s="61">
        <f>Geog!L13</f>
        <v>0.45</v>
      </c>
      <c r="N64" s="61">
        <f>Geog!M13</f>
        <v>0.6</v>
      </c>
      <c r="O64" s="61">
        <f>Geog!N13</f>
        <v>0.4</v>
      </c>
      <c r="P64" s="61">
        <f>Geog!O13</f>
        <v>0.45</v>
      </c>
      <c r="Q64" s="61">
        <f>Geog!P13</f>
        <v>0.35</v>
      </c>
      <c r="R64" s="61">
        <f>Geog!Q13</f>
        <v>0.15</v>
      </c>
      <c r="S64" s="61">
        <f>Geog!R13</f>
        <v>0.4</v>
      </c>
      <c r="T64" s="61">
        <f>Geog!S13</f>
        <v>0.65</v>
      </c>
      <c r="U64" s="61">
        <f>Geog!T13</f>
        <v>0.25</v>
      </c>
      <c r="V64" s="62">
        <f t="shared" si="20"/>
        <v>4</v>
      </c>
      <c r="W64" s="1008"/>
      <c r="X64" s="1008"/>
      <c r="Y64" s="1018"/>
      <c r="Z64" s="1018"/>
      <c r="AA64" s="1"/>
    </row>
    <row r="65" spans="1:27">
      <c r="A65" s="1018"/>
      <c r="B65" s="1018"/>
      <c r="C65" s="1008"/>
      <c r="D65" s="1008"/>
      <c r="E65" s="1008"/>
      <c r="F65" s="1008"/>
      <c r="G65" s="1008"/>
      <c r="H65" s="1008"/>
      <c r="I65" s="51" t="s">
        <v>10</v>
      </c>
      <c r="J65" s="52">
        <f t="shared" ref="J65:V65" si="21">IF(OR(J63=0,J64=0),0,J64/J63)</f>
        <v>0</v>
      </c>
      <c r="K65" s="52">
        <f t="shared" si="21"/>
        <v>1</v>
      </c>
      <c r="L65" s="52">
        <f t="shared" si="21"/>
        <v>1</v>
      </c>
      <c r="M65" s="52">
        <f t="shared" si="21"/>
        <v>1</v>
      </c>
      <c r="N65" s="52">
        <f t="shared" si="21"/>
        <v>1</v>
      </c>
      <c r="O65" s="52">
        <f t="shared" si="21"/>
        <v>1</v>
      </c>
      <c r="P65" s="52">
        <f t="shared" si="21"/>
        <v>1</v>
      </c>
      <c r="Q65" s="52">
        <f t="shared" si="21"/>
        <v>1</v>
      </c>
      <c r="R65" s="52">
        <f t="shared" si="21"/>
        <v>1</v>
      </c>
      <c r="S65" s="52">
        <f t="shared" si="21"/>
        <v>1</v>
      </c>
      <c r="T65" s="52">
        <f t="shared" si="21"/>
        <v>1</v>
      </c>
      <c r="U65" s="52">
        <f t="shared" si="21"/>
        <v>1</v>
      </c>
      <c r="V65" s="52">
        <f t="shared" si="21"/>
        <v>1</v>
      </c>
      <c r="W65" s="51"/>
      <c r="X65" s="51"/>
      <c r="Y65" s="1018"/>
      <c r="Z65" s="1018"/>
      <c r="AA65" s="1"/>
    </row>
    <row r="66" spans="1:27" ht="15" customHeight="1">
      <c r="A66" s="1018"/>
      <c r="B66" s="1018"/>
      <c r="C66" s="1046">
        <v>12</v>
      </c>
      <c r="D66" s="1046" t="str">
        <f>Geog!A24</f>
        <v>Documentos de Investigación geográfica</v>
      </c>
      <c r="E66" s="1046" t="str">
        <f>Geog!D24</f>
        <v>Numero</v>
      </c>
      <c r="F66" s="1046">
        <f>Geog!E24</f>
        <v>3</v>
      </c>
      <c r="G66" s="1046" t="str">
        <f>Geog!F24</f>
        <v>Documentos de Investigación geográfica generados</v>
      </c>
      <c r="H66" s="1046" t="str">
        <f>Geog!G24</f>
        <v>EFICACIA</v>
      </c>
      <c r="I66" s="42" t="s">
        <v>68</v>
      </c>
      <c r="J66" s="44">
        <f>Geog!I24</f>
        <v>0</v>
      </c>
      <c r="K66" s="44">
        <f>Geog!J24</f>
        <v>0.08</v>
      </c>
      <c r="L66" s="44">
        <f>Geog!K24</f>
        <v>0.26</v>
      </c>
      <c r="M66" s="44">
        <f>Geog!L24</f>
        <v>0.41</v>
      </c>
      <c r="N66" s="44">
        <f>Geog!M24</f>
        <v>0.64</v>
      </c>
      <c r="O66" s="44">
        <f>Geog!N24</f>
        <v>0.3</v>
      </c>
      <c r="P66" s="44">
        <f>Geog!O24</f>
        <v>0.34</v>
      </c>
      <c r="Q66" s="44">
        <f>Geog!P24</f>
        <v>0.26</v>
      </c>
      <c r="R66" s="44">
        <f>Geog!Q24</f>
        <v>0.11</v>
      </c>
      <c r="S66" s="44">
        <f>Geog!R24</f>
        <v>0.11</v>
      </c>
      <c r="T66" s="44">
        <f>Geog!S24</f>
        <v>0.26</v>
      </c>
      <c r="U66" s="44">
        <f>Geog!T24</f>
        <v>0.23</v>
      </c>
      <c r="V66" s="60">
        <f t="shared" ref="V66:V67" si="22">SUM(J66:U66)</f>
        <v>2.9999999999999996</v>
      </c>
      <c r="W66" s="1051">
        <f>Geog!V24</f>
        <v>0.1</v>
      </c>
      <c r="X66" s="1052">
        <f>IF(OR(V67=0,W66=0),0,(V67/V66*W66))</f>
        <v>0.1</v>
      </c>
      <c r="Y66" s="1018"/>
      <c r="Z66" s="1018"/>
      <c r="AA66" s="1"/>
    </row>
    <row r="67" spans="1:27">
      <c r="A67" s="1018"/>
      <c r="B67" s="1018"/>
      <c r="C67" s="1018"/>
      <c r="D67" s="1018"/>
      <c r="E67" s="1018"/>
      <c r="F67" s="1018"/>
      <c r="G67" s="1018"/>
      <c r="H67" s="1018"/>
      <c r="I67" s="46" t="s">
        <v>69</v>
      </c>
      <c r="J67" s="48">
        <f>Geog!I25</f>
        <v>0</v>
      </c>
      <c r="K67" s="48">
        <f>Geog!J25</f>
        <v>0.08</v>
      </c>
      <c r="L67" s="48">
        <f>Geog!K25</f>
        <v>0.26</v>
      </c>
      <c r="M67" s="48">
        <f>Geog!L25</f>
        <v>0.41</v>
      </c>
      <c r="N67" s="48">
        <f>Geog!M25</f>
        <v>0.64</v>
      </c>
      <c r="O67" s="48">
        <f>Geog!N25</f>
        <v>0.3</v>
      </c>
      <c r="P67" s="48">
        <f>Geog!O25</f>
        <v>0.34</v>
      </c>
      <c r="Q67" s="48">
        <f>Geog!P25</f>
        <v>0.26</v>
      </c>
      <c r="R67" s="48">
        <f>Geog!Q25</f>
        <v>0.11</v>
      </c>
      <c r="S67" s="48">
        <f>Geog!R25</f>
        <v>0.11</v>
      </c>
      <c r="T67" s="48">
        <f>Geog!S25</f>
        <v>0.26</v>
      </c>
      <c r="U67" s="48">
        <f>Geog!T25</f>
        <v>0.23</v>
      </c>
      <c r="V67" s="62">
        <f t="shared" si="22"/>
        <v>2.9999999999999996</v>
      </c>
      <c r="W67" s="1008"/>
      <c r="X67" s="1008"/>
      <c r="Y67" s="1018"/>
      <c r="Z67" s="1018"/>
      <c r="AA67" s="1"/>
    </row>
    <row r="68" spans="1:27" ht="15.75" customHeight="1">
      <c r="A68" s="1018"/>
      <c r="B68" s="1018"/>
      <c r="C68" s="1008"/>
      <c r="D68" s="1008"/>
      <c r="E68" s="1008"/>
      <c r="F68" s="1008"/>
      <c r="G68" s="1008"/>
      <c r="H68" s="1008"/>
      <c r="I68" s="51" t="s">
        <v>10</v>
      </c>
      <c r="J68" s="52">
        <f t="shared" ref="J68:V68" si="23">IF(OR(J66=0,J67=0),0,J67/J66)</f>
        <v>0</v>
      </c>
      <c r="K68" s="52">
        <f t="shared" si="23"/>
        <v>1</v>
      </c>
      <c r="L68" s="52">
        <f t="shared" si="23"/>
        <v>1</v>
      </c>
      <c r="M68" s="52">
        <f t="shared" si="23"/>
        <v>1</v>
      </c>
      <c r="N68" s="52">
        <f t="shared" si="23"/>
        <v>1</v>
      </c>
      <c r="O68" s="52">
        <f t="shared" si="23"/>
        <v>1</v>
      </c>
      <c r="P68" s="52">
        <f t="shared" si="23"/>
        <v>1</v>
      </c>
      <c r="Q68" s="52">
        <f t="shared" si="23"/>
        <v>1</v>
      </c>
      <c r="R68" s="52">
        <f t="shared" si="23"/>
        <v>1</v>
      </c>
      <c r="S68" s="52">
        <f t="shared" si="23"/>
        <v>1</v>
      </c>
      <c r="T68" s="52">
        <f t="shared" si="23"/>
        <v>1</v>
      </c>
      <c r="U68" s="52">
        <f t="shared" si="23"/>
        <v>1</v>
      </c>
      <c r="V68" s="52">
        <f t="shared" si="23"/>
        <v>1</v>
      </c>
      <c r="W68" s="51"/>
      <c r="X68" s="51"/>
      <c r="Y68" s="1018"/>
      <c r="Z68" s="1018"/>
      <c r="AA68" s="1"/>
    </row>
    <row r="69" spans="1:27" ht="15" customHeight="1">
      <c r="A69" s="1018"/>
      <c r="B69" s="1018"/>
      <c r="C69" s="1046">
        <v>13</v>
      </c>
      <c r="D69" s="1046" t="str">
        <f>Geog!A36</f>
        <v>Base de Datos del Diccionario geográfico</v>
      </c>
      <c r="E69" s="1046" t="str">
        <f>Geog!D36</f>
        <v>Numero</v>
      </c>
      <c r="F69" s="1050">
        <f>Geog!E36</f>
        <v>20000</v>
      </c>
      <c r="G69" s="1046" t="str">
        <f>Geog!F36</f>
        <v>Registros del Diccionario Geográfico actualizados</v>
      </c>
      <c r="H69" s="1046" t="str">
        <f>Geog!G36</f>
        <v>EFICACIA</v>
      </c>
      <c r="I69" s="42" t="s">
        <v>68</v>
      </c>
      <c r="J69" s="59">
        <f>Geog!I36</f>
        <v>0</v>
      </c>
      <c r="K69" s="59">
        <f>Geog!J36</f>
        <v>1000</v>
      </c>
      <c r="L69" s="59">
        <f>Geog!K36</f>
        <v>2000</v>
      </c>
      <c r="M69" s="59">
        <f>Geog!L36</f>
        <v>2000</v>
      </c>
      <c r="N69" s="59">
        <f>Geog!M36</f>
        <v>2000</v>
      </c>
      <c r="O69" s="59">
        <f>Geog!N36</f>
        <v>2000</v>
      </c>
      <c r="P69" s="59">
        <f>Geog!O36</f>
        <v>2000</v>
      </c>
      <c r="Q69" s="59">
        <f>Geog!P36</f>
        <v>2000</v>
      </c>
      <c r="R69" s="59">
        <f>Geog!Q36</f>
        <v>2000</v>
      </c>
      <c r="S69" s="59">
        <f>Geog!R36</f>
        <v>2000</v>
      </c>
      <c r="T69" s="59">
        <f>Geog!S36</f>
        <v>2000</v>
      </c>
      <c r="U69" s="59">
        <f>Geog!T36</f>
        <v>1000</v>
      </c>
      <c r="V69" s="60">
        <f t="shared" ref="V69:V70" si="24">SUM(J69:U69)</f>
        <v>20000</v>
      </c>
      <c r="W69" s="1051">
        <f>Geog!V36</f>
        <v>0.1</v>
      </c>
      <c r="X69" s="1052">
        <f>IF(OR(V70=0,W69=0),0,(V70/V69*W69))</f>
        <v>0.1</v>
      </c>
      <c r="Y69" s="1018"/>
      <c r="Z69" s="1018"/>
      <c r="AA69" s="1"/>
    </row>
    <row r="70" spans="1:27" ht="15.75" customHeight="1">
      <c r="A70" s="1018"/>
      <c r="B70" s="1018"/>
      <c r="C70" s="1018"/>
      <c r="D70" s="1018"/>
      <c r="E70" s="1018"/>
      <c r="F70" s="1018"/>
      <c r="G70" s="1018"/>
      <c r="H70" s="1018"/>
      <c r="I70" s="46" t="s">
        <v>69</v>
      </c>
      <c r="J70" s="61">
        <f>Geog!I37</f>
        <v>0</v>
      </c>
      <c r="K70" s="61">
        <f>Geog!J37</f>
        <v>1000</v>
      </c>
      <c r="L70" s="61">
        <f>Geog!K37</f>
        <v>2000</v>
      </c>
      <c r="M70" s="61">
        <f>Geog!L37</f>
        <v>2000</v>
      </c>
      <c r="N70" s="61">
        <f>Geog!M37</f>
        <v>2000</v>
      </c>
      <c r="O70" s="61">
        <f>Geog!N37</f>
        <v>2000</v>
      </c>
      <c r="P70" s="61">
        <f>Geog!O37</f>
        <v>2000</v>
      </c>
      <c r="Q70" s="61">
        <f>Geog!P37</f>
        <v>2000</v>
      </c>
      <c r="R70" s="61">
        <f>Geog!Q37</f>
        <v>2000</v>
      </c>
      <c r="S70" s="61">
        <f>Geog!R37</f>
        <v>2000</v>
      </c>
      <c r="T70" s="61">
        <f>Geog!S37</f>
        <v>2000</v>
      </c>
      <c r="U70" s="61">
        <f>Geog!T37</f>
        <v>1000</v>
      </c>
      <c r="V70" s="62">
        <f t="shared" si="24"/>
        <v>20000</v>
      </c>
      <c r="W70" s="1008"/>
      <c r="X70" s="1008"/>
      <c r="Y70" s="1018"/>
      <c r="Z70" s="1018"/>
      <c r="AA70" s="1"/>
    </row>
    <row r="71" spans="1:27" ht="15.75" customHeight="1">
      <c r="A71" s="1018"/>
      <c r="B71" s="1018"/>
      <c r="C71" s="1008"/>
      <c r="D71" s="1008"/>
      <c r="E71" s="1008"/>
      <c r="F71" s="1008"/>
      <c r="G71" s="1008"/>
      <c r="H71" s="1008"/>
      <c r="I71" s="51" t="s">
        <v>10</v>
      </c>
      <c r="J71" s="52">
        <f t="shared" ref="J71:V71" si="25">IF(OR(J69=0,J70=0),0,J70/J69)</f>
        <v>0</v>
      </c>
      <c r="K71" s="52">
        <f t="shared" si="25"/>
        <v>1</v>
      </c>
      <c r="L71" s="52">
        <f t="shared" si="25"/>
        <v>1</v>
      </c>
      <c r="M71" s="52">
        <f t="shared" si="25"/>
        <v>1</v>
      </c>
      <c r="N71" s="52">
        <f t="shared" si="25"/>
        <v>1</v>
      </c>
      <c r="O71" s="52">
        <f t="shared" si="25"/>
        <v>1</v>
      </c>
      <c r="P71" s="52">
        <f t="shared" si="25"/>
        <v>1</v>
      </c>
      <c r="Q71" s="52">
        <f t="shared" si="25"/>
        <v>1</v>
      </c>
      <c r="R71" s="52">
        <f t="shared" si="25"/>
        <v>1</v>
      </c>
      <c r="S71" s="52">
        <f t="shared" si="25"/>
        <v>1</v>
      </c>
      <c r="T71" s="52">
        <f t="shared" si="25"/>
        <v>1</v>
      </c>
      <c r="U71" s="52">
        <f t="shared" si="25"/>
        <v>1</v>
      </c>
      <c r="V71" s="52">
        <f t="shared" si="25"/>
        <v>1</v>
      </c>
      <c r="W71" s="51"/>
      <c r="X71" s="51"/>
      <c r="Y71" s="1018"/>
      <c r="Z71" s="1018"/>
      <c r="AA71" s="63"/>
    </row>
    <row r="72" spans="1:27" ht="15" customHeight="1">
      <c r="A72" s="1018"/>
      <c r="B72" s="1018"/>
      <c r="C72" s="1046">
        <v>14</v>
      </c>
      <c r="D72" s="1046" t="str">
        <f>Geog!A48</f>
        <v>Documentos de estudios técnicos de deslindes y de Territorios Indígenas</v>
      </c>
      <c r="E72" s="1046" t="str">
        <f>Geog!D48</f>
        <v>Numero</v>
      </c>
      <c r="F72" s="1046">
        <f>Geog!E48</f>
        <v>14</v>
      </c>
      <c r="G72" s="1046" t="str">
        <f>Geog!F48</f>
        <v>Documentos de estudios técnicos de deslindes y de Territorios Indígenas elaborados</v>
      </c>
      <c r="H72" s="1046" t="str">
        <f>Geog!G48</f>
        <v>EFICACIA</v>
      </c>
      <c r="I72" s="42" t="s">
        <v>68</v>
      </c>
      <c r="J72" s="59">
        <f>Geog!I48</f>
        <v>0</v>
      </c>
      <c r="K72" s="44">
        <f>Geog!J48</f>
        <v>0</v>
      </c>
      <c r="L72" s="44">
        <f>Geog!K48</f>
        <v>1.4</v>
      </c>
      <c r="M72" s="44">
        <f>Geog!L48</f>
        <v>1.4</v>
      </c>
      <c r="N72" s="44">
        <f>Geog!M48</f>
        <v>1.4</v>
      </c>
      <c r="O72" s="44">
        <f>Geog!N48</f>
        <v>2.1</v>
      </c>
      <c r="P72" s="44">
        <f>Geog!O48</f>
        <v>1.4</v>
      </c>
      <c r="Q72" s="44">
        <f>Geog!P48</f>
        <v>1.4</v>
      </c>
      <c r="R72" s="44">
        <f>Geog!Q48</f>
        <v>1.4</v>
      </c>
      <c r="S72" s="44">
        <f>Geog!R48</f>
        <v>1.4</v>
      </c>
      <c r="T72" s="44">
        <f>Geog!S48</f>
        <v>1.4</v>
      </c>
      <c r="U72" s="44">
        <f>Geog!T48</f>
        <v>0.7</v>
      </c>
      <c r="V72" s="60">
        <f t="shared" ref="V72:V73" si="26">SUM(J72:U72)</f>
        <v>14</v>
      </c>
      <c r="W72" s="1051">
        <f>Geog!V48</f>
        <v>0.25</v>
      </c>
      <c r="X72" s="1052">
        <f>IF(OR(V73=0,W72=0),0,(V73/V72*W72))</f>
        <v>0.25</v>
      </c>
      <c r="Y72" s="1018"/>
      <c r="Z72" s="1018"/>
      <c r="AA72" s="1"/>
    </row>
    <row r="73" spans="1:27" ht="15.75" customHeight="1">
      <c r="A73" s="1018"/>
      <c r="B73" s="1018"/>
      <c r="C73" s="1018"/>
      <c r="D73" s="1018"/>
      <c r="E73" s="1018"/>
      <c r="F73" s="1018"/>
      <c r="G73" s="1018"/>
      <c r="H73" s="1018"/>
      <c r="I73" s="46" t="s">
        <v>69</v>
      </c>
      <c r="J73" s="61">
        <f>Geog!I49</f>
        <v>0</v>
      </c>
      <c r="K73" s="48">
        <f>Geog!J49</f>
        <v>0</v>
      </c>
      <c r="L73" s="48">
        <f>Geog!K49</f>
        <v>1.4</v>
      </c>
      <c r="M73" s="48">
        <f>Geog!L49</f>
        <v>1.4</v>
      </c>
      <c r="N73" s="48">
        <f>Geog!M49</f>
        <v>1.4</v>
      </c>
      <c r="O73" s="48">
        <f>Geog!N49</f>
        <v>2.1</v>
      </c>
      <c r="P73" s="48">
        <f>Geog!O49</f>
        <v>1.4</v>
      </c>
      <c r="Q73" s="48">
        <f>Geog!P49</f>
        <v>1.4</v>
      </c>
      <c r="R73" s="48">
        <f>Geog!Q49</f>
        <v>1.4</v>
      </c>
      <c r="S73" s="48">
        <f>Geog!R49</f>
        <v>1.4</v>
      </c>
      <c r="T73" s="48">
        <f>Geog!S49</f>
        <v>1.4</v>
      </c>
      <c r="U73" s="48">
        <f>Geog!T49</f>
        <v>0.7</v>
      </c>
      <c r="V73" s="62">
        <f t="shared" si="26"/>
        <v>14</v>
      </c>
      <c r="W73" s="1008"/>
      <c r="X73" s="1008"/>
      <c r="Y73" s="1018"/>
      <c r="Z73" s="1018"/>
      <c r="AA73" s="1"/>
    </row>
    <row r="74" spans="1:27" ht="15.75" customHeight="1">
      <c r="A74" s="1018"/>
      <c r="B74" s="1018"/>
      <c r="C74" s="1008"/>
      <c r="D74" s="1008"/>
      <c r="E74" s="1008"/>
      <c r="F74" s="1008"/>
      <c r="G74" s="1008"/>
      <c r="H74" s="1008"/>
      <c r="I74" s="51" t="s">
        <v>10</v>
      </c>
      <c r="J74" s="52">
        <f t="shared" ref="J74:V74" si="27">IF(OR(J72=0,J73=0),0,J73/J72)</f>
        <v>0</v>
      </c>
      <c r="K74" s="52">
        <f t="shared" si="27"/>
        <v>0</v>
      </c>
      <c r="L74" s="52">
        <f t="shared" si="27"/>
        <v>1</v>
      </c>
      <c r="M74" s="52">
        <f t="shared" si="27"/>
        <v>1</v>
      </c>
      <c r="N74" s="52">
        <f t="shared" si="27"/>
        <v>1</v>
      </c>
      <c r="O74" s="52">
        <f t="shared" si="27"/>
        <v>1</v>
      </c>
      <c r="P74" s="52">
        <f t="shared" si="27"/>
        <v>1</v>
      </c>
      <c r="Q74" s="52">
        <f t="shared" si="27"/>
        <v>1</v>
      </c>
      <c r="R74" s="52">
        <f t="shared" si="27"/>
        <v>1</v>
      </c>
      <c r="S74" s="52">
        <f t="shared" si="27"/>
        <v>1</v>
      </c>
      <c r="T74" s="52">
        <f t="shared" si="27"/>
        <v>1</v>
      </c>
      <c r="U74" s="52">
        <f t="shared" si="27"/>
        <v>1</v>
      </c>
      <c r="V74" s="52">
        <f t="shared" si="27"/>
        <v>1</v>
      </c>
      <c r="W74" s="51"/>
      <c r="X74" s="51"/>
      <c r="Y74" s="1018"/>
      <c r="Z74" s="1018"/>
      <c r="AA74" s="1"/>
    </row>
    <row r="75" spans="1:27" ht="19.5" customHeight="1">
      <c r="A75" s="1018"/>
      <c r="B75" s="1018"/>
      <c r="C75" s="1046">
        <v>15</v>
      </c>
      <c r="D75" s="1046" t="str">
        <f>Geog!A58</f>
        <v>Servicio de apoyo técnico a las solicitudes recibidas por la cancillería en temas fronterizos</v>
      </c>
      <c r="E75" s="1064" t="str">
        <f>Geog!D58</f>
        <v>Porcentaje</v>
      </c>
      <c r="F75" s="1064">
        <f>Geog!E58</f>
        <v>100</v>
      </c>
      <c r="G75" s="1046" t="str">
        <f>Geog!F58</f>
        <v>Avance en las solicitudes atendidas respecto a las solicitudes recibidas de la cancillería en temas fronterizos</v>
      </c>
      <c r="H75" s="1064" t="str">
        <f>Geog!G58</f>
        <v>EFICACIA</v>
      </c>
      <c r="I75" s="42" t="s">
        <v>68</v>
      </c>
      <c r="J75" s="43">
        <f>Geog!I58</f>
        <v>0</v>
      </c>
      <c r="K75" s="43">
        <f>Geog!J58</f>
        <v>0.05</v>
      </c>
      <c r="L75" s="43">
        <f>Geog!K58</f>
        <v>0.1</v>
      </c>
      <c r="M75" s="43">
        <f>Geog!L58</f>
        <v>0.1</v>
      </c>
      <c r="N75" s="43">
        <f>Geog!M58</f>
        <v>0.1</v>
      </c>
      <c r="O75" s="43">
        <f>Geog!N58</f>
        <v>0.1</v>
      </c>
      <c r="P75" s="43">
        <f>Geog!O58</f>
        <v>0.1</v>
      </c>
      <c r="Q75" s="43">
        <f>Geog!P58</f>
        <v>0.1</v>
      </c>
      <c r="R75" s="43">
        <f>Geog!Q58</f>
        <v>0.1</v>
      </c>
      <c r="S75" s="43">
        <f>Geog!R58</f>
        <v>0.1</v>
      </c>
      <c r="T75" s="43">
        <f>Geog!S58</f>
        <v>0.1</v>
      </c>
      <c r="U75" s="43">
        <f>Geog!T58</f>
        <v>0.05</v>
      </c>
      <c r="V75" s="57">
        <f t="shared" ref="V75:V76" si="28">SUM(J75:U75)</f>
        <v>0.99999999999999989</v>
      </c>
      <c r="W75" s="1051">
        <f>Geog!V58</f>
        <v>0.25</v>
      </c>
      <c r="X75" s="1052">
        <f>IF(OR(V76=0,W75=0),0,(V76/V75*W75))</f>
        <v>0.25</v>
      </c>
      <c r="Y75" s="1018"/>
      <c r="Z75" s="1018"/>
      <c r="AA75" s="1"/>
    </row>
    <row r="76" spans="1:27" ht="19.5" customHeight="1">
      <c r="A76" s="1018"/>
      <c r="B76" s="1018"/>
      <c r="C76" s="1018"/>
      <c r="D76" s="1018"/>
      <c r="E76" s="1018"/>
      <c r="F76" s="1018"/>
      <c r="G76" s="1018"/>
      <c r="H76" s="1018"/>
      <c r="I76" s="46" t="s">
        <v>69</v>
      </c>
      <c r="J76" s="47">
        <f>Geog!I59</f>
        <v>0</v>
      </c>
      <c r="K76" s="47">
        <f>Geog!J59</f>
        <v>0.05</v>
      </c>
      <c r="L76" s="47">
        <f>Geog!K59</f>
        <v>0.1</v>
      </c>
      <c r="M76" s="47">
        <f>Geog!L59</f>
        <v>0.1</v>
      </c>
      <c r="N76" s="47">
        <f>Geog!M59</f>
        <v>0.1</v>
      </c>
      <c r="O76" s="47">
        <f>Geog!N59</f>
        <v>0.1</v>
      </c>
      <c r="P76" s="47">
        <f>Geog!O59</f>
        <v>0.1</v>
      </c>
      <c r="Q76" s="47">
        <f>Geog!P59</f>
        <v>7.4999999999999997E-2</v>
      </c>
      <c r="R76" s="47">
        <f>Geog!Q59</f>
        <v>0.105</v>
      </c>
      <c r="S76" s="47">
        <f>Geog!R59</f>
        <v>0.12</v>
      </c>
      <c r="T76" s="47">
        <f>Geog!S59</f>
        <v>0.15</v>
      </c>
      <c r="U76" s="47">
        <f>Geog!T59</f>
        <v>0</v>
      </c>
      <c r="V76" s="58">
        <f t="shared" si="28"/>
        <v>0.99999999999999989</v>
      </c>
      <c r="W76" s="1008"/>
      <c r="X76" s="1008"/>
      <c r="Y76" s="1018"/>
      <c r="Z76" s="1018"/>
      <c r="AA76" s="1"/>
    </row>
    <row r="77" spans="1:27" ht="15.75" customHeight="1">
      <c r="A77" s="1018"/>
      <c r="B77" s="1018"/>
      <c r="C77" s="1008"/>
      <c r="D77" s="1008"/>
      <c r="E77" s="1008"/>
      <c r="F77" s="1008"/>
      <c r="G77" s="1008"/>
      <c r="H77" s="1008"/>
      <c r="I77" s="51" t="s">
        <v>10</v>
      </c>
      <c r="J77" s="52">
        <f t="shared" ref="J77:V77" si="29">IF(OR(J75=0,J76=0),0,J76/J75)</f>
        <v>0</v>
      </c>
      <c r="K77" s="52">
        <f t="shared" si="29"/>
        <v>1</v>
      </c>
      <c r="L77" s="52">
        <f t="shared" si="29"/>
        <v>1</v>
      </c>
      <c r="M77" s="52">
        <f t="shared" si="29"/>
        <v>1</v>
      </c>
      <c r="N77" s="52">
        <f t="shared" si="29"/>
        <v>1</v>
      </c>
      <c r="O77" s="52">
        <f t="shared" si="29"/>
        <v>1</v>
      </c>
      <c r="P77" s="52">
        <f t="shared" si="29"/>
        <v>1</v>
      </c>
      <c r="Q77" s="52">
        <f t="shared" si="29"/>
        <v>0.74999999999999989</v>
      </c>
      <c r="R77" s="52">
        <f t="shared" si="29"/>
        <v>1.0499999999999998</v>
      </c>
      <c r="S77" s="52">
        <f t="shared" si="29"/>
        <v>1.2</v>
      </c>
      <c r="T77" s="52">
        <f t="shared" si="29"/>
        <v>1.4999999999999998</v>
      </c>
      <c r="U77" s="52">
        <f t="shared" si="29"/>
        <v>0</v>
      </c>
      <c r="V77" s="52">
        <f t="shared" si="29"/>
        <v>1</v>
      </c>
      <c r="W77" s="51"/>
      <c r="X77" s="51"/>
      <c r="Y77" s="1018"/>
      <c r="Z77" s="1018"/>
      <c r="AA77" s="1"/>
    </row>
    <row r="78" spans="1:27" ht="15.75" customHeight="1">
      <c r="A78" s="1018"/>
      <c r="B78" s="1018"/>
      <c r="C78" s="1046">
        <v>16</v>
      </c>
      <c r="D78" s="1046" t="str">
        <f>Geog!A68</f>
        <v>Documentos metodológicos para procesos de ordenamiento territorial</v>
      </c>
      <c r="E78" s="1046" t="str">
        <f>Geog!D68</f>
        <v>Numero</v>
      </c>
      <c r="F78" s="1046">
        <f>Geog!E68</f>
        <v>3</v>
      </c>
      <c r="G78" s="1046" t="str">
        <f>Geog!F68</f>
        <v>Documentos metodológicos  para procesos de ordenamiento territorial generados</v>
      </c>
      <c r="H78" s="1046" t="str">
        <f>Geog!G68</f>
        <v>EFICACIA</v>
      </c>
      <c r="I78" s="42" t="s">
        <v>68</v>
      </c>
      <c r="J78" s="44">
        <f>Geog!I68</f>
        <v>0</v>
      </c>
      <c r="K78" s="44">
        <f>Geog!J68</f>
        <v>0.11</v>
      </c>
      <c r="L78" s="44">
        <f>Geog!K68</f>
        <v>0.56999999999999995</v>
      </c>
      <c r="M78" s="44">
        <f>Geog!L68</f>
        <v>0.53</v>
      </c>
      <c r="N78" s="44">
        <f>Geog!M68</f>
        <v>0.12</v>
      </c>
      <c r="O78" s="44">
        <f>Geog!N68</f>
        <v>0.18</v>
      </c>
      <c r="P78" s="44">
        <f>Geog!O68</f>
        <v>0.24</v>
      </c>
      <c r="Q78" s="44">
        <f>Geog!P68</f>
        <v>0.33</v>
      </c>
      <c r="R78" s="44">
        <f>Geog!Q68</f>
        <v>0.39</v>
      </c>
      <c r="S78" s="44">
        <f>Geog!R68</f>
        <v>0.3</v>
      </c>
      <c r="T78" s="44">
        <f>Geog!S68</f>
        <v>0.18</v>
      </c>
      <c r="U78" s="44">
        <f>Geog!T68</f>
        <v>0.05</v>
      </c>
      <c r="V78" s="60">
        <f t="shared" ref="V78:V79" si="30">SUM(J78:U78)</f>
        <v>3</v>
      </c>
      <c r="W78" s="1051">
        <f>Geog!V68</f>
        <v>0.1</v>
      </c>
      <c r="X78" s="1052">
        <f>IF(OR(V79=0,W78=0),0,(V79/V78*W78))</f>
        <v>0.1</v>
      </c>
      <c r="Y78" s="1018"/>
      <c r="Z78" s="1018"/>
      <c r="AA78" s="1"/>
    </row>
    <row r="79" spans="1:27" ht="15.75" customHeight="1">
      <c r="A79" s="1018"/>
      <c r="B79" s="1018"/>
      <c r="C79" s="1018"/>
      <c r="D79" s="1018"/>
      <c r="E79" s="1018"/>
      <c r="F79" s="1018"/>
      <c r="G79" s="1018"/>
      <c r="H79" s="1018"/>
      <c r="I79" s="46" t="s">
        <v>69</v>
      </c>
      <c r="J79" s="48">
        <f>Geog!I69</f>
        <v>0</v>
      </c>
      <c r="K79" s="48">
        <f>Geog!J69</f>
        <v>0.11</v>
      </c>
      <c r="L79" s="48">
        <f>Geog!K69</f>
        <v>0.25</v>
      </c>
      <c r="M79" s="48">
        <f>Geog!L69</f>
        <v>0.25</v>
      </c>
      <c r="N79" s="48">
        <f>Geog!M69</f>
        <v>0.45</v>
      </c>
      <c r="O79" s="48">
        <f>Geog!N69</f>
        <v>0.18</v>
      </c>
      <c r="P79" s="48">
        <f>Geog!O69</f>
        <v>0.24</v>
      </c>
      <c r="Q79" s="48">
        <f>Geog!P69</f>
        <v>0.33</v>
      </c>
      <c r="R79" s="48">
        <f>Geog!Q69</f>
        <v>0.39</v>
      </c>
      <c r="S79" s="48">
        <f>Geog!R69</f>
        <v>0.3</v>
      </c>
      <c r="T79" s="48">
        <f>Geog!S69</f>
        <v>0.45</v>
      </c>
      <c r="U79" s="48">
        <f>Geog!T69</f>
        <v>0.05</v>
      </c>
      <c r="V79" s="62">
        <f t="shared" si="30"/>
        <v>3</v>
      </c>
      <c r="W79" s="1008"/>
      <c r="X79" s="1008"/>
      <c r="Y79" s="1018"/>
      <c r="Z79" s="1018"/>
      <c r="AA79" s="1"/>
    </row>
    <row r="80" spans="1:27" ht="15.75" customHeight="1">
      <c r="A80" s="1018"/>
      <c r="B80" s="1018"/>
      <c r="C80" s="1008"/>
      <c r="D80" s="1008"/>
      <c r="E80" s="1008"/>
      <c r="F80" s="1008"/>
      <c r="G80" s="1008"/>
      <c r="H80" s="1008"/>
      <c r="I80" s="51" t="s">
        <v>10</v>
      </c>
      <c r="J80" s="52">
        <f t="shared" ref="J80:V80" si="31">IF(OR(J78=0,J79=0),0,J79/J78)</f>
        <v>0</v>
      </c>
      <c r="K80" s="52">
        <f t="shared" si="31"/>
        <v>1</v>
      </c>
      <c r="L80" s="52">
        <f t="shared" si="31"/>
        <v>0.43859649122807021</v>
      </c>
      <c r="M80" s="52">
        <f t="shared" si="31"/>
        <v>0.47169811320754712</v>
      </c>
      <c r="N80" s="52">
        <f t="shared" si="31"/>
        <v>3.7500000000000004</v>
      </c>
      <c r="O80" s="52">
        <f t="shared" si="31"/>
        <v>1</v>
      </c>
      <c r="P80" s="52">
        <f t="shared" si="31"/>
        <v>1</v>
      </c>
      <c r="Q80" s="52">
        <f t="shared" si="31"/>
        <v>1</v>
      </c>
      <c r="R80" s="52">
        <f t="shared" si="31"/>
        <v>1</v>
      </c>
      <c r="S80" s="52">
        <f t="shared" si="31"/>
        <v>1</v>
      </c>
      <c r="T80" s="52">
        <f t="shared" si="31"/>
        <v>2.5</v>
      </c>
      <c r="U80" s="52">
        <f t="shared" si="31"/>
        <v>1</v>
      </c>
      <c r="V80" s="52">
        <f t="shared" si="31"/>
        <v>1</v>
      </c>
      <c r="W80" s="51"/>
      <c r="X80" s="51"/>
      <c r="Y80" s="1018"/>
      <c r="Z80" s="1018"/>
      <c r="AA80" s="1"/>
    </row>
    <row r="81" spans="1:27" ht="15.75" customHeight="1">
      <c r="A81" s="1018"/>
      <c r="B81" s="1018"/>
      <c r="C81" s="1046">
        <v>17</v>
      </c>
      <c r="D81" s="1046" t="str">
        <f>Geog!A78</f>
        <v>Servicio de información Geográfica</v>
      </c>
      <c r="E81" s="1046" t="str">
        <f>Geog!D78</f>
        <v>Numero</v>
      </c>
      <c r="F81" s="1046">
        <f>Geog!E78</f>
        <v>100</v>
      </c>
      <c r="G81" s="1046" t="str">
        <f>Geog!F78</f>
        <v>Variables de información Geográfica  publicadas  en SIGOT</v>
      </c>
      <c r="H81" s="1046" t="str">
        <f>Geog!G78</f>
        <v>EFICACIA</v>
      </c>
      <c r="I81" s="42" t="s">
        <v>68</v>
      </c>
      <c r="J81" s="59">
        <f>Geog!I78</f>
        <v>0</v>
      </c>
      <c r="K81" s="59">
        <f>Geog!J78</f>
        <v>5</v>
      </c>
      <c r="L81" s="59">
        <f>Geog!K78</f>
        <v>10</v>
      </c>
      <c r="M81" s="59">
        <f>Geog!L78</f>
        <v>10</v>
      </c>
      <c r="N81" s="59">
        <f>Geog!M78</f>
        <v>10</v>
      </c>
      <c r="O81" s="59">
        <f>Geog!N78</f>
        <v>0</v>
      </c>
      <c r="P81" s="59">
        <f>Geog!O78</f>
        <v>15</v>
      </c>
      <c r="Q81" s="59">
        <f>Geog!P78</f>
        <v>10</v>
      </c>
      <c r="R81" s="59">
        <f>Geog!Q78</f>
        <v>10</v>
      </c>
      <c r="S81" s="59">
        <f>Geog!R78</f>
        <v>10</v>
      </c>
      <c r="T81" s="59">
        <f>Geog!S78</f>
        <v>10</v>
      </c>
      <c r="U81" s="59">
        <f>Geog!T78</f>
        <v>10</v>
      </c>
      <c r="V81" s="60">
        <f t="shared" ref="V81:V82" si="32">SUM(J81:U81)</f>
        <v>100</v>
      </c>
      <c r="W81" s="1051">
        <f>Geog!V78</f>
        <v>0.1</v>
      </c>
      <c r="X81" s="1052">
        <f>IF(OR(V82=0,W81=0),0,(V82/V81*W81))</f>
        <v>0.1</v>
      </c>
      <c r="Y81" s="1018"/>
      <c r="Z81" s="1018"/>
      <c r="AA81" s="1"/>
    </row>
    <row r="82" spans="1:27" ht="15.75" customHeight="1">
      <c r="A82" s="1018"/>
      <c r="B82" s="1018"/>
      <c r="C82" s="1018"/>
      <c r="D82" s="1018"/>
      <c r="E82" s="1018"/>
      <c r="F82" s="1018"/>
      <c r="G82" s="1018"/>
      <c r="H82" s="1018"/>
      <c r="I82" s="46" t="s">
        <v>69</v>
      </c>
      <c r="J82" s="61">
        <f>Geog!I79</f>
        <v>0</v>
      </c>
      <c r="K82" s="61">
        <f>Geog!J79</f>
        <v>0</v>
      </c>
      <c r="L82" s="61">
        <f>Geog!K79</f>
        <v>0</v>
      </c>
      <c r="M82" s="61">
        <f>Geog!L79</f>
        <v>8</v>
      </c>
      <c r="N82" s="61">
        <f>Geog!M79</f>
        <v>9</v>
      </c>
      <c r="O82" s="61">
        <f>Geog!N79</f>
        <v>0</v>
      </c>
      <c r="P82" s="61">
        <f>Geog!O79</f>
        <v>48</v>
      </c>
      <c r="Q82" s="61">
        <f>Geog!P79</f>
        <v>10</v>
      </c>
      <c r="R82" s="61">
        <f>Geog!Q79</f>
        <v>0</v>
      </c>
      <c r="S82" s="61">
        <f>Geog!R79</f>
        <v>20</v>
      </c>
      <c r="T82" s="61">
        <f>Geog!S79</f>
        <v>5</v>
      </c>
      <c r="U82" s="61">
        <f>Geog!T79</f>
        <v>0</v>
      </c>
      <c r="V82" s="62">
        <f t="shared" si="32"/>
        <v>100</v>
      </c>
      <c r="W82" s="1008"/>
      <c r="X82" s="1008"/>
      <c r="Y82" s="1018"/>
      <c r="Z82" s="1018"/>
      <c r="AA82" s="1"/>
    </row>
    <row r="83" spans="1:27" ht="15.75" customHeight="1">
      <c r="A83" s="1008"/>
      <c r="B83" s="1008"/>
      <c r="C83" s="1008"/>
      <c r="D83" s="1008"/>
      <c r="E83" s="1008"/>
      <c r="F83" s="1008"/>
      <c r="G83" s="1008"/>
      <c r="H83" s="1008"/>
      <c r="I83" s="51" t="s">
        <v>10</v>
      </c>
      <c r="J83" s="52">
        <f t="shared" ref="J83:V83" si="33">IF(OR(J81=0,J82=0),0,J82/J81)</f>
        <v>0</v>
      </c>
      <c r="K83" s="52">
        <f t="shared" si="33"/>
        <v>0</v>
      </c>
      <c r="L83" s="52">
        <f t="shared" si="33"/>
        <v>0</v>
      </c>
      <c r="M83" s="52">
        <f t="shared" si="33"/>
        <v>0.8</v>
      </c>
      <c r="N83" s="52">
        <f t="shared" si="33"/>
        <v>0.9</v>
      </c>
      <c r="O83" s="52">
        <f t="shared" si="33"/>
        <v>0</v>
      </c>
      <c r="P83" s="52">
        <f t="shared" si="33"/>
        <v>3.2</v>
      </c>
      <c r="Q83" s="52">
        <f t="shared" si="33"/>
        <v>1</v>
      </c>
      <c r="R83" s="52">
        <f t="shared" si="33"/>
        <v>0</v>
      </c>
      <c r="S83" s="52">
        <f t="shared" si="33"/>
        <v>2</v>
      </c>
      <c r="T83" s="52">
        <f t="shared" si="33"/>
        <v>0.5</v>
      </c>
      <c r="U83" s="52">
        <f t="shared" si="33"/>
        <v>0</v>
      </c>
      <c r="V83" s="52">
        <f t="shared" si="33"/>
        <v>1</v>
      </c>
      <c r="W83" s="51"/>
      <c r="X83" s="51"/>
      <c r="Y83" s="1008"/>
      <c r="Z83" s="1008"/>
      <c r="AA83" s="1"/>
    </row>
    <row r="84" spans="1:27" ht="21.75" customHeight="1">
      <c r="A84" s="35" t="s">
        <v>1</v>
      </c>
      <c r="B84" s="36" t="s">
        <v>52</v>
      </c>
      <c r="C84" s="35"/>
      <c r="D84" s="35" t="s">
        <v>2</v>
      </c>
      <c r="E84" s="35" t="s">
        <v>3</v>
      </c>
      <c r="F84" s="35" t="s">
        <v>4</v>
      </c>
      <c r="G84" s="35" t="s">
        <v>5</v>
      </c>
      <c r="H84" s="37" t="s">
        <v>6</v>
      </c>
      <c r="I84" s="35" t="s">
        <v>53</v>
      </c>
      <c r="J84" s="35" t="s">
        <v>54</v>
      </c>
      <c r="K84" s="35" t="s">
        <v>55</v>
      </c>
      <c r="L84" s="35" t="s">
        <v>56</v>
      </c>
      <c r="M84" s="35" t="s">
        <v>57</v>
      </c>
      <c r="N84" s="35" t="s">
        <v>58</v>
      </c>
      <c r="O84" s="35" t="s">
        <v>59</v>
      </c>
      <c r="P84" s="35" t="s">
        <v>60</v>
      </c>
      <c r="Q84" s="35" t="s">
        <v>61</v>
      </c>
      <c r="R84" s="35" t="s">
        <v>62</v>
      </c>
      <c r="S84" s="35" t="s">
        <v>63</v>
      </c>
      <c r="T84" s="35" t="s">
        <v>64</v>
      </c>
      <c r="U84" s="35" t="s">
        <v>65</v>
      </c>
      <c r="V84" s="35" t="s">
        <v>66</v>
      </c>
      <c r="W84" s="38" t="s">
        <v>52</v>
      </c>
      <c r="X84" s="39" t="s">
        <v>44</v>
      </c>
      <c r="Y84" s="64" t="s">
        <v>45</v>
      </c>
      <c r="Z84" s="41" t="s">
        <v>67</v>
      </c>
      <c r="AA84" s="1"/>
    </row>
    <row r="85" spans="1:27" ht="18.75" customHeight="1">
      <c r="A85" s="1062" t="str">
        <f>Agrol!D4</f>
        <v>GESTIÓN AGROLÓGICA</v>
      </c>
      <c r="B85" s="1063">
        <f>Agrol!W4</f>
        <v>5.9799999999999999E-2</v>
      </c>
      <c r="C85" s="1046">
        <v>18</v>
      </c>
      <c r="D85" s="1046" t="str">
        <f>Agrol!A12</f>
        <v>Servicio de análisis químicos, físicos, mineralógicos y biológicos de suelos</v>
      </c>
      <c r="E85" s="1046" t="str">
        <f>Agrol!D12</f>
        <v>Numero</v>
      </c>
      <c r="F85" s="1050">
        <f>Agrol!E12</f>
        <v>90000</v>
      </c>
      <c r="G85" s="1046" t="str">
        <f>Agrol!F12</f>
        <v>Análisis químicos, físicos, mineralógicos y biológicos de suelos, aguas y tejido vegetal realizados</v>
      </c>
      <c r="H85" s="1046" t="str">
        <f>Agrol!G12</f>
        <v>EFICACIA</v>
      </c>
      <c r="I85" s="42" t="s">
        <v>68</v>
      </c>
      <c r="J85" s="59">
        <f>Agrol!I12</f>
        <v>450</v>
      </c>
      <c r="K85" s="59">
        <f>Agrol!J12</f>
        <v>4050</v>
      </c>
      <c r="L85" s="59">
        <f>Agrol!K12</f>
        <v>4950</v>
      </c>
      <c r="M85" s="59">
        <f>Agrol!L12</f>
        <v>7650</v>
      </c>
      <c r="N85" s="59">
        <f>Agrol!M12</f>
        <v>9450</v>
      </c>
      <c r="O85" s="59">
        <f>Agrol!N12</f>
        <v>9900</v>
      </c>
      <c r="P85" s="59">
        <f>Agrol!O12</f>
        <v>9900</v>
      </c>
      <c r="Q85" s="59">
        <f>Agrol!P12</f>
        <v>9900</v>
      </c>
      <c r="R85" s="59">
        <f>Agrol!Q12</f>
        <v>9900</v>
      </c>
      <c r="S85" s="59">
        <f>Agrol!R12</f>
        <v>9900</v>
      </c>
      <c r="T85" s="59">
        <f>Agrol!S12</f>
        <v>9900</v>
      </c>
      <c r="U85" s="59">
        <f>Agrol!T12</f>
        <v>4050</v>
      </c>
      <c r="V85" s="60">
        <f t="shared" ref="V85:V86" si="34">SUM(J85:U85)</f>
        <v>90000</v>
      </c>
      <c r="W85" s="1051">
        <f>Agrol!V12</f>
        <v>0.15</v>
      </c>
      <c r="X85" s="1052">
        <f>IF(OR(V86=0,W85=0),0,(V86/V85*W85))</f>
        <v>0.15682000000000001</v>
      </c>
      <c r="Y85" s="1054">
        <f>SUM(X85:X117)</f>
        <v>0.95244943530805481</v>
      </c>
      <c r="Z85" s="1055">
        <f>Y85*B85</f>
        <v>5.6956476231421679E-2</v>
      </c>
      <c r="AA85" s="1"/>
    </row>
    <row r="86" spans="1:27" ht="18.75" customHeight="1">
      <c r="A86" s="1018"/>
      <c r="B86" s="1018"/>
      <c r="C86" s="1018"/>
      <c r="D86" s="1018"/>
      <c r="E86" s="1018"/>
      <c r="F86" s="1018"/>
      <c r="G86" s="1018"/>
      <c r="H86" s="1018"/>
      <c r="I86" s="46" t="s">
        <v>69</v>
      </c>
      <c r="J86" s="59">
        <f>Agrol!I13</f>
        <v>602</v>
      </c>
      <c r="K86" s="59">
        <f>Agrol!J13</f>
        <v>1790</v>
      </c>
      <c r="L86" s="59">
        <f>Agrol!K13</f>
        <v>4812</v>
      </c>
      <c r="M86" s="59">
        <f>Agrol!L13</f>
        <v>17873</v>
      </c>
      <c r="N86" s="59">
        <f>Agrol!M13</f>
        <v>12240</v>
      </c>
      <c r="O86" s="59">
        <f>Agrol!N13</f>
        <v>4356</v>
      </c>
      <c r="P86" s="59">
        <f>Agrol!O13</f>
        <v>1996</v>
      </c>
      <c r="Q86" s="59">
        <f>Agrol!P13</f>
        <v>13037</v>
      </c>
      <c r="R86" s="59">
        <f>Agrol!Q13</f>
        <v>5660</v>
      </c>
      <c r="S86" s="59">
        <f>Agrol!R13</f>
        <v>10772</v>
      </c>
      <c r="T86" s="59">
        <f>Agrol!S13</f>
        <v>9447</v>
      </c>
      <c r="U86" s="59">
        <f>Agrol!T13</f>
        <v>11507</v>
      </c>
      <c r="V86" s="62">
        <f t="shared" si="34"/>
        <v>94092</v>
      </c>
      <c r="W86" s="1008"/>
      <c r="X86" s="1008"/>
      <c r="Y86" s="1018"/>
      <c r="Z86" s="1018"/>
      <c r="AA86" s="1"/>
    </row>
    <row r="87" spans="1:27" ht="15.75" customHeight="1">
      <c r="A87" s="1018"/>
      <c r="B87" s="1018"/>
      <c r="C87" s="1008"/>
      <c r="D87" s="1008"/>
      <c r="E87" s="1008"/>
      <c r="F87" s="1008"/>
      <c r="G87" s="1008"/>
      <c r="H87" s="1008"/>
      <c r="I87" s="51" t="s">
        <v>10</v>
      </c>
      <c r="J87" s="52">
        <f t="shared" ref="J87:V87" si="35">IF(OR(J85=0,J86=0),0,J86/J85)</f>
        <v>1.3377777777777777</v>
      </c>
      <c r="K87" s="52">
        <f t="shared" si="35"/>
        <v>0.44197530864197532</v>
      </c>
      <c r="L87" s="52">
        <f t="shared" si="35"/>
        <v>0.97212121212121216</v>
      </c>
      <c r="M87" s="52">
        <f t="shared" si="35"/>
        <v>2.3363398692810455</v>
      </c>
      <c r="N87" s="52">
        <f t="shared" si="35"/>
        <v>1.2952380952380953</v>
      </c>
      <c r="O87" s="52">
        <f t="shared" si="35"/>
        <v>0.44</v>
      </c>
      <c r="P87" s="52">
        <f t="shared" si="35"/>
        <v>0.20161616161616161</v>
      </c>
      <c r="Q87" s="52">
        <f t="shared" si="35"/>
        <v>1.316868686868687</v>
      </c>
      <c r="R87" s="52">
        <f t="shared" si="35"/>
        <v>0.57171717171717173</v>
      </c>
      <c r="S87" s="52">
        <f t="shared" si="35"/>
        <v>1.088080808080808</v>
      </c>
      <c r="T87" s="52">
        <f t="shared" si="35"/>
        <v>0.95424242424242423</v>
      </c>
      <c r="U87" s="52">
        <f t="shared" si="35"/>
        <v>2.8412345679012345</v>
      </c>
      <c r="V87" s="52">
        <f t="shared" si="35"/>
        <v>1.0454666666666668</v>
      </c>
      <c r="W87" s="51"/>
      <c r="X87" s="51"/>
      <c r="Y87" s="1018"/>
      <c r="Z87" s="1018"/>
      <c r="AA87" s="1"/>
    </row>
    <row r="88" spans="1:27" ht="15.75" customHeight="1">
      <c r="A88" s="1018"/>
      <c r="B88" s="1018"/>
      <c r="C88" s="1046">
        <v>19</v>
      </c>
      <c r="D88" s="1046" t="str">
        <f>Agrol!A34</f>
        <v>Servicio de Información agrológica</v>
      </c>
      <c r="E88" s="1046" t="str">
        <f>Agrol!D34</f>
        <v>Hectáreas</v>
      </c>
      <c r="F88" s="1050">
        <f>Agrol!E34</f>
        <v>4550000</v>
      </c>
      <c r="G88" s="1046" t="str">
        <f>Agrol!F34</f>
        <v>Hectáreas con información Agrológica ejecutadas</v>
      </c>
      <c r="H88" s="1046" t="str">
        <f>Agrol!G34</f>
        <v>EFICACIA</v>
      </c>
      <c r="I88" s="42" t="s">
        <v>68</v>
      </c>
      <c r="J88" s="59">
        <f>Agrol!I34</f>
        <v>0</v>
      </c>
      <c r="K88" s="59">
        <f>Agrol!J34</f>
        <v>146653</v>
      </c>
      <c r="L88" s="59">
        <f>Agrol!K34</f>
        <v>359112</v>
      </c>
      <c r="M88" s="59">
        <f>Agrol!L34</f>
        <v>477937</v>
      </c>
      <c r="N88" s="59">
        <f>Agrol!M34</f>
        <v>473425</v>
      </c>
      <c r="O88" s="59">
        <f>Agrol!N34</f>
        <v>486963</v>
      </c>
      <c r="P88" s="59">
        <f>Agrol!O34</f>
        <v>486963</v>
      </c>
      <c r="Q88" s="59">
        <f>Agrol!P34</f>
        <v>495988</v>
      </c>
      <c r="R88" s="59">
        <f>Agrol!Q34</f>
        <v>495988</v>
      </c>
      <c r="S88" s="59">
        <f>Agrol!R34</f>
        <v>486963</v>
      </c>
      <c r="T88" s="59">
        <f>Agrol!S34</f>
        <v>476434</v>
      </c>
      <c r="U88" s="59">
        <f>Agrol!T34</f>
        <v>163574</v>
      </c>
      <c r="V88" s="60">
        <f t="shared" ref="V88:V89" si="36">SUM(J88:U88)</f>
        <v>4550000</v>
      </c>
      <c r="W88" s="1051">
        <f>Agrol!V34</f>
        <v>0</v>
      </c>
      <c r="X88" s="1052">
        <f>IF(OR(V89=0,W88=0),0,(V89/V88*W88))</f>
        <v>0</v>
      </c>
      <c r="Y88" s="1018"/>
      <c r="Z88" s="1018"/>
      <c r="AA88" s="1"/>
    </row>
    <row r="89" spans="1:27" ht="15.75" customHeight="1">
      <c r="A89" s="1018"/>
      <c r="B89" s="1018"/>
      <c r="C89" s="1018"/>
      <c r="D89" s="1018"/>
      <c r="E89" s="1018"/>
      <c r="F89" s="1018"/>
      <c r="G89" s="1018"/>
      <c r="H89" s="1018"/>
      <c r="I89" s="46" t="s">
        <v>69</v>
      </c>
      <c r="J89" s="59">
        <f>Agrol!I35</f>
        <v>0</v>
      </c>
      <c r="K89" s="59">
        <f>Agrol!J35</f>
        <v>132140</v>
      </c>
      <c r="L89" s="59">
        <f>Agrol!K35</f>
        <v>263431</v>
      </c>
      <c r="M89" s="59">
        <f>Agrol!L35</f>
        <v>543725</v>
      </c>
      <c r="N89" s="59">
        <f>Agrol!M35</f>
        <v>600724</v>
      </c>
      <c r="O89" s="59">
        <f>Agrol!N35</f>
        <v>0</v>
      </c>
      <c r="P89" s="59">
        <f>Agrol!O35</f>
        <v>0</v>
      </c>
      <c r="Q89" s="59">
        <f>Agrol!P35</f>
        <v>0</v>
      </c>
      <c r="R89" s="59">
        <f>Agrol!Q35</f>
        <v>0</v>
      </c>
      <c r="S89" s="59">
        <f>Agrol!R35</f>
        <v>0</v>
      </c>
      <c r="T89" s="59">
        <f>Agrol!S35</f>
        <v>0</v>
      </c>
      <c r="U89" s="59">
        <f>Agrol!T35</f>
        <v>0</v>
      </c>
      <c r="V89" s="62">
        <f t="shared" si="36"/>
        <v>1540020</v>
      </c>
      <c r="W89" s="1008"/>
      <c r="X89" s="1008"/>
      <c r="Y89" s="1018"/>
      <c r="Z89" s="1018"/>
      <c r="AA89" s="1"/>
    </row>
    <row r="90" spans="1:27" ht="15.75" customHeight="1">
      <c r="A90" s="1018"/>
      <c r="B90" s="1018"/>
      <c r="C90" s="1008"/>
      <c r="D90" s="1008"/>
      <c r="E90" s="1008"/>
      <c r="F90" s="1008"/>
      <c r="G90" s="1008"/>
      <c r="H90" s="1008"/>
      <c r="I90" s="51" t="s">
        <v>10</v>
      </c>
      <c r="J90" s="52">
        <f t="shared" ref="J90:V90" si="37">IF(OR(J88=0,J89=0),0,J89/J88)</f>
        <v>0</v>
      </c>
      <c r="K90" s="52">
        <f t="shared" si="37"/>
        <v>0.90103850586077339</v>
      </c>
      <c r="L90" s="52">
        <f t="shared" si="37"/>
        <v>0.73356223128160569</v>
      </c>
      <c r="M90" s="52">
        <f t="shared" si="37"/>
        <v>1.1376499413102563</v>
      </c>
      <c r="N90" s="52">
        <f t="shared" si="37"/>
        <v>1.2688894756297195</v>
      </c>
      <c r="O90" s="52">
        <f t="shared" si="37"/>
        <v>0</v>
      </c>
      <c r="P90" s="52">
        <f t="shared" si="37"/>
        <v>0</v>
      </c>
      <c r="Q90" s="52">
        <f t="shared" si="37"/>
        <v>0</v>
      </c>
      <c r="R90" s="52">
        <f t="shared" si="37"/>
        <v>0</v>
      </c>
      <c r="S90" s="52">
        <f t="shared" si="37"/>
        <v>0</v>
      </c>
      <c r="T90" s="52">
        <f t="shared" si="37"/>
        <v>0</v>
      </c>
      <c r="U90" s="52">
        <f t="shared" si="37"/>
        <v>0</v>
      </c>
      <c r="V90" s="52">
        <f t="shared" si="37"/>
        <v>0.33846593406593406</v>
      </c>
      <c r="W90" s="51"/>
      <c r="X90" s="51"/>
      <c r="Y90" s="1018"/>
      <c r="Z90" s="1018"/>
      <c r="AA90" s="1"/>
    </row>
    <row r="91" spans="1:27" ht="15.75" customHeight="1">
      <c r="A91" s="1018"/>
      <c r="B91" s="1018"/>
      <c r="C91" s="1046">
        <v>20</v>
      </c>
      <c r="D91" s="1046" t="str">
        <f>Agrol!A46</f>
        <v>Compromisos institucionales nacionales e internacionales</v>
      </c>
      <c r="E91" s="1046" t="str">
        <f>Agrol!D46</f>
        <v>Porcentaje</v>
      </c>
      <c r="F91" s="1046">
        <f>Agrol!E46</f>
        <v>100</v>
      </c>
      <c r="G91" s="1046" t="str">
        <f>Agrol!F46</f>
        <v>Compromisos institucionales nacionales e internacionales</v>
      </c>
      <c r="H91" s="1046" t="str">
        <f>Agrol!G46</f>
        <v>EFICACIA</v>
      </c>
      <c r="I91" s="42" t="s">
        <v>68</v>
      </c>
      <c r="J91" s="43">
        <f>Agrol!I46</f>
        <v>0</v>
      </c>
      <c r="K91" s="43">
        <f>Agrol!J46</f>
        <v>0</v>
      </c>
      <c r="L91" s="43">
        <f>Agrol!K46</f>
        <v>0.25</v>
      </c>
      <c r="M91" s="43">
        <f>Agrol!L46</f>
        <v>0</v>
      </c>
      <c r="N91" s="43">
        <f>Agrol!M46</f>
        <v>0</v>
      </c>
      <c r="O91" s="43">
        <f>Agrol!N46</f>
        <v>0.25</v>
      </c>
      <c r="P91" s="43">
        <f>Agrol!O46</f>
        <v>0</v>
      </c>
      <c r="Q91" s="43">
        <f>Agrol!P46</f>
        <v>0</v>
      </c>
      <c r="R91" s="43">
        <f>Agrol!Q46</f>
        <v>0.25</v>
      </c>
      <c r="S91" s="43">
        <f>Agrol!R46</f>
        <v>0</v>
      </c>
      <c r="T91" s="43">
        <f>Agrol!S46</f>
        <v>0</v>
      </c>
      <c r="U91" s="43">
        <f>Agrol!T46</f>
        <v>0.25</v>
      </c>
      <c r="V91" s="57">
        <f t="shared" ref="V91:V92" si="38">SUM(J91:U91)</f>
        <v>1</v>
      </c>
      <c r="W91" s="1051">
        <f>Agrol!V46</f>
        <v>0.1</v>
      </c>
      <c r="X91" s="1052">
        <f>IF(OR(V92=0,W91=0),0,(V92/V91*W91))</f>
        <v>0.10074999999999999</v>
      </c>
      <c r="Y91" s="1018"/>
      <c r="Z91" s="1018"/>
      <c r="AA91" s="1"/>
    </row>
    <row r="92" spans="1:27" ht="15.75" customHeight="1">
      <c r="A92" s="1018"/>
      <c r="B92" s="1018"/>
      <c r="C92" s="1018"/>
      <c r="D92" s="1018"/>
      <c r="E92" s="1018"/>
      <c r="F92" s="1018"/>
      <c r="G92" s="1018"/>
      <c r="H92" s="1018"/>
      <c r="I92" s="46" t="s">
        <v>69</v>
      </c>
      <c r="J92" s="43">
        <f>Agrol!I47</f>
        <v>0</v>
      </c>
      <c r="K92" s="43">
        <f>Agrol!J47</f>
        <v>2.5000000000000001E-3</v>
      </c>
      <c r="L92" s="43">
        <f>Agrol!K47</f>
        <v>0.16500000000000001</v>
      </c>
      <c r="M92" s="43">
        <f>Agrol!L47</f>
        <v>0</v>
      </c>
      <c r="N92" s="43">
        <f>Agrol!M47</f>
        <v>0</v>
      </c>
      <c r="O92" s="43">
        <f>Agrol!N47</f>
        <v>0.24</v>
      </c>
      <c r="P92" s="43">
        <f>Agrol!O47</f>
        <v>0</v>
      </c>
      <c r="Q92" s="43">
        <f>Agrol!P47</f>
        <v>0</v>
      </c>
      <c r="R92" s="43">
        <f>Agrol!Q47</f>
        <v>0.25</v>
      </c>
      <c r="S92" s="43">
        <f>Agrol!R47</f>
        <v>0</v>
      </c>
      <c r="T92" s="43">
        <f>Agrol!S47</f>
        <v>0</v>
      </c>
      <c r="U92" s="43">
        <f>Agrol!T47</f>
        <v>0.35</v>
      </c>
      <c r="V92" s="58">
        <f t="shared" si="38"/>
        <v>1.0074999999999998</v>
      </c>
      <c r="W92" s="1008"/>
      <c r="X92" s="1008"/>
      <c r="Y92" s="1018"/>
      <c r="Z92" s="1018"/>
      <c r="AA92" s="1"/>
    </row>
    <row r="93" spans="1:27" ht="15.75" customHeight="1">
      <c r="A93" s="1018"/>
      <c r="B93" s="1018"/>
      <c r="C93" s="1008"/>
      <c r="D93" s="1008"/>
      <c r="E93" s="1008"/>
      <c r="F93" s="1008"/>
      <c r="G93" s="1008"/>
      <c r="H93" s="1008"/>
      <c r="I93" s="51" t="s">
        <v>10</v>
      </c>
      <c r="J93" s="52">
        <f t="shared" ref="J93:V93" si="39">IF(OR(J91=0,J92=0),0,J92/J91)</f>
        <v>0</v>
      </c>
      <c r="K93" s="52">
        <f t="shared" si="39"/>
        <v>0</v>
      </c>
      <c r="L93" s="52">
        <f t="shared" si="39"/>
        <v>0.66</v>
      </c>
      <c r="M93" s="52">
        <f t="shared" si="39"/>
        <v>0</v>
      </c>
      <c r="N93" s="52">
        <f t="shared" si="39"/>
        <v>0</v>
      </c>
      <c r="O93" s="52">
        <f t="shared" si="39"/>
        <v>0.96</v>
      </c>
      <c r="P93" s="52">
        <f t="shared" si="39"/>
        <v>0</v>
      </c>
      <c r="Q93" s="52">
        <f t="shared" si="39"/>
        <v>0</v>
      </c>
      <c r="R93" s="52">
        <f t="shared" si="39"/>
        <v>1</v>
      </c>
      <c r="S93" s="52">
        <f t="shared" si="39"/>
        <v>0</v>
      </c>
      <c r="T93" s="52">
        <f t="shared" si="39"/>
        <v>0</v>
      </c>
      <c r="U93" s="52">
        <f t="shared" si="39"/>
        <v>1.4</v>
      </c>
      <c r="V93" s="52">
        <f t="shared" si="39"/>
        <v>1.0074999999999998</v>
      </c>
      <c r="W93" s="51"/>
      <c r="X93" s="51"/>
      <c r="Y93" s="1018"/>
      <c r="Z93" s="1018"/>
      <c r="AA93" s="1"/>
    </row>
    <row r="94" spans="1:27" ht="36" customHeight="1">
      <c r="A94" s="1018"/>
      <c r="B94" s="1018"/>
      <c r="C94" s="1046">
        <v>21</v>
      </c>
      <c r="D94" s="1046" t="str">
        <f>Agrol!A60</f>
        <v>Áreas AHT con fines múltiples homologadas, actualizadas y correlacionadas (NUEVO PRODUCTO viene de actividad)</v>
      </c>
      <c r="E94" s="1046" t="str">
        <f>Agrol!D60</f>
        <v>Hectáreas</v>
      </c>
      <c r="F94" s="1050">
        <f>Agrol!E60</f>
        <v>7907112</v>
      </c>
      <c r="G94" s="1046" t="str">
        <f>Agrol!F60</f>
        <v>Hectáreas AHT con fines múltiples homologadas, actualizadas y correlacionadas</v>
      </c>
      <c r="H94" s="1046" t="str">
        <f>Agrol!G60</f>
        <v>Eficacia</v>
      </c>
      <c r="I94" s="42" t="s">
        <v>68</v>
      </c>
      <c r="J94" s="59">
        <f>Agrol!I60</f>
        <v>0</v>
      </c>
      <c r="K94" s="59">
        <f>Agrol!J60</f>
        <v>0</v>
      </c>
      <c r="L94" s="59">
        <f>Agrol!K60</f>
        <v>0</v>
      </c>
      <c r="M94" s="59">
        <f>Agrol!L60</f>
        <v>0</v>
      </c>
      <c r="N94" s="59">
        <f>Agrol!M60</f>
        <v>350000</v>
      </c>
      <c r="O94" s="59">
        <f>Agrol!N60</f>
        <v>948853</v>
      </c>
      <c r="P94" s="59">
        <f>Agrol!O60</f>
        <v>1265138</v>
      </c>
      <c r="Q94" s="59">
        <f>Agrol!P60</f>
        <v>1344209</v>
      </c>
      <c r="R94" s="59">
        <f>Agrol!Q60</f>
        <v>1739564</v>
      </c>
      <c r="S94" s="59">
        <f>Agrol!R60</f>
        <v>1149673</v>
      </c>
      <c r="T94" s="59">
        <f>Agrol!S60</f>
        <v>754318</v>
      </c>
      <c r="U94" s="59">
        <f>Agrol!T60</f>
        <v>395357</v>
      </c>
      <c r="V94" s="60">
        <f t="shared" ref="V94:V95" si="40">SUM(J94:U94)</f>
        <v>7947112</v>
      </c>
      <c r="W94" s="1051">
        <f>Agrol!V60</f>
        <v>0.15</v>
      </c>
      <c r="X94" s="1052">
        <f>IF(OR(V95=0,W94=0),0,(V95/V94*W94))</f>
        <v>0.1470525217210982</v>
      </c>
      <c r="Y94" s="1018"/>
      <c r="Z94" s="1018"/>
      <c r="AA94" s="1"/>
    </row>
    <row r="95" spans="1:27" ht="36" customHeight="1">
      <c r="A95" s="1018"/>
      <c r="B95" s="1018"/>
      <c r="C95" s="1018"/>
      <c r="D95" s="1018"/>
      <c r="E95" s="1018"/>
      <c r="F95" s="1018"/>
      <c r="G95" s="1018"/>
      <c r="H95" s="1018"/>
      <c r="I95" s="46" t="s">
        <v>69</v>
      </c>
      <c r="J95" s="59">
        <f>Agrol!I61</f>
        <v>0</v>
      </c>
      <c r="K95" s="59">
        <f>Agrol!J61</f>
        <v>0</v>
      </c>
      <c r="L95" s="59">
        <f>Agrol!K61</f>
        <v>0</v>
      </c>
      <c r="M95" s="59">
        <f>Agrol!L61</f>
        <v>0</v>
      </c>
      <c r="N95" s="59">
        <f>Agrol!M61</f>
        <v>0</v>
      </c>
      <c r="O95" s="59">
        <f>Agrol!N61</f>
        <v>2053410</v>
      </c>
      <c r="P95" s="59">
        <f>Agrol!O61</f>
        <v>2105546</v>
      </c>
      <c r="Q95" s="59">
        <f>Agrol!P61</f>
        <v>2726296.4</v>
      </c>
      <c r="R95" s="59">
        <f>Agrol!Q61</f>
        <v>1021</v>
      </c>
      <c r="S95" s="59">
        <f>Agrol!R61</f>
        <v>1570</v>
      </c>
      <c r="T95" s="59">
        <f>Agrol!S61</f>
        <v>204987</v>
      </c>
      <c r="U95" s="59">
        <f>Agrol!T61</f>
        <v>698122</v>
      </c>
      <c r="V95" s="62">
        <f t="shared" si="40"/>
        <v>7790952.4000000004</v>
      </c>
      <c r="W95" s="1008"/>
      <c r="X95" s="1008"/>
      <c r="Y95" s="1018"/>
      <c r="Z95" s="1018"/>
      <c r="AA95" s="1"/>
    </row>
    <row r="96" spans="1:27" ht="15.75" customHeight="1">
      <c r="A96" s="1018"/>
      <c r="B96" s="1018"/>
      <c r="C96" s="1008"/>
      <c r="D96" s="1008"/>
      <c r="E96" s="1008"/>
      <c r="F96" s="1008"/>
      <c r="G96" s="1008"/>
      <c r="H96" s="1008"/>
      <c r="I96" s="51" t="s">
        <v>10</v>
      </c>
      <c r="J96" s="52">
        <f t="shared" ref="J96:V96" si="41">IF(OR(J94=0,J95=0),0,J95/J94)</f>
        <v>0</v>
      </c>
      <c r="K96" s="52">
        <f t="shared" si="41"/>
        <v>0</v>
      </c>
      <c r="L96" s="52">
        <f t="shared" si="41"/>
        <v>0</v>
      </c>
      <c r="M96" s="52">
        <f t="shared" si="41"/>
        <v>0</v>
      </c>
      <c r="N96" s="52">
        <f t="shared" si="41"/>
        <v>0</v>
      </c>
      <c r="O96" s="52">
        <f t="shared" si="41"/>
        <v>2.1640970729923392</v>
      </c>
      <c r="P96" s="52">
        <f t="shared" si="41"/>
        <v>1.6642816831049261</v>
      </c>
      <c r="Q96" s="52">
        <f t="shared" si="41"/>
        <v>2.0281789513386683</v>
      </c>
      <c r="R96" s="52">
        <f t="shared" si="41"/>
        <v>5.8692867868040497E-4</v>
      </c>
      <c r="S96" s="52">
        <f t="shared" si="41"/>
        <v>1.3656056983159558E-3</v>
      </c>
      <c r="T96" s="52">
        <f t="shared" si="41"/>
        <v>0.27175143639685118</v>
      </c>
      <c r="U96" s="52">
        <f t="shared" si="41"/>
        <v>1.7658015413917043</v>
      </c>
      <c r="V96" s="52">
        <f t="shared" si="41"/>
        <v>0.9803501448073213</v>
      </c>
      <c r="W96" s="51"/>
      <c r="X96" s="51"/>
      <c r="Y96" s="1018"/>
      <c r="Z96" s="1018"/>
      <c r="AA96" s="1"/>
    </row>
    <row r="97" spans="1:27" ht="15.75" customHeight="1">
      <c r="A97" s="1018"/>
      <c r="B97" s="1018"/>
      <c r="C97" s="1046">
        <v>22</v>
      </c>
      <c r="D97" s="1046" t="str">
        <f>Agrol!A72</f>
        <v>Estudio de suelos realizados, como insumo para el ordenamiento del territorio. (NUEVO PRODUCTO, viene de actividad)</v>
      </c>
      <c r="E97" s="1046" t="str">
        <f>Agrol!D72</f>
        <v>Hectáreas</v>
      </c>
      <c r="F97" s="1050">
        <f>Agrol!E72</f>
        <v>1000000</v>
      </c>
      <c r="G97" s="1046" t="str">
        <f>Agrol!F72</f>
        <v>Áreas de Estudio de suelos realizados, como insumo para el ordenamiento del territorio.</v>
      </c>
      <c r="H97" s="1046" t="str">
        <f>Agrol!G72</f>
        <v>Eficacia</v>
      </c>
      <c r="I97" s="42" t="s">
        <v>68</v>
      </c>
      <c r="J97" s="59">
        <f>Agrol!I72</f>
        <v>0</v>
      </c>
      <c r="K97" s="59">
        <f>Agrol!J72</f>
        <v>50000</v>
      </c>
      <c r="L97" s="59">
        <f>Agrol!K72</f>
        <v>100000</v>
      </c>
      <c r="M97" s="59">
        <f>Agrol!L72</f>
        <v>100000</v>
      </c>
      <c r="N97" s="59">
        <f>Agrol!M72</f>
        <v>100000</v>
      </c>
      <c r="O97" s="59">
        <f>Agrol!N72</f>
        <v>100000</v>
      </c>
      <c r="P97" s="59">
        <f>Agrol!O72</f>
        <v>100000</v>
      </c>
      <c r="Q97" s="59">
        <f>Agrol!P72</f>
        <v>100000</v>
      </c>
      <c r="R97" s="59">
        <f>Agrol!Q72</f>
        <v>100000</v>
      </c>
      <c r="S97" s="59">
        <f>Agrol!R72</f>
        <v>100000</v>
      </c>
      <c r="T97" s="59">
        <f>Agrol!S72</f>
        <v>100000</v>
      </c>
      <c r="U97" s="59">
        <f>Agrol!T72</f>
        <v>50000</v>
      </c>
      <c r="V97" s="60">
        <f t="shared" ref="V97:V98" si="42">SUM(J97:U97)</f>
        <v>1000000</v>
      </c>
      <c r="W97" s="1051">
        <f>Agrol!V72</f>
        <v>0.13</v>
      </c>
      <c r="X97" s="1052">
        <f>IF(OR(V98=0,W97=0),0,(V98/V97*W97))</f>
        <v>0.11178829999999999</v>
      </c>
      <c r="Y97" s="1018"/>
      <c r="Z97" s="1018"/>
      <c r="AA97" s="1"/>
    </row>
    <row r="98" spans="1:27" ht="15.75" customHeight="1">
      <c r="A98" s="1018"/>
      <c r="B98" s="1018"/>
      <c r="C98" s="1018"/>
      <c r="D98" s="1018"/>
      <c r="E98" s="1018"/>
      <c r="F98" s="1018"/>
      <c r="G98" s="1018"/>
      <c r="H98" s="1018"/>
      <c r="I98" s="46" t="s">
        <v>69</v>
      </c>
      <c r="J98" s="59">
        <f>Agrol!I73</f>
        <v>0</v>
      </c>
      <c r="K98" s="59">
        <f>Agrol!J73</f>
        <v>60000</v>
      </c>
      <c r="L98" s="59">
        <f>Agrol!K73</f>
        <v>100000</v>
      </c>
      <c r="M98" s="59">
        <f>Agrol!L73</f>
        <v>62222</v>
      </c>
      <c r="N98" s="59">
        <f>Agrol!M73</f>
        <v>62222</v>
      </c>
      <c r="O98" s="59">
        <f>Agrol!N73</f>
        <v>213156</v>
      </c>
      <c r="P98" s="59">
        <f>Agrol!O73</f>
        <v>160000</v>
      </c>
      <c r="Q98" s="59">
        <f>Agrol!P73</f>
        <v>30000</v>
      </c>
      <c r="R98" s="59">
        <f>Agrol!Q73</f>
        <v>15387</v>
      </c>
      <c r="S98" s="59">
        <f>Agrol!R73</f>
        <v>28061</v>
      </c>
      <c r="T98" s="59">
        <f>Agrol!S73</f>
        <v>37722</v>
      </c>
      <c r="U98" s="59">
        <f>Agrol!T73</f>
        <v>91140</v>
      </c>
      <c r="V98" s="62">
        <f t="shared" si="42"/>
        <v>859910</v>
      </c>
      <c r="W98" s="1008"/>
      <c r="X98" s="1008"/>
      <c r="Y98" s="1018"/>
      <c r="Z98" s="1018"/>
      <c r="AA98" s="1"/>
    </row>
    <row r="99" spans="1:27" ht="15.75" customHeight="1">
      <c r="A99" s="1018"/>
      <c r="B99" s="1018"/>
      <c r="C99" s="1008"/>
      <c r="D99" s="1008"/>
      <c r="E99" s="1008"/>
      <c r="F99" s="1008"/>
      <c r="G99" s="1008"/>
      <c r="H99" s="1008"/>
      <c r="I99" s="51" t="s">
        <v>10</v>
      </c>
      <c r="J99" s="52">
        <f t="shared" ref="J99:V99" si="43">IF(OR(J97=0,J98=0),0,J98/J97)</f>
        <v>0</v>
      </c>
      <c r="K99" s="52">
        <f t="shared" si="43"/>
        <v>1.2</v>
      </c>
      <c r="L99" s="52">
        <f t="shared" si="43"/>
        <v>1</v>
      </c>
      <c r="M99" s="52">
        <f t="shared" si="43"/>
        <v>0.62222</v>
      </c>
      <c r="N99" s="52">
        <f t="shared" si="43"/>
        <v>0.62222</v>
      </c>
      <c r="O99" s="52">
        <f t="shared" si="43"/>
        <v>2.1315599999999999</v>
      </c>
      <c r="P99" s="52">
        <f t="shared" si="43"/>
        <v>1.6</v>
      </c>
      <c r="Q99" s="52">
        <f t="shared" si="43"/>
        <v>0.3</v>
      </c>
      <c r="R99" s="52">
        <f t="shared" si="43"/>
        <v>0.15387000000000001</v>
      </c>
      <c r="S99" s="52">
        <f t="shared" si="43"/>
        <v>0.28061000000000003</v>
      </c>
      <c r="T99" s="52">
        <f t="shared" si="43"/>
        <v>0.37722</v>
      </c>
      <c r="U99" s="52">
        <f t="shared" si="43"/>
        <v>1.8228</v>
      </c>
      <c r="V99" s="52">
        <f t="shared" si="43"/>
        <v>0.85990999999999995</v>
      </c>
      <c r="W99" s="51"/>
      <c r="X99" s="51"/>
      <c r="Y99" s="1018"/>
      <c r="Z99" s="1018"/>
      <c r="AA99" s="1"/>
    </row>
    <row r="100" spans="1:27" ht="34.5" customHeight="1">
      <c r="A100" s="1018"/>
      <c r="B100" s="1018"/>
      <c r="C100" s="1046">
        <v>23</v>
      </c>
      <c r="D100" s="1046" t="str">
        <f>Agrol!A86</f>
        <v>Estudio de suelos realizados, como insumo para el cumplimiento de los acuerdos de paz. (NUEVO PRODUCTO, viene de actividad)</v>
      </c>
      <c r="E100" s="1046" t="str">
        <f>Agrol!D86</f>
        <v>Hectáreas</v>
      </c>
      <c r="F100" s="1050">
        <f>Agrol!E86</f>
        <v>200000</v>
      </c>
      <c r="G100" s="1046" t="str">
        <f>Agrol!F86</f>
        <v>Áreas de Estudio de suelos como insumo para el cumplimiento de los acuerdos de paz</v>
      </c>
      <c r="H100" s="1046" t="str">
        <f>Agrol!G86</f>
        <v>Eficacia</v>
      </c>
      <c r="I100" s="42" t="s">
        <v>68</v>
      </c>
      <c r="J100" s="59">
        <f>Agrol!I86</f>
        <v>0</v>
      </c>
      <c r="K100" s="59">
        <f>Agrol!J86</f>
        <v>0</v>
      </c>
      <c r="L100" s="59">
        <f>Agrol!K86</f>
        <v>0</v>
      </c>
      <c r="M100" s="59">
        <f>Agrol!L86</f>
        <v>0</v>
      </c>
      <c r="N100" s="59">
        <f>Agrol!M86</f>
        <v>66000</v>
      </c>
      <c r="O100" s="59">
        <f>Agrol!N86</f>
        <v>22000</v>
      </c>
      <c r="P100" s="59">
        <f>Agrol!O86</f>
        <v>22000</v>
      </c>
      <c r="Q100" s="59">
        <f>Agrol!P86</f>
        <v>22000</v>
      </c>
      <c r="R100" s="59">
        <f>Agrol!Q86</f>
        <v>22000</v>
      </c>
      <c r="S100" s="59">
        <f>Agrol!R86</f>
        <v>22000</v>
      </c>
      <c r="T100" s="59">
        <f>Agrol!S86</f>
        <v>22000</v>
      </c>
      <c r="U100" s="59">
        <f>Agrol!T86</f>
        <v>2000</v>
      </c>
      <c r="V100" s="60">
        <f t="shared" ref="V100:V101" si="44">SUM(J100:U100)</f>
        <v>200000</v>
      </c>
      <c r="W100" s="1051">
        <f>Agrol!V86</f>
        <v>0.06</v>
      </c>
      <c r="X100" s="1052">
        <f>IF(OR(V101=0,W100=0),0,(V101/V100*W100))</f>
        <v>5.4331199999999996E-2</v>
      </c>
      <c r="Y100" s="1018"/>
      <c r="Z100" s="1018"/>
      <c r="AA100" s="1"/>
    </row>
    <row r="101" spans="1:27" ht="34.5" customHeight="1">
      <c r="A101" s="1018"/>
      <c r="B101" s="1018"/>
      <c r="C101" s="1018"/>
      <c r="D101" s="1018"/>
      <c r="E101" s="1018"/>
      <c r="F101" s="1018"/>
      <c r="G101" s="1018"/>
      <c r="H101" s="1018"/>
      <c r="I101" s="46" t="s">
        <v>69</v>
      </c>
      <c r="J101" s="59">
        <f>Agrol!I87</f>
        <v>0</v>
      </c>
      <c r="K101" s="59">
        <f>Agrol!J87</f>
        <v>0</v>
      </c>
      <c r="L101" s="59">
        <f>Agrol!K87</f>
        <v>0</v>
      </c>
      <c r="M101" s="59">
        <f>Agrol!L87</f>
        <v>0</v>
      </c>
      <c r="N101" s="59">
        <f>Agrol!M87</f>
        <v>36000</v>
      </c>
      <c r="O101" s="59">
        <f>Agrol!N87</f>
        <v>0</v>
      </c>
      <c r="P101" s="59">
        <f>Agrol!O87</f>
        <v>0</v>
      </c>
      <c r="Q101" s="59">
        <f>Agrol!P87</f>
        <v>20000</v>
      </c>
      <c r="R101" s="59">
        <f>Agrol!Q87</f>
        <v>52273</v>
      </c>
      <c r="S101" s="59">
        <f>Agrol!R87</f>
        <v>0</v>
      </c>
      <c r="T101" s="59">
        <f>Agrol!S87</f>
        <v>13115</v>
      </c>
      <c r="U101" s="59">
        <f>Agrol!T87</f>
        <v>59716</v>
      </c>
      <c r="V101" s="62">
        <f t="shared" si="44"/>
        <v>181104</v>
      </c>
      <c r="W101" s="1008"/>
      <c r="X101" s="1008"/>
      <c r="Y101" s="1018"/>
      <c r="Z101" s="1018"/>
      <c r="AA101" s="1"/>
    </row>
    <row r="102" spans="1:27" ht="15.75" customHeight="1">
      <c r="A102" s="1018"/>
      <c r="B102" s="1018"/>
      <c r="C102" s="1008"/>
      <c r="D102" s="1008"/>
      <c r="E102" s="1008"/>
      <c r="F102" s="1008"/>
      <c r="G102" s="1008"/>
      <c r="H102" s="1008"/>
      <c r="I102" s="51" t="s">
        <v>10</v>
      </c>
      <c r="J102" s="52">
        <f t="shared" ref="J102:V102" si="45">IF(OR(J100=0,J101=0),0,J101/J100)</f>
        <v>0</v>
      </c>
      <c r="K102" s="52">
        <f t="shared" si="45"/>
        <v>0</v>
      </c>
      <c r="L102" s="52">
        <f t="shared" si="45"/>
        <v>0</v>
      </c>
      <c r="M102" s="52">
        <f t="shared" si="45"/>
        <v>0</v>
      </c>
      <c r="N102" s="52">
        <f t="shared" si="45"/>
        <v>0.54545454545454541</v>
      </c>
      <c r="O102" s="52">
        <f t="shared" si="45"/>
        <v>0</v>
      </c>
      <c r="P102" s="52">
        <f t="shared" si="45"/>
        <v>0</v>
      </c>
      <c r="Q102" s="52">
        <f t="shared" si="45"/>
        <v>0.90909090909090906</v>
      </c>
      <c r="R102" s="52">
        <f t="shared" si="45"/>
        <v>2.3760454545454546</v>
      </c>
      <c r="S102" s="52">
        <f t="shared" si="45"/>
        <v>0</v>
      </c>
      <c r="T102" s="52">
        <f t="shared" si="45"/>
        <v>0.59613636363636369</v>
      </c>
      <c r="U102" s="52">
        <f t="shared" si="45"/>
        <v>29.858000000000001</v>
      </c>
      <c r="V102" s="52">
        <f t="shared" si="45"/>
        <v>0.90551999999999999</v>
      </c>
      <c r="W102" s="51"/>
      <c r="X102" s="51"/>
      <c r="Y102" s="1018"/>
      <c r="Z102" s="1018"/>
      <c r="AA102" s="1"/>
    </row>
    <row r="103" spans="1:27" ht="21.75" customHeight="1">
      <c r="A103" s="1018"/>
      <c r="B103" s="1018"/>
      <c r="C103" s="1046">
        <v>24</v>
      </c>
      <c r="D103" s="1046" t="str">
        <f>Agrol!A100</f>
        <v>Geomorfología aplicada a levantamientos de suelos. (NUEVO PRODUCTO, viene de actividad)</v>
      </c>
      <c r="E103" s="1046" t="str">
        <f>Agrol!D100</f>
        <v>Hectáreas</v>
      </c>
      <c r="F103" s="1050">
        <f>Agrol!E100</f>
        <v>1200000</v>
      </c>
      <c r="G103" s="1046" t="str">
        <f>Agrol!F100</f>
        <v>Áreas interpretadas por geomorfología</v>
      </c>
      <c r="H103" s="1046" t="str">
        <f>Agrol!G100</f>
        <v>Eficacia</v>
      </c>
      <c r="I103" s="42" t="s">
        <v>68</v>
      </c>
      <c r="J103" s="59">
        <f>Agrol!I100</f>
        <v>0</v>
      </c>
      <c r="K103" s="59">
        <f>Agrol!J100</f>
        <v>0</v>
      </c>
      <c r="L103" s="59">
        <f>Agrol!K100</f>
        <v>0</v>
      </c>
      <c r="M103" s="59">
        <f>Agrol!L100</f>
        <v>0</v>
      </c>
      <c r="N103" s="59">
        <f>Agrol!M100</f>
        <v>584750</v>
      </c>
      <c r="O103" s="59">
        <f>Agrol!N100</f>
        <v>258500</v>
      </c>
      <c r="P103" s="59">
        <f>Agrol!O100</f>
        <v>65000</v>
      </c>
      <c r="Q103" s="59">
        <f>Agrol!P100</f>
        <v>65000</v>
      </c>
      <c r="R103" s="59">
        <f>Agrol!Q100</f>
        <v>65000</v>
      </c>
      <c r="S103" s="59">
        <f>Agrol!R100</f>
        <v>65000</v>
      </c>
      <c r="T103" s="59">
        <f>Agrol!S100</f>
        <v>65000</v>
      </c>
      <c r="U103" s="59">
        <f>Agrol!T100</f>
        <v>31750</v>
      </c>
      <c r="V103" s="60">
        <f t="shared" ref="V103:V104" si="46">SUM(J103:U103)</f>
        <v>1200000</v>
      </c>
      <c r="W103" s="1051">
        <f>Agrol!V100</f>
        <v>0.105</v>
      </c>
      <c r="X103" s="1052">
        <f>IF(OR(V104=0,W103=0),0,(V104/V103*W103))</f>
        <v>0.1046983875</v>
      </c>
      <c r="Y103" s="1018"/>
      <c r="Z103" s="1018"/>
      <c r="AA103" s="1"/>
    </row>
    <row r="104" spans="1:27" ht="21.75" customHeight="1">
      <c r="A104" s="1018"/>
      <c r="B104" s="1018"/>
      <c r="C104" s="1018"/>
      <c r="D104" s="1018"/>
      <c r="E104" s="1018"/>
      <c r="F104" s="1018"/>
      <c r="G104" s="1018"/>
      <c r="H104" s="1018"/>
      <c r="I104" s="46" t="s">
        <v>69</v>
      </c>
      <c r="J104" s="59">
        <f>Agrol!I101</f>
        <v>0</v>
      </c>
      <c r="K104" s="59">
        <f>Agrol!J101</f>
        <v>0</v>
      </c>
      <c r="L104" s="59">
        <f>Agrol!K101</f>
        <v>0</v>
      </c>
      <c r="M104" s="59">
        <f>Agrol!L101</f>
        <v>0</v>
      </c>
      <c r="N104" s="59">
        <f>Agrol!M101</f>
        <v>421703</v>
      </c>
      <c r="O104" s="59">
        <f>Agrol!N101</f>
        <v>239300</v>
      </c>
      <c r="P104" s="59">
        <f>Agrol!O101</f>
        <v>31600</v>
      </c>
      <c r="Q104" s="59">
        <f>Agrol!P101</f>
        <v>93694</v>
      </c>
      <c r="R104" s="59">
        <f>Agrol!Q101</f>
        <v>80027</v>
      </c>
      <c r="S104" s="59">
        <f>Agrol!R101</f>
        <v>70136</v>
      </c>
      <c r="T104" s="59">
        <f>Agrol!S101</f>
        <v>47907</v>
      </c>
      <c r="U104" s="59">
        <f>Agrol!T101</f>
        <v>212186</v>
      </c>
      <c r="V104" s="62">
        <f t="shared" si="46"/>
        <v>1196553</v>
      </c>
      <c r="W104" s="1008"/>
      <c r="X104" s="1008"/>
      <c r="Y104" s="1018"/>
      <c r="Z104" s="1018"/>
      <c r="AA104" s="1"/>
    </row>
    <row r="105" spans="1:27" ht="15.75" customHeight="1">
      <c r="A105" s="1018"/>
      <c r="B105" s="1018"/>
      <c r="C105" s="1008"/>
      <c r="D105" s="1008"/>
      <c r="E105" s="1008"/>
      <c r="F105" s="1008"/>
      <c r="G105" s="1008"/>
      <c r="H105" s="1008"/>
      <c r="I105" s="51" t="s">
        <v>10</v>
      </c>
      <c r="J105" s="52">
        <f t="shared" ref="J105:V105" si="47">IF(OR(J103=0,J104=0),0,J104/J103)</f>
        <v>0</v>
      </c>
      <c r="K105" s="52">
        <f t="shared" si="47"/>
        <v>0</v>
      </c>
      <c r="L105" s="52">
        <f t="shared" si="47"/>
        <v>0</v>
      </c>
      <c r="M105" s="52">
        <f t="shared" si="47"/>
        <v>0</v>
      </c>
      <c r="N105" s="52">
        <f t="shared" si="47"/>
        <v>0.72116802052159046</v>
      </c>
      <c r="O105" s="52">
        <f t="shared" si="47"/>
        <v>0.9257253384912959</v>
      </c>
      <c r="P105" s="52">
        <f t="shared" si="47"/>
        <v>0.48615384615384616</v>
      </c>
      <c r="Q105" s="52">
        <f t="shared" si="47"/>
        <v>1.4414461538461538</v>
      </c>
      <c r="R105" s="52">
        <f t="shared" si="47"/>
        <v>1.2311846153846153</v>
      </c>
      <c r="S105" s="52">
        <f t="shared" si="47"/>
        <v>1.0790153846153847</v>
      </c>
      <c r="T105" s="52">
        <f t="shared" si="47"/>
        <v>0.73703076923076927</v>
      </c>
      <c r="U105" s="52">
        <f t="shared" si="47"/>
        <v>6.6830236220472443</v>
      </c>
      <c r="V105" s="52">
        <f t="shared" si="47"/>
        <v>0.99712750000000006</v>
      </c>
      <c r="W105" s="51"/>
      <c r="X105" s="51"/>
      <c r="Y105" s="1018"/>
      <c r="Z105" s="1018"/>
      <c r="AA105" s="1"/>
    </row>
    <row r="106" spans="1:27" ht="25.5" customHeight="1">
      <c r="A106" s="1018"/>
      <c r="B106" s="1018"/>
      <c r="C106" s="1046">
        <v>25</v>
      </c>
      <c r="D106" s="1046" t="str">
        <f>Agrol!A114</f>
        <v>Coberturas y usos de la tierra, aplicada al ordenamiento del territorio. (NUEVO PRODUCTO, es una estrategia del PEI))</v>
      </c>
      <c r="E106" s="1046" t="str">
        <f>Agrol!D114</f>
        <v>Hectáreas</v>
      </c>
      <c r="F106" s="1050">
        <f>Agrol!E114</f>
        <v>1150000</v>
      </c>
      <c r="G106" s="1046" t="str">
        <f>Agrol!F114</f>
        <v>Áreas interpretadas por coberturas y usos.</v>
      </c>
      <c r="H106" s="1046" t="str">
        <f>Agrol!G114</f>
        <v>Eficacia</v>
      </c>
      <c r="I106" s="42" t="s">
        <v>68</v>
      </c>
      <c r="J106" s="59">
        <f>Agrol!I114</f>
        <v>0</v>
      </c>
      <c r="K106" s="59">
        <f>Agrol!J114</f>
        <v>0</v>
      </c>
      <c r="L106" s="59">
        <f>Agrol!K114</f>
        <v>0</v>
      </c>
      <c r="M106" s="59">
        <f>Agrol!L114</f>
        <v>0</v>
      </c>
      <c r="N106" s="59">
        <f>Agrol!M114</f>
        <v>728500</v>
      </c>
      <c r="O106" s="59">
        <f>Agrol!N114</f>
        <v>258500</v>
      </c>
      <c r="P106" s="59">
        <f>Agrol!O114</f>
        <v>29000</v>
      </c>
      <c r="Q106" s="59">
        <f>Agrol!P114</f>
        <v>29000</v>
      </c>
      <c r="R106" s="59">
        <f>Agrol!Q114</f>
        <v>29000</v>
      </c>
      <c r="S106" s="59">
        <f>Agrol!R114</f>
        <v>29000</v>
      </c>
      <c r="T106" s="59">
        <f>Agrol!S114</f>
        <v>29000</v>
      </c>
      <c r="U106" s="59">
        <f>Agrol!T114</f>
        <v>18000</v>
      </c>
      <c r="V106" s="60">
        <f t="shared" ref="V106:V107" si="48">SUM(J106:U106)</f>
        <v>1150000</v>
      </c>
      <c r="W106" s="1051">
        <f>Agrol!V114</f>
        <v>0.105</v>
      </c>
      <c r="X106" s="1052">
        <f>IF(OR(V107=0,W106=0),0,(V107/V106*W106))</f>
        <v>0.10800902608695651</v>
      </c>
      <c r="Y106" s="1018"/>
      <c r="Z106" s="1018"/>
      <c r="AA106" s="1"/>
    </row>
    <row r="107" spans="1:27" ht="25.5" customHeight="1">
      <c r="A107" s="1018"/>
      <c r="B107" s="1018"/>
      <c r="C107" s="1018"/>
      <c r="D107" s="1018"/>
      <c r="E107" s="1018"/>
      <c r="F107" s="1018"/>
      <c r="G107" s="1018"/>
      <c r="H107" s="1018"/>
      <c r="I107" s="46" t="s">
        <v>69</v>
      </c>
      <c r="J107" s="59">
        <f>Agrol!I115</f>
        <v>0</v>
      </c>
      <c r="K107" s="59">
        <f>Agrol!J115</f>
        <v>0</v>
      </c>
      <c r="L107" s="59">
        <f>Agrol!K115</f>
        <v>0</v>
      </c>
      <c r="M107" s="59">
        <f>Agrol!L115</f>
        <v>0</v>
      </c>
      <c r="N107" s="59">
        <f>Agrol!M115</f>
        <v>421703</v>
      </c>
      <c r="O107" s="59">
        <f>Agrol!N115</f>
        <v>132000</v>
      </c>
      <c r="P107" s="59">
        <f>Agrol!O115</f>
        <v>139350</v>
      </c>
      <c r="Q107" s="59">
        <f>Agrol!P115</f>
        <v>179233</v>
      </c>
      <c r="R107" s="59">
        <f>Agrol!Q115</f>
        <v>140875</v>
      </c>
      <c r="S107" s="59">
        <f>Agrol!R115</f>
        <v>169795</v>
      </c>
      <c r="T107" s="59">
        <f>Agrol!S115</f>
        <v>0</v>
      </c>
      <c r="U107" s="59">
        <f>Agrol!T115</f>
        <v>0</v>
      </c>
      <c r="V107" s="62">
        <f t="shared" si="48"/>
        <v>1182956</v>
      </c>
      <c r="W107" s="1008"/>
      <c r="X107" s="1008"/>
      <c r="Y107" s="1018"/>
      <c r="Z107" s="1018"/>
      <c r="AA107" s="1"/>
    </row>
    <row r="108" spans="1:27" ht="15.75" customHeight="1">
      <c r="A108" s="1018"/>
      <c r="B108" s="1018"/>
      <c r="C108" s="1008"/>
      <c r="D108" s="1008"/>
      <c r="E108" s="1008"/>
      <c r="F108" s="1008"/>
      <c r="G108" s="1008"/>
      <c r="H108" s="1008"/>
      <c r="I108" s="51" t="s">
        <v>10</v>
      </c>
      <c r="J108" s="52">
        <f t="shared" ref="J108:V108" si="49">IF(OR(J106=0,J107=0),0,J107/J106)</f>
        <v>0</v>
      </c>
      <c r="K108" s="52">
        <f t="shared" si="49"/>
        <v>0</v>
      </c>
      <c r="L108" s="52">
        <f t="shared" si="49"/>
        <v>0</v>
      </c>
      <c r="M108" s="52">
        <f t="shared" si="49"/>
        <v>0</v>
      </c>
      <c r="N108" s="52">
        <f t="shared" si="49"/>
        <v>0.57886479066575158</v>
      </c>
      <c r="O108" s="52">
        <f t="shared" si="49"/>
        <v>0.51063829787234039</v>
      </c>
      <c r="P108" s="52">
        <f t="shared" si="49"/>
        <v>4.8051724137931036</v>
      </c>
      <c r="Q108" s="52">
        <f t="shared" si="49"/>
        <v>6.1804482758620694</v>
      </c>
      <c r="R108" s="52">
        <f t="shared" si="49"/>
        <v>4.8577586206896548</v>
      </c>
      <c r="S108" s="52">
        <f t="shared" si="49"/>
        <v>5.8550000000000004</v>
      </c>
      <c r="T108" s="52">
        <f t="shared" si="49"/>
        <v>0</v>
      </c>
      <c r="U108" s="52">
        <f t="shared" si="49"/>
        <v>0</v>
      </c>
      <c r="V108" s="52">
        <f t="shared" si="49"/>
        <v>1.0286573913043477</v>
      </c>
      <c r="W108" s="51"/>
      <c r="X108" s="51"/>
      <c r="Y108" s="1018"/>
      <c r="Z108" s="1018"/>
      <c r="AA108" s="1"/>
    </row>
    <row r="109" spans="1:27" ht="15.75" customHeight="1">
      <c r="A109" s="1018"/>
      <c r="B109" s="1018"/>
      <c r="C109" s="1046">
        <v>26</v>
      </c>
      <c r="D109" s="1046" t="str">
        <f>Agrol!A128</f>
        <v>Laboratorio Nacional de suelos modernizado (NUEVO PRODUCTO, es una estrategia del PEI))</v>
      </c>
      <c r="E109" s="1046" t="str">
        <f>Agrol!D128</f>
        <v>Porcentaje</v>
      </c>
      <c r="F109" s="1047">
        <f>Agrol!E128</f>
        <v>1</v>
      </c>
      <c r="G109" s="1046" t="str">
        <f>Agrol!F128</f>
        <v>Laboratorio de suelos modernizado</v>
      </c>
      <c r="H109" s="1046" t="str">
        <f>Agrol!G128</f>
        <v>Eficacia</v>
      </c>
      <c r="I109" s="42" t="s">
        <v>68</v>
      </c>
      <c r="J109" s="59">
        <f>Agrol!I128</f>
        <v>0</v>
      </c>
      <c r="K109" s="43">
        <f>Agrol!J128</f>
        <v>0</v>
      </c>
      <c r="L109" s="43">
        <f>Agrol!K128</f>
        <v>0</v>
      </c>
      <c r="M109" s="43">
        <f>Agrol!L128</f>
        <v>0</v>
      </c>
      <c r="N109" s="43">
        <f>Agrol!M128</f>
        <v>0</v>
      </c>
      <c r="O109" s="43">
        <f>Agrol!N128</f>
        <v>0.1</v>
      </c>
      <c r="P109" s="43">
        <f>Agrol!O128</f>
        <v>0.15</v>
      </c>
      <c r="Q109" s="43">
        <f>Agrol!P128</f>
        <v>0.2</v>
      </c>
      <c r="R109" s="43">
        <f>Agrol!Q128</f>
        <v>0.2</v>
      </c>
      <c r="S109" s="43">
        <f>Agrol!R128</f>
        <v>0.2</v>
      </c>
      <c r="T109" s="43">
        <f>Agrol!S128</f>
        <v>0.1</v>
      </c>
      <c r="U109" s="43">
        <f>Agrol!T128</f>
        <v>0.05</v>
      </c>
      <c r="V109" s="57">
        <f t="shared" ref="V109:V110" si="50">SUM(J109:U109)</f>
        <v>1</v>
      </c>
      <c r="W109" s="1051">
        <f>Agrol!V128</f>
        <v>0.1</v>
      </c>
      <c r="X109" s="1052">
        <f>IF(OR(V110=0,W109=0),0,(V110/V109*W109))</f>
        <v>0.1</v>
      </c>
      <c r="Y109" s="1018"/>
      <c r="Z109" s="1018"/>
      <c r="AA109" s="1"/>
    </row>
    <row r="110" spans="1:27" ht="15.75" customHeight="1">
      <c r="A110" s="1018"/>
      <c r="B110" s="1018"/>
      <c r="C110" s="1018"/>
      <c r="D110" s="1018"/>
      <c r="E110" s="1018"/>
      <c r="F110" s="1018"/>
      <c r="G110" s="1018"/>
      <c r="H110" s="1018"/>
      <c r="I110" s="46" t="s">
        <v>69</v>
      </c>
      <c r="J110" s="59">
        <f>Agrol!I129</f>
        <v>0</v>
      </c>
      <c r="K110" s="43">
        <f>Agrol!J129</f>
        <v>0</v>
      </c>
      <c r="L110" s="43">
        <f>Agrol!K129</f>
        <v>0</v>
      </c>
      <c r="M110" s="43">
        <f>Agrol!L129</f>
        <v>0</v>
      </c>
      <c r="N110" s="43">
        <f>Agrol!M129</f>
        <v>0</v>
      </c>
      <c r="O110" s="43">
        <f>Agrol!N129</f>
        <v>0.1</v>
      </c>
      <c r="P110" s="43">
        <f>Agrol!O129</f>
        <v>0.15</v>
      </c>
      <c r="Q110" s="43">
        <f>Agrol!P129</f>
        <v>0.2</v>
      </c>
      <c r="R110" s="43">
        <f>Agrol!Q129</f>
        <v>0.2</v>
      </c>
      <c r="S110" s="43">
        <f>Agrol!R129</f>
        <v>0.2</v>
      </c>
      <c r="T110" s="43">
        <f>Agrol!S129</f>
        <v>0.1</v>
      </c>
      <c r="U110" s="43">
        <f>Agrol!T129</f>
        <v>0.05</v>
      </c>
      <c r="V110" s="58">
        <f t="shared" si="50"/>
        <v>1</v>
      </c>
      <c r="W110" s="1008"/>
      <c r="X110" s="1008"/>
      <c r="Y110" s="1018"/>
      <c r="Z110" s="1018"/>
      <c r="AA110" s="1"/>
    </row>
    <row r="111" spans="1:27" ht="15.75" customHeight="1">
      <c r="A111" s="1018"/>
      <c r="B111" s="1018"/>
      <c r="C111" s="1008"/>
      <c r="D111" s="1008"/>
      <c r="E111" s="1008"/>
      <c r="F111" s="1008"/>
      <c r="G111" s="1008"/>
      <c r="H111" s="1008"/>
      <c r="I111" s="51" t="s">
        <v>10</v>
      </c>
      <c r="J111" s="52">
        <f t="shared" ref="J111:V111" si="51">IF(OR(J109=0,J110=0),0,J110/J109)</f>
        <v>0</v>
      </c>
      <c r="K111" s="52">
        <f t="shared" si="51"/>
        <v>0</v>
      </c>
      <c r="L111" s="52">
        <f t="shared" si="51"/>
        <v>0</v>
      </c>
      <c r="M111" s="52">
        <f t="shared" si="51"/>
        <v>0</v>
      </c>
      <c r="N111" s="52">
        <f t="shared" si="51"/>
        <v>0</v>
      </c>
      <c r="O111" s="52">
        <f t="shared" si="51"/>
        <v>1</v>
      </c>
      <c r="P111" s="52">
        <f t="shared" si="51"/>
        <v>1</v>
      </c>
      <c r="Q111" s="52">
        <f t="shared" si="51"/>
        <v>1</v>
      </c>
      <c r="R111" s="52">
        <f t="shared" si="51"/>
        <v>1</v>
      </c>
      <c r="S111" s="52">
        <f t="shared" si="51"/>
        <v>1</v>
      </c>
      <c r="T111" s="52">
        <f t="shared" si="51"/>
        <v>1</v>
      </c>
      <c r="U111" s="52">
        <f t="shared" si="51"/>
        <v>1</v>
      </c>
      <c r="V111" s="52">
        <f t="shared" si="51"/>
        <v>1</v>
      </c>
      <c r="W111" s="51"/>
      <c r="X111" s="51"/>
      <c r="Y111" s="1018"/>
      <c r="Z111" s="1018"/>
      <c r="AA111" s="1"/>
    </row>
    <row r="112" spans="1:27" ht="31.5" customHeight="1">
      <c r="A112" s="1018"/>
      <c r="B112" s="1018"/>
      <c r="C112" s="1046">
        <v>27</v>
      </c>
      <c r="D112" s="1046" t="str">
        <f>Agrol!A142</f>
        <v>Laboratorio Nacional de Suelos acreditado (Validación-Confirmación de análisis básicos químicos, Q-01) viene de una actividad)</v>
      </c>
      <c r="E112" s="1046" t="str">
        <f>Agrol!D142</f>
        <v>Porcentaje</v>
      </c>
      <c r="F112" s="1047">
        <f>Agrol!E142</f>
        <v>1</v>
      </c>
      <c r="G112" s="1046" t="str">
        <f>Agrol!F142</f>
        <v>Determinaciones analíticas acreditadas</v>
      </c>
      <c r="H112" s="1046" t="str">
        <f>Agrol!G142</f>
        <v>Eficacia</v>
      </c>
      <c r="I112" s="42" t="s">
        <v>68</v>
      </c>
      <c r="J112" s="43">
        <f>Agrol!I142</f>
        <v>0</v>
      </c>
      <c r="K112" s="43">
        <f>Agrol!J142</f>
        <v>0</v>
      </c>
      <c r="L112" s="43">
        <f>Agrol!K142</f>
        <v>0.25</v>
      </c>
      <c r="M112" s="43">
        <f>Agrol!L142</f>
        <v>0</v>
      </c>
      <c r="N112" s="43">
        <f>Agrol!M142</f>
        <v>0</v>
      </c>
      <c r="O112" s="43">
        <f>Agrol!N142</f>
        <v>0.25</v>
      </c>
      <c r="P112" s="43">
        <f>Agrol!O142</f>
        <v>0</v>
      </c>
      <c r="Q112" s="43">
        <f>Agrol!P142</f>
        <v>0</v>
      </c>
      <c r="R112" s="43">
        <f>Agrol!Q142</f>
        <v>0.25</v>
      </c>
      <c r="S112" s="43">
        <f>Agrol!R142</f>
        <v>0</v>
      </c>
      <c r="T112" s="43">
        <f>Agrol!S142</f>
        <v>0</v>
      </c>
      <c r="U112" s="43">
        <f>Agrol!T142</f>
        <v>0.25</v>
      </c>
      <c r="V112" s="57">
        <f t="shared" ref="V112:V113" si="52">SUM(J112:U112)</f>
        <v>1</v>
      </c>
      <c r="W112" s="1051">
        <f>Agrol!V142</f>
        <v>0.05</v>
      </c>
      <c r="X112" s="1052">
        <f>IF(OR(V113=0,W112=0),0,(V113/V112*W112))</f>
        <v>1.9000000000000003E-2</v>
      </c>
      <c r="Y112" s="1018"/>
      <c r="Z112" s="1018"/>
      <c r="AA112" s="1"/>
    </row>
    <row r="113" spans="1:27" ht="31.5" customHeight="1">
      <c r="A113" s="1018"/>
      <c r="B113" s="1018"/>
      <c r="C113" s="1018"/>
      <c r="D113" s="1018"/>
      <c r="E113" s="1018"/>
      <c r="F113" s="1018"/>
      <c r="G113" s="1018"/>
      <c r="H113" s="1018"/>
      <c r="I113" s="46" t="s">
        <v>69</v>
      </c>
      <c r="J113" s="43">
        <f>Agrol!I143</f>
        <v>0</v>
      </c>
      <c r="K113" s="43">
        <f>Agrol!J143</f>
        <v>0</v>
      </c>
      <c r="L113" s="43">
        <f>Agrol!K143</f>
        <v>0.1</v>
      </c>
      <c r="M113" s="43">
        <f>Agrol!L143</f>
        <v>0</v>
      </c>
      <c r="N113" s="43">
        <f>Agrol!M143</f>
        <v>0</v>
      </c>
      <c r="O113" s="43">
        <f>Agrol!N143</f>
        <v>0.11</v>
      </c>
      <c r="P113" s="43">
        <f>Agrol!O143</f>
        <v>0</v>
      </c>
      <c r="Q113" s="43">
        <f>Agrol!P143</f>
        <v>0</v>
      </c>
      <c r="R113" s="43">
        <f>Agrol!Q143</f>
        <v>0.11</v>
      </c>
      <c r="S113" s="43">
        <f>Agrol!R143</f>
        <v>0</v>
      </c>
      <c r="T113" s="43">
        <f>Agrol!S143</f>
        <v>0</v>
      </c>
      <c r="U113" s="43">
        <f>Agrol!T143</f>
        <v>0.06</v>
      </c>
      <c r="V113" s="58">
        <f t="shared" si="52"/>
        <v>0.38</v>
      </c>
      <c r="W113" s="1008"/>
      <c r="X113" s="1008"/>
      <c r="Y113" s="1018"/>
      <c r="Z113" s="1018"/>
      <c r="AA113" s="1"/>
    </row>
    <row r="114" spans="1:27" ht="15.75" customHeight="1">
      <c r="A114" s="1018"/>
      <c r="B114" s="1018"/>
      <c r="C114" s="1008"/>
      <c r="D114" s="1008"/>
      <c r="E114" s="1008"/>
      <c r="F114" s="1008"/>
      <c r="G114" s="1008"/>
      <c r="H114" s="1008"/>
      <c r="I114" s="51" t="s">
        <v>10</v>
      </c>
      <c r="J114" s="52">
        <f t="shared" ref="J114:V114" si="53">IF(OR(J112=0,J113=0),0,J113/J112)</f>
        <v>0</v>
      </c>
      <c r="K114" s="52">
        <f t="shared" si="53"/>
        <v>0</v>
      </c>
      <c r="L114" s="52">
        <f t="shared" si="53"/>
        <v>0.4</v>
      </c>
      <c r="M114" s="52">
        <f t="shared" si="53"/>
        <v>0</v>
      </c>
      <c r="N114" s="52">
        <f t="shared" si="53"/>
        <v>0</v>
      </c>
      <c r="O114" s="52">
        <f t="shared" si="53"/>
        <v>0.44</v>
      </c>
      <c r="P114" s="52">
        <f t="shared" si="53"/>
        <v>0</v>
      </c>
      <c r="Q114" s="52">
        <f t="shared" si="53"/>
        <v>0</v>
      </c>
      <c r="R114" s="52">
        <f t="shared" si="53"/>
        <v>0.44</v>
      </c>
      <c r="S114" s="52">
        <f t="shared" si="53"/>
        <v>0</v>
      </c>
      <c r="T114" s="52">
        <f t="shared" si="53"/>
        <v>0</v>
      </c>
      <c r="U114" s="52">
        <f t="shared" si="53"/>
        <v>0.24</v>
      </c>
      <c r="V114" s="52">
        <f t="shared" si="53"/>
        <v>0.38</v>
      </c>
      <c r="W114" s="51"/>
      <c r="X114" s="51"/>
      <c r="Y114" s="1018"/>
      <c r="Z114" s="1018"/>
      <c r="AA114" s="1"/>
    </row>
    <row r="115" spans="1:27" ht="15.75" customHeight="1">
      <c r="A115" s="1018"/>
      <c r="B115" s="1018"/>
      <c r="C115" s="1046">
        <v>28</v>
      </c>
      <c r="D115" s="1046" t="str">
        <f>Agrol!A154</f>
        <v>Museo Nacional de Suelos ampliado (NUEVO PRODUCTO)</v>
      </c>
      <c r="E115" s="1046" t="str">
        <f>Agrol!D154</f>
        <v>Porcentaje</v>
      </c>
      <c r="F115" s="1047">
        <f>Agrol!E154</f>
        <v>1</v>
      </c>
      <c r="G115" s="1046" t="str">
        <f>Agrol!F154</f>
        <v>Museo Nacional de Suelos ampliado</v>
      </c>
      <c r="H115" s="1046" t="str">
        <f>Agrol!G154</f>
        <v>Eficacia</v>
      </c>
      <c r="I115" s="42" t="s">
        <v>68</v>
      </c>
      <c r="J115" s="43">
        <f>Agrol!I154</f>
        <v>0</v>
      </c>
      <c r="K115" s="43">
        <f>Agrol!J154</f>
        <v>0</v>
      </c>
      <c r="L115" s="43">
        <f>Agrol!K154</f>
        <v>0</v>
      </c>
      <c r="M115" s="43">
        <f>Agrol!L154</f>
        <v>0</v>
      </c>
      <c r="N115" s="43">
        <f>Agrol!M154</f>
        <v>0</v>
      </c>
      <c r="O115" s="43">
        <f>Agrol!N154</f>
        <v>0.1</v>
      </c>
      <c r="P115" s="43">
        <f>Agrol!O154</f>
        <v>0.15</v>
      </c>
      <c r="Q115" s="43">
        <f>Agrol!P154</f>
        <v>0.2</v>
      </c>
      <c r="R115" s="43">
        <f>Agrol!Q154</f>
        <v>0.2</v>
      </c>
      <c r="S115" s="43">
        <f>Agrol!R154</f>
        <v>0.2</v>
      </c>
      <c r="T115" s="43">
        <f>Agrol!S154</f>
        <v>0.1</v>
      </c>
      <c r="U115" s="43">
        <f>Agrol!T154</f>
        <v>0.05</v>
      </c>
      <c r="V115" s="57">
        <f t="shared" ref="V115:V116" si="54">SUM(J115:U115)</f>
        <v>1</v>
      </c>
      <c r="W115" s="1051">
        <f>Agrol!V154</f>
        <v>0.05</v>
      </c>
      <c r="X115" s="1052">
        <f>IF(OR(V116=0,W115=0),0,(V116/V115*W115))</f>
        <v>0.05</v>
      </c>
      <c r="Y115" s="1018"/>
      <c r="Z115" s="1018"/>
      <c r="AA115" s="1"/>
    </row>
    <row r="116" spans="1:27" ht="15.75" customHeight="1">
      <c r="A116" s="1018"/>
      <c r="B116" s="1018"/>
      <c r="C116" s="1018"/>
      <c r="D116" s="1018"/>
      <c r="E116" s="1018"/>
      <c r="F116" s="1018"/>
      <c r="G116" s="1018"/>
      <c r="H116" s="1018"/>
      <c r="I116" s="46" t="s">
        <v>69</v>
      </c>
      <c r="J116" s="43">
        <f>Agrol!I155</f>
        <v>0</v>
      </c>
      <c r="K116" s="43">
        <f>Agrol!J155</f>
        <v>0</v>
      </c>
      <c r="L116" s="43">
        <f>Agrol!K155</f>
        <v>0</v>
      </c>
      <c r="M116" s="43">
        <f>Agrol!L155</f>
        <v>0</v>
      </c>
      <c r="N116" s="43">
        <f>Agrol!M155</f>
        <v>0</v>
      </c>
      <c r="O116" s="43">
        <f>Agrol!N155</f>
        <v>0.1</v>
      </c>
      <c r="P116" s="43">
        <f>Agrol!O155</f>
        <v>0.15</v>
      </c>
      <c r="Q116" s="43">
        <f>Agrol!P155</f>
        <v>0.2</v>
      </c>
      <c r="R116" s="43">
        <f>Agrol!Q155</f>
        <v>0.2</v>
      </c>
      <c r="S116" s="43">
        <f>Agrol!R155</f>
        <v>0.2</v>
      </c>
      <c r="T116" s="43">
        <f>Agrol!S155</f>
        <v>0.1</v>
      </c>
      <c r="U116" s="43">
        <f>Agrol!T155</f>
        <v>0.05</v>
      </c>
      <c r="V116" s="58">
        <f t="shared" si="54"/>
        <v>1</v>
      </c>
      <c r="W116" s="1008"/>
      <c r="X116" s="1008"/>
      <c r="Y116" s="1018"/>
      <c r="Z116" s="1018"/>
      <c r="AA116" s="1"/>
    </row>
    <row r="117" spans="1:27" ht="15.75" customHeight="1">
      <c r="A117" s="1008"/>
      <c r="B117" s="1008"/>
      <c r="C117" s="1008"/>
      <c r="D117" s="1008"/>
      <c r="E117" s="1008"/>
      <c r="F117" s="1008"/>
      <c r="G117" s="1008"/>
      <c r="H117" s="1008"/>
      <c r="I117" s="51" t="s">
        <v>10</v>
      </c>
      <c r="J117" s="52">
        <f t="shared" ref="J117:V117" si="55">IF(OR(J115=0,J116=0),0,J116/J115)</f>
        <v>0</v>
      </c>
      <c r="K117" s="52">
        <f t="shared" si="55"/>
        <v>0</v>
      </c>
      <c r="L117" s="52">
        <f t="shared" si="55"/>
        <v>0</v>
      </c>
      <c r="M117" s="52">
        <f t="shared" si="55"/>
        <v>0</v>
      </c>
      <c r="N117" s="52">
        <f t="shared" si="55"/>
        <v>0</v>
      </c>
      <c r="O117" s="52">
        <f t="shared" si="55"/>
        <v>1</v>
      </c>
      <c r="P117" s="52">
        <f t="shared" si="55"/>
        <v>1</v>
      </c>
      <c r="Q117" s="52">
        <f t="shared" si="55"/>
        <v>1</v>
      </c>
      <c r="R117" s="52">
        <f t="shared" si="55"/>
        <v>1</v>
      </c>
      <c r="S117" s="52">
        <f t="shared" si="55"/>
        <v>1</v>
      </c>
      <c r="T117" s="52">
        <f t="shared" si="55"/>
        <v>1</v>
      </c>
      <c r="U117" s="52">
        <f t="shared" si="55"/>
        <v>1</v>
      </c>
      <c r="V117" s="52">
        <f t="shared" si="55"/>
        <v>1</v>
      </c>
      <c r="W117" s="51"/>
      <c r="X117" s="51"/>
      <c r="Y117" s="1008"/>
      <c r="Z117" s="1008"/>
      <c r="AA117" s="1"/>
    </row>
    <row r="118" spans="1:27" ht="33.75">
      <c r="A118" s="35" t="s">
        <v>1</v>
      </c>
      <c r="B118" s="36" t="s">
        <v>52</v>
      </c>
      <c r="C118" s="35"/>
      <c r="D118" s="35" t="s">
        <v>2</v>
      </c>
      <c r="E118" s="35" t="s">
        <v>3</v>
      </c>
      <c r="F118" s="35" t="s">
        <v>4</v>
      </c>
      <c r="G118" s="35" t="s">
        <v>5</v>
      </c>
      <c r="H118" s="37" t="s">
        <v>6</v>
      </c>
      <c r="I118" s="35" t="s">
        <v>53</v>
      </c>
      <c r="J118" s="35" t="s">
        <v>54</v>
      </c>
      <c r="K118" s="35" t="s">
        <v>55</v>
      </c>
      <c r="L118" s="35" t="s">
        <v>56</v>
      </c>
      <c r="M118" s="35" t="s">
        <v>57</v>
      </c>
      <c r="N118" s="35" t="s">
        <v>58</v>
      </c>
      <c r="O118" s="35" t="s">
        <v>59</v>
      </c>
      <c r="P118" s="35" t="s">
        <v>60</v>
      </c>
      <c r="Q118" s="35" t="s">
        <v>61</v>
      </c>
      <c r="R118" s="35" t="s">
        <v>62</v>
      </c>
      <c r="S118" s="35" t="s">
        <v>63</v>
      </c>
      <c r="T118" s="35" t="s">
        <v>64</v>
      </c>
      <c r="U118" s="35" t="s">
        <v>65</v>
      </c>
      <c r="V118" s="35" t="s">
        <v>66</v>
      </c>
      <c r="W118" s="38" t="s">
        <v>52</v>
      </c>
      <c r="X118" s="39" t="s">
        <v>44</v>
      </c>
      <c r="Y118" s="40" t="s">
        <v>45</v>
      </c>
      <c r="Z118" s="41" t="s">
        <v>67</v>
      </c>
      <c r="AA118" s="1"/>
    </row>
    <row r="119" spans="1:27" ht="15.75" customHeight="1">
      <c r="A119" s="1062" t="str">
        <f>Catas!D4</f>
        <v>GESTIÓN CATASTRAL</v>
      </c>
      <c r="B119" s="1063">
        <f>Catas!W4</f>
        <v>6.4500000000000002E-2</v>
      </c>
      <c r="C119" s="1046">
        <v>29</v>
      </c>
      <c r="D119" s="1046" t="str">
        <f>Catas!A12</f>
        <v>Avalúos elaborados 2019</v>
      </c>
      <c r="E119" s="1046" t="str">
        <f>Catas!D12</f>
        <v>Número</v>
      </c>
      <c r="F119" s="1046">
        <f>Catas!E12</f>
        <v>7021</v>
      </c>
      <c r="G119" s="1046" t="str">
        <f>Catas!F12</f>
        <v>Número de avalúos elaborados en el periodo</v>
      </c>
      <c r="H119" s="1046" t="str">
        <f>Catas!G12</f>
        <v>EFICACIA</v>
      </c>
      <c r="I119" s="42" t="s">
        <v>68</v>
      </c>
      <c r="J119" s="59">
        <f>Catas!I12</f>
        <v>44</v>
      </c>
      <c r="K119" s="59">
        <f>Catas!J12</f>
        <v>112</v>
      </c>
      <c r="L119" s="59">
        <f>Catas!K12</f>
        <v>27</v>
      </c>
      <c r="M119" s="59">
        <f>Catas!L12</f>
        <v>116</v>
      </c>
      <c r="N119" s="59">
        <f>Catas!M12</f>
        <v>151</v>
      </c>
      <c r="O119" s="59">
        <f>Catas!N12</f>
        <v>160</v>
      </c>
      <c r="P119" s="59">
        <f>Catas!O12</f>
        <v>202</v>
      </c>
      <c r="Q119" s="59">
        <f>Catas!P12</f>
        <v>239</v>
      </c>
      <c r="R119" s="59">
        <f>Catas!Q12</f>
        <v>246</v>
      </c>
      <c r="S119" s="59">
        <f>Catas!R12</f>
        <v>2285</v>
      </c>
      <c r="T119" s="59">
        <f>Catas!S12</f>
        <v>3207</v>
      </c>
      <c r="U119" s="59">
        <f>Catas!T12</f>
        <v>232</v>
      </c>
      <c r="V119" s="60">
        <f t="shared" ref="V119:V120" si="56">SUM(J119:U119)</f>
        <v>7021</v>
      </c>
      <c r="W119" s="1051">
        <f>Catas!V12</f>
        <v>0.1</v>
      </c>
      <c r="X119" s="1052">
        <f>IF(OR(V120=0,W119=0),0,(V120/V119*W119))</f>
        <v>9.8532972511038319E-2</v>
      </c>
      <c r="Y119" s="1054">
        <f>X119+X122+X125+X128+X131+X134+X137+X140+X143+X146+X149+X152</f>
        <v>1.0916483348964368</v>
      </c>
      <c r="Z119" s="1055">
        <f>Y119*B119</f>
        <v>7.0411317600820172E-2</v>
      </c>
      <c r="AA119" s="1"/>
    </row>
    <row r="120" spans="1:27" ht="15.75" customHeight="1">
      <c r="A120" s="1018"/>
      <c r="B120" s="1018"/>
      <c r="C120" s="1018"/>
      <c r="D120" s="1018"/>
      <c r="E120" s="1018"/>
      <c r="F120" s="1018"/>
      <c r="G120" s="1018"/>
      <c r="H120" s="1018"/>
      <c r="I120" s="46" t="s">
        <v>69</v>
      </c>
      <c r="J120" s="61">
        <f>Catas!I13</f>
        <v>41</v>
      </c>
      <c r="K120" s="61">
        <f>Catas!J13</f>
        <v>20</v>
      </c>
      <c r="L120" s="61">
        <f>Catas!K13</f>
        <v>8</v>
      </c>
      <c r="M120" s="61">
        <f>Catas!L13</f>
        <v>41</v>
      </c>
      <c r="N120" s="61">
        <f>Catas!M13</f>
        <v>46</v>
      </c>
      <c r="O120" s="61">
        <f>Catas!N13</f>
        <v>105</v>
      </c>
      <c r="P120" s="61">
        <f>Catas!O13</f>
        <v>95</v>
      </c>
      <c r="Q120" s="61">
        <f>Catas!P13</f>
        <v>474</v>
      </c>
      <c r="R120" s="61">
        <f>Catas!Q13</f>
        <v>124</v>
      </c>
      <c r="S120" s="61">
        <f>Catas!R13</f>
        <v>1938</v>
      </c>
      <c r="T120" s="61">
        <f>Catas!S13</f>
        <v>3361</v>
      </c>
      <c r="U120" s="61">
        <f>Catas!T13</f>
        <v>665</v>
      </c>
      <c r="V120" s="62">
        <f t="shared" si="56"/>
        <v>6918</v>
      </c>
      <c r="W120" s="1008"/>
      <c r="X120" s="1008"/>
      <c r="Y120" s="1018"/>
      <c r="Z120" s="1018"/>
      <c r="AA120" s="1"/>
    </row>
    <row r="121" spans="1:27" ht="15.75" customHeight="1">
      <c r="A121" s="1018"/>
      <c r="B121" s="1018"/>
      <c r="C121" s="1008"/>
      <c r="D121" s="1008"/>
      <c r="E121" s="1008"/>
      <c r="F121" s="1008"/>
      <c r="G121" s="1008"/>
      <c r="H121" s="1008"/>
      <c r="I121" s="51" t="s">
        <v>10</v>
      </c>
      <c r="J121" s="52">
        <f t="shared" ref="J121:V121" si="57">IF(OR(J119=0,J120=0),0,J120/J119)</f>
        <v>0.93181818181818177</v>
      </c>
      <c r="K121" s="52">
        <f t="shared" si="57"/>
        <v>0.17857142857142858</v>
      </c>
      <c r="L121" s="52">
        <f t="shared" si="57"/>
        <v>0.29629629629629628</v>
      </c>
      <c r="M121" s="52">
        <f t="shared" si="57"/>
        <v>0.35344827586206895</v>
      </c>
      <c r="N121" s="52">
        <f t="shared" si="57"/>
        <v>0.30463576158940397</v>
      </c>
      <c r="O121" s="52">
        <f t="shared" si="57"/>
        <v>0.65625</v>
      </c>
      <c r="P121" s="52">
        <f t="shared" si="57"/>
        <v>0.47029702970297027</v>
      </c>
      <c r="Q121" s="52">
        <f t="shared" si="57"/>
        <v>1.9832635983263598</v>
      </c>
      <c r="R121" s="52">
        <f t="shared" si="57"/>
        <v>0.50406504065040647</v>
      </c>
      <c r="S121" s="52">
        <f t="shared" si="57"/>
        <v>0.84814004376367613</v>
      </c>
      <c r="T121" s="52">
        <f t="shared" si="57"/>
        <v>1.0480199563454942</v>
      </c>
      <c r="U121" s="52">
        <f t="shared" si="57"/>
        <v>2.8663793103448274</v>
      </c>
      <c r="V121" s="52">
        <f t="shared" si="57"/>
        <v>0.98532972511038308</v>
      </c>
      <c r="W121" s="51"/>
      <c r="X121" s="51"/>
      <c r="Y121" s="1018"/>
      <c r="Z121" s="1018"/>
      <c r="AA121" s="1"/>
    </row>
    <row r="122" spans="1:27" ht="58.5" customHeight="1">
      <c r="A122" s="1018"/>
      <c r="B122" s="1018"/>
      <c r="C122" s="1046">
        <v>30</v>
      </c>
      <c r="D122" s="1046" t="str">
        <f>Catas!A20</f>
        <v>Lineamientos y procedimientos para la implementación y aplicación de la  Resolución conjunta SNR No. 5204 IGAC No. 479 de 2019 la cual modifica parcialmente la Resolución No. 1732 IGAC No. 221 de 2018 y Resolución No. 193 de 2014.</v>
      </c>
      <c r="E122" s="1046" t="str">
        <f>Catas!D20</f>
        <v>Porcentaje</v>
      </c>
      <c r="F122" s="1046">
        <f>Catas!E20</f>
        <v>100</v>
      </c>
      <c r="G122" s="1046" t="str">
        <f>Catas!F20</f>
        <v>Porcentaje de avance en la elaboración de lineamientos y procedimientos para la aplicación de la Resolución conjunta SNR No. 5204 IGAC No. 479 de 2019 la cual modifica parcialmente la Resolución No. 1732 IGAC No. 221 de 2018 y Resolución No. 193 de 2014.</v>
      </c>
      <c r="H122" s="1046" t="str">
        <f>Catas!G20</f>
        <v>EFICACIA</v>
      </c>
      <c r="I122" s="42" t="s">
        <v>68</v>
      </c>
      <c r="J122" s="43">
        <f>Catas!I20</f>
        <v>7.1000000000000004E-3</v>
      </c>
      <c r="K122" s="43">
        <f>Catas!J20</f>
        <v>2.8500000000000004E-2</v>
      </c>
      <c r="L122" s="43">
        <f>Catas!K20</f>
        <v>3.9400000000000004E-2</v>
      </c>
      <c r="M122" s="43">
        <f>Catas!L20</f>
        <v>4.6500000000000007E-2</v>
      </c>
      <c r="N122" s="43">
        <f>Catas!M20</f>
        <v>4.7250000000000007E-2</v>
      </c>
      <c r="O122" s="43">
        <f>Catas!N20</f>
        <v>0.16725000000000001</v>
      </c>
      <c r="P122" s="43">
        <f>Catas!O20</f>
        <v>0.20350000000000001</v>
      </c>
      <c r="Q122" s="43">
        <f>Catas!P20</f>
        <v>0.13600000000000001</v>
      </c>
      <c r="R122" s="43">
        <f>Catas!Q20</f>
        <v>0.10199999999999999</v>
      </c>
      <c r="S122" s="43">
        <f>Catas!R20</f>
        <v>9.7500000000000003E-2</v>
      </c>
      <c r="T122" s="43">
        <f>Catas!S20</f>
        <v>8.6250000000000007E-2</v>
      </c>
      <c r="U122" s="43">
        <f>Catas!T20</f>
        <v>3.8750000000000007E-2</v>
      </c>
      <c r="V122" s="57">
        <f t="shared" ref="V122:V123" si="58">SUM(J122:U122)</f>
        <v>1.0000000000000002</v>
      </c>
      <c r="W122" s="1051">
        <f>Catas!V20</f>
        <v>0.1</v>
      </c>
      <c r="X122" s="1052">
        <f>IF(OR(V123=0,W122=0),0,(V123/V122*W122))</f>
        <v>0.10007499999999998</v>
      </c>
      <c r="Y122" s="1018"/>
      <c r="Z122" s="1018"/>
      <c r="AA122" s="1"/>
    </row>
    <row r="123" spans="1:27" ht="58.5" customHeight="1">
      <c r="A123" s="1018"/>
      <c r="B123" s="1018"/>
      <c r="C123" s="1018"/>
      <c r="D123" s="1018"/>
      <c r="E123" s="1018"/>
      <c r="F123" s="1018"/>
      <c r="G123" s="1018"/>
      <c r="H123" s="1018"/>
      <c r="I123" s="66" t="s">
        <v>69</v>
      </c>
      <c r="J123" s="47">
        <f>Catas!I21</f>
        <v>7.1000000000000004E-3</v>
      </c>
      <c r="K123" s="47">
        <f>Catas!J21</f>
        <v>2.8500000000000004E-2</v>
      </c>
      <c r="L123" s="47">
        <f>Catas!K21</f>
        <v>3.9400000000000004E-2</v>
      </c>
      <c r="M123" s="47">
        <f>Catas!L21</f>
        <v>4.6500000000000007E-2</v>
      </c>
      <c r="N123" s="47">
        <f>Catas!M21</f>
        <v>4.7250000000000007E-2</v>
      </c>
      <c r="O123" s="47">
        <f>Catas!N21</f>
        <v>0.16700000000000001</v>
      </c>
      <c r="P123" s="47">
        <f>Catas!O21</f>
        <v>0.20399999999999999</v>
      </c>
      <c r="Q123" s="47">
        <f>Catas!P21</f>
        <v>0.13600000000000001</v>
      </c>
      <c r="R123" s="47">
        <f>Catas!Q21</f>
        <v>0.10199999999999999</v>
      </c>
      <c r="S123" s="47">
        <f>Catas!R21</f>
        <v>9.8000000000000004E-2</v>
      </c>
      <c r="T123" s="47">
        <f>Catas!S21</f>
        <v>8.5999999999999993E-2</v>
      </c>
      <c r="U123" s="47">
        <f>Catas!T21</f>
        <v>3.9E-2</v>
      </c>
      <c r="V123" s="58">
        <f t="shared" si="58"/>
        <v>1.00075</v>
      </c>
      <c r="W123" s="1008"/>
      <c r="X123" s="1008"/>
      <c r="Y123" s="1018"/>
      <c r="Z123" s="1018"/>
      <c r="AA123" s="1"/>
    </row>
    <row r="124" spans="1:27" ht="15.75" customHeight="1">
      <c r="A124" s="1018"/>
      <c r="B124" s="1018"/>
      <c r="C124" s="1008"/>
      <c r="D124" s="1008"/>
      <c r="E124" s="1008"/>
      <c r="F124" s="1008"/>
      <c r="G124" s="1008"/>
      <c r="H124" s="1008"/>
      <c r="I124" s="51" t="s">
        <v>10</v>
      </c>
      <c r="J124" s="52">
        <f t="shared" ref="J124:V124" si="59">IF(OR(J122=0,J123=0),0,J123/J122)</f>
        <v>1</v>
      </c>
      <c r="K124" s="52">
        <f t="shared" si="59"/>
        <v>1</v>
      </c>
      <c r="L124" s="52">
        <f t="shared" si="59"/>
        <v>1</v>
      </c>
      <c r="M124" s="52">
        <f t="shared" si="59"/>
        <v>1</v>
      </c>
      <c r="N124" s="52">
        <f t="shared" si="59"/>
        <v>1</v>
      </c>
      <c r="O124" s="52">
        <f t="shared" si="59"/>
        <v>0.99850523168908822</v>
      </c>
      <c r="P124" s="52">
        <f t="shared" si="59"/>
        <v>1.0024570024570023</v>
      </c>
      <c r="Q124" s="52">
        <f t="shared" si="59"/>
        <v>1</v>
      </c>
      <c r="R124" s="52">
        <f t="shared" si="59"/>
        <v>1</v>
      </c>
      <c r="S124" s="52">
        <f t="shared" si="59"/>
        <v>1.0051282051282051</v>
      </c>
      <c r="T124" s="52">
        <f t="shared" si="59"/>
        <v>0.99710144927536215</v>
      </c>
      <c r="U124" s="52">
        <f t="shared" si="59"/>
        <v>1.0064516129032257</v>
      </c>
      <c r="V124" s="52">
        <f t="shared" si="59"/>
        <v>1.0007499999999998</v>
      </c>
      <c r="W124" s="51"/>
      <c r="X124" s="51"/>
      <c r="Y124" s="1018"/>
      <c r="Z124" s="1018"/>
      <c r="AA124" s="1"/>
    </row>
    <row r="125" spans="1:27" ht="31.5" customHeight="1">
      <c r="A125" s="1018"/>
      <c r="B125" s="1018"/>
      <c r="C125" s="1046">
        <v>31</v>
      </c>
      <c r="D125" s="1046" t="str">
        <f>Catas!A40</f>
        <v>Documentos de competencia del IGAC, relacionados a la implementación de la política de Catastro Multipropósito</v>
      </c>
      <c r="E125" s="1046" t="str">
        <f>Catas!D40</f>
        <v>Porcentaje</v>
      </c>
      <c r="F125" s="1046">
        <f>Catas!E40</f>
        <v>100</v>
      </c>
      <c r="G125" s="1046" t="str">
        <f>Catas!F40</f>
        <v>Avance en la generación de documentos a cargo del IGAC, relacionados con Catastro Multipropósito</v>
      </c>
      <c r="H125" s="1046" t="str">
        <f>Catas!G40</f>
        <v>EFICACIA</v>
      </c>
      <c r="I125" s="42" t="s">
        <v>68</v>
      </c>
      <c r="J125" s="43">
        <f>Catas!I40</f>
        <v>0</v>
      </c>
      <c r="K125" s="43">
        <f>Catas!J40</f>
        <v>5.8522000000000005E-2</v>
      </c>
      <c r="L125" s="43">
        <f>Catas!K40</f>
        <v>0.13880300000000001</v>
      </c>
      <c r="M125" s="43">
        <f>Catas!L40</f>
        <v>0.12937799999999999</v>
      </c>
      <c r="N125" s="43">
        <f>Catas!M40</f>
        <v>0.15554999999999999</v>
      </c>
      <c r="O125" s="43">
        <f>Catas!N40</f>
        <v>0.13456400000000002</v>
      </c>
      <c r="P125" s="43">
        <f>Catas!O40</f>
        <v>0.11021400000000001</v>
      </c>
      <c r="Q125" s="43">
        <f>Catas!P40</f>
        <v>8.766400000000002E-2</v>
      </c>
      <c r="R125" s="43">
        <f>Catas!Q40</f>
        <v>6.7553000000000016E-2</v>
      </c>
      <c r="S125" s="43">
        <f>Catas!R40</f>
        <v>6.7553000000000016E-2</v>
      </c>
      <c r="T125" s="43">
        <f>Catas!S40</f>
        <v>2.5092E-2</v>
      </c>
      <c r="U125" s="43">
        <f>Catas!T40</f>
        <v>2.5092E-2</v>
      </c>
      <c r="V125" s="57">
        <f t="shared" ref="V125:V126" si="60">SUM(J125:U125)</f>
        <v>0.99998500000000012</v>
      </c>
      <c r="W125" s="1051">
        <f>Catas!V40</f>
        <v>0.1</v>
      </c>
      <c r="X125" s="1052">
        <f>IF(OR(V126=0,W125=0),0,(V126/V125*W125))</f>
        <v>0.10005790086851302</v>
      </c>
      <c r="Y125" s="1018"/>
      <c r="Z125" s="1018"/>
      <c r="AA125" s="1"/>
    </row>
    <row r="126" spans="1:27" ht="31.5" customHeight="1">
      <c r="A126" s="1018"/>
      <c r="B126" s="1018"/>
      <c r="C126" s="1018"/>
      <c r="D126" s="1018"/>
      <c r="E126" s="1018"/>
      <c r="F126" s="1018"/>
      <c r="G126" s="1018"/>
      <c r="H126" s="1018"/>
      <c r="I126" s="66" t="s">
        <v>69</v>
      </c>
      <c r="J126" s="47">
        <f>Catas!I41</f>
        <v>0</v>
      </c>
      <c r="K126" s="47">
        <f>Catas!J41</f>
        <v>5.9000000000000004E-2</v>
      </c>
      <c r="L126" s="47">
        <f>Catas!K41</f>
        <v>0.13900000000000001</v>
      </c>
      <c r="M126" s="47">
        <f>Catas!L41</f>
        <v>0.128</v>
      </c>
      <c r="N126" s="47">
        <f>Catas!M41</f>
        <v>0.156</v>
      </c>
      <c r="O126" s="47">
        <f>Catas!N41</f>
        <v>0.13456400000000002</v>
      </c>
      <c r="P126" s="47">
        <f>Catas!O41</f>
        <v>0.11</v>
      </c>
      <c r="Q126" s="47">
        <f>Catas!P41</f>
        <v>8.7999999999999995E-2</v>
      </c>
      <c r="R126" s="47">
        <f>Catas!Q41</f>
        <v>6.8000000000000005E-2</v>
      </c>
      <c r="S126" s="47">
        <f>Catas!R41</f>
        <v>6.8000000000000005E-2</v>
      </c>
      <c r="T126" s="47">
        <f>Catas!S41</f>
        <v>2.5000000000000001E-2</v>
      </c>
      <c r="U126" s="47">
        <f>Catas!T41</f>
        <v>2.5000000000000001E-2</v>
      </c>
      <c r="V126" s="58">
        <f t="shared" si="60"/>
        <v>1.000564</v>
      </c>
      <c r="W126" s="1008"/>
      <c r="X126" s="1008"/>
      <c r="Y126" s="1018"/>
      <c r="Z126" s="1018"/>
      <c r="AA126" s="1"/>
    </row>
    <row r="127" spans="1:27" ht="15.75" customHeight="1">
      <c r="A127" s="1018"/>
      <c r="B127" s="1018"/>
      <c r="C127" s="1008"/>
      <c r="D127" s="1008"/>
      <c r="E127" s="1008"/>
      <c r="F127" s="1008"/>
      <c r="G127" s="1008"/>
      <c r="H127" s="1008"/>
      <c r="I127" s="51" t="s">
        <v>10</v>
      </c>
      <c r="J127" s="52">
        <f t="shared" ref="J127:V127" si="61">IF(OR(J125=0,J126=0),0,J126/J125)</f>
        <v>0</v>
      </c>
      <c r="K127" s="52">
        <f t="shared" si="61"/>
        <v>1.0081678684938997</v>
      </c>
      <c r="L127" s="52">
        <f t="shared" si="61"/>
        <v>1.0014192776813182</v>
      </c>
      <c r="M127" s="52">
        <f t="shared" si="61"/>
        <v>0.98934903924933149</v>
      </c>
      <c r="N127" s="52">
        <f t="shared" si="61"/>
        <v>1.0028929604628738</v>
      </c>
      <c r="O127" s="52">
        <f t="shared" si="61"/>
        <v>1</v>
      </c>
      <c r="P127" s="52">
        <f t="shared" si="61"/>
        <v>0.99805832289908714</v>
      </c>
      <c r="Q127" s="52">
        <f t="shared" si="61"/>
        <v>1.0038328162073369</v>
      </c>
      <c r="R127" s="52">
        <f t="shared" si="61"/>
        <v>1.0066170266309415</v>
      </c>
      <c r="S127" s="52">
        <f t="shared" si="61"/>
        <v>1.0066170266309415</v>
      </c>
      <c r="T127" s="52">
        <f t="shared" si="61"/>
        <v>0.99633349274669225</v>
      </c>
      <c r="U127" s="52">
        <f t="shared" si="61"/>
        <v>0.99633349274669225</v>
      </c>
      <c r="V127" s="52">
        <f t="shared" si="61"/>
        <v>1.0005790086851301</v>
      </c>
      <c r="W127" s="51"/>
      <c r="X127" s="51"/>
      <c r="Y127" s="1018"/>
      <c r="Z127" s="1018"/>
      <c r="AA127" s="1"/>
    </row>
    <row r="128" spans="1:27" ht="30" customHeight="1">
      <c r="A128" s="1018"/>
      <c r="B128" s="1018"/>
      <c r="C128" s="1046">
        <v>32</v>
      </c>
      <c r="D128" s="1046" t="str">
        <f>Catas!A56</f>
        <v>Solicitudes y requerimientos en el marco de la Política de Reparación Integral a Víctimas y de sentencias de Restitución de Tierras atendidos</v>
      </c>
      <c r="E128" s="1046" t="str">
        <f>Catas!D56</f>
        <v>Porcentaje</v>
      </c>
      <c r="F128" s="1046">
        <f>Catas!E56</f>
        <v>100</v>
      </c>
      <c r="G128" s="1046" t="str">
        <f>Catas!F56</f>
        <v>Porcentaje de solicitudes y requerimientos en el marco de la Política de Reparación Integral a Víctimas y de sentencias de Restitución de Tierras atendidos</v>
      </c>
      <c r="H128" s="1046" t="str">
        <f>Catas!G56</f>
        <v>EFICACIA</v>
      </c>
      <c r="I128" s="42" t="s">
        <v>68</v>
      </c>
      <c r="J128" s="43">
        <f>Catas!I56</f>
        <v>0</v>
      </c>
      <c r="K128" s="43">
        <f>Catas!J56</f>
        <v>0.05</v>
      </c>
      <c r="L128" s="43">
        <f>Catas!K56</f>
        <v>0.09</v>
      </c>
      <c r="M128" s="43">
        <f>Catas!L56</f>
        <v>0.09</v>
      </c>
      <c r="N128" s="43">
        <f>Catas!M56</f>
        <v>0.09</v>
      </c>
      <c r="O128" s="43">
        <f>Catas!N56</f>
        <v>0.1</v>
      </c>
      <c r="P128" s="43">
        <f>Catas!O56</f>
        <v>0.1</v>
      </c>
      <c r="Q128" s="43">
        <f>Catas!P56</f>
        <v>0.1</v>
      </c>
      <c r="R128" s="43">
        <f>Catas!Q56</f>
        <v>0.1</v>
      </c>
      <c r="S128" s="43">
        <f>Catas!R56</f>
        <v>0.1</v>
      </c>
      <c r="T128" s="43">
        <f>Catas!S56</f>
        <v>0.1</v>
      </c>
      <c r="U128" s="43">
        <f>Catas!T56</f>
        <v>0.08</v>
      </c>
      <c r="V128" s="57">
        <f t="shared" ref="V128:V129" si="62">SUM(J128:U128)</f>
        <v>0.99999999999999989</v>
      </c>
      <c r="W128" s="1051">
        <f>Catas!V56</f>
        <v>0.1</v>
      </c>
      <c r="X128" s="1052">
        <f>IF(OR(V129=0,W128=0),0,(V129/V128*W128))</f>
        <v>9.7299999999999998E-2</v>
      </c>
      <c r="Y128" s="1018"/>
      <c r="Z128" s="1018"/>
      <c r="AA128" s="1"/>
    </row>
    <row r="129" spans="1:27" ht="30" customHeight="1">
      <c r="A129" s="1018"/>
      <c r="B129" s="1018"/>
      <c r="C129" s="1018"/>
      <c r="D129" s="1018"/>
      <c r="E129" s="1018"/>
      <c r="F129" s="1018"/>
      <c r="G129" s="1018"/>
      <c r="H129" s="1018"/>
      <c r="I129" s="66" t="s">
        <v>69</v>
      </c>
      <c r="J129" s="47">
        <f>Catas!I57</f>
        <v>0</v>
      </c>
      <c r="K129" s="47">
        <f>Catas!J57</f>
        <v>2.6000000000000002E-2</v>
      </c>
      <c r="L129" s="47">
        <f>Catas!K57</f>
        <v>9.3000000000000013E-2</v>
      </c>
      <c r="M129" s="47">
        <f>Catas!L57</f>
        <v>0.08</v>
      </c>
      <c r="N129" s="47">
        <f>Catas!M57</f>
        <v>0.08</v>
      </c>
      <c r="O129" s="47">
        <f>Catas!N57</f>
        <v>9.6000000000000002E-2</v>
      </c>
      <c r="P129" s="47">
        <f>Catas!O57</f>
        <v>9.6000000000000002E-2</v>
      </c>
      <c r="Q129" s="47">
        <f>Catas!P57</f>
        <v>0.106</v>
      </c>
      <c r="R129" s="47">
        <f>Catas!Q57</f>
        <v>0.108</v>
      </c>
      <c r="S129" s="47">
        <f>Catas!R57</f>
        <v>0.104</v>
      </c>
      <c r="T129" s="47">
        <f>Catas!S57</f>
        <v>0.114</v>
      </c>
      <c r="U129" s="47">
        <f>Catas!T57</f>
        <v>7.0000000000000007E-2</v>
      </c>
      <c r="V129" s="58">
        <f t="shared" si="62"/>
        <v>0.97299999999999986</v>
      </c>
      <c r="W129" s="1008"/>
      <c r="X129" s="1008"/>
      <c r="Y129" s="1018"/>
      <c r="Z129" s="1018"/>
      <c r="AA129" s="1"/>
    </row>
    <row r="130" spans="1:27" ht="15.75" customHeight="1">
      <c r="A130" s="1018"/>
      <c r="B130" s="1018"/>
      <c r="C130" s="1008"/>
      <c r="D130" s="1008"/>
      <c r="E130" s="1008"/>
      <c r="F130" s="1008"/>
      <c r="G130" s="1008"/>
      <c r="H130" s="1008"/>
      <c r="I130" s="51" t="s">
        <v>10</v>
      </c>
      <c r="J130" s="52">
        <f t="shared" ref="J130:V130" si="63">IF(OR(J128=0,J129=0),0,J129/J128)</f>
        <v>0</v>
      </c>
      <c r="K130" s="52">
        <f t="shared" si="63"/>
        <v>0.52</v>
      </c>
      <c r="L130" s="52">
        <f t="shared" si="63"/>
        <v>1.0333333333333334</v>
      </c>
      <c r="M130" s="52">
        <f t="shared" si="63"/>
        <v>0.88888888888888895</v>
      </c>
      <c r="N130" s="52">
        <f t="shared" si="63"/>
        <v>0.88888888888888895</v>
      </c>
      <c r="O130" s="52">
        <f t="shared" si="63"/>
        <v>0.96</v>
      </c>
      <c r="P130" s="52">
        <f t="shared" si="63"/>
        <v>0.96</v>
      </c>
      <c r="Q130" s="52">
        <f t="shared" si="63"/>
        <v>1.0599999999999998</v>
      </c>
      <c r="R130" s="52">
        <f t="shared" si="63"/>
        <v>1.0799999999999998</v>
      </c>
      <c r="S130" s="52">
        <f t="shared" si="63"/>
        <v>1.0399999999999998</v>
      </c>
      <c r="T130" s="52">
        <f t="shared" si="63"/>
        <v>1.1399999999999999</v>
      </c>
      <c r="U130" s="52">
        <f t="shared" si="63"/>
        <v>0.87500000000000011</v>
      </c>
      <c r="V130" s="52">
        <f t="shared" si="63"/>
        <v>0.97299999999999998</v>
      </c>
      <c r="W130" s="51"/>
      <c r="X130" s="51"/>
      <c r="Y130" s="1018"/>
      <c r="Z130" s="1018"/>
      <c r="AA130" s="1"/>
    </row>
    <row r="131" spans="1:27" ht="15.75" customHeight="1">
      <c r="A131" s="1018"/>
      <c r="B131" s="1018"/>
      <c r="C131" s="1046">
        <v>33</v>
      </c>
      <c r="D131" s="1046" t="str">
        <f>Catas!A70</f>
        <v>Predios actualizados catastralmente</v>
      </c>
      <c r="E131" s="1046" t="str">
        <f>Catas!D70</f>
        <v>Predios rurales</v>
      </c>
      <c r="F131" s="1050">
        <f>Catas!E70</f>
        <v>36678</v>
      </c>
      <c r="G131" s="1046" t="str">
        <f>Catas!F70</f>
        <v>Número de predios rurales en proceso de actualización catastral</v>
      </c>
      <c r="H131" s="1046" t="str">
        <f>Catas!G70</f>
        <v>EFICACIA</v>
      </c>
      <c r="I131" s="42" t="s">
        <v>68</v>
      </c>
      <c r="J131" s="59">
        <f>Catas!I70</f>
        <v>0</v>
      </c>
      <c r="K131" s="59">
        <f>Catas!J70</f>
        <v>0</v>
      </c>
      <c r="L131" s="59">
        <f>Catas!K70</f>
        <v>0</v>
      </c>
      <c r="M131" s="59">
        <f>Catas!L70</f>
        <v>0</v>
      </c>
      <c r="N131" s="59">
        <f>Catas!M70</f>
        <v>0</v>
      </c>
      <c r="O131" s="59">
        <f>Catas!N70</f>
        <v>0</v>
      </c>
      <c r="P131" s="59">
        <f>Catas!O70</f>
        <v>0</v>
      </c>
      <c r="Q131" s="59">
        <f>Catas!P70</f>
        <v>0</v>
      </c>
      <c r="R131" s="59">
        <f>Catas!Q70</f>
        <v>0</v>
      </c>
      <c r="S131" s="59">
        <f>Catas!R70</f>
        <v>0</v>
      </c>
      <c r="T131" s="59">
        <f>Catas!S70</f>
        <v>0</v>
      </c>
      <c r="U131" s="59">
        <f>Catas!T70</f>
        <v>36678</v>
      </c>
      <c r="V131" s="60">
        <f t="shared" ref="V131:V132" si="64">SUM(J131:U131)</f>
        <v>36678</v>
      </c>
      <c r="W131" s="1051">
        <f>Catas!V70</f>
        <v>7.4999999999999997E-2</v>
      </c>
      <c r="X131" s="1052">
        <f>IF(OR(V132=0,W131=0),0,(V132/V131*W131))</f>
        <v>8.7608375592998528E-2</v>
      </c>
      <c r="Y131" s="1018"/>
      <c r="Z131" s="1018"/>
      <c r="AA131" s="1"/>
    </row>
    <row r="132" spans="1:27" ht="15.75" customHeight="1">
      <c r="A132" s="1018"/>
      <c r="B132" s="1018"/>
      <c r="C132" s="1018"/>
      <c r="D132" s="1018"/>
      <c r="E132" s="1018"/>
      <c r="F132" s="1018"/>
      <c r="G132" s="1018"/>
      <c r="H132" s="1018"/>
      <c r="I132" s="66" t="s">
        <v>69</v>
      </c>
      <c r="J132" s="61">
        <f>Catas!I71</f>
        <v>0</v>
      </c>
      <c r="K132" s="61">
        <f>Catas!J71</f>
        <v>0</v>
      </c>
      <c r="L132" s="61">
        <f>Catas!K71</f>
        <v>0</v>
      </c>
      <c r="M132" s="61">
        <f>Catas!L71</f>
        <v>0</v>
      </c>
      <c r="N132" s="61">
        <f>Catas!M71</f>
        <v>0</v>
      </c>
      <c r="O132" s="61">
        <f>Catas!N71</f>
        <v>0</v>
      </c>
      <c r="P132" s="61">
        <f>Catas!O71</f>
        <v>0</v>
      </c>
      <c r="Q132" s="61">
        <f>Catas!P71</f>
        <v>0</v>
      </c>
      <c r="R132" s="61">
        <f>Catas!Q71</f>
        <v>0</v>
      </c>
      <c r="S132" s="61">
        <f>Catas!R71</f>
        <v>0</v>
      </c>
      <c r="T132" s="61">
        <f>Catas!S71</f>
        <v>0</v>
      </c>
      <c r="U132" s="61">
        <f>Catas!T71</f>
        <v>42844</v>
      </c>
      <c r="V132" s="62">
        <f t="shared" si="64"/>
        <v>42844</v>
      </c>
      <c r="W132" s="1008"/>
      <c r="X132" s="1008"/>
      <c r="Y132" s="1018"/>
      <c r="Z132" s="1018"/>
      <c r="AA132" s="1"/>
    </row>
    <row r="133" spans="1:27" ht="15.75" customHeight="1">
      <c r="A133" s="1018"/>
      <c r="B133" s="1018"/>
      <c r="C133" s="1008"/>
      <c r="D133" s="1018"/>
      <c r="E133" s="1008"/>
      <c r="F133" s="1008"/>
      <c r="G133" s="1008"/>
      <c r="H133" s="1008"/>
      <c r="I133" s="51" t="s">
        <v>10</v>
      </c>
      <c r="J133" s="52">
        <f t="shared" ref="J133:V133" si="65">IF(OR(J131=0,J132=0),0,J132/J131)</f>
        <v>0</v>
      </c>
      <c r="K133" s="52">
        <f t="shared" si="65"/>
        <v>0</v>
      </c>
      <c r="L133" s="52">
        <f t="shared" si="65"/>
        <v>0</v>
      </c>
      <c r="M133" s="52">
        <f t="shared" si="65"/>
        <v>0</v>
      </c>
      <c r="N133" s="52">
        <f t="shared" si="65"/>
        <v>0</v>
      </c>
      <c r="O133" s="52">
        <f t="shared" si="65"/>
        <v>0</v>
      </c>
      <c r="P133" s="52">
        <f t="shared" si="65"/>
        <v>0</v>
      </c>
      <c r="Q133" s="52">
        <f t="shared" si="65"/>
        <v>0</v>
      </c>
      <c r="R133" s="52">
        <f t="shared" si="65"/>
        <v>0</v>
      </c>
      <c r="S133" s="52">
        <f t="shared" si="65"/>
        <v>0</v>
      </c>
      <c r="T133" s="52">
        <f t="shared" si="65"/>
        <v>0</v>
      </c>
      <c r="U133" s="52">
        <f t="shared" si="65"/>
        <v>1.1681116745733138</v>
      </c>
      <c r="V133" s="52">
        <f t="shared" si="65"/>
        <v>1.1681116745733138</v>
      </c>
      <c r="W133" s="51"/>
      <c r="X133" s="51"/>
      <c r="Y133" s="1018"/>
      <c r="Z133" s="1018"/>
      <c r="AA133" s="1"/>
    </row>
    <row r="134" spans="1:27" ht="15.75" customHeight="1">
      <c r="A134" s="1018"/>
      <c r="B134" s="1018"/>
      <c r="C134" s="1046">
        <v>34</v>
      </c>
      <c r="D134" s="1018"/>
      <c r="E134" s="1046" t="str">
        <f>Catas!D72</f>
        <v>Predios urbanos</v>
      </c>
      <c r="F134" s="1050">
        <f>Catas!E72</f>
        <v>126670</v>
      </c>
      <c r="G134" s="1046" t="str">
        <f>Catas!F72</f>
        <v>Número de predios urbanos en proceso de actualización catastral</v>
      </c>
      <c r="H134" s="1046" t="str">
        <f>Catas!G72</f>
        <v>EFICACIA</v>
      </c>
      <c r="I134" s="42" t="s">
        <v>68</v>
      </c>
      <c r="J134" s="59">
        <f>Catas!I72</f>
        <v>0</v>
      </c>
      <c r="K134" s="59">
        <f>Catas!J72</f>
        <v>0</v>
      </c>
      <c r="L134" s="59">
        <f>Catas!K72</f>
        <v>0</v>
      </c>
      <c r="M134" s="59">
        <f>Catas!L72</f>
        <v>0</v>
      </c>
      <c r="N134" s="59">
        <f>Catas!M72</f>
        <v>0</v>
      </c>
      <c r="O134" s="59">
        <f>Catas!N72</f>
        <v>0</v>
      </c>
      <c r="P134" s="59">
        <f>Catas!O72</f>
        <v>0</v>
      </c>
      <c r="Q134" s="59">
        <f>Catas!P72</f>
        <v>0</v>
      </c>
      <c r="R134" s="59">
        <f>Catas!Q72</f>
        <v>0</v>
      </c>
      <c r="S134" s="59">
        <f>Catas!R72</f>
        <v>0</v>
      </c>
      <c r="T134" s="59">
        <f>Catas!S72</f>
        <v>0</v>
      </c>
      <c r="U134" s="59">
        <f>Catas!T72</f>
        <v>126670</v>
      </c>
      <c r="V134" s="60">
        <f t="shared" ref="V134:V135" si="66">SUM(J134:U134)</f>
        <v>126670</v>
      </c>
      <c r="W134" s="1051">
        <f>Catas!V72</f>
        <v>7.4999999999999997E-2</v>
      </c>
      <c r="X134" s="1052">
        <f>IF(OR(V135=0,W134=0),0,(V135/V134*W134))</f>
        <v>0.12801215757480067</v>
      </c>
      <c r="Y134" s="1018"/>
      <c r="Z134" s="1018"/>
      <c r="AA134" s="1"/>
    </row>
    <row r="135" spans="1:27" ht="15.75" customHeight="1">
      <c r="A135" s="1018"/>
      <c r="B135" s="1018"/>
      <c r="C135" s="1018"/>
      <c r="D135" s="1018"/>
      <c r="E135" s="1018"/>
      <c r="F135" s="1018"/>
      <c r="G135" s="1018"/>
      <c r="H135" s="1018"/>
      <c r="I135" s="66" t="s">
        <v>69</v>
      </c>
      <c r="J135" s="61">
        <f>Catas!I73</f>
        <v>0</v>
      </c>
      <c r="K135" s="61">
        <f>Catas!J73</f>
        <v>0</v>
      </c>
      <c r="L135" s="61">
        <f>Catas!K73</f>
        <v>0</v>
      </c>
      <c r="M135" s="61">
        <f>Catas!L73</f>
        <v>0</v>
      </c>
      <c r="N135" s="61">
        <f>Catas!M73</f>
        <v>0</v>
      </c>
      <c r="O135" s="61">
        <f>Catas!N73</f>
        <v>0</v>
      </c>
      <c r="P135" s="61">
        <f>Catas!O73</f>
        <v>0</v>
      </c>
      <c r="Q135" s="61">
        <f>Catas!P73</f>
        <v>0</v>
      </c>
      <c r="R135" s="61">
        <f>Catas!Q73</f>
        <v>0</v>
      </c>
      <c r="S135" s="61">
        <f>Catas!R73</f>
        <v>0</v>
      </c>
      <c r="T135" s="61">
        <f>Catas!S73</f>
        <v>0</v>
      </c>
      <c r="U135" s="61">
        <f>Catas!T73</f>
        <v>216204</v>
      </c>
      <c r="V135" s="62">
        <f t="shared" si="66"/>
        <v>216204</v>
      </c>
      <c r="W135" s="1008"/>
      <c r="X135" s="1008"/>
      <c r="Y135" s="1018"/>
      <c r="Z135" s="1018"/>
      <c r="AA135" s="1"/>
    </row>
    <row r="136" spans="1:27" ht="15.75" customHeight="1">
      <c r="A136" s="1018"/>
      <c r="B136" s="1018"/>
      <c r="C136" s="1008"/>
      <c r="D136" s="1008"/>
      <c r="E136" s="1008"/>
      <c r="F136" s="1008"/>
      <c r="G136" s="1008"/>
      <c r="H136" s="1008"/>
      <c r="I136" s="51" t="s">
        <v>10</v>
      </c>
      <c r="J136" s="52">
        <f t="shared" ref="J136:V136" si="67">IF(OR(J134=0,J135=0),0,J135/J134)</f>
        <v>0</v>
      </c>
      <c r="K136" s="52">
        <f t="shared" si="67"/>
        <v>0</v>
      </c>
      <c r="L136" s="52">
        <f t="shared" si="67"/>
        <v>0</v>
      </c>
      <c r="M136" s="52">
        <f t="shared" si="67"/>
        <v>0</v>
      </c>
      <c r="N136" s="52">
        <f t="shared" si="67"/>
        <v>0</v>
      </c>
      <c r="O136" s="52">
        <f t="shared" si="67"/>
        <v>0</v>
      </c>
      <c r="P136" s="52">
        <f t="shared" si="67"/>
        <v>0</v>
      </c>
      <c r="Q136" s="52">
        <f t="shared" si="67"/>
        <v>0</v>
      </c>
      <c r="R136" s="52">
        <f t="shared" si="67"/>
        <v>0</v>
      </c>
      <c r="S136" s="52">
        <f t="shared" si="67"/>
        <v>0</v>
      </c>
      <c r="T136" s="52">
        <f t="shared" si="67"/>
        <v>0</v>
      </c>
      <c r="U136" s="52">
        <f t="shared" si="67"/>
        <v>1.7068287676640088</v>
      </c>
      <c r="V136" s="52">
        <f t="shared" si="67"/>
        <v>1.7068287676640088</v>
      </c>
      <c r="W136" s="51"/>
      <c r="X136" s="51"/>
      <c r="Y136" s="1018"/>
      <c r="Z136" s="1018"/>
      <c r="AA136" s="1"/>
    </row>
    <row r="137" spans="1:27" ht="15.75" customHeight="1">
      <c r="A137" s="1018"/>
      <c r="B137" s="1018"/>
      <c r="C137" s="1046">
        <v>35</v>
      </c>
      <c r="D137" s="1046" t="str">
        <f>Catas!A92</f>
        <v>Mutaciones catastrales</v>
      </c>
      <c r="E137" s="1046" t="str">
        <f>Catas!D92</f>
        <v>Mutaciones</v>
      </c>
      <c r="F137" s="1050">
        <f>Catas!E92</f>
        <v>853936</v>
      </c>
      <c r="G137" s="1046" t="str">
        <f>Catas!F92</f>
        <v>Número de mutaciones ejecutadas</v>
      </c>
      <c r="H137" s="1046" t="str">
        <f>Catas!G92</f>
        <v>EFICACIA</v>
      </c>
      <c r="I137" s="42" t="s">
        <v>68</v>
      </c>
      <c r="J137" s="59">
        <f>Catas!I92</f>
        <v>20228</v>
      </c>
      <c r="K137" s="59">
        <f>Catas!J92</f>
        <v>42697</v>
      </c>
      <c r="L137" s="59">
        <f>Catas!K92</f>
        <v>85394</v>
      </c>
      <c r="M137" s="59">
        <f>Catas!L92</f>
        <v>85394</v>
      </c>
      <c r="N137" s="59">
        <f>Catas!M92</f>
        <v>85394</v>
      </c>
      <c r="O137" s="59">
        <f>Catas!N92</f>
        <v>85394</v>
      </c>
      <c r="P137" s="59">
        <f>Catas!O92</f>
        <v>85394</v>
      </c>
      <c r="Q137" s="59">
        <f>Catas!P92</f>
        <v>85394</v>
      </c>
      <c r="R137" s="59">
        <f>Catas!Q92</f>
        <v>85394</v>
      </c>
      <c r="S137" s="59">
        <f>Catas!R92</f>
        <v>85394</v>
      </c>
      <c r="T137" s="59">
        <f>Catas!S92</f>
        <v>85394</v>
      </c>
      <c r="U137" s="59">
        <f>Catas!T92</f>
        <v>22465</v>
      </c>
      <c r="V137" s="60">
        <f t="shared" ref="V137:V138" si="68">SUM(J137:U137)</f>
        <v>853936</v>
      </c>
      <c r="W137" s="1051">
        <f>Catas!V92</f>
        <v>0.1</v>
      </c>
      <c r="X137" s="1052">
        <f>IF(OR(V138=0,W137=0),0,(V138/V137*W137))</f>
        <v>8.8512956474489896E-2</v>
      </c>
      <c r="Y137" s="1018"/>
      <c r="Z137" s="1018"/>
      <c r="AA137" s="1"/>
    </row>
    <row r="138" spans="1:27" ht="15.75" customHeight="1">
      <c r="A138" s="1018"/>
      <c r="B138" s="1018"/>
      <c r="C138" s="1018"/>
      <c r="D138" s="1018"/>
      <c r="E138" s="1018"/>
      <c r="F138" s="1018"/>
      <c r="G138" s="1018"/>
      <c r="H138" s="1018"/>
      <c r="I138" s="66" t="s">
        <v>69</v>
      </c>
      <c r="J138" s="61">
        <f>Catas!I93</f>
        <v>8508</v>
      </c>
      <c r="K138" s="61">
        <f>Catas!J93</f>
        <v>22972</v>
      </c>
      <c r="L138" s="61">
        <f>Catas!K93</f>
        <v>40099</v>
      </c>
      <c r="M138" s="61">
        <f>Catas!L93</f>
        <v>64079</v>
      </c>
      <c r="N138" s="61">
        <f>Catas!M93</f>
        <v>78520</v>
      </c>
      <c r="O138" s="61">
        <f>Catas!N93</f>
        <v>68825</v>
      </c>
      <c r="P138" s="61">
        <f>Catas!O93</f>
        <v>81815</v>
      </c>
      <c r="Q138" s="61">
        <f>Catas!P93</f>
        <v>83721</v>
      </c>
      <c r="R138" s="61">
        <f>Catas!Q93</f>
        <v>86287</v>
      </c>
      <c r="S138" s="61">
        <f>Catas!R93</f>
        <v>103692</v>
      </c>
      <c r="T138" s="61">
        <f>Catas!S93</f>
        <v>117326</v>
      </c>
      <c r="U138" s="61">
        <f>Catas!T93</f>
        <v>0</v>
      </c>
      <c r="V138" s="62">
        <f t="shared" si="68"/>
        <v>755844</v>
      </c>
      <c r="W138" s="1008"/>
      <c r="X138" s="1008"/>
      <c r="Y138" s="1018"/>
      <c r="Z138" s="1018"/>
      <c r="AA138" s="1"/>
    </row>
    <row r="139" spans="1:27" ht="15.75" customHeight="1">
      <c r="A139" s="1018"/>
      <c r="B139" s="1018"/>
      <c r="C139" s="1008"/>
      <c r="D139" s="1008"/>
      <c r="E139" s="1008"/>
      <c r="F139" s="1008"/>
      <c r="G139" s="1008"/>
      <c r="H139" s="1008"/>
      <c r="I139" s="51" t="s">
        <v>10</v>
      </c>
      <c r="J139" s="52">
        <f t="shared" ref="J139:V139" si="69">IF(OR(J137=0,J138=0),0,J138/J137)</f>
        <v>0.42060510183903499</v>
      </c>
      <c r="K139" s="52">
        <f t="shared" si="69"/>
        <v>0.53802374874112935</v>
      </c>
      <c r="L139" s="52">
        <f t="shared" si="69"/>
        <v>0.46957631683724854</v>
      </c>
      <c r="M139" s="52">
        <f t="shared" si="69"/>
        <v>0.75039229922476991</v>
      </c>
      <c r="N139" s="52">
        <f t="shared" si="69"/>
        <v>0.91950254116214258</v>
      </c>
      <c r="O139" s="52">
        <f t="shared" si="69"/>
        <v>0.80596997447127428</v>
      </c>
      <c r="P139" s="52">
        <f t="shared" si="69"/>
        <v>0.95808839028503179</v>
      </c>
      <c r="Q139" s="52">
        <f t="shared" si="69"/>
        <v>0.98040845961074552</v>
      </c>
      <c r="R139" s="52">
        <f t="shared" si="69"/>
        <v>1.0104574091856571</v>
      </c>
      <c r="S139" s="52">
        <f t="shared" si="69"/>
        <v>1.2142773496967001</v>
      </c>
      <c r="T139" s="52">
        <f t="shared" si="69"/>
        <v>1.3739372789657354</v>
      </c>
      <c r="U139" s="52">
        <f t="shared" si="69"/>
        <v>0</v>
      </c>
      <c r="V139" s="52">
        <f t="shared" si="69"/>
        <v>0.8851295647448989</v>
      </c>
      <c r="W139" s="51"/>
      <c r="X139" s="51"/>
      <c r="Y139" s="1018"/>
      <c r="Z139" s="1018"/>
      <c r="AA139" s="1"/>
    </row>
    <row r="140" spans="1:27" ht="15.75" customHeight="1">
      <c r="A140" s="1018"/>
      <c r="B140" s="1018"/>
      <c r="C140" s="1046">
        <v>36</v>
      </c>
      <c r="D140" s="1046" t="str">
        <f>Catas!A106</f>
        <v>Saldos de mutaciones de vigencias anteriores finalizadas</v>
      </c>
      <c r="E140" s="1046" t="str">
        <f>Catas!D106</f>
        <v>Mutaciones</v>
      </c>
      <c r="F140" s="1050">
        <f>Catas!E106</f>
        <v>115444</v>
      </c>
      <c r="G140" s="1046" t="str">
        <f>Catas!F106</f>
        <v>Reducción de saldos de  mutaciones de vigencias anteriores</v>
      </c>
      <c r="H140" s="1046" t="str">
        <f>Catas!G106</f>
        <v>EFECTIVIDAD</v>
      </c>
      <c r="I140" s="42" t="s">
        <v>68</v>
      </c>
      <c r="J140" s="59">
        <f>Catas!I106</f>
        <v>0</v>
      </c>
      <c r="K140" s="59">
        <f>Catas!J106</f>
        <v>5772</v>
      </c>
      <c r="L140" s="59">
        <f>Catas!K106</f>
        <v>11544</v>
      </c>
      <c r="M140" s="59">
        <f>Catas!L106</f>
        <v>11544</v>
      </c>
      <c r="N140" s="59">
        <f>Catas!M106</f>
        <v>11544</v>
      </c>
      <c r="O140" s="59">
        <f>Catas!N106</f>
        <v>11544</v>
      </c>
      <c r="P140" s="59">
        <f>Catas!O106</f>
        <v>11544</v>
      </c>
      <c r="Q140" s="59">
        <f>Catas!P106</f>
        <v>11544</v>
      </c>
      <c r="R140" s="59">
        <f>Catas!Q106</f>
        <v>11544</v>
      </c>
      <c r="S140" s="59">
        <f>Catas!R106</f>
        <v>11544</v>
      </c>
      <c r="T140" s="59">
        <f>Catas!S106</f>
        <v>11544</v>
      </c>
      <c r="U140" s="59">
        <f>Catas!T106</f>
        <v>5776</v>
      </c>
      <c r="V140" s="60">
        <f t="shared" ref="V140:V141" si="70">SUM(J140:U140)</f>
        <v>115444</v>
      </c>
      <c r="W140" s="1051">
        <f>Catas!V106</f>
        <v>2.5000000000000001E-2</v>
      </c>
      <c r="X140" s="1052">
        <f>IF(OR(V141=0,W140=0),0,(V141/V140*W140))</f>
        <v>1.4044904888950488E-2</v>
      </c>
      <c r="Y140" s="1018"/>
      <c r="Z140" s="1018"/>
      <c r="AA140" s="1"/>
    </row>
    <row r="141" spans="1:27" ht="15.75" customHeight="1">
      <c r="A141" s="1018"/>
      <c r="B141" s="1018"/>
      <c r="C141" s="1018"/>
      <c r="D141" s="1018"/>
      <c r="E141" s="1018"/>
      <c r="F141" s="1018"/>
      <c r="G141" s="1018"/>
      <c r="H141" s="1018"/>
      <c r="I141" s="66" t="s">
        <v>69</v>
      </c>
      <c r="J141" s="61">
        <f>Catas!I107</f>
        <v>1976</v>
      </c>
      <c r="K141" s="61">
        <f>Catas!J107</f>
        <v>4390</v>
      </c>
      <c r="L141" s="61">
        <f>Catas!K107</f>
        <v>5980</v>
      </c>
      <c r="M141" s="61">
        <f>Catas!L107</f>
        <v>5312</v>
      </c>
      <c r="N141" s="61">
        <f>Catas!M107</f>
        <v>4528</v>
      </c>
      <c r="O141" s="61">
        <f>Catas!N107</f>
        <v>3105</v>
      </c>
      <c r="P141" s="61">
        <f>Catas!O107</f>
        <v>22001</v>
      </c>
      <c r="Q141" s="61">
        <f>Catas!P107</f>
        <v>3515</v>
      </c>
      <c r="R141" s="61">
        <f>Catas!Q107</f>
        <v>5188</v>
      </c>
      <c r="S141" s="61">
        <f>Catas!R107</f>
        <v>4312</v>
      </c>
      <c r="T141" s="61">
        <f>Catas!S107</f>
        <v>4549</v>
      </c>
      <c r="U141" s="61">
        <f>Catas!T107</f>
        <v>0</v>
      </c>
      <c r="V141" s="62">
        <f t="shared" si="70"/>
        <v>64856</v>
      </c>
      <c r="W141" s="1008"/>
      <c r="X141" s="1008"/>
      <c r="Y141" s="1018"/>
      <c r="Z141" s="1018"/>
      <c r="AA141" s="1"/>
    </row>
    <row r="142" spans="1:27" ht="15.75" customHeight="1">
      <c r="A142" s="1018"/>
      <c r="B142" s="1018"/>
      <c r="C142" s="1008"/>
      <c r="D142" s="1008"/>
      <c r="E142" s="1008"/>
      <c r="F142" s="1008"/>
      <c r="G142" s="1008"/>
      <c r="H142" s="1008"/>
      <c r="I142" s="51" t="s">
        <v>10</v>
      </c>
      <c r="J142" s="52">
        <f t="shared" ref="J142:V142" si="71">IF(OR(J140=0,J141=0),0,J141/J140)</f>
        <v>0</v>
      </c>
      <c r="K142" s="52">
        <f t="shared" si="71"/>
        <v>0.76056826056826055</v>
      </c>
      <c r="L142" s="52">
        <f t="shared" si="71"/>
        <v>0.51801801801801806</v>
      </c>
      <c r="M142" s="52">
        <f t="shared" si="71"/>
        <v>0.46015246015246014</v>
      </c>
      <c r="N142" s="52">
        <f t="shared" si="71"/>
        <v>0.39223839223839224</v>
      </c>
      <c r="O142" s="52">
        <f t="shared" si="71"/>
        <v>0.26897089397089397</v>
      </c>
      <c r="P142" s="52">
        <f t="shared" si="71"/>
        <v>1.9058385308385308</v>
      </c>
      <c r="Q142" s="52">
        <f t="shared" si="71"/>
        <v>0.30448717948717946</v>
      </c>
      <c r="R142" s="52">
        <f t="shared" si="71"/>
        <v>0.44941094941094939</v>
      </c>
      <c r="S142" s="52">
        <f t="shared" si="71"/>
        <v>0.37352737352737353</v>
      </c>
      <c r="T142" s="52">
        <f t="shared" si="71"/>
        <v>0.39405751905751907</v>
      </c>
      <c r="U142" s="52">
        <f t="shared" si="71"/>
        <v>0</v>
      </c>
      <c r="V142" s="52">
        <f t="shared" si="71"/>
        <v>0.56179619555801952</v>
      </c>
      <c r="W142" s="51"/>
      <c r="X142" s="51"/>
      <c r="Y142" s="1018"/>
      <c r="Z142" s="1018"/>
      <c r="AA142" s="1"/>
    </row>
    <row r="143" spans="1:27" ht="15.75" customHeight="1">
      <c r="A143" s="1018"/>
      <c r="B143" s="1018"/>
      <c r="C143" s="1046">
        <v>37</v>
      </c>
      <c r="D143" s="1046" t="str">
        <f>Catas!A112</f>
        <v xml:space="preserve"> Mutaciones de primera tramitadas durante el mismo mes de su radicación.</v>
      </c>
      <c r="E143" s="1046" t="str">
        <f>Catas!D112</f>
        <v>Porcentaje</v>
      </c>
      <c r="F143" s="1046">
        <f>Catas!E112</f>
        <v>95</v>
      </c>
      <c r="G143" s="1046" t="str">
        <f>Catas!F112</f>
        <v>Porcentaje de mutaciones de primera tramitadas en el mismo mes de su radicación</v>
      </c>
      <c r="H143" s="1046" t="str">
        <f>Catas!G112</f>
        <v>EFECTIVIDAD</v>
      </c>
      <c r="I143" s="42" t="s">
        <v>68</v>
      </c>
      <c r="J143" s="43">
        <f>Catas!I112</f>
        <v>0</v>
      </c>
      <c r="K143" s="43">
        <f>Catas!J112</f>
        <v>0.95</v>
      </c>
      <c r="L143" s="43">
        <f>Catas!K112</f>
        <v>0.95</v>
      </c>
      <c r="M143" s="43">
        <f>Catas!L112</f>
        <v>0.95</v>
      </c>
      <c r="N143" s="43">
        <f>Catas!M112</f>
        <v>0.95</v>
      </c>
      <c r="O143" s="43">
        <f>Catas!N112</f>
        <v>0.95</v>
      </c>
      <c r="P143" s="43">
        <f>Catas!O112</f>
        <v>0.95</v>
      </c>
      <c r="Q143" s="43">
        <f>Catas!P112</f>
        <v>0.95</v>
      </c>
      <c r="R143" s="43">
        <f>Catas!Q112</f>
        <v>0.95</v>
      </c>
      <c r="S143" s="43">
        <f>Catas!R112</f>
        <v>0.95</v>
      </c>
      <c r="T143" s="43">
        <f>Catas!S112</f>
        <v>0.95</v>
      </c>
      <c r="U143" s="43">
        <f>Catas!T112</f>
        <v>0.95</v>
      </c>
      <c r="V143" s="57">
        <f t="shared" ref="V143:V144" si="72">AVERAGE(K143:U143)</f>
        <v>0.95</v>
      </c>
      <c r="W143" s="1051">
        <f>Catas!V112</f>
        <v>2.5000000000000001E-2</v>
      </c>
      <c r="X143" s="1052">
        <f>IF(OR(V144=0,W143=0),0,(V144/V143*W143))</f>
        <v>1.9354066985645936E-2</v>
      </c>
      <c r="Y143" s="1018"/>
      <c r="Z143" s="1018"/>
      <c r="AA143" s="1"/>
    </row>
    <row r="144" spans="1:27" ht="15.75" customHeight="1">
      <c r="A144" s="1018"/>
      <c r="B144" s="1018"/>
      <c r="C144" s="1018"/>
      <c r="D144" s="1018"/>
      <c r="E144" s="1018"/>
      <c r="F144" s="1018"/>
      <c r="G144" s="1018"/>
      <c r="H144" s="1018"/>
      <c r="I144" s="66" t="s">
        <v>69</v>
      </c>
      <c r="J144" s="47">
        <f>Catas!I113</f>
        <v>0</v>
      </c>
      <c r="K144" s="47">
        <f>Catas!J113</f>
        <v>0.56999999999999995</v>
      </c>
      <c r="L144" s="47">
        <f>Catas!K113</f>
        <v>0.66</v>
      </c>
      <c r="M144" s="47">
        <f>Catas!L113</f>
        <v>0.8</v>
      </c>
      <c r="N144" s="47">
        <f>Catas!M113</f>
        <v>0.87</v>
      </c>
      <c r="O144" s="47">
        <f>Catas!N113</f>
        <v>0.87</v>
      </c>
      <c r="P144" s="47">
        <f>Catas!O113</f>
        <v>0.88</v>
      </c>
      <c r="Q144" s="47">
        <f>Catas!P113</f>
        <v>0.84</v>
      </c>
      <c r="R144" s="47">
        <f>Catas!Q113</f>
        <v>0.86</v>
      </c>
      <c r="S144" s="47">
        <f>Catas!R113</f>
        <v>0.88</v>
      </c>
      <c r="T144" s="47">
        <f>Catas!S113</f>
        <v>0.86</v>
      </c>
      <c r="U144" s="47">
        <f>Catas!T113</f>
        <v>0</v>
      </c>
      <c r="V144" s="58">
        <f t="shared" si="72"/>
        <v>0.73545454545454547</v>
      </c>
      <c r="W144" s="1008"/>
      <c r="X144" s="1008"/>
      <c r="Y144" s="1018"/>
      <c r="Z144" s="1018"/>
      <c r="AA144" s="1"/>
    </row>
    <row r="145" spans="1:27" ht="15.75" customHeight="1">
      <c r="A145" s="1018"/>
      <c r="B145" s="1018"/>
      <c r="C145" s="1008"/>
      <c r="D145" s="1008"/>
      <c r="E145" s="1008"/>
      <c r="F145" s="1008"/>
      <c r="G145" s="1008"/>
      <c r="H145" s="1008"/>
      <c r="I145" s="51" t="s">
        <v>10</v>
      </c>
      <c r="J145" s="52">
        <f t="shared" ref="J145:V145" si="73">IF(OR(J143=0,J144=0),0,J144/J143)</f>
        <v>0</v>
      </c>
      <c r="K145" s="52">
        <f t="shared" si="73"/>
        <v>0.6</v>
      </c>
      <c r="L145" s="52">
        <f t="shared" si="73"/>
        <v>0.69473684210526321</v>
      </c>
      <c r="M145" s="52">
        <f t="shared" si="73"/>
        <v>0.8421052631578948</v>
      </c>
      <c r="N145" s="52">
        <f t="shared" si="73"/>
        <v>0.9157894736842106</v>
      </c>
      <c r="O145" s="52">
        <f t="shared" si="73"/>
        <v>0.9157894736842106</v>
      </c>
      <c r="P145" s="52">
        <f t="shared" si="73"/>
        <v>0.9263157894736842</v>
      </c>
      <c r="Q145" s="52">
        <f t="shared" si="73"/>
        <v>0.88421052631578945</v>
      </c>
      <c r="R145" s="52">
        <f t="shared" si="73"/>
        <v>0.90526315789473688</v>
      </c>
      <c r="S145" s="52">
        <f t="shared" si="73"/>
        <v>0.9263157894736842</v>
      </c>
      <c r="T145" s="52">
        <f t="shared" si="73"/>
        <v>0.90526315789473688</v>
      </c>
      <c r="U145" s="52">
        <f t="shared" si="73"/>
        <v>0</v>
      </c>
      <c r="V145" s="52">
        <f t="shared" si="73"/>
        <v>0.77416267942583739</v>
      </c>
      <c r="W145" s="51"/>
      <c r="X145" s="51"/>
      <c r="Y145" s="1018"/>
      <c r="Z145" s="1018"/>
      <c r="AA145" s="1"/>
    </row>
    <row r="146" spans="1:27" ht="37.5" customHeight="1">
      <c r="A146" s="1018"/>
      <c r="B146" s="1018"/>
      <c r="C146" s="1046">
        <v>38</v>
      </c>
      <c r="D146" s="1046" t="str">
        <f>Catas!A118</f>
        <v>Suministro de información y herramientas en pro de los procesos catastrales para la toma de decisiones en los diferentes niveles de la organización y en marco del posconflicto.</v>
      </c>
      <c r="E146" s="1046" t="str">
        <f>Catas!D118</f>
        <v>Porcentaje</v>
      </c>
      <c r="F146" s="1046">
        <f>Catas!E118</f>
        <v>100</v>
      </c>
      <c r="G146" s="1046" t="str">
        <f>Catas!F118</f>
        <v>Porcentaje de cumplimiento en suministro de información y herramientas en el marco del apoyo de los procesos catastrales con relación a la programación</v>
      </c>
      <c r="H146" s="1046" t="str">
        <f>Catas!G118</f>
        <v>EFICACIA</v>
      </c>
      <c r="I146" s="42" t="s">
        <v>68</v>
      </c>
      <c r="J146" s="43">
        <f>Catas!I118</f>
        <v>1.3999999999999999E-2</v>
      </c>
      <c r="K146" s="43">
        <f>Catas!J118</f>
        <v>4.0199999999999993E-2</v>
      </c>
      <c r="L146" s="43">
        <f>Catas!K118</f>
        <v>7.9199999999999993E-2</v>
      </c>
      <c r="M146" s="43">
        <f>Catas!L118</f>
        <v>8.4399999999999989E-2</v>
      </c>
      <c r="N146" s="43">
        <f>Catas!M118</f>
        <v>8.8399999999999992E-2</v>
      </c>
      <c r="O146" s="43">
        <f>Catas!N118</f>
        <v>9.1400000000000009E-2</v>
      </c>
      <c r="P146" s="43">
        <f>Catas!O118</f>
        <v>9.5399999999999985E-2</v>
      </c>
      <c r="Q146" s="43">
        <f>Catas!P118</f>
        <v>9.9399999999999988E-2</v>
      </c>
      <c r="R146" s="43">
        <f>Catas!Q118</f>
        <v>9.9399999999999988E-2</v>
      </c>
      <c r="S146" s="43">
        <f>Catas!R118</f>
        <v>0.1014</v>
      </c>
      <c r="T146" s="43">
        <f>Catas!S118</f>
        <v>0.10339999999999999</v>
      </c>
      <c r="U146" s="43">
        <f>Catas!T118</f>
        <v>0.10339999999999999</v>
      </c>
      <c r="V146" s="57">
        <f t="shared" ref="V146:V147" si="74">SUM(J146:U146)</f>
        <v>1</v>
      </c>
      <c r="W146" s="1051">
        <f>Catas!V118</f>
        <v>0.1</v>
      </c>
      <c r="X146" s="1052">
        <f>IF(OR(V147=0,W146=0),0,(V147/V146*W146))</f>
        <v>9.8150000000000001E-2</v>
      </c>
      <c r="Y146" s="1018"/>
      <c r="Z146" s="1018"/>
      <c r="AA146" s="1"/>
    </row>
    <row r="147" spans="1:27" ht="37.5" customHeight="1">
      <c r="A147" s="1018"/>
      <c r="B147" s="1018"/>
      <c r="C147" s="1018"/>
      <c r="D147" s="1018"/>
      <c r="E147" s="1018"/>
      <c r="F147" s="1018"/>
      <c r="G147" s="1018"/>
      <c r="H147" s="1018"/>
      <c r="I147" s="66" t="s">
        <v>69</v>
      </c>
      <c r="J147" s="47">
        <f>Catas!I119</f>
        <v>1.3999999999999999E-2</v>
      </c>
      <c r="K147" s="47">
        <f>Catas!J119</f>
        <v>3.7000000000000005E-2</v>
      </c>
      <c r="L147" s="47">
        <f>Catas!K119</f>
        <v>7.9199999999999993E-2</v>
      </c>
      <c r="M147" s="47">
        <f>Catas!L119</f>
        <v>8.4399999999999989E-2</v>
      </c>
      <c r="N147" s="47">
        <f>Catas!M119</f>
        <v>0.09</v>
      </c>
      <c r="O147" s="47">
        <f>Catas!N119</f>
        <v>9.6000000000000002E-2</v>
      </c>
      <c r="P147" s="47">
        <f>Catas!O119</f>
        <v>0.111</v>
      </c>
      <c r="Q147" s="47">
        <f>Catas!P119</f>
        <v>0.10299999999999999</v>
      </c>
      <c r="R147" s="47">
        <f>Catas!Q119</f>
        <v>9.7000000000000003E-2</v>
      </c>
      <c r="S147" s="47">
        <f>Catas!R119</f>
        <v>9.3799999999999994E-2</v>
      </c>
      <c r="T147" s="47">
        <f>Catas!S119</f>
        <v>9.2700000000000005E-2</v>
      </c>
      <c r="U147" s="47">
        <f>Catas!T119</f>
        <v>8.3400000000000002E-2</v>
      </c>
      <c r="V147" s="58">
        <f t="shared" si="74"/>
        <v>0.98149999999999993</v>
      </c>
      <c r="W147" s="1008"/>
      <c r="X147" s="1008"/>
      <c r="Y147" s="1018"/>
      <c r="Z147" s="1018"/>
      <c r="AA147" s="1"/>
    </row>
    <row r="148" spans="1:27" ht="15.75" customHeight="1">
      <c r="A148" s="1018"/>
      <c r="B148" s="1018"/>
      <c r="C148" s="1008"/>
      <c r="D148" s="1008"/>
      <c r="E148" s="1008"/>
      <c r="F148" s="1008"/>
      <c r="G148" s="1008"/>
      <c r="H148" s="1008"/>
      <c r="I148" s="51" t="s">
        <v>10</v>
      </c>
      <c r="J148" s="52">
        <f t="shared" ref="J148:V148" si="75">IF(OR(J146=0,J147=0),0,J147/J146)</f>
        <v>1</v>
      </c>
      <c r="K148" s="52">
        <f t="shared" si="75"/>
        <v>0.92039800995024901</v>
      </c>
      <c r="L148" s="52">
        <f t="shared" si="75"/>
        <v>1</v>
      </c>
      <c r="M148" s="52">
        <f t="shared" si="75"/>
        <v>1</v>
      </c>
      <c r="N148" s="52">
        <f t="shared" si="75"/>
        <v>1.0180995475113124</v>
      </c>
      <c r="O148" s="52">
        <f t="shared" si="75"/>
        <v>1.0503282275711159</v>
      </c>
      <c r="P148" s="52">
        <f t="shared" si="75"/>
        <v>1.1635220125786165</v>
      </c>
      <c r="Q148" s="52">
        <f t="shared" si="75"/>
        <v>1.0362173038229376</v>
      </c>
      <c r="R148" s="52">
        <f t="shared" si="75"/>
        <v>0.97585513078470842</v>
      </c>
      <c r="S148" s="52">
        <f t="shared" si="75"/>
        <v>0.92504930966469423</v>
      </c>
      <c r="T148" s="52">
        <f t="shared" si="75"/>
        <v>0.89651837524177957</v>
      </c>
      <c r="U148" s="52">
        <f t="shared" si="75"/>
        <v>0.8065764023210833</v>
      </c>
      <c r="V148" s="52">
        <f t="shared" si="75"/>
        <v>0.98149999999999993</v>
      </c>
      <c r="W148" s="51"/>
      <c r="X148" s="51"/>
      <c r="Y148" s="1018"/>
      <c r="Z148" s="1018"/>
      <c r="AA148" s="1"/>
    </row>
    <row r="149" spans="1:27" ht="15.75" customHeight="1">
      <c r="A149" s="1018"/>
      <c r="B149" s="1018"/>
      <c r="C149" s="1046">
        <v>39</v>
      </c>
      <c r="D149" s="1046" t="str">
        <f>Catas!A132</f>
        <v>Gestores habilitados en el marco de lo definido en el Plan Nacional de Desarrollo 2019-2022</v>
      </c>
      <c r="E149" s="1046" t="str">
        <f>Catas!D132</f>
        <v>Número</v>
      </c>
      <c r="F149" s="1046">
        <f>Catas!E132</f>
        <v>5</v>
      </c>
      <c r="G149" s="1046" t="str">
        <f>Catas!F132</f>
        <v>Número de Gestores Catastrales Habilitados en el marco de lo definido en el Plan Nacional de Desarrollo 2019-2022</v>
      </c>
      <c r="H149" s="1046" t="str">
        <f>Catas!G132</f>
        <v>EFICACIA</v>
      </c>
      <c r="I149" s="42" t="s">
        <v>68</v>
      </c>
      <c r="J149" s="59">
        <f>Catas!I132</f>
        <v>0</v>
      </c>
      <c r="K149" s="59">
        <f>Catas!J132</f>
        <v>0</v>
      </c>
      <c r="L149" s="59">
        <f>Catas!K132</f>
        <v>0</v>
      </c>
      <c r="M149" s="59">
        <f>Catas!L132</f>
        <v>0</v>
      </c>
      <c r="N149" s="59">
        <f>Catas!M132</f>
        <v>5</v>
      </c>
      <c r="O149" s="59">
        <f>Catas!N132</f>
        <v>0</v>
      </c>
      <c r="P149" s="59">
        <f>Catas!O132</f>
        <v>0</v>
      </c>
      <c r="Q149" s="59">
        <f>Catas!P132</f>
        <v>0</v>
      </c>
      <c r="R149" s="59">
        <f>Catas!Q132</f>
        <v>0</v>
      </c>
      <c r="S149" s="59">
        <f>Catas!R132</f>
        <v>0</v>
      </c>
      <c r="T149" s="59">
        <f>Catas!S132</f>
        <v>0</v>
      </c>
      <c r="U149" s="59">
        <f>Catas!T132</f>
        <v>0</v>
      </c>
      <c r="V149" s="60">
        <f t="shared" ref="V149:V150" si="76">SUM(J149:U149)</f>
        <v>5</v>
      </c>
      <c r="W149" s="1051">
        <f>Catas!V132</f>
        <v>0.1</v>
      </c>
      <c r="X149" s="1052">
        <f>IF(OR(V150=0,W149=0),0,(V150/V149*W149))</f>
        <v>0.16000000000000003</v>
      </c>
      <c r="Y149" s="1018"/>
      <c r="Z149" s="1018"/>
      <c r="AA149" s="1"/>
    </row>
    <row r="150" spans="1:27" ht="15.75" customHeight="1">
      <c r="A150" s="1018"/>
      <c r="B150" s="1018"/>
      <c r="C150" s="1018"/>
      <c r="D150" s="1018"/>
      <c r="E150" s="1018"/>
      <c r="F150" s="1018"/>
      <c r="G150" s="1018"/>
      <c r="H150" s="1018"/>
      <c r="I150" s="66" t="s">
        <v>69</v>
      </c>
      <c r="J150" s="61">
        <f>Catas!I133</f>
        <v>0</v>
      </c>
      <c r="K150" s="61">
        <f>Catas!J133</f>
        <v>0</v>
      </c>
      <c r="L150" s="61">
        <f>Catas!K133</f>
        <v>0</v>
      </c>
      <c r="M150" s="61">
        <f>Catas!L133</f>
        <v>0</v>
      </c>
      <c r="N150" s="61">
        <f>Catas!M133</f>
        <v>5</v>
      </c>
      <c r="O150" s="61">
        <f>Catas!N133</f>
        <v>0</v>
      </c>
      <c r="P150" s="61">
        <f>Catas!O133</f>
        <v>1</v>
      </c>
      <c r="Q150" s="61">
        <f>Catas!P133</f>
        <v>0</v>
      </c>
      <c r="R150" s="61">
        <f>Catas!Q133</f>
        <v>0</v>
      </c>
      <c r="S150" s="61">
        <f>Catas!R133</f>
        <v>1</v>
      </c>
      <c r="T150" s="61">
        <f>Catas!S133</f>
        <v>0</v>
      </c>
      <c r="U150" s="61">
        <f>Catas!T133</f>
        <v>1</v>
      </c>
      <c r="V150" s="62">
        <f t="shared" si="76"/>
        <v>8</v>
      </c>
      <c r="W150" s="1008"/>
      <c r="X150" s="1008"/>
      <c r="Y150" s="1018"/>
      <c r="Z150" s="1018"/>
      <c r="AA150" s="1"/>
    </row>
    <row r="151" spans="1:27" ht="15.75" customHeight="1">
      <c r="A151" s="1018"/>
      <c r="B151" s="1018"/>
      <c r="C151" s="1008"/>
      <c r="D151" s="1008"/>
      <c r="E151" s="1008"/>
      <c r="F151" s="1008"/>
      <c r="G151" s="1008"/>
      <c r="H151" s="1008"/>
      <c r="I151" s="51" t="s">
        <v>10</v>
      </c>
      <c r="J151" s="52">
        <f t="shared" ref="J151:V151" si="77">IF(OR(J149=0,J150=0),0,J150/J149)</f>
        <v>0</v>
      </c>
      <c r="K151" s="52">
        <f t="shared" si="77"/>
        <v>0</v>
      </c>
      <c r="L151" s="52">
        <f t="shared" si="77"/>
        <v>0</v>
      </c>
      <c r="M151" s="52">
        <f t="shared" si="77"/>
        <v>0</v>
      </c>
      <c r="N151" s="52">
        <f t="shared" si="77"/>
        <v>1</v>
      </c>
      <c r="O151" s="52">
        <f t="shared" si="77"/>
        <v>0</v>
      </c>
      <c r="P151" s="52">
        <f t="shared" si="77"/>
        <v>0</v>
      </c>
      <c r="Q151" s="52">
        <f t="shared" si="77"/>
        <v>0</v>
      </c>
      <c r="R151" s="52">
        <f t="shared" si="77"/>
        <v>0</v>
      </c>
      <c r="S151" s="52">
        <f t="shared" si="77"/>
        <v>0</v>
      </c>
      <c r="T151" s="52">
        <f t="shared" si="77"/>
        <v>0</v>
      </c>
      <c r="U151" s="52">
        <f t="shared" si="77"/>
        <v>0</v>
      </c>
      <c r="V151" s="52">
        <f t="shared" si="77"/>
        <v>1.6</v>
      </c>
      <c r="W151" s="51"/>
      <c r="X151" s="51"/>
      <c r="Y151" s="1018"/>
      <c r="Z151" s="1018"/>
      <c r="AA151" s="1"/>
    </row>
    <row r="152" spans="1:27" ht="19.5" customHeight="1">
      <c r="A152" s="1018"/>
      <c r="B152" s="1018"/>
      <c r="C152" s="1046">
        <v>40</v>
      </c>
      <c r="D152" s="1046" t="str">
        <f>Catas!A146</f>
        <v>Informes y reportes de seguimiento a los compromisos del IGAC en el marco de la gestión catastral</v>
      </c>
      <c r="E152" s="1046" t="str">
        <f>Catas!D146</f>
        <v>Porcentaje</v>
      </c>
      <c r="F152" s="1046">
        <f>Catas!E146</f>
        <v>100</v>
      </c>
      <c r="G152" s="1046" t="str">
        <f>Catas!F146</f>
        <v>Porcentaje de cumplimiento en el reporte y/o envío de informes de los compromisos del IGAC en el marco de la gestión catastral</v>
      </c>
      <c r="H152" s="1046" t="str">
        <f>Catas!G146</f>
        <v>EFICACIA</v>
      </c>
      <c r="I152" s="42" t="s">
        <v>68</v>
      </c>
      <c r="J152" s="43">
        <f>Catas!I146</f>
        <v>0</v>
      </c>
      <c r="K152" s="43">
        <f>Catas!J146</f>
        <v>0.1</v>
      </c>
      <c r="L152" s="43">
        <f>Catas!K146</f>
        <v>0.09</v>
      </c>
      <c r="M152" s="43">
        <f>Catas!L146</f>
        <v>0.09</v>
      </c>
      <c r="N152" s="43">
        <f>Catas!M146</f>
        <v>0.09</v>
      </c>
      <c r="O152" s="43">
        <f>Catas!N146</f>
        <v>0.09</v>
      </c>
      <c r="P152" s="43">
        <f>Catas!O146</f>
        <v>0.09</v>
      </c>
      <c r="Q152" s="43">
        <f>Catas!P146</f>
        <v>0.09</v>
      </c>
      <c r="R152" s="43">
        <f>Catas!Q146</f>
        <v>0.09</v>
      </c>
      <c r="S152" s="43">
        <f>Catas!R146</f>
        <v>0.09</v>
      </c>
      <c r="T152" s="43">
        <f>Catas!S146</f>
        <v>0.09</v>
      </c>
      <c r="U152" s="43">
        <f>Catas!T146</f>
        <v>0.09</v>
      </c>
      <c r="V152" s="57">
        <f t="shared" ref="V152:V153" si="78">SUM(J152:U152)</f>
        <v>0.99999999999999978</v>
      </c>
      <c r="W152" s="1051">
        <f>Catas!V146</f>
        <v>0.1</v>
      </c>
      <c r="X152" s="1052">
        <f>IF(OR(V153=0,W152=0),0,(V153/V152*W152))</f>
        <v>0.1</v>
      </c>
      <c r="Y152" s="1018"/>
      <c r="Z152" s="1018"/>
      <c r="AA152" s="1"/>
    </row>
    <row r="153" spans="1:27" ht="19.5" customHeight="1">
      <c r="A153" s="1018"/>
      <c r="B153" s="1018"/>
      <c r="C153" s="1018"/>
      <c r="D153" s="1018"/>
      <c r="E153" s="1018"/>
      <c r="F153" s="1018"/>
      <c r="G153" s="1018"/>
      <c r="H153" s="1018"/>
      <c r="I153" s="66" t="s">
        <v>69</v>
      </c>
      <c r="J153" s="47">
        <f>Catas!I147</f>
        <v>0</v>
      </c>
      <c r="K153" s="47">
        <f>Catas!J147</f>
        <v>0.1</v>
      </c>
      <c r="L153" s="47">
        <f>Catas!K147</f>
        <v>0.09</v>
      </c>
      <c r="M153" s="47">
        <f>Catas!L147</f>
        <v>0.09</v>
      </c>
      <c r="N153" s="47">
        <f>Catas!M147</f>
        <v>0.09</v>
      </c>
      <c r="O153" s="47">
        <f>Catas!N147</f>
        <v>0.09</v>
      </c>
      <c r="P153" s="47">
        <f>Catas!O147</f>
        <v>0.09</v>
      </c>
      <c r="Q153" s="47">
        <f>Catas!P147</f>
        <v>0.09</v>
      </c>
      <c r="R153" s="47">
        <f>Catas!Q147</f>
        <v>0.09</v>
      </c>
      <c r="S153" s="47">
        <f>Catas!R147</f>
        <v>0.09</v>
      </c>
      <c r="T153" s="47">
        <f>Catas!S147</f>
        <v>0.09</v>
      </c>
      <c r="U153" s="47">
        <f>Catas!T147</f>
        <v>0.09</v>
      </c>
      <c r="V153" s="58">
        <f t="shared" si="78"/>
        <v>0.99999999999999978</v>
      </c>
      <c r="W153" s="1008"/>
      <c r="X153" s="1008"/>
      <c r="Y153" s="1018"/>
      <c r="Z153" s="1018"/>
      <c r="AA153" s="1"/>
    </row>
    <row r="154" spans="1:27" ht="15.75" customHeight="1">
      <c r="A154" s="1008"/>
      <c r="B154" s="1008"/>
      <c r="C154" s="1008"/>
      <c r="D154" s="1008"/>
      <c r="E154" s="1008"/>
      <c r="F154" s="1008"/>
      <c r="G154" s="1008"/>
      <c r="H154" s="1008"/>
      <c r="I154" s="51" t="s">
        <v>10</v>
      </c>
      <c r="J154" s="52">
        <f t="shared" ref="J154:V154" si="79">IF(OR(J152=0,J153=0),0,J153/J152)</f>
        <v>0</v>
      </c>
      <c r="K154" s="52">
        <f t="shared" si="79"/>
        <v>1</v>
      </c>
      <c r="L154" s="52">
        <f t="shared" si="79"/>
        <v>1</v>
      </c>
      <c r="M154" s="52">
        <f t="shared" si="79"/>
        <v>1</v>
      </c>
      <c r="N154" s="52">
        <f t="shared" si="79"/>
        <v>1</v>
      </c>
      <c r="O154" s="52">
        <f t="shared" si="79"/>
        <v>1</v>
      </c>
      <c r="P154" s="52">
        <f t="shared" si="79"/>
        <v>1</v>
      </c>
      <c r="Q154" s="52">
        <f t="shared" si="79"/>
        <v>1</v>
      </c>
      <c r="R154" s="52">
        <f t="shared" si="79"/>
        <v>1</v>
      </c>
      <c r="S154" s="52">
        <f t="shared" si="79"/>
        <v>1</v>
      </c>
      <c r="T154" s="52">
        <f t="shared" si="79"/>
        <v>1</v>
      </c>
      <c r="U154" s="52">
        <f t="shared" si="79"/>
        <v>1</v>
      </c>
      <c r="V154" s="52">
        <f t="shared" si="79"/>
        <v>1</v>
      </c>
      <c r="W154" s="51"/>
      <c r="X154" s="51"/>
      <c r="Y154" s="1008"/>
      <c r="Z154" s="1008"/>
      <c r="AA154" s="1"/>
    </row>
    <row r="155" spans="1:27" ht="33.75">
      <c r="A155" s="35" t="s">
        <v>1</v>
      </c>
      <c r="B155" s="36" t="s">
        <v>52</v>
      </c>
      <c r="C155" s="35"/>
      <c r="D155" s="35" t="s">
        <v>2</v>
      </c>
      <c r="E155" s="35" t="s">
        <v>3</v>
      </c>
      <c r="F155" s="35" t="s">
        <v>4</v>
      </c>
      <c r="G155" s="35" t="s">
        <v>5</v>
      </c>
      <c r="H155" s="37" t="s">
        <v>6</v>
      </c>
      <c r="I155" s="35" t="s">
        <v>53</v>
      </c>
      <c r="J155" s="35" t="s">
        <v>54</v>
      </c>
      <c r="K155" s="35" t="s">
        <v>55</v>
      </c>
      <c r="L155" s="35" t="s">
        <v>56</v>
      </c>
      <c r="M155" s="35" t="s">
        <v>57</v>
      </c>
      <c r="N155" s="35" t="s">
        <v>58</v>
      </c>
      <c r="O155" s="35" t="s">
        <v>59</v>
      </c>
      <c r="P155" s="35" t="s">
        <v>60</v>
      </c>
      <c r="Q155" s="35" t="s">
        <v>61</v>
      </c>
      <c r="R155" s="35" t="s">
        <v>62</v>
      </c>
      <c r="S155" s="35" t="s">
        <v>63</v>
      </c>
      <c r="T155" s="35" t="s">
        <v>64</v>
      </c>
      <c r="U155" s="35" t="s">
        <v>65</v>
      </c>
      <c r="V155" s="35" t="s">
        <v>66</v>
      </c>
      <c r="W155" s="38" t="s">
        <v>52</v>
      </c>
      <c r="X155" s="39" t="s">
        <v>44</v>
      </c>
      <c r="Y155" s="40" t="s">
        <v>45</v>
      </c>
      <c r="Z155" s="41" t="s">
        <v>67</v>
      </c>
      <c r="AA155" s="1"/>
    </row>
    <row r="156" spans="1:27" ht="15" customHeight="1">
      <c r="A156" s="1062" t="str">
        <f>Direcci!D4</f>
        <v>DIRECCIONAMIENTO ESTRATÉGICO Y PLANEACION</v>
      </c>
      <c r="B156" s="1063">
        <f>Direcci!W4</f>
        <v>5.7500000000000002E-2</v>
      </c>
      <c r="C156" s="1046">
        <v>41</v>
      </c>
      <c r="D156" s="1046" t="str">
        <f>Direcci!A30</f>
        <v>Formulación del Plan Estratégico Institucional 2019-2022</v>
      </c>
      <c r="E156" s="1046" t="str">
        <f>Direcci!D30</f>
        <v>Documento</v>
      </c>
      <c r="F156" s="1046">
        <f>Direcci!E30</f>
        <v>1</v>
      </c>
      <c r="G156" s="1046" t="str">
        <f>Direcci!F30</f>
        <v>Documento aprobado y publicado</v>
      </c>
      <c r="H156" s="1046" t="str">
        <f>Direcci!G30</f>
        <v>EFICACIA</v>
      </c>
      <c r="I156" s="42" t="s">
        <v>68</v>
      </c>
      <c r="J156" s="44">
        <f>Direcci!I30</f>
        <v>0</v>
      </c>
      <c r="K156" s="44">
        <f>Direcci!J30</f>
        <v>0</v>
      </c>
      <c r="L156" s="44">
        <f>Direcci!K30</f>
        <v>0</v>
      </c>
      <c r="M156" s="44">
        <f>Direcci!L30</f>
        <v>0</v>
      </c>
      <c r="N156" s="44">
        <f>Direcci!M30</f>
        <v>0.2</v>
      </c>
      <c r="O156" s="44">
        <f>Direcci!N30</f>
        <v>0.42500000000000004</v>
      </c>
      <c r="P156" s="44">
        <f>Direcci!O30</f>
        <v>0.22500000000000001</v>
      </c>
      <c r="Q156" s="44">
        <f>Direcci!P30</f>
        <v>0.15</v>
      </c>
      <c r="R156" s="44">
        <f>Direcci!Q30</f>
        <v>0</v>
      </c>
      <c r="S156" s="44">
        <f>Direcci!R30</f>
        <v>0</v>
      </c>
      <c r="T156" s="44">
        <f>Direcci!S30</f>
        <v>0</v>
      </c>
      <c r="U156" s="44">
        <f>Direcci!T30</f>
        <v>0</v>
      </c>
      <c r="V156" s="45">
        <f t="shared" ref="V156:V157" si="80">SUM(J156:U156)</f>
        <v>1</v>
      </c>
      <c r="W156" s="1051">
        <f>Direcci!V30</f>
        <v>0.15</v>
      </c>
      <c r="X156" s="1052">
        <f>IF(OR(V157=0,W156=0),0,(V157/V156*W156))</f>
        <v>0.15</v>
      </c>
      <c r="Y156" s="1054">
        <f>SUM(X156:X182)</f>
        <v>0.9384800000000002</v>
      </c>
      <c r="Z156" s="1055">
        <f>Y156*B156</f>
        <v>5.3962600000000013E-2</v>
      </c>
      <c r="AA156" s="1"/>
    </row>
    <row r="157" spans="1:27" ht="15" customHeight="1">
      <c r="A157" s="1018"/>
      <c r="B157" s="1018"/>
      <c r="C157" s="1018"/>
      <c r="D157" s="1018"/>
      <c r="E157" s="1018"/>
      <c r="F157" s="1018"/>
      <c r="G157" s="1018"/>
      <c r="H157" s="1018"/>
      <c r="I157" s="66" t="s">
        <v>69</v>
      </c>
      <c r="J157" s="48">
        <f>Direcci!I31</f>
        <v>0</v>
      </c>
      <c r="K157" s="48">
        <f>Direcci!J31</f>
        <v>0</v>
      </c>
      <c r="L157" s="48">
        <f>Direcci!K31</f>
        <v>0</v>
      </c>
      <c r="M157" s="48">
        <f>Direcci!L31</f>
        <v>0</v>
      </c>
      <c r="N157" s="48">
        <f>Direcci!M31</f>
        <v>0.2</v>
      </c>
      <c r="O157" s="48">
        <f>Direcci!N31</f>
        <v>0.42500000000000004</v>
      </c>
      <c r="P157" s="48">
        <f>Direcci!O31</f>
        <v>0.22500000000000001</v>
      </c>
      <c r="Q157" s="48">
        <f>Direcci!P31</f>
        <v>0.15</v>
      </c>
      <c r="R157" s="48">
        <f>Direcci!Q31</f>
        <v>0</v>
      </c>
      <c r="S157" s="48">
        <f>Direcci!R31</f>
        <v>0</v>
      </c>
      <c r="T157" s="48">
        <f>Direcci!S31</f>
        <v>0</v>
      </c>
      <c r="U157" s="48">
        <f>Direcci!T31</f>
        <v>0</v>
      </c>
      <c r="V157" s="50">
        <f t="shared" si="80"/>
        <v>1</v>
      </c>
      <c r="W157" s="1008"/>
      <c r="X157" s="1008"/>
      <c r="Y157" s="1018"/>
      <c r="Z157" s="1018"/>
      <c r="AA157" s="1"/>
    </row>
    <row r="158" spans="1:27" ht="15" customHeight="1">
      <c r="A158" s="1018"/>
      <c r="B158" s="1018"/>
      <c r="C158" s="1008"/>
      <c r="D158" s="1008"/>
      <c r="E158" s="1008"/>
      <c r="F158" s="1008"/>
      <c r="G158" s="1008"/>
      <c r="H158" s="1008"/>
      <c r="I158" s="51" t="s">
        <v>10</v>
      </c>
      <c r="J158" s="52">
        <f t="shared" ref="J158:V158" si="81">IF(OR(J156=0,J157=0),0,J157/J156)</f>
        <v>0</v>
      </c>
      <c r="K158" s="52">
        <f t="shared" si="81"/>
        <v>0</v>
      </c>
      <c r="L158" s="52">
        <f t="shared" si="81"/>
        <v>0</v>
      </c>
      <c r="M158" s="52">
        <f t="shared" si="81"/>
        <v>0</v>
      </c>
      <c r="N158" s="52">
        <f t="shared" si="81"/>
        <v>1</v>
      </c>
      <c r="O158" s="52">
        <f t="shared" si="81"/>
        <v>1</v>
      </c>
      <c r="P158" s="52">
        <f t="shared" si="81"/>
        <v>1</v>
      </c>
      <c r="Q158" s="52">
        <f t="shared" si="81"/>
        <v>1</v>
      </c>
      <c r="R158" s="52">
        <f t="shared" si="81"/>
        <v>0</v>
      </c>
      <c r="S158" s="52">
        <f t="shared" si="81"/>
        <v>0</v>
      </c>
      <c r="T158" s="52">
        <f t="shared" si="81"/>
        <v>0</v>
      </c>
      <c r="U158" s="52">
        <f t="shared" si="81"/>
        <v>0</v>
      </c>
      <c r="V158" s="52">
        <f t="shared" si="81"/>
        <v>1</v>
      </c>
      <c r="W158" s="51"/>
      <c r="X158" s="51"/>
      <c r="Y158" s="1018"/>
      <c r="Z158" s="1018"/>
      <c r="AA158" s="1"/>
    </row>
    <row r="159" spans="1:27" ht="15" customHeight="1">
      <c r="A159" s="1018"/>
      <c r="B159" s="1018"/>
      <c r="C159" s="1046">
        <v>42</v>
      </c>
      <c r="D159" s="1046" t="str">
        <f>Direcci!A42</f>
        <v>Formulación del Plan de Acción Anual 2019</v>
      </c>
      <c r="E159" s="1046" t="str">
        <f>Direcci!D42</f>
        <v>Porcentaje</v>
      </c>
      <c r="F159" s="1046">
        <f>Direcci!E42</f>
        <v>100</v>
      </c>
      <c r="G159" s="1046" t="str">
        <f>Direcci!F42</f>
        <v>Planes de acción actualizados por proceso</v>
      </c>
      <c r="H159" s="1046" t="str">
        <f>Direcci!G42</f>
        <v>EFICACIA</v>
      </c>
      <c r="I159" s="42" t="s">
        <v>68</v>
      </c>
      <c r="J159" s="43">
        <f>Direcci!I42</f>
        <v>0.40750000000000003</v>
      </c>
      <c r="K159" s="43">
        <f>Direcci!J42</f>
        <v>0.2</v>
      </c>
      <c r="L159" s="43">
        <f>Direcci!K42</f>
        <v>6.7299999999999999E-3</v>
      </c>
      <c r="M159" s="43">
        <f>Direcci!L42</f>
        <v>9.7000000000000003E-3</v>
      </c>
      <c r="N159" s="43">
        <f>Direcci!M42</f>
        <v>1.1360000000000002E-2</v>
      </c>
      <c r="O159" s="43">
        <f>Direcci!N42</f>
        <v>0.15</v>
      </c>
      <c r="P159" s="43">
        <f>Direcci!O42</f>
        <v>0.20500000000000002</v>
      </c>
      <c r="Q159" s="43">
        <f>Direcci!P42</f>
        <v>0</v>
      </c>
      <c r="R159" s="43">
        <f>Direcci!Q42</f>
        <v>1.0000000000000002E-2</v>
      </c>
      <c r="S159" s="43">
        <f>Direcci!R42</f>
        <v>0</v>
      </c>
      <c r="T159" s="43">
        <f>Direcci!S42</f>
        <v>0</v>
      </c>
      <c r="U159" s="43">
        <f>Direcci!T42</f>
        <v>0</v>
      </c>
      <c r="V159" s="57">
        <f t="shared" ref="V159:V160" si="82">SUM(J159:U159)</f>
        <v>1.0002900000000001</v>
      </c>
      <c r="W159" s="1051">
        <f>Direcci!V42</f>
        <v>0.17</v>
      </c>
      <c r="X159" s="1052">
        <f>IF(OR(V160=0,W159=0),0,(V160/V159*W159))</f>
        <v>0.17</v>
      </c>
      <c r="Y159" s="1018"/>
      <c r="Z159" s="1018"/>
      <c r="AA159" s="1"/>
    </row>
    <row r="160" spans="1:27" ht="15" customHeight="1">
      <c r="A160" s="1018"/>
      <c r="B160" s="1018"/>
      <c r="C160" s="1018"/>
      <c r="D160" s="1018"/>
      <c r="E160" s="1018"/>
      <c r="F160" s="1018"/>
      <c r="G160" s="1018"/>
      <c r="H160" s="1018"/>
      <c r="I160" s="66" t="s">
        <v>69</v>
      </c>
      <c r="J160" s="47">
        <f>Direcci!I43</f>
        <v>0.40750000000000003</v>
      </c>
      <c r="K160" s="47">
        <f>Direcci!J43</f>
        <v>0.2</v>
      </c>
      <c r="L160" s="47">
        <f>Direcci!K43</f>
        <v>6.7299999999999999E-3</v>
      </c>
      <c r="M160" s="47">
        <f>Direcci!L43</f>
        <v>9.7000000000000003E-3</v>
      </c>
      <c r="N160" s="47">
        <f>Direcci!M43</f>
        <v>1.1360000000000002E-2</v>
      </c>
      <c r="O160" s="47">
        <f>Direcci!N43</f>
        <v>0.15</v>
      </c>
      <c r="P160" s="47">
        <f>Direcci!O43</f>
        <v>0.20500000000000002</v>
      </c>
      <c r="Q160" s="47">
        <f>Direcci!P43</f>
        <v>0</v>
      </c>
      <c r="R160" s="47">
        <f>Direcci!Q43</f>
        <v>0.01</v>
      </c>
      <c r="S160" s="47">
        <f>Direcci!R43</f>
        <v>0</v>
      </c>
      <c r="T160" s="47">
        <f>Direcci!S43</f>
        <v>0</v>
      </c>
      <c r="U160" s="47">
        <f>Direcci!T43</f>
        <v>0</v>
      </c>
      <c r="V160" s="58">
        <f t="shared" si="82"/>
        <v>1.0002900000000001</v>
      </c>
      <c r="W160" s="1008"/>
      <c r="X160" s="1008"/>
      <c r="Y160" s="1018"/>
      <c r="Z160" s="1018"/>
      <c r="AA160" s="1"/>
    </row>
    <row r="161" spans="1:27" ht="15" customHeight="1">
      <c r="A161" s="1018"/>
      <c r="B161" s="1018"/>
      <c r="C161" s="1008"/>
      <c r="D161" s="1008"/>
      <c r="E161" s="1008"/>
      <c r="F161" s="1008"/>
      <c r="G161" s="1008"/>
      <c r="H161" s="1008"/>
      <c r="I161" s="51" t="s">
        <v>10</v>
      </c>
      <c r="J161" s="52">
        <f t="shared" ref="J161:V161" si="83">IF(OR(J159=0,J160=0),0,J160/J159)</f>
        <v>1</v>
      </c>
      <c r="K161" s="52">
        <f t="shared" si="83"/>
        <v>1</v>
      </c>
      <c r="L161" s="52">
        <f t="shared" si="83"/>
        <v>1</v>
      </c>
      <c r="M161" s="52">
        <f t="shared" si="83"/>
        <v>1</v>
      </c>
      <c r="N161" s="52">
        <f t="shared" si="83"/>
        <v>1</v>
      </c>
      <c r="O161" s="52">
        <f t="shared" si="83"/>
        <v>1</v>
      </c>
      <c r="P161" s="52">
        <f t="shared" si="83"/>
        <v>1</v>
      </c>
      <c r="Q161" s="52">
        <f t="shared" si="83"/>
        <v>0</v>
      </c>
      <c r="R161" s="52">
        <f t="shared" si="83"/>
        <v>0.99999999999999978</v>
      </c>
      <c r="S161" s="52">
        <f t="shared" si="83"/>
        <v>0</v>
      </c>
      <c r="T161" s="52">
        <f t="shared" si="83"/>
        <v>0</v>
      </c>
      <c r="U161" s="52">
        <f t="shared" si="83"/>
        <v>0</v>
      </c>
      <c r="V161" s="52">
        <f t="shared" si="83"/>
        <v>1</v>
      </c>
      <c r="W161" s="51"/>
      <c r="X161" s="51"/>
      <c r="Y161" s="1018"/>
      <c r="Z161" s="1018"/>
      <c r="AA161" s="1"/>
    </row>
    <row r="162" spans="1:27" ht="15" customHeight="1">
      <c r="A162" s="1018"/>
      <c r="B162" s="1018"/>
      <c r="C162" s="1046">
        <v>43</v>
      </c>
      <c r="D162" s="1046" t="str">
        <f>Direcci!A56</f>
        <v>Planes Institucionales actualizados y articulados al PEI</v>
      </c>
      <c r="E162" s="1046" t="str">
        <f>Direcci!D56</f>
        <v>Porcentaje</v>
      </c>
      <c r="F162" s="1047">
        <f>Direcci!E56</f>
        <v>1</v>
      </c>
      <c r="G162" s="1046" t="str">
        <f>Direcci!F56</f>
        <v>Planes Institucionales articulados</v>
      </c>
      <c r="H162" s="1046" t="str">
        <f>Direcci!G56</f>
        <v>EFICACIA</v>
      </c>
      <c r="I162" s="42" t="s">
        <v>68</v>
      </c>
      <c r="J162" s="43">
        <f>Direcci!I56</f>
        <v>0</v>
      </c>
      <c r="K162" s="43">
        <f>Direcci!J56</f>
        <v>0</v>
      </c>
      <c r="L162" s="43">
        <f>Direcci!K56</f>
        <v>0</v>
      </c>
      <c r="M162" s="43">
        <f>Direcci!L56</f>
        <v>0</v>
      </c>
      <c r="N162" s="43">
        <f>Direcci!M56</f>
        <v>0.05</v>
      </c>
      <c r="O162" s="43">
        <f>Direcci!N56</f>
        <v>0.17000000000000004</v>
      </c>
      <c r="P162" s="43">
        <f>Direcci!O56</f>
        <v>7.0000000000000007E-2</v>
      </c>
      <c r="Q162" s="43">
        <f>Direcci!P56</f>
        <v>0.17000000000000004</v>
      </c>
      <c r="R162" s="43">
        <f>Direcci!Q56</f>
        <v>9.0000000000000024E-2</v>
      </c>
      <c r="S162" s="43">
        <f>Direcci!R56</f>
        <v>0.03</v>
      </c>
      <c r="T162" s="43">
        <f>Direcci!S56</f>
        <v>0.18</v>
      </c>
      <c r="U162" s="43">
        <f>Direcci!T56</f>
        <v>0.24000000000000005</v>
      </c>
      <c r="V162" s="57">
        <f t="shared" ref="V162:V163" si="84">SUM(J162:U162)</f>
        <v>1</v>
      </c>
      <c r="W162" s="1051">
        <f>Direcci!V56</f>
        <v>0.17</v>
      </c>
      <c r="X162" s="1052">
        <f>IF(OR(V163=0,W162=0),0,(V163/V162*W162))</f>
        <v>0.15300000000000005</v>
      </c>
      <c r="Y162" s="1018"/>
      <c r="Z162" s="1018"/>
      <c r="AA162" s="1"/>
    </row>
    <row r="163" spans="1:27" ht="15" customHeight="1">
      <c r="A163" s="1018"/>
      <c r="B163" s="1018"/>
      <c r="C163" s="1018"/>
      <c r="D163" s="1018"/>
      <c r="E163" s="1018"/>
      <c r="F163" s="1018"/>
      <c r="G163" s="1018"/>
      <c r="H163" s="1018"/>
      <c r="I163" s="66" t="s">
        <v>69</v>
      </c>
      <c r="J163" s="47">
        <f>Direcci!I57</f>
        <v>0</v>
      </c>
      <c r="K163" s="47">
        <f>Direcci!J57</f>
        <v>0</v>
      </c>
      <c r="L163" s="47">
        <f>Direcci!K57</f>
        <v>0</v>
      </c>
      <c r="M163" s="47">
        <f>Direcci!L57</f>
        <v>0</v>
      </c>
      <c r="N163" s="47">
        <f>Direcci!M57</f>
        <v>0.05</v>
      </c>
      <c r="O163" s="47">
        <f>Direcci!N57</f>
        <v>0.17000000000000004</v>
      </c>
      <c r="P163" s="47">
        <f>Direcci!O57</f>
        <v>7.0000000000000007E-2</v>
      </c>
      <c r="Q163" s="47">
        <f>Direcci!P57</f>
        <v>0.17000000000000004</v>
      </c>
      <c r="R163" s="47">
        <f>Direcci!Q57</f>
        <v>5.000000000000001E-2</v>
      </c>
      <c r="S163" s="47">
        <f>Direcci!R57</f>
        <v>0.03</v>
      </c>
      <c r="T163" s="47">
        <f>Direcci!S57</f>
        <v>0.18</v>
      </c>
      <c r="U163" s="47">
        <f>Direcci!T57</f>
        <v>0.18000000000000002</v>
      </c>
      <c r="V163" s="58">
        <f t="shared" si="84"/>
        <v>0.90000000000000024</v>
      </c>
      <c r="W163" s="1008"/>
      <c r="X163" s="1008"/>
      <c r="Y163" s="1018"/>
      <c r="Z163" s="1018"/>
      <c r="AA163" s="1"/>
    </row>
    <row r="164" spans="1:27" ht="15" customHeight="1">
      <c r="A164" s="1018"/>
      <c r="B164" s="1018"/>
      <c r="C164" s="1008"/>
      <c r="D164" s="1008"/>
      <c r="E164" s="1008"/>
      <c r="F164" s="1008"/>
      <c r="G164" s="1008"/>
      <c r="H164" s="1008"/>
      <c r="I164" s="51" t="s">
        <v>10</v>
      </c>
      <c r="J164" s="52">
        <f t="shared" ref="J164:V164" si="85">IF(OR(J162=0,J163=0),0,J163/J162)</f>
        <v>0</v>
      </c>
      <c r="K164" s="52">
        <f t="shared" si="85"/>
        <v>0</v>
      </c>
      <c r="L164" s="52">
        <f t="shared" si="85"/>
        <v>0</v>
      </c>
      <c r="M164" s="52">
        <f t="shared" si="85"/>
        <v>0</v>
      </c>
      <c r="N164" s="52">
        <f t="shared" si="85"/>
        <v>1</v>
      </c>
      <c r="O164" s="52">
        <f t="shared" si="85"/>
        <v>1</v>
      </c>
      <c r="P164" s="52">
        <f t="shared" si="85"/>
        <v>1</v>
      </c>
      <c r="Q164" s="52">
        <f t="shared" si="85"/>
        <v>1</v>
      </c>
      <c r="R164" s="52">
        <f t="shared" si="85"/>
        <v>0.55555555555555547</v>
      </c>
      <c r="S164" s="52">
        <f t="shared" si="85"/>
        <v>1</v>
      </c>
      <c r="T164" s="52">
        <f t="shared" si="85"/>
        <v>1</v>
      </c>
      <c r="U164" s="52">
        <f t="shared" si="85"/>
        <v>0.74999999999999989</v>
      </c>
      <c r="V164" s="52">
        <f t="shared" si="85"/>
        <v>0.90000000000000024</v>
      </c>
      <c r="W164" s="51"/>
      <c r="X164" s="51"/>
      <c r="Y164" s="1018"/>
      <c r="Z164" s="1018"/>
      <c r="AA164" s="1"/>
    </row>
    <row r="165" spans="1:27" ht="27" customHeight="1">
      <c r="A165" s="1018"/>
      <c r="B165" s="1018"/>
      <c r="C165" s="1046">
        <v>44</v>
      </c>
      <c r="D165" s="1046" t="str">
        <f>Direcci!A70</f>
        <v>Plan Estratégico Sectorial formulado y con seguimiento
Plan Estratégico Sectorial formulado</v>
      </c>
      <c r="E165" s="1046" t="str">
        <f>Direcci!D70</f>
        <v>Documentos</v>
      </c>
      <c r="F165" s="1046">
        <f>Direcci!E70</f>
        <v>1</v>
      </c>
      <c r="G165" s="1046" t="str">
        <f>Direcci!F70</f>
        <v>Documento aprobado y socializado - Plan Estratégico Sectorial</v>
      </c>
      <c r="H165" s="1046" t="str">
        <f>Direcci!G70</f>
        <v>EFICACIA</v>
      </c>
      <c r="I165" s="42" t="s">
        <v>68</v>
      </c>
      <c r="J165" s="43">
        <f>Direcci!I70</f>
        <v>0.105</v>
      </c>
      <c r="K165" s="43">
        <f>Direcci!J70</f>
        <v>0.44499999999999995</v>
      </c>
      <c r="L165" s="43">
        <f>Direcci!K70</f>
        <v>7.4999999999999997E-2</v>
      </c>
      <c r="M165" s="43">
        <f>Direcci!L70</f>
        <v>0</v>
      </c>
      <c r="N165" s="43">
        <f>Direcci!M70</f>
        <v>0</v>
      </c>
      <c r="O165" s="43">
        <f>Direcci!N70</f>
        <v>0</v>
      </c>
      <c r="P165" s="43">
        <f>Direcci!O70</f>
        <v>0.15</v>
      </c>
      <c r="Q165" s="43">
        <f>Direcci!P70</f>
        <v>0.15</v>
      </c>
      <c r="R165" s="43">
        <f>Direcci!Q70</f>
        <v>0</v>
      </c>
      <c r="S165" s="43">
        <f>Direcci!R70</f>
        <v>0</v>
      </c>
      <c r="T165" s="43">
        <f>Direcci!S70</f>
        <v>0</v>
      </c>
      <c r="U165" s="43">
        <f>Direcci!T70</f>
        <v>7.4999999999999997E-2</v>
      </c>
      <c r="V165" s="57">
        <f t="shared" ref="V165:V166" si="86">SUM(J165:U165)</f>
        <v>0.99999999999999989</v>
      </c>
      <c r="W165" s="1051">
        <f>Direcci!V70</f>
        <v>0.15</v>
      </c>
      <c r="X165" s="1052">
        <f>IF(OR(V166=0,W165=0),0,(V166/V165*W165))</f>
        <v>0.14550000000000002</v>
      </c>
      <c r="Y165" s="1018"/>
      <c r="Z165" s="1018"/>
      <c r="AA165" s="1"/>
    </row>
    <row r="166" spans="1:27" ht="27" customHeight="1">
      <c r="A166" s="1018"/>
      <c r="B166" s="1018"/>
      <c r="C166" s="1018"/>
      <c r="D166" s="1018"/>
      <c r="E166" s="1018"/>
      <c r="F166" s="1018"/>
      <c r="G166" s="1018"/>
      <c r="H166" s="1018"/>
      <c r="I166" s="66" t="s">
        <v>69</v>
      </c>
      <c r="J166" s="47">
        <f>Direcci!I71</f>
        <v>0.105</v>
      </c>
      <c r="K166" s="47">
        <f>Direcci!J71</f>
        <v>0.44499999999999995</v>
      </c>
      <c r="L166" s="47">
        <f>Direcci!K71</f>
        <v>7.4999999999999997E-2</v>
      </c>
      <c r="M166" s="47">
        <f>Direcci!L71</f>
        <v>0</v>
      </c>
      <c r="N166" s="47">
        <f>Direcci!M71</f>
        <v>0</v>
      </c>
      <c r="O166" s="47">
        <f>Direcci!N71</f>
        <v>0</v>
      </c>
      <c r="P166" s="47">
        <f>Direcci!O71</f>
        <v>0.15</v>
      </c>
      <c r="Q166" s="47">
        <f>Direcci!P71</f>
        <v>0.15</v>
      </c>
      <c r="R166" s="47">
        <f>Direcci!Q71</f>
        <v>0</v>
      </c>
      <c r="S166" s="47">
        <f>Direcci!R71</f>
        <v>0</v>
      </c>
      <c r="T166" s="47">
        <f>Direcci!S71</f>
        <v>0</v>
      </c>
      <c r="U166" s="47">
        <f>Direcci!T71</f>
        <v>4.4999999999999998E-2</v>
      </c>
      <c r="V166" s="58">
        <f t="shared" si="86"/>
        <v>0.97</v>
      </c>
      <c r="W166" s="1008"/>
      <c r="X166" s="1008"/>
      <c r="Y166" s="1018"/>
      <c r="Z166" s="1018"/>
      <c r="AA166" s="1"/>
    </row>
    <row r="167" spans="1:27" ht="15" customHeight="1">
      <c r="A167" s="1018"/>
      <c r="B167" s="1018"/>
      <c r="C167" s="1008"/>
      <c r="D167" s="1008"/>
      <c r="E167" s="1008"/>
      <c r="F167" s="1008"/>
      <c r="G167" s="1008"/>
      <c r="H167" s="1008"/>
      <c r="I167" s="51" t="s">
        <v>10</v>
      </c>
      <c r="J167" s="52">
        <f t="shared" ref="J167:V167" si="87">IF(OR(J165=0,J166=0),0,J166/J165)</f>
        <v>1</v>
      </c>
      <c r="K167" s="52">
        <f t="shared" si="87"/>
        <v>1</v>
      </c>
      <c r="L167" s="52">
        <f t="shared" si="87"/>
        <v>1</v>
      </c>
      <c r="M167" s="52">
        <f t="shared" si="87"/>
        <v>0</v>
      </c>
      <c r="N167" s="52">
        <f t="shared" si="87"/>
        <v>0</v>
      </c>
      <c r="O167" s="52">
        <f t="shared" si="87"/>
        <v>0</v>
      </c>
      <c r="P167" s="52">
        <f t="shared" si="87"/>
        <v>1</v>
      </c>
      <c r="Q167" s="52">
        <f t="shared" si="87"/>
        <v>1</v>
      </c>
      <c r="R167" s="52">
        <f t="shared" si="87"/>
        <v>0</v>
      </c>
      <c r="S167" s="52">
        <f t="shared" si="87"/>
        <v>0</v>
      </c>
      <c r="T167" s="52">
        <f t="shared" si="87"/>
        <v>0</v>
      </c>
      <c r="U167" s="52">
        <f t="shared" si="87"/>
        <v>0.6</v>
      </c>
      <c r="V167" s="52">
        <f t="shared" si="87"/>
        <v>0.97000000000000008</v>
      </c>
      <c r="W167" s="51"/>
      <c r="X167" s="51"/>
      <c r="Y167" s="1018"/>
      <c r="Z167" s="1018"/>
      <c r="AA167" s="1"/>
    </row>
    <row r="168" spans="1:27" ht="15" customHeight="1">
      <c r="A168" s="1018"/>
      <c r="B168" s="1018"/>
      <c r="C168" s="1046">
        <v>45</v>
      </c>
      <c r="D168" s="1046" t="str">
        <f>Direcci!A84</f>
        <v>Documento de anteproyecto de presupuesto - MGMP- viGencia
Documento de anteproyecto de presupuesto - MGMP-, aprobado</v>
      </c>
      <c r="E168" s="1046" t="str">
        <f>Direcci!D84</f>
        <v>Documento</v>
      </c>
      <c r="F168" s="1046">
        <f>Direcci!E84</f>
        <v>1</v>
      </c>
      <c r="G168" s="1046" t="str">
        <f>Direcci!F84</f>
        <v>Anteproyecto de presupuesto 2020</v>
      </c>
      <c r="H168" s="1046" t="str">
        <f>Direcci!G84</f>
        <v>EFICACIA</v>
      </c>
      <c r="I168" s="42" t="s">
        <v>68</v>
      </c>
      <c r="J168" s="43">
        <f>Direcci!I84</f>
        <v>0</v>
      </c>
      <c r="K168" s="43">
        <f>Direcci!J84</f>
        <v>0</v>
      </c>
      <c r="L168" s="43">
        <f>Direcci!K84</f>
        <v>0.5</v>
      </c>
      <c r="M168" s="43">
        <f>Direcci!L84</f>
        <v>0.24</v>
      </c>
      <c r="N168" s="43">
        <f>Direcci!M84</f>
        <v>0.13</v>
      </c>
      <c r="O168" s="43">
        <f>Direcci!N84</f>
        <v>0.115</v>
      </c>
      <c r="P168" s="43">
        <f>Direcci!O84</f>
        <v>1.4999999999999999E-2</v>
      </c>
      <c r="Q168" s="43">
        <f>Direcci!P84</f>
        <v>0</v>
      </c>
      <c r="R168" s="43">
        <f>Direcci!Q84</f>
        <v>0</v>
      </c>
      <c r="S168" s="43">
        <f>Direcci!R84</f>
        <v>0</v>
      </c>
      <c r="T168" s="43">
        <f>Direcci!S84</f>
        <v>0</v>
      </c>
      <c r="U168" s="43">
        <f>Direcci!T84</f>
        <v>0</v>
      </c>
      <c r="V168" s="57">
        <f t="shared" ref="V168:V169" si="88">SUM(J168:U168)</f>
        <v>1</v>
      </c>
      <c r="W168" s="1051">
        <f>Direcci!V84</f>
        <v>0.05</v>
      </c>
      <c r="X168" s="1052">
        <f>IF(OR(V169=0,W168=0),0,(V169/V168*W168))</f>
        <v>0.05</v>
      </c>
      <c r="Y168" s="1018"/>
      <c r="Z168" s="1018"/>
      <c r="AA168" s="1"/>
    </row>
    <row r="169" spans="1:27" ht="15" customHeight="1">
      <c r="A169" s="1018"/>
      <c r="B169" s="1018"/>
      <c r="C169" s="1018"/>
      <c r="D169" s="1018"/>
      <c r="E169" s="1018"/>
      <c r="F169" s="1018"/>
      <c r="G169" s="1018"/>
      <c r="H169" s="1018"/>
      <c r="I169" s="66" t="s">
        <v>69</v>
      </c>
      <c r="J169" s="47">
        <f>Direcci!I85</f>
        <v>0</v>
      </c>
      <c r="K169" s="47">
        <f>Direcci!J85</f>
        <v>0</v>
      </c>
      <c r="L169" s="47">
        <f>Direcci!K85</f>
        <v>0.5</v>
      </c>
      <c r="M169" s="47">
        <f>Direcci!L85</f>
        <v>0.24</v>
      </c>
      <c r="N169" s="47">
        <f>Direcci!M85</f>
        <v>0.13</v>
      </c>
      <c r="O169" s="47">
        <f>Direcci!N85</f>
        <v>0.115</v>
      </c>
      <c r="P169" s="47">
        <f>Direcci!O85</f>
        <v>1.4999999999999999E-2</v>
      </c>
      <c r="Q169" s="47">
        <f>Direcci!P85</f>
        <v>0</v>
      </c>
      <c r="R169" s="47">
        <f>Direcci!Q85</f>
        <v>0</v>
      </c>
      <c r="S169" s="47">
        <f>Direcci!R85</f>
        <v>0</v>
      </c>
      <c r="T169" s="47">
        <f>Direcci!S85</f>
        <v>0</v>
      </c>
      <c r="U169" s="47">
        <f>Direcci!T85</f>
        <v>0</v>
      </c>
      <c r="V169" s="58">
        <f t="shared" si="88"/>
        <v>1</v>
      </c>
      <c r="W169" s="1008"/>
      <c r="X169" s="1008"/>
      <c r="Y169" s="1018"/>
      <c r="Z169" s="1018"/>
      <c r="AA169" s="1"/>
    </row>
    <row r="170" spans="1:27" ht="75.75" customHeight="1">
      <c r="A170" s="1018"/>
      <c r="B170" s="1018"/>
      <c r="C170" s="1008"/>
      <c r="D170" s="1008"/>
      <c r="E170" s="1008"/>
      <c r="F170" s="1008"/>
      <c r="G170" s="1008"/>
      <c r="H170" s="1008"/>
      <c r="I170" s="51" t="s">
        <v>10</v>
      </c>
      <c r="J170" s="52">
        <f t="shared" ref="J170:V170" si="89">IF(OR(J168=0,J169=0),0,J169/J168)</f>
        <v>0</v>
      </c>
      <c r="K170" s="52">
        <f t="shared" si="89"/>
        <v>0</v>
      </c>
      <c r="L170" s="52">
        <f t="shared" si="89"/>
        <v>1</v>
      </c>
      <c r="M170" s="52">
        <f t="shared" si="89"/>
        <v>1</v>
      </c>
      <c r="N170" s="52">
        <f t="shared" si="89"/>
        <v>1</v>
      </c>
      <c r="O170" s="52">
        <f t="shared" si="89"/>
        <v>1</v>
      </c>
      <c r="P170" s="52">
        <f t="shared" si="89"/>
        <v>1</v>
      </c>
      <c r="Q170" s="52">
        <f t="shared" si="89"/>
        <v>0</v>
      </c>
      <c r="R170" s="52">
        <f t="shared" si="89"/>
        <v>0</v>
      </c>
      <c r="S170" s="52">
        <f t="shared" si="89"/>
        <v>0</v>
      </c>
      <c r="T170" s="52">
        <f t="shared" si="89"/>
        <v>0</v>
      </c>
      <c r="U170" s="52">
        <f t="shared" si="89"/>
        <v>0</v>
      </c>
      <c r="V170" s="52">
        <f t="shared" si="89"/>
        <v>1</v>
      </c>
      <c r="W170" s="51"/>
      <c r="X170" s="51"/>
      <c r="Y170" s="1018"/>
      <c r="Z170" s="1018"/>
      <c r="AA170" s="1"/>
    </row>
    <row r="171" spans="1:27" ht="15" customHeight="1">
      <c r="A171" s="1018"/>
      <c r="B171" s="1018"/>
      <c r="C171" s="1046">
        <v>46</v>
      </c>
      <c r="D171" s="1046" t="str">
        <f>Direcci!A96</f>
        <v>Alianzas estratégicas de cooperación gestionadas.
Iniciativas identificadas por el IGAC que se enmarcan en los ODS de la hoja de ruta de la Cooperación Internacional del IGAC</v>
      </c>
      <c r="E171" s="1046" t="str">
        <f>Direcci!D96</f>
        <v>Porcentaje</v>
      </c>
      <c r="F171" s="1047">
        <f>Direcci!E96</f>
        <v>1</v>
      </c>
      <c r="G171" s="1046" t="str">
        <f>Direcci!F96</f>
        <v>Gestiones de cooperación atendidas</v>
      </c>
      <c r="H171" s="1046" t="str">
        <f>Direcci!G96</f>
        <v>EFICACIA</v>
      </c>
      <c r="I171" s="42" t="s">
        <v>68</v>
      </c>
      <c r="J171" s="43">
        <f>Direcci!I96</f>
        <v>0</v>
      </c>
      <c r="K171" s="43">
        <f>Direcci!J96</f>
        <v>0</v>
      </c>
      <c r="L171" s="43">
        <f>Direcci!K96</f>
        <v>0</v>
      </c>
      <c r="M171" s="43">
        <f>Direcci!L96</f>
        <v>4.0000000000000008E-2</v>
      </c>
      <c r="N171" s="43">
        <f>Direcci!M96</f>
        <v>0.06</v>
      </c>
      <c r="O171" s="43">
        <f>Direcci!N96</f>
        <v>0.08</v>
      </c>
      <c r="P171" s="43">
        <f>Direcci!O96</f>
        <v>0.21</v>
      </c>
      <c r="Q171" s="43">
        <f>Direcci!P96</f>
        <v>0.09</v>
      </c>
      <c r="R171" s="43">
        <f>Direcci!Q96</f>
        <v>0.09</v>
      </c>
      <c r="S171" s="43">
        <f>Direcci!R96</f>
        <v>0.21</v>
      </c>
      <c r="T171" s="43">
        <f>Direcci!S96</f>
        <v>0.09</v>
      </c>
      <c r="U171" s="43">
        <f>Direcci!T96</f>
        <v>0.13</v>
      </c>
      <c r="V171" s="57">
        <f t="shared" ref="V171:V172" si="90">SUM(J171:U171)</f>
        <v>0.99999999999999989</v>
      </c>
      <c r="W171" s="1051">
        <f>Direcci!V96</f>
        <v>0.1</v>
      </c>
      <c r="X171" s="1052">
        <f>IF(OR(V172=0,W171=0),0,(V172/V171*W171))</f>
        <v>0.1</v>
      </c>
      <c r="Y171" s="1018"/>
      <c r="Z171" s="1018"/>
      <c r="AA171" s="1"/>
    </row>
    <row r="172" spans="1:27" ht="15" customHeight="1">
      <c r="A172" s="1018"/>
      <c r="B172" s="1018"/>
      <c r="C172" s="1018"/>
      <c r="D172" s="1018"/>
      <c r="E172" s="1018"/>
      <c r="F172" s="1018"/>
      <c r="G172" s="1018"/>
      <c r="H172" s="1018"/>
      <c r="I172" s="66" t="s">
        <v>69</v>
      </c>
      <c r="J172" s="47">
        <f>Direcci!I97</f>
        <v>0</v>
      </c>
      <c r="K172" s="47">
        <f>Direcci!J97</f>
        <v>0</v>
      </c>
      <c r="L172" s="47">
        <f>Direcci!K97</f>
        <v>0</v>
      </c>
      <c r="M172" s="47">
        <f>Direcci!L97</f>
        <v>0</v>
      </c>
      <c r="N172" s="47">
        <f>Direcci!M97</f>
        <v>0</v>
      </c>
      <c r="O172" s="47">
        <f>Direcci!N97</f>
        <v>0.08</v>
      </c>
      <c r="P172" s="47">
        <f>Direcci!O97</f>
        <v>0.21</v>
      </c>
      <c r="Q172" s="47">
        <f>Direcci!P97</f>
        <v>0.09</v>
      </c>
      <c r="R172" s="47">
        <f>Direcci!Q97</f>
        <v>0.09</v>
      </c>
      <c r="S172" s="47">
        <f>Direcci!R97</f>
        <v>0.21</v>
      </c>
      <c r="T172" s="47">
        <f>Direcci!S97</f>
        <v>0.12</v>
      </c>
      <c r="U172" s="47">
        <f>Direcci!T97</f>
        <v>0.2</v>
      </c>
      <c r="V172" s="58">
        <f t="shared" si="90"/>
        <v>1</v>
      </c>
      <c r="W172" s="1008"/>
      <c r="X172" s="1008"/>
      <c r="Y172" s="1018"/>
      <c r="Z172" s="1018"/>
      <c r="AA172" s="1"/>
    </row>
    <row r="173" spans="1:27" ht="40.5" customHeight="1">
      <c r="A173" s="1018"/>
      <c r="B173" s="1018"/>
      <c r="C173" s="1008"/>
      <c r="D173" s="1008"/>
      <c r="E173" s="1008"/>
      <c r="F173" s="1008"/>
      <c r="G173" s="1008"/>
      <c r="H173" s="1008"/>
      <c r="I173" s="51" t="s">
        <v>10</v>
      </c>
      <c r="J173" s="52">
        <f t="shared" ref="J173:V173" si="91">IF(OR(J171=0,J172=0),0,J172/J171)</f>
        <v>0</v>
      </c>
      <c r="K173" s="52">
        <f t="shared" si="91"/>
        <v>0</v>
      </c>
      <c r="L173" s="52">
        <f t="shared" si="91"/>
        <v>0</v>
      </c>
      <c r="M173" s="52">
        <f t="shared" si="91"/>
        <v>0</v>
      </c>
      <c r="N173" s="52">
        <f t="shared" si="91"/>
        <v>0</v>
      </c>
      <c r="O173" s="52">
        <f t="shared" si="91"/>
        <v>1</v>
      </c>
      <c r="P173" s="52">
        <f t="shared" si="91"/>
        <v>1</v>
      </c>
      <c r="Q173" s="52">
        <f t="shared" si="91"/>
        <v>1</v>
      </c>
      <c r="R173" s="52">
        <f t="shared" si="91"/>
        <v>1</v>
      </c>
      <c r="S173" s="52">
        <f t="shared" si="91"/>
        <v>1</v>
      </c>
      <c r="T173" s="52">
        <f t="shared" si="91"/>
        <v>1.3333333333333333</v>
      </c>
      <c r="U173" s="52">
        <f t="shared" si="91"/>
        <v>1.5384615384615385</v>
      </c>
      <c r="V173" s="52">
        <f t="shared" si="91"/>
        <v>1</v>
      </c>
      <c r="W173" s="51"/>
      <c r="X173" s="51"/>
      <c r="Y173" s="1018"/>
      <c r="Z173" s="1018"/>
      <c r="AA173" s="1"/>
    </row>
    <row r="174" spans="1:27" ht="21" customHeight="1">
      <c r="A174" s="1018"/>
      <c r="B174" s="1018"/>
      <c r="C174" s="1046">
        <v>47</v>
      </c>
      <c r="D174" s="1046" t="str">
        <f>Direcci!A116</f>
        <v>Proceso de Direccionamiento Estratégico y Planeación con lineamientos o documentación actualizada</v>
      </c>
      <c r="E174" s="1046" t="str">
        <f>Direcci!D116</f>
        <v>Porcentaje</v>
      </c>
      <c r="F174" s="1047">
        <f>Direcci!E116</f>
        <v>1</v>
      </c>
      <c r="G174" s="1046" t="str">
        <f>Direcci!F116</f>
        <v>%Avance en la actualización de los documentos del proceso</v>
      </c>
      <c r="H174" s="1046">
        <f>Direcci!G116</f>
        <v>0</v>
      </c>
      <c r="I174" s="42" t="s">
        <v>68</v>
      </c>
      <c r="J174" s="43">
        <f>Direcci!I116</f>
        <v>0</v>
      </c>
      <c r="K174" s="43">
        <f>Direcci!J116</f>
        <v>0</v>
      </c>
      <c r="L174" s="43">
        <f>Direcci!K116</f>
        <v>0</v>
      </c>
      <c r="M174" s="43">
        <f>Direcci!L116</f>
        <v>0</v>
      </c>
      <c r="N174" s="43">
        <f>Direcci!M116</f>
        <v>0</v>
      </c>
      <c r="O174" s="43">
        <f>Direcci!N116</f>
        <v>0</v>
      </c>
      <c r="P174" s="43">
        <f>Direcci!O116</f>
        <v>0.1275</v>
      </c>
      <c r="Q174" s="43">
        <f>Direcci!P116</f>
        <v>0.14449999999999999</v>
      </c>
      <c r="R174" s="43">
        <f>Direcci!Q116</f>
        <v>0.14449999999999999</v>
      </c>
      <c r="S174" s="43">
        <f>Direcci!R116</f>
        <v>0.14449999999999999</v>
      </c>
      <c r="T174" s="43">
        <f>Direcci!S116</f>
        <v>0.29449999999999998</v>
      </c>
      <c r="U174" s="43">
        <f>Direcci!T116</f>
        <v>0.14449999999999999</v>
      </c>
      <c r="V174" s="57">
        <f t="shared" ref="V174:V175" si="92">SUM(J174:U174)</f>
        <v>0.99999999999999989</v>
      </c>
      <c r="W174" s="1051">
        <f>Direcci!V116</f>
        <v>0.04</v>
      </c>
      <c r="X174" s="1052">
        <f>IF(OR(V175=0,W174=0),0,(V175/V174*W174))</f>
        <v>3.9980000000000002E-2</v>
      </c>
      <c r="Y174" s="1018"/>
      <c r="Z174" s="1018"/>
      <c r="AA174" s="1"/>
    </row>
    <row r="175" spans="1:27" ht="21" customHeight="1">
      <c r="A175" s="1018"/>
      <c r="B175" s="1018"/>
      <c r="C175" s="1018"/>
      <c r="D175" s="1018"/>
      <c r="E175" s="1018"/>
      <c r="F175" s="1018"/>
      <c r="G175" s="1018"/>
      <c r="H175" s="1018"/>
      <c r="I175" s="66" t="s">
        <v>69</v>
      </c>
      <c r="J175" s="47">
        <f>Direcci!I117</f>
        <v>0</v>
      </c>
      <c r="K175" s="47">
        <f>Direcci!J117</f>
        <v>0</v>
      </c>
      <c r="L175" s="47">
        <f>Direcci!K117</f>
        <v>0</v>
      </c>
      <c r="M175" s="47">
        <f>Direcci!L117</f>
        <v>0</v>
      </c>
      <c r="N175" s="47">
        <f>Direcci!M117</f>
        <v>0</v>
      </c>
      <c r="O175" s="47">
        <f>Direcci!N117</f>
        <v>0</v>
      </c>
      <c r="P175" s="47">
        <f>Direcci!O117</f>
        <v>0.127</v>
      </c>
      <c r="Q175" s="47">
        <f>Direcci!P117</f>
        <v>0.14449999999999999</v>
      </c>
      <c r="R175" s="47">
        <f>Direcci!Q117</f>
        <v>0.14449999999999999</v>
      </c>
      <c r="S175" s="47">
        <f>Direcci!R117</f>
        <v>0.14449999999999999</v>
      </c>
      <c r="T175" s="47">
        <f>Direcci!S117</f>
        <v>0.29449999999999998</v>
      </c>
      <c r="U175" s="47">
        <f>Direcci!T117</f>
        <v>0.14449999999999999</v>
      </c>
      <c r="V175" s="58">
        <f t="shared" si="92"/>
        <v>0.99949999999999983</v>
      </c>
      <c r="W175" s="1008"/>
      <c r="X175" s="1008"/>
      <c r="Y175" s="1018"/>
      <c r="Z175" s="1018"/>
      <c r="AA175" s="1"/>
    </row>
    <row r="176" spans="1:27" ht="23.25" customHeight="1">
      <c r="A176" s="1018"/>
      <c r="B176" s="1018"/>
      <c r="C176" s="1008"/>
      <c r="D176" s="1008"/>
      <c r="E176" s="1008"/>
      <c r="F176" s="1008"/>
      <c r="G176" s="1008"/>
      <c r="H176" s="1008"/>
      <c r="I176" s="51" t="s">
        <v>10</v>
      </c>
      <c r="J176" s="52">
        <f t="shared" ref="J176:V176" si="93">IF(OR(J174=0,J175=0),0,J175/J174)</f>
        <v>0</v>
      </c>
      <c r="K176" s="52">
        <f t="shared" si="93"/>
        <v>0</v>
      </c>
      <c r="L176" s="52">
        <f t="shared" si="93"/>
        <v>0</v>
      </c>
      <c r="M176" s="52">
        <f t="shared" si="93"/>
        <v>0</v>
      </c>
      <c r="N176" s="52">
        <f t="shared" si="93"/>
        <v>0</v>
      </c>
      <c r="O176" s="52">
        <f t="shared" si="93"/>
        <v>0</v>
      </c>
      <c r="P176" s="52">
        <f t="shared" si="93"/>
        <v>0.99607843137254903</v>
      </c>
      <c r="Q176" s="52">
        <f t="shared" si="93"/>
        <v>1</v>
      </c>
      <c r="R176" s="52">
        <f t="shared" si="93"/>
        <v>1</v>
      </c>
      <c r="S176" s="52">
        <f t="shared" si="93"/>
        <v>1</v>
      </c>
      <c r="T176" s="52">
        <f t="shared" si="93"/>
        <v>1</v>
      </c>
      <c r="U176" s="52">
        <f t="shared" si="93"/>
        <v>1</v>
      </c>
      <c r="V176" s="52">
        <f t="shared" si="93"/>
        <v>0.99949999999999994</v>
      </c>
      <c r="W176" s="51"/>
      <c r="X176" s="51"/>
      <c r="Y176" s="1018"/>
      <c r="Z176" s="1018"/>
      <c r="AA176" s="1"/>
    </row>
    <row r="177" spans="1:27" ht="24" customHeight="1">
      <c r="A177" s="1018"/>
      <c r="B177" s="1018"/>
      <c r="C177" s="1046">
        <v>48</v>
      </c>
      <c r="D177" s="1046" t="str">
        <f>Direcci!A130</f>
        <v>Informes mensuales de seguimiento presupuestal</v>
      </c>
      <c r="E177" s="1046" t="str">
        <f>Direcci!D130</f>
        <v>Porcentaje</v>
      </c>
      <c r="F177" s="1047">
        <f>Direcci!E130</f>
        <v>1</v>
      </c>
      <c r="G177" s="1046" t="str">
        <f>Direcci!F130</f>
        <v xml:space="preserve">Porcentaje de avance de informes elaborados sobre el seguimiento presupuestal </v>
      </c>
      <c r="H177" s="1046" t="str">
        <f>Direcci!G130</f>
        <v>EFICACIA</v>
      </c>
      <c r="I177" s="42" t="s">
        <v>68</v>
      </c>
      <c r="J177" s="43">
        <f>Direcci!I130</f>
        <v>0</v>
      </c>
      <c r="K177" s="43">
        <f>Direcci!J130</f>
        <v>8.3299999999999999E-2</v>
      </c>
      <c r="L177" s="43">
        <f>Direcci!K130</f>
        <v>8.7099999999999997E-2</v>
      </c>
      <c r="M177" s="43">
        <f>Direcci!L130</f>
        <v>8.3400000000000002E-2</v>
      </c>
      <c r="N177" s="43">
        <f>Direcci!M130</f>
        <v>8.3299999999999999E-2</v>
      </c>
      <c r="O177" s="43">
        <f>Direcci!N130</f>
        <v>9.4650000000000012E-2</v>
      </c>
      <c r="P177" s="43">
        <f>Direcci!O130</f>
        <v>9.4650000000000012E-2</v>
      </c>
      <c r="Q177" s="43">
        <f>Direcci!P130</f>
        <v>9.4650000000000012E-2</v>
      </c>
      <c r="R177" s="43">
        <f>Direcci!Q130</f>
        <v>9.4650000000000012E-2</v>
      </c>
      <c r="S177" s="43">
        <f>Direcci!R130</f>
        <v>9.4650000000000012E-2</v>
      </c>
      <c r="T177" s="43">
        <f>Direcci!S130</f>
        <v>9.4650000000000012E-2</v>
      </c>
      <c r="U177" s="43">
        <f>Direcci!T130</f>
        <v>9.5000000000000001E-2</v>
      </c>
      <c r="V177" s="57">
        <f t="shared" ref="V177:V178" si="94">SUM(J177:U177)</f>
        <v>1</v>
      </c>
      <c r="W177" s="1051">
        <f>Direcci!V130</f>
        <v>7.0000000000000007E-2</v>
      </c>
      <c r="X177" s="1052">
        <f>IF(OR(V178=0,W177=0),0,(V178/V177*W177))</f>
        <v>7.0000000000000021E-2</v>
      </c>
      <c r="Y177" s="1018"/>
      <c r="Z177" s="1018"/>
      <c r="AA177" s="1"/>
    </row>
    <row r="178" spans="1:27" ht="24" customHeight="1">
      <c r="A178" s="1018"/>
      <c r="B178" s="1018"/>
      <c r="C178" s="1018"/>
      <c r="D178" s="1018"/>
      <c r="E178" s="1018"/>
      <c r="F178" s="1018"/>
      <c r="G178" s="1018"/>
      <c r="H178" s="1018"/>
      <c r="I178" s="66" t="s">
        <v>69</v>
      </c>
      <c r="J178" s="47">
        <f>Direcci!I131</f>
        <v>0</v>
      </c>
      <c r="K178" s="47">
        <f>Direcci!J131</f>
        <v>8.3299999999999999E-2</v>
      </c>
      <c r="L178" s="47">
        <f>Direcci!K131</f>
        <v>8.7099999999999997E-2</v>
      </c>
      <c r="M178" s="47">
        <f>Direcci!L131</f>
        <v>8.3400000000000002E-2</v>
      </c>
      <c r="N178" s="47">
        <f>Direcci!M131</f>
        <v>4.165E-2</v>
      </c>
      <c r="O178" s="47">
        <f>Direcci!N131</f>
        <v>0.1363</v>
      </c>
      <c r="P178" s="47">
        <f>Direcci!O131</f>
        <v>9.4650000000000012E-2</v>
      </c>
      <c r="Q178" s="47">
        <f>Direcci!P131</f>
        <v>9.4650000000000012E-2</v>
      </c>
      <c r="R178" s="47">
        <f>Direcci!Q131</f>
        <v>9.4650000000000012E-2</v>
      </c>
      <c r="S178" s="47">
        <f>Direcci!R131</f>
        <v>9.4650000000000012E-2</v>
      </c>
      <c r="T178" s="47">
        <f>Direcci!S131</f>
        <v>9.4650000000000012E-2</v>
      </c>
      <c r="U178" s="47">
        <f>Direcci!T131</f>
        <v>9.5000000000000001E-2</v>
      </c>
      <c r="V178" s="58">
        <f t="shared" si="94"/>
        <v>1.0000000000000002</v>
      </c>
      <c r="W178" s="1008"/>
      <c r="X178" s="1008"/>
      <c r="Y178" s="1018"/>
      <c r="Z178" s="1018"/>
      <c r="AA178" s="1"/>
    </row>
    <row r="179" spans="1:27" ht="24" customHeight="1">
      <c r="A179" s="1018"/>
      <c r="B179" s="1018"/>
      <c r="C179" s="1008"/>
      <c r="D179" s="1008"/>
      <c r="E179" s="1008"/>
      <c r="F179" s="1008"/>
      <c r="G179" s="1008"/>
      <c r="H179" s="1008"/>
      <c r="I179" s="51" t="s">
        <v>10</v>
      </c>
      <c r="J179" s="52">
        <f t="shared" ref="J179:V179" si="95">IF(OR(J177=0,J178=0),0,J178/J177)</f>
        <v>0</v>
      </c>
      <c r="K179" s="52">
        <f t="shared" si="95"/>
        <v>1</v>
      </c>
      <c r="L179" s="52">
        <f t="shared" si="95"/>
        <v>1</v>
      </c>
      <c r="M179" s="52">
        <f t="shared" si="95"/>
        <v>1</v>
      </c>
      <c r="N179" s="52">
        <f t="shared" si="95"/>
        <v>0.5</v>
      </c>
      <c r="O179" s="52">
        <f t="shared" si="95"/>
        <v>1.4400422609614367</v>
      </c>
      <c r="P179" s="52">
        <f t="shared" si="95"/>
        <v>1</v>
      </c>
      <c r="Q179" s="52">
        <f t="shared" si="95"/>
        <v>1</v>
      </c>
      <c r="R179" s="52">
        <f t="shared" si="95"/>
        <v>1</v>
      </c>
      <c r="S179" s="52">
        <f t="shared" si="95"/>
        <v>1</v>
      </c>
      <c r="T179" s="52">
        <f t="shared" si="95"/>
        <v>1</v>
      </c>
      <c r="U179" s="52">
        <f t="shared" si="95"/>
        <v>1</v>
      </c>
      <c r="V179" s="52">
        <f t="shared" si="95"/>
        <v>1.0000000000000002</v>
      </c>
      <c r="W179" s="51"/>
      <c r="X179" s="51"/>
      <c r="Y179" s="1018"/>
      <c r="Z179" s="1018"/>
      <c r="AA179" s="1"/>
    </row>
    <row r="180" spans="1:27" ht="24" customHeight="1">
      <c r="A180" s="1018"/>
      <c r="B180" s="1018"/>
      <c r="C180" s="1046">
        <v>49</v>
      </c>
      <c r="D180" s="1046" t="str">
        <f>Direcci!A138</f>
        <v>Informes de gestión elaborados</v>
      </c>
      <c r="E180" s="1046" t="str">
        <f>Direcci!D138</f>
        <v>Porcentaje</v>
      </c>
      <c r="F180" s="1047">
        <f>Direcci!E138</f>
        <v>1</v>
      </c>
      <c r="G180" s="1046" t="str">
        <f>Direcci!F138</f>
        <v>Porcentaje de avance de Informes de gestión institucional elaborados.</v>
      </c>
      <c r="H180" s="1046" t="str">
        <f>Direcci!G138</f>
        <v>EFICACIA</v>
      </c>
      <c r="I180" s="42" t="s">
        <v>68</v>
      </c>
      <c r="J180" s="43">
        <f>Direcci!I138</f>
        <v>0</v>
      </c>
      <c r="K180" s="43">
        <f>Direcci!J138</f>
        <v>0</v>
      </c>
      <c r="L180" s="43">
        <f>Direcci!K138</f>
        <v>0</v>
      </c>
      <c r="M180" s="43">
        <f>Direcci!L138</f>
        <v>0.16664999999999999</v>
      </c>
      <c r="N180" s="43">
        <f>Direcci!M138</f>
        <v>0</v>
      </c>
      <c r="O180" s="43">
        <f>Direcci!N138</f>
        <v>0</v>
      </c>
      <c r="P180" s="43">
        <f>Direcci!O138</f>
        <v>0.16664999999999999</v>
      </c>
      <c r="Q180" s="43">
        <f>Direcci!P138</f>
        <v>0.5</v>
      </c>
      <c r="R180" s="43">
        <f>Direcci!Q138</f>
        <v>0</v>
      </c>
      <c r="S180" s="43">
        <f>Direcci!R138</f>
        <v>0.16669999999999999</v>
      </c>
      <c r="T180" s="43">
        <f>Direcci!S138</f>
        <v>0</v>
      </c>
      <c r="U180" s="43">
        <f>Direcci!T138</f>
        <v>0</v>
      </c>
      <c r="V180" s="57">
        <f t="shared" ref="V180:V181" si="96">SUM(J180:U180)</f>
        <v>0.99999999999999989</v>
      </c>
      <c r="W180" s="1051">
        <f>Direcci!V138</f>
        <v>0.06</v>
      </c>
      <c r="X180" s="1052">
        <f>IF(OR(V181=0,W180=0),0,(V181/V180*W180))</f>
        <v>0.06</v>
      </c>
      <c r="Y180" s="1018"/>
      <c r="Z180" s="1018"/>
      <c r="AA180" s="1"/>
    </row>
    <row r="181" spans="1:27" ht="24" customHeight="1">
      <c r="A181" s="1018"/>
      <c r="B181" s="1018"/>
      <c r="C181" s="1018"/>
      <c r="D181" s="1018"/>
      <c r="E181" s="1018"/>
      <c r="F181" s="1018"/>
      <c r="G181" s="1018"/>
      <c r="H181" s="1018"/>
      <c r="I181" s="66" t="s">
        <v>69</v>
      </c>
      <c r="J181" s="47">
        <f>Direcci!I139</f>
        <v>0</v>
      </c>
      <c r="K181" s="47">
        <f>Direcci!J139</f>
        <v>0</v>
      </c>
      <c r="L181" s="47">
        <f>Direcci!K139</f>
        <v>0</v>
      </c>
      <c r="M181" s="47">
        <f>Direcci!L139</f>
        <v>0.16664999999999999</v>
      </c>
      <c r="N181" s="47">
        <f>Direcci!M139</f>
        <v>0</v>
      </c>
      <c r="O181" s="47">
        <f>Direcci!N139</f>
        <v>0</v>
      </c>
      <c r="P181" s="47">
        <f>Direcci!O139</f>
        <v>0.16664999999999999</v>
      </c>
      <c r="Q181" s="47">
        <f>Direcci!P139</f>
        <v>0.5</v>
      </c>
      <c r="R181" s="47">
        <f>Direcci!Q139</f>
        <v>0</v>
      </c>
      <c r="S181" s="47">
        <f>Direcci!R139</f>
        <v>0.16669999999999999</v>
      </c>
      <c r="T181" s="47">
        <f>Direcci!S139</f>
        <v>0</v>
      </c>
      <c r="U181" s="47">
        <f>Direcci!T139</f>
        <v>0</v>
      </c>
      <c r="V181" s="58">
        <f t="shared" si="96"/>
        <v>0.99999999999999989</v>
      </c>
      <c r="W181" s="1008"/>
      <c r="X181" s="1008"/>
      <c r="Y181" s="1018"/>
      <c r="Z181" s="1018"/>
      <c r="AA181" s="1"/>
    </row>
    <row r="182" spans="1:27" ht="24" customHeight="1">
      <c r="A182" s="1008"/>
      <c r="B182" s="1008"/>
      <c r="C182" s="1008"/>
      <c r="D182" s="1008"/>
      <c r="E182" s="1008"/>
      <c r="F182" s="1008"/>
      <c r="G182" s="1008"/>
      <c r="H182" s="1008"/>
      <c r="I182" s="51" t="s">
        <v>10</v>
      </c>
      <c r="J182" s="52">
        <f t="shared" ref="J182:V182" si="97">IF(OR(J180=0,J181=0),0,J181/J180)</f>
        <v>0</v>
      </c>
      <c r="K182" s="52">
        <f t="shared" si="97"/>
        <v>0</v>
      </c>
      <c r="L182" s="52">
        <f t="shared" si="97"/>
        <v>0</v>
      </c>
      <c r="M182" s="52">
        <f t="shared" si="97"/>
        <v>1</v>
      </c>
      <c r="N182" s="52">
        <f t="shared" si="97"/>
        <v>0</v>
      </c>
      <c r="O182" s="52">
        <f t="shared" si="97"/>
        <v>0</v>
      </c>
      <c r="P182" s="52">
        <f t="shared" si="97"/>
        <v>1</v>
      </c>
      <c r="Q182" s="52">
        <f t="shared" si="97"/>
        <v>1</v>
      </c>
      <c r="R182" s="52">
        <f t="shared" si="97"/>
        <v>0</v>
      </c>
      <c r="S182" s="52">
        <f t="shared" si="97"/>
        <v>1</v>
      </c>
      <c r="T182" s="52">
        <f t="shared" si="97"/>
        <v>0</v>
      </c>
      <c r="U182" s="52">
        <f t="shared" si="97"/>
        <v>0</v>
      </c>
      <c r="V182" s="52">
        <f t="shared" si="97"/>
        <v>1</v>
      </c>
      <c r="W182" s="51"/>
      <c r="X182" s="51"/>
      <c r="Y182" s="1008"/>
      <c r="Z182" s="1008"/>
      <c r="AA182" s="1"/>
    </row>
    <row r="183" spans="1:27" ht="24" customHeight="1">
      <c r="A183" s="35" t="s">
        <v>1</v>
      </c>
      <c r="B183" s="36" t="s">
        <v>52</v>
      </c>
      <c r="C183" s="35" t="s">
        <v>43</v>
      </c>
      <c r="D183" s="35" t="s">
        <v>2</v>
      </c>
      <c r="E183" s="35" t="s">
        <v>3</v>
      </c>
      <c r="F183" s="35" t="s">
        <v>4</v>
      </c>
      <c r="G183" s="35" t="s">
        <v>5</v>
      </c>
      <c r="H183" s="37" t="s">
        <v>6</v>
      </c>
      <c r="I183" s="35" t="s">
        <v>53</v>
      </c>
      <c r="J183" s="35" t="s">
        <v>54</v>
      </c>
      <c r="K183" s="35" t="s">
        <v>55</v>
      </c>
      <c r="L183" s="35" t="s">
        <v>56</v>
      </c>
      <c r="M183" s="35" t="s">
        <v>57</v>
      </c>
      <c r="N183" s="35" t="s">
        <v>58</v>
      </c>
      <c r="O183" s="35" t="s">
        <v>59</v>
      </c>
      <c r="P183" s="35" t="s">
        <v>60</v>
      </c>
      <c r="Q183" s="35" t="s">
        <v>61</v>
      </c>
      <c r="R183" s="35" t="s">
        <v>62</v>
      </c>
      <c r="S183" s="35" t="s">
        <v>63</v>
      </c>
      <c r="T183" s="35" t="s">
        <v>64</v>
      </c>
      <c r="U183" s="35" t="s">
        <v>65</v>
      </c>
      <c r="V183" s="35" t="s">
        <v>66</v>
      </c>
      <c r="W183" s="38" t="s">
        <v>52</v>
      </c>
      <c r="X183" s="39" t="s">
        <v>44</v>
      </c>
      <c r="Y183" s="40" t="s">
        <v>45</v>
      </c>
      <c r="Z183" s="41" t="s">
        <v>67</v>
      </c>
      <c r="AA183" s="1"/>
    </row>
    <row r="184" spans="1:27" ht="42.75" customHeight="1">
      <c r="A184" s="1069" t="str">
        <f>Regulacion!D4</f>
        <v>REGULACIÓN</v>
      </c>
      <c r="B184" s="1068">
        <f>Regulacion!W4</f>
        <v>5.04E-2</v>
      </c>
      <c r="C184" s="1046"/>
      <c r="D184" s="1065" t="str">
        <f>Regulacion!A12</f>
        <v xml:space="preserve">
*Nota: En consideración con los nuevos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encuentra definiendo actualmente los indicadores y productos que harán parte del Plan de Acción del proceso en mención.</v>
      </c>
      <c r="E184" s="1013"/>
      <c r="F184" s="1013"/>
      <c r="G184" s="1013"/>
      <c r="H184" s="1013"/>
      <c r="I184" s="1013"/>
      <c r="J184" s="1013"/>
      <c r="K184" s="1013"/>
      <c r="L184" s="1013"/>
      <c r="M184" s="1013"/>
      <c r="N184" s="1013"/>
      <c r="O184" s="1013"/>
      <c r="P184" s="1013"/>
      <c r="Q184" s="1013"/>
      <c r="R184" s="1013"/>
      <c r="S184" s="1013"/>
      <c r="T184" s="1013"/>
      <c r="U184" s="1014"/>
      <c r="V184" s="57">
        <f t="shared" ref="V184:V185" si="98">SUM(J184:U184)</f>
        <v>0</v>
      </c>
      <c r="W184" s="1051"/>
      <c r="X184" s="1052">
        <f>IF(OR(V185=0,W184=0),0,(V185/V184*W184))</f>
        <v>0</v>
      </c>
      <c r="Y184" s="1058">
        <f>+X184</f>
        <v>0</v>
      </c>
      <c r="Z184" s="1055">
        <f>Y184*B184</f>
        <v>0</v>
      </c>
      <c r="AA184" s="1"/>
    </row>
    <row r="185" spans="1:27" ht="42.75" customHeight="1">
      <c r="A185" s="1018"/>
      <c r="B185" s="1018"/>
      <c r="C185" s="1018"/>
      <c r="D185" s="1019"/>
      <c r="E185" s="1020"/>
      <c r="F185" s="1020"/>
      <c r="G185" s="1020"/>
      <c r="H185" s="1020"/>
      <c r="I185" s="1020"/>
      <c r="J185" s="1020"/>
      <c r="K185" s="1020"/>
      <c r="L185" s="1020"/>
      <c r="M185" s="1020"/>
      <c r="N185" s="1020"/>
      <c r="O185" s="1020"/>
      <c r="P185" s="1020"/>
      <c r="Q185" s="1020"/>
      <c r="R185" s="1020"/>
      <c r="S185" s="1020"/>
      <c r="T185" s="1020"/>
      <c r="U185" s="1021"/>
      <c r="V185" s="67">
        <f t="shared" si="98"/>
        <v>0</v>
      </c>
      <c r="W185" s="1008"/>
      <c r="X185" s="1008"/>
      <c r="Y185" s="1018"/>
      <c r="Z185" s="1018"/>
      <c r="AA185" s="1"/>
    </row>
    <row r="186" spans="1:27" ht="42.75" customHeight="1">
      <c r="A186" s="1008"/>
      <c r="B186" s="1008"/>
      <c r="C186" s="1008"/>
      <c r="D186" s="1015"/>
      <c r="E186" s="1016"/>
      <c r="F186" s="1016"/>
      <c r="G186" s="1016"/>
      <c r="H186" s="1016"/>
      <c r="I186" s="1016"/>
      <c r="J186" s="1016"/>
      <c r="K186" s="1016"/>
      <c r="L186" s="1016"/>
      <c r="M186" s="1016"/>
      <c r="N186" s="1016"/>
      <c r="O186" s="1016"/>
      <c r="P186" s="1016"/>
      <c r="Q186" s="1016"/>
      <c r="R186" s="1016"/>
      <c r="S186" s="1016"/>
      <c r="T186" s="1016"/>
      <c r="U186" s="1017"/>
      <c r="V186" s="52">
        <f>IF(OR(V184=0,V185=0),0,V185/V184)</f>
        <v>0</v>
      </c>
      <c r="W186" s="51"/>
      <c r="X186" s="51"/>
      <c r="Y186" s="1008"/>
      <c r="Z186" s="1008"/>
      <c r="AA186" s="1"/>
    </row>
    <row r="187" spans="1:27" ht="24.75" customHeight="1">
      <c r="A187" s="35" t="s">
        <v>1</v>
      </c>
      <c r="B187" s="36" t="s">
        <v>52</v>
      </c>
      <c r="C187" s="35"/>
      <c r="D187" s="35" t="s">
        <v>2</v>
      </c>
      <c r="E187" s="35" t="s">
        <v>3</v>
      </c>
      <c r="F187" s="35" t="s">
        <v>4</v>
      </c>
      <c r="G187" s="35" t="s">
        <v>5</v>
      </c>
      <c r="H187" s="37" t="s">
        <v>6</v>
      </c>
      <c r="I187" s="35" t="s">
        <v>53</v>
      </c>
      <c r="J187" s="35" t="s">
        <v>54</v>
      </c>
      <c r="K187" s="35" t="s">
        <v>55</v>
      </c>
      <c r="L187" s="35" t="s">
        <v>56</v>
      </c>
      <c r="M187" s="35" t="s">
        <v>57</v>
      </c>
      <c r="N187" s="35" t="s">
        <v>58</v>
      </c>
      <c r="O187" s="35" t="s">
        <v>59</v>
      </c>
      <c r="P187" s="35" t="s">
        <v>60</v>
      </c>
      <c r="Q187" s="35" t="s">
        <v>61</v>
      </c>
      <c r="R187" s="35" t="s">
        <v>62</v>
      </c>
      <c r="S187" s="35" t="s">
        <v>63</v>
      </c>
      <c r="T187" s="35" t="s">
        <v>64</v>
      </c>
      <c r="U187" s="35" t="s">
        <v>65</v>
      </c>
      <c r="V187" s="35" t="s">
        <v>66</v>
      </c>
      <c r="W187" s="38" t="s">
        <v>52</v>
      </c>
      <c r="X187" s="39" t="s">
        <v>44</v>
      </c>
      <c r="Y187" s="40" t="s">
        <v>45</v>
      </c>
      <c r="Z187" s="41" t="s">
        <v>67</v>
      </c>
      <c r="AA187" s="1"/>
    </row>
    <row r="188" spans="1:27" ht="24" customHeight="1">
      <c r="A188" s="1062" t="str">
        <f>Tecnolog!D4</f>
        <v>GESTIÓN DE TECNOLOGIAS DE LA INFORMACIÓN</v>
      </c>
      <c r="B188" s="1063">
        <f>Tecnolog!W4</f>
        <v>5.9200000000000003E-2</v>
      </c>
      <c r="C188" s="1046">
        <v>50</v>
      </c>
      <c r="D188" s="1046" t="str">
        <f>Tecnolog!A12</f>
        <v>Documentos Normativos para el gobierno geoespacial de la ICDE (Gestion del Conocimiento)</v>
      </c>
      <c r="E188" s="1046" t="str">
        <f>Tecnolog!D12</f>
        <v>NÚMERO</v>
      </c>
      <c r="F188" s="1046">
        <f>Tecnolog!E12</f>
        <v>2</v>
      </c>
      <c r="G188" s="1046" t="str">
        <f>Tecnolog!F12</f>
        <v xml:space="preserve">Documentos normativos  (Guías de implementación de estándares, especificaciones técnicas y proyección de actos administrativos) </v>
      </c>
      <c r="H188" s="1046" t="str">
        <f>Tecnolog!G12</f>
        <v>Eficacia</v>
      </c>
      <c r="I188" s="42" t="s">
        <v>68</v>
      </c>
      <c r="J188" s="44">
        <f>Tecnolog!I12</f>
        <v>0</v>
      </c>
      <c r="K188" s="44">
        <f>Tecnolog!J12</f>
        <v>0</v>
      </c>
      <c r="L188" s="44">
        <f>Tecnolog!K12</f>
        <v>0</v>
      </c>
      <c r="M188" s="44">
        <f>Tecnolog!L12</f>
        <v>0.1</v>
      </c>
      <c r="N188" s="44">
        <f>Tecnolog!M12</f>
        <v>0.1</v>
      </c>
      <c r="O188" s="44">
        <f>Tecnolog!N12</f>
        <v>0.1</v>
      </c>
      <c r="P188" s="44">
        <f>Tecnolog!O12</f>
        <v>0.2</v>
      </c>
      <c r="Q188" s="44">
        <f>Tecnolog!P12</f>
        <v>0.2</v>
      </c>
      <c r="R188" s="44">
        <f>Tecnolog!Q12</f>
        <v>0.3</v>
      </c>
      <c r="S188" s="44">
        <f>Tecnolog!R12</f>
        <v>0.3</v>
      </c>
      <c r="T188" s="44">
        <f>Tecnolog!S12</f>
        <v>0.3</v>
      </c>
      <c r="U188" s="44">
        <f>Tecnolog!T12</f>
        <v>0.4</v>
      </c>
      <c r="V188" s="60">
        <f t="shared" ref="V188:V189" si="99">SUM(J188:U188)</f>
        <v>2</v>
      </c>
      <c r="W188" s="1051">
        <f>Tecnolog!V12</f>
        <v>0.1</v>
      </c>
      <c r="X188" s="1052">
        <f>IF(OR(V189=0,W188=0),0,(V189/V188*W188))</f>
        <v>0.1</v>
      </c>
      <c r="Y188" s="1054">
        <f>SUM(X188:X223)</f>
        <v>0.97753781512605054</v>
      </c>
      <c r="Z188" s="1055">
        <f>Y188*B188</f>
        <v>5.7870238655462196E-2</v>
      </c>
      <c r="AA188" s="1"/>
    </row>
    <row r="189" spans="1:27" ht="24" customHeight="1">
      <c r="A189" s="1018"/>
      <c r="B189" s="1018"/>
      <c r="C189" s="1018"/>
      <c r="D189" s="1018"/>
      <c r="E189" s="1018"/>
      <c r="F189" s="1018"/>
      <c r="G189" s="1018"/>
      <c r="H189" s="1018"/>
      <c r="I189" s="66" t="s">
        <v>69</v>
      </c>
      <c r="J189" s="48">
        <f>Tecnolog!I13</f>
        <v>0</v>
      </c>
      <c r="K189" s="48">
        <f>Tecnolog!J13</f>
        <v>0</v>
      </c>
      <c r="L189" s="48">
        <f>Tecnolog!K13</f>
        <v>0</v>
      </c>
      <c r="M189" s="48">
        <f>Tecnolog!L13</f>
        <v>0.1</v>
      </c>
      <c r="N189" s="48">
        <f>Tecnolog!M13</f>
        <v>0.1</v>
      </c>
      <c r="O189" s="48">
        <f>Tecnolog!N13</f>
        <v>0.1</v>
      </c>
      <c r="P189" s="48">
        <f>Tecnolog!O13</f>
        <v>0.2</v>
      </c>
      <c r="Q189" s="48">
        <f>Tecnolog!P13</f>
        <v>0.2</v>
      </c>
      <c r="R189" s="48">
        <f>Tecnolog!Q13</f>
        <v>0.3</v>
      </c>
      <c r="S189" s="48">
        <f>Tecnolog!R13</f>
        <v>0.3</v>
      </c>
      <c r="T189" s="48">
        <f>Tecnolog!S13</f>
        <v>0.3</v>
      </c>
      <c r="U189" s="48">
        <f>Tecnolog!T13</f>
        <v>0.4</v>
      </c>
      <c r="V189" s="50">
        <f t="shared" si="99"/>
        <v>2</v>
      </c>
      <c r="W189" s="1008"/>
      <c r="X189" s="1008"/>
      <c r="Y189" s="1018"/>
      <c r="Z189" s="1018"/>
      <c r="AA189" s="1"/>
    </row>
    <row r="190" spans="1:27">
      <c r="A190" s="1018"/>
      <c r="B190" s="1018"/>
      <c r="C190" s="1008"/>
      <c r="D190" s="1008"/>
      <c r="E190" s="1008"/>
      <c r="F190" s="1008"/>
      <c r="G190" s="1008"/>
      <c r="H190" s="1008"/>
      <c r="I190" s="51" t="s">
        <v>10</v>
      </c>
      <c r="J190" s="52">
        <f t="shared" ref="J190:V190" si="100">IF(OR(J188=0,J189=0),0,J189/J188)</f>
        <v>0</v>
      </c>
      <c r="K190" s="52">
        <f t="shared" si="100"/>
        <v>0</v>
      </c>
      <c r="L190" s="52">
        <f t="shared" si="100"/>
        <v>0</v>
      </c>
      <c r="M190" s="52">
        <f t="shared" si="100"/>
        <v>1</v>
      </c>
      <c r="N190" s="52">
        <f t="shared" si="100"/>
        <v>1</v>
      </c>
      <c r="O190" s="52">
        <f t="shared" si="100"/>
        <v>1</v>
      </c>
      <c r="P190" s="52">
        <f t="shared" si="100"/>
        <v>1</v>
      </c>
      <c r="Q190" s="52">
        <f t="shared" si="100"/>
        <v>1</v>
      </c>
      <c r="R190" s="52">
        <f t="shared" si="100"/>
        <v>1</v>
      </c>
      <c r="S190" s="52">
        <f t="shared" si="100"/>
        <v>1</v>
      </c>
      <c r="T190" s="52">
        <f t="shared" si="100"/>
        <v>1</v>
      </c>
      <c r="U190" s="52">
        <f t="shared" si="100"/>
        <v>1</v>
      </c>
      <c r="V190" s="52">
        <f t="shared" si="100"/>
        <v>1</v>
      </c>
      <c r="W190" s="51"/>
      <c r="X190" s="51"/>
      <c r="Y190" s="1018"/>
      <c r="Z190" s="1018"/>
      <c r="AA190" s="1"/>
    </row>
    <row r="191" spans="1:27" ht="22.5" customHeight="1">
      <c r="A191" s="1018"/>
      <c r="B191" s="1018"/>
      <c r="C191" s="1046">
        <v>51</v>
      </c>
      <c r="D191" s="1046" t="str">
        <f>Tecnolog!A24</f>
        <v>Servicio de asistencia técnica en temas IDE para las diferentes entidades (Gestion del Conocimiento)</v>
      </c>
      <c r="E191" s="1046" t="str">
        <f>Tecnolog!D24</f>
        <v>NÚMERO</v>
      </c>
      <c r="F191" s="1046">
        <f>Tecnolog!E24</f>
        <v>15</v>
      </c>
      <c r="G191" s="1046" t="str">
        <f>Tecnolog!F24</f>
        <v>Entidades Asistidas</v>
      </c>
      <c r="H191" s="1046" t="str">
        <f>Tecnolog!G24</f>
        <v>Eficacia</v>
      </c>
      <c r="I191" s="42" t="s">
        <v>68</v>
      </c>
      <c r="J191" s="59">
        <f>Tecnolog!I24</f>
        <v>0</v>
      </c>
      <c r="K191" s="59">
        <f>Tecnolog!J24</f>
        <v>0</v>
      </c>
      <c r="L191" s="59">
        <f>Tecnolog!K24</f>
        <v>1</v>
      </c>
      <c r="M191" s="59">
        <f>Tecnolog!L24</f>
        <v>0</v>
      </c>
      <c r="N191" s="59">
        <f>Tecnolog!M24</f>
        <v>1</v>
      </c>
      <c r="O191" s="59">
        <f>Tecnolog!N24</f>
        <v>3</v>
      </c>
      <c r="P191" s="59">
        <f>Tecnolog!O24</f>
        <v>2</v>
      </c>
      <c r="Q191" s="59">
        <f>Tecnolog!P24</f>
        <v>1</v>
      </c>
      <c r="R191" s="59">
        <f>Tecnolog!Q24</f>
        <v>2</v>
      </c>
      <c r="S191" s="59">
        <f>Tecnolog!R24</f>
        <v>3</v>
      </c>
      <c r="T191" s="59">
        <f>Tecnolog!S24</f>
        <v>1</v>
      </c>
      <c r="U191" s="59">
        <f>Tecnolog!T24</f>
        <v>1</v>
      </c>
      <c r="V191" s="60">
        <f t="shared" ref="V191:V192" si="101">SUM(J191:U191)</f>
        <v>15</v>
      </c>
      <c r="W191" s="1051">
        <f>Tecnolog!V24</f>
        <v>0.1</v>
      </c>
      <c r="X191" s="1052">
        <f>IF(OR(V192=0,W191=0),0,(V192/V191*W191))</f>
        <v>0.1</v>
      </c>
      <c r="Y191" s="1018"/>
      <c r="Z191" s="1018"/>
      <c r="AA191" s="1"/>
    </row>
    <row r="192" spans="1:27" ht="22.5" customHeight="1">
      <c r="A192" s="1018"/>
      <c r="B192" s="1018"/>
      <c r="C192" s="1018"/>
      <c r="D192" s="1018"/>
      <c r="E192" s="1018"/>
      <c r="F192" s="1018"/>
      <c r="G192" s="1018"/>
      <c r="H192" s="1018"/>
      <c r="I192" s="66" t="s">
        <v>69</v>
      </c>
      <c r="J192" s="61">
        <f>Tecnolog!I25</f>
        <v>0</v>
      </c>
      <c r="K192" s="61">
        <f>Tecnolog!J25</f>
        <v>0</v>
      </c>
      <c r="L192" s="61">
        <f>Tecnolog!K25</f>
        <v>1</v>
      </c>
      <c r="M192" s="61">
        <f>Tecnolog!L25</f>
        <v>0</v>
      </c>
      <c r="N192" s="61">
        <f>Tecnolog!M25</f>
        <v>1</v>
      </c>
      <c r="O192" s="61">
        <f>Tecnolog!N25</f>
        <v>3</v>
      </c>
      <c r="P192" s="61">
        <f>Tecnolog!O25</f>
        <v>2</v>
      </c>
      <c r="Q192" s="61">
        <f>Tecnolog!P25</f>
        <v>1</v>
      </c>
      <c r="R192" s="61">
        <f>Tecnolog!Q25</f>
        <v>2</v>
      </c>
      <c r="S192" s="61">
        <f>Tecnolog!R25</f>
        <v>3</v>
      </c>
      <c r="T192" s="61">
        <f>Tecnolog!S25</f>
        <v>2</v>
      </c>
      <c r="U192" s="61">
        <f>Tecnolog!T25</f>
        <v>0</v>
      </c>
      <c r="V192" s="62">
        <f t="shared" si="101"/>
        <v>15</v>
      </c>
      <c r="W192" s="1008"/>
      <c r="X192" s="1008"/>
      <c r="Y192" s="1018"/>
      <c r="Z192" s="1018"/>
      <c r="AA192" s="1"/>
    </row>
    <row r="193" spans="1:27">
      <c r="A193" s="1018"/>
      <c r="B193" s="1018"/>
      <c r="C193" s="1008"/>
      <c r="D193" s="1008"/>
      <c r="E193" s="1008"/>
      <c r="F193" s="1008"/>
      <c r="G193" s="1008"/>
      <c r="H193" s="1008"/>
      <c r="I193" s="51" t="s">
        <v>10</v>
      </c>
      <c r="J193" s="52">
        <f t="shared" ref="J193:V193" si="102">IF(OR(J191=0,J192=0),0,J192/J191)</f>
        <v>0</v>
      </c>
      <c r="K193" s="52">
        <f t="shared" si="102"/>
        <v>0</v>
      </c>
      <c r="L193" s="52">
        <f t="shared" si="102"/>
        <v>1</v>
      </c>
      <c r="M193" s="52">
        <f t="shared" si="102"/>
        <v>0</v>
      </c>
      <c r="N193" s="52">
        <f t="shared" si="102"/>
        <v>1</v>
      </c>
      <c r="O193" s="52">
        <f t="shared" si="102"/>
        <v>1</v>
      </c>
      <c r="P193" s="52">
        <f t="shared" si="102"/>
        <v>1</v>
      </c>
      <c r="Q193" s="52">
        <f t="shared" si="102"/>
        <v>1</v>
      </c>
      <c r="R193" s="52">
        <f t="shared" si="102"/>
        <v>1</v>
      </c>
      <c r="S193" s="52">
        <f t="shared" si="102"/>
        <v>1</v>
      </c>
      <c r="T193" s="52">
        <f t="shared" si="102"/>
        <v>2</v>
      </c>
      <c r="U193" s="52">
        <f t="shared" si="102"/>
        <v>0</v>
      </c>
      <c r="V193" s="52">
        <f t="shared" si="102"/>
        <v>1</v>
      </c>
      <c r="W193" s="51"/>
      <c r="X193" s="51"/>
      <c r="Y193" s="1018"/>
      <c r="Z193" s="1018"/>
      <c r="AA193" s="1"/>
    </row>
    <row r="194" spans="1:27" ht="24" customHeight="1">
      <c r="A194" s="1018"/>
      <c r="B194" s="1018"/>
      <c r="C194" s="1046">
        <v>52</v>
      </c>
      <c r="D194" s="1046" t="str">
        <f>Tecnolog!A40</f>
        <v>Herramientas de difusión  para el posicionamiento de la ICDE (Gestion del Conocimiento)</v>
      </c>
      <c r="E194" s="1046" t="str">
        <f>Tecnolog!D40</f>
        <v>NÚMERO</v>
      </c>
      <c r="F194" s="1046">
        <f>Tecnolog!E40</f>
        <v>14</v>
      </c>
      <c r="G194" s="1046" t="str">
        <f>Tecnolog!F40</f>
        <v>Herramientas de difusión para el posicionamiento de la ICDE (boletines, plenarias, cursos en temáticas IDE y Actualizaciones en canales digitales)</v>
      </c>
      <c r="H194" s="1046" t="str">
        <f>Tecnolog!G40</f>
        <v>Eficacia</v>
      </c>
      <c r="I194" s="42" t="s">
        <v>68</v>
      </c>
      <c r="J194" s="59">
        <f>Tecnolog!I40</f>
        <v>0</v>
      </c>
      <c r="K194" s="59">
        <f>Tecnolog!J40</f>
        <v>0</v>
      </c>
      <c r="L194" s="59">
        <f>Tecnolog!K40</f>
        <v>0</v>
      </c>
      <c r="M194" s="59">
        <f>Tecnolog!L40</f>
        <v>0</v>
      </c>
      <c r="N194" s="59">
        <f>Tecnolog!M40</f>
        <v>0</v>
      </c>
      <c r="O194" s="59">
        <f>Tecnolog!N40</f>
        <v>5</v>
      </c>
      <c r="P194" s="59">
        <f>Tecnolog!O40</f>
        <v>1</v>
      </c>
      <c r="Q194" s="59">
        <f>Tecnolog!P40</f>
        <v>0</v>
      </c>
      <c r="R194" s="59">
        <f>Tecnolog!Q40</f>
        <v>2</v>
      </c>
      <c r="S194" s="59">
        <f>Tecnolog!R40</f>
        <v>3</v>
      </c>
      <c r="T194" s="59">
        <f>Tecnolog!S40</f>
        <v>1</v>
      </c>
      <c r="U194" s="59">
        <f>Tecnolog!T40</f>
        <v>2</v>
      </c>
      <c r="V194" s="60">
        <f t="shared" ref="V194:V195" si="103">SUM(J194:U194)</f>
        <v>14</v>
      </c>
      <c r="W194" s="1051">
        <f>Tecnolog!V40</f>
        <v>0.1</v>
      </c>
      <c r="X194" s="1052">
        <f>IF(OR(V195=0,W194=0),0,(V195/V194*W194))</f>
        <v>0.1</v>
      </c>
      <c r="Y194" s="1018"/>
      <c r="Z194" s="1018"/>
      <c r="AA194" s="1"/>
    </row>
    <row r="195" spans="1:27" ht="24" customHeight="1">
      <c r="A195" s="1018"/>
      <c r="B195" s="1018"/>
      <c r="C195" s="1018"/>
      <c r="D195" s="1018"/>
      <c r="E195" s="1018"/>
      <c r="F195" s="1018"/>
      <c r="G195" s="1018"/>
      <c r="H195" s="1018"/>
      <c r="I195" s="66" t="s">
        <v>69</v>
      </c>
      <c r="J195" s="61">
        <f>Tecnolog!I41</f>
        <v>0</v>
      </c>
      <c r="K195" s="61">
        <f>Tecnolog!J41</f>
        <v>0</v>
      </c>
      <c r="L195" s="61">
        <f>Tecnolog!K41</f>
        <v>0</v>
      </c>
      <c r="M195" s="61">
        <f>Tecnolog!L41</f>
        <v>0</v>
      </c>
      <c r="N195" s="61">
        <f>Tecnolog!M41</f>
        <v>0</v>
      </c>
      <c r="O195" s="61">
        <f>Tecnolog!N41</f>
        <v>5</v>
      </c>
      <c r="P195" s="61">
        <f>Tecnolog!O41</f>
        <v>1</v>
      </c>
      <c r="Q195" s="61">
        <f>Tecnolog!P41</f>
        <v>1</v>
      </c>
      <c r="R195" s="61">
        <f>Tecnolog!Q41</f>
        <v>2</v>
      </c>
      <c r="S195" s="61">
        <f>Tecnolog!R41</f>
        <v>3</v>
      </c>
      <c r="T195" s="61">
        <f>Tecnolog!S41</f>
        <v>1</v>
      </c>
      <c r="U195" s="61">
        <f>Tecnolog!T41</f>
        <v>1</v>
      </c>
      <c r="V195" s="62">
        <f t="shared" si="103"/>
        <v>14</v>
      </c>
      <c r="W195" s="1008"/>
      <c r="X195" s="1008"/>
      <c r="Y195" s="1018"/>
      <c r="Z195" s="1018"/>
      <c r="AA195" s="1"/>
    </row>
    <row r="196" spans="1:27">
      <c r="A196" s="1018"/>
      <c r="B196" s="1018"/>
      <c r="C196" s="1008"/>
      <c r="D196" s="1008"/>
      <c r="E196" s="1008"/>
      <c r="F196" s="1008"/>
      <c r="G196" s="1008"/>
      <c r="H196" s="1008"/>
      <c r="I196" s="51" t="s">
        <v>10</v>
      </c>
      <c r="J196" s="52">
        <f t="shared" ref="J196:V196" si="104">IF(OR(J194=0,J195=0),0,J195/J194)</f>
        <v>0</v>
      </c>
      <c r="K196" s="52">
        <f t="shared" si="104"/>
        <v>0</v>
      </c>
      <c r="L196" s="52">
        <f t="shared" si="104"/>
        <v>0</v>
      </c>
      <c r="M196" s="52">
        <f t="shared" si="104"/>
        <v>0</v>
      </c>
      <c r="N196" s="52">
        <f t="shared" si="104"/>
        <v>0</v>
      </c>
      <c r="O196" s="52">
        <f t="shared" si="104"/>
        <v>1</v>
      </c>
      <c r="P196" s="52">
        <f t="shared" si="104"/>
        <v>1</v>
      </c>
      <c r="Q196" s="52">
        <f t="shared" si="104"/>
        <v>0</v>
      </c>
      <c r="R196" s="52">
        <f t="shared" si="104"/>
        <v>1</v>
      </c>
      <c r="S196" s="52">
        <f t="shared" si="104"/>
        <v>1</v>
      </c>
      <c r="T196" s="52">
        <f t="shared" si="104"/>
        <v>1</v>
      </c>
      <c r="U196" s="52">
        <f t="shared" si="104"/>
        <v>0.5</v>
      </c>
      <c r="V196" s="52">
        <f t="shared" si="104"/>
        <v>1</v>
      </c>
      <c r="W196" s="51"/>
      <c r="X196" s="51"/>
      <c r="Y196" s="1018"/>
      <c r="Z196" s="1018"/>
      <c r="AA196" s="1"/>
    </row>
    <row r="197" spans="1:27">
      <c r="A197" s="1018"/>
      <c r="B197" s="1018"/>
      <c r="C197" s="1046">
        <v>53</v>
      </c>
      <c r="D197" s="1046" t="str">
        <f>Tecnolog!A52</f>
        <v>Geoportal Comunitario PGN (Compartido)</v>
      </c>
      <c r="E197" s="1046" t="str">
        <f>Tecnolog!D52</f>
        <v>NÚMERO</v>
      </c>
      <c r="F197" s="1046">
        <f>Tecnolog!E52</f>
        <v>143</v>
      </c>
      <c r="G197" s="1046" t="str">
        <f>Tecnolog!F52</f>
        <v>Geoservicios publicados y disponibles</v>
      </c>
      <c r="H197" s="1046" t="str">
        <f>Tecnolog!G52</f>
        <v>Eficacia</v>
      </c>
      <c r="I197" s="42" t="s">
        <v>68</v>
      </c>
      <c r="J197" s="59">
        <f>Tecnolog!I52</f>
        <v>0</v>
      </c>
      <c r="K197" s="59">
        <f>Tecnolog!J52</f>
        <v>0</v>
      </c>
      <c r="L197" s="59">
        <f>Tecnolog!K52</f>
        <v>0</v>
      </c>
      <c r="M197" s="59">
        <f>Tecnolog!L52</f>
        <v>0</v>
      </c>
      <c r="N197" s="59">
        <f>Tecnolog!M52</f>
        <v>0</v>
      </c>
      <c r="O197" s="59">
        <f>Tecnolog!N52</f>
        <v>118</v>
      </c>
      <c r="P197" s="59">
        <f>Tecnolog!O52</f>
        <v>7</v>
      </c>
      <c r="Q197" s="59">
        <f>Tecnolog!P52</f>
        <v>35</v>
      </c>
      <c r="R197" s="59">
        <f>Tecnolog!Q52</f>
        <v>4</v>
      </c>
      <c r="S197" s="59">
        <f>Tecnolog!R52</f>
        <v>4</v>
      </c>
      <c r="T197" s="59">
        <f>Tecnolog!S52</f>
        <v>5</v>
      </c>
      <c r="U197" s="59">
        <f>Tecnolog!T52</f>
        <v>2</v>
      </c>
      <c r="V197" s="60">
        <f t="shared" ref="V197:V198" si="105">SUM(J197:U197)</f>
        <v>175</v>
      </c>
      <c r="W197" s="1051">
        <f>Tecnolog!V52</f>
        <v>0.1</v>
      </c>
      <c r="X197" s="1052">
        <f>IF(OR(V198=0,W197=0),0,(V198/V197*W197))</f>
        <v>0.10571428571428572</v>
      </c>
      <c r="Y197" s="1018"/>
      <c r="Z197" s="1018"/>
      <c r="AA197" s="1"/>
    </row>
    <row r="198" spans="1:27">
      <c r="A198" s="1018"/>
      <c r="B198" s="1018"/>
      <c r="C198" s="1018"/>
      <c r="D198" s="1018"/>
      <c r="E198" s="1018"/>
      <c r="F198" s="1018"/>
      <c r="G198" s="1018"/>
      <c r="H198" s="1018"/>
      <c r="I198" s="66" t="s">
        <v>69</v>
      </c>
      <c r="J198" s="61">
        <f>Tecnolog!I53</f>
        <v>0</v>
      </c>
      <c r="K198" s="61">
        <f>Tecnolog!J53</f>
        <v>0</v>
      </c>
      <c r="L198" s="61">
        <f>Tecnolog!K53</f>
        <v>0</v>
      </c>
      <c r="M198" s="61">
        <f>Tecnolog!L53</f>
        <v>0</v>
      </c>
      <c r="N198" s="61">
        <f>Tecnolog!M53</f>
        <v>0</v>
      </c>
      <c r="O198" s="61">
        <f>Tecnolog!N53</f>
        <v>118</v>
      </c>
      <c r="P198" s="61">
        <f>Tecnolog!O53</f>
        <v>7</v>
      </c>
      <c r="Q198" s="61">
        <f>Tecnolog!P53</f>
        <v>36</v>
      </c>
      <c r="R198" s="61">
        <f>Tecnolog!Q53</f>
        <v>9</v>
      </c>
      <c r="S198" s="61">
        <f>Tecnolog!R53</f>
        <v>8</v>
      </c>
      <c r="T198" s="61">
        <f>Tecnolog!S53</f>
        <v>5</v>
      </c>
      <c r="U198" s="61">
        <f>Tecnolog!T53</f>
        <v>2</v>
      </c>
      <c r="V198" s="62">
        <f t="shared" si="105"/>
        <v>185</v>
      </c>
      <c r="W198" s="1008"/>
      <c r="X198" s="1008"/>
      <c r="Y198" s="1018"/>
      <c r="Z198" s="1018"/>
      <c r="AA198" s="1"/>
    </row>
    <row r="199" spans="1:27">
      <c r="A199" s="1018"/>
      <c r="B199" s="1018"/>
      <c r="C199" s="1008"/>
      <c r="D199" s="1008"/>
      <c r="E199" s="1008"/>
      <c r="F199" s="1008"/>
      <c r="G199" s="1008"/>
      <c r="H199" s="1008"/>
      <c r="I199" s="51" t="s">
        <v>10</v>
      </c>
      <c r="J199" s="52">
        <f t="shared" ref="J199:V199" si="106">IF(OR(J197=0,J198=0),0,J198/J197)</f>
        <v>0</v>
      </c>
      <c r="K199" s="52">
        <f t="shared" si="106"/>
        <v>0</v>
      </c>
      <c r="L199" s="52">
        <f t="shared" si="106"/>
        <v>0</v>
      </c>
      <c r="M199" s="52">
        <f t="shared" si="106"/>
        <v>0</v>
      </c>
      <c r="N199" s="52">
        <f t="shared" si="106"/>
        <v>0</v>
      </c>
      <c r="O199" s="52">
        <f t="shared" si="106"/>
        <v>1</v>
      </c>
      <c r="P199" s="52">
        <f t="shared" si="106"/>
        <v>1</v>
      </c>
      <c r="Q199" s="52">
        <f t="shared" si="106"/>
        <v>1.0285714285714285</v>
      </c>
      <c r="R199" s="52">
        <f t="shared" si="106"/>
        <v>2.25</v>
      </c>
      <c r="S199" s="52">
        <f t="shared" si="106"/>
        <v>2</v>
      </c>
      <c r="T199" s="52">
        <f t="shared" si="106"/>
        <v>1</v>
      </c>
      <c r="U199" s="52">
        <f t="shared" si="106"/>
        <v>1</v>
      </c>
      <c r="V199" s="52">
        <f t="shared" si="106"/>
        <v>1.0571428571428572</v>
      </c>
      <c r="W199" s="51"/>
      <c r="X199" s="51"/>
      <c r="Y199" s="1018"/>
      <c r="Z199" s="1018"/>
      <c r="AA199" s="1"/>
    </row>
    <row r="200" spans="1:27" ht="21" customHeight="1">
      <c r="A200" s="1018"/>
      <c r="B200" s="1018"/>
      <c r="C200" s="1046">
        <v>54</v>
      </c>
      <c r="D200" s="1048" t="str">
        <f>Tecnolog!A66</f>
        <v>Instrumentos y asistencia técnica para el fortalecimiento de la IDE-IGAC e IDE-AT (Compartido)</v>
      </c>
      <c r="E200" s="1046" t="str">
        <f>Tecnolog!D66</f>
        <v>NÚMERO</v>
      </c>
      <c r="F200" s="1046">
        <f>Tecnolog!E66</f>
        <v>3</v>
      </c>
      <c r="G200" s="1046" t="str">
        <f>Tecnolog!F66</f>
        <v>Documento técnico con los resultados de implementación de la IDE - IGAC realizados</v>
      </c>
      <c r="H200" s="1046" t="str">
        <f>Tecnolog!G66</f>
        <v>Eficacia</v>
      </c>
      <c r="I200" s="42" t="s">
        <v>68</v>
      </c>
      <c r="J200" s="44">
        <f>Tecnolog!I66</f>
        <v>0</v>
      </c>
      <c r="K200" s="44">
        <f>Tecnolog!J66</f>
        <v>0</v>
      </c>
      <c r="L200" s="44">
        <f>Tecnolog!K66</f>
        <v>0</v>
      </c>
      <c r="M200" s="44">
        <f>Tecnolog!L66</f>
        <v>0</v>
      </c>
      <c r="N200" s="44">
        <f>Tecnolog!M66</f>
        <v>0</v>
      </c>
      <c r="O200" s="44">
        <f>Tecnolog!N66</f>
        <v>1</v>
      </c>
      <c r="P200" s="44">
        <f>Tecnolog!O66</f>
        <v>0</v>
      </c>
      <c r="Q200" s="44">
        <f>Tecnolog!P66</f>
        <v>0</v>
      </c>
      <c r="R200" s="44">
        <f>Tecnolog!Q66</f>
        <v>0</v>
      </c>
      <c r="S200" s="44">
        <f>Tecnolog!R66</f>
        <v>0</v>
      </c>
      <c r="T200" s="44">
        <f>Tecnolog!S66</f>
        <v>0</v>
      </c>
      <c r="U200" s="44">
        <f>Tecnolog!T66</f>
        <v>2</v>
      </c>
      <c r="V200" s="60">
        <f t="shared" ref="V200:V201" si="107">SUM(J200:U200)</f>
        <v>3</v>
      </c>
      <c r="W200" s="1051">
        <f>Tecnolog!V66</f>
        <v>0.05</v>
      </c>
      <c r="X200" s="1052">
        <f>IF(OR(V201=0,W200=0),0,(V201/V200*W200))</f>
        <v>0.05</v>
      </c>
      <c r="Y200" s="1018"/>
      <c r="Z200" s="1018"/>
      <c r="AA200" s="1"/>
    </row>
    <row r="201" spans="1:27" ht="21" customHeight="1">
      <c r="A201" s="1018"/>
      <c r="B201" s="1018"/>
      <c r="C201" s="1018"/>
      <c r="D201" s="1018"/>
      <c r="E201" s="1018"/>
      <c r="F201" s="1018"/>
      <c r="G201" s="1018"/>
      <c r="H201" s="1018"/>
      <c r="I201" s="46" t="s">
        <v>69</v>
      </c>
      <c r="J201" s="44">
        <f>Tecnolog!I67</f>
        <v>0</v>
      </c>
      <c r="K201" s="44">
        <f>Tecnolog!J67</f>
        <v>0</v>
      </c>
      <c r="L201" s="44">
        <f>Tecnolog!K67</f>
        <v>0</v>
      </c>
      <c r="M201" s="44">
        <f>Tecnolog!L67</f>
        <v>0</v>
      </c>
      <c r="N201" s="44">
        <f>Tecnolog!M67</f>
        <v>0</v>
      </c>
      <c r="O201" s="44">
        <f>Tecnolog!N67</f>
        <v>1</v>
      </c>
      <c r="P201" s="44">
        <f>Tecnolog!O67</f>
        <v>0</v>
      </c>
      <c r="Q201" s="44">
        <f>Tecnolog!P67</f>
        <v>0</v>
      </c>
      <c r="R201" s="44">
        <f>Tecnolog!Q67</f>
        <v>0</v>
      </c>
      <c r="S201" s="44">
        <f>Tecnolog!R67</f>
        <v>0</v>
      </c>
      <c r="T201" s="44">
        <f>Tecnolog!S67</f>
        <v>0</v>
      </c>
      <c r="U201" s="44">
        <f>Tecnolog!T67</f>
        <v>2</v>
      </c>
      <c r="V201" s="68">
        <f t="shared" si="107"/>
        <v>3</v>
      </c>
      <c r="W201" s="1008"/>
      <c r="X201" s="1008"/>
      <c r="Y201" s="1018"/>
      <c r="Z201" s="1018"/>
      <c r="AA201" s="1"/>
    </row>
    <row r="202" spans="1:27">
      <c r="A202" s="1018"/>
      <c r="B202" s="1018"/>
      <c r="C202" s="1018"/>
      <c r="D202" s="1018"/>
      <c r="E202" s="1008"/>
      <c r="F202" s="1008"/>
      <c r="G202" s="1008"/>
      <c r="H202" s="1008"/>
      <c r="I202" s="51" t="s">
        <v>10</v>
      </c>
      <c r="J202" s="52">
        <f t="shared" ref="J202:V202" si="108">IF(OR(J200=0,J201=0),0,J201/J200)</f>
        <v>0</v>
      </c>
      <c r="K202" s="52">
        <f t="shared" si="108"/>
        <v>0</v>
      </c>
      <c r="L202" s="52">
        <f t="shared" si="108"/>
        <v>0</v>
      </c>
      <c r="M202" s="52">
        <f t="shared" si="108"/>
        <v>0</v>
      </c>
      <c r="N202" s="52">
        <f t="shared" si="108"/>
        <v>0</v>
      </c>
      <c r="O202" s="52">
        <f t="shared" si="108"/>
        <v>1</v>
      </c>
      <c r="P202" s="52">
        <f t="shared" si="108"/>
        <v>0</v>
      </c>
      <c r="Q202" s="52">
        <f t="shared" si="108"/>
        <v>0</v>
      </c>
      <c r="R202" s="52">
        <f t="shared" si="108"/>
        <v>0</v>
      </c>
      <c r="S202" s="52">
        <f t="shared" si="108"/>
        <v>0</v>
      </c>
      <c r="T202" s="52">
        <f t="shared" si="108"/>
        <v>0</v>
      </c>
      <c r="U202" s="52">
        <f t="shared" si="108"/>
        <v>1</v>
      </c>
      <c r="V202" s="52">
        <f t="shared" si="108"/>
        <v>1</v>
      </c>
      <c r="W202" s="51"/>
      <c r="X202" s="51"/>
      <c r="Y202" s="1018"/>
      <c r="Z202" s="1018"/>
      <c r="AA202" s="1"/>
    </row>
    <row r="203" spans="1:27">
      <c r="A203" s="1018"/>
      <c r="B203" s="1018"/>
      <c r="C203" s="1018"/>
      <c r="D203" s="1018"/>
      <c r="E203" s="1046" t="str">
        <f>Tecnolog!D68</f>
        <v>NÚMERO</v>
      </c>
      <c r="F203" s="1046">
        <f>Tecnolog!E68</f>
        <v>25</v>
      </c>
      <c r="G203" s="1046" t="str">
        <f>Tecnolog!F68</f>
        <v>Solicitudes de las áreas misionales atendidas</v>
      </c>
      <c r="H203" s="1046" t="str">
        <f>Tecnolog!G68</f>
        <v>Eficacia</v>
      </c>
      <c r="I203" s="42" t="s">
        <v>68</v>
      </c>
      <c r="J203" s="59">
        <f>Tecnolog!I68</f>
        <v>0</v>
      </c>
      <c r="K203" s="59">
        <f>Tecnolog!J68</f>
        <v>0</v>
      </c>
      <c r="L203" s="59">
        <f>Tecnolog!K68</f>
        <v>0</v>
      </c>
      <c r="M203" s="59">
        <f>Tecnolog!L68</f>
        <v>0</v>
      </c>
      <c r="N203" s="59">
        <f>Tecnolog!M68</f>
        <v>0</v>
      </c>
      <c r="O203" s="59">
        <f>Tecnolog!N68</f>
        <v>11</v>
      </c>
      <c r="P203" s="59">
        <f>Tecnolog!O68</f>
        <v>5</v>
      </c>
      <c r="Q203" s="59">
        <f>Tecnolog!P68</f>
        <v>2</v>
      </c>
      <c r="R203" s="59">
        <f>Tecnolog!Q68</f>
        <v>2</v>
      </c>
      <c r="S203" s="59">
        <f>Tecnolog!R68</f>
        <v>2</v>
      </c>
      <c r="T203" s="59">
        <f>Tecnolog!S68</f>
        <v>2</v>
      </c>
      <c r="U203" s="59">
        <f>Tecnolog!T68</f>
        <v>1</v>
      </c>
      <c r="V203" s="60">
        <f t="shared" ref="V203:V204" si="109">SUM(J203:U203)</f>
        <v>25</v>
      </c>
      <c r="W203" s="1051">
        <f>Tecnolog!V68</f>
        <v>0.05</v>
      </c>
      <c r="X203" s="1052">
        <f>IF(OR(V204=0,W203=0),0,(V204/V203*W203))</f>
        <v>6.8000000000000005E-2</v>
      </c>
      <c r="Y203" s="1018"/>
      <c r="Z203" s="1018"/>
      <c r="AA203" s="1"/>
    </row>
    <row r="204" spans="1:27">
      <c r="A204" s="1018"/>
      <c r="B204" s="1018"/>
      <c r="C204" s="1018"/>
      <c r="D204" s="1018"/>
      <c r="E204" s="1018"/>
      <c r="F204" s="1018"/>
      <c r="G204" s="1018"/>
      <c r="H204" s="1018"/>
      <c r="I204" s="46" t="s">
        <v>69</v>
      </c>
      <c r="J204" s="59">
        <f>Tecnolog!I69</f>
        <v>0</v>
      </c>
      <c r="K204" s="59">
        <f>Tecnolog!J69</f>
        <v>0</v>
      </c>
      <c r="L204" s="59">
        <f>Tecnolog!K69</f>
        <v>0</v>
      </c>
      <c r="M204" s="59">
        <f>Tecnolog!L69</f>
        <v>0</v>
      </c>
      <c r="N204" s="59">
        <f>Tecnolog!M69</f>
        <v>0</v>
      </c>
      <c r="O204" s="59">
        <f>Tecnolog!N69</f>
        <v>11</v>
      </c>
      <c r="P204" s="59">
        <f>Tecnolog!O69</f>
        <v>5</v>
      </c>
      <c r="Q204" s="59">
        <f>Tecnolog!P69</f>
        <v>5</v>
      </c>
      <c r="R204" s="59">
        <f>Tecnolog!Q69</f>
        <v>2</v>
      </c>
      <c r="S204" s="59">
        <f>Tecnolog!R69</f>
        <v>4</v>
      </c>
      <c r="T204" s="59">
        <f>Tecnolog!S69</f>
        <v>4</v>
      </c>
      <c r="U204" s="59">
        <f>Tecnolog!T69</f>
        <v>3</v>
      </c>
      <c r="V204" s="68">
        <f t="shared" si="109"/>
        <v>34</v>
      </c>
      <c r="W204" s="1008"/>
      <c r="X204" s="1008"/>
      <c r="Y204" s="1018"/>
      <c r="Z204" s="1018"/>
      <c r="AA204" s="1"/>
    </row>
    <row r="205" spans="1:27">
      <c r="A205" s="1018"/>
      <c r="B205" s="1018"/>
      <c r="C205" s="1008"/>
      <c r="D205" s="1008"/>
      <c r="E205" s="1008"/>
      <c r="F205" s="1008"/>
      <c r="G205" s="1008"/>
      <c r="H205" s="1008"/>
      <c r="I205" s="51" t="s">
        <v>10</v>
      </c>
      <c r="J205" s="52">
        <f t="shared" ref="J205:V205" si="110">IF(OR(J203=0,J204=0),0,J204/J203)</f>
        <v>0</v>
      </c>
      <c r="K205" s="52">
        <f t="shared" si="110"/>
        <v>0</v>
      </c>
      <c r="L205" s="52">
        <f t="shared" si="110"/>
        <v>0</v>
      </c>
      <c r="M205" s="52">
        <f t="shared" si="110"/>
        <v>0</v>
      </c>
      <c r="N205" s="52">
        <f t="shared" si="110"/>
        <v>0</v>
      </c>
      <c r="O205" s="52">
        <f t="shared" si="110"/>
        <v>1</v>
      </c>
      <c r="P205" s="52">
        <f t="shared" si="110"/>
        <v>1</v>
      </c>
      <c r="Q205" s="52">
        <f t="shared" si="110"/>
        <v>2.5</v>
      </c>
      <c r="R205" s="52">
        <f t="shared" si="110"/>
        <v>1</v>
      </c>
      <c r="S205" s="52">
        <f t="shared" si="110"/>
        <v>2</v>
      </c>
      <c r="T205" s="52">
        <f t="shared" si="110"/>
        <v>2</v>
      </c>
      <c r="U205" s="52">
        <f t="shared" si="110"/>
        <v>3</v>
      </c>
      <c r="V205" s="52">
        <f t="shared" si="110"/>
        <v>1.36</v>
      </c>
      <c r="W205" s="51"/>
      <c r="X205" s="51"/>
      <c r="Y205" s="1018"/>
      <c r="Z205" s="1018"/>
      <c r="AA205" s="1"/>
    </row>
    <row r="206" spans="1:27">
      <c r="A206" s="1018"/>
      <c r="B206" s="1018"/>
      <c r="C206" s="1046">
        <v>55</v>
      </c>
      <c r="D206" s="1048" t="str">
        <f>Tecnolog!A82</f>
        <v>Portal ICDE y Plataformas WEB AT (Gestiion de Tecnologia)</v>
      </c>
      <c r="E206" s="1046" t="str">
        <f>Tecnolog!D82</f>
        <v>NÚMERO</v>
      </c>
      <c r="F206" s="1046">
        <f>Tecnolog!E82</f>
        <v>17</v>
      </c>
      <c r="G206" s="1046" t="str">
        <f>Tecnolog!F82</f>
        <v>Actualizaciones de contenidos del portal ICDE Y Micrositios realizadas</v>
      </c>
      <c r="H206" s="1046" t="str">
        <f>Tecnolog!G82</f>
        <v>Eficacia</v>
      </c>
      <c r="I206" s="42" t="s">
        <v>68</v>
      </c>
      <c r="J206" s="44">
        <f>Tecnolog!I82</f>
        <v>0</v>
      </c>
      <c r="K206" s="44">
        <f>Tecnolog!J82</f>
        <v>0</v>
      </c>
      <c r="L206" s="44">
        <f>Tecnolog!K82</f>
        <v>0</v>
      </c>
      <c r="M206" s="44">
        <f>Tecnolog!L82</f>
        <v>0</v>
      </c>
      <c r="N206" s="44">
        <f>Tecnolog!M82</f>
        <v>0</v>
      </c>
      <c r="O206" s="44">
        <f>Tecnolog!N82</f>
        <v>6</v>
      </c>
      <c r="P206" s="44">
        <f>Tecnolog!O82</f>
        <v>3</v>
      </c>
      <c r="Q206" s="44">
        <f>Tecnolog!P82</f>
        <v>2</v>
      </c>
      <c r="R206" s="44">
        <f>Tecnolog!Q82</f>
        <v>2</v>
      </c>
      <c r="S206" s="44">
        <f>Tecnolog!R82</f>
        <v>2</v>
      </c>
      <c r="T206" s="44">
        <f>Tecnolog!S82</f>
        <v>1</v>
      </c>
      <c r="U206" s="44">
        <f>Tecnolog!T82</f>
        <v>1</v>
      </c>
      <c r="V206" s="45">
        <f t="shared" ref="V206:V207" si="111">SUM(J206:U206)</f>
        <v>17</v>
      </c>
      <c r="W206" s="1051">
        <f>Tecnolog!V82</f>
        <v>0.05</v>
      </c>
      <c r="X206" s="1052">
        <f>IF(OR(V207=0,W206=0),0,(V207/V206*W206))</f>
        <v>5.8823529411764712E-2</v>
      </c>
      <c r="Y206" s="1018"/>
      <c r="Z206" s="1018"/>
      <c r="AA206" s="1"/>
    </row>
    <row r="207" spans="1:27">
      <c r="A207" s="1018"/>
      <c r="B207" s="1018"/>
      <c r="C207" s="1018"/>
      <c r="D207" s="1018"/>
      <c r="E207" s="1018"/>
      <c r="F207" s="1018"/>
      <c r="G207" s="1018"/>
      <c r="H207" s="1018"/>
      <c r="I207" s="46" t="s">
        <v>69</v>
      </c>
      <c r="J207" s="44">
        <f>Tecnolog!I83</f>
        <v>0</v>
      </c>
      <c r="K207" s="44">
        <f>Tecnolog!J83</f>
        <v>0</v>
      </c>
      <c r="L207" s="44">
        <f>Tecnolog!K83</f>
        <v>0</v>
      </c>
      <c r="M207" s="44">
        <f>Tecnolog!L83</f>
        <v>0</v>
      </c>
      <c r="N207" s="44">
        <f>Tecnolog!M83</f>
        <v>0</v>
      </c>
      <c r="O207" s="44">
        <f>Tecnolog!N83</f>
        <v>6</v>
      </c>
      <c r="P207" s="44">
        <f>Tecnolog!O83</f>
        <v>3</v>
      </c>
      <c r="Q207" s="44">
        <f>Tecnolog!P83</f>
        <v>2</v>
      </c>
      <c r="R207" s="44">
        <f>Tecnolog!Q83</f>
        <v>2</v>
      </c>
      <c r="S207" s="44">
        <f>Tecnolog!R83</f>
        <v>2</v>
      </c>
      <c r="T207" s="44">
        <f>Tecnolog!S83</f>
        <v>3</v>
      </c>
      <c r="U207" s="44">
        <f>Tecnolog!T83</f>
        <v>2</v>
      </c>
      <c r="V207" s="69">
        <f t="shared" si="111"/>
        <v>20</v>
      </c>
      <c r="W207" s="1008"/>
      <c r="X207" s="1008"/>
      <c r="Y207" s="1018"/>
      <c r="Z207" s="1018"/>
      <c r="AA207" s="1"/>
    </row>
    <row r="208" spans="1:27">
      <c r="A208" s="1018"/>
      <c r="B208" s="1018"/>
      <c r="C208" s="1018"/>
      <c r="D208" s="1018"/>
      <c r="E208" s="1008"/>
      <c r="F208" s="1008"/>
      <c r="G208" s="1008"/>
      <c r="H208" s="1008"/>
      <c r="I208" s="51" t="s">
        <v>10</v>
      </c>
      <c r="J208" s="52">
        <f t="shared" ref="J208:V208" si="112">IF(OR(J206=0,J207=0),0,J207/J206)</f>
        <v>0</v>
      </c>
      <c r="K208" s="52">
        <f t="shared" si="112"/>
        <v>0</v>
      </c>
      <c r="L208" s="52">
        <f t="shared" si="112"/>
        <v>0</v>
      </c>
      <c r="M208" s="52">
        <f t="shared" si="112"/>
        <v>0</v>
      </c>
      <c r="N208" s="52">
        <f t="shared" si="112"/>
        <v>0</v>
      </c>
      <c r="O208" s="52">
        <f t="shared" si="112"/>
        <v>1</v>
      </c>
      <c r="P208" s="52">
        <f t="shared" si="112"/>
        <v>1</v>
      </c>
      <c r="Q208" s="52">
        <f t="shared" si="112"/>
        <v>1</v>
      </c>
      <c r="R208" s="52">
        <f t="shared" si="112"/>
        <v>1</v>
      </c>
      <c r="S208" s="52">
        <f t="shared" si="112"/>
        <v>1</v>
      </c>
      <c r="T208" s="52">
        <f t="shared" si="112"/>
        <v>3</v>
      </c>
      <c r="U208" s="52">
        <f t="shared" si="112"/>
        <v>2</v>
      </c>
      <c r="V208" s="52">
        <f t="shared" si="112"/>
        <v>1.1764705882352942</v>
      </c>
      <c r="W208" s="51"/>
      <c r="X208" s="51"/>
      <c r="Y208" s="1018"/>
      <c r="Z208" s="1018"/>
      <c r="AA208" s="1"/>
    </row>
    <row r="209" spans="1:27">
      <c r="A209" s="1018"/>
      <c r="B209" s="1018"/>
      <c r="C209" s="1018"/>
      <c r="D209" s="1018"/>
      <c r="E209" s="1046" t="str">
        <f>Tecnolog!D84</f>
        <v>NÚMERO</v>
      </c>
      <c r="F209" s="1046">
        <f>Tecnolog!E84</f>
        <v>10</v>
      </c>
      <c r="G209" s="1046" t="str">
        <f>Tecnolog!F84</f>
        <v>Mejoras de funcionalidades del Portal ICDE y Micrositios realizadas</v>
      </c>
      <c r="H209" s="1046" t="str">
        <f>Tecnolog!G84</f>
        <v>Eficacia</v>
      </c>
      <c r="I209" s="42" t="s">
        <v>68</v>
      </c>
      <c r="J209" s="59">
        <f>Tecnolog!I84</f>
        <v>0</v>
      </c>
      <c r="K209" s="59">
        <f>Tecnolog!J84</f>
        <v>0</v>
      </c>
      <c r="L209" s="59">
        <f>Tecnolog!K84</f>
        <v>0</v>
      </c>
      <c r="M209" s="59">
        <f>Tecnolog!L84</f>
        <v>0</v>
      </c>
      <c r="N209" s="59">
        <f>Tecnolog!M84</f>
        <v>0</v>
      </c>
      <c r="O209" s="59">
        <f>Tecnolog!N84</f>
        <v>3</v>
      </c>
      <c r="P209" s="59">
        <f>Tecnolog!O84</f>
        <v>2</v>
      </c>
      <c r="Q209" s="59">
        <f>Tecnolog!P84</f>
        <v>1</v>
      </c>
      <c r="R209" s="59">
        <f>Tecnolog!Q84</f>
        <v>1</v>
      </c>
      <c r="S209" s="59">
        <f>Tecnolog!R84</f>
        <v>1</v>
      </c>
      <c r="T209" s="59">
        <f>Tecnolog!S84</f>
        <v>1</v>
      </c>
      <c r="U209" s="59">
        <f>Tecnolog!T84</f>
        <v>1</v>
      </c>
      <c r="V209" s="45">
        <f t="shared" ref="V209:V210" si="113">SUM(J209:U209)</f>
        <v>10</v>
      </c>
      <c r="W209" s="1051">
        <f>Tecnolog!V84</f>
        <v>0.05</v>
      </c>
      <c r="X209" s="1052">
        <f>IF(OR(V210=0,W209=0),0,(V210/V209*W209))</f>
        <v>5.5000000000000007E-2</v>
      </c>
      <c r="Y209" s="1018"/>
      <c r="Z209" s="1018"/>
      <c r="AA209" s="1"/>
    </row>
    <row r="210" spans="1:27">
      <c r="A210" s="1018"/>
      <c r="B210" s="1018"/>
      <c r="C210" s="1018"/>
      <c r="D210" s="1018"/>
      <c r="E210" s="1018"/>
      <c r="F210" s="1018"/>
      <c r="G210" s="1018"/>
      <c r="H210" s="1018"/>
      <c r="I210" s="46" t="s">
        <v>69</v>
      </c>
      <c r="J210" s="59">
        <f>Tecnolog!I85</f>
        <v>0</v>
      </c>
      <c r="K210" s="59">
        <f>Tecnolog!J85</f>
        <v>0</v>
      </c>
      <c r="L210" s="59">
        <f>Tecnolog!K85</f>
        <v>0</v>
      </c>
      <c r="M210" s="59">
        <f>Tecnolog!L85</f>
        <v>0</v>
      </c>
      <c r="N210" s="59">
        <f>Tecnolog!M85</f>
        <v>0</v>
      </c>
      <c r="O210" s="59">
        <f>Tecnolog!N85</f>
        <v>3</v>
      </c>
      <c r="P210" s="59">
        <f>Tecnolog!O85</f>
        <v>2</v>
      </c>
      <c r="Q210" s="59">
        <f>Tecnolog!P85</f>
        <v>1</v>
      </c>
      <c r="R210" s="59">
        <f>Tecnolog!Q85</f>
        <v>1</v>
      </c>
      <c r="S210" s="59">
        <f>Tecnolog!R85</f>
        <v>1</v>
      </c>
      <c r="T210" s="59">
        <f>Tecnolog!S85</f>
        <v>2</v>
      </c>
      <c r="U210" s="59">
        <f>Tecnolog!T85</f>
        <v>1</v>
      </c>
      <c r="V210" s="69">
        <f t="shared" si="113"/>
        <v>11</v>
      </c>
      <c r="W210" s="1008"/>
      <c r="X210" s="1008"/>
      <c r="Y210" s="1018"/>
      <c r="Z210" s="1018"/>
      <c r="AA210" s="1"/>
    </row>
    <row r="211" spans="1:27">
      <c r="A211" s="1018"/>
      <c r="B211" s="1018"/>
      <c r="C211" s="1008"/>
      <c r="D211" s="1008"/>
      <c r="E211" s="1008"/>
      <c r="F211" s="1008"/>
      <c r="G211" s="1008"/>
      <c r="H211" s="1008"/>
      <c r="I211" s="51" t="s">
        <v>10</v>
      </c>
      <c r="J211" s="52">
        <f t="shared" ref="J211:V211" si="114">IF(OR(J209=0,J210=0),0,J210/J209)</f>
        <v>0</v>
      </c>
      <c r="K211" s="52">
        <f t="shared" si="114"/>
        <v>0</v>
      </c>
      <c r="L211" s="52">
        <f t="shared" si="114"/>
        <v>0</v>
      </c>
      <c r="M211" s="52">
        <f t="shared" si="114"/>
        <v>0</v>
      </c>
      <c r="N211" s="52">
        <f t="shared" si="114"/>
        <v>0</v>
      </c>
      <c r="O211" s="52">
        <f t="shared" si="114"/>
        <v>1</v>
      </c>
      <c r="P211" s="52">
        <f t="shared" si="114"/>
        <v>1</v>
      </c>
      <c r="Q211" s="52">
        <f t="shared" si="114"/>
        <v>1</v>
      </c>
      <c r="R211" s="52">
        <f t="shared" si="114"/>
        <v>1</v>
      </c>
      <c r="S211" s="52">
        <f t="shared" si="114"/>
        <v>1</v>
      </c>
      <c r="T211" s="52">
        <f t="shared" si="114"/>
        <v>2</v>
      </c>
      <c r="U211" s="52">
        <f t="shared" si="114"/>
        <v>1</v>
      </c>
      <c r="V211" s="52">
        <f t="shared" si="114"/>
        <v>1.1000000000000001</v>
      </c>
      <c r="W211" s="51"/>
      <c r="X211" s="51"/>
      <c r="Y211" s="1018"/>
      <c r="Z211" s="1018"/>
      <c r="AA211" s="1"/>
    </row>
    <row r="212" spans="1:27">
      <c r="A212" s="1018"/>
      <c r="B212" s="1018"/>
      <c r="C212" s="1046">
        <v>56</v>
      </c>
      <c r="D212" s="1048" t="str">
        <f>Tecnolog!A94</f>
        <v>Sistemas de Información Geográfica (Gestion de Tecnologia)</v>
      </c>
      <c r="E212" s="1048" t="str">
        <f>Tecnolog!D94</f>
        <v>NÚMERO</v>
      </c>
      <c r="F212" s="1048">
        <f>Tecnolog!E94</f>
        <v>2</v>
      </c>
      <c r="G212" s="1048" t="str">
        <f>Tecnolog!F94</f>
        <v>Funcionalidades creadas para los Sistemas de Información Geográfica</v>
      </c>
      <c r="H212" s="1048" t="str">
        <f>Tecnolog!G94</f>
        <v>Eficacia</v>
      </c>
      <c r="I212" s="42" t="s">
        <v>68</v>
      </c>
      <c r="J212" s="59">
        <f>Tecnolog!I94</f>
        <v>0</v>
      </c>
      <c r="K212" s="59">
        <f>Tecnolog!J94</f>
        <v>0</v>
      </c>
      <c r="L212" s="59">
        <f>Tecnolog!K94</f>
        <v>0</v>
      </c>
      <c r="M212" s="59">
        <f>Tecnolog!L94</f>
        <v>0</v>
      </c>
      <c r="N212" s="59">
        <f>Tecnolog!M94</f>
        <v>0</v>
      </c>
      <c r="O212" s="59">
        <f>Tecnolog!N94</f>
        <v>1</v>
      </c>
      <c r="P212" s="59">
        <f>Tecnolog!O94</f>
        <v>0</v>
      </c>
      <c r="Q212" s="59">
        <f>Tecnolog!P94</f>
        <v>0</v>
      </c>
      <c r="R212" s="59">
        <f>Tecnolog!Q94</f>
        <v>0</v>
      </c>
      <c r="S212" s="59">
        <f>Tecnolog!R94</f>
        <v>1</v>
      </c>
      <c r="T212" s="59">
        <f>Tecnolog!S94</f>
        <v>0</v>
      </c>
      <c r="U212" s="59">
        <f>Tecnolog!T94</f>
        <v>0</v>
      </c>
      <c r="V212" s="45">
        <f t="shared" ref="V212:V213" si="115">SUM(J212:U212)</f>
        <v>2</v>
      </c>
      <c r="W212" s="1051">
        <f>Tecnolog!V94</f>
        <v>0.1</v>
      </c>
      <c r="X212" s="1052">
        <f>IF(OR(V213=0,W212=0),0,(V213/V212*W212))</f>
        <v>0.1</v>
      </c>
      <c r="Y212" s="1018"/>
      <c r="Z212" s="1018"/>
      <c r="AA212" s="1"/>
    </row>
    <row r="213" spans="1:27">
      <c r="A213" s="1018"/>
      <c r="B213" s="1018"/>
      <c r="C213" s="1018"/>
      <c r="D213" s="1018"/>
      <c r="E213" s="1018"/>
      <c r="F213" s="1018"/>
      <c r="G213" s="1018"/>
      <c r="H213" s="1018"/>
      <c r="I213" s="46" t="s">
        <v>69</v>
      </c>
      <c r="J213" s="59">
        <f>Tecnolog!I95</f>
        <v>0</v>
      </c>
      <c r="K213" s="59">
        <f>Tecnolog!J95</f>
        <v>0</v>
      </c>
      <c r="L213" s="59">
        <f>Tecnolog!K95</f>
        <v>0</v>
      </c>
      <c r="M213" s="59">
        <f>Tecnolog!L95</f>
        <v>0</v>
      </c>
      <c r="N213" s="59">
        <f>Tecnolog!M95</f>
        <v>0</v>
      </c>
      <c r="O213" s="59">
        <f>Tecnolog!N95</f>
        <v>1</v>
      </c>
      <c r="P213" s="59">
        <f>Tecnolog!O95</f>
        <v>0</v>
      </c>
      <c r="Q213" s="59">
        <f>Tecnolog!P95</f>
        <v>0</v>
      </c>
      <c r="R213" s="59">
        <f>Tecnolog!Q95</f>
        <v>1</v>
      </c>
      <c r="S213" s="59">
        <f>Tecnolog!R95</f>
        <v>0</v>
      </c>
      <c r="T213" s="59">
        <f>Tecnolog!S95</f>
        <v>0</v>
      </c>
      <c r="U213" s="59">
        <f>Tecnolog!T95</f>
        <v>0</v>
      </c>
      <c r="V213" s="69">
        <f t="shared" si="115"/>
        <v>2</v>
      </c>
      <c r="W213" s="1008"/>
      <c r="X213" s="1008"/>
      <c r="Y213" s="1018"/>
      <c r="Z213" s="1018"/>
      <c r="AA213" s="1"/>
    </row>
    <row r="214" spans="1:27">
      <c r="A214" s="1018"/>
      <c r="B214" s="1018"/>
      <c r="C214" s="1008"/>
      <c r="D214" s="1008"/>
      <c r="E214" s="1008"/>
      <c r="F214" s="1008"/>
      <c r="G214" s="1008"/>
      <c r="H214" s="1008"/>
      <c r="I214" s="51" t="s">
        <v>10</v>
      </c>
      <c r="J214" s="52">
        <f t="shared" ref="J214:V214" si="116">IF(OR(J212=0,J213=0),0,J213/J212)</f>
        <v>0</v>
      </c>
      <c r="K214" s="52">
        <f t="shared" si="116"/>
        <v>0</v>
      </c>
      <c r="L214" s="52">
        <f t="shared" si="116"/>
        <v>0</v>
      </c>
      <c r="M214" s="52">
        <f t="shared" si="116"/>
        <v>0</v>
      </c>
      <c r="N214" s="52">
        <f t="shared" si="116"/>
        <v>0</v>
      </c>
      <c r="O214" s="52">
        <f t="shared" si="116"/>
        <v>1</v>
      </c>
      <c r="P214" s="52">
        <f t="shared" si="116"/>
        <v>0</v>
      </c>
      <c r="Q214" s="52">
        <f t="shared" si="116"/>
        <v>0</v>
      </c>
      <c r="R214" s="52">
        <f t="shared" si="116"/>
        <v>0</v>
      </c>
      <c r="S214" s="52">
        <f t="shared" si="116"/>
        <v>0</v>
      </c>
      <c r="T214" s="52">
        <f t="shared" si="116"/>
        <v>0</v>
      </c>
      <c r="U214" s="52">
        <f t="shared" si="116"/>
        <v>0</v>
      </c>
      <c r="V214" s="52">
        <f t="shared" si="116"/>
        <v>1</v>
      </c>
      <c r="W214" s="51"/>
      <c r="X214" s="51"/>
      <c r="Y214" s="1018"/>
      <c r="Z214" s="1018"/>
      <c r="AA214" s="1"/>
    </row>
    <row r="215" spans="1:27" ht="21" customHeight="1">
      <c r="A215" s="1018"/>
      <c r="B215" s="1018"/>
      <c r="C215" s="1046">
        <v>57</v>
      </c>
      <c r="D215" s="1046" t="str">
        <f>Tecnolog!A108</f>
        <v xml:space="preserve">Plan de acción de Politica de Gobierno Digital asociado al habilitador de arquitectura empresarial </v>
      </c>
      <c r="E215" s="1046" t="str">
        <f>Tecnolog!D108</f>
        <v>Porcentaje</v>
      </c>
      <c r="F215" s="1046">
        <f>Tecnolog!E108</f>
        <v>100</v>
      </c>
      <c r="G215" s="1046" t="str">
        <f>Tecnolog!F108</f>
        <v xml:space="preserve">Porcentaje en el plan de acción de politica gobierno digital asociado al habilitador de arquitectura empresarial </v>
      </c>
      <c r="H215" s="1046" t="str">
        <f>Tecnolog!G108</f>
        <v>EFICACIA</v>
      </c>
      <c r="I215" s="42" t="s">
        <v>68</v>
      </c>
      <c r="J215" s="43">
        <f>Tecnolog!I108</f>
        <v>0</v>
      </c>
      <c r="K215" s="43">
        <f>Tecnolog!J108</f>
        <v>0</v>
      </c>
      <c r="L215" s="43">
        <f>Tecnolog!K108</f>
        <v>0</v>
      </c>
      <c r="M215" s="43">
        <f>Tecnolog!L108</f>
        <v>0</v>
      </c>
      <c r="N215" s="43">
        <f>Tecnolog!M108</f>
        <v>0</v>
      </c>
      <c r="O215" s="43">
        <f>Tecnolog!N108</f>
        <v>0</v>
      </c>
      <c r="P215" s="43">
        <f>Tecnolog!O108</f>
        <v>0.5</v>
      </c>
      <c r="Q215" s="43">
        <f>Tecnolog!P108</f>
        <v>0.1</v>
      </c>
      <c r="R215" s="43">
        <f>Tecnolog!Q108</f>
        <v>0.1</v>
      </c>
      <c r="S215" s="43">
        <f>Tecnolog!R108</f>
        <v>0.1</v>
      </c>
      <c r="T215" s="43">
        <f>Tecnolog!S108</f>
        <v>0.1</v>
      </c>
      <c r="U215" s="43">
        <f>Tecnolog!T108</f>
        <v>0.1</v>
      </c>
      <c r="V215" s="57">
        <f t="shared" ref="V215:V216" si="117">SUM(J215:U215)</f>
        <v>0.99999999999999989</v>
      </c>
      <c r="W215" s="1051">
        <f>Tecnolog!V108</f>
        <v>0.1</v>
      </c>
      <c r="X215" s="1052">
        <f>IF(OR(V216=0,W215=0),0,(V216/V215*W215))</f>
        <v>9.0000000000000011E-2</v>
      </c>
      <c r="Y215" s="1018"/>
      <c r="Z215" s="1018"/>
      <c r="AA215" s="1"/>
    </row>
    <row r="216" spans="1:27" ht="21" customHeight="1">
      <c r="A216" s="1018"/>
      <c r="B216" s="1018"/>
      <c r="C216" s="1018"/>
      <c r="D216" s="1018"/>
      <c r="E216" s="1018"/>
      <c r="F216" s="1018"/>
      <c r="G216" s="1018"/>
      <c r="H216" s="1018"/>
      <c r="I216" s="46" t="s">
        <v>69</v>
      </c>
      <c r="J216" s="43">
        <f>Tecnolog!I109</f>
        <v>0</v>
      </c>
      <c r="K216" s="43">
        <f>Tecnolog!J109</f>
        <v>0</v>
      </c>
      <c r="L216" s="43">
        <f>Tecnolog!K109</f>
        <v>0</v>
      </c>
      <c r="M216" s="43">
        <f>Tecnolog!L109</f>
        <v>0</v>
      </c>
      <c r="N216" s="43">
        <f>Tecnolog!M109</f>
        <v>0</v>
      </c>
      <c r="O216" s="43">
        <f>Tecnolog!N109</f>
        <v>0</v>
      </c>
      <c r="P216" s="43">
        <f>Tecnolog!O109</f>
        <v>0.5</v>
      </c>
      <c r="Q216" s="43">
        <f>Tecnolog!P109</f>
        <v>0.1</v>
      </c>
      <c r="R216" s="43">
        <f>Tecnolog!Q109</f>
        <v>0.1</v>
      </c>
      <c r="S216" s="43">
        <f>Tecnolog!R109</f>
        <v>0.1</v>
      </c>
      <c r="T216" s="43">
        <f>Tecnolog!S109</f>
        <v>0.1</v>
      </c>
      <c r="U216" s="43">
        <f>Tecnolog!T109</f>
        <v>0</v>
      </c>
      <c r="V216" s="67">
        <f t="shared" si="117"/>
        <v>0.89999999999999991</v>
      </c>
      <c r="W216" s="1008"/>
      <c r="X216" s="1008"/>
      <c r="Y216" s="1018"/>
      <c r="Z216" s="1018"/>
      <c r="AA216" s="1"/>
    </row>
    <row r="217" spans="1:27">
      <c r="A217" s="1018"/>
      <c r="B217" s="1018"/>
      <c r="C217" s="1008"/>
      <c r="D217" s="1008"/>
      <c r="E217" s="1008"/>
      <c r="F217" s="1008"/>
      <c r="G217" s="1008"/>
      <c r="H217" s="1008"/>
      <c r="I217" s="51" t="s">
        <v>10</v>
      </c>
      <c r="J217" s="52">
        <f t="shared" ref="J217:V217" si="118">IF(OR(J215=0,J216=0),0,J216/J215)</f>
        <v>0</v>
      </c>
      <c r="K217" s="52">
        <f t="shared" si="118"/>
        <v>0</v>
      </c>
      <c r="L217" s="52">
        <f t="shared" si="118"/>
        <v>0</v>
      </c>
      <c r="M217" s="52">
        <f t="shared" si="118"/>
        <v>0</v>
      </c>
      <c r="N217" s="52">
        <f t="shared" si="118"/>
        <v>0</v>
      </c>
      <c r="O217" s="52">
        <f t="shared" si="118"/>
        <v>0</v>
      </c>
      <c r="P217" s="52">
        <f t="shared" si="118"/>
        <v>1</v>
      </c>
      <c r="Q217" s="52">
        <f t="shared" si="118"/>
        <v>1</v>
      </c>
      <c r="R217" s="52">
        <f t="shared" si="118"/>
        <v>1</v>
      </c>
      <c r="S217" s="52">
        <f t="shared" si="118"/>
        <v>1</v>
      </c>
      <c r="T217" s="52">
        <f t="shared" si="118"/>
        <v>1</v>
      </c>
      <c r="U217" s="52">
        <f t="shared" si="118"/>
        <v>0</v>
      </c>
      <c r="V217" s="52">
        <f t="shared" si="118"/>
        <v>0.9</v>
      </c>
      <c r="W217" s="51"/>
      <c r="X217" s="51"/>
      <c r="Y217" s="1018"/>
      <c r="Z217" s="1018"/>
      <c r="AA217" s="1"/>
    </row>
    <row r="218" spans="1:27">
      <c r="A218" s="1018"/>
      <c r="B218" s="1018"/>
      <c r="C218" s="1046">
        <v>58</v>
      </c>
      <c r="D218" s="1046" t="str">
        <f>Tecnolog!A118</f>
        <v xml:space="preserve">Implementación de Nuevo sistema de información </v>
      </c>
      <c r="E218" s="1046" t="str">
        <f>Tecnolog!D118</f>
        <v xml:space="preserve">Unidad </v>
      </c>
      <c r="F218" s="1046">
        <f>Tecnolog!E118</f>
        <v>1</v>
      </c>
      <c r="G218" s="1046" t="str">
        <f>Tecnolog!F118</f>
        <v xml:space="preserve">Implementación de nuevo sistema de información </v>
      </c>
      <c r="H218" s="1046" t="str">
        <f>Tecnolog!G118</f>
        <v>EFICACIA</v>
      </c>
      <c r="I218" s="42" t="s">
        <v>68</v>
      </c>
      <c r="J218" s="43">
        <f>Tecnolog!I118</f>
        <v>0</v>
      </c>
      <c r="K218" s="43">
        <f>Tecnolog!J118</f>
        <v>0</v>
      </c>
      <c r="L218" s="43">
        <f>Tecnolog!K118</f>
        <v>0</v>
      </c>
      <c r="M218" s="43">
        <f>Tecnolog!L118</f>
        <v>0</v>
      </c>
      <c r="N218" s="43">
        <f>Tecnolog!M118</f>
        <v>0</v>
      </c>
      <c r="O218" s="43">
        <f>Tecnolog!N118</f>
        <v>0.1</v>
      </c>
      <c r="P218" s="43">
        <f>Tecnolog!O118</f>
        <v>0.1</v>
      </c>
      <c r="Q218" s="43">
        <f>Tecnolog!P118</f>
        <v>0.2</v>
      </c>
      <c r="R218" s="43">
        <f>Tecnolog!Q118</f>
        <v>0.2</v>
      </c>
      <c r="S218" s="43">
        <f>Tecnolog!R118</f>
        <v>0.2</v>
      </c>
      <c r="T218" s="43">
        <f>Tecnolog!S118</f>
        <v>0.1</v>
      </c>
      <c r="U218" s="43">
        <f>Tecnolog!T118</f>
        <v>0.1</v>
      </c>
      <c r="V218" s="57">
        <f t="shared" ref="V218:V219" si="119">SUM(J218:U218)</f>
        <v>1</v>
      </c>
      <c r="W218" s="1051">
        <f>Tecnolog!V118</f>
        <v>0.1</v>
      </c>
      <c r="X218" s="1052">
        <f>IF(OR(V219=0,W218=0),0,(V219/V218*W218))</f>
        <v>0.1</v>
      </c>
      <c r="Y218" s="1018"/>
      <c r="Z218" s="1018"/>
      <c r="AA218" s="1"/>
    </row>
    <row r="219" spans="1:27">
      <c r="A219" s="1018"/>
      <c r="B219" s="1018"/>
      <c r="C219" s="1018"/>
      <c r="D219" s="1018"/>
      <c r="E219" s="1018"/>
      <c r="F219" s="1018"/>
      <c r="G219" s="1018"/>
      <c r="H219" s="1018"/>
      <c r="I219" s="46" t="s">
        <v>69</v>
      </c>
      <c r="J219" s="43">
        <f>Tecnolog!I119</f>
        <v>0</v>
      </c>
      <c r="K219" s="43">
        <f>Tecnolog!J119</f>
        <v>0</v>
      </c>
      <c r="L219" s="43">
        <f>Tecnolog!K119</f>
        <v>0</v>
      </c>
      <c r="M219" s="43">
        <f>Tecnolog!L119</f>
        <v>0</v>
      </c>
      <c r="N219" s="43">
        <f>Tecnolog!M119</f>
        <v>0</v>
      </c>
      <c r="O219" s="43">
        <f>Tecnolog!N119</f>
        <v>0.1</v>
      </c>
      <c r="P219" s="43">
        <f>Tecnolog!O119</f>
        <v>0.1</v>
      </c>
      <c r="Q219" s="43">
        <f>Tecnolog!P119</f>
        <v>0.2</v>
      </c>
      <c r="R219" s="43">
        <f>Tecnolog!Q119</f>
        <v>0.2</v>
      </c>
      <c r="S219" s="43">
        <f>Tecnolog!R119</f>
        <v>0.2</v>
      </c>
      <c r="T219" s="43">
        <f>Tecnolog!S119</f>
        <v>0.1</v>
      </c>
      <c r="U219" s="43">
        <f>Tecnolog!T119</f>
        <v>0.1</v>
      </c>
      <c r="V219" s="67">
        <f t="shared" si="119"/>
        <v>1</v>
      </c>
      <c r="W219" s="1008"/>
      <c r="X219" s="1008"/>
      <c r="Y219" s="1018"/>
      <c r="Z219" s="1018"/>
      <c r="AA219" s="1"/>
    </row>
    <row r="220" spans="1:27">
      <c r="A220" s="1018"/>
      <c r="B220" s="1018"/>
      <c r="C220" s="1008"/>
      <c r="D220" s="1008"/>
      <c r="E220" s="1008"/>
      <c r="F220" s="1008"/>
      <c r="G220" s="1008"/>
      <c r="H220" s="1008"/>
      <c r="I220" s="51" t="s">
        <v>10</v>
      </c>
      <c r="J220" s="52">
        <f t="shared" ref="J220:V220" si="120">IF(OR(J218=0,J219=0),0,J219/J218)</f>
        <v>0</v>
      </c>
      <c r="K220" s="52">
        <f t="shared" si="120"/>
        <v>0</v>
      </c>
      <c r="L220" s="52">
        <f t="shared" si="120"/>
        <v>0</v>
      </c>
      <c r="M220" s="52">
        <f t="shared" si="120"/>
        <v>0</v>
      </c>
      <c r="N220" s="52">
        <f t="shared" si="120"/>
        <v>0</v>
      </c>
      <c r="O220" s="52">
        <f t="shared" si="120"/>
        <v>1</v>
      </c>
      <c r="P220" s="52">
        <f t="shared" si="120"/>
        <v>1</v>
      </c>
      <c r="Q220" s="52">
        <f t="shared" si="120"/>
        <v>1</v>
      </c>
      <c r="R220" s="52">
        <f t="shared" si="120"/>
        <v>1</v>
      </c>
      <c r="S220" s="52">
        <f t="shared" si="120"/>
        <v>1</v>
      </c>
      <c r="T220" s="52">
        <f t="shared" si="120"/>
        <v>1</v>
      </c>
      <c r="U220" s="52">
        <f t="shared" si="120"/>
        <v>1</v>
      </c>
      <c r="V220" s="52">
        <f t="shared" si="120"/>
        <v>1</v>
      </c>
      <c r="W220" s="51"/>
      <c r="X220" s="51"/>
      <c r="Y220" s="1018"/>
      <c r="Z220" s="1018"/>
      <c r="AA220" s="1"/>
    </row>
    <row r="221" spans="1:27">
      <c r="A221" s="1018"/>
      <c r="B221" s="1018"/>
      <c r="C221" s="1046">
        <v>59</v>
      </c>
      <c r="D221" s="1046" t="str">
        <f>Tecnolog!A126</f>
        <v xml:space="preserve">Inventario de activos de información y riesgos de seguridad de la información </v>
      </c>
      <c r="E221" s="1046" t="str">
        <f>Tecnolog!D126</f>
        <v xml:space="preserve">Unidad </v>
      </c>
      <c r="F221" s="1046">
        <f>Tecnolog!E126</f>
        <v>5</v>
      </c>
      <c r="G221" s="1046" t="str">
        <f>Tecnolog!F126</f>
        <v>Procesos con riesgos y activos de seguridad de la información actualizados</v>
      </c>
      <c r="H221" s="1046" t="str">
        <f>Tecnolog!G126</f>
        <v>EFICACIA</v>
      </c>
      <c r="I221" s="42" t="s">
        <v>68</v>
      </c>
      <c r="J221" s="44">
        <f>Tecnolog!I126</f>
        <v>0</v>
      </c>
      <c r="K221" s="44">
        <f>Tecnolog!J126</f>
        <v>0</v>
      </c>
      <c r="L221" s="44">
        <f>Tecnolog!K126</f>
        <v>0</v>
      </c>
      <c r="M221" s="44">
        <f>Tecnolog!L126</f>
        <v>0</v>
      </c>
      <c r="N221" s="44">
        <f>Tecnolog!M126</f>
        <v>0</v>
      </c>
      <c r="O221" s="44">
        <f>Tecnolog!N126</f>
        <v>30</v>
      </c>
      <c r="P221" s="44">
        <f>Tecnolog!O126</f>
        <v>0</v>
      </c>
      <c r="Q221" s="44">
        <f>Tecnolog!P126</f>
        <v>30</v>
      </c>
      <c r="R221" s="44">
        <f>Tecnolog!Q126</f>
        <v>30</v>
      </c>
      <c r="S221" s="44">
        <f>Tecnolog!R126</f>
        <v>0</v>
      </c>
      <c r="T221" s="44">
        <f>Tecnolog!S126</f>
        <v>0</v>
      </c>
      <c r="U221" s="44">
        <f>Tecnolog!T126</f>
        <v>10</v>
      </c>
      <c r="V221" s="75">
        <f t="shared" ref="V221:V222" si="121">SUM(J221:U221)</f>
        <v>100</v>
      </c>
      <c r="W221" s="1051">
        <f>Tecnolog!V126</f>
        <v>0.1</v>
      </c>
      <c r="X221" s="1052">
        <f>IF(OR(V222=0,W221=0),0,(V222/V221*W221))</f>
        <v>0.05</v>
      </c>
      <c r="Y221" s="1018"/>
      <c r="Z221" s="1018"/>
      <c r="AA221" s="1"/>
    </row>
    <row r="222" spans="1:27">
      <c r="A222" s="1018"/>
      <c r="B222" s="1018"/>
      <c r="C222" s="1018"/>
      <c r="D222" s="1018"/>
      <c r="E222" s="1018"/>
      <c r="F222" s="1018"/>
      <c r="G222" s="1018"/>
      <c r="H222" s="1018"/>
      <c r="I222" s="46" t="s">
        <v>69</v>
      </c>
      <c r="J222" s="44">
        <f>Tecnolog!I127</f>
        <v>0</v>
      </c>
      <c r="K222" s="44">
        <f>Tecnolog!J127</f>
        <v>0</v>
      </c>
      <c r="L222" s="44">
        <f>Tecnolog!K127</f>
        <v>0</v>
      </c>
      <c r="M222" s="44">
        <f>Tecnolog!L127</f>
        <v>0</v>
      </c>
      <c r="N222" s="44">
        <f>Tecnolog!M127</f>
        <v>0</v>
      </c>
      <c r="O222" s="44">
        <f>Tecnolog!N127</f>
        <v>15</v>
      </c>
      <c r="P222" s="44">
        <f>Tecnolog!O127</f>
        <v>0</v>
      </c>
      <c r="Q222" s="44">
        <f>Tecnolog!P127</f>
        <v>15</v>
      </c>
      <c r="R222" s="44">
        <f>Tecnolog!Q127</f>
        <v>20</v>
      </c>
      <c r="S222" s="44">
        <f>Tecnolog!R127</f>
        <v>0</v>
      </c>
      <c r="T222" s="44">
        <f>Tecnolog!S127</f>
        <v>0</v>
      </c>
      <c r="U222" s="44">
        <f>Tecnolog!T127</f>
        <v>0</v>
      </c>
      <c r="V222" s="76">
        <f t="shared" si="121"/>
        <v>50</v>
      </c>
      <c r="W222" s="1008"/>
      <c r="X222" s="1008"/>
      <c r="Y222" s="1018"/>
      <c r="Z222" s="1018"/>
      <c r="AA222" s="1"/>
    </row>
    <row r="223" spans="1:27">
      <c r="A223" s="1008"/>
      <c r="B223" s="1008"/>
      <c r="C223" s="1008"/>
      <c r="D223" s="1008"/>
      <c r="E223" s="1008"/>
      <c r="F223" s="1008"/>
      <c r="G223" s="1008"/>
      <c r="H223" s="1008"/>
      <c r="I223" s="51" t="s">
        <v>10</v>
      </c>
      <c r="J223" s="52">
        <f t="shared" ref="J223:V223" si="122">IF(OR(J221=0,J222=0),0,J222/J221)</f>
        <v>0</v>
      </c>
      <c r="K223" s="52">
        <f t="shared" si="122"/>
        <v>0</v>
      </c>
      <c r="L223" s="52">
        <f t="shared" si="122"/>
        <v>0</v>
      </c>
      <c r="M223" s="52">
        <f t="shared" si="122"/>
        <v>0</v>
      </c>
      <c r="N223" s="52">
        <f t="shared" si="122"/>
        <v>0</v>
      </c>
      <c r="O223" s="52">
        <f t="shared" si="122"/>
        <v>0.5</v>
      </c>
      <c r="P223" s="52">
        <f t="shared" si="122"/>
        <v>0</v>
      </c>
      <c r="Q223" s="52">
        <f t="shared" si="122"/>
        <v>0.5</v>
      </c>
      <c r="R223" s="52">
        <f t="shared" si="122"/>
        <v>0.66666666666666663</v>
      </c>
      <c r="S223" s="52">
        <f t="shared" si="122"/>
        <v>0</v>
      </c>
      <c r="T223" s="52">
        <f t="shared" si="122"/>
        <v>0</v>
      </c>
      <c r="U223" s="52">
        <f t="shared" si="122"/>
        <v>0</v>
      </c>
      <c r="V223" s="52">
        <f t="shared" si="122"/>
        <v>0.5</v>
      </c>
      <c r="W223" s="51"/>
      <c r="X223" s="51"/>
      <c r="Y223" s="1008"/>
      <c r="Z223" s="1008"/>
      <c r="AA223" s="1"/>
    </row>
    <row r="224" spans="1:27" ht="33.75">
      <c r="A224" s="35" t="s">
        <v>1</v>
      </c>
      <c r="B224" s="36" t="s">
        <v>52</v>
      </c>
      <c r="C224" s="35" t="s">
        <v>43</v>
      </c>
      <c r="D224" s="35" t="s">
        <v>2</v>
      </c>
      <c r="E224" s="35" t="s">
        <v>3</v>
      </c>
      <c r="F224" s="35" t="s">
        <v>4</v>
      </c>
      <c r="G224" s="35" t="s">
        <v>5</v>
      </c>
      <c r="H224" s="37" t="s">
        <v>6</v>
      </c>
      <c r="I224" s="35" t="s">
        <v>53</v>
      </c>
      <c r="J224" s="35" t="s">
        <v>54</v>
      </c>
      <c r="K224" s="35" t="s">
        <v>55</v>
      </c>
      <c r="L224" s="35" t="s">
        <v>56</v>
      </c>
      <c r="M224" s="35" t="s">
        <v>57</v>
      </c>
      <c r="N224" s="35" t="s">
        <v>58</v>
      </c>
      <c r="O224" s="35" t="s">
        <v>59</v>
      </c>
      <c r="P224" s="35" t="s">
        <v>60</v>
      </c>
      <c r="Q224" s="35" t="s">
        <v>61</v>
      </c>
      <c r="R224" s="35" t="s">
        <v>62</v>
      </c>
      <c r="S224" s="35" t="s">
        <v>63</v>
      </c>
      <c r="T224" s="35" t="s">
        <v>64</v>
      </c>
      <c r="U224" s="35" t="s">
        <v>65</v>
      </c>
      <c r="V224" s="35" t="s">
        <v>66</v>
      </c>
      <c r="W224" s="38" t="s">
        <v>52</v>
      </c>
      <c r="X224" s="39" t="s">
        <v>44</v>
      </c>
      <c r="Y224" s="40" t="s">
        <v>45</v>
      </c>
      <c r="Z224" s="41" t="s">
        <v>67</v>
      </c>
      <c r="AA224" s="1"/>
    </row>
    <row r="225" spans="1:27">
      <c r="A225" s="1062" t="str">
        <f>'Comun y Mdeo'!D4</f>
        <v>GESTIÓN DE COMUNICACIONES Y MERCADEO</v>
      </c>
      <c r="B225" s="1063">
        <f>'Comun y Mdeo'!W4</f>
        <v>5.1200000000000002E-2</v>
      </c>
      <c r="C225" s="1046">
        <v>60</v>
      </c>
      <c r="D225" s="1046" t="str">
        <f>'Comun y Mdeo'!A12</f>
        <v>Plan estratégico de comunicaciones del IGAC implementado</v>
      </c>
      <c r="E225" s="1046" t="str">
        <f>'Comun y Mdeo'!D12</f>
        <v>Porcentaje</v>
      </c>
      <c r="F225" s="1046">
        <f>'Comun y Mdeo'!E12</f>
        <v>100</v>
      </c>
      <c r="G225" s="1046" t="str">
        <f>'Comun y Mdeo'!F12</f>
        <v>Porcentaje avance Implementación EstrateGía de comunicación.</v>
      </c>
      <c r="H225" s="1046" t="str">
        <f>'Comun y Mdeo'!G12</f>
        <v>EFICACIA</v>
      </c>
      <c r="I225" s="42" t="s">
        <v>68</v>
      </c>
      <c r="J225" s="43">
        <f>'Comun y Mdeo'!I12</f>
        <v>3.2000000000000001E-2</v>
      </c>
      <c r="K225" s="43">
        <f>'Comun y Mdeo'!J12</f>
        <v>0.15539999999999998</v>
      </c>
      <c r="L225" s="43">
        <f>'Comun y Mdeo'!K12</f>
        <v>6.2899999999999998E-2</v>
      </c>
      <c r="M225" s="43">
        <f>'Comun y Mdeo'!L12</f>
        <v>0.1003</v>
      </c>
      <c r="N225" s="43">
        <f>'Comun y Mdeo'!M12</f>
        <v>8.8300000000000003E-2</v>
      </c>
      <c r="O225" s="43">
        <f>'Comun y Mdeo'!N12</f>
        <v>0.1452</v>
      </c>
      <c r="P225" s="43">
        <f>'Comun y Mdeo'!O12</f>
        <v>8.2400000000000001E-2</v>
      </c>
      <c r="Q225" s="43">
        <f>'Comun y Mdeo'!P12</f>
        <v>8.9700000000000002E-2</v>
      </c>
      <c r="R225" s="43">
        <f>'Comun y Mdeo'!Q12</f>
        <v>7.2300000000000003E-2</v>
      </c>
      <c r="S225" s="43">
        <f>'Comun y Mdeo'!R12</f>
        <v>8.3400000000000002E-2</v>
      </c>
      <c r="T225" s="43">
        <f>'Comun y Mdeo'!S12</f>
        <v>5.4600000000000003E-2</v>
      </c>
      <c r="U225" s="43">
        <f>'Comun y Mdeo'!T12</f>
        <v>3.3500000000000002E-2</v>
      </c>
      <c r="V225" s="57">
        <f t="shared" ref="V225:V226" si="123">SUM(J225:U225)</f>
        <v>1</v>
      </c>
      <c r="W225" s="1051">
        <f>'Comun y Mdeo'!V12</f>
        <v>0.3</v>
      </c>
      <c r="X225" s="1052">
        <f>IF(OR(V226=0,W225=0),0,(V226/V225*W225))</f>
        <v>0.28341</v>
      </c>
      <c r="Y225" s="1054">
        <f>SUM(X225:X236)</f>
        <v>0.958345</v>
      </c>
      <c r="Z225" s="1055">
        <f>Y225*B225</f>
        <v>4.9067263999999999E-2</v>
      </c>
      <c r="AA225" s="1"/>
    </row>
    <row r="226" spans="1:27">
      <c r="A226" s="1018"/>
      <c r="B226" s="1018"/>
      <c r="C226" s="1018"/>
      <c r="D226" s="1018"/>
      <c r="E226" s="1018"/>
      <c r="F226" s="1018"/>
      <c r="G226" s="1018"/>
      <c r="H226" s="1018"/>
      <c r="I226" s="66" t="s">
        <v>69</v>
      </c>
      <c r="J226" s="47">
        <f>'Comun y Mdeo'!I13</f>
        <v>1.32E-2</v>
      </c>
      <c r="K226" s="47">
        <f>'Comun y Mdeo'!J13</f>
        <v>0.11890000000000001</v>
      </c>
      <c r="L226" s="47">
        <f>'Comun y Mdeo'!K13</f>
        <v>6.2899999999999998E-2</v>
      </c>
      <c r="M226" s="47">
        <f>'Comun y Mdeo'!L13</f>
        <v>0.1003</v>
      </c>
      <c r="N226" s="47">
        <f>'Comun y Mdeo'!M13</f>
        <v>8.8300000000000003E-2</v>
      </c>
      <c r="O226" s="47">
        <f>'Comun y Mdeo'!N13</f>
        <v>0.1452</v>
      </c>
      <c r="P226" s="47">
        <f>'Comun y Mdeo'!O13</f>
        <v>8.2400000000000001E-2</v>
      </c>
      <c r="Q226" s="47">
        <f>'Comun y Mdeo'!P13</f>
        <v>8.9700000000000002E-2</v>
      </c>
      <c r="R226" s="47">
        <f>'Comun y Mdeo'!Q13</f>
        <v>7.2300000000000003E-2</v>
      </c>
      <c r="S226" s="47">
        <f>'Comun y Mdeo'!R13</f>
        <v>8.3400000000000002E-2</v>
      </c>
      <c r="T226" s="47">
        <f>'Comun y Mdeo'!S13</f>
        <v>5.4600000000000003E-2</v>
      </c>
      <c r="U226" s="47">
        <f>'Comun y Mdeo'!T13</f>
        <v>3.3500000000000002E-2</v>
      </c>
      <c r="V226" s="58">
        <f t="shared" si="123"/>
        <v>0.94469999999999998</v>
      </c>
      <c r="W226" s="1008"/>
      <c r="X226" s="1008"/>
      <c r="Y226" s="1018"/>
      <c r="Z226" s="1018"/>
      <c r="AA226" s="1"/>
    </row>
    <row r="227" spans="1:27">
      <c r="A227" s="1018"/>
      <c r="B227" s="1018"/>
      <c r="C227" s="1008"/>
      <c r="D227" s="1008"/>
      <c r="E227" s="1008"/>
      <c r="F227" s="1008"/>
      <c r="G227" s="1008"/>
      <c r="H227" s="1008"/>
      <c r="I227" s="51" t="s">
        <v>10</v>
      </c>
      <c r="J227" s="52">
        <f t="shared" ref="J227:V227" si="124">IF(OR(J225=0,J226=0),0,J226/J225)</f>
        <v>0.41249999999999998</v>
      </c>
      <c r="K227" s="52">
        <f t="shared" si="124"/>
        <v>0.76512226512226522</v>
      </c>
      <c r="L227" s="52">
        <f t="shared" si="124"/>
        <v>1</v>
      </c>
      <c r="M227" s="52">
        <f t="shared" si="124"/>
        <v>1</v>
      </c>
      <c r="N227" s="52">
        <f t="shared" si="124"/>
        <v>1</v>
      </c>
      <c r="O227" s="52">
        <f t="shared" si="124"/>
        <v>1</v>
      </c>
      <c r="P227" s="52">
        <f t="shared" si="124"/>
        <v>1</v>
      </c>
      <c r="Q227" s="52">
        <f t="shared" si="124"/>
        <v>1</v>
      </c>
      <c r="R227" s="52">
        <f t="shared" si="124"/>
        <v>1</v>
      </c>
      <c r="S227" s="52">
        <f t="shared" si="124"/>
        <v>1</v>
      </c>
      <c r="T227" s="52">
        <f t="shared" si="124"/>
        <v>1</v>
      </c>
      <c r="U227" s="52">
        <f t="shared" si="124"/>
        <v>1</v>
      </c>
      <c r="V227" s="52">
        <f t="shared" si="124"/>
        <v>0.94469999999999998</v>
      </c>
      <c r="W227" s="51"/>
      <c r="X227" s="51"/>
      <c r="Y227" s="1018"/>
      <c r="Z227" s="1018"/>
      <c r="AA227" s="1"/>
    </row>
    <row r="228" spans="1:27">
      <c r="A228" s="1018"/>
      <c r="B228" s="1018"/>
      <c r="C228" s="1046">
        <v>61</v>
      </c>
      <c r="D228" s="1046" t="str">
        <f>'Comun y Mdeo'!A34</f>
        <v xml:space="preserve">Documentos de Lineamientos Técnicos </v>
      </c>
      <c r="E228" s="1046" t="str">
        <f>'Comun y Mdeo'!D34</f>
        <v>Porcentaje</v>
      </c>
      <c r="F228" s="1046">
        <f>'Comun y Mdeo'!E34</f>
        <v>100</v>
      </c>
      <c r="G228" s="1046" t="str">
        <f>'Comun y Mdeo'!F34</f>
        <v>Porcentaje avance de los documentos de lineamientos técnicos realizados</v>
      </c>
      <c r="H228" s="1046" t="str">
        <f>'Comun y Mdeo'!G34</f>
        <v>EFICACIA</v>
      </c>
      <c r="I228" s="42" t="s">
        <v>68</v>
      </c>
      <c r="J228" s="43">
        <f>'Comun y Mdeo'!I34</f>
        <v>0</v>
      </c>
      <c r="K228" s="43">
        <f>'Comun y Mdeo'!J34</f>
        <v>7.0000000000000007E-2</v>
      </c>
      <c r="L228" s="43">
        <f>'Comun y Mdeo'!K34</f>
        <v>9.5000000000000001E-2</v>
      </c>
      <c r="M228" s="43">
        <f>'Comun y Mdeo'!L34</f>
        <v>9.7500000000000003E-2</v>
      </c>
      <c r="N228" s="43">
        <f>'Comun y Mdeo'!M34</f>
        <v>8.5000000000000006E-2</v>
      </c>
      <c r="O228" s="43">
        <f>'Comun y Mdeo'!N34</f>
        <v>0.14000000000000001</v>
      </c>
      <c r="P228" s="43">
        <f>'Comun y Mdeo'!O34</f>
        <v>0.105</v>
      </c>
      <c r="Q228" s="43">
        <f>'Comun y Mdeo'!P34</f>
        <v>9.7500000000000003E-2</v>
      </c>
      <c r="R228" s="43">
        <f>'Comun y Mdeo'!Q34</f>
        <v>0.14000000000000001</v>
      </c>
      <c r="S228" s="43">
        <f>'Comun y Mdeo'!R34</f>
        <v>0.06</v>
      </c>
      <c r="T228" s="43">
        <f>'Comun y Mdeo'!S34</f>
        <v>4.2500000000000003E-2</v>
      </c>
      <c r="U228" s="43">
        <f>'Comun y Mdeo'!T34</f>
        <v>6.7500000000000004E-2</v>
      </c>
      <c r="V228" s="57">
        <f t="shared" ref="V228:V229" si="125">SUM(J228:U228)</f>
        <v>1</v>
      </c>
      <c r="W228" s="1051">
        <f>'Comun y Mdeo'!V34</f>
        <v>0.25</v>
      </c>
      <c r="X228" s="1052">
        <f>IF(OR(V229=0,W228=0),0,(V229/V228*W228))</f>
        <v>0.25</v>
      </c>
      <c r="Y228" s="1018"/>
      <c r="Z228" s="1018"/>
      <c r="AA228" s="1"/>
    </row>
    <row r="229" spans="1:27">
      <c r="A229" s="1018"/>
      <c r="B229" s="1018"/>
      <c r="C229" s="1018"/>
      <c r="D229" s="1018"/>
      <c r="E229" s="1018"/>
      <c r="F229" s="1018"/>
      <c r="G229" s="1018"/>
      <c r="H229" s="1018"/>
      <c r="I229" s="66" t="s">
        <v>69</v>
      </c>
      <c r="J229" s="47">
        <f>'Comun y Mdeo'!I35</f>
        <v>0</v>
      </c>
      <c r="K229" s="47">
        <f>'Comun y Mdeo'!J35</f>
        <v>7.0000000000000007E-2</v>
      </c>
      <c r="L229" s="47">
        <f>'Comun y Mdeo'!K35</f>
        <v>9.5000000000000001E-2</v>
      </c>
      <c r="M229" s="47">
        <f>'Comun y Mdeo'!L35</f>
        <v>9.7500000000000003E-2</v>
      </c>
      <c r="N229" s="47">
        <f>'Comun y Mdeo'!M35</f>
        <v>8.5000000000000006E-2</v>
      </c>
      <c r="O229" s="47">
        <f>'Comun y Mdeo'!N35</f>
        <v>0.14000000000000001</v>
      </c>
      <c r="P229" s="47">
        <f>'Comun y Mdeo'!O35</f>
        <v>0.105</v>
      </c>
      <c r="Q229" s="47">
        <f>'Comun y Mdeo'!P35</f>
        <v>9.7500000000000003E-2</v>
      </c>
      <c r="R229" s="47">
        <f>'Comun y Mdeo'!Q35</f>
        <v>0.14000000000000001</v>
      </c>
      <c r="S229" s="47">
        <f>'Comun y Mdeo'!R35</f>
        <v>0.06</v>
      </c>
      <c r="T229" s="47">
        <f>'Comun y Mdeo'!S35</f>
        <v>4.2500000000000003E-2</v>
      </c>
      <c r="U229" s="47">
        <f>'Comun y Mdeo'!T35</f>
        <v>6.7500000000000004E-2</v>
      </c>
      <c r="V229" s="58">
        <f t="shared" si="125"/>
        <v>1</v>
      </c>
      <c r="W229" s="1008"/>
      <c r="X229" s="1008"/>
      <c r="Y229" s="1018"/>
      <c r="Z229" s="1018"/>
      <c r="AA229" s="1"/>
    </row>
    <row r="230" spans="1:27">
      <c r="A230" s="1018"/>
      <c r="B230" s="1018"/>
      <c r="C230" s="1008"/>
      <c r="D230" s="1008"/>
      <c r="E230" s="1008"/>
      <c r="F230" s="1008"/>
      <c r="G230" s="1008"/>
      <c r="H230" s="1008"/>
      <c r="I230" s="51" t="s">
        <v>10</v>
      </c>
      <c r="J230" s="52">
        <f t="shared" ref="J230:V230" si="126">IF(OR(J228=0,J229=0),0,J229/J228)</f>
        <v>0</v>
      </c>
      <c r="K230" s="52">
        <f t="shared" si="126"/>
        <v>1</v>
      </c>
      <c r="L230" s="52">
        <f t="shared" si="126"/>
        <v>1</v>
      </c>
      <c r="M230" s="52">
        <f t="shared" si="126"/>
        <v>1</v>
      </c>
      <c r="N230" s="52">
        <f t="shared" si="126"/>
        <v>1</v>
      </c>
      <c r="O230" s="52">
        <f t="shared" si="126"/>
        <v>1</v>
      </c>
      <c r="P230" s="52">
        <f t="shared" si="126"/>
        <v>1</v>
      </c>
      <c r="Q230" s="52">
        <f t="shared" si="126"/>
        <v>1</v>
      </c>
      <c r="R230" s="52">
        <f t="shared" si="126"/>
        <v>1</v>
      </c>
      <c r="S230" s="52">
        <f t="shared" si="126"/>
        <v>1</v>
      </c>
      <c r="T230" s="52">
        <f t="shared" si="126"/>
        <v>1</v>
      </c>
      <c r="U230" s="52">
        <f t="shared" si="126"/>
        <v>1</v>
      </c>
      <c r="V230" s="52">
        <f t="shared" si="126"/>
        <v>1</v>
      </c>
      <c r="W230" s="51"/>
      <c r="X230" s="51"/>
      <c r="Y230" s="1018"/>
      <c r="Z230" s="1018"/>
      <c r="AA230" s="1"/>
    </row>
    <row r="231" spans="1:27">
      <c r="A231" s="1018"/>
      <c r="B231" s="1018"/>
      <c r="C231" s="1046">
        <v>62</v>
      </c>
      <c r="D231" s="1046" t="str">
        <f>'Comun y Mdeo'!A52</f>
        <v>Ingresos por ventas de contado consolidado a nivel nacional</v>
      </c>
      <c r="E231" s="1046" t="str">
        <f>'Comun y Mdeo'!D52</f>
        <v>Porcentaje</v>
      </c>
      <c r="F231" s="1046">
        <f>'Comun y Mdeo'!E52</f>
        <v>100</v>
      </c>
      <c r="G231" s="1046" t="str">
        <f>'Comun y Mdeo'!F52</f>
        <v>Cumplimiento de la meta de ingresos por ventas de contado establecida</v>
      </c>
      <c r="H231" s="1046" t="str">
        <f>'Comun y Mdeo'!G52</f>
        <v>EFICIENCIA</v>
      </c>
      <c r="I231" s="42" t="s">
        <v>68</v>
      </c>
      <c r="J231" s="43">
        <f>'Comun y Mdeo'!I52</f>
        <v>4.9800000000000004E-2</v>
      </c>
      <c r="K231" s="43">
        <f>'Comun y Mdeo'!J52</f>
        <v>8.2100000000000006E-2</v>
      </c>
      <c r="L231" s="43">
        <f>'Comun y Mdeo'!K52</f>
        <v>7.6200000000000004E-2</v>
      </c>
      <c r="M231" s="43">
        <f>'Comun y Mdeo'!L52</f>
        <v>8.3699999999999997E-2</v>
      </c>
      <c r="N231" s="43">
        <f>'Comun y Mdeo'!M52</f>
        <v>9.69E-2</v>
      </c>
      <c r="O231" s="43">
        <f>'Comun y Mdeo'!N52</f>
        <v>7.6999999999999999E-2</v>
      </c>
      <c r="P231" s="43">
        <f>'Comun y Mdeo'!O52</f>
        <v>8.2599999999999993E-2</v>
      </c>
      <c r="Q231" s="43">
        <f>'Comun y Mdeo'!P52</f>
        <v>9.7699999999999995E-2</v>
      </c>
      <c r="R231" s="43">
        <f>'Comun y Mdeo'!Q52</f>
        <v>8.14E-2</v>
      </c>
      <c r="S231" s="43">
        <f>'Comun y Mdeo'!R52</f>
        <v>8.3499999999999991E-2</v>
      </c>
      <c r="T231" s="43">
        <f>'Comun y Mdeo'!S52</f>
        <v>7.8799999999999995E-2</v>
      </c>
      <c r="U231" s="43">
        <f>'Comun y Mdeo'!T52</f>
        <v>0.1103</v>
      </c>
      <c r="V231" s="57">
        <f t="shared" ref="V231:V232" si="127">SUM(J231:U231)</f>
        <v>1</v>
      </c>
      <c r="W231" s="1051">
        <f>'Comun y Mdeo'!V52</f>
        <v>0.15</v>
      </c>
      <c r="X231" s="1052">
        <f>IF(OR(V232=0,W231=0),0,(V232/V231*W231))</f>
        <v>0.12493499999999999</v>
      </c>
      <c r="Y231" s="1018"/>
      <c r="Z231" s="1018"/>
      <c r="AA231" s="1"/>
    </row>
    <row r="232" spans="1:27">
      <c r="A232" s="1018"/>
      <c r="B232" s="1018"/>
      <c r="C232" s="1018"/>
      <c r="D232" s="1018"/>
      <c r="E232" s="1018"/>
      <c r="F232" s="1018"/>
      <c r="G232" s="1018"/>
      <c r="H232" s="1018"/>
      <c r="I232" s="66" t="s">
        <v>69</v>
      </c>
      <c r="J232" s="47">
        <f>'Comun y Mdeo'!I53</f>
        <v>3.78E-2</v>
      </c>
      <c r="K232" s="47">
        <f>'Comun y Mdeo'!J53</f>
        <v>6.3399999999999998E-2</v>
      </c>
      <c r="L232" s="47">
        <f>'Comun y Mdeo'!K53</f>
        <v>6.6299999999999998E-2</v>
      </c>
      <c r="M232" s="47">
        <f>'Comun y Mdeo'!L53</f>
        <v>5.8799999999999998E-2</v>
      </c>
      <c r="N232" s="47">
        <f>'Comun y Mdeo'!M53</f>
        <v>9.64E-2</v>
      </c>
      <c r="O232" s="47">
        <f>'Comun y Mdeo'!N53</f>
        <v>7.0699999999999999E-2</v>
      </c>
      <c r="P232" s="47">
        <f>'Comun y Mdeo'!O53</f>
        <v>9.11E-2</v>
      </c>
      <c r="Q232" s="47">
        <f>'Comun y Mdeo'!P53</f>
        <v>7.9899999999999999E-2</v>
      </c>
      <c r="R232" s="47">
        <f>'Comun y Mdeo'!Q53</f>
        <v>6.3600000000000004E-2</v>
      </c>
      <c r="S232" s="47">
        <f>'Comun y Mdeo'!R53</f>
        <v>6.4899999999999999E-2</v>
      </c>
      <c r="T232" s="47">
        <f>'Comun y Mdeo'!S53</f>
        <v>5.1799999999999999E-2</v>
      </c>
      <c r="U232" s="47">
        <f>'Comun y Mdeo'!T53</f>
        <v>8.8200000000000001E-2</v>
      </c>
      <c r="V232" s="58">
        <f t="shared" si="127"/>
        <v>0.83289999999999997</v>
      </c>
      <c r="W232" s="1008"/>
      <c r="X232" s="1008"/>
      <c r="Y232" s="1018"/>
      <c r="Z232" s="1018"/>
      <c r="AA232" s="1"/>
    </row>
    <row r="233" spans="1:27">
      <c r="A233" s="1018"/>
      <c r="B233" s="1018"/>
      <c r="C233" s="1008"/>
      <c r="D233" s="1008"/>
      <c r="E233" s="1008"/>
      <c r="F233" s="1008"/>
      <c r="G233" s="1008"/>
      <c r="H233" s="1008"/>
      <c r="I233" s="51" t="s">
        <v>10</v>
      </c>
      <c r="J233" s="52">
        <f t="shared" ref="J233:V233" si="128">IF(OR(J231=0,J232=0),0,J232/J231)</f>
        <v>0.75903614457831314</v>
      </c>
      <c r="K233" s="52">
        <f t="shared" si="128"/>
        <v>0.77222898903775872</v>
      </c>
      <c r="L233" s="52">
        <f t="shared" si="128"/>
        <v>0.87007874015748021</v>
      </c>
      <c r="M233" s="52">
        <f t="shared" si="128"/>
        <v>0.70250896057347667</v>
      </c>
      <c r="N233" s="52">
        <f t="shared" si="128"/>
        <v>0.99484004127966974</v>
      </c>
      <c r="O233" s="52">
        <f t="shared" si="128"/>
        <v>0.91818181818181821</v>
      </c>
      <c r="P233" s="52">
        <f t="shared" si="128"/>
        <v>1.102905569007264</v>
      </c>
      <c r="Q233" s="52">
        <f t="shared" si="128"/>
        <v>0.81780962128966228</v>
      </c>
      <c r="R233" s="52">
        <f t="shared" si="128"/>
        <v>0.78132678132678135</v>
      </c>
      <c r="S233" s="52">
        <f t="shared" si="128"/>
        <v>0.77724550898203604</v>
      </c>
      <c r="T233" s="52">
        <f t="shared" si="128"/>
        <v>0.65736040609137059</v>
      </c>
      <c r="U233" s="52">
        <f t="shared" si="128"/>
        <v>0.79963735267452407</v>
      </c>
      <c r="V233" s="52">
        <f t="shared" si="128"/>
        <v>0.83289999999999997</v>
      </c>
      <c r="W233" s="51"/>
      <c r="X233" s="51"/>
      <c r="Y233" s="1018"/>
      <c r="Z233" s="1018"/>
      <c r="AA233" s="1"/>
    </row>
    <row r="234" spans="1:27">
      <c r="A234" s="1018"/>
      <c r="B234" s="1018"/>
      <c r="C234" s="1046">
        <v>63</v>
      </c>
      <c r="D234" s="1046" t="str">
        <f>'Comun y Mdeo'!A60</f>
        <v>Servicios de Información Implementados</v>
      </c>
      <c r="E234" s="1046" t="str">
        <f>'Comun y Mdeo'!D60</f>
        <v>Porcentaje</v>
      </c>
      <c r="F234" s="1046">
        <f>'Comun y Mdeo'!E60</f>
        <v>100</v>
      </c>
      <c r="G234" s="1046" t="str">
        <f>'Comun y Mdeo'!F60</f>
        <v>Porcentaje de servicios de información implementados</v>
      </c>
      <c r="H234" s="1046" t="str">
        <f>'Comun y Mdeo'!G60</f>
        <v>EFICACIA</v>
      </c>
      <c r="I234" s="42" t="s">
        <v>68</v>
      </c>
      <c r="J234" s="43">
        <f>'Comun y Mdeo'!I60</f>
        <v>7.4999999999999997E-3</v>
      </c>
      <c r="K234" s="43">
        <f>'Comun y Mdeo'!J60</f>
        <v>9.2300000000000007E-2</v>
      </c>
      <c r="L234" s="43">
        <f>'Comun y Mdeo'!K60</f>
        <v>0.13769999999999999</v>
      </c>
      <c r="M234" s="43">
        <f>'Comun y Mdeo'!L60</f>
        <v>8.8800000000000004E-2</v>
      </c>
      <c r="N234" s="43">
        <f>'Comun y Mdeo'!M60</f>
        <v>9.0800000000000006E-2</v>
      </c>
      <c r="O234" s="43">
        <f>'Comun y Mdeo'!N60</f>
        <v>9.7799999999999998E-2</v>
      </c>
      <c r="P234" s="43">
        <f>'Comun y Mdeo'!O60</f>
        <v>8.8599999999999998E-2</v>
      </c>
      <c r="Q234" s="43">
        <f>'Comun y Mdeo'!P60</f>
        <v>0.1009</v>
      </c>
      <c r="R234" s="43">
        <f>'Comun y Mdeo'!Q60</f>
        <v>8.8499999999999995E-2</v>
      </c>
      <c r="S234" s="43">
        <f>'Comun y Mdeo'!R60</f>
        <v>9.8800000000000013E-2</v>
      </c>
      <c r="T234" s="43">
        <f>'Comun y Mdeo'!S60</f>
        <v>7.1800000000000003E-2</v>
      </c>
      <c r="U234" s="43">
        <f>'Comun y Mdeo'!T60</f>
        <v>3.6499999999999998E-2</v>
      </c>
      <c r="V234" s="57">
        <f t="shared" ref="V234:V235" si="129">SUM(J234:U234)</f>
        <v>0.99999999999999989</v>
      </c>
      <c r="W234" s="1051">
        <f>'Comun y Mdeo'!V60</f>
        <v>0.3</v>
      </c>
      <c r="X234" s="1052">
        <f>IF(OR(V235=0,W234=0),0,(V235/V234*W234))</f>
        <v>0.3</v>
      </c>
      <c r="Y234" s="1018"/>
      <c r="Z234" s="1018"/>
      <c r="AA234" s="1"/>
    </row>
    <row r="235" spans="1:27">
      <c r="A235" s="1018"/>
      <c r="B235" s="1018"/>
      <c r="C235" s="1018"/>
      <c r="D235" s="1018"/>
      <c r="E235" s="1018"/>
      <c r="F235" s="1018"/>
      <c r="G235" s="1018"/>
      <c r="H235" s="1018"/>
      <c r="I235" s="66" t="s">
        <v>69</v>
      </c>
      <c r="J235" s="47">
        <f>'Comun y Mdeo'!I61</f>
        <v>0</v>
      </c>
      <c r="K235" s="47">
        <f>'Comun y Mdeo'!J61</f>
        <v>9.2300000000000007E-2</v>
      </c>
      <c r="L235" s="47">
        <f>'Comun y Mdeo'!K61</f>
        <v>0.13769999999999999</v>
      </c>
      <c r="M235" s="47">
        <f>'Comun y Mdeo'!L61</f>
        <v>9.6299999999999997E-2</v>
      </c>
      <c r="N235" s="47">
        <f>'Comun y Mdeo'!M61</f>
        <v>9.0800000000000006E-2</v>
      </c>
      <c r="O235" s="47">
        <f>'Comun y Mdeo'!N61</f>
        <v>9.7799999999999998E-2</v>
      </c>
      <c r="P235" s="47">
        <f>'Comun y Mdeo'!O61</f>
        <v>8.8599999999999998E-2</v>
      </c>
      <c r="Q235" s="47">
        <f>'Comun y Mdeo'!P61</f>
        <v>0.1009</v>
      </c>
      <c r="R235" s="47">
        <f>'Comun y Mdeo'!Q61</f>
        <v>8.8499999999999995E-2</v>
      </c>
      <c r="S235" s="47">
        <f>'Comun y Mdeo'!R61</f>
        <v>9.8799999999999999E-2</v>
      </c>
      <c r="T235" s="47">
        <f>'Comun y Mdeo'!S61</f>
        <v>7.1800000000000003E-2</v>
      </c>
      <c r="U235" s="47">
        <f>'Comun y Mdeo'!T61</f>
        <v>3.6499999999999998E-2</v>
      </c>
      <c r="V235" s="58">
        <f t="shared" si="129"/>
        <v>0.99999999999999989</v>
      </c>
      <c r="W235" s="1008"/>
      <c r="X235" s="1008"/>
      <c r="Y235" s="1018"/>
      <c r="Z235" s="1018"/>
      <c r="AA235" s="1"/>
    </row>
    <row r="236" spans="1:27">
      <c r="A236" s="1008"/>
      <c r="B236" s="1008"/>
      <c r="C236" s="1008"/>
      <c r="D236" s="1008"/>
      <c r="E236" s="1008"/>
      <c r="F236" s="1008"/>
      <c r="G236" s="1008"/>
      <c r="H236" s="1008"/>
      <c r="I236" s="51" t="s">
        <v>10</v>
      </c>
      <c r="J236" s="52">
        <f t="shared" ref="J236:V236" si="130">IF(OR(J234=0,J235=0),0,J235/J234)</f>
        <v>0</v>
      </c>
      <c r="K236" s="52">
        <f t="shared" si="130"/>
        <v>1</v>
      </c>
      <c r="L236" s="52">
        <f t="shared" si="130"/>
        <v>1</v>
      </c>
      <c r="M236" s="52">
        <f t="shared" si="130"/>
        <v>1.0844594594594594</v>
      </c>
      <c r="N236" s="52">
        <f t="shared" si="130"/>
        <v>1</v>
      </c>
      <c r="O236" s="52">
        <f t="shared" si="130"/>
        <v>1</v>
      </c>
      <c r="P236" s="52">
        <f t="shared" si="130"/>
        <v>1</v>
      </c>
      <c r="Q236" s="52">
        <f t="shared" si="130"/>
        <v>1</v>
      </c>
      <c r="R236" s="52">
        <f t="shared" si="130"/>
        <v>1</v>
      </c>
      <c r="S236" s="52">
        <f t="shared" si="130"/>
        <v>0.99999999999999989</v>
      </c>
      <c r="T236" s="52">
        <f t="shared" si="130"/>
        <v>1</v>
      </c>
      <c r="U236" s="52">
        <f t="shared" si="130"/>
        <v>1</v>
      </c>
      <c r="V236" s="52">
        <f t="shared" si="130"/>
        <v>1</v>
      </c>
      <c r="W236" s="51"/>
      <c r="X236" s="51"/>
      <c r="Y236" s="1008"/>
      <c r="Z236" s="1008"/>
      <c r="AA236" s="1"/>
    </row>
    <row r="237" spans="1:27" ht="33.75">
      <c r="A237" s="35" t="s">
        <v>1</v>
      </c>
      <c r="B237" s="36" t="s">
        <v>52</v>
      </c>
      <c r="C237" s="35" t="s">
        <v>43</v>
      </c>
      <c r="D237" s="35" t="s">
        <v>2</v>
      </c>
      <c r="E237" s="35" t="s">
        <v>3</v>
      </c>
      <c r="F237" s="35" t="s">
        <v>4</v>
      </c>
      <c r="G237" s="35" t="s">
        <v>5</v>
      </c>
      <c r="H237" s="37" t="s">
        <v>6</v>
      </c>
      <c r="I237" s="35" t="s">
        <v>53</v>
      </c>
      <c r="J237" s="35" t="s">
        <v>54</v>
      </c>
      <c r="K237" s="35" t="s">
        <v>55</v>
      </c>
      <c r="L237" s="35" t="s">
        <v>56</v>
      </c>
      <c r="M237" s="35" t="s">
        <v>57</v>
      </c>
      <c r="N237" s="35" t="s">
        <v>58</v>
      </c>
      <c r="O237" s="35" t="s">
        <v>59</v>
      </c>
      <c r="P237" s="35" t="s">
        <v>60</v>
      </c>
      <c r="Q237" s="35" t="s">
        <v>61</v>
      </c>
      <c r="R237" s="35" t="s">
        <v>62</v>
      </c>
      <c r="S237" s="35" t="s">
        <v>63</v>
      </c>
      <c r="T237" s="35" t="s">
        <v>64</v>
      </c>
      <c r="U237" s="35" t="s">
        <v>65</v>
      </c>
      <c r="V237" s="35" t="s">
        <v>66</v>
      </c>
      <c r="W237" s="38" t="s">
        <v>52</v>
      </c>
      <c r="X237" s="39" t="s">
        <v>44</v>
      </c>
      <c r="Y237" s="40" t="s">
        <v>45</v>
      </c>
      <c r="Z237" s="41" t="s">
        <v>67</v>
      </c>
      <c r="AA237" s="1"/>
    </row>
    <row r="238" spans="1:27">
      <c r="A238" s="1062" t="str">
        <f>'S Ciudad'!D4</f>
        <v>SERVICIO AL CIUDADANO Y PARTICIPACION</v>
      </c>
      <c r="B238" s="1063">
        <f>'S Ciudad'!W4</f>
        <v>4.2599999999999999E-2</v>
      </c>
      <c r="C238" s="1046">
        <v>64</v>
      </c>
      <c r="D238" s="1046" t="str">
        <f>'S Ciudad'!A12</f>
        <v>Modelo de Gestión Eficiente de Servicio al Ciudadano fortalecido.</v>
      </c>
      <c r="E238" s="1046" t="str">
        <f>'S Ciudad'!D12</f>
        <v>Porcentaje</v>
      </c>
      <c r="F238" s="1046">
        <f>'S Ciudad'!E12</f>
        <v>100</v>
      </c>
      <c r="G238" s="1046" t="str">
        <f>'S Ciudad'!F12</f>
        <v>Porcentaje del Modelo de Servicio al Ciudadano fortalecido.</v>
      </c>
      <c r="H238" s="1046" t="str">
        <f>'S Ciudad'!G12</f>
        <v>EFICACIA</v>
      </c>
      <c r="I238" s="42" t="s">
        <v>68</v>
      </c>
      <c r="J238" s="43">
        <f>'S Ciudad'!I12</f>
        <v>8.3999999999999995E-3</v>
      </c>
      <c r="K238" s="43">
        <f>'S Ciudad'!J12</f>
        <v>0.05</v>
      </c>
      <c r="L238" s="43">
        <f>'S Ciudad'!K12</f>
        <v>0.14630000000000001</v>
      </c>
      <c r="M238" s="43">
        <f>'S Ciudad'!L12</f>
        <v>0.1326</v>
      </c>
      <c r="N238" s="43">
        <f>'S Ciudad'!M12</f>
        <v>2.1700000000000001E-2</v>
      </c>
      <c r="O238" s="43">
        <f>'S Ciudad'!N12</f>
        <v>7.3999999999999996E-2</v>
      </c>
      <c r="P238" s="43">
        <f>'S Ciudad'!O12</f>
        <v>9.6299999999999997E-2</v>
      </c>
      <c r="Q238" s="43">
        <f>'S Ciudad'!P12</f>
        <v>0.13850000000000001</v>
      </c>
      <c r="R238" s="43">
        <f>'S Ciudad'!Q12</f>
        <v>0.08</v>
      </c>
      <c r="S238" s="43">
        <f>'S Ciudad'!R12</f>
        <v>0.105</v>
      </c>
      <c r="T238" s="43">
        <f>'S Ciudad'!S12</f>
        <v>5.5E-2</v>
      </c>
      <c r="U238" s="43">
        <f>'S Ciudad'!T12</f>
        <v>9.2200000000000004E-2</v>
      </c>
      <c r="V238" s="57">
        <f t="shared" ref="V238:V239" si="131">SUM(J238:U238)</f>
        <v>1.0000000000000002</v>
      </c>
      <c r="W238" s="1051">
        <f>'S Ciudad'!V12</f>
        <v>0.35</v>
      </c>
      <c r="X238" s="1052">
        <f>IF(OR(V239=0,W238=0),0,(V239/V238*W238))</f>
        <v>0.35</v>
      </c>
      <c r="Y238" s="1054">
        <f>X238+X241+X244+X247</f>
        <v>0.99991999999999992</v>
      </c>
      <c r="Z238" s="1055">
        <f>Y238*B238</f>
        <v>4.2596591999999996E-2</v>
      </c>
      <c r="AA238" s="1"/>
    </row>
    <row r="239" spans="1:27">
      <c r="A239" s="1018"/>
      <c r="B239" s="1018"/>
      <c r="C239" s="1018"/>
      <c r="D239" s="1018"/>
      <c r="E239" s="1018"/>
      <c r="F239" s="1018"/>
      <c r="G239" s="1018"/>
      <c r="H239" s="1018"/>
      <c r="I239" s="66" t="s">
        <v>69</v>
      </c>
      <c r="J239" s="47">
        <f>'S Ciudad'!I13</f>
        <v>8.3999999999999995E-3</v>
      </c>
      <c r="K239" s="47">
        <f>'S Ciudad'!J13</f>
        <v>0.05</v>
      </c>
      <c r="L239" s="47">
        <f>'S Ciudad'!K13</f>
        <v>0.14630000000000001</v>
      </c>
      <c r="M239" s="47">
        <f>'S Ciudad'!L13</f>
        <v>0.1326</v>
      </c>
      <c r="N239" s="47">
        <f>'S Ciudad'!M13</f>
        <v>2.1700000000000001E-2</v>
      </c>
      <c r="O239" s="47">
        <f>'S Ciudad'!N13</f>
        <v>7.3999999999999996E-2</v>
      </c>
      <c r="P239" s="47">
        <f>'S Ciudad'!O13</f>
        <v>9.6299999999999997E-2</v>
      </c>
      <c r="Q239" s="47">
        <f>'S Ciudad'!P13</f>
        <v>0.13850000000000001</v>
      </c>
      <c r="R239" s="47">
        <f>'S Ciudad'!Q13</f>
        <v>0.08</v>
      </c>
      <c r="S239" s="47">
        <f>'S Ciudad'!R13</f>
        <v>0.105</v>
      </c>
      <c r="T239" s="47">
        <f>'S Ciudad'!S13</f>
        <v>5.5E-2</v>
      </c>
      <c r="U239" s="47">
        <f>'S Ciudad'!T13</f>
        <v>9.2200000000000004E-2</v>
      </c>
      <c r="V239" s="58">
        <f t="shared" si="131"/>
        <v>1.0000000000000002</v>
      </c>
      <c r="W239" s="1008"/>
      <c r="X239" s="1008"/>
      <c r="Y239" s="1018"/>
      <c r="Z239" s="1018"/>
      <c r="AA239" s="1"/>
    </row>
    <row r="240" spans="1:27">
      <c r="A240" s="1018"/>
      <c r="B240" s="1018"/>
      <c r="C240" s="1008"/>
      <c r="D240" s="1008"/>
      <c r="E240" s="1008"/>
      <c r="F240" s="1008"/>
      <c r="G240" s="1008"/>
      <c r="H240" s="1008"/>
      <c r="I240" s="51" t="s">
        <v>10</v>
      </c>
      <c r="J240" s="52">
        <f t="shared" ref="J240:V240" si="132">IF(OR(J238=0,J239=0),0,J239/J238)</f>
        <v>1</v>
      </c>
      <c r="K240" s="52">
        <f t="shared" si="132"/>
        <v>1</v>
      </c>
      <c r="L240" s="52">
        <f t="shared" si="132"/>
        <v>1</v>
      </c>
      <c r="M240" s="52">
        <f t="shared" si="132"/>
        <v>1</v>
      </c>
      <c r="N240" s="52">
        <f t="shared" si="132"/>
        <v>1</v>
      </c>
      <c r="O240" s="52">
        <f t="shared" si="132"/>
        <v>1</v>
      </c>
      <c r="P240" s="52">
        <f t="shared" si="132"/>
        <v>1</v>
      </c>
      <c r="Q240" s="52">
        <f t="shared" si="132"/>
        <v>1</v>
      </c>
      <c r="R240" s="52">
        <f t="shared" si="132"/>
        <v>1</v>
      </c>
      <c r="S240" s="52">
        <f t="shared" si="132"/>
        <v>1</v>
      </c>
      <c r="T240" s="52">
        <f t="shared" si="132"/>
        <v>1</v>
      </c>
      <c r="U240" s="52">
        <f t="shared" si="132"/>
        <v>1</v>
      </c>
      <c r="V240" s="52">
        <f t="shared" si="132"/>
        <v>1</v>
      </c>
      <c r="W240" s="51"/>
      <c r="X240" s="51"/>
      <c r="Y240" s="1018"/>
      <c r="Z240" s="1018"/>
      <c r="AA240" s="1"/>
    </row>
    <row r="241" spans="1:27">
      <c r="A241" s="1018"/>
      <c r="B241" s="1018"/>
      <c r="C241" s="1046">
        <v>65</v>
      </c>
      <c r="D241" s="1046" t="str">
        <f>'S Ciudad'!A36</f>
        <v>PQRD ATENDIDAS OPORTUNAMENTE</v>
      </c>
      <c r="E241" s="1046" t="str">
        <f>'S Ciudad'!D36</f>
        <v>Porcentaje</v>
      </c>
      <c r="F241" s="1046">
        <f>'S Ciudad'!E36</f>
        <v>100</v>
      </c>
      <c r="G241" s="1046" t="str">
        <f>'S Ciudad'!F36</f>
        <v>% de Seguimiento y control a las PQRD 2019 atendidas oportunamente</v>
      </c>
      <c r="H241" s="1046" t="str">
        <f>'S Ciudad'!G36</f>
        <v>EFICACIA</v>
      </c>
      <c r="I241" s="42" t="s">
        <v>68</v>
      </c>
      <c r="J241" s="43">
        <f>'S Ciudad'!I36</f>
        <v>0</v>
      </c>
      <c r="K241" s="43">
        <f>'S Ciudad'!J36</f>
        <v>7.4999999999999997E-3</v>
      </c>
      <c r="L241" s="43">
        <f>'S Ciudad'!K36</f>
        <v>3.9300000000000002E-2</v>
      </c>
      <c r="M241" s="43">
        <f>'S Ciudad'!L36</f>
        <v>3.4500000000000003E-2</v>
      </c>
      <c r="N241" s="43">
        <f>'S Ciudad'!M36</f>
        <v>0.105</v>
      </c>
      <c r="O241" s="43">
        <f>'S Ciudad'!N36</f>
        <v>0.10020000000000001</v>
      </c>
      <c r="P241" s="43">
        <f>'S Ciudad'!O36</f>
        <v>0.16889999999999999</v>
      </c>
      <c r="Q241" s="43">
        <f>'S Ciudad'!P36</f>
        <v>5.2499999999999998E-2</v>
      </c>
      <c r="R241" s="43">
        <f>'S Ciudad'!Q36</f>
        <v>5.0099999999999999E-2</v>
      </c>
      <c r="S241" s="43">
        <f>'S Ciudad'!R36</f>
        <v>0.22439999999999999</v>
      </c>
      <c r="T241" s="43">
        <f>'S Ciudad'!S36</f>
        <v>4.2599999999999999E-2</v>
      </c>
      <c r="U241" s="43">
        <f>'S Ciudad'!T36</f>
        <v>0.17499999999999999</v>
      </c>
      <c r="V241" s="57">
        <f t="shared" ref="V241:V242" si="133">SUM(J241:U241)</f>
        <v>1</v>
      </c>
      <c r="W241" s="1051">
        <f>'S Ciudad'!V36</f>
        <v>0.2</v>
      </c>
      <c r="X241" s="1052">
        <f>IF(OR(V242=0,W241=0),0,(V242/V241*W241))</f>
        <v>0.19992000000000001</v>
      </c>
      <c r="Y241" s="1018"/>
      <c r="Z241" s="1018"/>
      <c r="AA241" s="1"/>
    </row>
    <row r="242" spans="1:27">
      <c r="A242" s="1018"/>
      <c r="B242" s="1018"/>
      <c r="C242" s="1018"/>
      <c r="D242" s="1018"/>
      <c r="E242" s="1018"/>
      <c r="F242" s="1018"/>
      <c r="G242" s="1018"/>
      <c r="H242" s="1018"/>
      <c r="I242" s="66" t="s">
        <v>69</v>
      </c>
      <c r="J242" s="47">
        <f>'S Ciudad'!I37</f>
        <v>0</v>
      </c>
      <c r="K242" s="47">
        <f>'S Ciudad'!J37</f>
        <v>7.4999999999999997E-3</v>
      </c>
      <c r="L242" s="47">
        <f>'S Ciudad'!K37</f>
        <v>3.9300000000000002E-2</v>
      </c>
      <c r="M242" s="47">
        <f>'S Ciudad'!L37</f>
        <v>3.4500000000000003E-2</v>
      </c>
      <c r="N242" s="47">
        <f>'S Ciudad'!M37</f>
        <v>0.105</v>
      </c>
      <c r="O242" s="47">
        <f>'S Ciudad'!N37</f>
        <v>0.1002</v>
      </c>
      <c r="P242" s="47">
        <f>'S Ciudad'!O37</f>
        <v>0.16889999999999999</v>
      </c>
      <c r="Q242" s="47">
        <f>'S Ciudad'!P37</f>
        <v>5.2499999999999998E-2</v>
      </c>
      <c r="R242" s="47">
        <f>'S Ciudad'!Q37</f>
        <v>5.0099999999999999E-2</v>
      </c>
      <c r="S242" s="47">
        <f>'S Ciudad'!R37</f>
        <v>0.224</v>
      </c>
      <c r="T242" s="47">
        <f>'S Ciudad'!S37</f>
        <v>4.2599999999999999E-2</v>
      </c>
      <c r="U242" s="47">
        <f>'S Ciudad'!T37</f>
        <v>0.17499999999999999</v>
      </c>
      <c r="V242" s="58">
        <f t="shared" si="133"/>
        <v>0.99960000000000004</v>
      </c>
      <c r="W242" s="1008"/>
      <c r="X242" s="1008"/>
      <c r="Y242" s="1018"/>
      <c r="Z242" s="1018"/>
      <c r="AA242" s="1"/>
    </row>
    <row r="243" spans="1:27">
      <c r="A243" s="1018"/>
      <c r="B243" s="1018"/>
      <c r="C243" s="1008"/>
      <c r="D243" s="1008"/>
      <c r="E243" s="1008"/>
      <c r="F243" s="1008"/>
      <c r="G243" s="1008"/>
      <c r="H243" s="1008"/>
      <c r="I243" s="51" t="s">
        <v>10</v>
      </c>
      <c r="J243" s="52">
        <f t="shared" ref="J243:V243" si="134">IF(OR(J241=0,J242=0),0,J242/J241)</f>
        <v>0</v>
      </c>
      <c r="K243" s="52">
        <f t="shared" si="134"/>
        <v>1</v>
      </c>
      <c r="L243" s="52">
        <f t="shared" si="134"/>
        <v>1</v>
      </c>
      <c r="M243" s="52">
        <f t="shared" si="134"/>
        <v>1</v>
      </c>
      <c r="N243" s="52">
        <f t="shared" si="134"/>
        <v>1</v>
      </c>
      <c r="O243" s="52">
        <f t="shared" si="134"/>
        <v>0.99999999999999989</v>
      </c>
      <c r="P243" s="52">
        <f t="shared" si="134"/>
        <v>1</v>
      </c>
      <c r="Q243" s="52">
        <f t="shared" si="134"/>
        <v>1</v>
      </c>
      <c r="R243" s="52">
        <f t="shared" si="134"/>
        <v>1</v>
      </c>
      <c r="S243" s="52">
        <f t="shared" si="134"/>
        <v>0.99821746880570417</v>
      </c>
      <c r="T243" s="52">
        <f t="shared" si="134"/>
        <v>1</v>
      </c>
      <c r="U243" s="52">
        <f t="shared" si="134"/>
        <v>1</v>
      </c>
      <c r="V243" s="52">
        <f t="shared" si="134"/>
        <v>0.99960000000000004</v>
      </c>
      <c r="W243" s="51"/>
      <c r="X243" s="51"/>
      <c r="Y243" s="1018"/>
      <c r="Z243" s="1018"/>
      <c r="AA243" s="1"/>
    </row>
    <row r="244" spans="1:27">
      <c r="A244" s="1018"/>
      <c r="B244" s="1018"/>
      <c r="C244" s="1046">
        <v>66</v>
      </c>
      <c r="D244" s="1046" t="str">
        <f>'S Ciudad'!A46</f>
        <v>Caracterización de los grupos de valor y/o grupos de interés</v>
      </c>
      <c r="E244" s="1046" t="str">
        <f>'S Ciudad'!D46</f>
        <v>Porcentaje</v>
      </c>
      <c r="F244" s="1046">
        <f>'S Ciudad'!E46</f>
        <v>100</v>
      </c>
      <c r="G244" s="1046" t="str">
        <f>'S Ciudad'!F46</f>
        <v>Documento de caracterización de grupos de valor elaborado</v>
      </c>
      <c r="H244" s="1046" t="str">
        <f>'S Ciudad'!G46</f>
        <v>EFICACIA</v>
      </c>
      <c r="I244" s="42" t="s">
        <v>68</v>
      </c>
      <c r="J244" s="43">
        <f>'S Ciudad'!I46</f>
        <v>0</v>
      </c>
      <c r="K244" s="43">
        <f>'S Ciudad'!J46</f>
        <v>0</v>
      </c>
      <c r="L244" s="43">
        <f>'S Ciudad'!K46</f>
        <v>0</v>
      </c>
      <c r="M244" s="43">
        <f>'S Ciudad'!L46</f>
        <v>0</v>
      </c>
      <c r="N244" s="43">
        <f>'S Ciudad'!M46</f>
        <v>0</v>
      </c>
      <c r="O244" s="43">
        <f>'S Ciudad'!N46</f>
        <v>0</v>
      </c>
      <c r="P244" s="43">
        <f>'S Ciudad'!O46</f>
        <v>0</v>
      </c>
      <c r="Q244" s="43">
        <f>'S Ciudad'!P46</f>
        <v>0.35</v>
      </c>
      <c r="R244" s="43">
        <f>'S Ciudad'!Q46</f>
        <v>0</v>
      </c>
      <c r="S244" s="43">
        <f>'S Ciudad'!R46</f>
        <v>0</v>
      </c>
      <c r="T244" s="43">
        <f>'S Ciudad'!S46</f>
        <v>0.55000000000000004</v>
      </c>
      <c r="U244" s="43">
        <f>'S Ciudad'!T46</f>
        <v>0.1</v>
      </c>
      <c r="V244" s="57">
        <f t="shared" ref="V244:V245" si="135">SUM(J244:U244)</f>
        <v>1</v>
      </c>
      <c r="W244" s="1051">
        <f>'S Ciudad'!V46</f>
        <v>0.25</v>
      </c>
      <c r="X244" s="1052">
        <f>IF(OR(V245=0,W244=0),0,(V245/V244*W244))</f>
        <v>0.25</v>
      </c>
      <c r="Y244" s="1018"/>
      <c r="Z244" s="1018"/>
      <c r="AA244" s="1"/>
    </row>
    <row r="245" spans="1:27">
      <c r="A245" s="1018"/>
      <c r="B245" s="1018"/>
      <c r="C245" s="1018"/>
      <c r="D245" s="1018"/>
      <c r="E245" s="1018"/>
      <c r="F245" s="1018"/>
      <c r="G245" s="1018"/>
      <c r="H245" s="1018"/>
      <c r="I245" s="66" t="s">
        <v>69</v>
      </c>
      <c r="J245" s="47">
        <f>'S Ciudad'!I47</f>
        <v>0</v>
      </c>
      <c r="K245" s="47">
        <f>'S Ciudad'!J47</f>
        <v>0</v>
      </c>
      <c r="L245" s="47">
        <f>'S Ciudad'!K47</f>
        <v>0</v>
      </c>
      <c r="M245" s="47">
        <f>'S Ciudad'!L47</f>
        <v>0</v>
      </c>
      <c r="N245" s="47">
        <f>'S Ciudad'!M47</f>
        <v>0</v>
      </c>
      <c r="O245" s="47">
        <f>'S Ciudad'!N47</f>
        <v>0</v>
      </c>
      <c r="P245" s="47">
        <f>'S Ciudad'!O47</f>
        <v>0</v>
      </c>
      <c r="Q245" s="47">
        <f>'S Ciudad'!P47</f>
        <v>0.35</v>
      </c>
      <c r="R245" s="47">
        <f>'S Ciudad'!Q47</f>
        <v>0</v>
      </c>
      <c r="S245" s="47">
        <f>'S Ciudad'!R47</f>
        <v>0</v>
      </c>
      <c r="T245" s="47">
        <f>'S Ciudad'!S47</f>
        <v>0.55000000000000004</v>
      </c>
      <c r="U245" s="47">
        <f>'S Ciudad'!T47</f>
        <v>0.1</v>
      </c>
      <c r="V245" s="58">
        <f t="shared" si="135"/>
        <v>1</v>
      </c>
      <c r="W245" s="1008"/>
      <c r="X245" s="1008"/>
      <c r="Y245" s="1018"/>
      <c r="Z245" s="1018"/>
      <c r="AA245" s="1"/>
    </row>
    <row r="246" spans="1:27">
      <c r="A246" s="1018"/>
      <c r="B246" s="1018"/>
      <c r="C246" s="1008"/>
      <c r="D246" s="1008"/>
      <c r="E246" s="1008"/>
      <c r="F246" s="1008"/>
      <c r="G246" s="1008"/>
      <c r="H246" s="1008"/>
      <c r="I246" s="51" t="s">
        <v>10</v>
      </c>
      <c r="J246" s="52">
        <f t="shared" ref="J246:V246" si="136">IF(OR(J244=0,J245=0),0,J245/J244)</f>
        <v>0</v>
      </c>
      <c r="K246" s="52">
        <f t="shared" si="136"/>
        <v>0</v>
      </c>
      <c r="L246" s="52">
        <f t="shared" si="136"/>
        <v>0</v>
      </c>
      <c r="M246" s="52">
        <f t="shared" si="136"/>
        <v>0</v>
      </c>
      <c r="N246" s="52">
        <f t="shared" si="136"/>
        <v>0</v>
      </c>
      <c r="O246" s="52">
        <f t="shared" si="136"/>
        <v>0</v>
      </c>
      <c r="P246" s="52">
        <f t="shared" si="136"/>
        <v>0</v>
      </c>
      <c r="Q246" s="52">
        <f t="shared" si="136"/>
        <v>1</v>
      </c>
      <c r="R246" s="52">
        <f t="shared" si="136"/>
        <v>0</v>
      </c>
      <c r="S246" s="52">
        <f t="shared" si="136"/>
        <v>0</v>
      </c>
      <c r="T246" s="52">
        <f t="shared" si="136"/>
        <v>1</v>
      </c>
      <c r="U246" s="52">
        <f t="shared" si="136"/>
        <v>1</v>
      </c>
      <c r="V246" s="52">
        <f t="shared" si="136"/>
        <v>1</v>
      </c>
      <c r="W246" s="51"/>
      <c r="X246" s="51"/>
      <c r="Y246" s="1018"/>
      <c r="Z246" s="1018"/>
      <c r="AA246" s="1"/>
    </row>
    <row r="247" spans="1:27">
      <c r="A247" s="1018"/>
      <c r="B247" s="1018"/>
      <c r="C247" s="1046">
        <v>67</v>
      </c>
      <c r="D247" s="1046" t="str">
        <f>'S Ciudad'!A56</f>
        <v xml:space="preserve"> Plan de participación ciudadana </v>
      </c>
      <c r="E247" s="1046" t="str">
        <f>'S Ciudad'!D56</f>
        <v>Porcentaje</v>
      </c>
      <c r="F247" s="1046">
        <f>'S Ciudad'!E56</f>
        <v>100</v>
      </c>
      <c r="G247" s="1046" t="str">
        <f>'S Ciudad'!F56</f>
        <v>% de avance del Plan de partiipación ciudadana Formulado</v>
      </c>
      <c r="H247" s="1046">
        <f>'S Ciudad'!G56</f>
        <v>0</v>
      </c>
      <c r="I247" s="42" t="s">
        <v>68</v>
      </c>
      <c r="J247" s="43">
        <f>'S Ciudad'!I56</f>
        <v>0</v>
      </c>
      <c r="K247" s="43">
        <f>'S Ciudad'!J56</f>
        <v>0</v>
      </c>
      <c r="L247" s="43">
        <f>'S Ciudad'!K56</f>
        <v>0</v>
      </c>
      <c r="M247" s="43">
        <f>'S Ciudad'!L56</f>
        <v>0</v>
      </c>
      <c r="N247" s="43">
        <f>'S Ciudad'!M56</f>
        <v>0</v>
      </c>
      <c r="O247" s="43">
        <f>'S Ciudad'!N56</f>
        <v>0</v>
      </c>
      <c r="P247" s="43">
        <f>'S Ciudad'!O56</f>
        <v>0</v>
      </c>
      <c r="Q247" s="43">
        <f>'S Ciudad'!P56</f>
        <v>0.3</v>
      </c>
      <c r="R247" s="43">
        <f>'S Ciudad'!Q56</f>
        <v>0</v>
      </c>
      <c r="S247" s="43">
        <f>'S Ciudad'!R56</f>
        <v>0</v>
      </c>
      <c r="T247" s="43">
        <f>'S Ciudad'!S56</f>
        <v>0.5</v>
      </c>
      <c r="U247" s="43">
        <f>'S Ciudad'!T56</f>
        <v>0.2</v>
      </c>
      <c r="V247" s="57">
        <f t="shared" ref="V247:V248" si="137">SUM(J247:U247)</f>
        <v>1</v>
      </c>
      <c r="W247" s="1051">
        <f>'S Ciudad'!V56</f>
        <v>0.2</v>
      </c>
      <c r="X247" s="1052">
        <f>IF(OR(V248=0,W247=0),0,(V248/V247*W247))</f>
        <v>0.2</v>
      </c>
      <c r="Y247" s="1018"/>
      <c r="Z247" s="1018"/>
      <c r="AA247" s="1"/>
    </row>
    <row r="248" spans="1:27">
      <c r="A248" s="1018"/>
      <c r="B248" s="1018"/>
      <c r="C248" s="1018"/>
      <c r="D248" s="1018"/>
      <c r="E248" s="1018"/>
      <c r="F248" s="1018"/>
      <c r="G248" s="1018"/>
      <c r="H248" s="1018"/>
      <c r="I248" s="66" t="s">
        <v>69</v>
      </c>
      <c r="J248" s="47">
        <f>'S Ciudad'!I57</f>
        <v>0</v>
      </c>
      <c r="K248" s="47">
        <f>'S Ciudad'!J57</f>
        <v>0</v>
      </c>
      <c r="L248" s="47">
        <f>'S Ciudad'!K57</f>
        <v>0</v>
      </c>
      <c r="M248" s="47">
        <f>'S Ciudad'!L57</f>
        <v>0</v>
      </c>
      <c r="N248" s="47">
        <f>'S Ciudad'!M57</f>
        <v>0</v>
      </c>
      <c r="O248" s="47">
        <f>'S Ciudad'!N57</f>
        <v>0</v>
      </c>
      <c r="P248" s="47">
        <f>'S Ciudad'!O57</f>
        <v>0</v>
      </c>
      <c r="Q248" s="47">
        <f>'S Ciudad'!P57</f>
        <v>0.3</v>
      </c>
      <c r="R248" s="47">
        <f>'S Ciudad'!Q57</f>
        <v>0</v>
      </c>
      <c r="S248" s="47">
        <f>'S Ciudad'!R57</f>
        <v>0</v>
      </c>
      <c r="T248" s="47">
        <f>'S Ciudad'!S57</f>
        <v>0.5</v>
      </c>
      <c r="U248" s="47">
        <f>'S Ciudad'!T57</f>
        <v>0.2</v>
      </c>
      <c r="V248" s="58">
        <f t="shared" si="137"/>
        <v>1</v>
      </c>
      <c r="W248" s="1008"/>
      <c r="X248" s="1008"/>
      <c r="Y248" s="1018"/>
      <c r="Z248" s="1018"/>
      <c r="AA248" s="1"/>
    </row>
    <row r="249" spans="1:27">
      <c r="A249" s="1008"/>
      <c r="B249" s="1008"/>
      <c r="C249" s="1008"/>
      <c r="D249" s="1008"/>
      <c r="E249" s="1008"/>
      <c r="F249" s="1008"/>
      <c r="G249" s="1008"/>
      <c r="H249" s="1008"/>
      <c r="I249" s="51" t="s">
        <v>10</v>
      </c>
      <c r="J249" s="52">
        <f t="shared" ref="J249:V249" si="138">IF(OR(J247=0,J248=0),0,J248/J247)</f>
        <v>0</v>
      </c>
      <c r="K249" s="52">
        <f t="shared" si="138"/>
        <v>0</v>
      </c>
      <c r="L249" s="52">
        <f t="shared" si="138"/>
        <v>0</v>
      </c>
      <c r="M249" s="52">
        <f t="shared" si="138"/>
        <v>0</v>
      </c>
      <c r="N249" s="52">
        <f t="shared" si="138"/>
        <v>0</v>
      </c>
      <c r="O249" s="52">
        <f t="shared" si="138"/>
        <v>0</v>
      </c>
      <c r="P249" s="52">
        <f t="shared" si="138"/>
        <v>0</v>
      </c>
      <c r="Q249" s="52">
        <f t="shared" si="138"/>
        <v>1</v>
      </c>
      <c r="R249" s="52">
        <f t="shared" si="138"/>
        <v>0</v>
      </c>
      <c r="S249" s="52">
        <f t="shared" si="138"/>
        <v>0</v>
      </c>
      <c r="T249" s="52">
        <f t="shared" si="138"/>
        <v>1</v>
      </c>
      <c r="U249" s="52">
        <f t="shared" si="138"/>
        <v>1</v>
      </c>
      <c r="V249" s="52">
        <f t="shared" si="138"/>
        <v>1</v>
      </c>
      <c r="W249" s="51"/>
      <c r="X249" s="51"/>
      <c r="Y249" s="1008"/>
      <c r="Z249" s="1008"/>
      <c r="AA249" s="1"/>
    </row>
    <row r="250" spans="1:27" ht="33.75">
      <c r="A250" s="35" t="s">
        <v>1</v>
      </c>
      <c r="B250" s="36" t="s">
        <v>52</v>
      </c>
      <c r="C250" s="35"/>
      <c r="D250" s="35" t="s">
        <v>2</v>
      </c>
      <c r="E250" s="35" t="s">
        <v>3</v>
      </c>
      <c r="F250" s="35" t="s">
        <v>4</v>
      </c>
      <c r="G250" s="35" t="s">
        <v>5</v>
      </c>
      <c r="H250" s="37" t="s">
        <v>6</v>
      </c>
      <c r="I250" s="35" t="s">
        <v>53</v>
      </c>
      <c r="J250" s="35" t="s">
        <v>54</v>
      </c>
      <c r="K250" s="35" t="s">
        <v>55</v>
      </c>
      <c r="L250" s="35" t="s">
        <v>56</v>
      </c>
      <c r="M250" s="35" t="s">
        <v>57</v>
      </c>
      <c r="N250" s="35" t="s">
        <v>58</v>
      </c>
      <c r="O250" s="35" t="s">
        <v>59</v>
      </c>
      <c r="P250" s="35" t="s">
        <v>60</v>
      </c>
      <c r="Q250" s="35" t="s">
        <v>61</v>
      </c>
      <c r="R250" s="35" t="s">
        <v>62</v>
      </c>
      <c r="S250" s="35" t="s">
        <v>63</v>
      </c>
      <c r="T250" s="35" t="s">
        <v>64</v>
      </c>
      <c r="U250" s="35" t="s">
        <v>65</v>
      </c>
      <c r="V250" s="35" t="s">
        <v>66</v>
      </c>
      <c r="W250" s="38" t="s">
        <v>52</v>
      </c>
      <c r="X250" s="39" t="s">
        <v>44</v>
      </c>
      <c r="Y250" s="40" t="s">
        <v>45</v>
      </c>
      <c r="Z250" s="41" t="s">
        <v>67</v>
      </c>
      <c r="AA250" s="1"/>
    </row>
    <row r="251" spans="1:27" ht="24" customHeight="1">
      <c r="A251" s="1062" t="str">
        <f>'G Conoc'!D4</f>
        <v>GESTIÓN DEL CONOCIMIENTO, INVESTIGACIÓN E INNOVACIÓN</v>
      </c>
      <c r="B251" s="1063">
        <f>'G Conoc'!W4</f>
        <v>6.2100000000000002E-2</v>
      </c>
      <c r="C251" s="1046">
        <v>68</v>
      </c>
      <c r="D251" s="1046" t="str">
        <f>'G Conoc'!A12</f>
        <v>Investigaciones para el uso y aplicación de las tecnologías geopespaciales</v>
      </c>
      <c r="E251" s="1046" t="str">
        <f>'G Conoc'!D12</f>
        <v>NÚMERO</v>
      </c>
      <c r="F251" s="1046">
        <f>'G Conoc'!E12</f>
        <v>4</v>
      </c>
      <c r="G251" s="1046" t="str">
        <f>'G Conoc'!F12</f>
        <v>Investigaciones para el uso y aplicación de las tecnologías geopespaciales desarrolladas</v>
      </c>
      <c r="H251" s="1046" t="str">
        <f>'G Conoc'!G12</f>
        <v>Eficacia</v>
      </c>
      <c r="I251" s="42" t="s">
        <v>68</v>
      </c>
      <c r="J251" s="59">
        <f>'G Conoc'!I12</f>
        <v>0</v>
      </c>
      <c r="K251" s="59">
        <f>'G Conoc'!J12</f>
        <v>0</v>
      </c>
      <c r="L251" s="59">
        <f>'G Conoc'!K12</f>
        <v>0</v>
      </c>
      <c r="M251" s="59">
        <f>'G Conoc'!L12</f>
        <v>0</v>
      </c>
      <c r="N251" s="59">
        <f>'G Conoc'!M12</f>
        <v>0</v>
      </c>
      <c r="O251" s="59">
        <f>'G Conoc'!N12</f>
        <v>0</v>
      </c>
      <c r="P251" s="59">
        <f>'G Conoc'!O12</f>
        <v>0</v>
      </c>
      <c r="Q251" s="59">
        <f>'G Conoc'!P12</f>
        <v>0</v>
      </c>
      <c r="R251" s="59">
        <f>'G Conoc'!Q12</f>
        <v>0</v>
      </c>
      <c r="S251" s="59">
        <f>'G Conoc'!R12</f>
        <v>2</v>
      </c>
      <c r="T251" s="59">
        <f>'G Conoc'!S12</f>
        <v>0</v>
      </c>
      <c r="U251" s="59">
        <f>'G Conoc'!T12</f>
        <v>2</v>
      </c>
      <c r="V251" s="60">
        <f t="shared" ref="V251:V252" si="139">SUM(J251:U251)</f>
        <v>4</v>
      </c>
      <c r="W251" s="1051">
        <f>'G Conoc'!V12</f>
        <v>0.25</v>
      </c>
      <c r="X251" s="1052">
        <f>IF(OR(V252=0,W251=0),0,(V252/V251*W251))</f>
        <v>0.25</v>
      </c>
      <c r="Y251" s="1054">
        <f>SUM(X251:X265)</f>
        <v>0.9</v>
      </c>
      <c r="Z251" s="1055">
        <f>Y251*B251</f>
        <v>5.5890000000000002E-2</v>
      </c>
      <c r="AA251" s="1"/>
    </row>
    <row r="252" spans="1:27" ht="24" customHeight="1">
      <c r="A252" s="1018"/>
      <c r="B252" s="1018"/>
      <c r="C252" s="1018"/>
      <c r="D252" s="1018"/>
      <c r="E252" s="1018"/>
      <c r="F252" s="1018"/>
      <c r="G252" s="1018"/>
      <c r="H252" s="1018"/>
      <c r="I252" s="66" t="s">
        <v>69</v>
      </c>
      <c r="J252" s="61">
        <f>'G Conoc'!I13</f>
        <v>0</v>
      </c>
      <c r="K252" s="61">
        <f>'G Conoc'!J13</f>
        <v>0</v>
      </c>
      <c r="L252" s="61">
        <f>'G Conoc'!K13</f>
        <v>0</v>
      </c>
      <c r="M252" s="61">
        <f>'G Conoc'!L13</f>
        <v>0</v>
      </c>
      <c r="N252" s="61">
        <f>'G Conoc'!M13</f>
        <v>0</v>
      </c>
      <c r="O252" s="61">
        <f>'G Conoc'!N13</f>
        <v>0</v>
      </c>
      <c r="P252" s="61">
        <f>'G Conoc'!O13</f>
        <v>0</v>
      </c>
      <c r="Q252" s="61">
        <f>'G Conoc'!P13</f>
        <v>0</v>
      </c>
      <c r="R252" s="61">
        <f>'G Conoc'!Q13</f>
        <v>0</v>
      </c>
      <c r="S252" s="61">
        <f>'G Conoc'!R13</f>
        <v>2</v>
      </c>
      <c r="T252" s="61">
        <f>'G Conoc'!S13</f>
        <v>0</v>
      </c>
      <c r="U252" s="61">
        <f>'G Conoc'!T13</f>
        <v>2</v>
      </c>
      <c r="V252" s="62">
        <f t="shared" si="139"/>
        <v>4</v>
      </c>
      <c r="W252" s="1008"/>
      <c r="X252" s="1008"/>
      <c r="Y252" s="1018"/>
      <c r="Z252" s="1018"/>
      <c r="AA252" s="1"/>
    </row>
    <row r="253" spans="1:27" ht="15.75" customHeight="1">
      <c r="A253" s="1018"/>
      <c r="B253" s="1018"/>
      <c r="C253" s="1008"/>
      <c r="D253" s="1008"/>
      <c r="E253" s="1008"/>
      <c r="F253" s="1008"/>
      <c r="G253" s="1008"/>
      <c r="H253" s="1008"/>
      <c r="I253" s="51" t="s">
        <v>10</v>
      </c>
      <c r="J253" s="52">
        <f t="shared" ref="J253:V253" si="140">IF(OR(J251=0,J252=0),0,J252/J251)</f>
        <v>0</v>
      </c>
      <c r="K253" s="52">
        <f t="shared" si="140"/>
        <v>0</v>
      </c>
      <c r="L253" s="52">
        <f t="shared" si="140"/>
        <v>0</v>
      </c>
      <c r="M253" s="52">
        <f t="shared" si="140"/>
        <v>0</v>
      </c>
      <c r="N253" s="52">
        <f t="shared" si="140"/>
        <v>0</v>
      </c>
      <c r="O253" s="52">
        <f t="shared" si="140"/>
        <v>0</v>
      </c>
      <c r="P253" s="52">
        <f t="shared" si="140"/>
        <v>0</v>
      </c>
      <c r="Q253" s="52">
        <f t="shared" si="140"/>
        <v>0</v>
      </c>
      <c r="R253" s="52">
        <f t="shared" si="140"/>
        <v>0</v>
      </c>
      <c r="S253" s="52">
        <f t="shared" si="140"/>
        <v>1</v>
      </c>
      <c r="T253" s="52">
        <f t="shared" si="140"/>
        <v>0</v>
      </c>
      <c r="U253" s="52">
        <f t="shared" si="140"/>
        <v>1</v>
      </c>
      <c r="V253" s="52">
        <f t="shared" si="140"/>
        <v>1</v>
      </c>
      <c r="W253" s="51"/>
      <c r="X253" s="51"/>
      <c r="Y253" s="1018"/>
      <c r="Z253" s="1018"/>
      <c r="AA253" s="1"/>
    </row>
    <row r="254" spans="1:27" ht="15.75" customHeight="1">
      <c r="A254" s="1018"/>
      <c r="B254" s="1018"/>
      <c r="C254" s="1046">
        <v>69</v>
      </c>
      <c r="D254" s="1067" t="str">
        <f>'G Conoc'!A30</f>
        <v>Eventos de difusión de información técnico cientifica</v>
      </c>
      <c r="E254" s="1046" t="str">
        <f>'G Conoc'!D30</f>
        <v>NÚMERO</v>
      </c>
      <c r="F254" s="1046">
        <f>'G Conoc'!E30</f>
        <v>4</v>
      </c>
      <c r="G254" s="1046" t="str">
        <f>'G Conoc'!F30</f>
        <v>Eventos de difusión de información técnico cientifica realizados</v>
      </c>
      <c r="H254" s="1046" t="str">
        <f>'G Conoc'!G30</f>
        <v>Eficacia</v>
      </c>
      <c r="I254" s="42" t="s">
        <v>68</v>
      </c>
      <c r="J254" s="59">
        <f>'G Conoc'!I30</f>
        <v>0</v>
      </c>
      <c r="K254" s="59">
        <f>'G Conoc'!J30</f>
        <v>0</v>
      </c>
      <c r="L254" s="59">
        <f>'G Conoc'!K30</f>
        <v>0</v>
      </c>
      <c r="M254" s="59">
        <f>'G Conoc'!L30</f>
        <v>0</v>
      </c>
      <c r="N254" s="59">
        <f>'G Conoc'!M30</f>
        <v>0</v>
      </c>
      <c r="O254" s="59">
        <f>'G Conoc'!N30</f>
        <v>0</v>
      </c>
      <c r="P254" s="59">
        <f>'G Conoc'!O30</f>
        <v>0</v>
      </c>
      <c r="Q254" s="59">
        <f>'G Conoc'!P30</f>
        <v>1</v>
      </c>
      <c r="R254" s="59">
        <f>'G Conoc'!Q30</f>
        <v>1</v>
      </c>
      <c r="S254" s="59">
        <f>'G Conoc'!R30</f>
        <v>1</v>
      </c>
      <c r="T254" s="59">
        <f>'G Conoc'!S30</f>
        <v>1</v>
      </c>
      <c r="U254" s="59">
        <f>'G Conoc'!T30</f>
        <v>0</v>
      </c>
      <c r="V254" s="60">
        <f t="shared" ref="V254:V255" si="141">SUM(J254:U254)</f>
        <v>4</v>
      </c>
      <c r="W254" s="1051">
        <f>'G Conoc'!V30</f>
        <v>0.25</v>
      </c>
      <c r="X254" s="1052">
        <f>IF(OR(V255=0,W254=0),0,(V255/V254*W254))</f>
        <v>0.25</v>
      </c>
      <c r="Y254" s="1018"/>
      <c r="Z254" s="1018"/>
      <c r="AA254" s="1"/>
    </row>
    <row r="255" spans="1:27" ht="15.75" customHeight="1">
      <c r="A255" s="1018"/>
      <c r="B255" s="1018"/>
      <c r="C255" s="1018"/>
      <c r="D255" s="1018"/>
      <c r="E255" s="1018"/>
      <c r="F255" s="1018"/>
      <c r="G255" s="1018"/>
      <c r="H255" s="1018"/>
      <c r="I255" s="66" t="s">
        <v>69</v>
      </c>
      <c r="J255" s="61">
        <f>'G Conoc'!I31</f>
        <v>0</v>
      </c>
      <c r="K255" s="61">
        <f>'G Conoc'!J31</f>
        <v>0</v>
      </c>
      <c r="L255" s="61">
        <f>'G Conoc'!K31</f>
        <v>0</v>
      </c>
      <c r="M255" s="61">
        <f>'G Conoc'!L31</f>
        <v>0</v>
      </c>
      <c r="N255" s="61">
        <f>'G Conoc'!M31</f>
        <v>0</v>
      </c>
      <c r="O255" s="61">
        <f>'G Conoc'!N31</f>
        <v>0</v>
      </c>
      <c r="P255" s="61">
        <f>'G Conoc'!O31</f>
        <v>0</v>
      </c>
      <c r="Q255" s="61">
        <f>'G Conoc'!P31</f>
        <v>1</v>
      </c>
      <c r="R255" s="61">
        <f>'G Conoc'!Q31</f>
        <v>1</v>
      </c>
      <c r="S255" s="61">
        <f>'G Conoc'!R31</f>
        <v>1</v>
      </c>
      <c r="T255" s="61">
        <f>'G Conoc'!S31</f>
        <v>1</v>
      </c>
      <c r="U255" s="61">
        <f>'G Conoc'!T31</f>
        <v>0</v>
      </c>
      <c r="V255" s="62">
        <f t="shared" si="141"/>
        <v>4</v>
      </c>
      <c r="W255" s="1008"/>
      <c r="X255" s="1008"/>
      <c r="Y255" s="1018"/>
      <c r="Z255" s="1018"/>
      <c r="AA255" s="1"/>
    </row>
    <row r="256" spans="1:27" ht="15.75" customHeight="1">
      <c r="A256" s="1018"/>
      <c r="B256" s="1018"/>
      <c r="C256" s="1008"/>
      <c r="D256" s="1008"/>
      <c r="E256" s="1008"/>
      <c r="F256" s="1008"/>
      <c r="G256" s="1008"/>
      <c r="H256" s="1008"/>
      <c r="I256" s="51" t="s">
        <v>10</v>
      </c>
      <c r="J256" s="52">
        <f t="shared" ref="J256:V256" si="142">IF(OR(J254=0,J255=0),0,J255/J254)</f>
        <v>0</v>
      </c>
      <c r="K256" s="52">
        <f t="shared" si="142"/>
        <v>0</v>
      </c>
      <c r="L256" s="52">
        <f t="shared" si="142"/>
        <v>0</v>
      </c>
      <c r="M256" s="52">
        <f t="shared" si="142"/>
        <v>0</v>
      </c>
      <c r="N256" s="52">
        <f t="shared" si="142"/>
        <v>0</v>
      </c>
      <c r="O256" s="52">
        <f t="shared" si="142"/>
        <v>0</v>
      </c>
      <c r="P256" s="52">
        <f t="shared" si="142"/>
        <v>0</v>
      </c>
      <c r="Q256" s="52">
        <f t="shared" si="142"/>
        <v>1</v>
      </c>
      <c r="R256" s="52">
        <f t="shared" si="142"/>
        <v>1</v>
      </c>
      <c r="S256" s="52">
        <f t="shared" si="142"/>
        <v>1</v>
      </c>
      <c r="T256" s="52">
        <f t="shared" si="142"/>
        <v>1</v>
      </c>
      <c r="U256" s="52">
        <f t="shared" si="142"/>
        <v>0</v>
      </c>
      <c r="V256" s="52">
        <f t="shared" si="142"/>
        <v>1</v>
      </c>
      <c r="W256" s="51"/>
      <c r="X256" s="51"/>
      <c r="Y256" s="1018"/>
      <c r="Z256" s="1018"/>
      <c r="AA256" s="1"/>
    </row>
    <row r="257" spans="1:27" ht="18.75" customHeight="1">
      <c r="A257" s="1018"/>
      <c r="B257" s="1018"/>
      <c r="C257" s="1046">
        <v>70</v>
      </c>
      <c r="D257" s="1048" t="str">
        <f>'G Conoc'!A46</f>
        <v>Servicio de transferencia de conocimiento presencial y virtual en las diferentes temáticas misionales</v>
      </c>
      <c r="E257" s="1046" t="str">
        <f>'G Conoc'!D46</f>
        <v>NÚMERO</v>
      </c>
      <c r="F257" s="1046">
        <f>'G Conoc'!E46</f>
        <v>10</v>
      </c>
      <c r="G257" s="1046" t="str">
        <f>'G Conoc'!F46</f>
        <v>Cursos en temas agrológicos, cartográficos, geodésicos, geográficos y tecnologías geoespaciales realizados</v>
      </c>
      <c r="H257" s="1046" t="str">
        <f>'G Conoc'!G46</f>
        <v>Eficacia</v>
      </c>
      <c r="I257" s="42" t="s">
        <v>68</v>
      </c>
      <c r="J257" s="59">
        <f>'G Conoc'!I46</f>
        <v>0</v>
      </c>
      <c r="K257" s="59">
        <f>'G Conoc'!J46</f>
        <v>0</v>
      </c>
      <c r="L257" s="59">
        <f>'G Conoc'!K46</f>
        <v>1</v>
      </c>
      <c r="M257" s="59">
        <f>'G Conoc'!L46</f>
        <v>0</v>
      </c>
      <c r="N257" s="59">
        <f>'G Conoc'!M46</f>
        <v>0</v>
      </c>
      <c r="O257" s="59">
        <f>'G Conoc'!N46</f>
        <v>1</v>
      </c>
      <c r="P257" s="59">
        <f>'G Conoc'!O46</f>
        <v>0</v>
      </c>
      <c r="Q257" s="59">
        <f>'G Conoc'!P46</f>
        <v>2</v>
      </c>
      <c r="R257" s="59">
        <f>'G Conoc'!Q46</f>
        <v>1</v>
      </c>
      <c r="S257" s="59">
        <f>'G Conoc'!R46</f>
        <v>2</v>
      </c>
      <c r="T257" s="59">
        <f>'G Conoc'!S46</f>
        <v>3</v>
      </c>
      <c r="U257" s="59">
        <f>'G Conoc'!T46</f>
        <v>0</v>
      </c>
      <c r="V257" s="60">
        <f t="shared" ref="V257:V258" si="143">SUM(J257:U257)</f>
        <v>10</v>
      </c>
      <c r="W257" s="1051">
        <f>'G Conoc'!V46</f>
        <v>0.15</v>
      </c>
      <c r="X257" s="1052">
        <f>IF(OR(V258=0,W257=0),0,(V258/V257*W257))</f>
        <v>0.15</v>
      </c>
      <c r="Y257" s="1018"/>
      <c r="Z257" s="1018"/>
      <c r="AA257" s="1"/>
    </row>
    <row r="258" spans="1:27" ht="18.75" customHeight="1">
      <c r="A258" s="1018"/>
      <c r="B258" s="1018"/>
      <c r="C258" s="1018"/>
      <c r="D258" s="1018"/>
      <c r="E258" s="1018"/>
      <c r="F258" s="1018"/>
      <c r="G258" s="1018"/>
      <c r="H258" s="1018"/>
      <c r="I258" s="66" t="s">
        <v>69</v>
      </c>
      <c r="J258" s="61">
        <f>'G Conoc'!I47</f>
        <v>0</v>
      </c>
      <c r="K258" s="61">
        <f>'G Conoc'!J47</f>
        <v>0</v>
      </c>
      <c r="L258" s="61">
        <f>'G Conoc'!K47</f>
        <v>1</v>
      </c>
      <c r="M258" s="61">
        <f>'G Conoc'!L47</f>
        <v>0</v>
      </c>
      <c r="N258" s="61">
        <f>'G Conoc'!M47</f>
        <v>0</v>
      </c>
      <c r="O258" s="61">
        <f>'G Conoc'!N47</f>
        <v>1</v>
      </c>
      <c r="P258" s="61">
        <f>'G Conoc'!O47</f>
        <v>0</v>
      </c>
      <c r="Q258" s="61">
        <f>'G Conoc'!P47</f>
        <v>2</v>
      </c>
      <c r="R258" s="61">
        <f>'G Conoc'!Q47</f>
        <v>1</v>
      </c>
      <c r="S258" s="61">
        <f>'G Conoc'!R47</f>
        <v>2</v>
      </c>
      <c r="T258" s="61">
        <f>'G Conoc'!S47</f>
        <v>3</v>
      </c>
      <c r="U258" s="61">
        <f>'G Conoc'!T47</f>
        <v>0</v>
      </c>
      <c r="V258" s="62">
        <f t="shared" si="143"/>
        <v>10</v>
      </c>
      <c r="W258" s="1008"/>
      <c r="X258" s="1008"/>
      <c r="Y258" s="1018"/>
      <c r="Z258" s="1018"/>
      <c r="AA258" s="1"/>
    </row>
    <row r="259" spans="1:27" ht="15.75" customHeight="1">
      <c r="A259" s="1018"/>
      <c r="B259" s="1018"/>
      <c r="C259" s="1008"/>
      <c r="D259" s="1018"/>
      <c r="E259" s="1008"/>
      <c r="F259" s="1008"/>
      <c r="G259" s="1008"/>
      <c r="H259" s="1008"/>
      <c r="I259" s="51" t="s">
        <v>10</v>
      </c>
      <c r="J259" s="52">
        <f t="shared" ref="J259:V259" si="144">IF(OR(J257=0,J258=0),0,J258/J257)</f>
        <v>0</v>
      </c>
      <c r="K259" s="52">
        <f t="shared" si="144"/>
        <v>0</v>
      </c>
      <c r="L259" s="52">
        <f t="shared" si="144"/>
        <v>1</v>
      </c>
      <c r="M259" s="52">
        <f t="shared" si="144"/>
        <v>0</v>
      </c>
      <c r="N259" s="52">
        <f t="shared" si="144"/>
        <v>0</v>
      </c>
      <c r="O259" s="52">
        <f t="shared" si="144"/>
        <v>1</v>
      </c>
      <c r="P259" s="52">
        <f t="shared" si="144"/>
        <v>0</v>
      </c>
      <c r="Q259" s="52">
        <f t="shared" si="144"/>
        <v>1</v>
      </c>
      <c r="R259" s="52">
        <f t="shared" si="144"/>
        <v>1</v>
      </c>
      <c r="S259" s="52">
        <f t="shared" si="144"/>
        <v>1</v>
      </c>
      <c r="T259" s="52">
        <f t="shared" si="144"/>
        <v>1</v>
      </c>
      <c r="U259" s="52">
        <f t="shared" si="144"/>
        <v>0</v>
      </c>
      <c r="V259" s="52">
        <f t="shared" si="144"/>
        <v>1</v>
      </c>
      <c r="W259" s="51"/>
      <c r="X259" s="51"/>
      <c r="Y259" s="1018"/>
      <c r="Z259" s="1018"/>
      <c r="AA259" s="1"/>
    </row>
    <row r="260" spans="1:27" ht="15.75" customHeight="1">
      <c r="A260" s="1018"/>
      <c r="B260" s="1018"/>
      <c r="C260" s="1046">
        <v>71</v>
      </c>
      <c r="D260" s="1018"/>
      <c r="E260" s="1046" t="str">
        <f>'G Conoc'!D48</f>
        <v>NÚMERO</v>
      </c>
      <c r="F260" s="1046">
        <f>'G Conoc'!E48</f>
        <v>3</v>
      </c>
      <c r="G260" s="1046" t="str">
        <f>'G Conoc'!F48</f>
        <v>Cursos en temas catastrales realizados</v>
      </c>
      <c r="H260" s="1046" t="str">
        <f>'G Conoc'!G48</f>
        <v>Eficacia</v>
      </c>
      <c r="I260" s="42" t="s">
        <v>68</v>
      </c>
      <c r="J260" s="59">
        <f>'G Conoc'!I48</f>
        <v>0</v>
      </c>
      <c r="K260" s="59">
        <f>'G Conoc'!J48</f>
        <v>0</v>
      </c>
      <c r="L260" s="59">
        <f>'G Conoc'!K48</f>
        <v>0</v>
      </c>
      <c r="M260" s="59">
        <f>'G Conoc'!L48</f>
        <v>0</v>
      </c>
      <c r="N260" s="59">
        <f>'G Conoc'!M48</f>
        <v>1</v>
      </c>
      <c r="O260" s="59">
        <f>'G Conoc'!N48</f>
        <v>0</v>
      </c>
      <c r="P260" s="59">
        <f>'G Conoc'!O48</f>
        <v>0</v>
      </c>
      <c r="Q260" s="59">
        <f>'G Conoc'!P48</f>
        <v>0</v>
      </c>
      <c r="R260" s="59">
        <f>'G Conoc'!Q48</f>
        <v>1</v>
      </c>
      <c r="S260" s="59">
        <f>'G Conoc'!R48</f>
        <v>0</v>
      </c>
      <c r="T260" s="59">
        <f>'G Conoc'!S48</f>
        <v>1</v>
      </c>
      <c r="U260" s="59">
        <f>'G Conoc'!T48</f>
        <v>0</v>
      </c>
      <c r="V260" s="60">
        <f t="shared" ref="V260:V261" si="145">SUM(J260:U260)</f>
        <v>3</v>
      </c>
      <c r="W260" s="1051">
        <f>'G Conoc'!V48</f>
        <v>0.15</v>
      </c>
      <c r="X260" s="1052">
        <f>IF(OR(V261=0,W260=0),0,(V261/V260*W260))</f>
        <v>0.15</v>
      </c>
      <c r="Y260" s="1018"/>
      <c r="Z260" s="1018"/>
      <c r="AA260" s="1"/>
    </row>
    <row r="261" spans="1:27" ht="15.75" customHeight="1">
      <c r="A261" s="1018"/>
      <c r="B261" s="1018"/>
      <c r="C261" s="1018"/>
      <c r="D261" s="1018"/>
      <c r="E261" s="1018"/>
      <c r="F261" s="1018"/>
      <c r="G261" s="1018"/>
      <c r="H261" s="1018"/>
      <c r="I261" s="66" t="s">
        <v>69</v>
      </c>
      <c r="J261" s="61">
        <f>'G Conoc'!I49</f>
        <v>0</v>
      </c>
      <c r="K261" s="61">
        <f>'G Conoc'!J49</f>
        <v>0</v>
      </c>
      <c r="L261" s="61">
        <f>'G Conoc'!K49</f>
        <v>0</v>
      </c>
      <c r="M261" s="61">
        <f>'G Conoc'!L49</f>
        <v>0</v>
      </c>
      <c r="N261" s="61">
        <f>'G Conoc'!M49</f>
        <v>1</v>
      </c>
      <c r="O261" s="61">
        <f>'G Conoc'!N49</f>
        <v>0</v>
      </c>
      <c r="P261" s="61">
        <f>'G Conoc'!O49</f>
        <v>0</v>
      </c>
      <c r="Q261" s="61">
        <f>'G Conoc'!P49</f>
        <v>0</v>
      </c>
      <c r="R261" s="61">
        <f>'G Conoc'!Q49</f>
        <v>1</v>
      </c>
      <c r="S261" s="61">
        <f>'G Conoc'!R49</f>
        <v>1</v>
      </c>
      <c r="T261" s="61">
        <f>'G Conoc'!S49</f>
        <v>0</v>
      </c>
      <c r="U261" s="61">
        <f>'G Conoc'!T49</f>
        <v>0</v>
      </c>
      <c r="V261" s="62">
        <f t="shared" si="145"/>
        <v>3</v>
      </c>
      <c r="W261" s="1008"/>
      <c r="X261" s="1008"/>
      <c r="Y261" s="1018"/>
      <c r="Z261" s="1018"/>
      <c r="AA261" s="1"/>
    </row>
    <row r="262" spans="1:27" ht="15.75" customHeight="1">
      <c r="A262" s="1018"/>
      <c r="B262" s="1018"/>
      <c r="C262" s="1008"/>
      <c r="D262" s="1008"/>
      <c r="E262" s="1008"/>
      <c r="F262" s="1008"/>
      <c r="G262" s="1008"/>
      <c r="H262" s="1008"/>
      <c r="I262" s="51" t="s">
        <v>10</v>
      </c>
      <c r="J262" s="52">
        <f t="shared" ref="J262:V262" si="146">IF(OR(J260=0,J261=0),0,J261/J260)</f>
        <v>0</v>
      </c>
      <c r="K262" s="52">
        <f t="shared" si="146"/>
        <v>0</v>
      </c>
      <c r="L262" s="52">
        <f t="shared" si="146"/>
        <v>0</v>
      </c>
      <c r="M262" s="52">
        <f t="shared" si="146"/>
        <v>0</v>
      </c>
      <c r="N262" s="52">
        <f t="shared" si="146"/>
        <v>1</v>
      </c>
      <c r="O262" s="52">
        <f t="shared" si="146"/>
        <v>0</v>
      </c>
      <c r="P262" s="52">
        <f t="shared" si="146"/>
        <v>0</v>
      </c>
      <c r="Q262" s="52">
        <f t="shared" si="146"/>
        <v>0</v>
      </c>
      <c r="R262" s="52">
        <f t="shared" si="146"/>
        <v>1</v>
      </c>
      <c r="S262" s="52">
        <f t="shared" si="146"/>
        <v>0</v>
      </c>
      <c r="T262" s="52">
        <f t="shared" si="146"/>
        <v>0</v>
      </c>
      <c r="U262" s="52">
        <f t="shared" si="146"/>
        <v>0</v>
      </c>
      <c r="V262" s="52">
        <f t="shared" si="146"/>
        <v>1</v>
      </c>
      <c r="W262" s="51"/>
      <c r="X262" s="51"/>
      <c r="Y262" s="1018"/>
      <c r="Z262" s="1018"/>
      <c r="AA262" s="1"/>
    </row>
    <row r="263" spans="1:27" ht="15.75" customHeight="1">
      <c r="A263" s="1018"/>
      <c r="B263" s="1018"/>
      <c r="C263" s="1046">
        <v>72</v>
      </c>
      <c r="D263" s="1046" t="str">
        <f>'G Conoc'!A62</f>
        <v>Servicios de asistencia técnica para la gestión de los recursos geográficos</v>
      </c>
      <c r="E263" s="1046" t="str">
        <f>'G Conoc'!D62</f>
        <v>NÚMERO</v>
      </c>
      <c r="F263" s="1046">
        <f>'G Conoc'!E62</f>
        <v>20</v>
      </c>
      <c r="G263" s="1046" t="str">
        <f>'G Conoc'!F62</f>
        <v>Entidades Atendidas</v>
      </c>
      <c r="H263" s="1046" t="str">
        <f>'G Conoc'!G62</f>
        <v>EFICACIA</v>
      </c>
      <c r="I263" s="42" t="s">
        <v>68</v>
      </c>
      <c r="J263" s="59">
        <f>'G Conoc'!I62</f>
        <v>0</v>
      </c>
      <c r="K263" s="59">
        <f>'G Conoc'!J62</f>
        <v>0</v>
      </c>
      <c r="L263" s="59">
        <f>'G Conoc'!K62</f>
        <v>0</v>
      </c>
      <c r="M263" s="59">
        <f>'G Conoc'!L62</f>
        <v>0</v>
      </c>
      <c r="N263" s="59">
        <f>'G Conoc'!M62</f>
        <v>0</v>
      </c>
      <c r="O263" s="59">
        <f>'G Conoc'!N62</f>
        <v>2</v>
      </c>
      <c r="P263" s="59">
        <f>'G Conoc'!O62</f>
        <v>2</v>
      </c>
      <c r="Q263" s="59">
        <f>'G Conoc'!P62</f>
        <v>3</v>
      </c>
      <c r="R263" s="59">
        <f>'G Conoc'!Q62</f>
        <v>3</v>
      </c>
      <c r="S263" s="59">
        <f>'G Conoc'!R62</f>
        <v>3</v>
      </c>
      <c r="T263" s="59">
        <f>'G Conoc'!S62</f>
        <v>3</v>
      </c>
      <c r="U263" s="59">
        <f>'G Conoc'!T62</f>
        <v>4</v>
      </c>
      <c r="V263" s="60">
        <f t="shared" ref="V263:V264" si="147">SUM(J263:U263)</f>
        <v>20</v>
      </c>
      <c r="W263" s="1051">
        <f>'G Conoc'!V62</f>
        <v>0.2</v>
      </c>
      <c r="X263" s="1052">
        <f>IF(OR(V264=0,W263=0),0,(V264/V263*W263))</f>
        <v>0.1</v>
      </c>
      <c r="Y263" s="1018"/>
      <c r="Z263" s="1018"/>
      <c r="AA263" s="1"/>
    </row>
    <row r="264" spans="1:27" ht="15.75" customHeight="1">
      <c r="A264" s="1018"/>
      <c r="B264" s="1018"/>
      <c r="C264" s="1018"/>
      <c r="D264" s="1018"/>
      <c r="E264" s="1018"/>
      <c r="F264" s="1018"/>
      <c r="G264" s="1018"/>
      <c r="H264" s="1018"/>
      <c r="I264" s="66" t="s">
        <v>69</v>
      </c>
      <c r="J264" s="61">
        <f>'G Conoc'!I63</f>
        <v>0</v>
      </c>
      <c r="K264" s="61">
        <f>'G Conoc'!J63</f>
        <v>0</v>
      </c>
      <c r="L264" s="61">
        <f>'G Conoc'!K63</f>
        <v>0</v>
      </c>
      <c r="M264" s="61">
        <f>'G Conoc'!L63</f>
        <v>0</v>
      </c>
      <c r="N264" s="61">
        <f>'G Conoc'!M63</f>
        <v>0</v>
      </c>
      <c r="O264" s="61">
        <f>'G Conoc'!N63</f>
        <v>2</v>
      </c>
      <c r="P264" s="61">
        <f>'G Conoc'!O63</f>
        <v>3</v>
      </c>
      <c r="Q264" s="61">
        <f>'G Conoc'!P63</f>
        <v>2</v>
      </c>
      <c r="R264" s="61">
        <f>'G Conoc'!Q63</f>
        <v>2</v>
      </c>
      <c r="S264" s="61">
        <f>'G Conoc'!R63</f>
        <v>0</v>
      </c>
      <c r="T264" s="61">
        <f>'G Conoc'!S63</f>
        <v>1</v>
      </c>
      <c r="U264" s="61">
        <f>'G Conoc'!T63</f>
        <v>0</v>
      </c>
      <c r="V264" s="62">
        <f t="shared" si="147"/>
        <v>10</v>
      </c>
      <c r="W264" s="1008"/>
      <c r="X264" s="1008"/>
      <c r="Y264" s="1018"/>
      <c r="Z264" s="1018"/>
      <c r="AA264" s="1"/>
    </row>
    <row r="265" spans="1:27" ht="15.75" customHeight="1">
      <c r="A265" s="1008"/>
      <c r="B265" s="1008"/>
      <c r="C265" s="1008"/>
      <c r="D265" s="1008"/>
      <c r="E265" s="1008"/>
      <c r="F265" s="1008"/>
      <c r="G265" s="1008"/>
      <c r="H265" s="1008"/>
      <c r="I265" s="51" t="s">
        <v>10</v>
      </c>
      <c r="J265" s="52">
        <f t="shared" ref="J265:V265" si="148">IF(OR(J263=0,J264=0),0,J264/J263)</f>
        <v>0</v>
      </c>
      <c r="K265" s="52">
        <f t="shared" si="148"/>
        <v>0</v>
      </c>
      <c r="L265" s="52">
        <f t="shared" si="148"/>
        <v>0</v>
      </c>
      <c r="M265" s="52">
        <f t="shared" si="148"/>
        <v>0</v>
      </c>
      <c r="N265" s="52">
        <f t="shared" si="148"/>
        <v>0</v>
      </c>
      <c r="O265" s="52">
        <f t="shared" si="148"/>
        <v>1</v>
      </c>
      <c r="P265" s="52">
        <f t="shared" si="148"/>
        <v>1.5</v>
      </c>
      <c r="Q265" s="52">
        <f t="shared" si="148"/>
        <v>0.66666666666666663</v>
      </c>
      <c r="R265" s="52">
        <f t="shared" si="148"/>
        <v>0.66666666666666663</v>
      </c>
      <c r="S265" s="52">
        <f t="shared" si="148"/>
        <v>0</v>
      </c>
      <c r="T265" s="52">
        <f t="shared" si="148"/>
        <v>0.33333333333333331</v>
      </c>
      <c r="U265" s="52">
        <f t="shared" si="148"/>
        <v>0</v>
      </c>
      <c r="V265" s="52">
        <f t="shared" si="148"/>
        <v>0.5</v>
      </c>
      <c r="W265" s="51"/>
      <c r="X265" s="51"/>
      <c r="Y265" s="1008"/>
      <c r="Z265" s="1008"/>
      <c r="AA265" s="1"/>
    </row>
    <row r="266" spans="1:27" ht="22.5" customHeight="1">
      <c r="A266" s="35" t="s">
        <v>1</v>
      </c>
      <c r="B266" s="36" t="s">
        <v>52</v>
      </c>
      <c r="C266" s="35"/>
      <c r="D266" s="35" t="s">
        <v>2</v>
      </c>
      <c r="E266" s="35" t="s">
        <v>3</v>
      </c>
      <c r="F266" s="35" t="s">
        <v>4</v>
      </c>
      <c r="G266" s="35" t="s">
        <v>5</v>
      </c>
      <c r="H266" s="37" t="s">
        <v>6</v>
      </c>
      <c r="I266" s="35" t="s">
        <v>53</v>
      </c>
      <c r="J266" s="35" t="s">
        <v>54</v>
      </c>
      <c r="K266" s="35" t="s">
        <v>55</v>
      </c>
      <c r="L266" s="35" t="s">
        <v>56</v>
      </c>
      <c r="M266" s="35" t="s">
        <v>57</v>
      </c>
      <c r="N266" s="35" t="s">
        <v>58</v>
      </c>
      <c r="O266" s="35" t="s">
        <v>59</v>
      </c>
      <c r="P266" s="35" t="s">
        <v>60</v>
      </c>
      <c r="Q266" s="35" t="s">
        <v>61</v>
      </c>
      <c r="R266" s="35" t="s">
        <v>62</v>
      </c>
      <c r="S266" s="35" t="s">
        <v>63</v>
      </c>
      <c r="T266" s="35" t="s">
        <v>64</v>
      </c>
      <c r="U266" s="35" t="s">
        <v>65</v>
      </c>
      <c r="V266" s="35" t="s">
        <v>66</v>
      </c>
      <c r="W266" s="38" t="s">
        <v>52</v>
      </c>
      <c r="X266" s="39" t="s">
        <v>44</v>
      </c>
      <c r="Y266" s="40" t="s">
        <v>45</v>
      </c>
      <c r="Z266" s="41" t="s">
        <v>67</v>
      </c>
      <c r="AA266" s="1"/>
    </row>
    <row r="267" spans="1:27">
      <c r="A267" s="1062" t="str">
        <f>'T Hum'!D4</f>
        <v>GESTIÓN DEL TALENTO HUMANO</v>
      </c>
      <c r="B267" s="1063">
        <f>'T Hum'!W4</f>
        <v>4.1399999999999999E-2</v>
      </c>
      <c r="C267" s="1046">
        <v>73</v>
      </c>
      <c r="D267" s="1046" t="str">
        <f>'T Hum'!A12</f>
        <v>Plan Estratégico de Talento Humano Implementado</v>
      </c>
      <c r="E267" s="1046" t="str">
        <f>'T Hum'!D12</f>
        <v>Porcentaje</v>
      </c>
      <c r="F267" s="1046">
        <f>'T Hum'!E12</f>
        <v>100</v>
      </c>
      <c r="G267" s="1046" t="str">
        <f>'T Hum'!F12</f>
        <v>Avance de implementación y desarrollo del Plan Estratégico del Talento Humano</v>
      </c>
      <c r="H267" s="1046" t="str">
        <f>'T Hum'!G12</f>
        <v>EFICACIA</v>
      </c>
      <c r="I267" s="42" t="s">
        <v>68</v>
      </c>
      <c r="J267" s="43">
        <f>'T Hum'!I12</f>
        <v>1.7500000000000002E-2</v>
      </c>
      <c r="K267" s="43">
        <f>'T Hum'!J12</f>
        <v>4.4500000000000012E-2</v>
      </c>
      <c r="L267" s="43">
        <f>'T Hum'!K12</f>
        <v>7.6500000000000026E-2</v>
      </c>
      <c r="M267" s="43">
        <f>'T Hum'!L12</f>
        <v>5.4000000000000006E-2</v>
      </c>
      <c r="N267" s="43">
        <f>'T Hum'!M12</f>
        <v>0.11800000000000004</v>
      </c>
      <c r="O267" s="43">
        <f>'T Hum'!N12</f>
        <v>0.11800000000000002</v>
      </c>
      <c r="P267" s="43">
        <f>'T Hum'!O12</f>
        <v>0.11300000000000004</v>
      </c>
      <c r="Q267" s="43">
        <f>'T Hum'!P12</f>
        <v>0.11200000000000004</v>
      </c>
      <c r="R267" s="43">
        <f>'T Hum'!Q12</f>
        <v>0.10450000000000004</v>
      </c>
      <c r="S267" s="43">
        <f>'T Hum'!R12</f>
        <v>0.11100000000000004</v>
      </c>
      <c r="T267" s="43">
        <f>'T Hum'!S12</f>
        <v>7.4500000000000038E-2</v>
      </c>
      <c r="U267" s="43">
        <f>'T Hum'!T12</f>
        <v>5.6500000000000022E-2</v>
      </c>
      <c r="V267" s="57">
        <f t="shared" ref="V267:V268" si="149">SUM(J267:U267)</f>
        <v>1.0000000000000002</v>
      </c>
      <c r="W267" s="1051">
        <f>'T Hum'!V12</f>
        <v>0.7</v>
      </c>
      <c r="X267" s="1052">
        <f>IF(OR(V268=0,W267=0),0,(V268/V267*W267))</f>
        <v>0.58782500000000004</v>
      </c>
      <c r="Y267" s="1054">
        <f>SUM(X267:X275)</f>
        <v>0.88782500000000009</v>
      </c>
      <c r="Z267" s="1055">
        <f>Y267*B267</f>
        <v>3.6755955E-2</v>
      </c>
      <c r="AA267" s="1"/>
    </row>
    <row r="268" spans="1:27">
      <c r="A268" s="1018"/>
      <c r="B268" s="1018"/>
      <c r="C268" s="1018"/>
      <c r="D268" s="1018"/>
      <c r="E268" s="1018"/>
      <c r="F268" s="1018"/>
      <c r="G268" s="1018"/>
      <c r="H268" s="1018"/>
      <c r="I268" s="46" t="s">
        <v>69</v>
      </c>
      <c r="J268" s="43">
        <f>'T Hum'!I13</f>
        <v>2.1000000000000005E-2</v>
      </c>
      <c r="K268" s="43">
        <f>'T Hum'!J13</f>
        <v>4.4500000000000012E-2</v>
      </c>
      <c r="L268" s="43">
        <f>'T Hum'!K13</f>
        <v>6.6249999999999989E-2</v>
      </c>
      <c r="M268" s="43">
        <f>'T Hum'!L13</f>
        <v>6.1500000000000013E-2</v>
      </c>
      <c r="N268" s="43">
        <f>'T Hum'!M13</f>
        <v>9.3000000000000013E-2</v>
      </c>
      <c r="O268" s="43">
        <f>'T Hum'!N13</f>
        <v>9.4500000000000028E-2</v>
      </c>
      <c r="P268" s="43">
        <f>'T Hum'!O13</f>
        <v>0.11300000000000004</v>
      </c>
      <c r="Q268" s="43">
        <f>'T Hum'!P13</f>
        <v>0.11200000000000004</v>
      </c>
      <c r="R268" s="43">
        <f>'T Hum'!Q13</f>
        <v>0.10250000000000004</v>
      </c>
      <c r="S268" s="43">
        <f>'T Hum'!R13</f>
        <v>9.3300000000000022E-2</v>
      </c>
      <c r="T268" s="43">
        <f>'T Hum'!S13</f>
        <v>2.6700000000000005E-2</v>
      </c>
      <c r="U268" s="43">
        <f>'T Hum'!T13</f>
        <v>1.15E-2</v>
      </c>
      <c r="V268" s="67">
        <f t="shared" si="149"/>
        <v>0.83975000000000033</v>
      </c>
      <c r="W268" s="1008"/>
      <c r="X268" s="1008"/>
      <c r="Y268" s="1018"/>
      <c r="Z268" s="1018"/>
      <c r="AA268" s="1"/>
    </row>
    <row r="269" spans="1:27">
      <c r="A269" s="1018"/>
      <c r="B269" s="1018"/>
      <c r="C269" s="1008"/>
      <c r="D269" s="1008"/>
      <c r="E269" s="1008"/>
      <c r="F269" s="1008"/>
      <c r="G269" s="1008"/>
      <c r="H269" s="1008"/>
      <c r="I269" s="51" t="s">
        <v>10</v>
      </c>
      <c r="J269" s="52">
        <f t="shared" ref="J269:V269" si="150">IF(OR(J267=0,J268=0),0,J268/J267)</f>
        <v>1.2000000000000002</v>
      </c>
      <c r="K269" s="52">
        <f t="shared" si="150"/>
        <v>1</v>
      </c>
      <c r="L269" s="52">
        <f t="shared" si="150"/>
        <v>0.86601307189542442</v>
      </c>
      <c r="M269" s="52">
        <f t="shared" si="150"/>
        <v>1.1388888888888891</v>
      </c>
      <c r="N269" s="52">
        <f t="shared" si="150"/>
        <v>0.78813559322033888</v>
      </c>
      <c r="O269" s="52">
        <f t="shared" si="150"/>
        <v>0.80084745762711873</v>
      </c>
      <c r="P269" s="52">
        <f t="shared" si="150"/>
        <v>1</v>
      </c>
      <c r="Q269" s="52">
        <f t="shared" si="150"/>
        <v>1</v>
      </c>
      <c r="R269" s="52">
        <f t="shared" si="150"/>
        <v>0.98086124401913877</v>
      </c>
      <c r="S269" s="52">
        <f t="shared" si="150"/>
        <v>0.84054054054054039</v>
      </c>
      <c r="T269" s="52">
        <f t="shared" si="150"/>
        <v>0.35838926174496633</v>
      </c>
      <c r="U269" s="52">
        <f t="shared" si="150"/>
        <v>0.20353982300884949</v>
      </c>
      <c r="V269" s="52">
        <f t="shared" si="150"/>
        <v>0.83975000000000011</v>
      </c>
      <c r="W269" s="51"/>
      <c r="X269" s="51"/>
      <c r="Y269" s="1018"/>
      <c r="Z269" s="1018"/>
      <c r="AA269" s="1"/>
    </row>
    <row r="270" spans="1:27" ht="24.75" customHeight="1">
      <c r="A270" s="1018"/>
      <c r="B270" s="1018"/>
      <c r="C270" s="1046">
        <v>74</v>
      </c>
      <c r="D270" s="1046" t="str">
        <f>'T Hum'!A110</f>
        <v xml:space="preserve">Capacitación informal para  los servidores públicos </v>
      </c>
      <c r="E270" s="1046" t="str">
        <f>'T Hum'!D110</f>
        <v xml:space="preserve">Personas </v>
      </c>
      <c r="F270" s="1046">
        <f>'T Hum'!E110</f>
        <v>1800</v>
      </c>
      <c r="G270" s="1046" t="str">
        <f>'T Hum'!F110</f>
        <v>Personas capacitadas</v>
      </c>
      <c r="H270" s="1046" t="str">
        <f>'T Hum'!G110</f>
        <v>Efectividad</v>
      </c>
      <c r="I270" s="42" t="s">
        <v>68</v>
      </c>
      <c r="J270" s="59">
        <f>'T Hum'!I110</f>
        <v>0</v>
      </c>
      <c r="K270" s="59">
        <f>'T Hum'!J110</f>
        <v>0</v>
      </c>
      <c r="L270" s="59">
        <f>'T Hum'!K110</f>
        <v>180</v>
      </c>
      <c r="M270" s="59">
        <f>'T Hum'!L110</f>
        <v>180</v>
      </c>
      <c r="N270" s="59">
        <f>'T Hum'!M110</f>
        <v>360</v>
      </c>
      <c r="O270" s="59">
        <f>'T Hum'!N110</f>
        <v>360</v>
      </c>
      <c r="P270" s="59">
        <f>'T Hum'!O110</f>
        <v>180</v>
      </c>
      <c r="Q270" s="59">
        <f>'T Hum'!P110</f>
        <v>90</v>
      </c>
      <c r="R270" s="59">
        <f>'T Hum'!Q110</f>
        <v>90</v>
      </c>
      <c r="S270" s="59">
        <f>'T Hum'!R110</f>
        <v>90</v>
      </c>
      <c r="T270" s="59">
        <f>'T Hum'!S110</f>
        <v>180</v>
      </c>
      <c r="U270" s="59">
        <f>'T Hum'!T110</f>
        <v>90</v>
      </c>
      <c r="V270" s="60">
        <f t="shared" ref="V270:V271" si="151">SUM(J270:U270)</f>
        <v>1800</v>
      </c>
      <c r="W270" s="1051">
        <f>'T Hum'!V110</f>
        <v>0.3</v>
      </c>
      <c r="X270" s="1052">
        <f>IF(OR(V271=0,W270=0),0,(V271/V270*W270))</f>
        <v>0.3</v>
      </c>
      <c r="Y270" s="1018"/>
      <c r="Z270" s="1018"/>
      <c r="AA270" s="1"/>
    </row>
    <row r="271" spans="1:27" ht="24.75" customHeight="1">
      <c r="A271" s="1018"/>
      <c r="B271" s="1018"/>
      <c r="C271" s="1018"/>
      <c r="D271" s="1018"/>
      <c r="E271" s="1018"/>
      <c r="F271" s="1018"/>
      <c r="G271" s="1018"/>
      <c r="H271" s="1018"/>
      <c r="I271" s="46" t="s">
        <v>69</v>
      </c>
      <c r="J271" s="59">
        <f>'T Hum'!I111</f>
        <v>30</v>
      </c>
      <c r="K271" s="59">
        <f>'T Hum'!J111</f>
        <v>70</v>
      </c>
      <c r="L271" s="59">
        <f>'T Hum'!K111</f>
        <v>216</v>
      </c>
      <c r="M271" s="59">
        <f>'T Hum'!L111</f>
        <v>141</v>
      </c>
      <c r="N271" s="59">
        <f>'T Hum'!M111</f>
        <v>468</v>
      </c>
      <c r="O271" s="59">
        <f>'T Hum'!N111</f>
        <v>171</v>
      </c>
      <c r="P271" s="59">
        <f>'T Hum'!O111</f>
        <v>169</v>
      </c>
      <c r="Q271" s="59">
        <f>'T Hum'!P111</f>
        <v>287</v>
      </c>
      <c r="R271" s="59">
        <f>'T Hum'!Q111</f>
        <v>149</v>
      </c>
      <c r="S271" s="59">
        <f>'T Hum'!R111</f>
        <v>99</v>
      </c>
      <c r="T271" s="59">
        <f>'T Hum'!S111</f>
        <v>0</v>
      </c>
      <c r="U271" s="59">
        <f>'T Hum'!T111</f>
        <v>0</v>
      </c>
      <c r="V271" s="68">
        <f t="shared" si="151"/>
        <v>1800</v>
      </c>
      <c r="W271" s="1008"/>
      <c r="X271" s="1008"/>
      <c r="Y271" s="1018"/>
      <c r="Z271" s="1018"/>
      <c r="AA271" s="1"/>
    </row>
    <row r="272" spans="1:27">
      <c r="A272" s="1018"/>
      <c r="B272" s="1018"/>
      <c r="C272" s="1008"/>
      <c r="D272" s="1008"/>
      <c r="E272" s="1008"/>
      <c r="F272" s="1008"/>
      <c r="G272" s="1008"/>
      <c r="H272" s="1008"/>
      <c r="I272" s="51" t="s">
        <v>10</v>
      </c>
      <c r="J272" s="52">
        <f t="shared" ref="J272:V272" si="152">IF(OR(J270=0,J271=0),0,J271/J270)</f>
        <v>0</v>
      </c>
      <c r="K272" s="52">
        <f t="shared" si="152"/>
        <v>0</v>
      </c>
      <c r="L272" s="52">
        <f t="shared" si="152"/>
        <v>1.2</v>
      </c>
      <c r="M272" s="52">
        <f t="shared" si="152"/>
        <v>0.78333333333333333</v>
      </c>
      <c r="N272" s="52">
        <f t="shared" si="152"/>
        <v>1.3</v>
      </c>
      <c r="O272" s="52">
        <f t="shared" si="152"/>
        <v>0.47499999999999998</v>
      </c>
      <c r="P272" s="52">
        <f t="shared" si="152"/>
        <v>0.93888888888888888</v>
      </c>
      <c r="Q272" s="52">
        <f t="shared" si="152"/>
        <v>3.1888888888888891</v>
      </c>
      <c r="R272" s="52">
        <f t="shared" si="152"/>
        <v>1.6555555555555554</v>
      </c>
      <c r="S272" s="52">
        <f t="shared" si="152"/>
        <v>1.1000000000000001</v>
      </c>
      <c r="T272" s="52">
        <f t="shared" si="152"/>
        <v>0</v>
      </c>
      <c r="U272" s="52">
        <f t="shared" si="152"/>
        <v>0</v>
      </c>
      <c r="V272" s="52">
        <f t="shared" si="152"/>
        <v>1</v>
      </c>
      <c r="W272" s="51"/>
      <c r="X272" s="51"/>
      <c r="Y272" s="1018"/>
      <c r="Z272" s="1018"/>
      <c r="AA272" s="1"/>
    </row>
    <row r="273" spans="1:27">
      <c r="A273" s="1018"/>
      <c r="B273" s="1018"/>
      <c r="C273" s="1046">
        <v>75</v>
      </c>
      <c r="D273" s="1046" t="str">
        <f>'T Hum'!A120</f>
        <v xml:space="preserve">Proceso de  Modernizacion y Reestructuracion  institucional </v>
      </c>
      <c r="E273" s="1046" t="str">
        <f>'T Hum'!D120</f>
        <v>Porcentaje</v>
      </c>
      <c r="F273" s="1047">
        <f>'T Hum'!E120</f>
        <v>1</v>
      </c>
      <c r="G273" s="1046" t="str">
        <f>'T Hum'!F120</f>
        <v xml:space="preserve">% de Avance en las actividades de implementación de la reorganización institucional </v>
      </c>
      <c r="H273" s="1046" t="str">
        <f>'T Hum'!G120</f>
        <v>Gestión</v>
      </c>
      <c r="I273" s="42" t="s">
        <v>68</v>
      </c>
      <c r="J273" s="43">
        <f>'T Hum'!I120</f>
        <v>0</v>
      </c>
      <c r="K273" s="43">
        <f>'T Hum'!J120</f>
        <v>0</v>
      </c>
      <c r="L273" s="43">
        <f>'T Hum'!K120</f>
        <v>0</v>
      </c>
      <c r="M273" s="43">
        <f>'T Hum'!L120</f>
        <v>0</v>
      </c>
      <c r="N273" s="43">
        <f>'T Hum'!M120</f>
        <v>0.04</v>
      </c>
      <c r="O273" s="43">
        <f>'T Hum'!N120</f>
        <v>0.03</v>
      </c>
      <c r="P273" s="43">
        <f>'T Hum'!O120</f>
        <v>0.02</v>
      </c>
      <c r="Q273" s="43">
        <f>'T Hum'!P120</f>
        <v>0.14600000000000002</v>
      </c>
      <c r="R273" s="43">
        <f>'T Hum'!Q120</f>
        <v>0.21099999999999999</v>
      </c>
      <c r="S273" s="43">
        <f>'T Hum'!R120</f>
        <v>0.20099999999999998</v>
      </c>
      <c r="T273" s="43">
        <f>'T Hum'!S120</f>
        <v>0.17599999999999999</v>
      </c>
      <c r="U273" s="43">
        <f>'T Hum'!T120</f>
        <v>0.17599999999999999</v>
      </c>
      <c r="V273" s="57">
        <f t="shared" ref="V273:V274" si="153">SUM(J273:U273)</f>
        <v>1</v>
      </c>
      <c r="W273" s="1051">
        <f>'T Hum'!V120</f>
        <v>0</v>
      </c>
      <c r="X273" s="1052">
        <f>IF(OR(V274=0,W273=0),0,(V274/V273*W273))</f>
        <v>0</v>
      </c>
      <c r="Y273" s="1018"/>
      <c r="Z273" s="1018"/>
      <c r="AA273" s="1"/>
    </row>
    <row r="274" spans="1:27" ht="15" customHeight="1">
      <c r="A274" s="1018"/>
      <c r="B274" s="1018"/>
      <c r="C274" s="1018"/>
      <c r="D274" s="1018"/>
      <c r="E274" s="1018"/>
      <c r="F274" s="1018"/>
      <c r="G274" s="1018"/>
      <c r="H274" s="1018"/>
      <c r="I274" s="46" t="s">
        <v>69</v>
      </c>
      <c r="J274" s="43">
        <f>'T Hum'!I121</f>
        <v>0</v>
      </c>
      <c r="K274" s="43">
        <f>'T Hum'!J121</f>
        <v>0</v>
      </c>
      <c r="L274" s="43">
        <f>'T Hum'!K121</f>
        <v>0</v>
      </c>
      <c r="M274" s="43">
        <f>'T Hum'!L121</f>
        <v>0</v>
      </c>
      <c r="N274" s="43">
        <f>'T Hum'!M121</f>
        <v>0.04</v>
      </c>
      <c r="O274" s="43">
        <f>'T Hum'!N121</f>
        <v>0.02</v>
      </c>
      <c r="P274" s="43">
        <f>'T Hum'!O121</f>
        <v>0.02</v>
      </c>
      <c r="Q274" s="43">
        <f>'T Hum'!P121</f>
        <v>0.14600000000000002</v>
      </c>
      <c r="R274" s="43">
        <f>'T Hum'!Q121</f>
        <v>0</v>
      </c>
      <c r="S274" s="43">
        <f>'T Hum'!R121</f>
        <v>0</v>
      </c>
      <c r="T274" s="43">
        <f>'T Hum'!S121</f>
        <v>0</v>
      </c>
      <c r="U274" s="43">
        <f>'T Hum'!T121</f>
        <v>0</v>
      </c>
      <c r="V274" s="67">
        <f t="shared" si="153"/>
        <v>0.22600000000000003</v>
      </c>
      <c r="W274" s="1008"/>
      <c r="X274" s="1008"/>
      <c r="Y274" s="1018"/>
      <c r="Z274" s="1018"/>
      <c r="AA274" s="1"/>
    </row>
    <row r="275" spans="1:27" ht="15.75" customHeight="1">
      <c r="A275" s="1008"/>
      <c r="B275" s="1008"/>
      <c r="C275" s="1008"/>
      <c r="D275" s="1008"/>
      <c r="E275" s="1008"/>
      <c r="F275" s="1008"/>
      <c r="G275" s="1008"/>
      <c r="H275" s="1008"/>
      <c r="I275" s="51" t="s">
        <v>10</v>
      </c>
      <c r="J275" s="52">
        <f t="shared" ref="J275:V275" si="154">IF(OR(J273=0,J274=0),0,J274/J273)</f>
        <v>0</v>
      </c>
      <c r="K275" s="52">
        <f t="shared" si="154"/>
        <v>0</v>
      </c>
      <c r="L275" s="52">
        <f t="shared" si="154"/>
        <v>0</v>
      </c>
      <c r="M275" s="52">
        <f t="shared" si="154"/>
        <v>0</v>
      </c>
      <c r="N275" s="52">
        <f t="shared" si="154"/>
        <v>1</v>
      </c>
      <c r="O275" s="52">
        <f t="shared" si="154"/>
        <v>0.66666666666666674</v>
      </c>
      <c r="P275" s="52">
        <f t="shared" si="154"/>
        <v>1</v>
      </c>
      <c r="Q275" s="52">
        <f t="shared" si="154"/>
        <v>1</v>
      </c>
      <c r="R275" s="52">
        <f t="shared" si="154"/>
        <v>0</v>
      </c>
      <c r="S275" s="52">
        <f t="shared" si="154"/>
        <v>0</v>
      </c>
      <c r="T275" s="52">
        <f t="shared" si="154"/>
        <v>0</v>
      </c>
      <c r="U275" s="52">
        <f t="shared" si="154"/>
        <v>0</v>
      </c>
      <c r="V275" s="52">
        <f t="shared" si="154"/>
        <v>0.22600000000000003</v>
      </c>
      <c r="W275" s="51"/>
      <c r="X275" s="51"/>
      <c r="Y275" s="1008"/>
      <c r="Z275" s="1008"/>
      <c r="AA275" s="1"/>
    </row>
    <row r="276" spans="1:27" ht="21.75" customHeight="1">
      <c r="A276" s="35" t="s">
        <v>1</v>
      </c>
      <c r="B276" s="36" t="s">
        <v>52</v>
      </c>
      <c r="C276" s="35"/>
      <c r="D276" s="35" t="s">
        <v>2</v>
      </c>
      <c r="E276" s="35" t="s">
        <v>3</v>
      </c>
      <c r="F276" s="35" t="s">
        <v>4</v>
      </c>
      <c r="G276" s="35" t="s">
        <v>5</v>
      </c>
      <c r="H276" s="37" t="s">
        <v>6</v>
      </c>
      <c r="I276" s="35" t="s">
        <v>53</v>
      </c>
      <c r="J276" s="35" t="s">
        <v>54</v>
      </c>
      <c r="K276" s="35" t="s">
        <v>55</v>
      </c>
      <c r="L276" s="35" t="s">
        <v>56</v>
      </c>
      <c r="M276" s="35" t="s">
        <v>57</v>
      </c>
      <c r="N276" s="35" t="s">
        <v>58</v>
      </c>
      <c r="O276" s="35" t="s">
        <v>59</v>
      </c>
      <c r="P276" s="35" t="s">
        <v>60</v>
      </c>
      <c r="Q276" s="35" t="s">
        <v>61</v>
      </c>
      <c r="R276" s="35" t="s">
        <v>62</v>
      </c>
      <c r="S276" s="35" t="s">
        <v>63</v>
      </c>
      <c r="T276" s="35" t="s">
        <v>64</v>
      </c>
      <c r="U276" s="35" t="s">
        <v>65</v>
      </c>
      <c r="V276" s="35" t="s">
        <v>66</v>
      </c>
      <c r="W276" s="38" t="s">
        <v>52</v>
      </c>
      <c r="X276" s="39" t="s">
        <v>44</v>
      </c>
      <c r="Y276" s="40" t="s">
        <v>45</v>
      </c>
      <c r="Z276" s="41" t="s">
        <v>67</v>
      </c>
      <c r="AA276" s="1"/>
    </row>
    <row r="277" spans="1:27" ht="13.5" customHeight="1">
      <c r="A277" s="1062" t="str">
        <f>Finan!D4</f>
        <v>GESTIÓN FINANCIERA</v>
      </c>
      <c r="B277" s="1063">
        <f>Finan!W4</f>
        <v>4.0300000000000002E-2</v>
      </c>
      <c r="C277" s="1046">
        <v>76</v>
      </c>
      <c r="D277" s="1046" t="str">
        <f>Finan!A12</f>
        <v>INFORME MENSUAL AL SEGUIMIENTO DEL PRESUPUESTO DE LA VIGENCIA A NIVEL NACIONAL Y LAS RESERVAS PRESUPUESTALES</v>
      </c>
      <c r="E277" s="1046" t="str">
        <f>Finan!D12</f>
        <v>Porcentaje</v>
      </c>
      <c r="F277" s="1047">
        <f>Finan!E12</f>
        <v>0.98</v>
      </c>
      <c r="G277" s="1046" t="str">
        <f>Finan!F12</f>
        <v>Porcentaje de avance a la ejecución de compromisos presupuestales</v>
      </c>
      <c r="H277" s="1046" t="str">
        <f>Finan!G12</f>
        <v>EFICACIA</v>
      </c>
      <c r="I277" s="42" t="s">
        <v>68</v>
      </c>
      <c r="J277" s="43">
        <f>Finan!I12</f>
        <v>7.5300000000000006E-2</v>
      </c>
      <c r="K277" s="43">
        <f>Finan!J12</f>
        <v>0.1153</v>
      </c>
      <c r="L277" s="43">
        <f>Finan!K12</f>
        <v>0.1653</v>
      </c>
      <c r="M277" s="43">
        <f>Finan!L12</f>
        <v>0.23530000000000001</v>
      </c>
      <c r="N277" s="43">
        <f>Finan!M12</f>
        <v>0.31109999999999999</v>
      </c>
      <c r="O277" s="43">
        <f>Finan!N12</f>
        <v>0.379</v>
      </c>
      <c r="P277" s="43">
        <f>Finan!O12</f>
        <v>0.47110000000000002</v>
      </c>
      <c r="Q277" s="43">
        <f>Finan!P12</f>
        <v>0.55930000000000002</v>
      </c>
      <c r="R277" s="43">
        <f>Finan!Q12</f>
        <v>0.6895</v>
      </c>
      <c r="S277" s="43">
        <f>Finan!R12</f>
        <v>0.78159999999999996</v>
      </c>
      <c r="T277" s="43">
        <f>Finan!S12</f>
        <v>0.87400000000000011</v>
      </c>
      <c r="U277" s="43">
        <f>Finan!T12</f>
        <v>0.98</v>
      </c>
      <c r="V277" s="57">
        <f t="shared" ref="V277:V278" si="155">LOOKUP(200%,J277:U277)</f>
        <v>0.98</v>
      </c>
      <c r="W277" s="1051">
        <f>Finan!V12</f>
        <v>0.2</v>
      </c>
      <c r="X277" s="1052">
        <f>IF(OR(V278=0,W277=0),0,(V278/V277*W277))</f>
        <v>0.1930612244897959</v>
      </c>
      <c r="Y277" s="1054">
        <f>X277+X280+X283+X286+X289+X292</f>
        <v>0.93208832975295375</v>
      </c>
      <c r="Z277" s="1055">
        <f>Y277*B277</f>
        <v>3.7563159689044036E-2</v>
      </c>
      <c r="AA277" s="1"/>
    </row>
    <row r="278" spans="1:27" ht="13.5" customHeight="1">
      <c r="A278" s="1018"/>
      <c r="B278" s="1018"/>
      <c r="C278" s="1018"/>
      <c r="D278" s="1018"/>
      <c r="E278" s="1018"/>
      <c r="F278" s="1018"/>
      <c r="G278" s="1018"/>
      <c r="H278" s="1018"/>
      <c r="I278" s="46" t="s">
        <v>69</v>
      </c>
      <c r="J278" s="43">
        <f>Finan!I13</f>
        <v>8.2699999999999996E-2</v>
      </c>
      <c r="K278" s="43">
        <f>Finan!J13</f>
        <v>0.17579999999999998</v>
      </c>
      <c r="L278" s="43">
        <f>Finan!K13</f>
        <v>0.33229999999999998</v>
      </c>
      <c r="M278" s="43">
        <f>Finan!L13</f>
        <v>0.38219999999999998</v>
      </c>
      <c r="N278" s="43">
        <f>Finan!M13</f>
        <v>0.43530000000000002</v>
      </c>
      <c r="O278" s="43">
        <f>Finan!N13</f>
        <v>0.4909</v>
      </c>
      <c r="P278" s="43">
        <f>Finan!O13</f>
        <v>0.52580000000000005</v>
      </c>
      <c r="Q278" s="43">
        <f>Finan!P13</f>
        <v>0.59279999999999999</v>
      </c>
      <c r="R278" s="43">
        <f>Finan!Q13</f>
        <v>0.63759999999999994</v>
      </c>
      <c r="S278" s="43">
        <f>Finan!R13</f>
        <v>0.72450000000000003</v>
      </c>
      <c r="T278" s="43">
        <f>Finan!S13</f>
        <v>0.8236</v>
      </c>
      <c r="U278" s="43">
        <f>Finan!T13</f>
        <v>0.94599999999999995</v>
      </c>
      <c r="V278" s="67">
        <f t="shared" si="155"/>
        <v>0.94599999999999995</v>
      </c>
      <c r="W278" s="1008"/>
      <c r="X278" s="1008"/>
      <c r="Y278" s="1018"/>
      <c r="Z278" s="1018"/>
      <c r="AA278" s="1"/>
    </row>
    <row r="279" spans="1:27" ht="15.75" customHeight="1">
      <c r="A279" s="1018"/>
      <c r="B279" s="1018"/>
      <c r="C279" s="1008"/>
      <c r="D279" s="1018"/>
      <c r="E279" s="1008"/>
      <c r="F279" s="1008"/>
      <c r="G279" s="1008"/>
      <c r="H279" s="1008"/>
      <c r="I279" s="51" t="s">
        <v>10</v>
      </c>
      <c r="J279" s="52">
        <f t="shared" ref="J279:V279" si="156">IF(OR(J277=0,J278=0),0,J278/J277)</f>
        <v>1.0982735723771579</v>
      </c>
      <c r="K279" s="52">
        <f t="shared" si="156"/>
        <v>1.5247181266261924</v>
      </c>
      <c r="L279" s="52">
        <f t="shared" si="156"/>
        <v>2.0102843315184513</v>
      </c>
      <c r="M279" s="52">
        <f t="shared" si="156"/>
        <v>1.6243093922651932</v>
      </c>
      <c r="N279" s="52">
        <f t="shared" si="156"/>
        <v>1.399228543876567</v>
      </c>
      <c r="O279" s="52">
        <f t="shared" si="156"/>
        <v>1.2952506596306068</v>
      </c>
      <c r="P279" s="52">
        <f t="shared" si="156"/>
        <v>1.1161112290384207</v>
      </c>
      <c r="Q279" s="52">
        <f t="shared" si="156"/>
        <v>1.0598962989451099</v>
      </c>
      <c r="R279" s="52">
        <f t="shared" si="156"/>
        <v>0.92472806381435813</v>
      </c>
      <c r="S279" s="52">
        <f t="shared" si="156"/>
        <v>0.9269447287615149</v>
      </c>
      <c r="T279" s="52">
        <f t="shared" si="156"/>
        <v>0.94233409610983965</v>
      </c>
      <c r="U279" s="52">
        <f t="shared" si="156"/>
        <v>0.96530612244897951</v>
      </c>
      <c r="V279" s="52">
        <f t="shared" si="156"/>
        <v>0.96530612244897951</v>
      </c>
      <c r="W279" s="51"/>
      <c r="X279" s="51"/>
      <c r="Y279" s="1018"/>
      <c r="Z279" s="1018"/>
      <c r="AA279" s="1"/>
    </row>
    <row r="280" spans="1:27" ht="15.75" customHeight="1">
      <c r="A280" s="1018"/>
      <c r="B280" s="1018"/>
      <c r="C280" s="1046">
        <v>77</v>
      </c>
      <c r="D280" s="1018"/>
      <c r="E280" s="1046" t="str">
        <f>Finan!D14</f>
        <v>Porcentaje</v>
      </c>
      <c r="F280" s="1047">
        <f>Finan!E14</f>
        <v>0.95</v>
      </c>
      <c r="G280" s="1046" t="str">
        <f>Finan!F14</f>
        <v>Porcentaje de avance a la ejecución de  obligaciones presupuestales</v>
      </c>
      <c r="H280" s="1046" t="str">
        <f>Finan!G14</f>
        <v>EFICACIA</v>
      </c>
      <c r="I280" s="42" t="s">
        <v>68</v>
      </c>
      <c r="J280" s="43">
        <f>Finan!I14</f>
        <v>1.8799999999999997E-2</v>
      </c>
      <c r="K280" s="43">
        <f>Finan!J14</f>
        <v>3.5799999999999998E-2</v>
      </c>
      <c r="L280" s="43">
        <f>Finan!K14</f>
        <v>7.9500000000000001E-2</v>
      </c>
      <c r="M280" s="43">
        <f>Finan!L14</f>
        <v>0.1595</v>
      </c>
      <c r="N280" s="43">
        <f>Finan!M14</f>
        <v>0.25769999999999998</v>
      </c>
      <c r="O280" s="43">
        <f>Finan!N14</f>
        <v>0.33929999999999999</v>
      </c>
      <c r="P280" s="43">
        <f>Finan!O14</f>
        <v>0.41689999999999999</v>
      </c>
      <c r="Q280" s="43">
        <f>Finan!P14</f>
        <v>0.47479999999999994</v>
      </c>
      <c r="R280" s="43">
        <f>Finan!Q14</f>
        <v>0.55669999999999997</v>
      </c>
      <c r="S280" s="43">
        <f>Finan!R14</f>
        <v>0.67900000000000005</v>
      </c>
      <c r="T280" s="43">
        <f>Finan!S14</f>
        <v>0.81370000000000009</v>
      </c>
      <c r="U280" s="43">
        <f>Finan!T14</f>
        <v>0.95</v>
      </c>
      <c r="V280" s="57">
        <f t="shared" ref="V280:V281" si="157">LOOKUP(200%,J280:U280)</f>
        <v>0.95</v>
      </c>
      <c r="W280" s="1051">
        <f>Finan!V14</f>
        <v>0.2</v>
      </c>
      <c r="X280" s="1052">
        <f>IF(OR(V281=0,W280=0),0,(V281/V280*W280))</f>
        <v>0.16404210526315791</v>
      </c>
      <c r="Y280" s="1018"/>
      <c r="Z280" s="1018"/>
      <c r="AA280" s="1"/>
    </row>
    <row r="281" spans="1:27" ht="15.75" customHeight="1">
      <c r="A281" s="1018"/>
      <c r="B281" s="1018"/>
      <c r="C281" s="1018"/>
      <c r="D281" s="1018"/>
      <c r="E281" s="1018"/>
      <c r="F281" s="1018"/>
      <c r="G281" s="1018"/>
      <c r="H281" s="1018"/>
      <c r="I281" s="46" t="s">
        <v>69</v>
      </c>
      <c r="J281" s="43">
        <f>Finan!I15</f>
        <v>1.7899999999999999E-2</v>
      </c>
      <c r="K281" s="43">
        <f>Finan!J15</f>
        <v>4.5700000000000005E-2</v>
      </c>
      <c r="L281" s="43">
        <f>Finan!K15</f>
        <v>8.5500000000000007E-2</v>
      </c>
      <c r="M281" s="43">
        <f>Finan!L15</f>
        <v>0.13320000000000001</v>
      </c>
      <c r="N281" s="43">
        <f>Finan!M15</f>
        <v>0.17920000000000003</v>
      </c>
      <c r="O281" s="43">
        <f>Finan!N15</f>
        <v>0.25569999999999998</v>
      </c>
      <c r="P281" s="43">
        <f>Finan!O15</f>
        <v>0.30759999999999998</v>
      </c>
      <c r="Q281" s="43">
        <f>Finan!P15</f>
        <v>0.36209999999999998</v>
      </c>
      <c r="R281" s="43">
        <f>Finan!Q15</f>
        <v>0.42599999999999999</v>
      </c>
      <c r="S281" s="43">
        <f>Finan!R15</f>
        <v>0.50509999999999999</v>
      </c>
      <c r="T281" s="43">
        <f>Finan!S15</f>
        <v>0.57889999999999997</v>
      </c>
      <c r="U281" s="43">
        <f>Finan!T15</f>
        <v>0.7792</v>
      </c>
      <c r="V281" s="67">
        <f t="shared" si="157"/>
        <v>0.7792</v>
      </c>
      <c r="W281" s="1008"/>
      <c r="X281" s="1008"/>
      <c r="Y281" s="1018"/>
      <c r="Z281" s="1018"/>
      <c r="AA281" s="1"/>
    </row>
    <row r="282" spans="1:27" ht="15.75" customHeight="1">
      <c r="A282" s="1018"/>
      <c r="B282" s="1018"/>
      <c r="C282" s="1008"/>
      <c r="D282" s="1008"/>
      <c r="E282" s="1008"/>
      <c r="F282" s="1008"/>
      <c r="G282" s="1008"/>
      <c r="H282" s="1008"/>
      <c r="I282" s="51" t="s">
        <v>10</v>
      </c>
      <c r="J282" s="52">
        <f t="shared" ref="J282:V282" si="158">IF(OR(J280=0,J281=0),0,J281/J280)</f>
        <v>0.95212765957446821</v>
      </c>
      <c r="K282" s="52">
        <f t="shared" si="158"/>
        <v>1.2765363128491622</v>
      </c>
      <c r="L282" s="52">
        <f t="shared" si="158"/>
        <v>1.0754716981132075</v>
      </c>
      <c r="M282" s="52">
        <f t="shared" si="158"/>
        <v>0.83510971786833865</v>
      </c>
      <c r="N282" s="52">
        <f t="shared" si="158"/>
        <v>0.69538222739619726</v>
      </c>
      <c r="O282" s="52">
        <f t="shared" si="158"/>
        <v>0.75361037430002942</v>
      </c>
      <c r="P282" s="52">
        <f t="shared" si="158"/>
        <v>0.73782681698248975</v>
      </c>
      <c r="Q282" s="52">
        <f t="shared" si="158"/>
        <v>0.76263689974726201</v>
      </c>
      <c r="R282" s="52">
        <f t="shared" si="158"/>
        <v>0.76522363930303572</v>
      </c>
      <c r="S282" s="52">
        <f t="shared" si="158"/>
        <v>0.74388807069219431</v>
      </c>
      <c r="T282" s="52">
        <f t="shared" si="158"/>
        <v>0.71144156322969143</v>
      </c>
      <c r="U282" s="52">
        <f t="shared" si="158"/>
        <v>0.8202105263157895</v>
      </c>
      <c r="V282" s="52">
        <f t="shared" si="158"/>
        <v>0.8202105263157895</v>
      </c>
      <c r="W282" s="51"/>
      <c r="X282" s="51"/>
      <c r="Y282" s="1018"/>
      <c r="Z282" s="1018"/>
      <c r="AA282" s="1"/>
    </row>
    <row r="283" spans="1:27" ht="15.75" customHeight="1">
      <c r="A283" s="1018"/>
      <c r="B283" s="1018"/>
      <c r="C283" s="1046">
        <v>78</v>
      </c>
      <c r="D283" s="1046" t="str">
        <f>Finan!A28</f>
        <v>TOTAL DE DOCUMENTOS DE RECAUDO CLASIFICADOS Y DEPURADOS</v>
      </c>
      <c r="E283" s="1046" t="str">
        <f>Finan!D28</f>
        <v>Porcentaje</v>
      </c>
      <c r="F283" s="1046">
        <f>Finan!E28</f>
        <v>100</v>
      </c>
      <c r="G283" s="1046" t="str">
        <f>Finan!F28</f>
        <v>Porcentaje de depuración de los documentos de recaudo por clasificar</v>
      </c>
      <c r="H283" s="1046" t="str">
        <f>Finan!G28</f>
        <v>EFICACIA</v>
      </c>
      <c r="I283" s="42" t="s">
        <v>68</v>
      </c>
      <c r="J283" s="43">
        <f>Finan!I28</f>
        <v>8.3299999999999999E-2</v>
      </c>
      <c r="K283" s="43">
        <f>Finan!J28</f>
        <v>8.3299999999999999E-2</v>
      </c>
      <c r="L283" s="43">
        <f>Finan!K28</f>
        <v>8.3299999999999999E-2</v>
      </c>
      <c r="M283" s="43">
        <f>Finan!L28</f>
        <v>8.3299999999999999E-2</v>
      </c>
      <c r="N283" s="43">
        <f>Finan!M28</f>
        <v>8.3299999999999999E-2</v>
      </c>
      <c r="O283" s="43">
        <f>Finan!N28</f>
        <v>8.3299999999999999E-2</v>
      </c>
      <c r="P283" s="43">
        <f>Finan!O28</f>
        <v>8.3299999999999999E-2</v>
      </c>
      <c r="Q283" s="43">
        <f>Finan!P28</f>
        <v>8.3299999999999999E-2</v>
      </c>
      <c r="R283" s="43">
        <f>Finan!Q28</f>
        <v>8.3299999999999999E-2</v>
      </c>
      <c r="S283" s="43">
        <f>Finan!R28</f>
        <v>8.3299999999999999E-2</v>
      </c>
      <c r="T283" s="43">
        <f>Finan!S28</f>
        <v>8.3299999999999999E-2</v>
      </c>
      <c r="U283" s="43">
        <f>Finan!T28</f>
        <v>8.3699999999999997E-2</v>
      </c>
      <c r="V283" s="57">
        <f t="shared" ref="V283:V284" si="159">SUM(J283:U283)</f>
        <v>1</v>
      </c>
      <c r="W283" s="1051">
        <f>Finan!V28</f>
        <v>0.2</v>
      </c>
      <c r="X283" s="1052">
        <f>IF(OR(V284=0,W283=0),0,(V284/V283*W283))</f>
        <v>0.2</v>
      </c>
      <c r="Y283" s="1018"/>
      <c r="Z283" s="1018"/>
      <c r="AA283" s="1"/>
    </row>
    <row r="284" spans="1:27" ht="15.75" customHeight="1">
      <c r="A284" s="1018"/>
      <c r="B284" s="1018"/>
      <c r="C284" s="1018"/>
      <c r="D284" s="1018"/>
      <c r="E284" s="1018"/>
      <c r="F284" s="1018"/>
      <c r="G284" s="1018"/>
      <c r="H284" s="1018"/>
      <c r="I284" s="46" t="s">
        <v>69</v>
      </c>
      <c r="J284" s="43">
        <f>Finan!I29</f>
        <v>8.3299999999999999E-2</v>
      </c>
      <c r="K284" s="43">
        <f>Finan!J29</f>
        <v>8.3299999999999999E-2</v>
      </c>
      <c r="L284" s="43">
        <f>Finan!K29</f>
        <v>8.3299999999999999E-2</v>
      </c>
      <c r="M284" s="43">
        <f>Finan!L29</f>
        <v>8.3299999999999999E-2</v>
      </c>
      <c r="N284" s="43">
        <f>Finan!M29</f>
        <v>8.3299999999999999E-2</v>
      </c>
      <c r="O284" s="43">
        <f>Finan!N29</f>
        <v>8.3299999999999999E-2</v>
      </c>
      <c r="P284" s="43">
        <f>Finan!O29</f>
        <v>8.3299999999999999E-2</v>
      </c>
      <c r="Q284" s="43">
        <f>Finan!P29</f>
        <v>8.3299999999999999E-2</v>
      </c>
      <c r="R284" s="43">
        <f>Finan!Q29</f>
        <v>8.3299999999999999E-2</v>
      </c>
      <c r="S284" s="43">
        <f>Finan!R29</f>
        <v>8.3299999999999999E-2</v>
      </c>
      <c r="T284" s="43">
        <f>Finan!S29</f>
        <v>8.3299999999999999E-2</v>
      </c>
      <c r="U284" s="43">
        <f>Finan!T29</f>
        <v>8.3699999999999997E-2</v>
      </c>
      <c r="V284" s="67">
        <f t="shared" si="159"/>
        <v>1</v>
      </c>
      <c r="W284" s="1008"/>
      <c r="X284" s="1008"/>
      <c r="Y284" s="1018"/>
      <c r="Z284" s="1018"/>
      <c r="AA284" s="1"/>
    </row>
    <row r="285" spans="1:27" ht="15.75" customHeight="1">
      <c r="A285" s="1018"/>
      <c r="B285" s="1018"/>
      <c r="C285" s="1008"/>
      <c r="D285" s="1008"/>
      <c r="E285" s="1008"/>
      <c r="F285" s="1008"/>
      <c r="G285" s="1008"/>
      <c r="H285" s="1008"/>
      <c r="I285" s="51" t="s">
        <v>10</v>
      </c>
      <c r="J285" s="52">
        <f t="shared" ref="J285:V285" si="160">IF(OR(J283=0,J284=0),0,J284/J283)</f>
        <v>1</v>
      </c>
      <c r="K285" s="52">
        <f t="shared" si="160"/>
        <v>1</v>
      </c>
      <c r="L285" s="52">
        <f t="shared" si="160"/>
        <v>1</v>
      </c>
      <c r="M285" s="52">
        <f t="shared" si="160"/>
        <v>1</v>
      </c>
      <c r="N285" s="52">
        <f t="shared" si="160"/>
        <v>1</v>
      </c>
      <c r="O285" s="52">
        <f t="shared" si="160"/>
        <v>1</v>
      </c>
      <c r="P285" s="52">
        <f t="shared" si="160"/>
        <v>1</v>
      </c>
      <c r="Q285" s="52">
        <f t="shared" si="160"/>
        <v>1</v>
      </c>
      <c r="R285" s="52">
        <f t="shared" si="160"/>
        <v>1</v>
      </c>
      <c r="S285" s="52">
        <f t="shared" si="160"/>
        <v>1</v>
      </c>
      <c r="T285" s="52">
        <f t="shared" si="160"/>
        <v>1</v>
      </c>
      <c r="U285" s="52">
        <f t="shared" si="160"/>
        <v>1</v>
      </c>
      <c r="V285" s="52">
        <f t="shared" si="160"/>
        <v>1</v>
      </c>
      <c r="W285" s="51"/>
      <c r="X285" s="51"/>
      <c r="Y285" s="1018"/>
      <c r="Z285" s="1018"/>
      <c r="AA285" s="1"/>
    </row>
    <row r="286" spans="1:27" ht="15.75" customHeight="1">
      <c r="A286" s="1018"/>
      <c r="B286" s="1018"/>
      <c r="C286" s="1046">
        <v>79</v>
      </c>
      <c r="D286" s="1046" t="str">
        <f>Finan!A38</f>
        <v>ELABORACIÓN Y PRESENTACIÓN DE LOS ESTADOS FINANCIEROS DEL IGAC</v>
      </c>
      <c r="E286" s="1046" t="str">
        <f>Finan!D38</f>
        <v>Porcentaje</v>
      </c>
      <c r="F286" s="1046">
        <f>Finan!E38</f>
        <v>100</v>
      </c>
      <c r="G286" s="1046" t="str">
        <f>Finan!F38</f>
        <v>Estados financieros publicados en la fecha correspondiente</v>
      </c>
      <c r="H286" s="1046" t="str">
        <f>Finan!G38</f>
        <v>EFICACIA</v>
      </c>
      <c r="I286" s="42" t="s">
        <v>68</v>
      </c>
      <c r="J286" s="43">
        <f>Finan!I38</f>
        <v>4.58E-2</v>
      </c>
      <c r="K286" s="43">
        <f>Finan!J38</f>
        <v>0.1583</v>
      </c>
      <c r="L286" s="43">
        <f>Finan!K38</f>
        <v>4.58E-2</v>
      </c>
      <c r="M286" s="43">
        <f>Finan!L38</f>
        <v>0.1583</v>
      </c>
      <c r="N286" s="43">
        <f>Finan!M38</f>
        <v>4.58E-2</v>
      </c>
      <c r="O286" s="43">
        <f>Finan!N38</f>
        <v>4.58E-2</v>
      </c>
      <c r="P286" s="43">
        <f>Finan!O38</f>
        <v>0.1583</v>
      </c>
      <c r="Q286" s="43">
        <f>Finan!P38</f>
        <v>4.58E-2</v>
      </c>
      <c r="R286" s="43">
        <f>Finan!Q38</f>
        <v>4.58E-2</v>
      </c>
      <c r="S286" s="43">
        <f>Finan!R38</f>
        <v>0.1583</v>
      </c>
      <c r="T286" s="43">
        <f>Finan!S38</f>
        <v>4.58E-2</v>
      </c>
      <c r="U286" s="43">
        <f>Finan!T38</f>
        <v>4.6199999999999998E-2</v>
      </c>
      <c r="V286" s="57">
        <f t="shared" ref="V286:V287" si="161">SUM(J286:U286)</f>
        <v>0.99999999999999989</v>
      </c>
      <c r="W286" s="1051">
        <f>Finan!V38</f>
        <v>0.15</v>
      </c>
      <c r="X286" s="1052">
        <f>IF(OR(V287=0,W286=0),0,(V287/V286*W286))</f>
        <v>0.14998499999999998</v>
      </c>
      <c r="Y286" s="1018"/>
      <c r="Z286" s="1018"/>
      <c r="AA286" s="1"/>
    </row>
    <row r="287" spans="1:27" ht="15.75" customHeight="1">
      <c r="A287" s="1018"/>
      <c r="B287" s="1018"/>
      <c r="C287" s="1018"/>
      <c r="D287" s="1018"/>
      <c r="E287" s="1018"/>
      <c r="F287" s="1018"/>
      <c r="G287" s="1018"/>
      <c r="H287" s="1018"/>
      <c r="I287" s="66" t="s">
        <v>69</v>
      </c>
      <c r="J287" s="47">
        <f>Finan!I39</f>
        <v>0</v>
      </c>
      <c r="K287" s="47">
        <f>Finan!J39</f>
        <v>0</v>
      </c>
      <c r="L287" s="47">
        <f>Finan!K39</f>
        <v>0</v>
      </c>
      <c r="M287" s="47">
        <f>Finan!L39</f>
        <v>0.24989999999999998</v>
      </c>
      <c r="N287" s="47">
        <f>Finan!M39</f>
        <v>0.20399999999999999</v>
      </c>
      <c r="O287" s="47">
        <f>Finan!N39</f>
        <v>4.58E-2</v>
      </c>
      <c r="P287" s="47">
        <f>Finan!O39</f>
        <v>0.1583</v>
      </c>
      <c r="Q287" s="47">
        <f>Finan!P39</f>
        <v>4.58E-2</v>
      </c>
      <c r="R287" s="47">
        <f>Finan!Q39</f>
        <v>4.58E-2</v>
      </c>
      <c r="S287" s="47">
        <f>Finan!R39</f>
        <v>0.1583</v>
      </c>
      <c r="T287" s="47">
        <f>Finan!S39</f>
        <v>4.58E-2</v>
      </c>
      <c r="U287" s="47">
        <f>Finan!T39</f>
        <v>4.6199999999999998E-2</v>
      </c>
      <c r="V287" s="58">
        <f t="shared" si="161"/>
        <v>0.99989999999999979</v>
      </c>
      <c r="W287" s="1008"/>
      <c r="X287" s="1008"/>
      <c r="Y287" s="1018"/>
      <c r="Z287" s="1018"/>
      <c r="AA287" s="1"/>
    </row>
    <row r="288" spans="1:27" ht="15.75" customHeight="1">
      <c r="A288" s="1018"/>
      <c r="B288" s="1018"/>
      <c r="C288" s="1008"/>
      <c r="D288" s="1008"/>
      <c r="E288" s="1008"/>
      <c r="F288" s="1008"/>
      <c r="G288" s="1008"/>
      <c r="H288" s="1008"/>
      <c r="I288" s="51" t="s">
        <v>10</v>
      </c>
      <c r="J288" s="52">
        <f t="shared" ref="J288:V288" si="162">IF(OR(J286=0,J287=0),0,J287/J286)</f>
        <v>0</v>
      </c>
      <c r="K288" s="52">
        <f t="shared" si="162"/>
        <v>0</v>
      </c>
      <c r="L288" s="52">
        <f t="shared" si="162"/>
        <v>0</v>
      </c>
      <c r="M288" s="52">
        <f t="shared" si="162"/>
        <v>1.5786481364497789</v>
      </c>
      <c r="N288" s="52">
        <f t="shared" si="162"/>
        <v>4.4541484716157198</v>
      </c>
      <c r="O288" s="52">
        <f t="shared" si="162"/>
        <v>1</v>
      </c>
      <c r="P288" s="52">
        <f t="shared" si="162"/>
        <v>1</v>
      </c>
      <c r="Q288" s="52">
        <f t="shared" si="162"/>
        <v>1</v>
      </c>
      <c r="R288" s="52">
        <f t="shared" si="162"/>
        <v>1</v>
      </c>
      <c r="S288" s="52">
        <f t="shared" si="162"/>
        <v>1</v>
      </c>
      <c r="T288" s="52">
        <f t="shared" si="162"/>
        <v>1</v>
      </c>
      <c r="U288" s="52">
        <f t="shared" si="162"/>
        <v>1</v>
      </c>
      <c r="V288" s="52">
        <f t="shared" si="162"/>
        <v>0.9998999999999999</v>
      </c>
      <c r="W288" s="51"/>
      <c r="X288" s="51"/>
      <c r="Y288" s="1018"/>
      <c r="Z288" s="1018"/>
      <c r="AA288" s="1"/>
    </row>
    <row r="289" spans="1:27" ht="15.75" customHeight="1">
      <c r="A289" s="1018"/>
      <c r="B289" s="1018"/>
      <c r="C289" s="1046">
        <v>80</v>
      </c>
      <c r="D289" s="1046" t="str">
        <f>Finan!A52</f>
        <v>MANUALES DE PROCEDIMIENTOS DEL PROCESO GESTIÓN FINANCIERA ACTUALIZADOS</v>
      </c>
      <c r="E289" s="1046" t="str">
        <f>Finan!D52</f>
        <v>Porcentaje</v>
      </c>
      <c r="F289" s="1046">
        <f>Finan!E52</f>
        <v>100</v>
      </c>
      <c r="G289" s="1046" t="str">
        <f>Finan!F52</f>
        <v>Porcentaje de manuales actualizados después de revisión de pertinencia</v>
      </c>
      <c r="H289" s="1046" t="str">
        <f>Finan!G52</f>
        <v>EFICACIA</v>
      </c>
      <c r="I289" s="42" t="s">
        <v>68</v>
      </c>
      <c r="J289" s="43">
        <f>Finan!I52</f>
        <v>0</v>
      </c>
      <c r="K289" s="43">
        <f>Finan!J52</f>
        <v>0</v>
      </c>
      <c r="L289" s="43">
        <f>Finan!K52</f>
        <v>0</v>
      </c>
      <c r="M289" s="43">
        <f>Finan!L52</f>
        <v>0</v>
      </c>
      <c r="N289" s="43">
        <f>Finan!M52</f>
        <v>0.25</v>
      </c>
      <c r="O289" s="43">
        <f>Finan!N52</f>
        <v>0</v>
      </c>
      <c r="P289" s="43">
        <f>Finan!O52</f>
        <v>0.25</v>
      </c>
      <c r="Q289" s="43">
        <f>Finan!P52</f>
        <v>0</v>
      </c>
      <c r="R289" s="43">
        <f>Finan!Q52</f>
        <v>0.25</v>
      </c>
      <c r="S289" s="43">
        <f>Finan!R52</f>
        <v>0</v>
      </c>
      <c r="T289" s="43">
        <f>Finan!S52</f>
        <v>0.25</v>
      </c>
      <c r="U289" s="43">
        <f>Finan!T52</f>
        <v>0</v>
      </c>
      <c r="V289" s="57">
        <f t="shared" ref="V289:V290" si="163">SUM(J289:U289)</f>
        <v>1</v>
      </c>
      <c r="W289" s="1051">
        <f>Finan!V52</f>
        <v>0.1</v>
      </c>
      <c r="X289" s="1052">
        <f>IF(OR(V290=0,W289=0),0,(V290/V289*W289))</f>
        <v>7.5000000000000011E-2</v>
      </c>
      <c r="Y289" s="1018"/>
      <c r="Z289" s="1018"/>
      <c r="AA289" s="1"/>
    </row>
    <row r="290" spans="1:27" ht="15.75" customHeight="1">
      <c r="A290" s="1018"/>
      <c r="B290" s="1018"/>
      <c r="C290" s="1018"/>
      <c r="D290" s="1018"/>
      <c r="E290" s="1018"/>
      <c r="F290" s="1018"/>
      <c r="G290" s="1018"/>
      <c r="H290" s="1018"/>
      <c r="I290" s="66" t="s">
        <v>69</v>
      </c>
      <c r="J290" s="47">
        <f>Finan!I53</f>
        <v>0</v>
      </c>
      <c r="K290" s="47">
        <f>Finan!J53</f>
        <v>0</v>
      </c>
      <c r="L290" s="47">
        <f>Finan!K53</f>
        <v>0</v>
      </c>
      <c r="M290" s="47">
        <f>Finan!L53</f>
        <v>0</v>
      </c>
      <c r="N290" s="47">
        <f>Finan!M53</f>
        <v>0.25</v>
      </c>
      <c r="O290" s="47">
        <f>Finan!N53</f>
        <v>0</v>
      </c>
      <c r="P290" s="47">
        <f>Finan!O53</f>
        <v>0.25</v>
      </c>
      <c r="Q290" s="47">
        <f>Finan!P53</f>
        <v>0</v>
      </c>
      <c r="R290" s="47">
        <f>Finan!Q53</f>
        <v>0.25</v>
      </c>
      <c r="S290" s="47">
        <f>Finan!R53</f>
        <v>0</v>
      </c>
      <c r="T290" s="47">
        <f>Finan!S53</f>
        <v>0</v>
      </c>
      <c r="U290" s="47">
        <f>Finan!T53</f>
        <v>0</v>
      </c>
      <c r="V290" s="58">
        <f t="shared" si="163"/>
        <v>0.75</v>
      </c>
      <c r="W290" s="1008"/>
      <c r="X290" s="1008"/>
      <c r="Y290" s="1018"/>
      <c r="Z290" s="1018"/>
      <c r="AA290" s="1"/>
    </row>
    <row r="291" spans="1:27" ht="15.75" customHeight="1">
      <c r="A291" s="1018"/>
      <c r="B291" s="1018"/>
      <c r="C291" s="1008"/>
      <c r="D291" s="1008"/>
      <c r="E291" s="1008"/>
      <c r="F291" s="1008"/>
      <c r="G291" s="1008"/>
      <c r="H291" s="1008"/>
      <c r="I291" s="51" t="s">
        <v>10</v>
      </c>
      <c r="J291" s="52">
        <f t="shared" ref="J291:V291" si="164">IF(OR(J289=0,J290=0),0,J290/J289)</f>
        <v>0</v>
      </c>
      <c r="K291" s="52">
        <f t="shared" si="164"/>
        <v>0</v>
      </c>
      <c r="L291" s="52">
        <f t="shared" si="164"/>
        <v>0</v>
      </c>
      <c r="M291" s="52">
        <f t="shared" si="164"/>
        <v>0</v>
      </c>
      <c r="N291" s="52">
        <f t="shared" si="164"/>
        <v>1</v>
      </c>
      <c r="O291" s="52">
        <f t="shared" si="164"/>
        <v>0</v>
      </c>
      <c r="P291" s="52">
        <f t="shared" si="164"/>
        <v>1</v>
      </c>
      <c r="Q291" s="52">
        <f t="shared" si="164"/>
        <v>0</v>
      </c>
      <c r="R291" s="52">
        <f t="shared" si="164"/>
        <v>1</v>
      </c>
      <c r="S291" s="52">
        <f t="shared" si="164"/>
        <v>0</v>
      </c>
      <c r="T291" s="52">
        <f t="shared" si="164"/>
        <v>0</v>
      </c>
      <c r="U291" s="52">
        <f t="shared" si="164"/>
        <v>0</v>
      </c>
      <c r="V291" s="52">
        <f t="shared" si="164"/>
        <v>0.75</v>
      </c>
      <c r="W291" s="51"/>
      <c r="X291" s="51"/>
      <c r="Y291" s="1018"/>
      <c r="Z291" s="1018"/>
      <c r="AA291" s="1"/>
    </row>
    <row r="292" spans="1:27" ht="15.75" customHeight="1">
      <c r="A292" s="1018"/>
      <c r="B292" s="1018"/>
      <c r="C292" s="1046">
        <v>81</v>
      </c>
      <c r="D292" s="1046" t="str">
        <f>Finan!A60</f>
        <v>TOTAL DE PAGOS REALIZADOS PARA CUMPLIR CON LAS OBLIGACIONES RECIBIDAS</v>
      </c>
      <c r="E292" s="1046" t="str">
        <f>Finan!D60</f>
        <v>Porcentaje</v>
      </c>
      <c r="F292" s="1046">
        <f>Finan!E60</f>
        <v>100</v>
      </c>
      <c r="G292" s="1046" t="str">
        <f>Finan!F60</f>
        <v>Porcentaje de pago de obligaciones recibidas</v>
      </c>
      <c r="H292" s="1046" t="str">
        <f>Finan!G60</f>
        <v>EFICACIA</v>
      </c>
      <c r="I292" s="42" t="s">
        <v>68</v>
      </c>
      <c r="J292" s="43">
        <f>Finan!I60</f>
        <v>8.3299999999999999E-2</v>
      </c>
      <c r="K292" s="43">
        <f>Finan!J60</f>
        <v>8.3299999999999999E-2</v>
      </c>
      <c r="L292" s="43">
        <f>Finan!K60</f>
        <v>8.3299999999999999E-2</v>
      </c>
      <c r="M292" s="43">
        <f>Finan!L60</f>
        <v>8.3299999999999999E-2</v>
      </c>
      <c r="N292" s="43">
        <f>Finan!M60</f>
        <v>8.3299999999999999E-2</v>
      </c>
      <c r="O292" s="43">
        <f>Finan!N60</f>
        <v>8.3299999999999999E-2</v>
      </c>
      <c r="P292" s="43">
        <f>Finan!O60</f>
        <v>8.3299999999999999E-2</v>
      </c>
      <c r="Q292" s="43">
        <f>Finan!P60</f>
        <v>8.3299999999999999E-2</v>
      </c>
      <c r="R292" s="43">
        <f>Finan!Q60</f>
        <v>8.3299999999999999E-2</v>
      </c>
      <c r="S292" s="43">
        <f>Finan!R60</f>
        <v>8.3299999999999999E-2</v>
      </c>
      <c r="T292" s="43">
        <f>Finan!S60</f>
        <v>8.3299999999999999E-2</v>
      </c>
      <c r="U292" s="43">
        <f>Finan!T60</f>
        <v>8.3699999999999997E-2</v>
      </c>
      <c r="V292" s="57">
        <f t="shared" ref="V292:V293" si="165">SUM(J292:U292)</f>
        <v>1</v>
      </c>
      <c r="W292" s="1051">
        <f>Finan!V60</f>
        <v>0.15</v>
      </c>
      <c r="X292" s="1052">
        <f>IF(OR(V293=0,W292=0),0,(V293/V292*W292))</f>
        <v>0.15</v>
      </c>
      <c r="Y292" s="1018"/>
      <c r="Z292" s="1018"/>
      <c r="AA292" s="1"/>
    </row>
    <row r="293" spans="1:27" ht="15.75" customHeight="1">
      <c r="A293" s="1018"/>
      <c r="B293" s="1018"/>
      <c r="C293" s="1018"/>
      <c r="D293" s="1018"/>
      <c r="E293" s="1018"/>
      <c r="F293" s="1018"/>
      <c r="G293" s="1018"/>
      <c r="H293" s="1018"/>
      <c r="I293" s="66" t="s">
        <v>69</v>
      </c>
      <c r="J293" s="47">
        <f>Finan!I61</f>
        <v>8.3299999999999999E-2</v>
      </c>
      <c r="K293" s="47">
        <f>Finan!J61</f>
        <v>8.3299999999999999E-2</v>
      </c>
      <c r="L293" s="47">
        <f>Finan!K61</f>
        <v>8.3299999999999999E-2</v>
      </c>
      <c r="M293" s="47">
        <f>Finan!L61</f>
        <v>8.3299999999999999E-2</v>
      </c>
      <c r="N293" s="47">
        <f>Finan!M61</f>
        <v>8.3299999999999999E-2</v>
      </c>
      <c r="O293" s="47">
        <f>Finan!N61</f>
        <v>8.3299999999999999E-2</v>
      </c>
      <c r="P293" s="47">
        <f>Finan!O61</f>
        <v>8.3299999999999999E-2</v>
      </c>
      <c r="Q293" s="47">
        <f>Finan!P61</f>
        <v>8.3299999999999999E-2</v>
      </c>
      <c r="R293" s="47">
        <f>Finan!Q61</f>
        <v>8.3299999999999999E-2</v>
      </c>
      <c r="S293" s="47">
        <f>Finan!R61</f>
        <v>8.3299999999999999E-2</v>
      </c>
      <c r="T293" s="47">
        <f>Finan!S61</f>
        <v>8.3299999999999999E-2</v>
      </c>
      <c r="U293" s="47">
        <f>Finan!T61</f>
        <v>8.3699999999999997E-2</v>
      </c>
      <c r="V293" s="58">
        <f t="shared" si="165"/>
        <v>1</v>
      </c>
      <c r="W293" s="1008"/>
      <c r="X293" s="1008"/>
      <c r="Y293" s="1018"/>
      <c r="Z293" s="1018"/>
      <c r="AA293" s="1"/>
    </row>
    <row r="294" spans="1:27" ht="15.75" customHeight="1">
      <c r="A294" s="1008"/>
      <c r="B294" s="1008"/>
      <c r="C294" s="1008"/>
      <c r="D294" s="1008"/>
      <c r="E294" s="1008"/>
      <c r="F294" s="1008"/>
      <c r="G294" s="1008"/>
      <c r="H294" s="1008"/>
      <c r="I294" s="51" t="s">
        <v>10</v>
      </c>
      <c r="J294" s="52">
        <f t="shared" ref="J294:V294" si="166">IF(OR(J292=0,J293=0),0,J293/J292)</f>
        <v>1</v>
      </c>
      <c r="K294" s="52">
        <f t="shared" si="166"/>
        <v>1</v>
      </c>
      <c r="L294" s="52">
        <f t="shared" si="166"/>
        <v>1</v>
      </c>
      <c r="M294" s="52">
        <f t="shared" si="166"/>
        <v>1</v>
      </c>
      <c r="N294" s="52">
        <f t="shared" si="166"/>
        <v>1</v>
      </c>
      <c r="O294" s="52">
        <f t="shared" si="166"/>
        <v>1</v>
      </c>
      <c r="P294" s="52">
        <f t="shared" si="166"/>
        <v>1</v>
      </c>
      <c r="Q294" s="52">
        <f t="shared" si="166"/>
        <v>1</v>
      </c>
      <c r="R294" s="52">
        <f t="shared" si="166"/>
        <v>1</v>
      </c>
      <c r="S294" s="52">
        <f t="shared" si="166"/>
        <v>1</v>
      </c>
      <c r="T294" s="52">
        <f t="shared" si="166"/>
        <v>1</v>
      </c>
      <c r="U294" s="52">
        <f t="shared" si="166"/>
        <v>1</v>
      </c>
      <c r="V294" s="52">
        <f t="shared" si="166"/>
        <v>1</v>
      </c>
      <c r="W294" s="51"/>
      <c r="X294" s="51"/>
      <c r="Y294" s="1008"/>
      <c r="Z294" s="1008"/>
      <c r="AA294" s="1"/>
    </row>
    <row r="295" spans="1:27" ht="21.75" customHeight="1">
      <c r="A295" s="35" t="s">
        <v>1</v>
      </c>
      <c r="B295" s="36" t="s">
        <v>52</v>
      </c>
      <c r="C295" s="35"/>
      <c r="D295" s="35" t="s">
        <v>2</v>
      </c>
      <c r="E295" s="35" t="s">
        <v>3</v>
      </c>
      <c r="F295" s="35" t="s">
        <v>4</v>
      </c>
      <c r="G295" s="35" t="s">
        <v>5</v>
      </c>
      <c r="H295" s="37" t="s">
        <v>6</v>
      </c>
      <c r="I295" s="35" t="s">
        <v>53</v>
      </c>
      <c r="J295" s="35" t="s">
        <v>54</v>
      </c>
      <c r="K295" s="35" t="s">
        <v>55</v>
      </c>
      <c r="L295" s="35" t="s">
        <v>56</v>
      </c>
      <c r="M295" s="35" t="s">
        <v>57</v>
      </c>
      <c r="N295" s="35" t="s">
        <v>58</v>
      </c>
      <c r="O295" s="35" t="s">
        <v>59</v>
      </c>
      <c r="P295" s="35" t="s">
        <v>60</v>
      </c>
      <c r="Q295" s="35" t="s">
        <v>61</v>
      </c>
      <c r="R295" s="35" t="s">
        <v>62</v>
      </c>
      <c r="S295" s="35" t="s">
        <v>63</v>
      </c>
      <c r="T295" s="35" t="s">
        <v>64</v>
      </c>
      <c r="U295" s="35" t="s">
        <v>65</v>
      </c>
      <c r="V295" s="35" t="s">
        <v>66</v>
      </c>
      <c r="W295" s="38" t="s">
        <v>52</v>
      </c>
      <c r="X295" s="39" t="s">
        <v>44</v>
      </c>
      <c r="Y295" s="40" t="s">
        <v>45</v>
      </c>
      <c r="Z295" s="41" t="s">
        <v>67</v>
      </c>
      <c r="AA295" s="1"/>
    </row>
    <row r="296" spans="1:27" ht="15.75" customHeight="1">
      <c r="A296" s="1062" t="str">
        <f>Document!D4</f>
        <v>GESTIÓN DOCUMENTAL</v>
      </c>
      <c r="B296" s="1063">
        <f>Document!W4</f>
        <v>4.4900000000000002E-2</v>
      </c>
      <c r="C296" s="1046">
        <v>82</v>
      </c>
      <c r="D296" s="1046" t="str">
        <f>Document!A12</f>
        <v>Sistema de Gestión Documental Implementado</v>
      </c>
      <c r="E296" s="1046" t="str">
        <f>Document!D12</f>
        <v>Porcentaje</v>
      </c>
      <c r="F296" s="1047">
        <f>Document!E12</f>
        <v>1</v>
      </c>
      <c r="G296" s="1046" t="str">
        <f>Document!F12</f>
        <v>% de avance en la implementación del Servicio de Gestión Documental</v>
      </c>
      <c r="H296" s="1046" t="str">
        <f>Document!G12</f>
        <v>EFICACIA</v>
      </c>
      <c r="I296" s="42" t="s">
        <v>68</v>
      </c>
      <c r="J296" s="43">
        <f>Document!I12</f>
        <v>0</v>
      </c>
      <c r="K296" s="43">
        <f>Document!J12</f>
        <v>0</v>
      </c>
      <c r="L296" s="43">
        <f>Document!K12</f>
        <v>0.13500000000000001</v>
      </c>
      <c r="M296" s="43">
        <f>Document!L12</f>
        <v>0.16000000000000003</v>
      </c>
      <c r="N296" s="43">
        <f>Document!M12</f>
        <v>0.16000000000000003</v>
      </c>
      <c r="O296" s="43">
        <f>Document!N12</f>
        <v>0.08</v>
      </c>
      <c r="P296" s="43">
        <f>Document!O12</f>
        <v>0.08</v>
      </c>
      <c r="Q296" s="43">
        <f>Document!P12</f>
        <v>7.2499999999999995E-2</v>
      </c>
      <c r="R296" s="43">
        <f>Document!Q12</f>
        <v>0.08</v>
      </c>
      <c r="S296" s="43">
        <f>Document!R12</f>
        <v>8.2500000000000004E-2</v>
      </c>
      <c r="T296" s="43">
        <f>Document!S12</f>
        <v>0.09</v>
      </c>
      <c r="U296" s="43">
        <f>Document!T12</f>
        <v>0.06</v>
      </c>
      <c r="V296" s="57">
        <f t="shared" ref="V296:V297" si="167">SUM(J296:U296)</f>
        <v>1</v>
      </c>
      <c r="W296" s="1051">
        <f>Document!V12</f>
        <v>0.6</v>
      </c>
      <c r="X296" s="1052">
        <f>IF(OR(V297=0,W296=0),0,(V297/V296*W296))</f>
        <v>0.52797906070322864</v>
      </c>
      <c r="Y296" s="1057">
        <f>X296+X299</f>
        <v>0.85129476264339621</v>
      </c>
      <c r="Z296" s="1056">
        <f>Y296*B296</f>
        <v>3.8223134842688494E-2</v>
      </c>
      <c r="AA296" s="1"/>
    </row>
    <row r="297" spans="1:27" ht="15.75" customHeight="1">
      <c r="A297" s="1018"/>
      <c r="B297" s="1018"/>
      <c r="C297" s="1018"/>
      <c r="D297" s="1018"/>
      <c r="E297" s="1018"/>
      <c r="F297" s="1018"/>
      <c r="G297" s="1018"/>
      <c r="H297" s="1018"/>
      <c r="I297" s="66" t="s">
        <v>69</v>
      </c>
      <c r="J297" s="47">
        <f>Document!I13</f>
        <v>0</v>
      </c>
      <c r="K297" s="47">
        <f>Document!J13</f>
        <v>0</v>
      </c>
      <c r="L297" s="47">
        <f>Document!K13</f>
        <v>0.13500000000000001</v>
      </c>
      <c r="M297" s="47">
        <f>Document!L13</f>
        <v>0.16000000000000003</v>
      </c>
      <c r="N297" s="47">
        <f>Document!M13</f>
        <v>0.16000000000000003</v>
      </c>
      <c r="O297" s="47">
        <f>Document!N13</f>
        <v>7.4285714285714288E-2</v>
      </c>
      <c r="P297" s="47">
        <f>Document!O13</f>
        <v>7.4285714285714288E-2</v>
      </c>
      <c r="Q297" s="47">
        <f>Document!P13</f>
        <v>7.2499999999999995E-2</v>
      </c>
      <c r="R297" s="47">
        <f>Document!Q13</f>
        <v>0.10526315789473684</v>
      </c>
      <c r="S297" s="47">
        <f>Document!R13</f>
        <v>7.3218749999999999E-2</v>
      </c>
      <c r="T297" s="47">
        <f>Document!S13</f>
        <v>2.5411764705882349E-2</v>
      </c>
      <c r="U297" s="47">
        <f>Document!T13</f>
        <v>0</v>
      </c>
      <c r="V297" s="58">
        <f t="shared" si="167"/>
        <v>0.87996510117204785</v>
      </c>
      <c r="W297" s="1008"/>
      <c r="X297" s="1008"/>
      <c r="Y297" s="1018"/>
      <c r="Z297" s="1018"/>
      <c r="AA297" s="1"/>
    </row>
    <row r="298" spans="1:27" ht="15.75" customHeight="1">
      <c r="A298" s="1018"/>
      <c r="B298" s="1018"/>
      <c r="C298" s="1008"/>
      <c r="D298" s="1018"/>
      <c r="E298" s="1008"/>
      <c r="F298" s="1008"/>
      <c r="G298" s="1008"/>
      <c r="H298" s="1008"/>
      <c r="I298" s="51" t="s">
        <v>10</v>
      </c>
      <c r="J298" s="52">
        <f t="shared" ref="J298:V298" si="168">IF(OR(J296=0,J297=0),0,J297/J296)</f>
        <v>0</v>
      </c>
      <c r="K298" s="52">
        <f t="shared" si="168"/>
        <v>0</v>
      </c>
      <c r="L298" s="52">
        <f t="shared" si="168"/>
        <v>1</v>
      </c>
      <c r="M298" s="52">
        <f t="shared" si="168"/>
        <v>1</v>
      </c>
      <c r="N298" s="52">
        <f t="shared" si="168"/>
        <v>1</v>
      </c>
      <c r="O298" s="52">
        <f t="shared" si="168"/>
        <v>0.9285714285714286</v>
      </c>
      <c r="P298" s="52">
        <f t="shared" si="168"/>
        <v>0.9285714285714286</v>
      </c>
      <c r="Q298" s="52">
        <f t="shared" si="168"/>
        <v>1</v>
      </c>
      <c r="R298" s="52">
        <f t="shared" si="168"/>
        <v>1.3157894736842104</v>
      </c>
      <c r="S298" s="52">
        <f t="shared" si="168"/>
        <v>0.88749999999999996</v>
      </c>
      <c r="T298" s="52">
        <f t="shared" si="168"/>
        <v>0.28235294117647053</v>
      </c>
      <c r="U298" s="52">
        <f t="shared" si="168"/>
        <v>0</v>
      </c>
      <c r="V298" s="52">
        <f t="shared" si="168"/>
        <v>0.87996510117204785</v>
      </c>
      <c r="W298" s="51"/>
      <c r="X298" s="51"/>
      <c r="Y298" s="1018"/>
      <c r="Z298" s="1018"/>
      <c r="AA298" s="1"/>
    </row>
    <row r="299" spans="1:27" ht="15.75" customHeight="1">
      <c r="A299" s="1018"/>
      <c r="B299" s="1018"/>
      <c r="C299" s="1046">
        <v>83</v>
      </c>
      <c r="D299" s="1018"/>
      <c r="E299" s="1046" t="str">
        <f>Document!D36</f>
        <v>porcentaje</v>
      </c>
      <c r="F299" s="1047">
        <f>Document!E36</f>
        <v>1</v>
      </c>
      <c r="G299" s="1046" t="str">
        <f>Document!F36</f>
        <v>% de avance en la implementación del Sistema de Información</v>
      </c>
      <c r="H299" s="1046" t="str">
        <f>Document!G36</f>
        <v>EFICACIA</v>
      </c>
      <c r="I299" s="42" t="s">
        <v>68</v>
      </c>
      <c r="J299" s="43">
        <f>Document!I36</f>
        <v>0</v>
      </c>
      <c r="K299" s="43">
        <f>Document!J36</f>
        <v>0.08</v>
      </c>
      <c r="L299" s="43">
        <f>Document!K36</f>
        <v>0.11</v>
      </c>
      <c r="M299" s="43">
        <f>Document!L36</f>
        <v>0.1575</v>
      </c>
      <c r="N299" s="43">
        <f>Document!M36</f>
        <v>0.1575</v>
      </c>
      <c r="O299" s="43">
        <f>Document!N36</f>
        <v>0.03</v>
      </c>
      <c r="P299" s="43">
        <f>Document!O36</f>
        <v>6.5000000000000002E-2</v>
      </c>
      <c r="Q299" s="43">
        <f>Document!P36</f>
        <v>8.2500000000000004E-2</v>
      </c>
      <c r="R299" s="43">
        <f>Document!Q36</f>
        <v>0.121225</v>
      </c>
      <c r="S299" s="43">
        <f>Document!R36</f>
        <v>8.4999999999999992E-2</v>
      </c>
      <c r="T299" s="43">
        <f>Document!S36</f>
        <v>7.4499999999999997E-2</v>
      </c>
      <c r="U299" s="43">
        <f>Document!T36</f>
        <v>3.6749999999999998E-2</v>
      </c>
      <c r="V299" s="57">
        <f t="shared" ref="V299:V300" si="169">SUM(J299:U299)</f>
        <v>0.99997500000000006</v>
      </c>
      <c r="W299" s="1051">
        <f>Document!V36</f>
        <v>0.4</v>
      </c>
      <c r="X299" s="1052">
        <f>IF(OR(V300=0,W299=0),0,(V300/V299*W299))</f>
        <v>0.32331570194016757</v>
      </c>
      <c r="Y299" s="1018"/>
      <c r="Z299" s="1018"/>
      <c r="AA299" s="1"/>
    </row>
    <row r="300" spans="1:27" ht="15.75" customHeight="1">
      <c r="A300" s="1018"/>
      <c r="B300" s="1018"/>
      <c r="C300" s="1018"/>
      <c r="D300" s="1018"/>
      <c r="E300" s="1018"/>
      <c r="F300" s="1018"/>
      <c r="G300" s="1018"/>
      <c r="H300" s="1018"/>
      <c r="I300" s="66" t="s">
        <v>69</v>
      </c>
      <c r="J300" s="47">
        <f>Document!I37</f>
        <v>0</v>
      </c>
      <c r="K300" s="47">
        <f>Document!J37</f>
        <v>0.05</v>
      </c>
      <c r="L300" s="47">
        <f>Document!K37</f>
        <v>0.08</v>
      </c>
      <c r="M300" s="47">
        <f>Document!L37</f>
        <v>0.12</v>
      </c>
      <c r="N300" s="47">
        <f>Document!M37</f>
        <v>0.12</v>
      </c>
      <c r="O300" s="47">
        <f>Document!N37</f>
        <v>0.09</v>
      </c>
      <c r="P300" s="47">
        <f>Document!O37</f>
        <v>6.5000000000000002E-2</v>
      </c>
      <c r="Q300" s="47">
        <f>Document!P37</f>
        <v>0.11249999999999999</v>
      </c>
      <c r="R300" s="47">
        <f>Document!Q37</f>
        <v>3.4635714285714291E-2</v>
      </c>
      <c r="S300" s="47">
        <f>Document!R37</f>
        <v>5.6666666666666671E-2</v>
      </c>
      <c r="T300" s="47">
        <f>Document!S37</f>
        <v>7.9466666666666672E-2</v>
      </c>
      <c r="U300" s="47">
        <f>Document!T37</f>
        <v>0</v>
      </c>
      <c r="V300" s="58">
        <f t="shared" si="169"/>
        <v>0.80826904761904761</v>
      </c>
      <c r="W300" s="1008"/>
      <c r="X300" s="1008"/>
      <c r="Y300" s="1018"/>
      <c r="Z300" s="1018"/>
      <c r="AA300" s="1"/>
    </row>
    <row r="301" spans="1:27" ht="15.75" customHeight="1">
      <c r="A301" s="1008"/>
      <c r="B301" s="1008"/>
      <c r="C301" s="1008"/>
      <c r="D301" s="1008"/>
      <c r="E301" s="1008"/>
      <c r="F301" s="1008"/>
      <c r="G301" s="1008"/>
      <c r="H301" s="1008"/>
      <c r="I301" s="51" t="s">
        <v>10</v>
      </c>
      <c r="J301" s="52">
        <f t="shared" ref="J301:V301" si="170">IF(OR(J299=0,J300=0),0,J300/J299)</f>
        <v>0</v>
      </c>
      <c r="K301" s="52">
        <f t="shared" si="170"/>
        <v>0.625</v>
      </c>
      <c r="L301" s="52">
        <f t="shared" si="170"/>
        <v>0.72727272727272729</v>
      </c>
      <c r="M301" s="52">
        <f t="shared" si="170"/>
        <v>0.76190476190476186</v>
      </c>
      <c r="N301" s="52">
        <f t="shared" si="170"/>
        <v>0.76190476190476186</v>
      </c>
      <c r="O301" s="52">
        <f t="shared" si="170"/>
        <v>3</v>
      </c>
      <c r="P301" s="52">
        <f t="shared" si="170"/>
        <v>1</v>
      </c>
      <c r="Q301" s="52">
        <f t="shared" si="170"/>
        <v>1.3636363636363635</v>
      </c>
      <c r="R301" s="52">
        <f t="shared" si="170"/>
        <v>0.28571428571428575</v>
      </c>
      <c r="S301" s="52">
        <f t="shared" si="170"/>
        <v>0.66666666666666674</v>
      </c>
      <c r="T301" s="52">
        <f t="shared" si="170"/>
        <v>1.0666666666666669</v>
      </c>
      <c r="U301" s="52">
        <f t="shared" si="170"/>
        <v>0</v>
      </c>
      <c r="V301" s="52">
        <f t="shared" si="170"/>
        <v>0.8082892548504188</v>
      </c>
      <c r="W301" s="51"/>
      <c r="X301" s="51"/>
      <c r="Y301" s="1008"/>
      <c r="Z301" s="1008"/>
      <c r="AA301" s="1"/>
    </row>
    <row r="302" spans="1:27" ht="21.75" customHeight="1">
      <c r="A302" s="35" t="s">
        <v>1</v>
      </c>
      <c r="B302" s="36" t="s">
        <v>52</v>
      </c>
      <c r="C302" s="35"/>
      <c r="D302" s="35" t="s">
        <v>2</v>
      </c>
      <c r="E302" s="35" t="s">
        <v>3</v>
      </c>
      <c r="F302" s="35" t="s">
        <v>4</v>
      </c>
      <c r="G302" s="35" t="s">
        <v>5</v>
      </c>
      <c r="H302" s="37" t="s">
        <v>6</v>
      </c>
      <c r="I302" s="35" t="s">
        <v>53</v>
      </c>
      <c r="J302" s="35" t="s">
        <v>54</v>
      </c>
      <c r="K302" s="35" t="s">
        <v>55</v>
      </c>
      <c r="L302" s="35" t="s">
        <v>56</v>
      </c>
      <c r="M302" s="35" t="s">
        <v>57</v>
      </c>
      <c r="N302" s="35" t="s">
        <v>58</v>
      </c>
      <c r="O302" s="35" t="s">
        <v>59</v>
      </c>
      <c r="P302" s="35" t="s">
        <v>60</v>
      </c>
      <c r="Q302" s="35" t="s">
        <v>61</v>
      </c>
      <c r="R302" s="35" t="s">
        <v>62</v>
      </c>
      <c r="S302" s="35" t="s">
        <v>63</v>
      </c>
      <c r="T302" s="35" t="s">
        <v>64</v>
      </c>
      <c r="U302" s="35" t="s">
        <v>65</v>
      </c>
      <c r="V302" s="35" t="s">
        <v>66</v>
      </c>
      <c r="W302" s="38" t="s">
        <v>52</v>
      </c>
      <c r="X302" s="39" t="s">
        <v>44</v>
      </c>
      <c r="Y302" s="40" t="s">
        <v>45</v>
      </c>
      <c r="Z302" s="41" t="s">
        <v>67</v>
      </c>
      <c r="AA302" s="1"/>
    </row>
    <row r="303" spans="1:27" ht="15.75" customHeight="1">
      <c r="A303" s="1062" t="str">
        <f>Administ!D4</f>
        <v>GESTIÓN DE SERVICIOS ADMINISTRATIVOS</v>
      </c>
      <c r="B303" s="1063">
        <f>Administ!W4</f>
        <v>3.6799999999999999E-2</v>
      </c>
      <c r="C303" s="1046">
        <v>84</v>
      </c>
      <c r="D303" s="1046" t="str">
        <f>+Administ!A12</f>
        <v>Sistema de Gestión Ambiental mantenido bajo la NTC ISO 14001, versión 2015.</v>
      </c>
      <c r="E303" s="1046" t="str">
        <f>+Administ!D12</f>
        <v>Porcentaje</v>
      </c>
      <c r="F303" s="1046">
        <f>+Administ!E12</f>
        <v>80</v>
      </c>
      <c r="G303" s="1046" t="str">
        <f>+Administ!F12</f>
        <v>Apropiación de conocimientos del SGA</v>
      </c>
      <c r="H303" s="1046" t="str">
        <f>+Administ!G12</f>
        <v>EFECTIVIDAD</v>
      </c>
      <c r="I303" s="42" t="s">
        <v>68</v>
      </c>
      <c r="J303" s="59">
        <f>+Administ!I12</f>
        <v>0</v>
      </c>
      <c r="K303" s="59">
        <f>+Administ!J12</f>
        <v>0</v>
      </c>
      <c r="L303" s="59">
        <f>+Administ!K12</f>
        <v>0</v>
      </c>
      <c r="M303" s="59">
        <f>+Administ!L12</f>
        <v>0</v>
      </c>
      <c r="N303" s="59">
        <f>+Administ!M12</f>
        <v>40</v>
      </c>
      <c r="O303" s="59">
        <f>+Administ!N12</f>
        <v>0</v>
      </c>
      <c r="P303" s="59">
        <f>+Administ!O12</f>
        <v>0</v>
      </c>
      <c r="Q303" s="59">
        <f>+Administ!P12</f>
        <v>0</v>
      </c>
      <c r="R303" s="59">
        <f>+Administ!Q12</f>
        <v>0</v>
      </c>
      <c r="S303" s="59">
        <f>+Administ!R12</f>
        <v>0</v>
      </c>
      <c r="T303" s="59">
        <f>+Administ!S12</f>
        <v>40</v>
      </c>
      <c r="U303" s="59">
        <f>+Administ!T12</f>
        <v>0</v>
      </c>
      <c r="V303" s="60">
        <f t="shared" ref="V303:V304" si="171">SUM(J303:U303)</f>
        <v>80</v>
      </c>
      <c r="W303" s="1051">
        <f>+Administ!V12</f>
        <v>0.03</v>
      </c>
      <c r="X303" s="1052">
        <f>IF(OR(V304=0,W303=0),0,(V304/V303*W303))</f>
        <v>1.4999999999999999E-2</v>
      </c>
      <c r="Y303" s="1054">
        <f>SUM(X303:X332)</f>
        <v>0.90838266147173374</v>
      </c>
      <c r="Z303" s="1055">
        <f>Y303*B303</f>
        <v>3.3428481942159805E-2</v>
      </c>
      <c r="AA303" s="1"/>
    </row>
    <row r="304" spans="1:27" ht="15.75" customHeight="1">
      <c r="A304" s="1018"/>
      <c r="B304" s="1018"/>
      <c r="C304" s="1018"/>
      <c r="D304" s="1018"/>
      <c r="E304" s="1018"/>
      <c r="F304" s="1018"/>
      <c r="G304" s="1018"/>
      <c r="H304" s="1018"/>
      <c r="I304" s="66" t="s">
        <v>69</v>
      </c>
      <c r="J304" s="61">
        <f>+Administ!I13</f>
        <v>0</v>
      </c>
      <c r="K304" s="61">
        <f>+Administ!J13</f>
        <v>0</v>
      </c>
      <c r="L304" s="61">
        <f>+Administ!K13</f>
        <v>0</v>
      </c>
      <c r="M304" s="61">
        <f>+Administ!L13</f>
        <v>0</v>
      </c>
      <c r="N304" s="61">
        <f>+Administ!M13</f>
        <v>0</v>
      </c>
      <c r="O304" s="61">
        <f>+Administ!N13</f>
        <v>0</v>
      </c>
      <c r="P304" s="61">
        <f>+Administ!O13</f>
        <v>0</v>
      </c>
      <c r="Q304" s="61">
        <f>+Administ!P13</f>
        <v>0</v>
      </c>
      <c r="R304" s="61">
        <f>+Administ!Q13</f>
        <v>0</v>
      </c>
      <c r="S304" s="61">
        <f>+Administ!R13</f>
        <v>0</v>
      </c>
      <c r="T304" s="61">
        <f>+Administ!S13</f>
        <v>40</v>
      </c>
      <c r="U304" s="61">
        <f>+Administ!T13</f>
        <v>0</v>
      </c>
      <c r="V304" s="62">
        <f t="shared" si="171"/>
        <v>40</v>
      </c>
      <c r="W304" s="1008"/>
      <c r="X304" s="1008"/>
      <c r="Y304" s="1018"/>
      <c r="Z304" s="1018"/>
      <c r="AA304" s="1"/>
    </row>
    <row r="305" spans="1:27" ht="15.75" customHeight="1">
      <c r="A305" s="1018"/>
      <c r="B305" s="1018"/>
      <c r="C305" s="1008"/>
      <c r="D305" s="1018"/>
      <c r="E305" s="1008"/>
      <c r="F305" s="1008"/>
      <c r="G305" s="1008"/>
      <c r="H305" s="1008"/>
      <c r="I305" s="51" t="s">
        <v>10</v>
      </c>
      <c r="J305" s="52">
        <f t="shared" ref="J305:V305" si="172">IF(OR(J303=0,J304=0),0,J304/J303)</f>
        <v>0</v>
      </c>
      <c r="K305" s="52">
        <f t="shared" si="172"/>
        <v>0</v>
      </c>
      <c r="L305" s="52">
        <f t="shared" si="172"/>
        <v>0</v>
      </c>
      <c r="M305" s="52">
        <f t="shared" si="172"/>
        <v>0</v>
      </c>
      <c r="N305" s="52">
        <f t="shared" si="172"/>
        <v>0</v>
      </c>
      <c r="O305" s="52">
        <f t="shared" si="172"/>
        <v>0</v>
      </c>
      <c r="P305" s="52">
        <f t="shared" si="172"/>
        <v>0</v>
      </c>
      <c r="Q305" s="52">
        <f t="shared" si="172"/>
        <v>0</v>
      </c>
      <c r="R305" s="52">
        <f t="shared" si="172"/>
        <v>0</v>
      </c>
      <c r="S305" s="52">
        <f t="shared" si="172"/>
        <v>0</v>
      </c>
      <c r="T305" s="52">
        <f t="shared" si="172"/>
        <v>1</v>
      </c>
      <c r="U305" s="52">
        <f t="shared" si="172"/>
        <v>0</v>
      </c>
      <c r="V305" s="52">
        <f t="shared" si="172"/>
        <v>0.5</v>
      </c>
      <c r="W305" s="51"/>
      <c r="X305" s="51"/>
      <c r="Y305" s="1018"/>
      <c r="Z305" s="1018"/>
      <c r="AA305" s="1"/>
    </row>
    <row r="306" spans="1:27" ht="15.75" customHeight="1">
      <c r="A306" s="1018"/>
      <c r="B306" s="1018"/>
      <c r="C306" s="1046">
        <v>85</v>
      </c>
      <c r="D306" s="1018"/>
      <c r="E306" s="1046" t="str">
        <f>+Administ!D14</f>
        <v>Porcentaje</v>
      </c>
      <c r="F306" s="1046">
        <f>+Administ!E14</f>
        <v>100</v>
      </c>
      <c r="G306" s="1046" t="str">
        <f>+Administ!F14</f>
        <v>Cumplimiento de normatividad ambiental</v>
      </c>
      <c r="H306" s="1046" t="str">
        <f>+Administ!G14</f>
        <v>EFECTIVIDAD</v>
      </c>
      <c r="I306" s="42" t="s">
        <v>68</v>
      </c>
      <c r="J306" s="43">
        <f>+Administ!I14</f>
        <v>0</v>
      </c>
      <c r="K306" s="43">
        <f>+Administ!J14</f>
        <v>0</v>
      </c>
      <c r="L306" s="43">
        <f>+Administ!K14</f>
        <v>0</v>
      </c>
      <c r="M306" s="43">
        <f>+Administ!L14</f>
        <v>0</v>
      </c>
      <c r="N306" s="43">
        <f>+Administ!M14</f>
        <v>0.5</v>
      </c>
      <c r="O306" s="43">
        <f>+Administ!N14</f>
        <v>0</v>
      </c>
      <c r="P306" s="43">
        <f>+Administ!O14</f>
        <v>0</v>
      </c>
      <c r="Q306" s="43">
        <f>+Administ!P14</f>
        <v>0</v>
      </c>
      <c r="R306" s="43">
        <f>+Administ!Q14</f>
        <v>0</v>
      </c>
      <c r="S306" s="43">
        <f>+Administ!R14</f>
        <v>0</v>
      </c>
      <c r="T306" s="43">
        <f>+Administ!S14</f>
        <v>0.5</v>
      </c>
      <c r="U306" s="43">
        <f>+Administ!T14</f>
        <v>0</v>
      </c>
      <c r="V306" s="57">
        <f t="shared" ref="V306:V307" si="173">SUM(J306:U306)</f>
        <v>1</v>
      </c>
      <c r="W306" s="1051">
        <f>+Administ!V14</f>
        <v>0.04</v>
      </c>
      <c r="X306" s="1052">
        <f>IF(OR(V307=0,W306=0),0,(V307/V306*W306))</f>
        <v>3.8800000000000001E-2</v>
      </c>
      <c r="Y306" s="1018"/>
      <c r="Z306" s="1018"/>
      <c r="AA306" s="1"/>
    </row>
    <row r="307" spans="1:27" ht="15.75" customHeight="1">
      <c r="A307" s="1018"/>
      <c r="B307" s="1018"/>
      <c r="C307" s="1018"/>
      <c r="D307" s="1018"/>
      <c r="E307" s="1018"/>
      <c r="F307" s="1018"/>
      <c r="G307" s="1018"/>
      <c r="H307" s="1018"/>
      <c r="I307" s="66" t="s">
        <v>69</v>
      </c>
      <c r="J307" s="47">
        <f>+Administ!I15</f>
        <v>0</v>
      </c>
      <c r="K307" s="47">
        <f>+Administ!J15</f>
        <v>0</v>
      </c>
      <c r="L307" s="47">
        <f>+Administ!K15</f>
        <v>0</v>
      </c>
      <c r="M307" s="47">
        <f>+Administ!L15</f>
        <v>0</v>
      </c>
      <c r="N307" s="47">
        <f>+Administ!M15</f>
        <v>0.48</v>
      </c>
      <c r="O307" s="47">
        <f>+Administ!N15</f>
        <v>0</v>
      </c>
      <c r="P307" s="47">
        <f>+Administ!O15</f>
        <v>0</v>
      </c>
      <c r="Q307" s="47">
        <f>+Administ!P15</f>
        <v>0</v>
      </c>
      <c r="R307" s="47">
        <f>+Administ!Q15</f>
        <v>0</v>
      </c>
      <c r="S307" s="47">
        <f>+Administ!R15</f>
        <v>0</v>
      </c>
      <c r="T307" s="47">
        <f>+Administ!S15</f>
        <v>0.49</v>
      </c>
      <c r="U307" s="47">
        <f>+Administ!T15</f>
        <v>0</v>
      </c>
      <c r="V307" s="58">
        <f t="shared" si="173"/>
        <v>0.97</v>
      </c>
      <c r="W307" s="1008"/>
      <c r="X307" s="1008"/>
      <c r="Y307" s="1018"/>
      <c r="Z307" s="1018"/>
      <c r="AA307" s="1"/>
    </row>
    <row r="308" spans="1:27" ht="15.75" customHeight="1">
      <c r="A308" s="1018"/>
      <c r="B308" s="1018"/>
      <c r="C308" s="1008"/>
      <c r="D308" s="1018"/>
      <c r="E308" s="1008"/>
      <c r="F308" s="1008"/>
      <c r="G308" s="1008"/>
      <c r="H308" s="1008"/>
      <c r="I308" s="51" t="s">
        <v>10</v>
      </c>
      <c r="J308" s="52">
        <f t="shared" ref="J308:V308" si="174">IF(OR(J306=0,J307=0),0,J307/J306)</f>
        <v>0</v>
      </c>
      <c r="K308" s="52">
        <f t="shared" si="174"/>
        <v>0</v>
      </c>
      <c r="L308" s="52">
        <f t="shared" si="174"/>
        <v>0</v>
      </c>
      <c r="M308" s="52">
        <f t="shared" si="174"/>
        <v>0</v>
      </c>
      <c r="N308" s="52">
        <f t="shared" si="174"/>
        <v>0.96</v>
      </c>
      <c r="O308" s="52">
        <f t="shared" si="174"/>
        <v>0</v>
      </c>
      <c r="P308" s="52">
        <f t="shared" si="174"/>
        <v>0</v>
      </c>
      <c r="Q308" s="52">
        <f t="shared" si="174"/>
        <v>0</v>
      </c>
      <c r="R308" s="52">
        <f t="shared" si="174"/>
        <v>0</v>
      </c>
      <c r="S308" s="52">
        <f t="shared" si="174"/>
        <v>0</v>
      </c>
      <c r="T308" s="52">
        <f t="shared" si="174"/>
        <v>0.98</v>
      </c>
      <c r="U308" s="52">
        <f t="shared" si="174"/>
        <v>0</v>
      </c>
      <c r="V308" s="52">
        <f t="shared" si="174"/>
        <v>0.97</v>
      </c>
      <c r="W308" s="51"/>
      <c r="X308" s="51"/>
      <c r="Y308" s="1018"/>
      <c r="Z308" s="1018"/>
      <c r="AA308" s="1"/>
    </row>
    <row r="309" spans="1:27" ht="15.75" customHeight="1">
      <c r="A309" s="1018"/>
      <c r="B309" s="1018"/>
      <c r="C309" s="1046">
        <v>86</v>
      </c>
      <c r="D309" s="1018"/>
      <c r="E309" s="1046" t="str">
        <f>+Administ!D16</f>
        <v>Porcentaje</v>
      </c>
      <c r="F309" s="1046">
        <f>+Administ!E16</f>
        <v>100</v>
      </c>
      <c r="G309" s="1046" t="str">
        <f>+Administ!F16</f>
        <v>Porcentaje de cumplimiento gestión RESPEL</v>
      </c>
      <c r="H309" s="1046" t="str">
        <f>+Administ!G16</f>
        <v>EFECTIVIDAD</v>
      </c>
      <c r="I309" s="42" t="s">
        <v>68</v>
      </c>
      <c r="J309" s="43">
        <f>+Administ!I16</f>
        <v>0</v>
      </c>
      <c r="K309" s="43">
        <f>+Administ!J16</f>
        <v>0</v>
      </c>
      <c r="L309" s="43">
        <f>+Administ!K16</f>
        <v>0</v>
      </c>
      <c r="M309" s="43">
        <f>+Administ!L16</f>
        <v>0</v>
      </c>
      <c r="N309" s="43">
        <f>+Administ!M16</f>
        <v>0.5</v>
      </c>
      <c r="O309" s="43">
        <f>+Administ!N16</f>
        <v>0</v>
      </c>
      <c r="P309" s="43">
        <f>+Administ!O16</f>
        <v>0</v>
      </c>
      <c r="Q309" s="43">
        <f>+Administ!P16</f>
        <v>0</v>
      </c>
      <c r="R309" s="43">
        <f>+Administ!Q16</f>
        <v>0</v>
      </c>
      <c r="S309" s="43">
        <f>+Administ!R16</f>
        <v>0</v>
      </c>
      <c r="T309" s="43">
        <f>+Administ!S16</f>
        <v>0</v>
      </c>
      <c r="U309" s="43">
        <f>+Administ!T16</f>
        <v>0.5</v>
      </c>
      <c r="V309" s="57">
        <f t="shared" ref="V309:V310" si="175">SUM(J309:U309)</f>
        <v>1</v>
      </c>
      <c r="W309" s="1051">
        <f>+Administ!V16</f>
        <v>0.03</v>
      </c>
      <c r="X309" s="1052">
        <f>IF(OR(V310=0,W309=0),0,(V310/V309*W309))</f>
        <v>1.4999999999999999E-2</v>
      </c>
      <c r="Y309" s="1018"/>
      <c r="Z309" s="1018"/>
      <c r="AA309" s="1"/>
    </row>
    <row r="310" spans="1:27" ht="15.75" customHeight="1">
      <c r="A310" s="1018"/>
      <c r="B310" s="1018"/>
      <c r="C310" s="1018"/>
      <c r="D310" s="1018"/>
      <c r="E310" s="1018"/>
      <c r="F310" s="1018"/>
      <c r="G310" s="1018"/>
      <c r="H310" s="1018"/>
      <c r="I310" s="66" t="s">
        <v>69</v>
      </c>
      <c r="J310" s="47">
        <f>+Administ!I17</f>
        <v>0</v>
      </c>
      <c r="K310" s="47">
        <f>+Administ!J17</f>
        <v>0</v>
      </c>
      <c r="L310" s="47">
        <f>+Administ!K17</f>
        <v>0</v>
      </c>
      <c r="M310" s="47">
        <f>+Administ!L17</f>
        <v>0</v>
      </c>
      <c r="N310" s="47">
        <f>+Administ!M17</f>
        <v>0</v>
      </c>
      <c r="O310" s="47">
        <f>+Administ!N17</f>
        <v>0</v>
      </c>
      <c r="P310" s="47">
        <f>+Administ!O17</f>
        <v>0</v>
      </c>
      <c r="Q310" s="47">
        <f>+Administ!P17</f>
        <v>0</v>
      </c>
      <c r="R310" s="47">
        <f>+Administ!Q17</f>
        <v>0</v>
      </c>
      <c r="S310" s="47" t="str">
        <f>+Administ!R17</f>
        <v>0.00%</v>
      </c>
      <c r="T310" s="47">
        <f>+Administ!S17</f>
        <v>0</v>
      </c>
      <c r="U310" s="47">
        <f>+Administ!T17</f>
        <v>0.5</v>
      </c>
      <c r="V310" s="58">
        <f t="shared" si="175"/>
        <v>0.5</v>
      </c>
      <c r="W310" s="1008"/>
      <c r="X310" s="1008"/>
      <c r="Y310" s="1018"/>
      <c r="Z310" s="1018"/>
      <c r="AA310" s="1"/>
    </row>
    <row r="311" spans="1:27" ht="15.75" customHeight="1">
      <c r="A311" s="1018"/>
      <c r="B311" s="1018"/>
      <c r="C311" s="1008"/>
      <c r="D311" s="1018"/>
      <c r="E311" s="1008"/>
      <c r="F311" s="1008"/>
      <c r="G311" s="1008"/>
      <c r="H311" s="1008"/>
      <c r="I311" s="51" t="s">
        <v>10</v>
      </c>
      <c r="J311" s="52">
        <f t="shared" ref="J311:V311" si="176">IF(OR(J309=0,J310=0),0,J310/J309)</f>
        <v>0</v>
      </c>
      <c r="K311" s="52">
        <f t="shared" si="176"/>
        <v>0</v>
      </c>
      <c r="L311" s="52">
        <f t="shared" si="176"/>
        <v>0</v>
      </c>
      <c r="M311" s="52">
        <f t="shared" si="176"/>
        <v>0</v>
      </c>
      <c r="N311" s="52">
        <f t="shared" si="176"/>
        <v>0</v>
      </c>
      <c r="O311" s="52">
        <f t="shared" si="176"/>
        <v>0</v>
      </c>
      <c r="P311" s="52">
        <f t="shared" si="176"/>
        <v>0</v>
      </c>
      <c r="Q311" s="52">
        <f t="shared" si="176"/>
        <v>0</v>
      </c>
      <c r="R311" s="52">
        <f t="shared" si="176"/>
        <v>0</v>
      </c>
      <c r="S311" s="52">
        <f t="shared" si="176"/>
        <v>0</v>
      </c>
      <c r="T311" s="52">
        <f t="shared" si="176"/>
        <v>0</v>
      </c>
      <c r="U311" s="52">
        <f t="shared" si="176"/>
        <v>1</v>
      </c>
      <c r="V311" s="52">
        <f t="shared" si="176"/>
        <v>0.5</v>
      </c>
      <c r="W311" s="51"/>
      <c r="X311" s="51"/>
      <c r="Y311" s="1018"/>
      <c r="Z311" s="1018"/>
      <c r="AA311" s="1"/>
    </row>
    <row r="312" spans="1:27" ht="15.75" customHeight="1">
      <c r="A312" s="1018"/>
      <c r="B312" s="1018"/>
      <c r="C312" s="1046">
        <v>87</v>
      </c>
      <c r="D312" s="1018"/>
      <c r="E312" s="1046" t="str">
        <f>+Administ!D18</f>
        <v>Porcentaje</v>
      </c>
      <c r="F312" s="1046">
        <f>+Administ!E18</f>
        <v>100</v>
      </c>
      <c r="G312" s="1046" t="str">
        <f>+Administ!F18</f>
        <v>Seguimiento al Sistema de Gestión Ambiental a nivel nacional</v>
      </c>
      <c r="H312" s="1046" t="str">
        <f>+Administ!G18</f>
        <v>EFICACIA</v>
      </c>
      <c r="I312" s="42" t="s">
        <v>68</v>
      </c>
      <c r="J312" s="43">
        <f>+Administ!I18</f>
        <v>1.8E-3</v>
      </c>
      <c r="K312" s="43">
        <f>+Administ!J18</f>
        <v>2.8799999999999999E-2</v>
      </c>
      <c r="L312" s="43">
        <f>+Administ!K18</f>
        <v>0.1515</v>
      </c>
      <c r="M312" s="43">
        <f>+Administ!L18</f>
        <v>9.8799999999999999E-2</v>
      </c>
      <c r="N312" s="43">
        <f>+Administ!M18</f>
        <v>7.9399999999999998E-2</v>
      </c>
      <c r="O312" s="43">
        <f>+Administ!N18</f>
        <v>0.13650000000000001</v>
      </c>
      <c r="P312" s="43">
        <f>+Administ!O18</f>
        <v>8.1100000000000005E-2</v>
      </c>
      <c r="Q312" s="43">
        <f>+Administ!P18</f>
        <v>4.9399999999999999E-2</v>
      </c>
      <c r="R312" s="43">
        <f>+Administ!Q18</f>
        <v>0.1072</v>
      </c>
      <c r="S312" s="43">
        <f>+Administ!R18</f>
        <v>7.8700000000000006E-2</v>
      </c>
      <c r="T312" s="43">
        <f>+Administ!S18</f>
        <v>6.4299999999999996E-2</v>
      </c>
      <c r="U312" s="43">
        <f>+Administ!T18</f>
        <v>0.1225</v>
      </c>
      <c r="V312" s="57">
        <f t="shared" ref="V312:V313" si="177">SUM(J312:U312)</f>
        <v>1</v>
      </c>
      <c r="W312" s="1051">
        <f>+Administ!V18</f>
        <v>0.16</v>
      </c>
      <c r="X312" s="1052">
        <f>IF(OR(V313=0,W312=0),0,(V313/V312*W312))</f>
        <v>0.12305600000000003</v>
      </c>
      <c r="Y312" s="1018"/>
      <c r="Z312" s="1018"/>
      <c r="AA312" s="1"/>
    </row>
    <row r="313" spans="1:27" ht="15.75" customHeight="1">
      <c r="A313" s="1018"/>
      <c r="B313" s="1018"/>
      <c r="C313" s="1018"/>
      <c r="D313" s="1018"/>
      <c r="E313" s="1018"/>
      <c r="F313" s="1018"/>
      <c r="G313" s="1018"/>
      <c r="H313" s="1018"/>
      <c r="I313" s="66" t="s">
        <v>69</v>
      </c>
      <c r="J313" s="47">
        <f>+Administ!I19</f>
        <v>1.8E-3</v>
      </c>
      <c r="K313" s="47">
        <f>+Administ!J19</f>
        <v>2.8799999999999999E-2</v>
      </c>
      <c r="L313" s="47">
        <f>+Administ!K19</f>
        <v>0</v>
      </c>
      <c r="M313" s="47">
        <f>+Administ!L19</f>
        <v>9.8799999999999999E-2</v>
      </c>
      <c r="N313" s="47">
        <f>+Administ!M19</f>
        <v>0</v>
      </c>
      <c r="O313" s="47">
        <f>+Administ!N19</f>
        <v>0.13650000000000001</v>
      </c>
      <c r="P313" s="47">
        <f>+Administ!O19</f>
        <v>8.1100000000000005E-2</v>
      </c>
      <c r="Q313" s="47">
        <f>+Administ!P19</f>
        <v>4.9399999999999999E-2</v>
      </c>
      <c r="R313" s="47">
        <f>+Administ!Q19</f>
        <v>0.1072</v>
      </c>
      <c r="S313" s="47">
        <f>+Administ!R19</f>
        <v>7.8700000000000006E-2</v>
      </c>
      <c r="T313" s="47">
        <f>+Administ!S19</f>
        <v>6.4299999999999996E-2</v>
      </c>
      <c r="U313" s="47">
        <f>+Administ!T19</f>
        <v>0.1225</v>
      </c>
      <c r="V313" s="58">
        <f t="shared" si="177"/>
        <v>0.76910000000000012</v>
      </c>
      <c r="W313" s="1008"/>
      <c r="X313" s="1008"/>
      <c r="Y313" s="1018"/>
      <c r="Z313" s="1018"/>
      <c r="AA313" s="1"/>
    </row>
    <row r="314" spans="1:27" ht="15.75" customHeight="1">
      <c r="A314" s="1018"/>
      <c r="B314" s="1018"/>
      <c r="C314" s="1008"/>
      <c r="D314" s="1018"/>
      <c r="E314" s="1008"/>
      <c r="F314" s="1008"/>
      <c r="G314" s="1008"/>
      <c r="H314" s="1008"/>
      <c r="I314" s="51" t="s">
        <v>10</v>
      </c>
      <c r="J314" s="52">
        <f t="shared" ref="J314:V314" si="178">IF(OR(J312=0,J313=0),0,J313/J312)</f>
        <v>1</v>
      </c>
      <c r="K314" s="52">
        <f t="shared" si="178"/>
        <v>1</v>
      </c>
      <c r="L314" s="52">
        <f t="shared" si="178"/>
        <v>0</v>
      </c>
      <c r="M314" s="52">
        <f t="shared" si="178"/>
        <v>1</v>
      </c>
      <c r="N314" s="52">
        <f t="shared" si="178"/>
        <v>0</v>
      </c>
      <c r="O314" s="52">
        <f t="shared" si="178"/>
        <v>1</v>
      </c>
      <c r="P314" s="52">
        <f t="shared" si="178"/>
        <v>1</v>
      </c>
      <c r="Q314" s="52">
        <f t="shared" si="178"/>
        <v>1</v>
      </c>
      <c r="R314" s="52">
        <f t="shared" si="178"/>
        <v>1</v>
      </c>
      <c r="S314" s="52">
        <f t="shared" si="178"/>
        <v>1</v>
      </c>
      <c r="T314" s="52">
        <f t="shared" si="178"/>
        <v>1</v>
      </c>
      <c r="U314" s="52">
        <f t="shared" si="178"/>
        <v>1</v>
      </c>
      <c r="V314" s="52">
        <f t="shared" si="178"/>
        <v>0.76910000000000012</v>
      </c>
      <c r="W314" s="51"/>
      <c r="X314" s="51"/>
      <c r="Y314" s="1018"/>
      <c r="Z314" s="1018"/>
      <c r="AA314" s="1"/>
    </row>
    <row r="315" spans="1:27" ht="15.75" customHeight="1">
      <c r="A315" s="1018"/>
      <c r="B315" s="1018"/>
      <c r="C315" s="1046">
        <v>88</v>
      </c>
      <c r="D315" s="1018"/>
      <c r="E315" s="1046" t="str">
        <f>+Administ!D20</f>
        <v>Arboles</v>
      </c>
      <c r="F315" s="1046">
        <f>+Administ!E20</f>
        <v>30</v>
      </c>
      <c r="G315" s="1046" t="str">
        <f>+Administ!F20</f>
        <v>Huella de carbono</v>
      </c>
      <c r="H315" s="1046" t="str">
        <f>+Administ!G20</f>
        <v>EFECTIVIDAD</v>
      </c>
      <c r="I315" s="42" t="s">
        <v>68</v>
      </c>
      <c r="J315" s="59">
        <f>+Administ!I20</f>
        <v>0</v>
      </c>
      <c r="K315" s="59">
        <f>+Administ!J20</f>
        <v>0</v>
      </c>
      <c r="L315" s="59">
        <f>+Administ!K20</f>
        <v>0</v>
      </c>
      <c r="M315" s="59">
        <f>+Administ!L20</f>
        <v>0</v>
      </c>
      <c r="N315" s="59">
        <f>+Administ!M20</f>
        <v>0</v>
      </c>
      <c r="O315" s="59">
        <f>+Administ!N20</f>
        <v>10</v>
      </c>
      <c r="P315" s="59">
        <f>+Administ!O20</f>
        <v>0</v>
      </c>
      <c r="Q315" s="59">
        <f>+Administ!P20</f>
        <v>0</v>
      </c>
      <c r="R315" s="59">
        <f>+Administ!Q20</f>
        <v>30</v>
      </c>
      <c r="S315" s="59">
        <f>+Administ!R20</f>
        <v>0</v>
      </c>
      <c r="T315" s="59">
        <f>+Administ!S20</f>
        <v>0</v>
      </c>
      <c r="U315" s="59">
        <f>+Administ!T20</f>
        <v>10</v>
      </c>
      <c r="V315" s="60">
        <f t="shared" ref="V315:V316" si="179">SUM(J315:U315)</f>
        <v>50</v>
      </c>
      <c r="W315" s="1051">
        <f>+Administ!V20</f>
        <v>0.03</v>
      </c>
      <c r="X315" s="1052">
        <f>IF(OR(V316=0,W315=0),0,(V316/V315*W315))</f>
        <v>1.9800000000000002E-2</v>
      </c>
      <c r="Y315" s="1018"/>
      <c r="Z315" s="1018"/>
      <c r="AA315" s="1"/>
    </row>
    <row r="316" spans="1:27" ht="15.75" customHeight="1">
      <c r="A316" s="1018"/>
      <c r="B316" s="1018"/>
      <c r="C316" s="1018"/>
      <c r="D316" s="1018"/>
      <c r="E316" s="1018"/>
      <c r="F316" s="1018"/>
      <c r="G316" s="1018"/>
      <c r="H316" s="1018"/>
      <c r="I316" s="66" t="s">
        <v>69</v>
      </c>
      <c r="J316" s="61">
        <f>+Administ!I21</f>
        <v>0</v>
      </c>
      <c r="K316" s="61">
        <f>+Administ!J21</f>
        <v>0</v>
      </c>
      <c r="L316" s="61">
        <f>+Administ!K21</f>
        <v>0</v>
      </c>
      <c r="M316" s="61">
        <f>+Administ!L21</f>
        <v>0</v>
      </c>
      <c r="N316" s="61">
        <f>+Administ!M21</f>
        <v>0</v>
      </c>
      <c r="O316" s="61">
        <f>+Administ!N21</f>
        <v>1.6</v>
      </c>
      <c r="P316" s="61">
        <f>+Administ!O21</f>
        <v>0</v>
      </c>
      <c r="Q316" s="61">
        <f>+Administ!P21</f>
        <v>0</v>
      </c>
      <c r="R316" s="61">
        <f>+Administ!Q21</f>
        <v>18.399999999999999</v>
      </c>
      <c r="S316" s="61">
        <f>+Administ!R21</f>
        <v>0</v>
      </c>
      <c r="T316" s="61">
        <f>+Administ!S21</f>
        <v>0</v>
      </c>
      <c r="U316" s="61">
        <f>+Administ!T21</f>
        <v>13</v>
      </c>
      <c r="V316" s="62">
        <f t="shared" si="179"/>
        <v>33</v>
      </c>
      <c r="W316" s="1008"/>
      <c r="X316" s="1008"/>
      <c r="Y316" s="1018"/>
      <c r="Z316" s="1018"/>
      <c r="AA316" s="1"/>
    </row>
    <row r="317" spans="1:27" ht="15.75" customHeight="1">
      <c r="A317" s="1018"/>
      <c r="B317" s="1018"/>
      <c r="C317" s="1008"/>
      <c r="D317" s="1018"/>
      <c r="E317" s="1008"/>
      <c r="F317" s="1008"/>
      <c r="G317" s="1008"/>
      <c r="H317" s="1008"/>
      <c r="I317" s="51" t="s">
        <v>10</v>
      </c>
      <c r="J317" s="52">
        <f t="shared" ref="J317:V317" si="180">IF(OR(J315=0,J316=0),0,J316/J315)</f>
        <v>0</v>
      </c>
      <c r="K317" s="52">
        <f t="shared" si="180"/>
        <v>0</v>
      </c>
      <c r="L317" s="52">
        <f t="shared" si="180"/>
        <v>0</v>
      </c>
      <c r="M317" s="52">
        <f t="shared" si="180"/>
        <v>0</v>
      </c>
      <c r="N317" s="52">
        <f t="shared" si="180"/>
        <v>0</v>
      </c>
      <c r="O317" s="52">
        <f t="shared" si="180"/>
        <v>0.16</v>
      </c>
      <c r="P317" s="52">
        <f t="shared" si="180"/>
        <v>0</v>
      </c>
      <c r="Q317" s="52">
        <f t="shared" si="180"/>
        <v>0</v>
      </c>
      <c r="R317" s="52">
        <f t="shared" si="180"/>
        <v>0.61333333333333329</v>
      </c>
      <c r="S317" s="52">
        <f t="shared" si="180"/>
        <v>0</v>
      </c>
      <c r="T317" s="52">
        <f t="shared" si="180"/>
        <v>0</v>
      </c>
      <c r="U317" s="52">
        <f t="shared" si="180"/>
        <v>1.3</v>
      </c>
      <c r="V317" s="52">
        <f t="shared" si="180"/>
        <v>0.66</v>
      </c>
      <c r="W317" s="51"/>
      <c r="X317" s="51"/>
      <c r="Y317" s="1018"/>
      <c r="Z317" s="1018"/>
      <c r="AA317" s="1"/>
    </row>
    <row r="318" spans="1:27" ht="15.75" customHeight="1">
      <c r="A318" s="1018"/>
      <c r="B318" s="1018"/>
      <c r="C318" s="1046">
        <v>89</v>
      </c>
      <c r="D318" s="1018"/>
      <c r="E318" s="1046" t="str">
        <f>+Administ!D22</f>
        <v>Contratos</v>
      </c>
      <c r="F318" s="1046">
        <f>+Administ!E22</f>
        <v>100</v>
      </c>
      <c r="G318" s="1046" t="str">
        <f>+Administ!F22</f>
        <v>Inclusion de criterios ambientales en procesos contractuales</v>
      </c>
      <c r="H318" s="1046" t="str">
        <f>+Administ!G22</f>
        <v>EFECTIVIDAD</v>
      </c>
      <c r="I318" s="42" t="s">
        <v>68</v>
      </c>
      <c r="J318" s="43">
        <f>+Administ!I22</f>
        <v>0</v>
      </c>
      <c r="K318" s="43">
        <f>+Administ!J22</f>
        <v>0</v>
      </c>
      <c r="L318" s="43">
        <f>+Administ!K22</f>
        <v>0</v>
      </c>
      <c r="M318" s="43">
        <f>+Administ!L22</f>
        <v>0</v>
      </c>
      <c r="N318" s="43">
        <f>+Administ!M22</f>
        <v>0.5</v>
      </c>
      <c r="O318" s="43">
        <f>+Administ!N22</f>
        <v>0</v>
      </c>
      <c r="P318" s="43">
        <f>+Administ!O22</f>
        <v>0</v>
      </c>
      <c r="Q318" s="43">
        <f>+Administ!P22</f>
        <v>0</v>
      </c>
      <c r="R318" s="43">
        <f>+Administ!Q22</f>
        <v>0</v>
      </c>
      <c r="S318" s="43">
        <f>+Administ!R22</f>
        <v>0</v>
      </c>
      <c r="T318" s="43">
        <f>+Administ!S22</f>
        <v>0</v>
      </c>
      <c r="U318" s="43">
        <f>+Administ!T22</f>
        <v>0.5</v>
      </c>
      <c r="V318" s="57">
        <f t="shared" ref="V318:V319" si="181">SUM(J318:U318)</f>
        <v>1</v>
      </c>
      <c r="W318" s="1051">
        <f>+Administ!V22</f>
        <v>0.03</v>
      </c>
      <c r="X318" s="1052">
        <f>IF(OR(V319=0,W318=0),0,(V319/V318*W318))</f>
        <v>1.4999999999999999E-2</v>
      </c>
      <c r="Y318" s="1018"/>
      <c r="Z318" s="1018"/>
      <c r="AA318" s="1"/>
    </row>
    <row r="319" spans="1:27" ht="15.75" customHeight="1">
      <c r="A319" s="1018"/>
      <c r="B319" s="1018"/>
      <c r="C319" s="1018"/>
      <c r="D319" s="1018"/>
      <c r="E319" s="1018"/>
      <c r="F319" s="1018"/>
      <c r="G319" s="1018"/>
      <c r="H319" s="1018"/>
      <c r="I319" s="66" t="s">
        <v>69</v>
      </c>
      <c r="J319" s="47">
        <f>+Administ!I23</f>
        <v>0</v>
      </c>
      <c r="K319" s="47">
        <f>+Administ!J23</f>
        <v>0</v>
      </c>
      <c r="L319" s="47">
        <f>+Administ!K23</f>
        <v>0</v>
      </c>
      <c r="M319" s="47">
        <f>+Administ!L23</f>
        <v>0</v>
      </c>
      <c r="N319" s="47">
        <f>+Administ!M23</f>
        <v>0</v>
      </c>
      <c r="O319" s="47">
        <f>+Administ!N23</f>
        <v>0</v>
      </c>
      <c r="P319" s="47">
        <f>+Administ!O23</f>
        <v>0</v>
      </c>
      <c r="Q319" s="47">
        <f>+Administ!P23</f>
        <v>0</v>
      </c>
      <c r="R319" s="47">
        <f>+Administ!Q23</f>
        <v>0</v>
      </c>
      <c r="S319" s="47" t="str">
        <f>+Administ!R23</f>
        <v>0.00%</v>
      </c>
      <c r="T319" s="47">
        <f>+Administ!S23</f>
        <v>0</v>
      </c>
      <c r="U319" s="47">
        <f>+Administ!T23</f>
        <v>0.5</v>
      </c>
      <c r="V319" s="58">
        <f t="shared" si="181"/>
        <v>0.5</v>
      </c>
      <c r="W319" s="1008"/>
      <c r="X319" s="1008"/>
      <c r="Y319" s="1018"/>
      <c r="Z319" s="1018"/>
      <c r="AA319" s="1"/>
    </row>
    <row r="320" spans="1:27" ht="15.75" customHeight="1">
      <c r="A320" s="1018"/>
      <c r="B320" s="1018"/>
      <c r="C320" s="1008"/>
      <c r="D320" s="1018"/>
      <c r="E320" s="1008"/>
      <c r="F320" s="1008"/>
      <c r="G320" s="1008"/>
      <c r="H320" s="1008"/>
      <c r="I320" s="51" t="s">
        <v>10</v>
      </c>
      <c r="J320" s="52">
        <f t="shared" ref="J320:V320" si="182">IF(OR(J318=0,J319=0),0,J319/J318)</f>
        <v>0</v>
      </c>
      <c r="K320" s="52">
        <f t="shared" si="182"/>
        <v>0</v>
      </c>
      <c r="L320" s="52">
        <f t="shared" si="182"/>
        <v>0</v>
      </c>
      <c r="M320" s="52">
        <f t="shared" si="182"/>
        <v>0</v>
      </c>
      <c r="N320" s="52">
        <f t="shared" si="182"/>
        <v>0</v>
      </c>
      <c r="O320" s="52">
        <f t="shared" si="182"/>
        <v>0</v>
      </c>
      <c r="P320" s="52">
        <f t="shared" si="182"/>
        <v>0</v>
      </c>
      <c r="Q320" s="52">
        <f t="shared" si="182"/>
        <v>0</v>
      </c>
      <c r="R320" s="52">
        <f t="shared" si="182"/>
        <v>0</v>
      </c>
      <c r="S320" s="52">
        <f t="shared" si="182"/>
        <v>0</v>
      </c>
      <c r="T320" s="52">
        <f t="shared" si="182"/>
        <v>0</v>
      </c>
      <c r="U320" s="52">
        <f t="shared" si="182"/>
        <v>1</v>
      </c>
      <c r="V320" s="52">
        <f t="shared" si="182"/>
        <v>0.5</v>
      </c>
      <c r="W320" s="51"/>
      <c r="X320" s="51"/>
      <c r="Y320" s="1018"/>
      <c r="Z320" s="1018"/>
      <c r="AA320" s="1"/>
    </row>
    <row r="321" spans="1:27" ht="15.75" customHeight="1">
      <c r="A321" s="1018"/>
      <c r="B321" s="1018"/>
      <c r="C321" s="1046">
        <v>90</v>
      </c>
      <c r="D321" s="1018"/>
      <c r="E321" s="1046" t="str">
        <f>+Administ!D24</f>
        <v>Metros cubicos</v>
      </c>
      <c r="F321" s="1049" t="str">
        <f>+Administ!E24</f>
        <v>1356.20</v>
      </c>
      <c r="G321" s="1046" t="str">
        <f>+Administ!F24</f>
        <v>Consumo de agua (m3) Sede Central</v>
      </c>
      <c r="H321" s="1046" t="str">
        <f>+Administ!G24</f>
        <v>EFECTIVIDAD</v>
      </c>
      <c r="I321" s="42" t="s">
        <v>68</v>
      </c>
      <c r="J321" s="44">
        <f>+Administ!I24</f>
        <v>0</v>
      </c>
      <c r="K321" s="44">
        <f>+Administ!J24</f>
        <v>0</v>
      </c>
      <c r="L321" s="44">
        <f>+Administ!K24</f>
        <v>0</v>
      </c>
      <c r="M321" s="44">
        <f>+Administ!L24</f>
        <v>0</v>
      </c>
      <c r="N321" s="44">
        <f>+Administ!M24</f>
        <v>0</v>
      </c>
      <c r="O321" s="44">
        <f>+Administ!N24</f>
        <v>1356.2</v>
      </c>
      <c r="P321" s="44" t="str">
        <f>+Administ!O24</f>
        <v>0.00</v>
      </c>
      <c r="Q321" s="44">
        <f>+Administ!P24</f>
        <v>0</v>
      </c>
      <c r="R321" s="44">
        <f>+Administ!Q24</f>
        <v>0</v>
      </c>
      <c r="S321" s="44">
        <f>+Administ!R24</f>
        <v>0</v>
      </c>
      <c r="T321" s="44">
        <f>+Administ!S24</f>
        <v>0</v>
      </c>
      <c r="U321" s="44">
        <f>+Administ!T24</f>
        <v>1356.2</v>
      </c>
      <c r="V321" s="45">
        <f t="shared" ref="V321:V322" si="183">SUM(J321:U321)</f>
        <v>2712.4</v>
      </c>
      <c r="W321" s="1051">
        <f>+Administ!V24</f>
        <v>0.04</v>
      </c>
      <c r="X321" s="1052">
        <f>IF(OR(V322=0,W321=0),0,(V322/V321*W321))</f>
        <v>4.338593127857248E-2</v>
      </c>
      <c r="Y321" s="1018"/>
      <c r="Z321" s="1018"/>
      <c r="AA321" s="1"/>
    </row>
    <row r="322" spans="1:27" ht="15.75" customHeight="1">
      <c r="A322" s="1018"/>
      <c r="B322" s="1018"/>
      <c r="C322" s="1018"/>
      <c r="D322" s="1018"/>
      <c r="E322" s="1018"/>
      <c r="F322" s="1018"/>
      <c r="G322" s="1018"/>
      <c r="H322" s="1018"/>
      <c r="I322" s="66" t="s">
        <v>69</v>
      </c>
      <c r="J322" s="48">
        <f>+Administ!I25</f>
        <v>0</v>
      </c>
      <c r="K322" s="48">
        <f>+Administ!J25</f>
        <v>0</v>
      </c>
      <c r="L322" s="48">
        <f>+Administ!K25</f>
        <v>0</v>
      </c>
      <c r="M322" s="48">
        <f>+Administ!L25</f>
        <v>0</v>
      </c>
      <c r="N322" s="48">
        <f>+Administ!M25</f>
        <v>0</v>
      </c>
      <c r="O322" s="48">
        <f>+Administ!N25</f>
        <v>1446</v>
      </c>
      <c r="P322" s="48">
        <f>+Administ!O25</f>
        <v>0</v>
      </c>
      <c r="Q322" s="48">
        <f>+Administ!P25</f>
        <v>0</v>
      </c>
      <c r="R322" s="48">
        <f>+Administ!Q25</f>
        <v>0</v>
      </c>
      <c r="S322" s="48" t="str">
        <f>+Administ!R25</f>
        <v>0.00</v>
      </c>
      <c r="T322" s="48">
        <f>+Administ!S25</f>
        <v>0</v>
      </c>
      <c r="U322" s="48">
        <f>+Administ!T25</f>
        <v>1496</v>
      </c>
      <c r="V322" s="50">
        <f t="shared" si="183"/>
        <v>2942</v>
      </c>
      <c r="W322" s="1008"/>
      <c r="X322" s="1008"/>
      <c r="Y322" s="1018"/>
      <c r="Z322" s="1018"/>
      <c r="AA322" s="1"/>
    </row>
    <row r="323" spans="1:27" ht="15.75" customHeight="1">
      <c r="A323" s="1018"/>
      <c r="B323" s="1018"/>
      <c r="C323" s="1008"/>
      <c r="D323" s="1018"/>
      <c r="E323" s="1008"/>
      <c r="F323" s="1008"/>
      <c r="G323" s="1008"/>
      <c r="H323" s="1008"/>
      <c r="I323" s="51" t="s">
        <v>10</v>
      </c>
      <c r="J323" s="52">
        <f t="shared" ref="J323:V323" si="184">IF(OR(J321=0,J322=0),0,J322/J321)</f>
        <v>0</v>
      </c>
      <c r="K323" s="52">
        <f t="shared" si="184"/>
        <v>0</v>
      </c>
      <c r="L323" s="52">
        <f t="shared" si="184"/>
        <v>0</v>
      </c>
      <c r="M323" s="52">
        <f t="shared" si="184"/>
        <v>0</v>
      </c>
      <c r="N323" s="52">
        <f t="shared" si="184"/>
        <v>0</v>
      </c>
      <c r="O323" s="52">
        <f t="shared" si="184"/>
        <v>1.0662144226515262</v>
      </c>
      <c r="P323" s="52">
        <f t="shared" si="184"/>
        <v>0</v>
      </c>
      <c r="Q323" s="52">
        <f t="shared" si="184"/>
        <v>0</v>
      </c>
      <c r="R323" s="52">
        <f t="shared" si="184"/>
        <v>0</v>
      </c>
      <c r="S323" s="52">
        <f t="shared" si="184"/>
        <v>0</v>
      </c>
      <c r="T323" s="52">
        <f t="shared" si="184"/>
        <v>0</v>
      </c>
      <c r="U323" s="52">
        <f t="shared" si="184"/>
        <v>1.1030821412770977</v>
      </c>
      <c r="V323" s="52">
        <f t="shared" si="184"/>
        <v>1.084648281964312</v>
      </c>
      <c r="W323" s="51"/>
      <c r="X323" s="51"/>
      <c r="Y323" s="1018"/>
      <c r="Z323" s="1018"/>
      <c r="AA323" s="1"/>
    </row>
    <row r="324" spans="1:27" ht="15.75" customHeight="1">
      <c r="A324" s="1018"/>
      <c r="B324" s="1018"/>
      <c r="C324" s="1046">
        <v>91</v>
      </c>
      <c r="D324" s="1018"/>
      <c r="E324" s="1046" t="str">
        <f>+Administ!D26</f>
        <v>Kilovatios hora</v>
      </c>
      <c r="F324" s="1050">
        <f>+Administ!E26</f>
        <v>150289</v>
      </c>
      <c r="G324" s="1046" t="str">
        <f>+Administ!F26</f>
        <v>Consumo de energía (Kw/h) de Sede Central</v>
      </c>
      <c r="H324" s="1046" t="str">
        <f>+Administ!G26</f>
        <v>EFECTIVIDAD</v>
      </c>
      <c r="I324" s="42" t="s">
        <v>68</v>
      </c>
      <c r="J324" s="59">
        <f>+Administ!I26</f>
        <v>0</v>
      </c>
      <c r="K324" s="59">
        <f>+Administ!J26</f>
        <v>0</v>
      </c>
      <c r="L324" s="59">
        <f>+Administ!K26</f>
        <v>150289</v>
      </c>
      <c r="M324" s="59">
        <f>+Administ!L26</f>
        <v>0</v>
      </c>
      <c r="N324" s="59">
        <f>+Administ!M26</f>
        <v>0</v>
      </c>
      <c r="O324" s="59">
        <f>+Administ!N26</f>
        <v>150289</v>
      </c>
      <c r="P324" s="59">
        <f>+Administ!O26</f>
        <v>0</v>
      </c>
      <c r="Q324" s="59">
        <f>+Administ!P26</f>
        <v>0</v>
      </c>
      <c r="R324" s="59">
        <f>+Administ!Q26</f>
        <v>150289</v>
      </c>
      <c r="S324" s="59">
        <f>+Administ!R26</f>
        <v>0</v>
      </c>
      <c r="T324" s="59">
        <f>+Administ!S26</f>
        <v>0</v>
      </c>
      <c r="U324" s="59">
        <f>+Administ!T26</f>
        <v>150289</v>
      </c>
      <c r="V324" s="60">
        <f t="shared" ref="V324:V325" si="185">SUM(J324:U324)</f>
        <v>601156</v>
      </c>
      <c r="W324" s="1051">
        <f>+Administ!V26</f>
        <v>0.04</v>
      </c>
      <c r="X324" s="1052">
        <f>IF(OR(V325=0,W324=0),0,(V325/V324*W324))</f>
        <v>3.8340730193161178E-2</v>
      </c>
      <c r="Y324" s="1018"/>
      <c r="Z324" s="1018"/>
      <c r="AA324" s="1"/>
    </row>
    <row r="325" spans="1:27" ht="15.75" customHeight="1">
      <c r="A325" s="1018"/>
      <c r="B325" s="1018"/>
      <c r="C325" s="1018"/>
      <c r="D325" s="1018"/>
      <c r="E325" s="1018"/>
      <c r="F325" s="1018"/>
      <c r="G325" s="1018"/>
      <c r="H325" s="1018"/>
      <c r="I325" s="66" t="s">
        <v>69</v>
      </c>
      <c r="J325" s="61">
        <f>+Administ!I27</f>
        <v>0</v>
      </c>
      <c r="K325" s="61">
        <f>+Administ!J27</f>
        <v>0</v>
      </c>
      <c r="L325" s="61">
        <f>+Administ!K27</f>
        <v>131119</v>
      </c>
      <c r="M325" s="61">
        <f>+Administ!L27</f>
        <v>0</v>
      </c>
      <c r="N325" s="61">
        <f>+Administ!M27</f>
        <v>0</v>
      </c>
      <c r="O325" s="61">
        <f>+Administ!N27</f>
        <v>150400</v>
      </c>
      <c r="P325" s="61">
        <f>+Administ!O27</f>
        <v>0</v>
      </c>
      <c r="Q325" s="61">
        <f>+Administ!P27</f>
        <v>0</v>
      </c>
      <c r="R325" s="61">
        <f>+Administ!Q27</f>
        <v>152000</v>
      </c>
      <c r="S325" s="61" t="str">
        <f>+Administ!R27</f>
        <v>0.00</v>
      </c>
      <c r="T325" s="61">
        <f>+Administ!S27</f>
        <v>0</v>
      </c>
      <c r="U325" s="61">
        <f>+Administ!T27</f>
        <v>142700</v>
      </c>
      <c r="V325" s="62">
        <f t="shared" si="185"/>
        <v>576219</v>
      </c>
      <c r="W325" s="1008"/>
      <c r="X325" s="1008"/>
      <c r="Y325" s="1018"/>
      <c r="Z325" s="1018"/>
      <c r="AA325" s="1"/>
    </row>
    <row r="326" spans="1:27" ht="15.75" customHeight="1">
      <c r="A326" s="1018"/>
      <c r="B326" s="1018"/>
      <c r="C326" s="1008"/>
      <c r="D326" s="1008"/>
      <c r="E326" s="1008"/>
      <c r="F326" s="1008"/>
      <c r="G326" s="1008"/>
      <c r="H326" s="1008"/>
      <c r="I326" s="51" t="s">
        <v>10</v>
      </c>
      <c r="J326" s="52">
        <f t="shared" ref="J326:V326" si="186">IF(OR(J324=0,J325=0),0,J325/J324)</f>
        <v>0</v>
      </c>
      <c r="K326" s="52">
        <f t="shared" si="186"/>
        <v>0</v>
      </c>
      <c r="L326" s="52">
        <f t="shared" si="186"/>
        <v>0.87244575451297168</v>
      </c>
      <c r="M326" s="52">
        <f t="shared" si="186"/>
        <v>0</v>
      </c>
      <c r="N326" s="52">
        <f t="shared" si="186"/>
        <v>0</v>
      </c>
      <c r="O326" s="52">
        <f t="shared" si="186"/>
        <v>1.0007385770082973</v>
      </c>
      <c r="P326" s="52">
        <f t="shared" si="186"/>
        <v>0</v>
      </c>
      <c r="Q326" s="52">
        <f t="shared" si="186"/>
        <v>0</v>
      </c>
      <c r="R326" s="52">
        <f t="shared" si="186"/>
        <v>1.0113847320828537</v>
      </c>
      <c r="S326" s="52">
        <f t="shared" si="186"/>
        <v>0</v>
      </c>
      <c r="T326" s="52">
        <f t="shared" si="186"/>
        <v>0</v>
      </c>
      <c r="U326" s="52">
        <f t="shared" si="186"/>
        <v>0.94950395571199486</v>
      </c>
      <c r="V326" s="52">
        <f t="shared" si="186"/>
        <v>0.95851825482902941</v>
      </c>
      <c r="W326" s="51"/>
      <c r="X326" s="51"/>
      <c r="Y326" s="1018"/>
      <c r="Z326" s="1018"/>
      <c r="AA326" s="1"/>
    </row>
    <row r="327" spans="1:27" ht="15" customHeight="1">
      <c r="A327" s="1018"/>
      <c r="B327" s="1018"/>
      <c r="C327" s="1046">
        <v>92</v>
      </c>
      <c r="D327" s="1046" t="str">
        <f>+Administ!A40</f>
        <v>Plan de seguridad vial implementado</v>
      </c>
      <c r="E327" s="1046" t="str">
        <f>+Administ!D40</f>
        <v>Porcentaje</v>
      </c>
      <c r="F327" s="1046">
        <f>+Administ!E40</f>
        <v>100</v>
      </c>
      <c r="G327" s="1046" t="str">
        <f>+Administ!F40</f>
        <v>Porcentaje de avance en la implementacion del Plan de Seguridad Vial</v>
      </c>
      <c r="H327" s="1046" t="str">
        <f>+Administ!G40</f>
        <v>EFICACIA</v>
      </c>
      <c r="I327" s="42" t="s">
        <v>68</v>
      </c>
      <c r="J327" s="43">
        <f>+Administ!I40</f>
        <v>0</v>
      </c>
      <c r="K327" s="43">
        <f>+Administ!J40</f>
        <v>0</v>
      </c>
      <c r="L327" s="43">
        <f>+Administ!K40</f>
        <v>0.1</v>
      </c>
      <c r="M327" s="43">
        <f>+Administ!L40</f>
        <v>0.1</v>
      </c>
      <c r="N327" s="43">
        <f>+Administ!M40</f>
        <v>0.1</v>
      </c>
      <c r="O327" s="43">
        <f>+Administ!N40</f>
        <v>0.1</v>
      </c>
      <c r="P327" s="43">
        <f>+Administ!O40</f>
        <v>0.1</v>
      </c>
      <c r="Q327" s="43">
        <f>+Administ!P40</f>
        <v>0.1</v>
      </c>
      <c r="R327" s="43">
        <f>+Administ!Q40</f>
        <v>0.1</v>
      </c>
      <c r="S327" s="43">
        <f>+Administ!R40</f>
        <v>0.1</v>
      </c>
      <c r="T327" s="43">
        <f>+Administ!S40</f>
        <v>0.1</v>
      </c>
      <c r="U327" s="43">
        <f>+Administ!T40</f>
        <v>0.1</v>
      </c>
      <c r="V327" s="57">
        <f t="shared" ref="V327:V328" si="187">SUM(J327:U327)</f>
        <v>0.99999999999999989</v>
      </c>
      <c r="W327" s="1051">
        <f>+Administ!V40</f>
        <v>0.2</v>
      </c>
      <c r="X327" s="1052">
        <f>IF(OR(V328=0,W327=0),0,(V328/V327*W327))</f>
        <v>0.2</v>
      </c>
      <c r="Y327" s="1018"/>
      <c r="Z327" s="1018"/>
      <c r="AA327" s="1"/>
    </row>
    <row r="328" spans="1:27" ht="15.75" customHeight="1">
      <c r="A328" s="1018"/>
      <c r="B328" s="1018"/>
      <c r="C328" s="1018"/>
      <c r="D328" s="1018"/>
      <c r="E328" s="1018"/>
      <c r="F328" s="1018"/>
      <c r="G328" s="1018"/>
      <c r="H328" s="1018"/>
      <c r="I328" s="66" t="s">
        <v>69</v>
      </c>
      <c r="J328" s="47">
        <f>+Administ!I41</f>
        <v>0</v>
      </c>
      <c r="K328" s="47">
        <f>+Administ!J41</f>
        <v>0</v>
      </c>
      <c r="L328" s="47">
        <f>+Administ!K41</f>
        <v>0.1</v>
      </c>
      <c r="M328" s="47">
        <f>+Administ!L41</f>
        <v>0.1</v>
      </c>
      <c r="N328" s="47">
        <f>+Administ!M41</f>
        <v>0.1</v>
      </c>
      <c r="O328" s="47">
        <f>+Administ!N41</f>
        <v>0.1</v>
      </c>
      <c r="P328" s="47">
        <f>+Administ!O41</f>
        <v>0.1</v>
      </c>
      <c r="Q328" s="47">
        <f>+Administ!P41</f>
        <v>0.1</v>
      </c>
      <c r="R328" s="47">
        <f>+Administ!Q41</f>
        <v>0.1</v>
      </c>
      <c r="S328" s="47">
        <f>+Administ!R41</f>
        <v>0.1</v>
      </c>
      <c r="T328" s="47">
        <f>+Administ!S41</f>
        <v>0.1</v>
      </c>
      <c r="U328" s="47">
        <f>+Administ!T41</f>
        <v>0.1</v>
      </c>
      <c r="V328" s="58">
        <f t="shared" si="187"/>
        <v>0.99999999999999989</v>
      </c>
      <c r="W328" s="1008"/>
      <c r="X328" s="1008"/>
      <c r="Y328" s="1018"/>
      <c r="Z328" s="1018"/>
      <c r="AA328" s="1"/>
    </row>
    <row r="329" spans="1:27" ht="15.75" customHeight="1">
      <c r="A329" s="1018"/>
      <c r="B329" s="1018"/>
      <c r="C329" s="1008"/>
      <c r="D329" s="1008"/>
      <c r="E329" s="1008"/>
      <c r="F329" s="1008"/>
      <c r="G329" s="1008"/>
      <c r="H329" s="1008"/>
      <c r="I329" s="51" t="s">
        <v>10</v>
      </c>
      <c r="J329" s="52">
        <f t="shared" ref="J329:V329" si="188">IF(OR(J327=0,J328=0),0,J328/J327)</f>
        <v>0</v>
      </c>
      <c r="K329" s="52">
        <f t="shared" si="188"/>
        <v>0</v>
      </c>
      <c r="L329" s="52">
        <f t="shared" si="188"/>
        <v>1</v>
      </c>
      <c r="M329" s="52">
        <f t="shared" si="188"/>
        <v>1</v>
      </c>
      <c r="N329" s="52">
        <f t="shared" si="188"/>
        <v>1</v>
      </c>
      <c r="O329" s="52">
        <f t="shared" si="188"/>
        <v>1</v>
      </c>
      <c r="P329" s="52">
        <f t="shared" si="188"/>
        <v>1</v>
      </c>
      <c r="Q329" s="52">
        <f t="shared" si="188"/>
        <v>1</v>
      </c>
      <c r="R329" s="52">
        <f t="shared" si="188"/>
        <v>1</v>
      </c>
      <c r="S329" s="52">
        <f t="shared" si="188"/>
        <v>1</v>
      </c>
      <c r="T329" s="52">
        <f t="shared" si="188"/>
        <v>1</v>
      </c>
      <c r="U329" s="52">
        <f t="shared" si="188"/>
        <v>1</v>
      </c>
      <c r="V329" s="52">
        <f t="shared" si="188"/>
        <v>1</v>
      </c>
      <c r="W329" s="51"/>
      <c r="X329" s="51"/>
      <c r="Y329" s="1018"/>
      <c r="Z329" s="1018"/>
      <c r="AA329" s="1"/>
    </row>
    <row r="330" spans="1:27" ht="21" customHeight="1">
      <c r="A330" s="1018"/>
      <c r="B330" s="1018"/>
      <c r="C330" s="1046">
        <v>93</v>
      </c>
      <c r="D330" s="1046" t="str">
        <f>+Administ!A54</f>
        <v>Fortalecimiento de la infraestructura fìsica del IGAC a nivel nacional</v>
      </c>
      <c r="E330" s="1046" t="str">
        <f>+Administ!D54</f>
        <v>Porcentaje</v>
      </c>
      <c r="F330" s="1046">
        <f>+Administ!E54</f>
        <v>45</v>
      </c>
      <c r="G330" s="1046" t="str">
        <f>+Administ!F54</f>
        <v>% de Avance del proyecto de Fortalecimiento de la infraestructura física del IGAC a nivel Nacional.</v>
      </c>
      <c r="H330" s="1046" t="str">
        <f>+Administ!G54</f>
        <v>EFICACIA</v>
      </c>
      <c r="I330" s="42" t="s">
        <v>68</v>
      </c>
      <c r="J330" s="59">
        <f>+Administ!I54</f>
        <v>0</v>
      </c>
      <c r="K330" s="59">
        <f>+Administ!J54</f>
        <v>0</v>
      </c>
      <c r="L330" s="59">
        <f>+Administ!K54</f>
        <v>5</v>
      </c>
      <c r="M330" s="59">
        <f>+Administ!L54</f>
        <v>7</v>
      </c>
      <c r="N330" s="59">
        <f>+Administ!M54</f>
        <v>8</v>
      </c>
      <c r="O330" s="59">
        <f>+Administ!N54</f>
        <v>6</v>
      </c>
      <c r="P330" s="59">
        <f>+Administ!O54</f>
        <v>5</v>
      </c>
      <c r="Q330" s="59">
        <f>+Administ!P54</f>
        <v>4</v>
      </c>
      <c r="R330" s="59">
        <f>+Administ!Q54</f>
        <v>3</v>
      </c>
      <c r="S330" s="59">
        <f>+Administ!R54</f>
        <v>3</v>
      </c>
      <c r="T330" s="59">
        <f>+Administ!S54</f>
        <v>3</v>
      </c>
      <c r="U330" s="59">
        <f>+Administ!T54</f>
        <v>2</v>
      </c>
      <c r="V330" s="60">
        <f t="shared" ref="V330:V331" si="189">SUM(J330:U330)</f>
        <v>46</v>
      </c>
      <c r="W330" s="1051">
        <f>+Administ!V54</f>
        <v>0.4</v>
      </c>
      <c r="X330" s="1052">
        <f>IF(OR(V331=0,W330=0),0,(V331/V330*W330))</f>
        <v>0.4</v>
      </c>
      <c r="Y330" s="1018"/>
      <c r="Z330" s="1018"/>
      <c r="AA330" s="1"/>
    </row>
    <row r="331" spans="1:27" ht="21" customHeight="1">
      <c r="A331" s="1018"/>
      <c r="B331" s="1018"/>
      <c r="C331" s="1018"/>
      <c r="D331" s="1018"/>
      <c r="E331" s="1018"/>
      <c r="F331" s="1018"/>
      <c r="G331" s="1018"/>
      <c r="H331" s="1018"/>
      <c r="I331" s="66" t="s">
        <v>69</v>
      </c>
      <c r="J331" s="61">
        <f>+Administ!I55</f>
        <v>0</v>
      </c>
      <c r="K331" s="61">
        <f>+Administ!J55</f>
        <v>0</v>
      </c>
      <c r="L331" s="61">
        <f>+Administ!K55</f>
        <v>5</v>
      </c>
      <c r="M331" s="61">
        <f>+Administ!L55</f>
        <v>7</v>
      </c>
      <c r="N331" s="61">
        <f>+Administ!M55</f>
        <v>8</v>
      </c>
      <c r="O331" s="61">
        <f>+Administ!N55</f>
        <v>6</v>
      </c>
      <c r="P331" s="61">
        <f>+Administ!O55</f>
        <v>5</v>
      </c>
      <c r="Q331" s="61">
        <f>+Administ!P55</f>
        <v>4</v>
      </c>
      <c r="R331" s="61">
        <f>+Administ!Q55</f>
        <v>3</v>
      </c>
      <c r="S331" s="61">
        <f>+Administ!R55</f>
        <v>3</v>
      </c>
      <c r="T331" s="61">
        <f>+Administ!S55</f>
        <v>3</v>
      </c>
      <c r="U331" s="61">
        <f>+Administ!T55</f>
        <v>2</v>
      </c>
      <c r="V331" s="62">
        <f t="shared" si="189"/>
        <v>46</v>
      </c>
      <c r="W331" s="1008"/>
      <c r="X331" s="1008"/>
      <c r="Y331" s="1018"/>
      <c r="Z331" s="1018"/>
      <c r="AA331" s="1"/>
    </row>
    <row r="332" spans="1:27" ht="15.75" customHeight="1">
      <c r="A332" s="1008"/>
      <c r="B332" s="1008"/>
      <c r="C332" s="1008"/>
      <c r="D332" s="1008"/>
      <c r="E332" s="1008"/>
      <c r="F332" s="1008"/>
      <c r="G332" s="1008"/>
      <c r="H332" s="1008"/>
      <c r="I332" s="51" t="s">
        <v>10</v>
      </c>
      <c r="J332" s="52">
        <f t="shared" ref="J332:V332" si="190">IF(OR(J330=0,J331=0),0,J331/J330)</f>
        <v>0</v>
      </c>
      <c r="K332" s="52">
        <f t="shared" si="190"/>
        <v>0</v>
      </c>
      <c r="L332" s="52">
        <f t="shared" si="190"/>
        <v>1</v>
      </c>
      <c r="M332" s="52">
        <f t="shared" si="190"/>
        <v>1</v>
      </c>
      <c r="N332" s="52">
        <f t="shared" si="190"/>
        <v>1</v>
      </c>
      <c r="O332" s="52">
        <f t="shared" si="190"/>
        <v>1</v>
      </c>
      <c r="P332" s="52">
        <f t="shared" si="190"/>
        <v>1</v>
      </c>
      <c r="Q332" s="52">
        <f t="shared" si="190"/>
        <v>1</v>
      </c>
      <c r="R332" s="52">
        <f t="shared" si="190"/>
        <v>1</v>
      </c>
      <c r="S332" s="52">
        <f t="shared" si="190"/>
        <v>1</v>
      </c>
      <c r="T332" s="52">
        <f t="shared" si="190"/>
        <v>1</v>
      </c>
      <c r="U332" s="52">
        <f t="shared" si="190"/>
        <v>1</v>
      </c>
      <c r="V332" s="52">
        <f t="shared" si="190"/>
        <v>1</v>
      </c>
      <c r="W332" s="51"/>
      <c r="X332" s="51"/>
      <c r="Y332" s="1008"/>
      <c r="Z332" s="1008"/>
      <c r="AA332" s="1"/>
    </row>
    <row r="333" spans="1:27" ht="21" customHeight="1">
      <c r="A333" s="35" t="s">
        <v>1</v>
      </c>
      <c r="B333" s="36" t="s">
        <v>52</v>
      </c>
      <c r="C333" s="35"/>
      <c r="D333" s="35" t="s">
        <v>2</v>
      </c>
      <c r="E333" s="35" t="s">
        <v>3</v>
      </c>
      <c r="F333" s="35" t="s">
        <v>4</v>
      </c>
      <c r="G333" s="35" t="s">
        <v>5</v>
      </c>
      <c r="H333" s="37" t="s">
        <v>6</v>
      </c>
      <c r="I333" s="35" t="s">
        <v>53</v>
      </c>
      <c r="J333" s="35" t="s">
        <v>54</v>
      </c>
      <c r="K333" s="35" t="s">
        <v>55</v>
      </c>
      <c r="L333" s="35" t="s">
        <v>56</v>
      </c>
      <c r="M333" s="35" t="s">
        <v>57</v>
      </c>
      <c r="N333" s="35" t="s">
        <v>58</v>
      </c>
      <c r="O333" s="35" t="s">
        <v>59</v>
      </c>
      <c r="P333" s="35" t="s">
        <v>60</v>
      </c>
      <c r="Q333" s="35" t="s">
        <v>61</v>
      </c>
      <c r="R333" s="35" t="s">
        <v>62</v>
      </c>
      <c r="S333" s="35" t="s">
        <v>63</v>
      </c>
      <c r="T333" s="35" t="s">
        <v>64</v>
      </c>
      <c r="U333" s="35" t="s">
        <v>65</v>
      </c>
      <c r="V333" s="35" t="s">
        <v>66</v>
      </c>
      <c r="W333" s="38" t="s">
        <v>52</v>
      </c>
      <c r="X333" s="39" t="s">
        <v>44</v>
      </c>
      <c r="Y333" s="40" t="s">
        <v>45</v>
      </c>
      <c r="Z333" s="41" t="s">
        <v>67</v>
      </c>
      <c r="AA333" s="1"/>
    </row>
    <row r="334" spans="1:27" ht="23.25" customHeight="1">
      <c r="A334" s="1062" t="str">
        <f>Contrat!D4</f>
        <v>GESTIÓN CONTRACTUAL</v>
      </c>
      <c r="B334" s="1063">
        <f>Contrat!W4</f>
        <v>4.4900000000000002E-2</v>
      </c>
      <c r="C334" s="1046">
        <v>95</v>
      </c>
      <c r="D334" s="1046" t="str">
        <f>+Contrat!A12</f>
        <v>Adelantar los procesos de contratación</v>
      </c>
      <c r="E334" s="1046" t="str">
        <f>+Contrat!D12</f>
        <v>Unidades</v>
      </c>
      <c r="F334" s="1046">
        <f>+Contrat!E12</f>
        <v>100</v>
      </c>
      <c r="G334" s="1046" t="str">
        <f>+Contrat!F12</f>
        <v>Adelantar los procesos de contratación</v>
      </c>
      <c r="H334" s="1046" t="str">
        <f>+Contrat!G12</f>
        <v>EFICACIA</v>
      </c>
      <c r="I334" s="42" t="s">
        <v>68</v>
      </c>
      <c r="J334" s="43">
        <f>+Contrat!I12</f>
        <v>0.37</v>
      </c>
      <c r="K334" s="43">
        <f>+Contrat!J12</f>
        <v>1.6E-2</v>
      </c>
      <c r="L334" s="43">
        <f>+Contrat!K12</f>
        <v>2.7999999999999997E-2</v>
      </c>
      <c r="M334" s="43">
        <f>+Contrat!L12</f>
        <v>6.3E-2</v>
      </c>
      <c r="N334" s="43">
        <f>+Contrat!M12</f>
        <v>0.06</v>
      </c>
      <c r="O334" s="43">
        <f>+Contrat!N12</f>
        <v>0.16</v>
      </c>
      <c r="P334" s="43">
        <f>+Contrat!O12</f>
        <v>0.04</v>
      </c>
      <c r="Q334" s="43">
        <f>+Contrat!P12</f>
        <v>7.2999999999999995E-2</v>
      </c>
      <c r="R334" s="43">
        <f>+Contrat!Q12</f>
        <v>0.04</v>
      </c>
      <c r="S334" s="43">
        <f>+Contrat!R12</f>
        <v>0.04</v>
      </c>
      <c r="T334" s="43">
        <f>+Contrat!S12</f>
        <v>4.5999999999999999E-2</v>
      </c>
      <c r="U334" s="43">
        <f>+Contrat!T12</f>
        <v>6.4000000000000001E-2</v>
      </c>
      <c r="V334" s="57">
        <f t="shared" ref="V334:V335" si="191">SUM(J334:U334)</f>
        <v>1.0000000000000002</v>
      </c>
      <c r="W334" s="1051">
        <f>+Contrat!V12</f>
        <v>0.7</v>
      </c>
      <c r="X334" s="1052">
        <f>IF(OR(V335=0,W334=0),0,(V335/V334*W334))</f>
        <v>0.7</v>
      </c>
      <c r="Y334" s="1054">
        <f>+X334+X337+X340</f>
        <v>0.95279999999999987</v>
      </c>
      <c r="Z334" s="1055">
        <f>Y334*B334</f>
        <v>4.2780719999999994E-2</v>
      </c>
      <c r="AA334" s="1"/>
    </row>
    <row r="335" spans="1:27" ht="23.25" customHeight="1">
      <c r="A335" s="1018"/>
      <c r="B335" s="1018"/>
      <c r="C335" s="1018"/>
      <c r="D335" s="1018"/>
      <c r="E335" s="1018"/>
      <c r="F335" s="1018"/>
      <c r="G335" s="1018"/>
      <c r="H335" s="1018"/>
      <c r="I335" s="66" t="s">
        <v>69</v>
      </c>
      <c r="J335" s="47">
        <f>+Contrat!I13</f>
        <v>0.37</v>
      </c>
      <c r="K335" s="47">
        <f>+Contrat!J13</f>
        <v>1.6E-2</v>
      </c>
      <c r="L335" s="47">
        <f>+Contrat!K13</f>
        <v>2.7999999999999997E-2</v>
      </c>
      <c r="M335" s="47">
        <f>+Contrat!L13</f>
        <v>6.3E-2</v>
      </c>
      <c r="N335" s="47">
        <f>+Contrat!M13</f>
        <v>9.3000000000000013E-2</v>
      </c>
      <c r="O335" s="47">
        <f>+Contrat!N13</f>
        <v>0.16</v>
      </c>
      <c r="P335" s="47">
        <f>+Contrat!O13</f>
        <v>0.04</v>
      </c>
      <c r="Q335" s="47">
        <f>+Contrat!P13</f>
        <v>7.2999999999999995E-2</v>
      </c>
      <c r="R335" s="47">
        <f>+Contrat!Q13</f>
        <v>0.04</v>
      </c>
      <c r="S335" s="47">
        <f>+Contrat!R13</f>
        <v>0.04</v>
      </c>
      <c r="T335" s="47">
        <f>+Contrat!S13</f>
        <v>4.5999999999999999E-2</v>
      </c>
      <c r="U335" s="47">
        <f>+Contrat!T13</f>
        <v>3.1E-2</v>
      </c>
      <c r="V335" s="58">
        <f t="shared" si="191"/>
        <v>1.0000000000000002</v>
      </c>
      <c r="W335" s="1008"/>
      <c r="X335" s="1008"/>
      <c r="Y335" s="1018"/>
      <c r="Z335" s="1018"/>
      <c r="AA335" s="1"/>
    </row>
    <row r="336" spans="1:27" ht="15.75" customHeight="1">
      <c r="A336" s="1018"/>
      <c r="B336" s="1018"/>
      <c r="C336" s="1008"/>
      <c r="D336" s="1008"/>
      <c r="E336" s="1008"/>
      <c r="F336" s="1008"/>
      <c r="G336" s="1008"/>
      <c r="H336" s="1008"/>
      <c r="I336" s="51" t="s">
        <v>10</v>
      </c>
      <c r="J336" s="52">
        <f t="shared" ref="J336:V336" si="192">IF(OR(J334=0,J335=0),0,J335/J334)</f>
        <v>1</v>
      </c>
      <c r="K336" s="52">
        <f t="shared" si="192"/>
        <v>1</v>
      </c>
      <c r="L336" s="52">
        <f t="shared" si="192"/>
        <v>1</v>
      </c>
      <c r="M336" s="52">
        <f t="shared" si="192"/>
        <v>1</v>
      </c>
      <c r="N336" s="52">
        <f t="shared" si="192"/>
        <v>1.5500000000000003</v>
      </c>
      <c r="O336" s="52">
        <f t="shared" si="192"/>
        <v>1</v>
      </c>
      <c r="P336" s="52">
        <f t="shared" si="192"/>
        <v>1</v>
      </c>
      <c r="Q336" s="52">
        <f t="shared" si="192"/>
        <v>1</v>
      </c>
      <c r="R336" s="52">
        <f t="shared" si="192"/>
        <v>1</v>
      </c>
      <c r="S336" s="52">
        <f t="shared" si="192"/>
        <v>1</v>
      </c>
      <c r="T336" s="52">
        <f t="shared" si="192"/>
        <v>1</v>
      </c>
      <c r="U336" s="52">
        <f t="shared" si="192"/>
        <v>0.484375</v>
      </c>
      <c r="V336" s="52">
        <f t="shared" si="192"/>
        <v>1</v>
      </c>
      <c r="W336" s="51"/>
      <c r="X336" s="51"/>
      <c r="Y336" s="1018"/>
      <c r="Z336" s="1018"/>
      <c r="AA336" s="1"/>
    </row>
    <row r="337" spans="1:27" ht="15.75" customHeight="1">
      <c r="A337" s="1018"/>
      <c r="B337" s="1018"/>
      <c r="C337" s="1046">
        <v>96</v>
      </c>
      <c r="D337" s="1046" t="str">
        <f>Contrat!A26</f>
        <v>Automatizar el manejo de bienes de consumo y devolutivos</v>
      </c>
      <c r="E337" s="1046" t="str">
        <f>Contrat!D26</f>
        <v>Unidades</v>
      </c>
      <c r="F337" s="1046">
        <f>Contrat!E26</f>
        <v>100</v>
      </c>
      <c r="G337" s="1046" t="str">
        <f>Contrat!F26</f>
        <v>Automatizar el manejo de bienes de consumo y devolutivos</v>
      </c>
      <c r="H337" s="1046" t="str">
        <f>Contrat!G26</f>
        <v>EFICACIA</v>
      </c>
      <c r="I337" s="42" t="s">
        <v>68</v>
      </c>
      <c r="J337" s="43">
        <f>Contrat!I26</f>
        <v>1.6E-2</v>
      </c>
      <c r="K337" s="43">
        <f>Contrat!J26</f>
        <v>1.6E-2</v>
      </c>
      <c r="L337" s="43">
        <f>Contrat!K26</f>
        <v>0.13800000000000001</v>
      </c>
      <c r="M337" s="43">
        <f>Contrat!L26</f>
        <v>0.13800000000000001</v>
      </c>
      <c r="N337" s="43">
        <f>Contrat!M26</f>
        <v>0.13800000000000001</v>
      </c>
      <c r="O337" s="43">
        <f>Contrat!N26</f>
        <v>0.13800000000000001</v>
      </c>
      <c r="P337" s="43">
        <f>Contrat!O26</f>
        <v>9.4E-2</v>
      </c>
      <c r="Q337" s="43">
        <f>Contrat!P26</f>
        <v>9.4E-2</v>
      </c>
      <c r="R337" s="43">
        <f>Contrat!Q26</f>
        <v>9.4E-2</v>
      </c>
      <c r="S337" s="43">
        <f>Contrat!R26</f>
        <v>9.4E-2</v>
      </c>
      <c r="T337" s="43">
        <f>Contrat!S26</f>
        <v>0.02</v>
      </c>
      <c r="U337" s="43">
        <f>Contrat!T26</f>
        <v>0.02</v>
      </c>
      <c r="V337" s="57">
        <f t="shared" ref="V337:V338" si="193">SUM(J337:U337)</f>
        <v>1</v>
      </c>
      <c r="W337" s="1051">
        <f>Contrat!V26</f>
        <v>0.2</v>
      </c>
      <c r="X337" s="1052">
        <f>IF(OR(V338=0,W337=0),0,(V338/V337*W337))</f>
        <v>0.2</v>
      </c>
      <c r="Y337" s="1018"/>
      <c r="Z337" s="1018"/>
      <c r="AA337" s="1"/>
    </row>
    <row r="338" spans="1:27" ht="15.75" customHeight="1">
      <c r="A338" s="1018"/>
      <c r="B338" s="1018"/>
      <c r="C338" s="1018"/>
      <c r="D338" s="1018"/>
      <c r="E338" s="1018"/>
      <c r="F338" s="1018"/>
      <c r="G338" s="1018"/>
      <c r="H338" s="1018"/>
      <c r="I338" s="66" t="s">
        <v>69</v>
      </c>
      <c r="J338" s="47">
        <f>Contrat!I27</f>
        <v>1.6E-2</v>
      </c>
      <c r="K338" s="47">
        <f>Contrat!J27</f>
        <v>1.6E-2</v>
      </c>
      <c r="L338" s="47">
        <f>Contrat!K27</f>
        <v>0.13800000000000001</v>
      </c>
      <c r="M338" s="47">
        <f>Contrat!L27</f>
        <v>0.13800000000000001</v>
      </c>
      <c r="N338" s="47">
        <f>Contrat!M27</f>
        <v>0.13800000000000001</v>
      </c>
      <c r="O338" s="47">
        <f>Contrat!N27</f>
        <v>0.13800000000000001</v>
      </c>
      <c r="P338" s="47">
        <f>Contrat!O27</f>
        <v>9.4E-2</v>
      </c>
      <c r="Q338" s="47">
        <f>Contrat!P27</f>
        <v>9.4E-2</v>
      </c>
      <c r="R338" s="47">
        <f>Contrat!Q27</f>
        <v>9.4E-2</v>
      </c>
      <c r="S338" s="47">
        <f>Contrat!R27</f>
        <v>9.4E-2</v>
      </c>
      <c r="T338" s="47">
        <f>Contrat!S27</f>
        <v>0.02</v>
      </c>
      <c r="U338" s="47">
        <f>Contrat!T27</f>
        <v>0.02</v>
      </c>
      <c r="V338" s="58">
        <f t="shared" si="193"/>
        <v>1</v>
      </c>
      <c r="W338" s="1008"/>
      <c r="X338" s="1008"/>
      <c r="Y338" s="1018"/>
      <c r="Z338" s="1018"/>
      <c r="AA338" s="1"/>
    </row>
    <row r="339" spans="1:27" ht="15.75" customHeight="1">
      <c r="A339" s="1018"/>
      <c r="B339" s="1018"/>
      <c r="C339" s="1008"/>
      <c r="D339" s="1008"/>
      <c r="E339" s="1008"/>
      <c r="F339" s="1008"/>
      <c r="G339" s="1008"/>
      <c r="H339" s="1008"/>
      <c r="I339" s="51" t="s">
        <v>10</v>
      </c>
      <c r="J339" s="52">
        <f t="shared" ref="J339:V339" si="194">IF(OR(J337=0,J338=0),0,J338/J337)</f>
        <v>1</v>
      </c>
      <c r="K339" s="52">
        <f t="shared" si="194"/>
        <v>1</v>
      </c>
      <c r="L339" s="52">
        <f t="shared" si="194"/>
        <v>1</v>
      </c>
      <c r="M339" s="52">
        <f t="shared" si="194"/>
        <v>1</v>
      </c>
      <c r="N339" s="52">
        <f t="shared" si="194"/>
        <v>1</v>
      </c>
      <c r="O339" s="52">
        <f t="shared" si="194"/>
        <v>1</v>
      </c>
      <c r="P339" s="52">
        <f t="shared" si="194"/>
        <v>1</v>
      </c>
      <c r="Q339" s="52">
        <f t="shared" si="194"/>
        <v>1</v>
      </c>
      <c r="R339" s="52">
        <f t="shared" si="194"/>
        <v>1</v>
      </c>
      <c r="S339" s="52">
        <f t="shared" si="194"/>
        <v>1</v>
      </c>
      <c r="T339" s="52">
        <f t="shared" si="194"/>
        <v>1</v>
      </c>
      <c r="U339" s="52">
        <f t="shared" si="194"/>
        <v>1</v>
      </c>
      <c r="V339" s="52">
        <f t="shared" si="194"/>
        <v>1</v>
      </c>
      <c r="W339" s="51"/>
      <c r="X339" s="51"/>
      <c r="Y339" s="1018"/>
      <c r="Z339" s="1018"/>
      <c r="AA339" s="1"/>
    </row>
    <row r="340" spans="1:27" ht="18.75" customHeight="1">
      <c r="A340" s="1018"/>
      <c r="B340" s="1018"/>
      <c r="C340" s="1046">
        <v>97</v>
      </c>
      <c r="D340" s="1046" t="str">
        <f>Contrat!A36</f>
        <v>Actualizar los manuales de Contratacion y supervisión</v>
      </c>
      <c r="E340" s="1046" t="str">
        <f>Contrat!D36</f>
        <v>Unidades</v>
      </c>
      <c r="F340" s="1046">
        <f>Contrat!E36</f>
        <v>100</v>
      </c>
      <c r="G340" s="1046" t="str">
        <f>Contrat!F36</f>
        <v>Manuales de Contratación y supervisión actualizados</v>
      </c>
      <c r="H340" s="1046" t="str">
        <f>Contrat!G36</f>
        <v>EFICACIA</v>
      </c>
      <c r="I340" s="42" t="s">
        <v>68</v>
      </c>
      <c r="J340" s="43">
        <f>Contrat!I36</f>
        <v>0</v>
      </c>
      <c r="K340" s="43">
        <f>Contrat!J36</f>
        <v>0</v>
      </c>
      <c r="L340" s="43">
        <f>Contrat!K36</f>
        <v>0</v>
      </c>
      <c r="M340" s="43">
        <f>Contrat!L36</f>
        <v>0</v>
      </c>
      <c r="N340" s="43">
        <f>Contrat!M36</f>
        <v>0.26400000000000001</v>
      </c>
      <c r="O340" s="43">
        <f>Contrat!N36</f>
        <v>0</v>
      </c>
      <c r="P340" s="43">
        <f>Contrat!O36</f>
        <v>0</v>
      </c>
      <c r="Q340" s="43">
        <f>Contrat!P36</f>
        <v>0</v>
      </c>
      <c r="R340" s="43">
        <f>Contrat!Q36</f>
        <v>0</v>
      </c>
      <c r="S340" s="43">
        <f>Contrat!R36</f>
        <v>0.26400000000000001</v>
      </c>
      <c r="T340" s="43">
        <f>Contrat!S36</f>
        <v>0.372</v>
      </c>
      <c r="U340" s="43">
        <f>Contrat!T36</f>
        <v>0.1</v>
      </c>
      <c r="V340" s="57">
        <f t="shared" ref="V340:V341" si="195">SUM(J340:U340)</f>
        <v>1</v>
      </c>
      <c r="W340" s="1051">
        <f>Contrat!V36</f>
        <v>0.1</v>
      </c>
      <c r="X340" s="1052">
        <f>IF(OR(V341=0,W340=0),0,(V341/V340*W340))</f>
        <v>5.2800000000000007E-2</v>
      </c>
      <c r="Y340" s="1018"/>
      <c r="Z340" s="1018"/>
      <c r="AA340" s="1"/>
    </row>
    <row r="341" spans="1:27" ht="18.75" customHeight="1">
      <c r="A341" s="1018"/>
      <c r="B341" s="1018"/>
      <c r="C341" s="1018"/>
      <c r="D341" s="1018"/>
      <c r="E341" s="1018"/>
      <c r="F341" s="1018"/>
      <c r="G341" s="1018"/>
      <c r="H341" s="1018"/>
      <c r="I341" s="66" t="s">
        <v>69</v>
      </c>
      <c r="J341" s="47">
        <f>Contrat!I37</f>
        <v>0</v>
      </c>
      <c r="K341" s="47">
        <f>Contrat!J37</f>
        <v>0</v>
      </c>
      <c r="L341" s="47">
        <f>Contrat!K37</f>
        <v>0</v>
      </c>
      <c r="M341" s="47">
        <f>Contrat!L37</f>
        <v>0</v>
      </c>
      <c r="N341" s="47">
        <f>Contrat!M37</f>
        <v>0.26400000000000001</v>
      </c>
      <c r="O341" s="47">
        <f>Contrat!N37</f>
        <v>0</v>
      </c>
      <c r="P341" s="47">
        <f>Contrat!O37</f>
        <v>0</v>
      </c>
      <c r="Q341" s="47">
        <f>Contrat!P37</f>
        <v>0</v>
      </c>
      <c r="R341" s="47">
        <f>Contrat!Q37</f>
        <v>0</v>
      </c>
      <c r="S341" s="47">
        <f>Contrat!R37</f>
        <v>0.26400000000000001</v>
      </c>
      <c r="T341" s="47">
        <f>Contrat!S37</f>
        <v>0</v>
      </c>
      <c r="U341" s="47">
        <f>Contrat!T37</f>
        <v>0</v>
      </c>
      <c r="V341" s="58">
        <f t="shared" si="195"/>
        <v>0.52800000000000002</v>
      </c>
      <c r="W341" s="1008"/>
      <c r="X341" s="1008"/>
      <c r="Y341" s="1018"/>
      <c r="Z341" s="1018"/>
      <c r="AA341" s="1"/>
    </row>
    <row r="342" spans="1:27" ht="15.75" customHeight="1">
      <c r="A342" s="1008"/>
      <c r="B342" s="1008"/>
      <c r="C342" s="1008"/>
      <c r="D342" s="1008"/>
      <c r="E342" s="1008"/>
      <c r="F342" s="1008"/>
      <c r="G342" s="1008"/>
      <c r="H342" s="1008"/>
      <c r="I342" s="51" t="s">
        <v>10</v>
      </c>
      <c r="J342" s="52">
        <f t="shared" ref="J342:V342" si="196">IF(OR(J340=0,J341=0),0,J341/J340)</f>
        <v>0</v>
      </c>
      <c r="K342" s="52">
        <f t="shared" si="196"/>
        <v>0</v>
      </c>
      <c r="L342" s="52">
        <f t="shared" si="196"/>
        <v>0</v>
      </c>
      <c r="M342" s="52">
        <f t="shared" si="196"/>
        <v>0</v>
      </c>
      <c r="N342" s="52">
        <f t="shared" si="196"/>
        <v>1</v>
      </c>
      <c r="O342" s="52">
        <f t="shared" si="196"/>
        <v>0</v>
      </c>
      <c r="P342" s="52">
        <f t="shared" si="196"/>
        <v>0</v>
      </c>
      <c r="Q342" s="52">
        <f t="shared" si="196"/>
        <v>0</v>
      </c>
      <c r="R342" s="52">
        <f t="shared" si="196"/>
        <v>0</v>
      </c>
      <c r="S342" s="52">
        <f t="shared" si="196"/>
        <v>1</v>
      </c>
      <c r="T342" s="52">
        <f t="shared" si="196"/>
        <v>0</v>
      </c>
      <c r="U342" s="52">
        <f t="shared" si="196"/>
        <v>0</v>
      </c>
      <c r="V342" s="52">
        <f t="shared" si="196"/>
        <v>0.52800000000000002</v>
      </c>
      <c r="W342" s="51"/>
      <c r="X342" s="51"/>
      <c r="Y342" s="1008"/>
      <c r="Z342" s="1008"/>
      <c r="AA342" s="1"/>
    </row>
    <row r="343" spans="1:27" ht="22.5" customHeight="1">
      <c r="A343" s="35" t="s">
        <v>1</v>
      </c>
      <c r="B343" s="36" t="s">
        <v>52</v>
      </c>
      <c r="C343" s="35"/>
      <c r="D343" s="35" t="s">
        <v>2</v>
      </c>
      <c r="E343" s="35" t="s">
        <v>3</v>
      </c>
      <c r="F343" s="35" t="s">
        <v>4</v>
      </c>
      <c r="G343" s="35" t="s">
        <v>5</v>
      </c>
      <c r="H343" s="37" t="s">
        <v>6</v>
      </c>
      <c r="I343" s="35" t="s">
        <v>53</v>
      </c>
      <c r="J343" s="35" t="s">
        <v>54</v>
      </c>
      <c r="K343" s="35" t="s">
        <v>55</v>
      </c>
      <c r="L343" s="35" t="s">
        <v>56</v>
      </c>
      <c r="M343" s="35" t="s">
        <v>57</v>
      </c>
      <c r="N343" s="35" t="s">
        <v>58</v>
      </c>
      <c r="O343" s="35" t="s">
        <v>59</v>
      </c>
      <c r="P343" s="35" t="s">
        <v>60</v>
      </c>
      <c r="Q343" s="35" t="s">
        <v>61</v>
      </c>
      <c r="R343" s="35" t="s">
        <v>62</v>
      </c>
      <c r="S343" s="35" t="s">
        <v>63</v>
      </c>
      <c r="T343" s="35" t="s">
        <v>64</v>
      </c>
      <c r="U343" s="35" t="s">
        <v>65</v>
      </c>
      <c r="V343" s="35" t="s">
        <v>66</v>
      </c>
      <c r="W343" s="38" t="s">
        <v>52</v>
      </c>
      <c r="X343" s="39" t="s">
        <v>44</v>
      </c>
      <c r="Y343" s="40" t="s">
        <v>45</v>
      </c>
      <c r="Z343" s="41" t="s">
        <v>67</v>
      </c>
      <c r="AA343" s="1"/>
    </row>
    <row r="344" spans="1:27" ht="15.75" customHeight="1">
      <c r="A344" s="1062" t="str">
        <f>Juridica!D4</f>
        <v>GESTIÓN JURIDICA</v>
      </c>
      <c r="B344" s="1063">
        <f>Juridica!W4</f>
        <v>4.9399999999999999E-2</v>
      </c>
      <c r="C344" s="1046">
        <v>98</v>
      </c>
      <c r="D344" s="1046" t="str">
        <f>Juridica!A12</f>
        <v>Servicio de defensa jurídica del IGAC</v>
      </c>
      <c r="E344" s="1046" t="str">
        <f>Juridica!D12</f>
        <v>Porcentaje</v>
      </c>
      <c r="F344" s="1046">
        <f>Juridica!E12</f>
        <v>100</v>
      </c>
      <c r="G344" s="1046" t="str">
        <f>Juridica!F12</f>
        <v>Cumplimiento del servicio de defensa jurídica del IGAC</v>
      </c>
      <c r="H344" s="1046" t="str">
        <f>Juridica!G12</f>
        <v>EFICACIA</v>
      </c>
      <c r="I344" s="42" t="s">
        <v>68</v>
      </c>
      <c r="J344" s="43">
        <f>+Juridica!I12</f>
        <v>0</v>
      </c>
      <c r="K344" s="43">
        <f>+Juridica!J12</f>
        <v>0</v>
      </c>
      <c r="L344" s="43">
        <f>+Juridica!K12</f>
        <v>0.25</v>
      </c>
      <c r="M344" s="43">
        <f>+Juridica!L12</f>
        <v>0</v>
      </c>
      <c r="N344" s="43">
        <f>+Juridica!M12</f>
        <v>0</v>
      </c>
      <c r="O344" s="43">
        <f>+Juridica!N12</f>
        <v>0.25</v>
      </c>
      <c r="P344" s="43">
        <f>+Juridica!O12</f>
        <v>0</v>
      </c>
      <c r="Q344" s="43">
        <f>+Juridica!P12</f>
        <v>0</v>
      </c>
      <c r="R344" s="43">
        <f>+Juridica!Q12</f>
        <v>0.25</v>
      </c>
      <c r="S344" s="43">
        <f>+Juridica!R12</f>
        <v>0</v>
      </c>
      <c r="T344" s="43">
        <f>+Juridica!S12</f>
        <v>0</v>
      </c>
      <c r="U344" s="43">
        <f>+Juridica!T12</f>
        <v>0.25</v>
      </c>
      <c r="V344" s="57">
        <f t="shared" ref="V344:V345" si="197">SUM(J344:U344)</f>
        <v>1</v>
      </c>
      <c r="W344" s="1051">
        <f>+Juridica!V12</f>
        <v>0.5</v>
      </c>
      <c r="X344" s="1052">
        <f>IF(OR(V345=0,W344=0),0,(V345/V344*W344))</f>
        <v>0.5</v>
      </c>
      <c r="Y344" s="1054">
        <f>+X344+X347</f>
        <v>1</v>
      </c>
      <c r="Z344" s="1055">
        <f>Y344*B344</f>
        <v>4.9399999999999999E-2</v>
      </c>
      <c r="AA344" s="1"/>
    </row>
    <row r="345" spans="1:27" ht="15.75" customHeight="1">
      <c r="A345" s="1018"/>
      <c r="B345" s="1018"/>
      <c r="C345" s="1018"/>
      <c r="D345" s="1018"/>
      <c r="E345" s="1018"/>
      <c r="F345" s="1018"/>
      <c r="G345" s="1018"/>
      <c r="H345" s="1018"/>
      <c r="I345" s="66" t="s">
        <v>69</v>
      </c>
      <c r="J345" s="47">
        <f>+Juridica!I13</f>
        <v>0</v>
      </c>
      <c r="K345" s="47">
        <f>+Juridica!J13</f>
        <v>0</v>
      </c>
      <c r="L345" s="47">
        <f>+Juridica!K13</f>
        <v>0.25</v>
      </c>
      <c r="M345" s="47">
        <f>+Juridica!L13</f>
        <v>0</v>
      </c>
      <c r="N345" s="47">
        <f>+Juridica!M13</f>
        <v>0</v>
      </c>
      <c r="O345" s="47">
        <f>+Juridica!N13</f>
        <v>0.25</v>
      </c>
      <c r="P345" s="47">
        <f>+Juridica!O13</f>
        <v>0</v>
      </c>
      <c r="Q345" s="47">
        <f>+Juridica!P13</f>
        <v>0</v>
      </c>
      <c r="R345" s="47">
        <f>+Juridica!Q13</f>
        <v>0.25</v>
      </c>
      <c r="S345" s="47">
        <f>+Juridica!R13</f>
        <v>0</v>
      </c>
      <c r="T345" s="47">
        <f>+Juridica!S13</f>
        <v>0</v>
      </c>
      <c r="U345" s="47">
        <f>+Juridica!T13</f>
        <v>0.25</v>
      </c>
      <c r="V345" s="58">
        <f t="shared" si="197"/>
        <v>1</v>
      </c>
      <c r="W345" s="1008"/>
      <c r="X345" s="1008"/>
      <c r="Y345" s="1018"/>
      <c r="Z345" s="1018"/>
      <c r="AA345" s="1"/>
    </row>
    <row r="346" spans="1:27" ht="15.75" customHeight="1">
      <c r="A346" s="1018"/>
      <c r="B346" s="1018"/>
      <c r="C346" s="1008"/>
      <c r="D346" s="1008"/>
      <c r="E346" s="1008"/>
      <c r="F346" s="1008"/>
      <c r="G346" s="1008"/>
      <c r="H346" s="1008"/>
      <c r="I346" s="51" t="s">
        <v>10</v>
      </c>
      <c r="J346" s="52">
        <f t="shared" ref="J346:V346" si="198">IF(OR(J344=0,J345=0),0,J345/J344)</f>
        <v>0</v>
      </c>
      <c r="K346" s="52">
        <f t="shared" si="198"/>
        <v>0</v>
      </c>
      <c r="L346" s="52">
        <f t="shared" si="198"/>
        <v>1</v>
      </c>
      <c r="M346" s="52">
        <f t="shared" si="198"/>
        <v>0</v>
      </c>
      <c r="N346" s="52">
        <f t="shared" si="198"/>
        <v>0</v>
      </c>
      <c r="O346" s="52">
        <f t="shared" si="198"/>
        <v>1</v>
      </c>
      <c r="P346" s="52">
        <f t="shared" si="198"/>
        <v>0</v>
      </c>
      <c r="Q346" s="52">
        <f t="shared" si="198"/>
        <v>0</v>
      </c>
      <c r="R346" s="52">
        <f t="shared" si="198"/>
        <v>1</v>
      </c>
      <c r="S346" s="52">
        <f t="shared" si="198"/>
        <v>0</v>
      </c>
      <c r="T346" s="52">
        <f t="shared" si="198"/>
        <v>0</v>
      </c>
      <c r="U346" s="52">
        <f t="shared" si="198"/>
        <v>1</v>
      </c>
      <c r="V346" s="52">
        <f t="shared" si="198"/>
        <v>1</v>
      </c>
      <c r="W346" s="51"/>
      <c r="X346" s="51"/>
      <c r="Y346" s="1018"/>
      <c r="Z346" s="1018"/>
      <c r="AA346" s="1"/>
    </row>
    <row r="347" spans="1:27" ht="15.75" customHeight="1">
      <c r="A347" s="1018"/>
      <c r="B347" s="1018"/>
      <c r="C347" s="1046">
        <v>99</v>
      </c>
      <c r="D347" s="1046" t="str">
        <f>+Juridica!A24</f>
        <v>Servicio de apoyo jurídico a las áreas técnicas del Instituto</v>
      </c>
      <c r="E347" s="1046" t="str">
        <f>+Juridica!D24</f>
        <v>Porcentaje</v>
      </c>
      <c r="F347" s="1046">
        <f>+Juridica!E24</f>
        <v>100</v>
      </c>
      <c r="G347" s="1046" t="str">
        <f>+Juridica!F24</f>
        <v>Cumplimiento servicio de apoyo jurídico a las áreas técnicas del Instituto</v>
      </c>
      <c r="H347" s="1046" t="str">
        <f>+Juridica!G24</f>
        <v>EFICACIA</v>
      </c>
      <c r="I347" s="42" t="s">
        <v>68</v>
      </c>
      <c r="J347" s="43">
        <f>+Juridica!I24</f>
        <v>8.3299999999999999E-2</v>
      </c>
      <c r="K347" s="43">
        <f>+Juridica!J24</f>
        <v>8.3299999999999999E-2</v>
      </c>
      <c r="L347" s="43">
        <f>+Juridica!K24</f>
        <v>8.3299999999999999E-2</v>
      </c>
      <c r="M347" s="43">
        <f>+Juridica!L24</f>
        <v>8.3299999999999999E-2</v>
      </c>
      <c r="N347" s="43">
        <f>+Juridica!M24</f>
        <v>8.3299999999999999E-2</v>
      </c>
      <c r="O347" s="43">
        <f>+Juridica!N24</f>
        <v>8.3299999999999999E-2</v>
      </c>
      <c r="P347" s="43">
        <f>+Juridica!O24</f>
        <v>8.3299999999999999E-2</v>
      </c>
      <c r="Q347" s="43">
        <f>+Juridica!P24</f>
        <v>8.3299999999999999E-2</v>
      </c>
      <c r="R347" s="43">
        <f>+Juridica!Q24</f>
        <v>8.3299999999999999E-2</v>
      </c>
      <c r="S347" s="43">
        <f>+Juridica!R24</f>
        <v>8.3299999999999999E-2</v>
      </c>
      <c r="T347" s="43">
        <f>+Juridica!S24</f>
        <v>8.3499999999999991E-2</v>
      </c>
      <c r="U347" s="43">
        <f>+Juridica!T24</f>
        <v>8.3499999999999991E-2</v>
      </c>
      <c r="V347" s="57">
        <f t="shared" ref="V347:V348" si="199">SUM(J347:U347)</f>
        <v>1</v>
      </c>
      <c r="W347" s="1051">
        <f>+Juridica!V24</f>
        <v>0.5</v>
      </c>
      <c r="X347" s="1052">
        <f>IF(OR(V348=0,W347=0),0,(V348/V347*W347))</f>
        <v>0.5</v>
      </c>
      <c r="Y347" s="1018"/>
      <c r="Z347" s="1018"/>
      <c r="AA347" s="1"/>
    </row>
    <row r="348" spans="1:27" ht="15.75" customHeight="1">
      <c r="A348" s="1018"/>
      <c r="B348" s="1018"/>
      <c r="C348" s="1018"/>
      <c r="D348" s="1018"/>
      <c r="E348" s="1018"/>
      <c r="F348" s="1018"/>
      <c r="G348" s="1018"/>
      <c r="H348" s="1018"/>
      <c r="I348" s="66" t="s">
        <v>69</v>
      </c>
      <c r="J348" s="47">
        <f>+Juridica!I25</f>
        <v>8.3299999999999999E-2</v>
      </c>
      <c r="K348" s="47">
        <f>+Juridica!J25</f>
        <v>8.3299999999999999E-2</v>
      </c>
      <c r="L348" s="47">
        <f>+Juridica!K25</f>
        <v>8.3299999999999999E-2</v>
      </c>
      <c r="M348" s="47">
        <f>+Juridica!L25</f>
        <v>8.3299999999999999E-2</v>
      </c>
      <c r="N348" s="47">
        <f>+Juridica!M25</f>
        <v>8.3299999999999999E-2</v>
      </c>
      <c r="O348" s="47">
        <f>+Juridica!N25</f>
        <v>8.3299999999999999E-2</v>
      </c>
      <c r="P348" s="47">
        <f>+Juridica!O25</f>
        <v>8.3299999999999999E-2</v>
      </c>
      <c r="Q348" s="47">
        <f>+Juridica!P25</f>
        <v>8.3299999999999999E-2</v>
      </c>
      <c r="R348" s="47">
        <f>+Juridica!Q25</f>
        <v>8.3299999999999999E-2</v>
      </c>
      <c r="S348" s="47">
        <f>+Juridica!R25</f>
        <v>8.3299999999999999E-2</v>
      </c>
      <c r="T348" s="47">
        <f>+Juridica!S25</f>
        <v>8.3500000000000005E-2</v>
      </c>
      <c r="U348" s="47">
        <f>+Juridica!T25</f>
        <v>8.3500000000000005E-2</v>
      </c>
      <c r="V348" s="58">
        <f t="shared" si="199"/>
        <v>1</v>
      </c>
      <c r="W348" s="1008"/>
      <c r="X348" s="1008"/>
      <c r="Y348" s="1018"/>
      <c r="Z348" s="1018"/>
      <c r="AA348" s="1"/>
    </row>
    <row r="349" spans="1:27" ht="15.75" customHeight="1">
      <c r="A349" s="1008"/>
      <c r="B349" s="1008"/>
      <c r="C349" s="1008"/>
      <c r="D349" s="1008"/>
      <c r="E349" s="1008"/>
      <c r="F349" s="1008"/>
      <c r="G349" s="1008"/>
      <c r="H349" s="1008"/>
      <c r="I349" s="51" t="s">
        <v>10</v>
      </c>
      <c r="J349" s="52">
        <f t="shared" ref="J349:V349" si="200">IF(OR(J347=0,J348=0),0,J348/J347)</f>
        <v>1</v>
      </c>
      <c r="K349" s="52">
        <f t="shared" si="200"/>
        <v>1</v>
      </c>
      <c r="L349" s="52">
        <f t="shared" si="200"/>
        <v>1</v>
      </c>
      <c r="M349" s="52">
        <f t="shared" si="200"/>
        <v>1</v>
      </c>
      <c r="N349" s="52">
        <f t="shared" si="200"/>
        <v>1</v>
      </c>
      <c r="O349" s="52">
        <f t="shared" si="200"/>
        <v>1</v>
      </c>
      <c r="P349" s="52">
        <f t="shared" si="200"/>
        <v>1</v>
      </c>
      <c r="Q349" s="52">
        <f t="shared" si="200"/>
        <v>1</v>
      </c>
      <c r="R349" s="52">
        <f t="shared" si="200"/>
        <v>1</v>
      </c>
      <c r="S349" s="52">
        <f t="shared" si="200"/>
        <v>1</v>
      </c>
      <c r="T349" s="52">
        <f t="shared" si="200"/>
        <v>1.0000000000000002</v>
      </c>
      <c r="U349" s="52">
        <f t="shared" si="200"/>
        <v>1.0000000000000002</v>
      </c>
      <c r="V349" s="52">
        <f t="shared" si="200"/>
        <v>1</v>
      </c>
      <c r="W349" s="51"/>
      <c r="X349" s="51"/>
      <c r="Y349" s="1008"/>
      <c r="Z349" s="1008"/>
      <c r="AA349" s="1"/>
    </row>
    <row r="350" spans="1:27" ht="24" customHeight="1">
      <c r="A350" s="35" t="s">
        <v>1</v>
      </c>
      <c r="B350" s="36" t="s">
        <v>52</v>
      </c>
      <c r="C350" s="35"/>
      <c r="D350" s="35" t="s">
        <v>2</v>
      </c>
      <c r="E350" s="35" t="s">
        <v>3</v>
      </c>
      <c r="F350" s="35" t="s">
        <v>4</v>
      </c>
      <c r="G350" s="35" t="s">
        <v>5</v>
      </c>
      <c r="H350" s="37" t="s">
        <v>6</v>
      </c>
      <c r="I350" s="35" t="s">
        <v>53</v>
      </c>
      <c r="J350" s="35" t="s">
        <v>54</v>
      </c>
      <c r="K350" s="35" t="s">
        <v>55</v>
      </c>
      <c r="L350" s="35" t="s">
        <v>56</v>
      </c>
      <c r="M350" s="35" t="s">
        <v>57</v>
      </c>
      <c r="N350" s="35" t="s">
        <v>58</v>
      </c>
      <c r="O350" s="35" t="s">
        <v>59</v>
      </c>
      <c r="P350" s="35" t="s">
        <v>60</v>
      </c>
      <c r="Q350" s="35" t="s">
        <v>61</v>
      </c>
      <c r="R350" s="35" t="s">
        <v>62</v>
      </c>
      <c r="S350" s="35" t="s">
        <v>63</v>
      </c>
      <c r="T350" s="35" t="s">
        <v>64</v>
      </c>
      <c r="U350" s="35" t="s">
        <v>65</v>
      </c>
      <c r="V350" s="35" t="s">
        <v>66</v>
      </c>
      <c r="W350" s="38" t="s">
        <v>52</v>
      </c>
      <c r="X350" s="39" t="s">
        <v>44</v>
      </c>
      <c r="Y350" s="40" t="s">
        <v>45</v>
      </c>
      <c r="Z350" s="41" t="s">
        <v>67</v>
      </c>
      <c r="AA350" s="1"/>
    </row>
    <row r="351" spans="1:27" ht="15" customHeight="1">
      <c r="A351" s="1062" t="str">
        <f>Informat!D4</f>
        <v>GESTIÓN INFORMÁTICA DE SOPORTE</v>
      </c>
      <c r="B351" s="1063">
        <f>Informat!W4</f>
        <v>4.3700000000000003E-2</v>
      </c>
      <c r="C351" s="1046">
        <v>100</v>
      </c>
      <c r="D351" s="1046" t="str">
        <f>Informat!A12</f>
        <v>Plataformas de TI gestionadas</v>
      </c>
      <c r="E351" s="1046" t="str">
        <f>Informat!D12</f>
        <v>Procesos</v>
      </c>
      <c r="F351" s="1046">
        <f>Informat!E12</f>
        <v>100</v>
      </c>
      <c r="G351" s="1046" t="str">
        <f>Informat!F12</f>
        <v>Porcentaje avance actividades de mantenimiento y actualización de IT</v>
      </c>
      <c r="H351" s="1046" t="str">
        <f>Informat!G12</f>
        <v>EFICACIA</v>
      </c>
      <c r="I351" s="42" t="s">
        <v>68</v>
      </c>
      <c r="J351" s="43">
        <f>Informat!I12</f>
        <v>0</v>
      </c>
      <c r="K351" s="43">
        <f>Informat!J12</f>
        <v>0</v>
      </c>
      <c r="L351" s="43">
        <f>Informat!K12</f>
        <v>0</v>
      </c>
      <c r="M351" s="43">
        <f>Informat!L12</f>
        <v>0</v>
      </c>
      <c r="N351" s="43">
        <f>Informat!M12</f>
        <v>0</v>
      </c>
      <c r="O351" s="43">
        <f>Informat!N12</f>
        <v>0.3</v>
      </c>
      <c r="P351" s="43">
        <f>Informat!O12</f>
        <v>0</v>
      </c>
      <c r="Q351" s="43">
        <f>Informat!P12</f>
        <v>0.2</v>
      </c>
      <c r="R351" s="43">
        <f>Informat!Q12</f>
        <v>0</v>
      </c>
      <c r="S351" s="43">
        <f>Informat!R12</f>
        <v>0</v>
      </c>
      <c r="T351" s="43">
        <f>Informat!S12</f>
        <v>0.4</v>
      </c>
      <c r="U351" s="43">
        <f>Informat!T12</f>
        <v>0.1</v>
      </c>
      <c r="V351" s="57">
        <f t="shared" ref="V351:V352" si="201">SUM(J351:U351)</f>
        <v>1</v>
      </c>
      <c r="W351" s="1051">
        <f>Informat!V12</f>
        <v>1</v>
      </c>
      <c r="X351" s="1052">
        <f>IF(OR(V352=0,W351=0),0,(V352/V351*W351))</f>
        <v>1</v>
      </c>
      <c r="Y351" s="1054">
        <f>X351</f>
        <v>1</v>
      </c>
      <c r="Z351" s="1055">
        <f>Y351*B351</f>
        <v>4.3700000000000003E-2</v>
      </c>
      <c r="AA351" s="1"/>
    </row>
    <row r="352" spans="1:27" ht="15.75" customHeight="1">
      <c r="A352" s="1018"/>
      <c r="B352" s="1018"/>
      <c r="C352" s="1018"/>
      <c r="D352" s="1018"/>
      <c r="E352" s="1018"/>
      <c r="F352" s="1018"/>
      <c r="G352" s="1018"/>
      <c r="H352" s="1018"/>
      <c r="I352" s="66" t="s">
        <v>69</v>
      </c>
      <c r="J352" s="47">
        <f>Informat!I13</f>
        <v>0</v>
      </c>
      <c r="K352" s="47">
        <f>Informat!J13</f>
        <v>0</v>
      </c>
      <c r="L352" s="47">
        <f>Informat!K13</f>
        <v>0</v>
      </c>
      <c r="M352" s="47">
        <f>Informat!L13</f>
        <v>0</v>
      </c>
      <c r="N352" s="47">
        <f>Informat!M13</f>
        <v>0</v>
      </c>
      <c r="O352" s="47">
        <f>Informat!N13</f>
        <v>0.3</v>
      </c>
      <c r="P352" s="47">
        <f>Informat!O13</f>
        <v>0</v>
      </c>
      <c r="Q352" s="47">
        <f>Informat!P13</f>
        <v>0.2</v>
      </c>
      <c r="R352" s="47">
        <f>Informat!Q13</f>
        <v>0</v>
      </c>
      <c r="S352" s="47">
        <f>Informat!R13</f>
        <v>0</v>
      </c>
      <c r="T352" s="47">
        <f>Informat!S13</f>
        <v>0.4</v>
      </c>
      <c r="U352" s="47">
        <f>Informat!T13</f>
        <v>0.1</v>
      </c>
      <c r="V352" s="58">
        <f t="shared" si="201"/>
        <v>1</v>
      </c>
      <c r="W352" s="1008"/>
      <c r="X352" s="1008"/>
      <c r="Y352" s="1018"/>
      <c r="Z352" s="1018"/>
      <c r="AA352" s="1"/>
    </row>
    <row r="353" spans="1:27" ht="15.75" customHeight="1">
      <c r="A353" s="1008"/>
      <c r="B353" s="1008"/>
      <c r="C353" s="1008"/>
      <c r="D353" s="1008"/>
      <c r="E353" s="1008"/>
      <c r="F353" s="1008"/>
      <c r="G353" s="1008"/>
      <c r="H353" s="1008"/>
      <c r="I353" s="51" t="s">
        <v>10</v>
      </c>
      <c r="J353" s="52">
        <f t="shared" ref="J353:V353" si="202">IF(OR(J351=0,J352=0),0,J352/J351)</f>
        <v>0</v>
      </c>
      <c r="K353" s="52">
        <f t="shared" si="202"/>
        <v>0</v>
      </c>
      <c r="L353" s="52">
        <f t="shared" si="202"/>
        <v>0</v>
      </c>
      <c r="M353" s="52">
        <f t="shared" si="202"/>
        <v>0</v>
      </c>
      <c r="N353" s="52">
        <f t="shared" si="202"/>
        <v>0</v>
      </c>
      <c r="O353" s="52">
        <f t="shared" si="202"/>
        <v>1</v>
      </c>
      <c r="P353" s="52">
        <f t="shared" si="202"/>
        <v>0</v>
      </c>
      <c r="Q353" s="52">
        <f t="shared" si="202"/>
        <v>1</v>
      </c>
      <c r="R353" s="52">
        <f t="shared" si="202"/>
        <v>0</v>
      </c>
      <c r="S353" s="52">
        <f t="shared" si="202"/>
        <v>0</v>
      </c>
      <c r="T353" s="52">
        <f t="shared" si="202"/>
        <v>1</v>
      </c>
      <c r="U353" s="52">
        <f t="shared" si="202"/>
        <v>1</v>
      </c>
      <c r="V353" s="52">
        <f t="shared" si="202"/>
        <v>1</v>
      </c>
      <c r="W353" s="51"/>
      <c r="X353" s="51"/>
      <c r="Y353" s="1008"/>
      <c r="Z353" s="1008"/>
      <c r="AA353" s="1"/>
    </row>
    <row r="354" spans="1:27" ht="33.75">
      <c r="A354" s="35" t="s">
        <v>1</v>
      </c>
      <c r="B354" s="36" t="s">
        <v>52</v>
      </c>
      <c r="C354" s="35"/>
      <c r="D354" s="35" t="s">
        <v>2</v>
      </c>
      <c r="E354" s="35" t="s">
        <v>3</v>
      </c>
      <c r="F354" s="35" t="s">
        <v>4</v>
      </c>
      <c r="G354" s="35" t="s">
        <v>5</v>
      </c>
      <c r="H354" s="37" t="s">
        <v>6</v>
      </c>
      <c r="I354" s="35" t="s">
        <v>53</v>
      </c>
      <c r="J354" s="35" t="s">
        <v>54</v>
      </c>
      <c r="K354" s="35" t="s">
        <v>55</v>
      </c>
      <c r="L354" s="35" t="s">
        <v>56</v>
      </c>
      <c r="M354" s="35" t="s">
        <v>57</v>
      </c>
      <c r="N354" s="35" t="s">
        <v>58</v>
      </c>
      <c r="O354" s="35" t="s">
        <v>59</v>
      </c>
      <c r="P354" s="35" t="s">
        <v>60</v>
      </c>
      <c r="Q354" s="35" t="s">
        <v>61</v>
      </c>
      <c r="R354" s="35" t="s">
        <v>62</v>
      </c>
      <c r="S354" s="35" t="s">
        <v>63</v>
      </c>
      <c r="T354" s="35" t="s">
        <v>64</v>
      </c>
      <c r="U354" s="35" t="s">
        <v>65</v>
      </c>
      <c r="V354" s="35" t="s">
        <v>66</v>
      </c>
      <c r="W354" s="38" t="s">
        <v>52</v>
      </c>
      <c r="X354" s="39" t="s">
        <v>44</v>
      </c>
      <c r="Y354" s="40" t="s">
        <v>45</v>
      </c>
      <c r="Z354" s="41" t="s">
        <v>67</v>
      </c>
      <c r="AA354" s="1"/>
    </row>
    <row r="355" spans="1:27" ht="15" customHeight="1">
      <c r="A355" s="1062" t="str">
        <f>'C Discip'!D4</f>
        <v>CONTROL DISCIPLINARIO</v>
      </c>
      <c r="B355" s="1063">
        <f>'C Discip'!W4</f>
        <v>3.3399999999999999E-2</v>
      </c>
      <c r="C355" s="1046">
        <v>101</v>
      </c>
      <c r="D355" s="1046" t="str">
        <f>'C Discip'!A12</f>
        <v>Procesos disciplinarios sustanciados</v>
      </c>
      <c r="E355" s="1046" t="str">
        <f>'C Discip'!D12</f>
        <v>Porcentaje</v>
      </c>
      <c r="F355" s="1046">
        <f>'C Discip'!E12</f>
        <v>100</v>
      </c>
      <c r="G355" s="1046" t="str">
        <f>'C Discip'!F12</f>
        <v>Avance Procesos Disciplinarios sustanciados</v>
      </c>
      <c r="H355" s="1046" t="str">
        <f>'C Discip'!G12</f>
        <v>Eficacia</v>
      </c>
      <c r="I355" s="42" t="s">
        <v>68</v>
      </c>
      <c r="J355" s="43">
        <f>'C Discip'!I12</f>
        <v>0</v>
      </c>
      <c r="K355" s="43">
        <f>'C Discip'!J12</f>
        <v>0.1</v>
      </c>
      <c r="L355" s="43">
        <f>'C Discip'!K12</f>
        <v>0.1</v>
      </c>
      <c r="M355" s="43">
        <f>'C Discip'!L12</f>
        <v>0.1</v>
      </c>
      <c r="N355" s="43">
        <f>'C Discip'!M12</f>
        <v>0.1</v>
      </c>
      <c r="O355" s="43">
        <f>'C Discip'!N12</f>
        <v>0.1</v>
      </c>
      <c r="P355" s="43">
        <f>'C Discip'!O12</f>
        <v>0.1</v>
      </c>
      <c r="Q355" s="43">
        <f>'C Discip'!P12</f>
        <v>0.1</v>
      </c>
      <c r="R355" s="43">
        <f>'C Discip'!Q12</f>
        <v>0.1</v>
      </c>
      <c r="S355" s="43">
        <f>'C Discip'!R12</f>
        <v>0.1</v>
      </c>
      <c r="T355" s="43">
        <f>'C Discip'!S12</f>
        <v>0.1</v>
      </c>
      <c r="U355" s="43">
        <f>'C Discip'!T12</f>
        <v>0</v>
      </c>
      <c r="V355" s="57">
        <f t="shared" ref="V355:V356" si="203">SUM(J355:U355)</f>
        <v>0.99999999999999989</v>
      </c>
      <c r="W355" s="1051">
        <f>'C Discip'!V12</f>
        <v>1</v>
      </c>
      <c r="X355" s="1052">
        <f>IF(OR(V356=0,W355=0),0,(V356/V355*W355))</f>
        <v>1</v>
      </c>
      <c r="Y355" s="1054">
        <f>X355</f>
        <v>1</v>
      </c>
      <c r="Z355" s="1055">
        <f>Y355*B355</f>
        <v>3.3399999999999999E-2</v>
      </c>
      <c r="AA355" s="1"/>
    </row>
    <row r="356" spans="1:27" ht="15.75" customHeight="1">
      <c r="A356" s="1018"/>
      <c r="B356" s="1018"/>
      <c r="C356" s="1018"/>
      <c r="D356" s="1018"/>
      <c r="E356" s="1018"/>
      <c r="F356" s="1018"/>
      <c r="G356" s="1018"/>
      <c r="H356" s="1018"/>
      <c r="I356" s="66" t="s">
        <v>69</v>
      </c>
      <c r="J356" s="47">
        <f>'C Discip'!I13</f>
        <v>0</v>
      </c>
      <c r="K356" s="47">
        <f>'C Discip'!J13</f>
        <v>0.1</v>
      </c>
      <c r="L356" s="47">
        <f>'C Discip'!K13</f>
        <v>0.1</v>
      </c>
      <c r="M356" s="47">
        <f>'C Discip'!L13</f>
        <v>0.1</v>
      </c>
      <c r="N356" s="47">
        <f>'C Discip'!M13</f>
        <v>0.1</v>
      </c>
      <c r="O356" s="47">
        <f>'C Discip'!N13</f>
        <v>0.1</v>
      </c>
      <c r="P356" s="47">
        <f>'C Discip'!O13</f>
        <v>0.1</v>
      </c>
      <c r="Q356" s="47">
        <f>'C Discip'!P13</f>
        <v>0.1</v>
      </c>
      <c r="R356" s="47">
        <f>'C Discip'!Q13</f>
        <v>0.1</v>
      </c>
      <c r="S356" s="47">
        <f>'C Discip'!R13</f>
        <v>0.1</v>
      </c>
      <c r="T356" s="47">
        <f>'C Discip'!S13</f>
        <v>0.1</v>
      </c>
      <c r="U356" s="47">
        <f>'C Discip'!T13</f>
        <v>0</v>
      </c>
      <c r="V356" s="58">
        <f t="shared" si="203"/>
        <v>0.99999999999999989</v>
      </c>
      <c r="W356" s="1008"/>
      <c r="X356" s="1008"/>
      <c r="Y356" s="1018"/>
      <c r="Z356" s="1018"/>
      <c r="AA356" s="1"/>
    </row>
    <row r="357" spans="1:27" ht="15.75" customHeight="1">
      <c r="A357" s="1008"/>
      <c r="B357" s="1008"/>
      <c r="C357" s="1008"/>
      <c r="D357" s="1008"/>
      <c r="E357" s="1008"/>
      <c r="F357" s="1008"/>
      <c r="G357" s="1008"/>
      <c r="H357" s="1008"/>
      <c r="I357" s="51" t="s">
        <v>10</v>
      </c>
      <c r="J357" s="52">
        <f t="shared" ref="J357:V357" si="204">IF(OR(J355=0,J356=0),0,J356/J355)</f>
        <v>0</v>
      </c>
      <c r="K357" s="52">
        <f t="shared" si="204"/>
        <v>1</v>
      </c>
      <c r="L357" s="52">
        <f t="shared" si="204"/>
        <v>1</v>
      </c>
      <c r="M357" s="52">
        <f t="shared" si="204"/>
        <v>1</v>
      </c>
      <c r="N357" s="52">
        <f t="shared" si="204"/>
        <v>1</v>
      </c>
      <c r="O357" s="52">
        <f t="shared" si="204"/>
        <v>1</v>
      </c>
      <c r="P357" s="52">
        <f t="shared" si="204"/>
        <v>1</v>
      </c>
      <c r="Q357" s="52">
        <f t="shared" si="204"/>
        <v>1</v>
      </c>
      <c r="R357" s="52">
        <f t="shared" si="204"/>
        <v>1</v>
      </c>
      <c r="S357" s="52">
        <f t="shared" si="204"/>
        <v>1</v>
      </c>
      <c r="T357" s="52">
        <f t="shared" si="204"/>
        <v>1</v>
      </c>
      <c r="U357" s="52">
        <f t="shared" si="204"/>
        <v>0</v>
      </c>
      <c r="V357" s="52">
        <f t="shared" si="204"/>
        <v>1</v>
      </c>
      <c r="W357" s="51"/>
      <c r="X357" s="51"/>
      <c r="Y357" s="1008"/>
      <c r="Z357" s="1008"/>
      <c r="AA357" s="1"/>
    </row>
    <row r="358" spans="1:27" ht="21.75" customHeight="1">
      <c r="A358" s="35" t="s">
        <v>1</v>
      </c>
      <c r="B358" s="36" t="s">
        <v>52</v>
      </c>
      <c r="C358" s="35"/>
      <c r="D358" s="35" t="s">
        <v>2</v>
      </c>
      <c r="E358" s="35" t="s">
        <v>3</v>
      </c>
      <c r="F358" s="35" t="s">
        <v>4</v>
      </c>
      <c r="G358" s="35" t="s">
        <v>5</v>
      </c>
      <c r="H358" s="37" t="s">
        <v>6</v>
      </c>
      <c r="I358" s="35" t="s">
        <v>53</v>
      </c>
      <c r="J358" s="35" t="s">
        <v>54</v>
      </c>
      <c r="K358" s="35" t="s">
        <v>55</v>
      </c>
      <c r="L358" s="35" t="s">
        <v>56</v>
      </c>
      <c r="M358" s="35" t="s">
        <v>57</v>
      </c>
      <c r="N358" s="35" t="s">
        <v>58</v>
      </c>
      <c r="O358" s="35" t="s">
        <v>59</v>
      </c>
      <c r="P358" s="35" t="s">
        <v>60</v>
      </c>
      <c r="Q358" s="35" t="s">
        <v>61</v>
      </c>
      <c r="R358" s="35" t="s">
        <v>62</v>
      </c>
      <c r="S358" s="35" t="s">
        <v>63</v>
      </c>
      <c r="T358" s="35" t="s">
        <v>64</v>
      </c>
      <c r="U358" s="35" t="s">
        <v>65</v>
      </c>
      <c r="V358" s="35" t="s">
        <v>66</v>
      </c>
      <c r="W358" s="38" t="s">
        <v>52</v>
      </c>
      <c r="X358" s="39" t="s">
        <v>44</v>
      </c>
      <c r="Y358" s="40" t="s">
        <v>45</v>
      </c>
      <c r="Z358" s="41" t="s">
        <v>67</v>
      </c>
      <c r="AA358" s="1"/>
    </row>
    <row r="359" spans="1:27" ht="18" customHeight="1">
      <c r="A359" s="1062" t="str">
        <f>Evaluac!D4</f>
        <v>SEGUIMIENTO Y EVALUACIÓN INSTITUCIONAL</v>
      </c>
      <c r="B359" s="1063">
        <f>Evaluac!W4</f>
        <v>4.2000000000000003E-2</v>
      </c>
      <c r="C359" s="1046">
        <v>102</v>
      </c>
      <c r="D359" s="1046" t="str">
        <f>Evaluac!A22</f>
        <v>Actividades implementadas para el cumplimiento del MIPG</v>
      </c>
      <c r="E359" s="1046" t="str">
        <f>Evaluac!D22</f>
        <v>Porcentaje</v>
      </c>
      <c r="F359" s="1047">
        <f>Evaluac!E22</f>
        <v>1</v>
      </c>
      <c r="G359" s="1046" t="str">
        <f>Evaluac!F22</f>
        <v>Porcentaje de avance en las actividades implementadas para el cumplimiento del MIPG</v>
      </c>
      <c r="H359" s="1046" t="str">
        <f>Evaluac!G22</f>
        <v>EFICACIA</v>
      </c>
      <c r="I359" s="42" t="s">
        <v>68</v>
      </c>
      <c r="J359" s="43">
        <f>Evaluac!I22</f>
        <v>0.06</v>
      </c>
      <c r="K359" s="43">
        <f>Evaluac!J22</f>
        <v>2.5000000000000005E-2</v>
      </c>
      <c r="L359" s="43">
        <f>Evaluac!K22</f>
        <v>0.10000000000000002</v>
      </c>
      <c r="M359" s="43">
        <f>Evaluac!L22</f>
        <v>1.0000000000000002E-2</v>
      </c>
      <c r="N359" s="43">
        <f>Evaluac!M22</f>
        <v>1.0000000000000002E-2</v>
      </c>
      <c r="O359" s="43">
        <f>Evaluac!N22</f>
        <v>3.0000000000000006E-2</v>
      </c>
      <c r="P359" s="43">
        <f>Evaluac!O22</f>
        <v>0.11900000000000002</v>
      </c>
      <c r="Q359" s="43">
        <f>Evaluac!P22</f>
        <v>0.10900000000000001</v>
      </c>
      <c r="R359" s="43">
        <f>Evaluac!Q22</f>
        <v>0.17900000000000005</v>
      </c>
      <c r="S359" s="43">
        <f>Evaluac!R22</f>
        <v>8.4000000000000019E-2</v>
      </c>
      <c r="T359" s="43">
        <f>Evaluac!S22</f>
        <v>0.15250000000000002</v>
      </c>
      <c r="U359" s="43">
        <f>Evaluac!T22</f>
        <v>0.12150000000000001</v>
      </c>
      <c r="V359" s="57">
        <f t="shared" ref="V359:V360" si="205">SUM(J359:U359)</f>
        <v>1.0000000000000002</v>
      </c>
      <c r="W359" s="1051">
        <f>Evaluac!V22</f>
        <v>0.25</v>
      </c>
      <c r="X359" s="1052">
        <f>IF(OR(V360=0,W359=0),0,(V360/V359*W359))</f>
        <v>0.23624999999999996</v>
      </c>
      <c r="Y359" s="1054">
        <f>SUM(X359:X370)</f>
        <v>0.98624999999999996</v>
      </c>
      <c r="Z359" s="1055">
        <f>Y359*B359</f>
        <v>4.1422500000000001E-2</v>
      </c>
      <c r="AA359" s="1"/>
    </row>
    <row r="360" spans="1:27" ht="18" customHeight="1">
      <c r="A360" s="1018"/>
      <c r="B360" s="1018"/>
      <c r="C360" s="1018"/>
      <c r="D360" s="1018"/>
      <c r="E360" s="1018"/>
      <c r="F360" s="1018"/>
      <c r="G360" s="1018"/>
      <c r="H360" s="1018"/>
      <c r="I360" s="66" t="s">
        <v>69</v>
      </c>
      <c r="J360" s="47">
        <f>Evaluac!I23</f>
        <v>0.06</v>
      </c>
      <c r="K360" s="47">
        <f>Evaluac!J23</f>
        <v>2.5000000000000005E-2</v>
      </c>
      <c r="L360" s="47">
        <f>Evaluac!K23</f>
        <v>0.10000000000000002</v>
      </c>
      <c r="M360" s="47">
        <f>Evaluac!L23</f>
        <v>1.0000000000000002E-2</v>
      </c>
      <c r="N360" s="47">
        <f>Evaluac!M23</f>
        <v>1.0000000000000002E-2</v>
      </c>
      <c r="O360" s="47">
        <f>Evaluac!N23</f>
        <v>3.0000000000000006E-2</v>
      </c>
      <c r="P360" s="47">
        <f>Evaluac!O23</f>
        <v>0.11900000000000002</v>
      </c>
      <c r="Q360" s="47">
        <f>Evaluac!P23</f>
        <v>0.10900000000000001</v>
      </c>
      <c r="R360" s="47">
        <f>Evaluac!Q23</f>
        <v>0.15900000000000003</v>
      </c>
      <c r="S360" s="47">
        <f>Evaluac!R23</f>
        <v>9.4000000000000014E-2</v>
      </c>
      <c r="T360" s="47">
        <f>Evaluac!S23</f>
        <v>6.2500000000000014E-2</v>
      </c>
      <c r="U360" s="47">
        <f>Evaluac!T23</f>
        <v>0.16650000000000001</v>
      </c>
      <c r="V360" s="58">
        <f t="shared" si="205"/>
        <v>0.94500000000000006</v>
      </c>
      <c r="W360" s="1008"/>
      <c r="X360" s="1008"/>
      <c r="Y360" s="1018"/>
      <c r="Z360" s="1018"/>
      <c r="AA360" s="1"/>
    </row>
    <row r="361" spans="1:27" ht="15.75" customHeight="1">
      <c r="A361" s="1018"/>
      <c r="B361" s="1018"/>
      <c r="C361" s="1008"/>
      <c r="D361" s="1008"/>
      <c r="E361" s="1008"/>
      <c r="F361" s="1008"/>
      <c r="G361" s="1008"/>
      <c r="H361" s="1008"/>
      <c r="I361" s="51" t="s">
        <v>10</v>
      </c>
      <c r="J361" s="52">
        <f t="shared" ref="J361:V361" si="206">IF(OR(J359=0,J360=0),0,J360/J359)</f>
        <v>1</v>
      </c>
      <c r="K361" s="52">
        <f t="shared" si="206"/>
        <v>1</v>
      </c>
      <c r="L361" s="52">
        <f t="shared" si="206"/>
        <v>1</v>
      </c>
      <c r="M361" s="52">
        <f t="shared" si="206"/>
        <v>1</v>
      </c>
      <c r="N361" s="52">
        <f t="shared" si="206"/>
        <v>1</v>
      </c>
      <c r="O361" s="52">
        <f t="shared" si="206"/>
        <v>1</v>
      </c>
      <c r="P361" s="52">
        <f t="shared" si="206"/>
        <v>1</v>
      </c>
      <c r="Q361" s="52">
        <f t="shared" si="206"/>
        <v>1</v>
      </c>
      <c r="R361" s="52">
        <f t="shared" si="206"/>
        <v>0.8882681564245809</v>
      </c>
      <c r="S361" s="52">
        <f t="shared" si="206"/>
        <v>1.1190476190476191</v>
      </c>
      <c r="T361" s="52">
        <f t="shared" si="206"/>
        <v>0.4098360655737705</v>
      </c>
      <c r="U361" s="52">
        <f t="shared" si="206"/>
        <v>1.3703703703703702</v>
      </c>
      <c r="V361" s="52">
        <f t="shared" si="206"/>
        <v>0.94499999999999984</v>
      </c>
      <c r="W361" s="51"/>
      <c r="X361" s="51"/>
      <c r="Y361" s="1018"/>
      <c r="Z361" s="1018"/>
      <c r="AA361" s="1"/>
    </row>
    <row r="362" spans="1:27" ht="15.75" customHeight="1">
      <c r="A362" s="1018"/>
      <c r="B362" s="1018"/>
      <c r="C362" s="1046">
        <v>103</v>
      </c>
      <c r="D362" s="1046" t="str">
        <f>Evaluac!A48</f>
        <v>MIPG implementado</v>
      </c>
      <c r="E362" s="1046" t="str">
        <f>Evaluac!D48</f>
        <v>Porcentaje</v>
      </c>
      <c r="F362" s="1066">
        <f>Evaluac!E48</f>
        <v>0.79300000000000004</v>
      </c>
      <c r="G362" s="1046" t="str">
        <f>Evaluac!F48</f>
        <v>Porcentaje de avance en la implementación del MIPG</v>
      </c>
      <c r="H362" s="1046" t="str">
        <f>Evaluac!G48</f>
        <v>EFICACIA</v>
      </c>
      <c r="I362" s="42" t="s">
        <v>68</v>
      </c>
      <c r="J362" s="43">
        <f>Evaluac!I48</f>
        <v>0</v>
      </c>
      <c r="K362" s="43">
        <f>Evaluac!J48</f>
        <v>0</v>
      </c>
      <c r="L362" s="43">
        <f>Evaluac!K48</f>
        <v>0</v>
      </c>
      <c r="M362" s="43">
        <f>Evaluac!L48</f>
        <v>0</v>
      </c>
      <c r="N362" s="43">
        <f>Evaluac!M48</f>
        <v>0</v>
      </c>
      <c r="O362" s="43">
        <f>Evaluac!N48</f>
        <v>0.4</v>
      </c>
      <c r="P362" s="43">
        <f>Evaluac!O48</f>
        <v>0</v>
      </c>
      <c r="Q362" s="43">
        <f>Evaluac!P48</f>
        <v>0</v>
      </c>
      <c r="R362" s="43">
        <f>Evaluac!Q48</f>
        <v>7.4999999999999997E-2</v>
      </c>
      <c r="S362" s="43">
        <f>Evaluac!R48</f>
        <v>7.4999999999999997E-2</v>
      </c>
      <c r="T362" s="43">
        <f>Evaluac!S48</f>
        <v>7.4999999999999997E-2</v>
      </c>
      <c r="U362" s="43">
        <f>Evaluac!T48</f>
        <v>0.375</v>
      </c>
      <c r="V362" s="57">
        <f t="shared" ref="V362:V363" si="207">SUM(J362:U362)</f>
        <v>1</v>
      </c>
      <c r="W362" s="1051">
        <f>Evaluac!V48</f>
        <v>0.25</v>
      </c>
      <c r="X362" s="1052">
        <f>IF(OR(V363=0,W362=0),0,(V363/V362*W362))</f>
        <v>0.25</v>
      </c>
      <c r="Y362" s="1018"/>
      <c r="Z362" s="1018"/>
      <c r="AA362" s="1"/>
    </row>
    <row r="363" spans="1:27" ht="15.75" customHeight="1">
      <c r="A363" s="1018"/>
      <c r="B363" s="1018"/>
      <c r="C363" s="1018"/>
      <c r="D363" s="1018"/>
      <c r="E363" s="1018"/>
      <c r="F363" s="1018"/>
      <c r="G363" s="1018"/>
      <c r="H363" s="1018"/>
      <c r="I363" s="66" t="s">
        <v>69</v>
      </c>
      <c r="J363" s="47">
        <f>Evaluac!I49</f>
        <v>0</v>
      </c>
      <c r="K363" s="47">
        <f>Evaluac!J49</f>
        <v>0</v>
      </c>
      <c r="L363" s="47">
        <f>Evaluac!K49</f>
        <v>0</v>
      </c>
      <c r="M363" s="47">
        <f>Evaluac!L49</f>
        <v>0</v>
      </c>
      <c r="N363" s="47">
        <f>Evaluac!M49</f>
        <v>0</v>
      </c>
      <c r="O363" s="47">
        <f>Evaluac!N49</f>
        <v>0.4</v>
      </c>
      <c r="P363" s="47">
        <f>Evaluac!O49</f>
        <v>0</v>
      </c>
      <c r="Q363" s="47">
        <f>Evaluac!P49</f>
        <v>0</v>
      </c>
      <c r="R363" s="47">
        <f>Evaluac!Q49</f>
        <v>7.4999999999999997E-2</v>
      </c>
      <c r="S363" s="47">
        <f>Evaluac!R49</f>
        <v>7.4999999999999997E-2</v>
      </c>
      <c r="T363" s="47">
        <f>Evaluac!S49</f>
        <v>7.4999999999999997E-2</v>
      </c>
      <c r="U363" s="47">
        <f>Evaluac!T49</f>
        <v>0.375</v>
      </c>
      <c r="V363" s="58">
        <f t="shared" si="207"/>
        <v>1</v>
      </c>
      <c r="W363" s="1008"/>
      <c r="X363" s="1008"/>
      <c r="Y363" s="1018"/>
      <c r="Z363" s="1018"/>
      <c r="AA363" s="1"/>
    </row>
    <row r="364" spans="1:27" ht="15.75" customHeight="1">
      <c r="A364" s="1018"/>
      <c r="B364" s="1018"/>
      <c r="C364" s="1008"/>
      <c r="D364" s="1008"/>
      <c r="E364" s="1008"/>
      <c r="F364" s="1008"/>
      <c r="G364" s="1008"/>
      <c r="H364" s="1008"/>
      <c r="I364" s="51" t="s">
        <v>10</v>
      </c>
      <c r="J364" s="52">
        <f t="shared" ref="J364:V364" si="208">IF(OR(J362=0,J363=0),0,J363/J362)</f>
        <v>0</v>
      </c>
      <c r="K364" s="52">
        <f t="shared" si="208"/>
        <v>0</v>
      </c>
      <c r="L364" s="52">
        <f t="shared" si="208"/>
        <v>0</v>
      </c>
      <c r="M364" s="52">
        <f t="shared" si="208"/>
        <v>0</v>
      </c>
      <c r="N364" s="52">
        <f t="shared" si="208"/>
        <v>0</v>
      </c>
      <c r="O364" s="52">
        <f t="shared" si="208"/>
        <v>1</v>
      </c>
      <c r="P364" s="52">
        <f t="shared" si="208"/>
        <v>0</v>
      </c>
      <c r="Q364" s="52">
        <f t="shared" si="208"/>
        <v>0</v>
      </c>
      <c r="R364" s="52">
        <f t="shared" si="208"/>
        <v>1</v>
      </c>
      <c r="S364" s="52">
        <f t="shared" si="208"/>
        <v>1</v>
      </c>
      <c r="T364" s="52">
        <f t="shared" si="208"/>
        <v>1</v>
      </c>
      <c r="U364" s="52">
        <f t="shared" si="208"/>
        <v>1</v>
      </c>
      <c r="V364" s="52">
        <f t="shared" si="208"/>
        <v>1</v>
      </c>
      <c r="W364" s="51"/>
      <c r="X364" s="51"/>
      <c r="Y364" s="1018"/>
      <c r="Z364" s="1018"/>
      <c r="AA364" s="1"/>
    </row>
    <row r="365" spans="1:27" ht="15.75" customHeight="1">
      <c r="A365" s="1018"/>
      <c r="B365" s="1018"/>
      <c r="C365" s="1046">
        <v>104</v>
      </c>
      <c r="D365" s="1046" t="str">
        <f>Evaluac!A58</f>
        <v>Informes de auditorias realizados</v>
      </c>
      <c r="E365" s="1046" t="str">
        <f>Evaluac!D58</f>
        <v>Porcentaje</v>
      </c>
      <c r="F365" s="1046">
        <f>Evaluac!E58</f>
        <v>100</v>
      </c>
      <c r="G365" s="1046" t="str">
        <f>Evaluac!F58</f>
        <v>% de avance al cumplimiento del programa anual de auditorías</v>
      </c>
      <c r="H365" s="1046" t="str">
        <f>Evaluac!G58</f>
        <v>EFICACIA</v>
      </c>
      <c r="I365" s="42" t="s">
        <v>68</v>
      </c>
      <c r="J365" s="43">
        <f>Evaluac!I58</f>
        <v>2.8999999999999998E-2</v>
      </c>
      <c r="K365" s="43">
        <f>Evaluac!J58</f>
        <v>1.2500000000000001E-2</v>
      </c>
      <c r="L365" s="43">
        <f>Evaluac!K58</f>
        <v>0.16589999999999999</v>
      </c>
      <c r="M365" s="43">
        <f>Evaluac!L58</f>
        <v>1.2500000000000001E-2</v>
      </c>
      <c r="N365" s="43">
        <f>Evaluac!M58</f>
        <v>8.1099999999999992E-2</v>
      </c>
      <c r="O365" s="43">
        <f>Evaluac!N58</f>
        <v>0.17100000000000001</v>
      </c>
      <c r="P365" s="43">
        <f>Evaluac!O58</f>
        <v>5.0999999999999997E-2</v>
      </c>
      <c r="Q365" s="43">
        <f>Evaluac!P58</f>
        <v>7.2000000000000008E-2</v>
      </c>
      <c r="R365" s="43">
        <f>Evaluac!Q58</f>
        <v>0.10800000000000001</v>
      </c>
      <c r="S365" s="43">
        <f>Evaluac!R58</f>
        <v>0.23350000000000001</v>
      </c>
      <c r="T365" s="43">
        <f>Evaluac!S58</f>
        <v>5.0999999999999997E-2</v>
      </c>
      <c r="U365" s="43">
        <f>Evaluac!T58</f>
        <v>1.2500000000000001E-2</v>
      </c>
      <c r="V365" s="57">
        <f t="shared" ref="V365:V366" si="209">SUM(J365:U365)</f>
        <v>1</v>
      </c>
      <c r="W365" s="1051">
        <f>Evaluac!V58</f>
        <v>0.25</v>
      </c>
      <c r="X365" s="1052">
        <f>IF(OR(V366=0,W365=0),0,(V366/V365*W365))</f>
        <v>0.25</v>
      </c>
      <c r="Y365" s="1018"/>
      <c r="Z365" s="1018"/>
      <c r="AA365" s="1"/>
    </row>
    <row r="366" spans="1:27" ht="15.75" customHeight="1">
      <c r="A366" s="1018"/>
      <c r="B366" s="1018"/>
      <c r="C366" s="1018"/>
      <c r="D366" s="1018"/>
      <c r="E366" s="1018"/>
      <c r="F366" s="1018"/>
      <c r="G366" s="1018"/>
      <c r="H366" s="1018"/>
      <c r="I366" s="66" t="s">
        <v>69</v>
      </c>
      <c r="J366" s="47">
        <f>Evaluac!I59</f>
        <v>2.6910000000000003E-2</v>
      </c>
      <c r="K366" s="47">
        <f>Evaluac!J59</f>
        <v>1.0935E-2</v>
      </c>
      <c r="L366" s="47">
        <f>Evaluac!K59</f>
        <v>0.100245</v>
      </c>
      <c r="M366" s="47">
        <f>Evaluac!L59</f>
        <v>8.0249999999999991E-3</v>
      </c>
      <c r="N366" s="47">
        <f>Evaluac!M59</f>
        <v>0.10124</v>
      </c>
      <c r="O366" s="47">
        <f>Evaluac!N59</f>
        <v>0.14025499999999999</v>
      </c>
      <c r="P366" s="47">
        <f>Evaluac!O59</f>
        <v>8.7874999999999995E-2</v>
      </c>
      <c r="Q366" s="47">
        <f>Evaluac!P59</f>
        <v>5.7504999999999994E-2</v>
      </c>
      <c r="R366" s="47">
        <f>Evaluac!Q59</f>
        <v>8.7855000000000003E-2</v>
      </c>
      <c r="S366" s="47">
        <f>Evaluac!R59</f>
        <v>0.24540000000000003</v>
      </c>
      <c r="T366" s="47">
        <f>Evaluac!S59</f>
        <v>7.374E-2</v>
      </c>
      <c r="U366" s="47">
        <f>Evaluac!T59</f>
        <v>6.0014999999999999E-2</v>
      </c>
      <c r="V366" s="58">
        <f t="shared" si="209"/>
        <v>1</v>
      </c>
      <c r="W366" s="1008"/>
      <c r="X366" s="1008"/>
      <c r="Y366" s="1018"/>
      <c r="Z366" s="1018"/>
      <c r="AA366" s="1"/>
    </row>
    <row r="367" spans="1:27" ht="15.75" customHeight="1">
      <c r="A367" s="1018"/>
      <c r="B367" s="1018"/>
      <c r="C367" s="1008"/>
      <c r="D367" s="1008"/>
      <c r="E367" s="1008"/>
      <c r="F367" s="1008"/>
      <c r="G367" s="1008"/>
      <c r="H367" s="1008"/>
      <c r="I367" s="51" t="s">
        <v>10</v>
      </c>
      <c r="J367" s="52">
        <f t="shared" ref="J367:V367" si="210">IF(OR(J365=0,J366=0),0,J366/J365)</f>
        <v>0.92793103448275882</v>
      </c>
      <c r="K367" s="52">
        <f t="shared" si="210"/>
        <v>0.87480000000000002</v>
      </c>
      <c r="L367" s="52">
        <f t="shared" si="210"/>
        <v>0.60424954792043406</v>
      </c>
      <c r="M367" s="52">
        <f t="shared" si="210"/>
        <v>0.6419999999999999</v>
      </c>
      <c r="N367" s="52">
        <f t="shared" si="210"/>
        <v>1.2483353884093713</v>
      </c>
      <c r="O367" s="52">
        <f t="shared" si="210"/>
        <v>0.82020467836257294</v>
      </c>
      <c r="P367" s="52">
        <f t="shared" si="210"/>
        <v>1.7230392156862746</v>
      </c>
      <c r="Q367" s="52">
        <f t="shared" si="210"/>
        <v>0.79868055555555539</v>
      </c>
      <c r="R367" s="52">
        <f t="shared" si="210"/>
        <v>0.81347222222222215</v>
      </c>
      <c r="S367" s="52">
        <f t="shared" si="210"/>
        <v>1.050963597430407</v>
      </c>
      <c r="T367" s="52">
        <f t="shared" si="210"/>
        <v>1.4458823529411766</v>
      </c>
      <c r="U367" s="52">
        <f t="shared" si="210"/>
        <v>4.8011999999999997</v>
      </c>
      <c r="V367" s="52">
        <f t="shared" si="210"/>
        <v>1</v>
      </c>
      <c r="W367" s="51"/>
      <c r="X367" s="51"/>
      <c r="Y367" s="1018"/>
      <c r="Z367" s="1018"/>
      <c r="AA367" s="1"/>
    </row>
    <row r="368" spans="1:27" ht="21" customHeight="1">
      <c r="A368" s="1018"/>
      <c r="B368" s="1018"/>
      <c r="C368" s="1046">
        <v>105</v>
      </c>
      <c r="D368" s="1046" t="str">
        <f>Evaluac!A72</f>
        <v>Actividades de fomento de la cultura de autocontrol y autoevaluación</v>
      </c>
      <c r="E368" s="1046" t="str">
        <f>Evaluac!D72</f>
        <v>Porcentaje</v>
      </c>
      <c r="F368" s="1046">
        <f>Evaluac!E72</f>
        <v>100</v>
      </c>
      <c r="G368" s="1046" t="str">
        <f>Evaluac!F72</f>
        <v>% de avance al cumplimiento de actividades de fomento de la cultura de autocontrol y autoevaluación</v>
      </c>
      <c r="H368" s="1046" t="str">
        <f>Evaluac!G72</f>
        <v>EFICACIA</v>
      </c>
      <c r="I368" s="42" t="s">
        <v>68</v>
      </c>
      <c r="J368" s="43">
        <f>Evaluac!I72</f>
        <v>0</v>
      </c>
      <c r="K368" s="43">
        <f>Evaluac!J72</f>
        <v>0</v>
      </c>
      <c r="L368" s="43">
        <f>Evaluac!K72</f>
        <v>0.25</v>
      </c>
      <c r="M368" s="43">
        <f>Evaluac!L72</f>
        <v>0</v>
      </c>
      <c r="N368" s="43">
        <f>Evaluac!M72</f>
        <v>0</v>
      </c>
      <c r="O368" s="43">
        <f>Evaluac!N72</f>
        <v>0.25</v>
      </c>
      <c r="P368" s="43">
        <f>Evaluac!O72</f>
        <v>0</v>
      </c>
      <c r="Q368" s="43">
        <f>Evaluac!P72</f>
        <v>0</v>
      </c>
      <c r="R368" s="43">
        <f>Evaluac!Q72</f>
        <v>0.25</v>
      </c>
      <c r="S368" s="43">
        <f>Evaluac!R72</f>
        <v>0</v>
      </c>
      <c r="T368" s="43">
        <f>Evaluac!S72</f>
        <v>0</v>
      </c>
      <c r="U368" s="43">
        <f>Evaluac!T72</f>
        <v>0.25</v>
      </c>
      <c r="V368" s="57">
        <f t="shared" ref="V368:V369" si="211">SUM(J368:U368)</f>
        <v>1</v>
      </c>
      <c r="W368" s="1051">
        <f>Evaluac!V72</f>
        <v>0.25</v>
      </c>
      <c r="X368" s="1052">
        <f>IF(OR(V369=0,W368=0),0,(V369/V368*W368))</f>
        <v>0.25</v>
      </c>
      <c r="Y368" s="1018"/>
      <c r="Z368" s="1018"/>
      <c r="AA368" s="1"/>
    </row>
    <row r="369" spans="1:27" ht="21" customHeight="1">
      <c r="A369" s="1018"/>
      <c r="B369" s="1018"/>
      <c r="C369" s="1018"/>
      <c r="D369" s="1018"/>
      <c r="E369" s="1018"/>
      <c r="F369" s="1018"/>
      <c r="G369" s="1018"/>
      <c r="H369" s="1018"/>
      <c r="I369" s="96" t="s">
        <v>69</v>
      </c>
      <c r="J369" s="97">
        <f>Evaluac!I73</f>
        <v>0</v>
      </c>
      <c r="K369" s="97">
        <f>Evaluac!J73</f>
        <v>0</v>
      </c>
      <c r="L369" s="97">
        <f>Evaluac!K73</f>
        <v>0.25</v>
      </c>
      <c r="M369" s="97">
        <f>Evaluac!L73</f>
        <v>0</v>
      </c>
      <c r="N369" s="97">
        <f>Evaluac!M73</f>
        <v>0</v>
      </c>
      <c r="O369" s="97">
        <f>Evaluac!N73</f>
        <v>0.25</v>
      </c>
      <c r="P369" s="97">
        <f>Evaluac!O73</f>
        <v>0</v>
      </c>
      <c r="Q369" s="97">
        <f>Evaluac!P73</f>
        <v>0</v>
      </c>
      <c r="R369" s="97">
        <f>Evaluac!Q73</f>
        <v>0.25</v>
      </c>
      <c r="S369" s="97">
        <f>Evaluac!R73</f>
        <v>0</v>
      </c>
      <c r="T369" s="97">
        <f>Evaluac!S73</f>
        <v>0</v>
      </c>
      <c r="U369" s="97">
        <f>Evaluac!T73</f>
        <v>0.25</v>
      </c>
      <c r="V369" s="98">
        <f t="shared" si="211"/>
        <v>1</v>
      </c>
      <c r="W369" s="1008"/>
      <c r="X369" s="1008"/>
      <c r="Y369" s="1018"/>
      <c r="Z369" s="1018"/>
      <c r="AA369" s="1"/>
    </row>
    <row r="370" spans="1:27" ht="15.75" customHeight="1">
      <c r="A370" s="1008"/>
      <c r="B370" s="1008"/>
      <c r="C370" s="1008"/>
      <c r="D370" s="1008"/>
      <c r="E370" s="1008"/>
      <c r="F370" s="1008"/>
      <c r="G370" s="1008"/>
      <c r="H370" s="1008"/>
      <c r="I370" s="51" t="s">
        <v>10</v>
      </c>
      <c r="J370" s="52">
        <f t="shared" ref="J370:V370" si="212">IF(OR(J368=0,J369=0),0,J369/J368)</f>
        <v>0</v>
      </c>
      <c r="K370" s="52">
        <f t="shared" si="212"/>
        <v>0</v>
      </c>
      <c r="L370" s="52">
        <f t="shared" si="212"/>
        <v>1</v>
      </c>
      <c r="M370" s="52">
        <f t="shared" si="212"/>
        <v>0</v>
      </c>
      <c r="N370" s="52">
        <f t="shared" si="212"/>
        <v>0</v>
      </c>
      <c r="O370" s="52">
        <f t="shared" si="212"/>
        <v>1</v>
      </c>
      <c r="P370" s="52">
        <f t="shared" si="212"/>
        <v>0</v>
      </c>
      <c r="Q370" s="52">
        <f t="shared" si="212"/>
        <v>0</v>
      </c>
      <c r="R370" s="52">
        <f t="shared" si="212"/>
        <v>1</v>
      </c>
      <c r="S370" s="52">
        <f t="shared" si="212"/>
        <v>0</v>
      </c>
      <c r="T370" s="52">
        <f t="shared" si="212"/>
        <v>0</v>
      </c>
      <c r="U370" s="52">
        <f t="shared" si="212"/>
        <v>1</v>
      </c>
      <c r="V370" s="52">
        <f t="shared" si="212"/>
        <v>1</v>
      </c>
      <c r="W370" s="51"/>
      <c r="X370" s="51"/>
      <c r="Y370" s="1008"/>
      <c r="Z370" s="1008"/>
      <c r="AA370" s="1"/>
    </row>
    <row r="371" spans="1:27" ht="15.75" customHeight="1">
      <c r="A371" s="99"/>
      <c r="B371" s="100">
        <f>SUM(B31:B370)</f>
        <v>1.0000000000000002</v>
      </c>
      <c r="Z371" s="101">
        <f>SUM(Z31:Z370)</f>
        <v>0.91965558496835953</v>
      </c>
      <c r="AA371" s="1"/>
    </row>
    <row r="372" spans="1:27" ht="30.75" customHeight="1">
      <c r="A372" s="99"/>
      <c r="D372" s="102" t="s">
        <v>1</v>
      </c>
      <c r="E372" s="103" t="s">
        <v>144</v>
      </c>
      <c r="F372" s="102" t="s">
        <v>145</v>
      </c>
      <c r="G372" s="102" t="s">
        <v>74</v>
      </c>
      <c r="AA372" s="1"/>
    </row>
    <row r="373" spans="1:27" ht="15.75" customHeight="1">
      <c r="C373" s="104">
        <v>1</v>
      </c>
      <c r="D373" t="str">
        <f t="shared" ref="D373:E373" si="213">A31</f>
        <v>GESTIÓN GEODÉSICA</v>
      </c>
      <c r="E373" s="105">
        <f t="shared" si="213"/>
        <v>5.8599999999999999E-2</v>
      </c>
      <c r="F373" s="22">
        <f t="shared" ref="F373:G373" si="214">Y31</f>
        <v>1.0037330147827386</v>
      </c>
      <c r="G373" s="22">
        <f t="shared" si="214"/>
        <v>5.8818754666268479E-2</v>
      </c>
      <c r="AA373" s="1"/>
    </row>
    <row r="374" spans="1:27" ht="15.75" customHeight="1">
      <c r="A374" s="99"/>
      <c r="C374" s="104">
        <v>2</v>
      </c>
      <c r="D374" t="str">
        <f t="shared" ref="D374:E374" si="215">A47</f>
        <v>GESTIÓN CARTOGRÁFICA</v>
      </c>
      <c r="E374" s="22">
        <f t="shared" si="215"/>
        <v>5.9799999999999999E-2</v>
      </c>
      <c r="F374" s="22">
        <f t="shared" ref="F374:G374" si="216">Y47</f>
        <v>1.0018125474999111</v>
      </c>
      <c r="G374" s="22">
        <f t="shared" si="216"/>
        <v>5.990839034049468E-2</v>
      </c>
      <c r="AA374" s="1"/>
    </row>
    <row r="375" spans="1:27" ht="15.75" customHeight="1">
      <c r="A375" s="99"/>
      <c r="C375" s="104">
        <v>3</v>
      </c>
      <c r="D375" t="str">
        <f t="shared" ref="D375:E375" si="217">A63</f>
        <v>GESTIÓN GEOGRÁFICA</v>
      </c>
      <c r="E375" s="22">
        <f t="shared" si="217"/>
        <v>5.7500000000000002E-2</v>
      </c>
      <c r="F375" s="22">
        <f t="shared" ref="F375:G375" si="218">Y63</f>
        <v>0.99999999999999989</v>
      </c>
      <c r="G375" s="22">
        <f t="shared" si="218"/>
        <v>5.7499999999999996E-2</v>
      </c>
      <c r="AA375" s="1"/>
    </row>
    <row r="376" spans="1:27" ht="15.75" customHeight="1">
      <c r="A376" s="99"/>
      <c r="C376" s="104">
        <v>4</v>
      </c>
      <c r="D376" t="str">
        <f t="shared" ref="D376:E376" si="219">A85</f>
        <v>GESTIÓN AGROLÓGICA</v>
      </c>
      <c r="E376" s="22">
        <f t="shared" si="219"/>
        <v>5.9799999999999999E-2</v>
      </c>
      <c r="F376" s="22">
        <f t="shared" ref="F376:G376" si="220">Y85</f>
        <v>0.95244943530805481</v>
      </c>
      <c r="G376" s="22">
        <f t="shared" si="220"/>
        <v>5.6956476231421679E-2</v>
      </c>
      <c r="AA376" s="1"/>
    </row>
    <row r="377" spans="1:27" ht="15.75" customHeight="1">
      <c r="A377" s="99"/>
      <c r="C377" s="104">
        <v>5</v>
      </c>
      <c r="D377" t="str">
        <f t="shared" ref="D377:E377" si="221">A119</f>
        <v>GESTIÓN CATASTRAL</v>
      </c>
      <c r="E377" s="22">
        <f t="shared" si="221"/>
        <v>6.4500000000000002E-2</v>
      </c>
      <c r="F377" s="22">
        <f t="shared" ref="F377:G377" si="222">Y119</f>
        <v>1.0916483348964368</v>
      </c>
      <c r="G377" s="22">
        <f t="shared" si="222"/>
        <v>7.0411317600820172E-2</v>
      </c>
      <c r="AA377" s="1"/>
    </row>
    <row r="378" spans="1:27" ht="15.75" customHeight="1">
      <c r="A378" s="99"/>
      <c r="C378" s="104">
        <v>6</v>
      </c>
      <c r="D378" t="str">
        <f t="shared" ref="D378:E378" si="223">A156</f>
        <v>DIRECCIONAMIENTO ESTRATÉGICO Y PLANEACION</v>
      </c>
      <c r="E378" s="22">
        <f t="shared" si="223"/>
        <v>5.7500000000000002E-2</v>
      </c>
      <c r="F378" s="22">
        <f t="shared" ref="F378:G378" si="224">Y156</f>
        <v>0.9384800000000002</v>
      </c>
      <c r="G378" s="22">
        <f t="shared" si="224"/>
        <v>5.3962600000000013E-2</v>
      </c>
      <c r="AA378" s="1"/>
    </row>
    <row r="379" spans="1:27" ht="15.75" customHeight="1">
      <c r="A379" s="99"/>
      <c r="C379" s="104">
        <v>7</v>
      </c>
      <c r="D379" t="str">
        <f t="shared" ref="D379:E379" si="225">A184</f>
        <v>REGULACIÓN</v>
      </c>
      <c r="E379" s="22">
        <f t="shared" si="225"/>
        <v>5.04E-2</v>
      </c>
      <c r="F379" s="22">
        <f t="shared" ref="F379:G379" si="226">Y184</f>
        <v>0</v>
      </c>
      <c r="G379" s="22">
        <f t="shared" si="226"/>
        <v>0</v>
      </c>
      <c r="AA379" s="1"/>
    </row>
    <row r="380" spans="1:27" ht="15.75" customHeight="1">
      <c r="A380" s="99"/>
      <c r="C380" s="104">
        <v>8</v>
      </c>
      <c r="D380" t="str">
        <f t="shared" ref="D380:E380" si="227">A188</f>
        <v>GESTIÓN DE TECNOLOGIAS DE LA INFORMACIÓN</v>
      </c>
      <c r="E380" s="22">
        <f t="shared" si="227"/>
        <v>5.9200000000000003E-2</v>
      </c>
      <c r="F380" s="22">
        <f t="shared" ref="F380:G380" si="228">Y188</f>
        <v>0.97753781512605054</v>
      </c>
      <c r="G380" s="22">
        <f t="shared" si="228"/>
        <v>5.7870238655462196E-2</v>
      </c>
      <c r="AA380" s="1"/>
    </row>
    <row r="381" spans="1:27" ht="15.75" customHeight="1">
      <c r="A381" s="99"/>
      <c r="C381" s="104">
        <v>9</v>
      </c>
      <c r="D381" t="str">
        <f t="shared" ref="D381:E381" si="229">A225</f>
        <v>GESTIÓN DE COMUNICACIONES Y MERCADEO</v>
      </c>
      <c r="E381" s="22">
        <f t="shared" si="229"/>
        <v>5.1200000000000002E-2</v>
      </c>
      <c r="F381" s="22">
        <f t="shared" ref="F381:G381" si="230">Y225</f>
        <v>0.958345</v>
      </c>
      <c r="G381" s="22">
        <f t="shared" si="230"/>
        <v>4.9067263999999999E-2</v>
      </c>
      <c r="AA381" s="1"/>
    </row>
    <row r="382" spans="1:27" ht="15.75" customHeight="1">
      <c r="A382" s="99"/>
      <c r="C382" s="104">
        <v>10</v>
      </c>
      <c r="D382" t="str">
        <f t="shared" ref="D382:E382" si="231">A238</f>
        <v>SERVICIO AL CIUDADANO Y PARTICIPACION</v>
      </c>
      <c r="E382" s="22">
        <f t="shared" si="231"/>
        <v>4.2599999999999999E-2</v>
      </c>
      <c r="F382" s="22">
        <f t="shared" ref="F382:G382" si="232">Y238</f>
        <v>0.99991999999999992</v>
      </c>
      <c r="G382" s="22">
        <f t="shared" si="232"/>
        <v>4.2596591999999996E-2</v>
      </c>
      <c r="AA382" s="1"/>
    </row>
    <row r="383" spans="1:27" ht="15.75" customHeight="1">
      <c r="A383" s="99"/>
      <c r="C383" s="104">
        <v>11</v>
      </c>
      <c r="D383" t="str">
        <f t="shared" ref="D383:E383" si="233">A251</f>
        <v>GESTIÓN DEL CONOCIMIENTO, INVESTIGACIÓN E INNOVACIÓN</v>
      </c>
      <c r="E383" s="22">
        <f t="shared" si="233"/>
        <v>6.2100000000000002E-2</v>
      </c>
      <c r="F383" s="22">
        <f t="shared" ref="F383:G383" si="234">Y251</f>
        <v>0.9</v>
      </c>
      <c r="G383" s="22">
        <f t="shared" si="234"/>
        <v>5.5890000000000002E-2</v>
      </c>
      <c r="AA383" s="1"/>
    </row>
    <row r="384" spans="1:27" ht="15.75" customHeight="1">
      <c r="A384" s="99"/>
      <c r="C384" s="104">
        <v>12</v>
      </c>
      <c r="D384" t="str">
        <f t="shared" ref="D384:E384" si="235">A267</f>
        <v>GESTIÓN DEL TALENTO HUMANO</v>
      </c>
      <c r="E384" s="22">
        <f t="shared" si="235"/>
        <v>4.1399999999999999E-2</v>
      </c>
      <c r="F384" s="22">
        <f t="shared" ref="F384:G384" si="236">Y267</f>
        <v>0.88782500000000009</v>
      </c>
      <c r="G384" s="22">
        <f t="shared" si="236"/>
        <v>3.6755955E-2</v>
      </c>
      <c r="AA384" s="1"/>
    </row>
    <row r="385" spans="1:27" ht="15.75" customHeight="1">
      <c r="A385" s="99"/>
      <c r="C385" s="104">
        <v>13</v>
      </c>
      <c r="D385" t="str">
        <f t="shared" ref="D385:E385" si="237">A277</f>
        <v>GESTIÓN FINANCIERA</v>
      </c>
      <c r="E385" s="22">
        <f t="shared" si="237"/>
        <v>4.0300000000000002E-2</v>
      </c>
      <c r="F385" s="22">
        <f t="shared" ref="F385:G385" si="238">Y277</f>
        <v>0.93208832975295375</v>
      </c>
      <c r="G385" s="22">
        <f t="shared" si="238"/>
        <v>3.7563159689044036E-2</v>
      </c>
      <c r="AA385" s="1"/>
    </row>
    <row r="386" spans="1:27" ht="15.75" customHeight="1">
      <c r="A386" s="99"/>
      <c r="C386" s="104">
        <v>14</v>
      </c>
      <c r="D386" t="str">
        <f t="shared" ref="D386:E386" si="239">A296</f>
        <v>GESTIÓN DOCUMENTAL</v>
      </c>
      <c r="E386" s="22">
        <f t="shared" si="239"/>
        <v>4.4900000000000002E-2</v>
      </c>
      <c r="F386" s="22">
        <f t="shared" ref="F386:G386" si="240">Y296</f>
        <v>0.85129476264339621</v>
      </c>
      <c r="G386" s="22">
        <f t="shared" si="240"/>
        <v>3.8223134842688494E-2</v>
      </c>
      <c r="AA386" s="1"/>
    </row>
    <row r="387" spans="1:27" ht="15.75" customHeight="1">
      <c r="A387" s="99"/>
      <c r="C387" s="104">
        <v>15</v>
      </c>
      <c r="D387" t="str">
        <f t="shared" ref="D387:E387" si="241">A303</f>
        <v>GESTIÓN DE SERVICIOS ADMINISTRATIVOS</v>
      </c>
      <c r="E387" s="22">
        <f t="shared" si="241"/>
        <v>3.6799999999999999E-2</v>
      </c>
      <c r="F387" s="22">
        <f t="shared" ref="F387:G387" si="242">Y303</f>
        <v>0.90838266147173374</v>
      </c>
      <c r="G387" s="22">
        <f t="shared" si="242"/>
        <v>3.3428481942159805E-2</v>
      </c>
      <c r="AA387" s="1"/>
    </row>
    <row r="388" spans="1:27" ht="15.75" customHeight="1">
      <c r="A388" s="99"/>
      <c r="C388" s="104">
        <v>16</v>
      </c>
      <c r="D388" t="str">
        <f t="shared" ref="D388:E388" si="243">A334</f>
        <v>GESTIÓN CONTRACTUAL</v>
      </c>
      <c r="E388" s="22">
        <f t="shared" si="243"/>
        <v>4.4900000000000002E-2</v>
      </c>
      <c r="F388" s="22">
        <f t="shared" ref="F388:G388" si="244">Y334</f>
        <v>0.95279999999999987</v>
      </c>
      <c r="G388" s="22">
        <f t="shared" si="244"/>
        <v>4.2780719999999994E-2</v>
      </c>
      <c r="AA388" s="1"/>
    </row>
    <row r="389" spans="1:27" ht="15.75" customHeight="1">
      <c r="A389" s="99"/>
      <c r="C389" s="104">
        <v>17</v>
      </c>
      <c r="D389" t="str">
        <f t="shared" ref="D389:E389" si="245">A344</f>
        <v>GESTIÓN JURIDICA</v>
      </c>
      <c r="E389" s="22">
        <f t="shared" si="245"/>
        <v>4.9399999999999999E-2</v>
      </c>
      <c r="F389" s="22">
        <f t="shared" ref="F389:G389" si="246">Y344</f>
        <v>1</v>
      </c>
      <c r="G389" s="22">
        <f t="shared" si="246"/>
        <v>4.9399999999999999E-2</v>
      </c>
      <c r="AA389" s="1"/>
    </row>
    <row r="390" spans="1:27" ht="15.75" customHeight="1">
      <c r="A390" s="99"/>
      <c r="C390" s="104">
        <v>18</v>
      </c>
      <c r="D390" t="str">
        <f t="shared" ref="D390:E390" si="247">A351</f>
        <v>GESTIÓN INFORMÁTICA DE SOPORTE</v>
      </c>
      <c r="E390" s="22">
        <f t="shared" si="247"/>
        <v>4.3700000000000003E-2</v>
      </c>
      <c r="F390" s="22">
        <f t="shared" ref="F390:G390" si="248">Y351</f>
        <v>1</v>
      </c>
      <c r="G390" s="22">
        <f t="shared" si="248"/>
        <v>4.3700000000000003E-2</v>
      </c>
      <c r="AA390" s="1"/>
    </row>
    <row r="391" spans="1:27" ht="15.75" customHeight="1">
      <c r="A391" s="99"/>
      <c r="C391" s="104">
        <v>19</v>
      </c>
      <c r="D391" t="str">
        <f t="shared" ref="D391:E391" si="249">A355</f>
        <v>CONTROL DISCIPLINARIO</v>
      </c>
      <c r="E391" s="22">
        <f t="shared" si="249"/>
        <v>3.3399999999999999E-2</v>
      </c>
      <c r="F391" s="22">
        <f t="shared" ref="F391:G391" si="250">Y355</f>
        <v>1</v>
      </c>
      <c r="G391" s="22">
        <f t="shared" si="250"/>
        <v>3.3399999999999999E-2</v>
      </c>
      <c r="AA391" s="1"/>
    </row>
    <row r="392" spans="1:27" ht="15.75" customHeight="1">
      <c r="A392" s="99"/>
      <c r="C392" s="104">
        <v>20</v>
      </c>
      <c r="D392" t="str">
        <f t="shared" ref="D392:E392" si="251">A359</f>
        <v>SEGUIMIENTO Y EVALUACIÓN INSTITUCIONAL</v>
      </c>
      <c r="E392" s="22">
        <f t="shared" si="251"/>
        <v>4.2000000000000003E-2</v>
      </c>
      <c r="F392" s="22">
        <f t="shared" ref="F392:G392" si="252">Y359</f>
        <v>0.98624999999999996</v>
      </c>
      <c r="G392" s="22">
        <f t="shared" si="252"/>
        <v>4.1422500000000001E-2</v>
      </c>
      <c r="AA392" s="1"/>
    </row>
    <row r="393" spans="1:27" ht="15.75" customHeight="1">
      <c r="A393" s="99"/>
      <c r="AA393" s="1"/>
    </row>
    <row r="394" spans="1:27" ht="15.75" customHeight="1">
      <c r="A394" s="99"/>
      <c r="AA394" s="1"/>
    </row>
    <row r="395" spans="1:27" ht="15.75" customHeight="1">
      <c r="A395" s="99"/>
      <c r="AA395" s="1"/>
    </row>
    <row r="396" spans="1:27" ht="15.75" customHeight="1">
      <c r="A396" s="99"/>
      <c r="AA396" s="1"/>
    </row>
    <row r="397" spans="1:27" ht="15.75" customHeight="1">
      <c r="A397" s="99"/>
      <c r="AA397" s="1"/>
    </row>
    <row r="398" spans="1:27" ht="15.75" customHeight="1">
      <c r="A398" s="99"/>
      <c r="AA398" s="1"/>
    </row>
    <row r="399" spans="1:27" ht="15.75" customHeight="1">
      <c r="A399" s="99"/>
      <c r="AA399" s="1"/>
    </row>
    <row r="400" spans="1:27" ht="15.75" customHeight="1">
      <c r="A400" s="99"/>
      <c r="AA400" s="1"/>
    </row>
    <row r="401" spans="1:27" ht="15.75" customHeight="1">
      <c r="A401" s="99"/>
      <c r="AA401" s="1"/>
    </row>
    <row r="402" spans="1:27" ht="15.75" customHeight="1">
      <c r="A402" s="99"/>
      <c r="AA402" s="1"/>
    </row>
    <row r="403" spans="1:27" ht="15.75" customHeight="1">
      <c r="A403" s="99"/>
      <c r="AA403" s="1"/>
    </row>
    <row r="404" spans="1:27" ht="15.75" customHeight="1">
      <c r="A404" s="99"/>
      <c r="AA404" s="1"/>
    </row>
    <row r="405" spans="1:27" ht="15.75" customHeight="1">
      <c r="A405" s="99"/>
      <c r="AA405" s="1"/>
    </row>
    <row r="406" spans="1:27" ht="15.75" customHeight="1">
      <c r="A406" s="99"/>
      <c r="AA406" s="1"/>
    </row>
    <row r="407" spans="1:27" ht="15.75" customHeight="1">
      <c r="A407" s="99"/>
      <c r="AA407" s="1"/>
    </row>
    <row r="408" spans="1:27" ht="15.75" customHeight="1">
      <c r="A408" s="99"/>
      <c r="AA408" s="1"/>
    </row>
    <row r="409" spans="1:27" ht="15.75" customHeight="1">
      <c r="A409" s="99"/>
      <c r="AA409" s="1"/>
    </row>
    <row r="410" spans="1:27" ht="15.75" customHeight="1">
      <c r="A410" s="99"/>
      <c r="AA410" s="1"/>
    </row>
    <row r="411" spans="1:27" ht="15.75" customHeight="1">
      <c r="A411" s="99"/>
      <c r="AA411" s="1"/>
    </row>
    <row r="412" spans="1:27" ht="15.75" customHeight="1">
      <c r="A412" s="99"/>
      <c r="AA412" s="1"/>
    </row>
    <row r="413" spans="1:27" ht="15.75" customHeight="1">
      <c r="A413" s="99"/>
      <c r="AA413" s="1"/>
    </row>
    <row r="414" spans="1:27" ht="15.75" customHeight="1">
      <c r="A414" s="99"/>
      <c r="AA414" s="1"/>
    </row>
    <row r="415" spans="1:27" ht="15.75" customHeight="1">
      <c r="A415" s="99"/>
      <c r="AA415" s="1"/>
    </row>
    <row r="416" spans="1:27" ht="15.75" customHeight="1">
      <c r="A416" s="99"/>
      <c r="AA416" s="1"/>
    </row>
    <row r="417" spans="1:27" ht="15.75" customHeight="1">
      <c r="A417" s="99"/>
      <c r="AA417" s="1"/>
    </row>
    <row r="418" spans="1:27" ht="15.75" customHeight="1">
      <c r="A418" s="99"/>
      <c r="AA418" s="1"/>
    </row>
    <row r="419" spans="1:27" ht="15.75" customHeight="1">
      <c r="A419" s="99"/>
      <c r="AA419" s="1"/>
    </row>
    <row r="420" spans="1:27" ht="15.75" customHeight="1">
      <c r="A420" s="99"/>
      <c r="AA420" s="1"/>
    </row>
    <row r="421" spans="1:27" ht="15.75" customHeight="1">
      <c r="A421" s="99"/>
      <c r="AA421" s="1"/>
    </row>
    <row r="422" spans="1:27" ht="15.75" customHeight="1">
      <c r="A422" s="99"/>
      <c r="AA422" s="1"/>
    </row>
    <row r="423" spans="1:27" ht="15.75" customHeight="1">
      <c r="A423" s="99"/>
      <c r="AA423" s="1"/>
    </row>
    <row r="424" spans="1:27" ht="15.75" customHeight="1">
      <c r="A424" s="99"/>
      <c r="AA424" s="1"/>
    </row>
    <row r="425" spans="1:27" ht="15.75" customHeight="1">
      <c r="A425" s="99"/>
      <c r="AA425" s="1"/>
    </row>
    <row r="426" spans="1:27" ht="15.75" customHeight="1">
      <c r="A426" s="99"/>
      <c r="AA426" s="1"/>
    </row>
    <row r="427" spans="1:27" ht="15.75" customHeight="1">
      <c r="A427" s="99"/>
      <c r="AA427" s="1"/>
    </row>
    <row r="428" spans="1:27" ht="15.75" customHeight="1">
      <c r="A428" s="99"/>
      <c r="AA428" s="1"/>
    </row>
    <row r="429" spans="1:27" ht="15.75" customHeight="1">
      <c r="A429" s="99"/>
      <c r="AA429" s="1"/>
    </row>
    <row r="430" spans="1:27" ht="15.75" customHeight="1">
      <c r="A430" s="99"/>
      <c r="AA430" s="1"/>
    </row>
    <row r="431" spans="1:27" ht="15.75" customHeight="1">
      <c r="A431" s="99"/>
      <c r="AA431" s="1"/>
    </row>
    <row r="432" spans="1:27" ht="15.75" customHeight="1">
      <c r="A432" s="99"/>
      <c r="AA432" s="1"/>
    </row>
    <row r="433" spans="1:27" ht="15.75" customHeight="1">
      <c r="A433" s="99"/>
      <c r="AA433" s="1"/>
    </row>
    <row r="434" spans="1:27" ht="15.75" customHeight="1">
      <c r="A434" s="99"/>
      <c r="AA434" s="1"/>
    </row>
    <row r="435" spans="1:27" ht="15.75" customHeight="1">
      <c r="A435" s="99"/>
      <c r="AA435" s="1"/>
    </row>
    <row r="436" spans="1:27" ht="15.75" customHeight="1">
      <c r="A436" s="99"/>
      <c r="AA436" s="1"/>
    </row>
    <row r="437" spans="1:27" ht="15.75" customHeight="1">
      <c r="A437" s="99"/>
      <c r="AA437" s="1"/>
    </row>
    <row r="438" spans="1:27" ht="15.75" customHeight="1">
      <c r="A438" s="99"/>
      <c r="AA438" s="1"/>
    </row>
    <row r="439" spans="1:27" ht="15.75" customHeight="1">
      <c r="A439" s="99"/>
      <c r="AA439" s="1"/>
    </row>
    <row r="440" spans="1:27" ht="15.75" customHeight="1">
      <c r="A440" s="99"/>
      <c r="AA440" s="1"/>
    </row>
    <row r="441" spans="1:27" ht="15.75" customHeight="1">
      <c r="A441" s="99"/>
      <c r="AA441" s="1"/>
    </row>
    <row r="442" spans="1:27" ht="15.75" customHeight="1">
      <c r="A442" s="99"/>
      <c r="AA442" s="1"/>
    </row>
    <row r="443" spans="1:27" ht="15.75" customHeight="1">
      <c r="A443" s="99"/>
      <c r="AA443" s="1"/>
    </row>
    <row r="444" spans="1:27" ht="15.75" customHeight="1">
      <c r="A444" s="99"/>
      <c r="AA444" s="1"/>
    </row>
    <row r="445" spans="1:27" ht="15.75" customHeight="1">
      <c r="A445" s="99"/>
      <c r="AA445" s="1"/>
    </row>
    <row r="446" spans="1:27" ht="15.75" customHeight="1">
      <c r="A446" s="99"/>
      <c r="AA446" s="1"/>
    </row>
    <row r="447" spans="1:27" ht="15.75" customHeight="1">
      <c r="A447" s="99"/>
      <c r="AA447" s="1"/>
    </row>
    <row r="448" spans="1:27" ht="15.75" customHeight="1">
      <c r="A448" s="99"/>
      <c r="AA448" s="1"/>
    </row>
    <row r="449" spans="1:27" ht="15.75" customHeight="1">
      <c r="A449" s="99"/>
      <c r="AA449" s="1"/>
    </row>
    <row r="450" spans="1:27" ht="15.75" customHeight="1">
      <c r="A450" s="99"/>
      <c r="AA450" s="1"/>
    </row>
    <row r="451" spans="1:27" ht="15.75" customHeight="1">
      <c r="A451" s="99"/>
      <c r="AA451" s="1"/>
    </row>
    <row r="452" spans="1:27" ht="15.75" customHeight="1">
      <c r="A452" s="99"/>
      <c r="AA452" s="1"/>
    </row>
    <row r="453" spans="1:27" ht="15.75" customHeight="1">
      <c r="A453" s="99"/>
      <c r="AA453" s="1"/>
    </row>
    <row r="454" spans="1:27" ht="15.75" customHeight="1">
      <c r="A454" s="99"/>
      <c r="AA454" s="1"/>
    </row>
    <row r="455" spans="1:27" ht="15.75" customHeight="1">
      <c r="A455" s="99"/>
      <c r="AA455" s="1"/>
    </row>
    <row r="456" spans="1:27" ht="15.75" customHeight="1">
      <c r="A456" s="99"/>
      <c r="AA456" s="1"/>
    </row>
    <row r="457" spans="1:27" ht="15.75" customHeight="1">
      <c r="A457" s="99"/>
      <c r="AA457" s="1"/>
    </row>
    <row r="458" spans="1:27" ht="15.75" customHeight="1">
      <c r="A458" s="99"/>
      <c r="AA458" s="1"/>
    </row>
    <row r="459" spans="1:27" ht="15.75" customHeight="1">
      <c r="A459" s="99"/>
      <c r="AA459" s="1"/>
    </row>
    <row r="460" spans="1:27" ht="15.75" customHeight="1">
      <c r="A460" s="99"/>
      <c r="AA460" s="1"/>
    </row>
    <row r="461" spans="1:27" ht="15.75" customHeight="1">
      <c r="A461" s="99"/>
      <c r="AA461" s="1"/>
    </row>
    <row r="462" spans="1:27" ht="15.75" customHeight="1">
      <c r="A462" s="99"/>
      <c r="AA462" s="1"/>
    </row>
    <row r="463" spans="1:27" ht="15.75" customHeight="1">
      <c r="A463" s="99"/>
      <c r="AA463" s="1"/>
    </row>
    <row r="464" spans="1:27" ht="15.75" customHeight="1">
      <c r="A464" s="99"/>
      <c r="AA464" s="1"/>
    </row>
    <row r="465" spans="1:27" ht="15.75" customHeight="1">
      <c r="A465" s="99"/>
      <c r="AA465" s="1"/>
    </row>
    <row r="466" spans="1:27" ht="15.75" customHeight="1">
      <c r="A466" s="99"/>
      <c r="AA466" s="1"/>
    </row>
    <row r="467" spans="1:27" ht="15.75" customHeight="1">
      <c r="A467" s="99"/>
      <c r="AA467" s="1"/>
    </row>
    <row r="468" spans="1:27" ht="15.75" customHeight="1">
      <c r="A468" s="99"/>
      <c r="AA468" s="1"/>
    </row>
    <row r="469" spans="1:27" ht="15.75" customHeight="1">
      <c r="A469" s="99"/>
      <c r="AA469" s="1"/>
    </row>
    <row r="470" spans="1:27" ht="15.75" customHeight="1">
      <c r="A470" s="99"/>
      <c r="AA470" s="1"/>
    </row>
    <row r="471" spans="1:27" ht="15.75" customHeight="1">
      <c r="A471" s="99"/>
      <c r="AA471" s="1"/>
    </row>
    <row r="472" spans="1:27" ht="15.75" customHeight="1">
      <c r="A472" s="99"/>
      <c r="AA472" s="1"/>
    </row>
    <row r="473" spans="1:27" ht="15.75" customHeight="1">
      <c r="A473" s="99"/>
      <c r="AA473" s="1"/>
    </row>
    <row r="474" spans="1:27" ht="15.75" customHeight="1">
      <c r="A474" s="99"/>
      <c r="AA474" s="1"/>
    </row>
    <row r="475" spans="1:27" ht="15.75" customHeight="1">
      <c r="A475" s="99"/>
      <c r="AA475" s="1"/>
    </row>
    <row r="476" spans="1:27" ht="15.75" customHeight="1">
      <c r="A476" s="99"/>
      <c r="AA476" s="1"/>
    </row>
    <row r="477" spans="1:27" ht="15.75" customHeight="1">
      <c r="A477" s="99"/>
      <c r="AA477" s="1"/>
    </row>
    <row r="478" spans="1:27" ht="15.75" customHeight="1">
      <c r="A478" s="99"/>
      <c r="AA478" s="1"/>
    </row>
    <row r="479" spans="1:27" ht="15.75" customHeight="1">
      <c r="A479" s="99"/>
      <c r="AA479" s="1"/>
    </row>
    <row r="480" spans="1:27" ht="15.75" customHeight="1">
      <c r="A480" s="99"/>
      <c r="AA480" s="1"/>
    </row>
    <row r="481" spans="1:27" ht="15.75" customHeight="1">
      <c r="A481" s="99"/>
      <c r="AA481" s="1"/>
    </row>
    <row r="482" spans="1:27" ht="15.75" customHeight="1">
      <c r="A482" s="99"/>
      <c r="AA482" s="1"/>
    </row>
    <row r="483" spans="1:27" ht="15.75" customHeight="1">
      <c r="A483" s="99"/>
      <c r="AA483" s="1"/>
    </row>
    <row r="484" spans="1:27" ht="15.75" customHeight="1">
      <c r="A484" s="99"/>
      <c r="AA484" s="1"/>
    </row>
    <row r="485" spans="1:27" ht="15.75" customHeight="1">
      <c r="A485" s="99"/>
      <c r="AA485" s="1"/>
    </row>
    <row r="486" spans="1:27" ht="15.75" customHeight="1">
      <c r="A486" s="99"/>
      <c r="AA486" s="1"/>
    </row>
    <row r="487" spans="1:27" ht="15.75" customHeight="1">
      <c r="A487" s="99"/>
      <c r="AA487" s="1"/>
    </row>
    <row r="488" spans="1:27" ht="15.75" customHeight="1">
      <c r="A488" s="99"/>
      <c r="AA488" s="1"/>
    </row>
    <row r="489" spans="1:27" ht="15.75" customHeight="1">
      <c r="A489" s="99"/>
      <c r="AA489" s="1"/>
    </row>
    <row r="490" spans="1:27" ht="15.75" customHeight="1">
      <c r="A490" s="99"/>
      <c r="AA490" s="1"/>
    </row>
    <row r="491" spans="1:27" ht="15.75" customHeight="1">
      <c r="A491" s="99"/>
      <c r="AA491" s="1"/>
    </row>
    <row r="492" spans="1:27" ht="15.75" customHeight="1">
      <c r="A492" s="99"/>
      <c r="AA492" s="1"/>
    </row>
    <row r="493" spans="1:27" ht="15.75" customHeight="1">
      <c r="A493" s="99"/>
      <c r="AA493" s="1"/>
    </row>
    <row r="494" spans="1:27" ht="15.75" customHeight="1">
      <c r="A494" s="99"/>
      <c r="AA494" s="1"/>
    </row>
    <row r="495" spans="1:27" ht="15.75" customHeight="1">
      <c r="A495" s="99"/>
      <c r="AA495" s="1"/>
    </row>
    <row r="496" spans="1:27" ht="15.75" customHeight="1">
      <c r="A496" s="99"/>
      <c r="AA496" s="1"/>
    </row>
    <row r="497" spans="1:27" ht="15.75" customHeight="1">
      <c r="A497" s="99"/>
      <c r="AA497" s="1"/>
    </row>
    <row r="498" spans="1:27" ht="15.75" customHeight="1">
      <c r="A498" s="99"/>
      <c r="AA498" s="1"/>
    </row>
    <row r="499" spans="1:27" ht="15.75" customHeight="1">
      <c r="A499" s="99"/>
      <c r="AA499" s="1"/>
    </row>
    <row r="500" spans="1:27" ht="15.75" customHeight="1">
      <c r="A500" s="99"/>
      <c r="AA500" s="1"/>
    </row>
    <row r="501" spans="1:27" ht="15.75" customHeight="1">
      <c r="A501" s="99"/>
      <c r="AA501" s="1"/>
    </row>
    <row r="502" spans="1:27" ht="15.75" customHeight="1">
      <c r="A502" s="99"/>
      <c r="AA502" s="1"/>
    </row>
    <row r="503" spans="1:27" ht="15.75" customHeight="1">
      <c r="A503" s="99"/>
      <c r="AA503" s="1"/>
    </row>
    <row r="504" spans="1:27" ht="15.75" customHeight="1">
      <c r="A504" s="99"/>
      <c r="AA504" s="1"/>
    </row>
    <row r="505" spans="1:27" ht="15.75" customHeight="1">
      <c r="A505" s="99"/>
      <c r="AA505" s="1"/>
    </row>
    <row r="506" spans="1:27" ht="15.75" customHeight="1">
      <c r="A506" s="99"/>
      <c r="AA506" s="1"/>
    </row>
    <row r="507" spans="1:27" ht="15.75" customHeight="1">
      <c r="A507" s="99"/>
      <c r="AA507" s="1"/>
    </row>
    <row r="508" spans="1:27" ht="15.75" customHeight="1">
      <c r="A508" s="99"/>
      <c r="AA508" s="1"/>
    </row>
    <row r="509" spans="1:27" ht="15.75" customHeight="1">
      <c r="A509" s="99"/>
      <c r="AA509" s="1"/>
    </row>
    <row r="510" spans="1:27" ht="15.75" customHeight="1">
      <c r="A510" s="99"/>
      <c r="AA510" s="1"/>
    </row>
    <row r="511" spans="1:27" ht="15.75" customHeight="1">
      <c r="A511" s="99"/>
      <c r="AA511" s="1"/>
    </row>
    <row r="512" spans="1:27" ht="15.75" customHeight="1">
      <c r="A512" s="99"/>
      <c r="AA512" s="1"/>
    </row>
    <row r="513" spans="1:27" ht="15.75" customHeight="1">
      <c r="A513" s="99"/>
      <c r="AA513" s="1"/>
    </row>
    <row r="514" spans="1:27" ht="15.75" customHeight="1">
      <c r="A514" s="99"/>
      <c r="AA514" s="1"/>
    </row>
    <row r="515" spans="1:27" ht="15.75" customHeight="1">
      <c r="A515" s="99"/>
      <c r="AA515" s="1"/>
    </row>
    <row r="516" spans="1:27" ht="15.75" customHeight="1">
      <c r="A516" s="99"/>
      <c r="AA516" s="1"/>
    </row>
    <row r="517" spans="1:27" ht="15.75" customHeight="1">
      <c r="A517" s="99"/>
      <c r="AA517" s="1"/>
    </row>
    <row r="518" spans="1:27" ht="15.75" customHeight="1">
      <c r="A518" s="99"/>
      <c r="AA518" s="1"/>
    </row>
    <row r="519" spans="1:27" ht="15.75" customHeight="1">
      <c r="A519" s="99"/>
      <c r="AA519" s="1"/>
    </row>
    <row r="520" spans="1:27" ht="15.75" customHeight="1">
      <c r="A520" s="99"/>
      <c r="AA520" s="1"/>
    </row>
    <row r="521" spans="1:27" ht="15.75" customHeight="1">
      <c r="A521" s="99"/>
      <c r="AA521" s="1"/>
    </row>
    <row r="522" spans="1:27" ht="15.75" customHeight="1">
      <c r="A522" s="99"/>
      <c r="AA522" s="1"/>
    </row>
    <row r="523" spans="1:27" ht="15.75" customHeight="1">
      <c r="A523" s="99"/>
      <c r="AA523" s="1"/>
    </row>
    <row r="524" spans="1:27" ht="15.75" customHeight="1">
      <c r="A524" s="99"/>
      <c r="AA524" s="1"/>
    </row>
    <row r="525" spans="1:27" ht="15.75" customHeight="1">
      <c r="A525" s="99"/>
      <c r="AA525" s="1"/>
    </row>
    <row r="526" spans="1:27" ht="15.75" customHeight="1">
      <c r="A526" s="99"/>
      <c r="AA526" s="1"/>
    </row>
    <row r="527" spans="1:27" ht="15.75" customHeight="1">
      <c r="A527" s="99"/>
      <c r="AA527" s="1"/>
    </row>
    <row r="528" spans="1:27" ht="15.75" customHeight="1">
      <c r="A528" s="99"/>
      <c r="AA528" s="1"/>
    </row>
    <row r="529" spans="1:27" ht="15.75" customHeight="1">
      <c r="A529" s="99"/>
      <c r="AA529" s="1"/>
    </row>
    <row r="530" spans="1:27" ht="15.75" customHeight="1">
      <c r="A530" s="99"/>
      <c r="AA530" s="1"/>
    </row>
    <row r="531" spans="1:27" ht="15.75" customHeight="1">
      <c r="A531" s="99"/>
      <c r="AA531" s="1"/>
    </row>
    <row r="532" spans="1:27" ht="15.75" customHeight="1">
      <c r="A532" s="99"/>
      <c r="AA532" s="1"/>
    </row>
    <row r="533" spans="1:27" ht="15.75" customHeight="1">
      <c r="A533" s="99"/>
      <c r="AA533" s="1"/>
    </row>
    <row r="534" spans="1:27" ht="15.75" customHeight="1">
      <c r="A534" s="99"/>
      <c r="AA534" s="1"/>
    </row>
    <row r="535" spans="1:27" ht="15.75" customHeight="1">
      <c r="A535" s="99"/>
      <c r="AA535" s="1"/>
    </row>
    <row r="536" spans="1:27" ht="15.75" customHeight="1">
      <c r="A536" s="99"/>
      <c r="AA536" s="1"/>
    </row>
    <row r="537" spans="1:27" ht="15.75" customHeight="1">
      <c r="A537" s="99"/>
      <c r="AA537" s="1"/>
    </row>
    <row r="538" spans="1:27" ht="15.75" customHeight="1">
      <c r="A538" s="99"/>
      <c r="AA538" s="1"/>
    </row>
    <row r="539" spans="1:27" ht="15.75" customHeight="1">
      <c r="A539" s="99"/>
      <c r="AA539" s="1"/>
    </row>
    <row r="540" spans="1:27" ht="15.75" customHeight="1">
      <c r="A540" s="99"/>
      <c r="AA540" s="1"/>
    </row>
    <row r="541" spans="1:27" ht="15.75" customHeight="1">
      <c r="A541" s="99"/>
      <c r="AA541" s="1"/>
    </row>
    <row r="542" spans="1:27" ht="15.75" customHeight="1">
      <c r="A542" s="99"/>
      <c r="AA542" s="1"/>
    </row>
    <row r="543" spans="1:27" ht="15.75" customHeight="1">
      <c r="A543" s="99"/>
      <c r="AA543" s="1"/>
    </row>
    <row r="544" spans="1:27" ht="15.75" customHeight="1">
      <c r="A544" s="99"/>
      <c r="AA544" s="1"/>
    </row>
    <row r="545" spans="1:27" ht="15.75" customHeight="1">
      <c r="A545" s="99"/>
      <c r="AA545" s="1"/>
    </row>
    <row r="546" spans="1:27" ht="15.75" customHeight="1">
      <c r="A546" s="99"/>
      <c r="AA546" s="1"/>
    </row>
    <row r="547" spans="1:27" ht="15.75" customHeight="1">
      <c r="A547" s="99"/>
      <c r="AA547" s="1"/>
    </row>
    <row r="548" spans="1:27" ht="15.75" customHeight="1">
      <c r="A548" s="99"/>
      <c r="AA548" s="1"/>
    </row>
    <row r="549" spans="1:27" ht="15.75" customHeight="1">
      <c r="A549" s="99"/>
      <c r="AA549" s="1"/>
    </row>
    <row r="550" spans="1:27" ht="15.75" customHeight="1">
      <c r="A550" s="99"/>
      <c r="AA550" s="1"/>
    </row>
    <row r="551" spans="1:27" ht="15.75" customHeight="1">
      <c r="A551" s="99"/>
      <c r="AA551" s="1"/>
    </row>
    <row r="552" spans="1:27" ht="15.75" customHeight="1">
      <c r="A552" s="99"/>
      <c r="AA552" s="1"/>
    </row>
    <row r="553" spans="1:27" ht="15.75" customHeight="1">
      <c r="A553" s="99"/>
      <c r="AA553" s="1"/>
    </row>
    <row r="554" spans="1:27" ht="15.75" customHeight="1">
      <c r="A554" s="99"/>
      <c r="AA554" s="1"/>
    </row>
    <row r="555" spans="1:27" ht="15.75" customHeight="1">
      <c r="A555" s="99"/>
      <c r="AA555" s="1"/>
    </row>
    <row r="556" spans="1:27" ht="15.75" customHeight="1">
      <c r="A556" s="99"/>
      <c r="AA556" s="1"/>
    </row>
    <row r="557" spans="1:27" ht="15.75" customHeight="1">
      <c r="A557" s="99"/>
      <c r="AA557" s="1"/>
    </row>
    <row r="558" spans="1:27" ht="15.75" customHeight="1">
      <c r="A558" s="99"/>
      <c r="AA558" s="1"/>
    </row>
    <row r="559" spans="1:27" ht="15.75" customHeight="1">
      <c r="A559" s="99"/>
      <c r="AA559" s="1"/>
    </row>
    <row r="560" spans="1:27" ht="15.75" customHeight="1">
      <c r="A560" s="99"/>
      <c r="AA560" s="1"/>
    </row>
    <row r="561" spans="1:27" ht="15.75" customHeight="1">
      <c r="A561" s="99"/>
      <c r="AA561" s="1"/>
    </row>
    <row r="562" spans="1:27" ht="15.75" customHeight="1">
      <c r="A562" s="99"/>
      <c r="AA562" s="1"/>
    </row>
    <row r="563" spans="1:27" ht="15.75" customHeight="1">
      <c r="A563" s="99"/>
      <c r="AA563" s="1"/>
    </row>
    <row r="564" spans="1:27" ht="15.75" customHeight="1">
      <c r="A564" s="99"/>
      <c r="AA564" s="1"/>
    </row>
    <row r="565" spans="1:27" ht="15.75" customHeight="1">
      <c r="A565" s="99"/>
      <c r="AA565" s="1"/>
    </row>
    <row r="566" spans="1:27" ht="15.75" customHeight="1">
      <c r="A566" s="99"/>
      <c r="AA566" s="1"/>
    </row>
    <row r="567" spans="1:27" ht="15.75" customHeight="1">
      <c r="A567" s="99"/>
      <c r="AA567" s="1"/>
    </row>
    <row r="568" spans="1:27" ht="15.75" customHeight="1">
      <c r="A568" s="99"/>
      <c r="AA568" s="1"/>
    </row>
    <row r="569" spans="1:27" ht="15.75" customHeight="1">
      <c r="A569" s="99"/>
      <c r="AA569" s="1"/>
    </row>
    <row r="570" spans="1:27" ht="15.75" customHeight="1">
      <c r="A570" s="99"/>
      <c r="AA570" s="1"/>
    </row>
    <row r="571" spans="1:27" ht="15.75" customHeight="1">
      <c r="A571" s="99"/>
      <c r="AA571" s="1"/>
    </row>
    <row r="572" spans="1:27" ht="15.75" customHeight="1">
      <c r="A572" s="99"/>
      <c r="AA572" s="1"/>
    </row>
    <row r="573" spans="1:27" ht="15.75" customHeight="1">
      <c r="A573" s="99"/>
      <c r="AA573" s="1"/>
    </row>
    <row r="574" spans="1:27" ht="15.75" customHeight="1">
      <c r="A574" s="99"/>
      <c r="AA574" s="1"/>
    </row>
    <row r="575" spans="1:27" ht="15.75" customHeight="1">
      <c r="A575" s="99"/>
      <c r="AA575" s="1"/>
    </row>
    <row r="576" spans="1:27" ht="15.75" customHeight="1">
      <c r="A576" s="99"/>
      <c r="AA576" s="1"/>
    </row>
    <row r="577" spans="1:27" ht="15.75" customHeight="1">
      <c r="A577" s="99"/>
      <c r="AA577" s="1"/>
    </row>
    <row r="578" spans="1:27" ht="15.75" customHeight="1">
      <c r="A578" s="99"/>
      <c r="AA578" s="1"/>
    </row>
    <row r="579" spans="1:27" ht="15.75" customHeight="1">
      <c r="A579" s="99"/>
      <c r="AA579" s="1"/>
    </row>
    <row r="580" spans="1:27" ht="15.75" customHeight="1">
      <c r="A580" s="99"/>
      <c r="AA580" s="1"/>
    </row>
    <row r="581" spans="1:27" ht="15.75" customHeight="1">
      <c r="A581" s="99"/>
      <c r="AA581" s="1"/>
    </row>
    <row r="582" spans="1:27" ht="15.75" customHeight="1">
      <c r="A582" s="99"/>
      <c r="AA582" s="1"/>
    </row>
    <row r="583" spans="1:27" ht="15.75" customHeight="1">
      <c r="A583" s="99"/>
      <c r="AA583" s="1"/>
    </row>
    <row r="584" spans="1:27" ht="15.75" customHeight="1">
      <c r="A584" s="99"/>
      <c r="AA584" s="1"/>
    </row>
    <row r="585" spans="1:27" ht="15.75" customHeight="1">
      <c r="A585" s="99"/>
      <c r="AA585" s="1"/>
    </row>
    <row r="586" spans="1:27" ht="15.75" customHeight="1">
      <c r="A586" s="99"/>
      <c r="AA586" s="1"/>
    </row>
    <row r="587" spans="1:27" ht="15.75" customHeight="1">
      <c r="A587" s="99"/>
      <c r="AA587" s="1"/>
    </row>
    <row r="588" spans="1:27" ht="15.75" customHeight="1">
      <c r="A588" s="99"/>
      <c r="AA588" s="1"/>
    </row>
    <row r="589" spans="1:27" ht="15.75" customHeight="1">
      <c r="A589" s="99"/>
      <c r="AA589" s="1"/>
    </row>
    <row r="590" spans="1:27" ht="15.75" customHeight="1">
      <c r="A590" s="99"/>
      <c r="AA590" s="1"/>
    </row>
    <row r="591" spans="1:27" ht="15.75" customHeight="1">
      <c r="A591" s="99"/>
      <c r="AA591" s="1"/>
    </row>
    <row r="592" spans="1:27" ht="15.75" customHeight="1">
      <c r="A592" s="99"/>
      <c r="AA592" s="1"/>
    </row>
    <row r="593" spans="1:27" ht="15.75" customHeight="1">
      <c r="A593" s="99"/>
      <c r="AA593" s="1"/>
    </row>
    <row r="594" spans="1:27" ht="15.75" customHeight="1">
      <c r="A594" s="99"/>
      <c r="AA594" s="1"/>
    </row>
    <row r="595" spans="1:27" ht="15.75" customHeight="1">
      <c r="A595" s="99"/>
      <c r="AA595" s="1"/>
    </row>
    <row r="596" spans="1:27" ht="15.75" customHeight="1">
      <c r="A596" s="99"/>
      <c r="AA596" s="1"/>
    </row>
    <row r="597" spans="1:27" ht="15.75" customHeight="1">
      <c r="A597" s="99"/>
      <c r="AA597" s="1"/>
    </row>
    <row r="598" spans="1:27" ht="15.75" customHeight="1">
      <c r="A598" s="99"/>
      <c r="AA598" s="1"/>
    </row>
    <row r="599" spans="1:27" ht="15.75" customHeight="1">
      <c r="A599" s="99"/>
      <c r="AA599" s="1"/>
    </row>
    <row r="600" spans="1:27" ht="15.75" customHeight="1">
      <c r="A600" s="99"/>
      <c r="AA600" s="1"/>
    </row>
    <row r="601" spans="1:27" ht="15.75" customHeight="1">
      <c r="A601" s="99"/>
      <c r="AA601" s="1"/>
    </row>
    <row r="602" spans="1:27" ht="15.75" customHeight="1">
      <c r="A602" s="99"/>
      <c r="AA602" s="1"/>
    </row>
    <row r="603" spans="1:27" ht="15.75" customHeight="1">
      <c r="A603" s="99"/>
      <c r="AA603" s="1"/>
    </row>
    <row r="604" spans="1:27" ht="15.75" customHeight="1">
      <c r="A604" s="99"/>
      <c r="AA604" s="1"/>
    </row>
    <row r="605" spans="1:27" ht="15.75" customHeight="1">
      <c r="A605" s="99"/>
      <c r="AA605" s="1"/>
    </row>
    <row r="606" spans="1:27" ht="15.75" customHeight="1">
      <c r="A606" s="99"/>
      <c r="AA606" s="1"/>
    </row>
    <row r="607" spans="1:27" ht="15.75" customHeight="1">
      <c r="A607" s="99"/>
      <c r="AA607" s="1"/>
    </row>
    <row r="608" spans="1:27" ht="15.75" customHeight="1">
      <c r="A608" s="99"/>
      <c r="AA608" s="1"/>
    </row>
    <row r="609" spans="1:27" ht="15.75" customHeight="1">
      <c r="A609" s="99"/>
      <c r="AA609" s="1"/>
    </row>
    <row r="610" spans="1:27" ht="15.75" customHeight="1">
      <c r="A610" s="99"/>
      <c r="AA610" s="1"/>
    </row>
    <row r="611" spans="1:27" ht="15.75" customHeight="1">
      <c r="A611" s="99"/>
      <c r="AA611" s="1"/>
    </row>
    <row r="612" spans="1:27" ht="15.75" customHeight="1">
      <c r="A612" s="99"/>
      <c r="AA612" s="1"/>
    </row>
    <row r="613" spans="1:27" ht="15.75" customHeight="1">
      <c r="A613" s="99"/>
      <c r="AA613" s="1"/>
    </row>
    <row r="614" spans="1:27" ht="15.75" customHeight="1">
      <c r="A614" s="99"/>
      <c r="AA614" s="1"/>
    </row>
    <row r="615" spans="1:27" ht="15.75" customHeight="1">
      <c r="A615" s="99"/>
      <c r="AA615" s="1"/>
    </row>
    <row r="616" spans="1:27" ht="15.75" customHeight="1">
      <c r="A616" s="99"/>
      <c r="AA616" s="1"/>
    </row>
    <row r="617" spans="1:27" ht="15.75" customHeight="1">
      <c r="A617" s="99"/>
      <c r="AA617" s="1"/>
    </row>
    <row r="618" spans="1:27" ht="15.75" customHeight="1">
      <c r="A618" s="99"/>
      <c r="AA618" s="1"/>
    </row>
    <row r="619" spans="1:27" ht="15.75" customHeight="1">
      <c r="A619" s="99"/>
      <c r="AA619" s="1"/>
    </row>
    <row r="620" spans="1:27" ht="15.75" customHeight="1">
      <c r="A620" s="99"/>
      <c r="AA620" s="1"/>
    </row>
    <row r="621" spans="1:27" ht="15.75" customHeight="1">
      <c r="A621" s="99"/>
      <c r="AA621" s="1"/>
    </row>
    <row r="622" spans="1:27" ht="15.75" customHeight="1">
      <c r="A622" s="99"/>
      <c r="AA622" s="1"/>
    </row>
    <row r="623" spans="1:27" ht="15.75" customHeight="1">
      <c r="A623" s="99"/>
      <c r="AA623" s="1"/>
    </row>
    <row r="624" spans="1:27" ht="15.75" customHeight="1">
      <c r="A624" s="99"/>
      <c r="AA624" s="1"/>
    </row>
    <row r="625" spans="1:27" ht="15.75" customHeight="1">
      <c r="A625" s="99"/>
      <c r="AA625" s="1"/>
    </row>
    <row r="626" spans="1:27" ht="15.75" customHeight="1">
      <c r="A626" s="99"/>
      <c r="AA626" s="1"/>
    </row>
    <row r="627" spans="1:27" ht="15.75" customHeight="1">
      <c r="A627" s="99"/>
      <c r="AA627" s="1"/>
    </row>
    <row r="628" spans="1:27" ht="15.75" customHeight="1">
      <c r="A628" s="99"/>
      <c r="AA628" s="1"/>
    </row>
    <row r="629" spans="1:27" ht="15.75" customHeight="1">
      <c r="A629" s="99"/>
      <c r="AA629" s="1"/>
    </row>
    <row r="630" spans="1:27" ht="15.75" customHeight="1">
      <c r="A630" s="99"/>
      <c r="AA630" s="1"/>
    </row>
    <row r="631" spans="1:27" ht="15.75" customHeight="1">
      <c r="A631" s="99"/>
      <c r="AA631" s="1"/>
    </row>
    <row r="632" spans="1:27" ht="15.75" customHeight="1">
      <c r="A632" s="99"/>
      <c r="AA632" s="1"/>
    </row>
    <row r="633" spans="1:27" ht="15.75" customHeight="1">
      <c r="A633" s="99"/>
      <c r="AA633" s="1"/>
    </row>
    <row r="634" spans="1:27" ht="15.75" customHeight="1">
      <c r="A634" s="99"/>
      <c r="AA634" s="1"/>
    </row>
    <row r="635" spans="1:27" ht="15.75" customHeight="1">
      <c r="A635" s="99"/>
      <c r="AA635" s="1"/>
    </row>
    <row r="636" spans="1:27" ht="15.75" customHeight="1">
      <c r="A636" s="99"/>
      <c r="AA636" s="1"/>
    </row>
    <row r="637" spans="1:27" ht="15.75" customHeight="1">
      <c r="A637" s="99"/>
      <c r="AA637" s="1"/>
    </row>
    <row r="638" spans="1:27" ht="15.75" customHeight="1">
      <c r="A638" s="99"/>
      <c r="AA638" s="1"/>
    </row>
    <row r="639" spans="1:27" ht="15.75" customHeight="1">
      <c r="A639" s="99"/>
      <c r="AA639" s="1"/>
    </row>
    <row r="640" spans="1:27" ht="15.75" customHeight="1">
      <c r="A640" s="99"/>
      <c r="AA640" s="1"/>
    </row>
    <row r="641" spans="1:27" ht="15.75" customHeight="1">
      <c r="A641" s="99"/>
      <c r="AA641" s="1"/>
    </row>
    <row r="642" spans="1:27" ht="15.75" customHeight="1">
      <c r="A642" s="99"/>
      <c r="AA642" s="1"/>
    </row>
    <row r="643" spans="1:27" ht="15.75" customHeight="1">
      <c r="A643" s="99"/>
      <c r="AA643" s="1"/>
    </row>
    <row r="644" spans="1:27" ht="15.75" customHeight="1">
      <c r="A644" s="99"/>
      <c r="AA644" s="1"/>
    </row>
    <row r="645" spans="1:27" ht="15.75" customHeight="1">
      <c r="A645" s="99"/>
      <c r="AA645" s="1"/>
    </row>
    <row r="646" spans="1:27" ht="15.75" customHeight="1">
      <c r="A646" s="99"/>
      <c r="AA646" s="1"/>
    </row>
    <row r="647" spans="1:27" ht="15.75" customHeight="1">
      <c r="A647" s="99"/>
      <c r="AA647" s="1"/>
    </row>
    <row r="648" spans="1:27" ht="15.75" customHeight="1">
      <c r="A648" s="99"/>
      <c r="AA648" s="1"/>
    </row>
    <row r="649" spans="1:27" ht="15.75" customHeight="1">
      <c r="A649" s="99"/>
      <c r="AA649" s="1"/>
    </row>
    <row r="650" spans="1:27" ht="15.75" customHeight="1">
      <c r="A650" s="99"/>
      <c r="AA650" s="1"/>
    </row>
    <row r="651" spans="1:27" ht="15.75" customHeight="1">
      <c r="A651" s="99"/>
      <c r="AA651" s="1"/>
    </row>
    <row r="652" spans="1:27" ht="15.75" customHeight="1">
      <c r="A652" s="99"/>
      <c r="AA652" s="1"/>
    </row>
    <row r="653" spans="1:27" ht="15.75" customHeight="1">
      <c r="A653" s="99"/>
      <c r="AA653" s="1"/>
    </row>
    <row r="654" spans="1:27" ht="15.75" customHeight="1">
      <c r="A654" s="99"/>
      <c r="AA654" s="1"/>
    </row>
    <row r="655" spans="1:27" ht="15.75" customHeight="1">
      <c r="A655" s="99"/>
      <c r="AA655" s="1"/>
    </row>
    <row r="656" spans="1:27" ht="15.75" customHeight="1">
      <c r="A656" s="99"/>
      <c r="AA656" s="1"/>
    </row>
    <row r="657" spans="1:27" ht="15.75" customHeight="1">
      <c r="A657" s="99"/>
      <c r="AA657" s="1"/>
    </row>
    <row r="658" spans="1:27" ht="15.75" customHeight="1">
      <c r="A658" s="99"/>
      <c r="AA658" s="1"/>
    </row>
    <row r="659" spans="1:27" ht="15.75" customHeight="1">
      <c r="A659" s="99"/>
      <c r="AA659" s="1"/>
    </row>
    <row r="660" spans="1:27" ht="15.75" customHeight="1">
      <c r="A660" s="99"/>
      <c r="AA660" s="1"/>
    </row>
    <row r="661" spans="1:27" ht="15.75" customHeight="1">
      <c r="A661" s="99"/>
      <c r="AA661" s="1"/>
    </row>
    <row r="662" spans="1:27" ht="15.75" customHeight="1">
      <c r="A662" s="99"/>
      <c r="AA662" s="1"/>
    </row>
    <row r="663" spans="1:27" ht="15.75" customHeight="1">
      <c r="A663" s="99"/>
      <c r="AA663" s="1"/>
    </row>
    <row r="664" spans="1:27" ht="15.75" customHeight="1">
      <c r="A664" s="99"/>
      <c r="AA664" s="1"/>
    </row>
    <row r="665" spans="1:27" ht="15.75" customHeight="1">
      <c r="A665" s="99"/>
      <c r="AA665" s="1"/>
    </row>
    <row r="666" spans="1:27" ht="15.75" customHeight="1">
      <c r="A666" s="99"/>
      <c r="AA666" s="1"/>
    </row>
    <row r="667" spans="1:27" ht="15.75" customHeight="1">
      <c r="A667" s="99"/>
      <c r="AA667" s="1"/>
    </row>
    <row r="668" spans="1:27" ht="15.75" customHeight="1">
      <c r="A668" s="99"/>
      <c r="AA668" s="1"/>
    </row>
    <row r="669" spans="1:27" ht="15.75" customHeight="1">
      <c r="A669" s="99"/>
      <c r="AA669" s="1"/>
    </row>
    <row r="670" spans="1:27" ht="15.75" customHeight="1">
      <c r="A670" s="99"/>
      <c r="AA670" s="1"/>
    </row>
    <row r="671" spans="1:27" ht="15.75" customHeight="1">
      <c r="A671" s="99"/>
      <c r="AA671" s="1"/>
    </row>
    <row r="672" spans="1:27" ht="15.75" customHeight="1">
      <c r="A672" s="99"/>
      <c r="AA672" s="1"/>
    </row>
    <row r="673" spans="1:27" ht="15.75" customHeight="1">
      <c r="A673" s="99"/>
      <c r="AA673" s="1"/>
    </row>
    <row r="674" spans="1:27" ht="15.75" customHeight="1">
      <c r="A674" s="99"/>
      <c r="AA674" s="1"/>
    </row>
    <row r="675" spans="1:27" ht="15.75" customHeight="1">
      <c r="A675" s="99"/>
      <c r="AA675" s="1"/>
    </row>
    <row r="676" spans="1:27" ht="15.75" customHeight="1">
      <c r="A676" s="99"/>
      <c r="AA676" s="1"/>
    </row>
    <row r="677" spans="1:27" ht="15.75" customHeight="1">
      <c r="A677" s="99"/>
      <c r="AA677" s="1"/>
    </row>
    <row r="678" spans="1:27" ht="15.75" customHeight="1">
      <c r="A678" s="99"/>
      <c r="AA678" s="1"/>
    </row>
    <row r="679" spans="1:27" ht="15.75" customHeight="1">
      <c r="A679" s="99"/>
      <c r="AA679" s="1"/>
    </row>
    <row r="680" spans="1:27" ht="15.75" customHeight="1">
      <c r="A680" s="99"/>
      <c r="AA680" s="1"/>
    </row>
    <row r="681" spans="1:27" ht="15.75" customHeight="1">
      <c r="A681" s="99"/>
      <c r="AA681" s="1"/>
    </row>
    <row r="682" spans="1:27" ht="15.75" customHeight="1">
      <c r="A682" s="99"/>
      <c r="AA682" s="1"/>
    </row>
    <row r="683" spans="1:27" ht="15.75" customHeight="1">
      <c r="A683" s="99"/>
      <c r="AA683" s="1"/>
    </row>
    <row r="684" spans="1:27" ht="15.75" customHeight="1">
      <c r="A684" s="99"/>
      <c r="AA684" s="1"/>
    </row>
    <row r="685" spans="1:27" ht="15.75" customHeight="1">
      <c r="A685" s="99"/>
      <c r="AA685" s="1"/>
    </row>
    <row r="686" spans="1:27" ht="15.75" customHeight="1">
      <c r="A686" s="99"/>
      <c r="AA686" s="1"/>
    </row>
    <row r="687" spans="1:27" ht="15.75" customHeight="1">
      <c r="A687" s="99"/>
      <c r="AA687" s="1"/>
    </row>
    <row r="688" spans="1:27" ht="15.75" customHeight="1">
      <c r="A688" s="99"/>
      <c r="AA688" s="1"/>
    </row>
    <row r="689" spans="1:27" ht="15.75" customHeight="1">
      <c r="A689" s="99"/>
      <c r="AA689" s="1"/>
    </row>
    <row r="690" spans="1:27" ht="15.75" customHeight="1">
      <c r="A690" s="99"/>
      <c r="AA690" s="1"/>
    </row>
    <row r="691" spans="1:27" ht="15.75" customHeight="1">
      <c r="A691" s="99"/>
      <c r="AA691" s="1"/>
    </row>
    <row r="692" spans="1:27" ht="15.75" customHeight="1">
      <c r="A692" s="99"/>
      <c r="AA692" s="1"/>
    </row>
    <row r="693" spans="1:27" ht="15.75" customHeight="1">
      <c r="A693" s="99"/>
      <c r="AA693" s="1"/>
    </row>
    <row r="694" spans="1:27" ht="15.75" customHeight="1">
      <c r="A694" s="99"/>
      <c r="AA694" s="1"/>
    </row>
    <row r="695" spans="1:27" ht="15.75" customHeight="1">
      <c r="A695" s="99"/>
      <c r="AA695" s="1"/>
    </row>
    <row r="696" spans="1:27" ht="15.75" customHeight="1">
      <c r="A696" s="99"/>
      <c r="AA696" s="1"/>
    </row>
    <row r="697" spans="1:27" ht="15.75" customHeight="1">
      <c r="A697" s="99"/>
      <c r="AA697" s="1"/>
    </row>
    <row r="698" spans="1:27" ht="15.75" customHeight="1">
      <c r="A698" s="99"/>
      <c r="AA698" s="1"/>
    </row>
    <row r="699" spans="1:27" ht="15.75" customHeight="1">
      <c r="A699" s="99"/>
      <c r="AA699" s="1"/>
    </row>
    <row r="700" spans="1:27" ht="15.75" customHeight="1">
      <c r="A700" s="99"/>
      <c r="AA700" s="1"/>
    </row>
    <row r="701" spans="1:27" ht="15.75" customHeight="1">
      <c r="A701" s="99"/>
      <c r="AA701" s="1"/>
    </row>
    <row r="702" spans="1:27" ht="15.75" customHeight="1">
      <c r="A702" s="99"/>
      <c r="AA702" s="1"/>
    </row>
    <row r="703" spans="1:27" ht="15.75" customHeight="1">
      <c r="A703" s="99"/>
      <c r="AA703" s="1"/>
    </row>
    <row r="704" spans="1:27" ht="15.75" customHeight="1">
      <c r="A704" s="99"/>
      <c r="AA704" s="1"/>
    </row>
    <row r="705" spans="1:27" ht="15.75" customHeight="1">
      <c r="A705" s="99"/>
      <c r="AA705" s="1"/>
    </row>
    <row r="706" spans="1:27" ht="15.75" customHeight="1">
      <c r="A706" s="99"/>
      <c r="AA706" s="1"/>
    </row>
    <row r="707" spans="1:27" ht="15.75" customHeight="1">
      <c r="A707" s="99"/>
      <c r="AA707" s="1"/>
    </row>
    <row r="708" spans="1:27" ht="15.75" customHeight="1">
      <c r="A708" s="99"/>
      <c r="AA708" s="1"/>
    </row>
    <row r="709" spans="1:27" ht="15.75" customHeight="1">
      <c r="A709" s="99"/>
      <c r="AA709" s="1"/>
    </row>
    <row r="710" spans="1:27" ht="15.75" customHeight="1">
      <c r="A710" s="99"/>
      <c r="AA710" s="1"/>
    </row>
    <row r="711" spans="1:27" ht="15.75" customHeight="1">
      <c r="A711" s="99"/>
      <c r="AA711" s="1"/>
    </row>
    <row r="712" spans="1:27" ht="15.75" customHeight="1">
      <c r="A712" s="99"/>
      <c r="AA712" s="1"/>
    </row>
    <row r="713" spans="1:27" ht="15.75" customHeight="1">
      <c r="A713" s="99"/>
      <c r="AA713" s="1"/>
    </row>
    <row r="714" spans="1:27" ht="15.75" customHeight="1">
      <c r="A714" s="99"/>
      <c r="AA714" s="1"/>
    </row>
    <row r="715" spans="1:27" ht="15.75" customHeight="1">
      <c r="A715" s="99"/>
      <c r="AA715" s="1"/>
    </row>
    <row r="716" spans="1:27" ht="15.75" customHeight="1">
      <c r="A716" s="99"/>
      <c r="AA716" s="1"/>
    </row>
    <row r="717" spans="1:27" ht="15.75" customHeight="1">
      <c r="A717" s="99"/>
      <c r="AA717" s="1"/>
    </row>
    <row r="718" spans="1:27" ht="15.75" customHeight="1">
      <c r="A718" s="99"/>
      <c r="AA718" s="1"/>
    </row>
    <row r="719" spans="1:27" ht="15.75" customHeight="1">
      <c r="A719" s="99"/>
      <c r="AA719" s="1"/>
    </row>
    <row r="720" spans="1:27" ht="15.75" customHeight="1">
      <c r="A720" s="99"/>
      <c r="AA720" s="1"/>
    </row>
    <row r="721" spans="1:27" ht="15.75" customHeight="1">
      <c r="A721" s="99"/>
      <c r="AA721" s="1"/>
    </row>
    <row r="722" spans="1:27" ht="15.75" customHeight="1">
      <c r="A722" s="99"/>
      <c r="AA722" s="1"/>
    </row>
    <row r="723" spans="1:27" ht="15.75" customHeight="1">
      <c r="A723" s="99"/>
      <c r="AA723" s="1"/>
    </row>
    <row r="724" spans="1:27" ht="15.75" customHeight="1">
      <c r="A724" s="99"/>
      <c r="AA724" s="1"/>
    </row>
    <row r="725" spans="1:27" ht="15.75" customHeight="1">
      <c r="A725" s="99"/>
      <c r="AA725" s="1"/>
    </row>
    <row r="726" spans="1:27" ht="15.75" customHeight="1">
      <c r="A726" s="99"/>
      <c r="AA726" s="1"/>
    </row>
    <row r="727" spans="1:27" ht="15.75" customHeight="1">
      <c r="A727" s="99"/>
      <c r="AA727" s="1"/>
    </row>
    <row r="728" spans="1:27" ht="15.75" customHeight="1">
      <c r="A728" s="99"/>
      <c r="AA728" s="1"/>
    </row>
    <row r="729" spans="1:27" ht="15.75" customHeight="1">
      <c r="A729" s="99"/>
      <c r="AA729" s="1"/>
    </row>
    <row r="730" spans="1:27" ht="15.75" customHeight="1">
      <c r="A730" s="99"/>
      <c r="AA730" s="1"/>
    </row>
    <row r="731" spans="1:27" ht="15.75" customHeight="1">
      <c r="A731" s="99"/>
      <c r="AA731" s="1"/>
    </row>
    <row r="732" spans="1:27" ht="15.75" customHeight="1">
      <c r="A732" s="99"/>
      <c r="AA732" s="1"/>
    </row>
    <row r="733" spans="1:27" ht="15.75" customHeight="1">
      <c r="A733" s="99"/>
      <c r="AA733" s="1"/>
    </row>
    <row r="734" spans="1:27" ht="15.75" customHeight="1">
      <c r="A734" s="99"/>
      <c r="AA734" s="1"/>
    </row>
    <row r="735" spans="1:27" ht="15.75" customHeight="1">
      <c r="A735" s="99"/>
      <c r="AA735" s="1"/>
    </row>
    <row r="736" spans="1:27" ht="15.75" customHeight="1">
      <c r="A736" s="99"/>
      <c r="AA736" s="1"/>
    </row>
    <row r="737" spans="1:27" ht="15.75" customHeight="1">
      <c r="A737" s="99"/>
      <c r="AA737" s="1"/>
    </row>
    <row r="738" spans="1:27" ht="15.75" customHeight="1">
      <c r="A738" s="99"/>
      <c r="AA738" s="1"/>
    </row>
    <row r="739" spans="1:27" ht="15.75" customHeight="1">
      <c r="A739" s="99"/>
      <c r="AA739" s="1"/>
    </row>
    <row r="740" spans="1:27" ht="15.75" customHeight="1">
      <c r="A740" s="99"/>
      <c r="AA740" s="1"/>
    </row>
    <row r="741" spans="1:27" ht="15.75" customHeight="1">
      <c r="A741" s="99"/>
      <c r="AA741" s="1"/>
    </row>
    <row r="742" spans="1:27" ht="15.75" customHeight="1">
      <c r="A742" s="99"/>
      <c r="AA742" s="1"/>
    </row>
    <row r="743" spans="1:27" ht="15.75" customHeight="1">
      <c r="A743" s="99"/>
      <c r="AA743" s="1"/>
    </row>
    <row r="744" spans="1:27" ht="15.75" customHeight="1">
      <c r="A744" s="99"/>
      <c r="AA744" s="1"/>
    </row>
    <row r="745" spans="1:27" ht="15.75" customHeight="1">
      <c r="A745" s="99"/>
      <c r="AA745" s="1"/>
    </row>
    <row r="746" spans="1:27" ht="15.75" customHeight="1">
      <c r="A746" s="99"/>
      <c r="AA746" s="1"/>
    </row>
    <row r="747" spans="1:27" ht="15.75" customHeight="1">
      <c r="A747" s="99"/>
      <c r="AA747" s="1"/>
    </row>
    <row r="748" spans="1:27" ht="15.75" customHeight="1">
      <c r="A748" s="99"/>
      <c r="AA748" s="1"/>
    </row>
    <row r="749" spans="1:27" ht="15.75" customHeight="1">
      <c r="A749" s="99"/>
      <c r="AA749" s="1"/>
    </row>
    <row r="750" spans="1:27" ht="15.75" customHeight="1">
      <c r="A750" s="99"/>
      <c r="AA750" s="1"/>
    </row>
    <row r="751" spans="1:27" ht="15.75" customHeight="1">
      <c r="A751" s="99"/>
      <c r="AA751" s="1"/>
    </row>
    <row r="752" spans="1:27" ht="15.75" customHeight="1">
      <c r="A752" s="99"/>
      <c r="AA752" s="1"/>
    </row>
    <row r="753" spans="1:27" ht="15.75" customHeight="1">
      <c r="A753" s="99"/>
      <c r="AA753" s="1"/>
    </row>
    <row r="754" spans="1:27" ht="15.75" customHeight="1">
      <c r="A754" s="99"/>
      <c r="AA754" s="1"/>
    </row>
    <row r="755" spans="1:27" ht="15.75" customHeight="1">
      <c r="A755" s="99"/>
      <c r="AA755" s="1"/>
    </row>
    <row r="756" spans="1:27" ht="15.75" customHeight="1">
      <c r="A756" s="99"/>
      <c r="AA756" s="1"/>
    </row>
    <row r="757" spans="1:27" ht="15.75" customHeight="1">
      <c r="A757" s="99"/>
      <c r="AA757" s="1"/>
    </row>
    <row r="758" spans="1:27" ht="15.75" customHeight="1">
      <c r="A758" s="99"/>
      <c r="AA758" s="1"/>
    </row>
    <row r="759" spans="1:27" ht="15.75" customHeight="1">
      <c r="A759" s="99"/>
      <c r="AA759" s="1"/>
    </row>
    <row r="760" spans="1:27" ht="15.75" customHeight="1">
      <c r="A760" s="99"/>
      <c r="AA760" s="1"/>
    </row>
    <row r="761" spans="1:27" ht="15.75" customHeight="1">
      <c r="A761" s="99"/>
      <c r="AA761" s="1"/>
    </row>
    <row r="762" spans="1:27" ht="15.75" customHeight="1">
      <c r="A762" s="99"/>
      <c r="AA762" s="1"/>
    </row>
    <row r="763" spans="1:27" ht="15.75" customHeight="1">
      <c r="A763" s="99"/>
      <c r="AA763" s="1"/>
    </row>
    <row r="764" spans="1:27" ht="15.75" customHeight="1">
      <c r="A764" s="99"/>
      <c r="AA764" s="1"/>
    </row>
    <row r="765" spans="1:27" ht="15.75" customHeight="1">
      <c r="A765" s="99"/>
      <c r="AA765" s="1"/>
    </row>
    <row r="766" spans="1:27" ht="15.75" customHeight="1">
      <c r="A766" s="99"/>
      <c r="AA766" s="1"/>
    </row>
    <row r="767" spans="1:27" ht="15.75" customHeight="1">
      <c r="A767" s="99"/>
      <c r="AA767" s="1"/>
    </row>
    <row r="768" spans="1:27" ht="15.75" customHeight="1">
      <c r="A768" s="99"/>
      <c r="AA768" s="1"/>
    </row>
    <row r="769" spans="1:27" ht="15.75" customHeight="1">
      <c r="A769" s="99"/>
      <c r="AA769" s="1"/>
    </row>
    <row r="770" spans="1:27" ht="15.75" customHeight="1">
      <c r="A770" s="99"/>
      <c r="AA770" s="1"/>
    </row>
    <row r="771" spans="1:27" ht="15.75" customHeight="1">
      <c r="A771" s="99"/>
      <c r="AA771" s="1"/>
    </row>
    <row r="772" spans="1:27" ht="15.75" customHeight="1">
      <c r="A772" s="99"/>
      <c r="AA772" s="1"/>
    </row>
    <row r="773" spans="1:27" ht="15.75" customHeight="1">
      <c r="A773" s="99"/>
      <c r="AA773" s="1"/>
    </row>
    <row r="774" spans="1:27" ht="15.75" customHeight="1">
      <c r="A774" s="99"/>
      <c r="AA774" s="1"/>
    </row>
    <row r="775" spans="1:27" ht="15.75" customHeight="1">
      <c r="A775" s="99"/>
      <c r="AA775" s="1"/>
    </row>
    <row r="776" spans="1:27" ht="15.75" customHeight="1">
      <c r="A776" s="99"/>
      <c r="AA776" s="1"/>
    </row>
    <row r="777" spans="1:27" ht="15.75" customHeight="1">
      <c r="A777" s="99"/>
      <c r="AA777" s="1"/>
    </row>
    <row r="778" spans="1:27" ht="15.75" customHeight="1">
      <c r="A778" s="99"/>
      <c r="AA778" s="1"/>
    </row>
    <row r="779" spans="1:27" ht="15.75" customHeight="1">
      <c r="A779" s="99"/>
      <c r="AA779" s="1"/>
    </row>
    <row r="780" spans="1:27" ht="15.75" customHeight="1">
      <c r="A780" s="99"/>
      <c r="AA780" s="1"/>
    </row>
    <row r="781" spans="1:27" ht="15.75" customHeight="1">
      <c r="A781" s="99"/>
      <c r="AA781" s="1"/>
    </row>
    <row r="782" spans="1:27" ht="15.75" customHeight="1">
      <c r="A782" s="99"/>
      <c r="AA782" s="1"/>
    </row>
    <row r="783" spans="1:27" ht="15.75" customHeight="1">
      <c r="A783" s="99"/>
      <c r="AA783" s="1"/>
    </row>
    <row r="784" spans="1:27" ht="15.75" customHeight="1">
      <c r="A784" s="99"/>
      <c r="AA784" s="1"/>
    </row>
    <row r="785" spans="1:27" ht="15.75" customHeight="1">
      <c r="A785" s="99"/>
      <c r="AA785" s="1"/>
    </row>
    <row r="786" spans="1:27" ht="15.75" customHeight="1">
      <c r="A786" s="99"/>
      <c r="AA786" s="1"/>
    </row>
    <row r="787" spans="1:27" ht="15.75" customHeight="1">
      <c r="A787" s="99"/>
      <c r="AA787" s="1"/>
    </row>
    <row r="788" spans="1:27" ht="15.75" customHeight="1">
      <c r="A788" s="99"/>
      <c r="AA788" s="1"/>
    </row>
    <row r="789" spans="1:27" ht="15.75" customHeight="1">
      <c r="A789" s="99"/>
      <c r="AA789" s="1"/>
    </row>
    <row r="790" spans="1:27" ht="15.75" customHeight="1">
      <c r="A790" s="99"/>
      <c r="AA790" s="1"/>
    </row>
    <row r="791" spans="1:27" ht="15.75" customHeight="1">
      <c r="A791" s="99"/>
      <c r="AA791" s="1"/>
    </row>
    <row r="792" spans="1:27" ht="15.75" customHeight="1">
      <c r="A792" s="99"/>
      <c r="AA792" s="1"/>
    </row>
    <row r="793" spans="1:27" ht="15.75" customHeight="1">
      <c r="A793" s="99"/>
      <c r="AA793" s="1"/>
    </row>
    <row r="794" spans="1:27" ht="15.75" customHeight="1">
      <c r="A794" s="99"/>
      <c r="AA794" s="1"/>
    </row>
    <row r="795" spans="1:27" ht="15.75" customHeight="1">
      <c r="A795" s="99"/>
      <c r="AA795" s="1"/>
    </row>
    <row r="796" spans="1:27" ht="15.75" customHeight="1">
      <c r="A796" s="99"/>
      <c r="AA796" s="1"/>
    </row>
    <row r="797" spans="1:27" ht="15.75" customHeight="1">
      <c r="A797" s="99"/>
      <c r="AA797" s="1"/>
    </row>
    <row r="798" spans="1:27" ht="15.75" customHeight="1">
      <c r="A798" s="99"/>
      <c r="AA798" s="1"/>
    </row>
    <row r="799" spans="1:27" ht="15.75" customHeight="1">
      <c r="A799" s="99"/>
      <c r="AA799" s="1"/>
    </row>
    <row r="800" spans="1:27" ht="15.75" customHeight="1">
      <c r="A800" s="99"/>
      <c r="AA800" s="1"/>
    </row>
    <row r="801" spans="1:27" ht="15.75" customHeight="1">
      <c r="A801" s="99"/>
      <c r="AA801" s="1"/>
    </row>
    <row r="802" spans="1:27" ht="15.75" customHeight="1">
      <c r="A802" s="99"/>
      <c r="AA802" s="1"/>
    </row>
    <row r="803" spans="1:27" ht="15.75" customHeight="1">
      <c r="A803" s="99"/>
      <c r="AA803" s="1"/>
    </row>
    <row r="804" spans="1:27" ht="15.75" customHeight="1">
      <c r="A804" s="99"/>
      <c r="AA804" s="1"/>
    </row>
    <row r="805" spans="1:27" ht="15.75" customHeight="1">
      <c r="A805" s="99"/>
      <c r="AA805" s="1"/>
    </row>
    <row r="806" spans="1:27" ht="15.75" customHeight="1">
      <c r="A806" s="99"/>
      <c r="AA806" s="1"/>
    </row>
    <row r="807" spans="1:27" ht="15.75" customHeight="1">
      <c r="A807" s="99"/>
      <c r="AA807" s="1"/>
    </row>
    <row r="808" spans="1:27" ht="15.75" customHeight="1">
      <c r="A808" s="99"/>
      <c r="AA808" s="1"/>
    </row>
    <row r="809" spans="1:27" ht="15.75" customHeight="1">
      <c r="A809" s="99"/>
      <c r="AA809" s="1"/>
    </row>
    <row r="810" spans="1:27" ht="15.75" customHeight="1">
      <c r="A810" s="99"/>
      <c r="AA810" s="1"/>
    </row>
    <row r="811" spans="1:27" ht="15.75" customHeight="1">
      <c r="A811" s="99"/>
      <c r="AA811" s="1"/>
    </row>
    <row r="812" spans="1:27" ht="15.75" customHeight="1">
      <c r="A812" s="99"/>
      <c r="AA812" s="1"/>
    </row>
    <row r="813" spans="1:27" ht="15.75" customHeight="1">
      <c r="A813" s="99"/>
      <c r="AA813" s="1"/>
    </row>
    <row r="814" spans="1:27" ht="15.75" customHeight="1">
      <c r="A814" s="99"/>
      <c r="AA814" s="1"/>
    </row>
    <row r="815" spans="1:27" ht="15.75" customHeight="1">
      <c r="A815" s="99"/>
      <c r="AA815" s="1"/>
    </row>
    <row r="816" spans="1:27" ht="15.75" customHeight="1">
      <c r="A816" s="99"/>
      <c r="AA816" s="1"/>
    </row>
    <row r="817" spans="1:27" ht="15.75" customHeight="1">
      <c r="A817" s="99"/>
      <c r="AA817" s="1"/>
    </row>
    <row r="818" spans="1:27" ht="15.75" customHeight="1">
      <c r="A818" s="99"/>
      <c r="AA818" s="1"/>
    </row>
    <row r="819" spans="1:27" ht="15.75" customHeight="1">
      <c r="A819" s="99"/>
      <c r="AA819" s="1"/>
    </row>
    <row r="820" spans="1:27" ht="15.75" customHeight="1">
      <c r="A820" s="99"/>
      <c r="AA820" s="1"/>
    </row>
    <row r="821" spans="1:27" ht="15.75" customHeight="1">
      <c r="A821" s="99"/>
      <c r="AA821" s="1"/>
    </row>
    <row r="822" spans="1:27" ht="15.75" customHeight="1">
      <c r="A822" s="99"/>
      <c r="AA822" s="1"/>
    </row>
    <row r="823" spans="1:27" ht="15.75" customHeight="1">
      <c r="A823" s="99"/>
      <c r="AA823" s="1"/>
    </row>
    <row r="824" spans="1:27" ht="15.75" customHeight="1">
      <c r="A824" s="99"/>
      <c r="AA824" s="1"/>
    </row>
    <row r="825" spans="1:27" ht="15.75" customHeight="1">
      <c r="A825" s="99"/>
      <c r="AA825" s="1"/>
    </row>
    <row r="826" spans="1:27" ht="15.75" customHeight="1">
      <c r="A826" s="99"/>
      <c r="AA826" s="1"/>
    </row>
    <row r="827" spans="1:27" ht="15.75" customHeight="1">
      <c r="A827" s="99"/>
      <c r="AA827" s="1"/>
    </row>
    <row r="828" spans="1:27" ht="15.75" customHeight="1">
      <c r="A828" s="99"/>
      <c r="AA828" s="1"/>
    </row>
    <row r="829" spans="1:27" ht="15.75" customHeight="1">
      <c r="A829" s="99"/>
      <c r="AA829" s="1"/>
    </row>
    <row r="830" spans="1:27" ht="15.75" customHeight="1">
      <c r="A830" s="99"/>
      <c r="AA830" s="1"/>
    </row>
    <row r="831" spans="1:27" ht="15.75" customHeight="1">
      <c r="A831" s="99"/>
      <c r="AA831" s="1"/>
    </row>
    <row r="832" spans="1:27" ht="15.75" customHeight="1">
      <c r="A832" s="99"/>
      <c r="AA832" s="1"/>
    </row>
    <row r="833" spans="1:27" ht="15.75" customHeight="1">
      <c r="A833" s="99"/>
      <c r="AA833" s="1"/>
    </row>
    <row r="834" spans="1:27" ht="15.75" customHeight="1">
      <c r="A834" s="99"/>
      <c r="AA834" s="1"/>
    </row>
    <row r="835" spans="1:27" ht="15.75" customHeight="1">
      <c r="A835" s="99"/>
      <c r="AA835" s="1"/>
    </row>
    <row r="836" spans="1:27" ht="15.75" customHeight="1">
      <c r="A836" s="99"/>
      <c r="AA836" s="1"/>
    </row>
    <row r="837" spans="1:27" ht="15.75" customHeight="1">
      <c r="A837" s="99"/>
      <c r="AA837" s="1"/>
    </row>
    <row r="838" spans="1:27" ht="15.75" customHeight="1">
      <c r="A838" s="99"/>
      <c r="AA838" s="1"/>
    </row>
    <row r="839" spans="1:27" ht="15.75" customHeight="1">
      <c r="A839" s="99"/>
      <c r="AA839" s="1"/>
    </row>
    <row r="840" spans="1:27" ht="15.75" customHeight="1">
      <c r="A840" s="99"/>
      <c r="AA840" s="1"/>
    </row>
    <row r="841" spans="1:27" ht="15.75" customHeight="1">
      <c r="A841" s="99"/>
      <c r="AA841" s="1"/>
    </row>
    <row r="842" spans="1:27" ht="15.75" customHeight="1">
      <c r="A842" s="99"/>
      <c r="AA842" s="1"/>
    </row>
    <row r="843" spans="1:27" ht="15.75" customHeight="1">
      <c r="A843" s="99"/>
      <c r="AA843" s="1"/>
    </row>
    <row r="844" spans="1:27" ht="15.75" customHeight="1">
      <c r="A844" s="99"/>
      <c r="AA844" s="1"/>
    </row>
    <row r="845" spans="1:27" ht="15.75" customHeight="1">
      <c r="A845" s="99"/>
      <c r="AA845" s="1"/>
    </row>
    <row r="846" spans="1:27" ht="15.75" customHeight="1">
      <c r="A846" s="99"/>
      <c r="AA846" s="1"/>
    </row>
    <row r="847" spans="1:27" ht="15.75" customHeight="1">
      <c r="A847" s="99"/>
      <c r="AA847" s="1"/>
    </row>
    <row r="848" spans="1:27" ht="15.75" customHeight="1">
      <c r="A848" s="99"/>
      <c r="AA848" s="1"/>
    </row>
    <row r="849" spans="1:27" ht="15.75" customHeight="1">
      <c r="A849" s="99"/>
      <c r="AA849" s="1"/>
    </row>
    <row r="850" spans="1:27" ht="15.75" customHeight="1">
      <c r="A850" s="99"/>
      <c r="AA850" s="1"/>
    </row>
    <row r="851" spans="1:27" ht="15.75" customHeight="1">
      <c r="A851" s="99"/>
      <c r="AA851" s="1"/>
    </row>
    <row r="852" spans="1:27" ht="15.75" customHeight="1">
      <c r="A852" s="99"/>
      <c r="AA852" s="1"/>
    </row>
    <row r="853" spans="1:27" ht="15.75" customHeight="1">
      <c r="A853" s="99"/>
      <c r="AA853" s="1"/>
    </row>
    <row r="854" spans="1:27" ht="15.75" customHeight="1">
      <c r="A854" s="99"/>
      <c r="AA854" s="1"/>
    </row>
    <row r="855" spans="1:27" ht="15.75" customHeight="1">
      <c r="A855" s="99"/>
      <c r="AA855" s="1"/>
    </row>
    <row r="856" spans="1:27" ht="15.75" customHeight="1">
      <c r="A856" s="99"/>
      <c r="AA856" s="1"/>
    </row>
    <row r="857" spans="1:27" ht="15.75" customHeight="1">
      <c r="A857" s="99"/>
      <c r="AA857" s="1"/>
    </row>
    <row r="858" spans="1:27" ht="15.75" customHeight="1">
      <c r="A858" s="99"/>
      <c r="AA858" s="1"/>
    </row>
    <row r="859" spans="1:27" ht="15.75" customHeight="1">
      <c r="A859" s="99"/>
      <c r="AA859" s="1"/>
    </row>
    <row r="860" spans="1:27" ht="15.75" customHeight="1">
      <c r="A860" s="99"/>
      <c r="AA860" s="1"/>
    </row>
    <row r="861" spans="1:27" ht="15.75" customHeight="1">
      <c r="A861" s="99"/>
      <c r="AA861" s="1"/>
    </row>
    <row r="862" spans="1:27" ht="15.75" customHeight="1">
      <c r="A862" s="99"/>
      <c r="AA862" s="1"/>
    </row>
    <row r="863" spans="1:27" ht="15.75" customHeight="1">
      <c r="A863" s="99"/>
      <c r="AA863" s="1"/>
    </row>
    <row r="864" spans="1:27" ht="15.75" customHeight="1">
      <c r="A864" s="99"/>
      <c r="AA864" s="1"/>
    </row>
    <row r="865" spans="1:27" ht="15.75" customHeight="1">
      <c r="A865" s="99"/>
      <c r="AA865" s="1"/>
    </row>
    <row r="866" spans="1:27" ht="15.75" customHeight="1">
      <c r="A866" s="99"/>
      <c r="AA866" s="1"/>
    </row>
    <row r="867" spans="1:27" ht="15.75" customHeight="1">
      <c r="A867" s="99"/>
      <c r="AA867" s="1"/>
    </row>
    <row r="868" spans="1:27" ht="15.75" customHeight="1">
      <c r="A868" s="99"/>
      <c r="AA868" s="1"/>
    </row>
    <row r="869" spans="1:27" ht="15.75" customHeight="1">
      <c r="A869" s="99"/>
      <c r="AA869" s="1"/>
    </row>
    <row r="870" spans="1:27" ht="15.75" customHeight="1">
      <c r="A870" s="99"/>
      <c r="AA870" s="1"/>
    </row>
    <row r="871" spans="1:27" ht="15.75" customHeight="1">
      <c r="A871" s="99"/>
      <c r="AA871" s="1"/>
    </row>
    <row r="872" spans="1:27" ht="15.75" customHeight="1">
      <c r="A872" s="99"/>
      <c r="AA872" s="1"/>
    </row>
    <row r="873" spans="1:27" ht="15.75" customHeight="1">
      <c r="A873" s="99"/>
      <c r="AA873" s="1"/>
    </row>
    <row r="874" spans="1:27" ht="15.75" customHeight="1">
      <c r="A874" s="99"/>
      <c r="AA874" s="1"/>
    </row>
    <row r="875" spans="1:27" ht="15.75" customHeight="1">
      <c r="A875" s="99"/>
      <c r="AA875" s="1"/>
    </row>
    <row r="876" spans="1:27" ht="15.75" customHeight="1">
      <c r="A876" s="99"/>
      <c r="AA876" s="1"/>
    </row>
    <row r="877" spans="1:27" ht="15.75" customHeight="1">
      <c r="A877" s="99"/>
      <c r="AA877" s="1"/>
    </row>
    <row r="878" spans="1:27" ht="15.75" customHeight="1">
      <c r="A878" s="99"/>
      <c r="AA878" s="1"/>
    </row>
    <row r="879" spans="1:27" ht="15.75" customHeight="1">
      <c r="A879" s="99"/>
      <c r="AA879" s="1"/>
    </row>
    <row r="880" spans="1:27" ht="15.75" customHeight="1">
      <c r="A880" s="99"/>
      <c r="AA880" s="1"/>
    </row>
    <row r="881" spans="1:27" ht="15.75" customHeight="1">
      <c r="A881" s="99"/>
      <c r="AA881" s="1"/>
    </row>
    <row r="882" spans="1:27" ht="15.75" customHeight="1">
      <c r="A882" s="99"/>
      <c r="AA882" s="1"/>
    </row>
    <row r="883" spans="1:27" ht="15.75" customHeight="1">
      <c r="A883" s="99"/>
      <c r="AA883" s="1"/>
    </row>
    <row r="884" spans="1:27" ht="15.75" customHeight="1">
      <c r="A884" s="99"/>
      <c r="AA884" s="1"/>
    </row>
    <row r="885" spans="1:27" ht="15.75" customHeight="1">
      <c r="A885" s="99"/>
      <c r="AA885" s="1"/>
    </row>
    <row r="886" spans="1:27" ht="15.75" customHeight="1">
      <c r="A886" s="99"/>
      <c r="AA886" s="1"/>
    </row>
    <row r="887" spans="1:27" ht="15.75" customHeight="1">
      <c r="A887" s="99"/>
      <c r="AA887" s="1"/>
    </row>
    <row r="888" spans="1:27" ht="15.75" customHeight="1">
      <c r="A888" s="99"/>
      <c r="AA888" s="1"/>
    </row>
    <row r="889" spans="1:27" ht="15.75" customHeight="1">
      <c r="A889" s="99"/>
      <c r="AA889" s="1"/>
    </row>
    <row r="890" spans="1:27" ht="15.75" customHeight="1">
      <c r="A890" s="99"/>
      <c r="AA890" s="1"/>
    </row>
    <row r="891" spans="1:27" ht="15.75" customHeight="1">
      <c r="A891" s="99"/>
      <c r="AA891" s="1"/>
    </row>
    <row r="892" spans="1:27" ht="15.75" customHeight="1">
      <c r="A892" s="99"/>
      <c r="AA892" s="1"/>
    </row>
    <row r="893" spans="1:27" ht="15.75" customHeight="1">
      <c r="A893" s="99"/>
      <c r="AA893" s="1"/>
    </row>
    <row r="894" spans="1:27" ht="15.75" customHeight="1">
      <c r="A894" s="99"/>
      <c r="AA894" s="1"/>
    </row>
    <row r="895" spans="1:27" ht="15.75" customHeight="1">
      <c r="A895" s="99"/>
      <c r="AA895" s="1"/>
    </row>
    <row r="896" spans="1:27" ht="15.75" customHeight="1">
      <c r="A896" s="99"/>
      <c r="AA896" s="1"/>
    </row>
    <row r="897" spans="1:27" ht="15.75" customHeight="1">
      <c r="A897" s="99"/>
      <c r="AA897" s="1"/>
    </row>
    <row r="898" spans="1:27" ht="15.75" customHeight="1">
      <c r="A898" s="99"/>
      <c r="AA898" s="1"/>
    </row>
    <row r="899" spans="1:27" ht="15.75" customHeight="1">
      <c r="A899" s="99"/>
      <c r="AA899" s="1"/>
    </row>
    <row r="900" spans="1:27" ht="15.75" customHeight="1">
      <c r="A900" s="99"/>
      <c r="AA900" s="1"/>
    </row>
    <row r="901" spans="1:27" ht="15.75" customHeight="1">
      <c r="A901" s="99"/>
      <c r="AA901" s="1"/>
    </row>
    <row r="902" spans="1:27" ht="15.75" customHeight="1">
      <c r="A902" s="99"/>
      <c r="AA902" s="1"/>
    </row>
    <row r="903" spans="1:27" ht="15.75" customHeight="1">
      <c r="A903" s="99"/>
      <c r="AA903" s="1"/>
    </row>
    <row r="904" spans="1:27" ht="15.75" customHeight="1">
      <c r="A904" s="99"/>
      <c r="AA904" s="1"/>
    </row>
    <row r="905" spans="1:27" ht="15.75" customHeight="1">
      <c r="A905" s="99"/>
      <c r="AA905" s="1"/>
    </row>
    <row r="906" spans="1:27" ht="15.75" customHeight="1">
      <c r="A906" s="99"/>
      <c r="AA906" s="1"/>
    </row>
    <row r="907" spans="1:27" ht="15.75" customHeight="1">
      <c r="A907" s="99"/>
      <c r="AA907" s="1"/>
    </row>
    <row r="908" spans="1:27" ht="15.75" customHeight="1">
      <c r="A908" s="99"/>
      <c r="AA908" s="1"/>
    </row>
    <row r="909" spans="1:27" ht="15.75" customHeight="1">
      <c r="A909" s="99"/>
      <c r="AA909" s="1"/>
    </row>
    <row r="910" spans="1:27" ht="15.75" customHeight="1">
      <c r="A910" s="99"/>
      <c r="AA910" s="1"/>
    </row>
    <row r="911" spans="1:27" ht="15.75" customHeight="1">
      <c r="A911" s="99"/>
      <c r="AA911" s="1"/>
    </row>
    <row r="912" spans="1:27" ht="15.75" customHeight="1">
      <c r="A912" s="99"/>
      <c r="AA912" s="1"/>
    </row>
    <row r="913" spans="1:27" ht="15.75" customHeight="1">
      <c r="A913" s="99"/>
      <c r="AA913" s="1"/>
    </row>
    <row r="914" spans="1:27" ht="15.75" customHeight="1">
      <c r="A914" s="99"/>
      <c r="AA914" s="1"/>
    </row>
    <row r="915" spans="1:27" ht="15.75" customHeight="1">
      <c r="A915" s="99"/>
      <c r="AA915" s="1"/>
    </row>
    <row r="916" spans="1:27" ht="15.75" customHeight="1">
      <c r="A916" s="99"/>
      <c r="AA916" s="1"/>
    </row>
    <row r="917" spans="1:27" ht="15.75" customHeight="1">
      <c r="A917" s="99"/>
      <c r="AA917" s="1"/>
    </row>
    <row r="918" spans="1:27" ht="15.75" customHeight="1">
      <c r="A918" s="99"/>
      <c r="AA918" s="1"/>
    </row>
    <row r="919" spans="1:27" ht="15.75" customHeight="1">
      <c r="A919" s="99"/>
      <c r="AA919" s="1"/>
    </row>
    <row r="920" spans="1:27" ht="15.75" customHeight="1">
      <c r="A920" s="99"/>
      <c r="AA920" s="1"/>
    </row>
    <row r="921" spans="1:27" ht="15.75" customHeight="1">
      <c r="A921" s="99"/>
      <c r="AA921" s="1"/>
    </row>
    <row r="922" spans="1:27" ht="15.75" customHeight="1">
      <c r="A922" s="99"/>
      <c r="AA922" s="1"/>
    </row>
    <row r="923" spans="1:27" ht="15.75" customHeight="1">
      <c r="A923" s="99"/>
      <c r="AA923" s="1"/>
    </row>
    <row r="924" spans="1:27" ht="15.75" customHeight="1">
      <c r="A924" s="99"/>
      <c r="AA924" s="1"/>
    </row>
    <row r="925" spans="1:27" ht="15.75" customHeight="1">
      <c r="A925" s="99"/>
      <c r="AA925" s="1"/>
    </row>
    <row r="926" spans="1:27" ht="15.75" customHeight="1">
      <c r="A926" s="99"/>
      <c r="AA926" s="1"/>
    </row>
    <row r="927" spans="1:27" ht="15.75" customHeight="1">
      <c r="A927" s="99"/>
      <c r="AA927" s="1"/>
    </row>
    <row r="928" spans="1:27" ht="15.75" customHeight="1">
      <c r="A928" s="99"/>
      <c r="AA928" s="1"/>
    </row>
    <row r="929" spans="1:27" ht="15.75" customHeight="1">
      <c r="A929" s="99"/>
      <c r="AA929" s="1"/>
    </row>
    <row r="930" spans="1:27" ht="15.75" customHeight="1">
      <c r="A930" s="99"/>
      <c r="AA930" s="1"/>
    </row>
    <row r="931" spans="1:27" ht="15.75" customHeight="1">
      <c r="A931" s="99"/>
      <c r="AA931" s="1"/>
    </row>
    <row r="932" spans="1:27" ht="15.75" customHeight="1">
      <c r="A932" s="99"/>
      <c r="AA932" s="1"/>
    </row>
    <row r="933" spans="1:27" ht="15.75" customHeight="1">
      <c r="A933" s="99"/>
      <c r="AA933" s="1"/>
    </row>
    <row r="934" spans="1:27" ht="15.75" customHeight="1">
      <c r="A934" s="99"/>
      <c r="AA934" s="1"/>
    </row>
    <row r="935" spans="1:27" ht="15.75" customHeight="1">
      <c r="A935" s="99"/>
      <c r="AA935" s="1"/>
    </row>
    <row r="936" spans="1:27" ht="15.75" customHeight="1">
      <c r="A936" s="99"/>
      <c r="AA936" s="1"/>
    </row>
    <row r="937" spans="1:27" ht="15.75" customHeight="1">
      <c r="A937" s="99"/>
      <c r="AA937" s="1"/>
    </row>
    <row r="938" spans="1:27" ht="15.75" customHeight="1">
      <c r="A938" s="99"/>
      <c r="AA938" s="1"/>
    </row>
    <row r="939" spans="1:27" ht="15.75" customHeight="1">
      <c r="A939" s="99"/>
      <c r="AA939" s="1"/>
    </row>
    <row r="940" spans="1:27" ht="15.75" customHeight="1">
      <c r="A940" s="99"/>
      <c r="AA940" s="1"/>
    </row>
    <row r="941" spans="1:27" ht="15.75" customHeight="1">
      <c r="A941" s="99"/>
      <c r="AA941" s="1"/>
    </row>
    <row r="942" spans="1:27" ht="15.75" customHeight="1">
      <c r="A942" s="99"/>
      <c r="AA942" s="1"/>
    </row>
    <row r="943" spans="1:27" ht="15.75" customHeight="1">
      <c r="A943" s="99"/>
      <c r="AA943" s="1"/>
    </row>
    <row r="944" spans="1:27" ht="15.75" customHeight="1">
      <c r="A944" s="99"/>
      <c r="AA944" s="1"/>
    </row>
    <row r="945" spans="1:27" ht="15.75" customHeight="1">
      <c r="A945" s="99"/>
      <c r="AA945" s="1"/>
    </row>
    <row r="946" spans="1:27" ht="15.75" customHeight="1">
      <c r="A946" s="99"/>
      <c r="AA946" s="1"/>
    </row>
    <row r="947" spans="1:27" ht="15.75" customHeight="1">
      <c r="A947" s="99"/>
      <c r="AA947" s="1"/>
    </row>
    <row r="948" spans="1:27" ht="15.75" customHeight="1">
      <c r="A948" s="99"/>
      <c r="AA948" s="1"/>
    </row>
    <row r="949" spans="1:27" ht="15.75" customHeight="1">
      <c r="A949" s="99"/>
      <c r="AA949" s="1"/>
    </row>
    <row r="950" spans="1:27" ht="15.75" customHeight="1">
      <c r="A950" s="99"/>
      <c r="AA950" s="1"/>
    </row>
    <row r="951" spans="1:27" ht="15.75" customHeight="1">
      <c r="A951" s="99"/>
      <c r="AA951" s="1"/>
    </row>
    <row r="952" spans="1:27" ht="15.75" customHeight="1">
      <c r="A952" s="99"/>
      <c r="AA952" s="1"/>
    </row>
    <row r="953" spans="1:27" ht="15.75" customHeight="1">
      <c r="A953" s="99"/>
      <c r="AA953" s="1"/>
    </row>
    <row r="954" spans="1:27" ht="15.75" customHeight="1">
      <c r="A954" s="99"/>
      <c r="AA954" s="1"/>
    </row>
    <row r="955" spans="1:27" ht="15.75" customHeight="1">
      <c r="A955" s="99"/>
      <c r="AA955" s="1"/>
    </row>
    <row r="956" spans="1:27" ht="15.75" customHeight="1">
      <c r="A956" s="99"/>
      <c r="AA956" s="1"/>
    </row>
    <row r="957" spans="1:27" ht="15.75" customHeight="1">
      <c r="A957" s="99"/>
      <c r="AA957" s="1"/>
    </row>
    <row r="958" spans="1:27" ht="15.75" customHeight="1">
      <c r="A958" s="99"/>
      <c r="AA958" s="1"/>
    </row>
    <row r="959" spans="1:27" ht="15.75" customHeight="1">
      <c r="A959" s="99"/>
      <c r="AA959" s="1"/>
    </row>
    <row r="960" spans="1:27" ht="15.75" customHeight="1">
      <c r="A960" s="99"/>
      <c r="AA960" s="1"/>
    </row>
    <row r="961" spans="1:27" ht="15.75" customHeight="1">
      <c r="A961" s="99"/>
      <c r="AA961" s="1"/>
    </row>
    <row r="962" spans="1:27" ht="15.75" customHeight="1">
      <c r="A962" s="99"/>
      <c r="AA962" s="1"/>
    </row>
    <row r="963" spans="1:27" ht="15.75" customHeight="1">
      <c r="A963" s="99"/>
      <c r="AA963" s="1"/>
    </row>
    <row r="964" spans="1:27" ht="15.75" customHeight="1">
      <c r="A964" s="99"/>
      <c r="AA964" s="1"/>
    </row>
    <row r="965" spans="1:27" ht="15.75" customHeight="1">
      <c r="A965" s="99"/>
      <c r="AA965" s="1"/>
    </row>
    <row r="966" spans="1:27" ht="15.75" customHeight="1">
      <c r="A966" s="99"/>
      <c r="AA966" s="1"/>
    </row>
    <row r="967" spans="1:27" ht="15.75" customHeight="1">
      <c r="A967" s="99"/>
      <c r="AA967" s="1"/>
    </row>
    <row r="968" spans="1:27" ht="15.75" customHeight="1">
      <c r="A968" s="99"/>
      <c r="AA968" s="1"/>
    </row>
    <row r="969" spans="1:27" ht="15.75" customHeight="1">
      <c r="A969" s="99"/>
      <c r="AA969" s="1"/>
    </row>
    <row r="970" spans="1:27" ht="15.75" customHeight="1">
      <c r="A970" s="99"/>
      <c r="AA970" s="1"/>
    </row>
    <row r="971" spans="1:27" ht="15.75" customHeight="1">
      <c r="A971" s="99"/>
      <c r="AA971" s="1"/>
    </row>
    <row r="972" spans="1:27" ht="15.75" customHeight="1">
      <c r="A972" s="99"/>
      <c r="AA972" s="1"/>
    </row>
    <row r="973" spans="1:27" ht="15.75" customHeight="1">
      <c r="A973" s="99"/>
      <c r="AA973" s="1"/>
    </row>
    <row r="974" spans="1:27" ht="15.75" customHeight="1">
      <c r="A974" s="99"/>
      <c r="AA974" s="1"/>
    </row>
    <row r="975" spans="1:27" ht="15.75" customHeight="1">
      <c r="A975" s="99"/>
      <c r="AA975" s="1"/>
    </row>
    <row r="976" spans="1:27" ht="15.75" customHeight="1">
      <c r="A976" s="99"/>
      <c r="AA976" s="1"/>
    </row>
    <row r="977" spans="1:27" ht="15.75" customHeight="1">
      <c r="A977" s="99"/>
      <c r="AA977" s="1"/>
    </row>
    <row r="978" spans="1:27" ht="15.75" customHeight="1">
      <c r="A978" s="99"/>
      <c r="AA978" s="1"/>
    </row>
    <row r="979" spans="1:27" ht="15.75" customHeight="1">
      <c r="A979" s="99"/>
      <c r="AA979" s="1"/>
    </row>
    <row r="980" spans="1:27" ht="15.75" customHeight="1">
      <c r="A980" s="99"/>
      <c r="AA980" s="1"/>
    </row>
    <row r="981" spans="1:27" ht="15.75" customHeight="1">
      <c r="A981" s="99"/>
      <c r="AA981" s="1"/>
    </row>
    <row r="982" spans="1:27" ht="15.75" customHeight="1">
      <c r="A982" s="99"/>
      <c r="AA982" s="1"/>
    </row>
    <row r="983" spans="1:27" ht="15.75" customHeight="1">
      <c r="A983" s="99"/>
      <c r="AA983" s="1"/>
    </row>
    <row r="984" spans="1:27" ht="15.75" customHeight="1">
      <c r="A984" s="99"/>
      <c r="AA984" s="1"/>
    </row>
    <row r="985" spans="1:27" ht="15.75" customHeight="1">
      <c r="A985" s="99"/>
      <c r="AA985" s="1"/>
    </row>
    <row r="986" spans="1:27" ht="15.75" customHeight="1">
      <c r="A986" s="99"/>
      <c r="AA986" s="1"/>
    </row>
    <row r="987" spans="1:27" ht="15.75" customHeight="1">
      <c r="A987" s="99"/>
      <c r="AA987" s="1"/>
    </row>
    <row r="988" spans="1:27" ht="15.75" customHeight="1">
      <c r="A988" s="99"/>
      <c r="AA988" s="1"/>
    </row>
    <row r="989" spans="1:27" ht="15.75" customHeight="1">
      <c r="A989" s="99"/>
      <c r="AA989" s="1"/>
    </row>
    <row r="990" spans="1:27" ht="15.75" customHeight="1">
      <c r="A990" s="99"/>
      <c r="AA990" s="1"/>
    </row>
    <row r="991" spans="1:27" ht="15.75" customHeight="1">
      <c r="A991" s="99"/>
      <c r="AA991" s="1"/>
    </row>
    <row r="992" spans="1:27" ht="15.75" customHeight="1">
      <c r="A992" s="99"/>
      <c r="AA992" s="1"/>
    </row>
    <row r="993" spans="1:27" ht="15.75" customHeight="1">
      <c r="A993" s="99"/>
      <c r="AA993" s="1"/>
    </row>
    <row r="994" spans="1:27" ht="15.75" customHeight="1">
      <c r="A994" s="99"/>
      <c r="AA994" s="1"/>
    </row>
    <row r="995" spans="1:27" ht="15.75" customHeight="1">
      <c r="A995" s="99"/>
      <c r="AA995" s="1"/>
    </row>
    <row r="996" spans="1:27" ht="15.75" customHeight="1">
      <c r="A996" s="99"/>
      <c r="AA996" s="1"/>
    </row>
    <row r="997" spans="1:27" ht="15.75" customHeight="1">
      <c r="A997" s="99"/>
      <c r="AA997" s="1"/>
    </row>
    <row r="998" spans="1:27" ht="15.75" customHeight="1">
      <c r="A998" s="99"/>
      <c r="AA998" s="1"/>
    </row>
    <row r="999" spans="1:27" ht="15.75" customHeight="1">
      <c r="A999" s="99"/>
      <c r="AA999" s="1"/>
    </row>
    <row r="1000" spans="1:27" ht="15.75" customHeight="1">
      <c r="A1000" s="99"/>
      <c r="AA1000" s="1"/>
    </row>
    <row r="1001" spans="1:27" ht="15.75" customHeight="1">
      <c r="A1001" s="99"/>
      <c r="AA1001" s="1"/>
    </row>
    <row r="1002" spans="1:27" ht="15.75" customHeight="1">
      <c r="A1002" s="99"/>
      <c r="AA1002" s="1"/>
    </row>
    <row r="1003" spans="1:27" ht="15.75" customHeight="1">
      <c r="A1003" s="99"/>
      <c r="AA1003" s="1"/>
    </row>
    <row r="1004" spans="1:27" ht="15.75" customHeight="1">
      <c r="A1004" s="99"/>
      <c r="AA1004" s="1"/>
    </row>
    <row r="1005" spans="1:27" ht="15.75" customHeight="1">
      <c r="A1005" s="99"/>
      <c r="AA1005" s="1"/>
    </row>
    <row r="1006" spans="1:27" ht="15.75" customHeight="1">
      <c r="A1006" s="99"/>
      <c r="AA1006" s="1"/>
    </row>
    <row r="1007" spans="1:27" ht="15.75" customHeight="1">
      <c r="A1007" s="99"/>
      <c r="AA1007" s="1"/>
    </row>
    <row r="1008" spans="1:27" ht="15.75" customHeight="1">
      <c r="A1008" s="99"/>
      <c r="AA1008" s="1"/>
    </row>
    <row r="1009" spans="1:27" ht="15.75" customHeight="1">
      <c r="A1009" s="99"/>
      <c r="AA1009" s="1"/>
    </row>
    <row r="1010" spans="1:27" ht="15.75" customHeight="1">
      <c r="A1010" s="99"/>
      <c r="AA1010" s="1"/>
    </row>
    <row r="1011" spans="1:27" ht="15.75" customHeight="1">
      <c r="A1011" s="99"/>
      <c r="AA1011" s="1"/>
    </row>
    <row r="1012" spans="1:27" ht="15.75" customHeight="1">
      <c r="A1012" s="99"/>
      <c r="AA1012" s="1"/>
    </row>
    <row r="1013" spans="1:27" ht="15.75" customHeight="1">
      <c r="A1013" s="99"/>
      <c r="AA1013" s="1"/>
    </row>
    <row r="1014" spans="1:27" ht="15.75" customHeight="1">
      <c r="A1014" s="99"/>
      <c r="AA1014" s="1"/>
    </row>
    <row r="1015" spans="1:27" ht="15.75" customHeight="1">
      <c r="A1015" s="99"/>
      <c r="AA1015" s="1"/>
    </row>
    <row r="1016" spans="1:27" ht="15.75" customHeight="1">
      <c r="A1016" s="99"/>
      <c r="AA1016" s="1"/>
    </row>
    <row r="1017" spans="1:27" ht="15.75" customHeight="1">
      <c r="A1017" s="99"/>
      <c r="AA1017" s="1"/>
    </row>
    <row r="1018" spans="1:27" ht="15.75" customHeight="1">
      <c r="A1018" s="99"/>
      <c r="AA1018" s="1"/>
    </row>
    <row r="1019" spans="1:27" ht="15.75" customHeight="1">
      <c r="A1019" s="99"/>
      <c r="AA1019" s="1"/>
    </row>
    <row r="1020" spans="1:27" ht="15.75" customHeight="1">
      <c r="A1020" s="99"/>
      <c r="AA1020" s="1"/>
    </row>
    <row r="1021" spans="1:27" ht="15.75" customHeight="1">
      <c r="A1021" s="99"/>
      <c r="AA1021" s="1"/>
    </row>
    <row r="1022" spans="1:27" ht="15.75" customHeight="1">
      <c r="A1022" s="99"/>
      <c r="AA1022" s="1"/>
    </row>
    <row r="1023" spans="1:27" ht="15.75" customHeight="1">
      <c r="A1023" s="99"/>
      <c r="AA1023" s="1"/>
    </row>
    <row r="1024" spans="1:27" ht="15.75" customHeight="1">
      <c r="A1024" s="99"/>
      <c r="AA1024" s="1"/>
    </row>
    <row r="1025" spans="1:27" ht="15.75" customHeight="1">
      <c r="A1025" s="99"/>
      <c r="AA1025" s="1"/>
    </row>
    <row r="1026" spans="1:27" ht="15.75" customHeight="1">
      <c r="A1026" s="99"/>
      <c r="AA1026" s="1"/>
    </row>
    <row r="1027" spans="1:27" ht="15.75" customHeight="1">
      <c r="A1027" s="99"/>
      <c r="AA1027" s="1"/>
    </row>
    <row r="1028" spans="1:27" ht="15.75" customHeight="1">
      <c r="A1028" s="99"/>
      <c r="AA1028" s="1"/>
    </row>
    <row r="1029" spans="1:27" ht="15.75" customHeight="1">
      <c r="A1029" s="99"/>
      <c r="AA1029" s="1"/>
    </row>
    <row r="1030" spans="1:27" ht="15.75" customHeight="1">
      <c r="A1030" s="99"/>
      <c r="AA1030" s="1"/>
    </row>
    <row r="1031" spans="1:27" ht="15.75" customHeight="1">
      <c r="A1031" s="99"/>
      <c r="AA1031" s="1"/>
    </row>
    <row r="1032" spans="1:27" ht="15.75" customHeight="1">
      <c r="A1032" s="99"/>
      <c r="AA1032" s="1"/>
    </row>
    <row r="1033" spans="1:27" ht="15.75" customHeight="1">
      <c r="A1033" s="99"/>
      <c r="AA1033" s="1"/>
    </row>
    <row r="1034" spans="1:27" ht="15.75" customHeight="1">
      <c r="A1034" s="99"/>
      <c r="AA1034" s="1"/>
    </row>
    <row r="1035" spans="1:27" ht="15.75" customHeight="1">
      <c r="A1035" s="99"/>
      <c r="AA1035" s="1"/>
    </row>
    <row r="1036" spans="1:27" ht="15.75" customHeight="1">
      <c r="A1036" s="99"/>
      <c r="AA1036" s="1"/>
    </row>
    <row r="1037" spans="1:27" ht="15.75" customHeight="1">
      <c r="A1037" s="99"/>
      <c r="AA1037" s="1"/>
    </row>
    <row r="1038" spans="1:27" ht="15.75" customHeight="1">
      <c r="A1038" s="99"/>
      <c r="AA1038" s="1"/>
    </row>
    <row r="1039" spans="1:27" ht="15.75" customHeight="1">
      <c r="A1039" s="99"/>
      <c r="AA1039" s="1"/>
    </row>
    <row r="1040" spans="1:27" ht="15.75" customHeight="1">
      <c r="A1040" s="99"/>
      <c r="AA1040" s="1"/>
    </row>
    <row r="1041" spans="1:27" ht="15.75" customHeight="1">
      <c r="A1041" s="99"/>
      <c r="AA1041" s="1"/>
    </row>
    <row r="1042" spans="1:27" ht="15.75" customHeight="1">
      <c r="A1042" s="99"/>
      <c r="AA1042" s="1"/>
    </row>
    <row r="1043" spans="1:27" ht="15.75" customHeight="1">
      <c r="A1043" s="99"/>
      <c r="AA1043" s="1"/>
    </row>
    <row r="1044" spans="1:27" ht="15.75" customHeight="1">
      <c r="A1044" s="99"/>
      <c r="AA1044" s="1"/>
    </row>
    <row r="1045" spans="1:27" ht="15.75" customHeight="1">
      <c r="A1045" s="99"/>
      <c r="AA1045" s="1"/>
    </row>
    <row r="1046" spans="1:27" ht="15.75" customHeight="1">
      <c r="A1046" s="99"/>
      <c r="AA1046" s="1"/>
    </row>
    <row r="1047" spans="1:27" ht="15.75" customHeight="1">
      <c r="A1047" s="99"/>
      <c r="AA1047" s="1"/>
    </row>
    <row r="1048" spans="1:27" ht="15.75" customHeight="1">
      <c r="A1048" s="99"/>
      <c r="AA1048" s="1"/>
    </row>
    <row r="1049" spans="1:27" ht="15.75" customHeight="1">
      <c r="A1049" s="99"/>
      <c r="AA1049" s="1"/>
    </row>
    <row r="1050" spans="1:27" ht="15.75" customHeight="1">
      <c r="A1050" s="99"/>
      <c r="AA1050" s="1"/>
    </row>
    <row r="1051" spans="1:27" ht="15.75" customHeight="1">
      <c r="A1051" s="99"/>
      <c r="AA1051" s="1"/>
    </row>
    <row r="1052" spans="1:27" ht="15.75" customHeight="1">
      <c r="A1052" s="99"/>
      <c r="AA1052" s="1"/>
    </row>
    <row r="1053" spans="1:27" ht="15.75" customHeight="1">
      <c r="A1053" s="99"/>
      <c r="AA1053" s="1"/>
    </row>
    <row r="1054" spans="1:27" ht="15.75" customHeight="1">
      <c r="A1054" s="99"/>
      <c r="AA1054" s="1"/>
    </row>
    <row r="1055" spans="1:27" ht="15.75" customHeight="1">
      <c r="A1055" s="99"/>
      <c r="AA1055" s="1"/>
    </row>
    <row r="1056" spans="1:27" ht="15.75" customHeight="1">
      <c r="A1056" s="99"/>
      <c r="AA1056" s="1"/>
    </row>
    <row r="1057" spans="1:27" ht="15.75" customHeight="1">
      <c r="A1057" s="99"/>
      <c r="AA1057" s="1"/>
    </row>
    <row r="1058" spans="1:27" ht="15.75" customHeight="1">
      <c r="A1058" s="99"/>
      <c r="AA1058" s="1"/>
    </row>
    <row r="1059" spans="1:27" ht="15.75" customHeight="1">
      <c r="A1059" s="99"/>
      <c r="AA1059" s="1"/>
    </row>
    <row r="1060" spans="1:27" ht="15.75" customHeight="1">
      <c r="A1060" s="99"/>
      <c r="AA1060" s="1"/>
    </row>
    <row r="1061" spans="1:27" ht="15.75" customHeight="1">
      <c r="A1061" s="99"/>
      <c r="AA1061" s="1"/>
    </row>
    <row r="1062" spans="1:27" ht="15.75" customHeight="1">
      <c r="A1062" s="99"/>
      <c r="AA1062" s="1"/>
    </row>
    <row r="1063" spans="1:27" ht="15.75" customHeight="1">
      <c r="A1063" s="99"/>
      <c r="AA1063" s="1"/>
    </row>
    <row r="1064" spans="1:27" ht="15.75" customHeight="1">
      <c r="A1064" s="99"/>
      <c r="AA1064" s="1"/>
    </row>
    <row r="1065" spans="1:27" ht="15.75" customHeight="1">
      <c r="A1065" s="99"/>
      <c r="AA1065" s="1"/>
    </row>
    <row r="1066" spans="1:27" ht="15.75" customHeight="1">
      <c r="A1066" s="99"/>
      <c r="AA1066" s="1"/>
    </row>
    <row r="1067" spans="1:27" ht="15.75" customHeight="1">
      <c r="A1067" s="99"/>
      <c r="AA1067" s="1"/>
    </row>
    <row r="1068" spans="1:27" ht="15.75" customHeight="1">
      <c r="A1068" s="99"/>
      <c r="AA1068" s="1"/>
    </row>
    <row r="1069" spans="1:27" ht="15.75" customHeight="1">
      <c r="A1069" s="99"/>
      <c r="AA1069" s="1"/>
    </row>
    <row r="1070" spans="1:27" ht="15.75" customHeight="1">
      <c r="A1070" s="99"/>
      <c r="AA1070" s="1"/>
    </row>
    <row r="1071" spans="1:27" ht="15.75" customHeight="1">
      <c r="A1071" s="99"/>
      <c r="AA1071" s="1"/>
    </row>
    <row r="1072" spans="1:27" ht="15.75" customHeight="1">
      <c r="A1072" s="99"/>
      <c r="AA1072" s="1"/>
    </row>
    <row r="1073" spans="1:27" ht="15.75" customHeight="1">
      <c r="A1073" s="99"/>
      <c r="AA1073" s="1"/>
    </row>
    <row r="1074" spans="1:27" ht="15.75" customHeight="1">
      <c r="A1074" s="99"/>
      <c r="AA1074" s="1"/>
    </row>
    <row r="1075" spans="1:27" ht="15.75" customHeight="1">
      <c r="A1075" s="99"/>
      <c r="AA1075" s="1"/>
    </row>
    <row r="1076" spans="1:27" ht="15.75" customHeight="1">
      <c r="A1076" s="99"/>
      <c r="AA1076" s="1"/>
    </row>
    <row r="1077" spans="1:27" ht="15.75" customHeight="1">
      <c r="A1077" s="99"/>
      <c r="AA1077" s="1"/>
    </row>
    <row r="1078" spans="1:27" ht="15.75" customHeight="1">
      <c r="A1078" s="99"/>
      <c r="AA1078" s="1"/>
    </row>
    <row r="1079" spans="1:27" ht="15.75" customHeight="1">
      <c r="A1079" s="99"/>
      <c r="AA1079" s="1"/>
    </row>
    <row r="1080" spans="1:27" ht="15.75" customHeight="1">
      <c r="A1080" s="99"/>
      <c r="AA1080" s="1"/>
    </row>
    <row r="1081" spans="1:27" ht="15.75" customHeight="1">
      <c r="A1081" s="99"/>
      <c r="AA1081" s="1"/>
    </row>
    <row r="1082" spans="1:27" ht="15.75" customHeight="1">
      <c r="A1082" s="99"/>
      <c r="AA1082" s="1"/>
    </row>
    <row r="1083" spans="1:27" ht="15.75" customHeight="1">
      <c r="A1083" s="99"/>
      <c r="AA1083" s="1"/>
    </row>
    <row r="1084" spans="1:27" ht="15.75" customHeight="1">
      <c r="A1084" s="99"/>
      <c r="AA1084" s="1"/>
    </row>
    <row r="1085" spans="1:27" ht="15.75" customHeight="1">
      <c r="A1085" s="99"/>
      <c r="AA1085" s="1"/>
    </row>
    <row r="1086" spans="1:27" ht="15.75" customHeight="1">
      <c r="A1086" s="99"/>
      <c r="AA1086" s="1"/>
    </row>
    <row r="1087" spans="1:27" ht="15.75" customHeight="1">
      <c r="A1087" s="99"/>
      <c r="AA1087" s="1"/>
    </row>
    <row r="1088" spans="1:27" ht="15.75" customHeight="1">
      <c r="A1088" s="99"/>
      <c r="AA1088" s="1"/>
    </row>
    <row r="1089" spans="1:27" ht="15.75" customHeight="1">
      <c r="A1089" s="99"/>
      <c r="AA1089" s="1"/>
    </row>
    <row r="1090" spans="1:27" ht="15.75" customHeight="1">
      <c r="A1090" s="99"/>
      <c r="AA1090" s="1"/>
    </row>
    <row r="1091" spans="1:27" ht="15.75" customHeight="1">
      <c r="A1091" s="99"/>
      <c r="AA1091" s="1"/>
    </row>
    <row r="1092" spans="1:27" ht="15.75" customHeight="1">
      <c r="A1092" s="99"/>
      <c r="AA1092" s="1"/>
    </row>
    <row r="1093" spans="1:27" ht="15.75" customHeight="1">
      <c r="A1093" s="99"/>
      <c r="AA1093" s="1"/>
    </row>
    <row r="1094" spans="1:27" ht="15.75" customHeight="1">
      <c r="A1094" s="99"/>
      <c r="AA1094" s="1"/>
    </row>
    <row r="1095" spans="1:27" ht="15.75" customHeight="1">
      <c r="A1095" s="99"/>
      <c r="AA1095" s="1"/>
    </row>
    <row r="1096" spans="1:27" ht="15.75" customHeight="1">
      <c r="A1096" s="99"/>
      <c r="AA1096" s="1"/>
    </row>
    <row r="1097" spans="1:27" ht="15.75" customHeight="1">
      <c r="A1097" s="99"/>
      <c r="AA1097" s="1"/>
    </row>
    <row r="1098" spans="1:27" ht="15.75" customHeight="1">
      <c r="A1098" s="99"/>
      <c r="AA1098" s="1"/>
    </row>
    <row r="1099" spans="1:27" ht="15.75" customHeight="1">
      <c r="A1099" s="99"/>
      <c r="AA1099" s="1"/>
    </row>
  </sheetData>
  <mergeCells count="920">
    <mergeCell ref="C344:C346"/>
    <mergeCell ref="C347:C349"/>
    <mergeCell ref="D347:D349"/>
    <mergeCell ref="C351:C353"/>
    <mergeCell ref="D351:D353"/>
    <mergeCell ref="C365:C367"/>
    <mergeCell ref="C368:C370"/>
    <mergeCell ref="C355:C357"/>
    <mergeCell ref="D355:D357"/>
    <mergeCell ref="C359:C361"/>
    <mergeCell ref="D359:D361"/>
    <mergeCell ref="C362:C364"/>
    <mergeCell ref="D362:D364"/>
    <mergeCell ref="D365:D367"/>
    <mergeCell ref="D368:D370"/>
    <mergeCell ref="C321:C323"/>
    <mergeCell ref="C324:C326"/>
    <mergeCell ref="C327:C329"/>
    <mergeCell ref="C330:C332"/>
    <mergeCell ref="C334:C336"/>
    <mergeCell ref="D334:D336"/>
    <mergeCell ref="D337:D339"/>
    <mergeCell ref="C337:C339"/>
    <mergeCell ref="C340:C342"/>
    <mergeCell ref="C315:C317"/>
    <mergeCell ref="C318:C320"/>
    <mergeCell ref="C292:C294"/>
    <mergeCell ref="C296:C298"/>
    <mergeCell ref="C299:C301"/>
    <mergeCell ref="C303:C305"/>
    <mergeCell ref="C306:C308"/>
    <mergeCell ref="C309:C311"/>
    <mergeCell ref="C312:C314"/>
    <mergeCell ref="D140:D142"/>
    <mergeCell ref="C143:C145"/>
    <mergeCell ref="D143:D145"/>
    <mergeCell ref="C197:C199"/>
    <mergeCell ref="C200:C205"/>
    <mergeCell ref="D200:D205"/>
    <mergeCell ref="C206:C211"/>
    <mergeCell ref="D206:D211"/>
    <mergeCell ref="C212:C214"/>
    <mergeCell ref="D212:D214"/>
    <mergeCell ref="A47:A61"/>
    <mergeCell ref="B47:B61"/>
    <mergeCell ref="C47:C49"/>
    <mergeCell ref="D47:D49"/>
    <mergeCell ref="D50:D52"/>
    <mergeCell ref="C59:C61"/>
    <mergeCell ref="D59:D61"/>
    <mergeCell ref="C63:C65"/>
    <mergeCell ref="D63:D65"/>
    <mergeCell ref="C191:C193"/>
    <mergeCell ref="D191:D193"/>
    <mergeCell ref="C194:C196"/>
    <mergeCell ref="D194:D196"/>
    <mergeCell ref="D197:D199"/>
    <mergeCell ref="C50:C52"/>
    <mergeCell ref="C53:C55"/>
    <mergeCell ref="D53:D55"/>
    <mergeCell ref="C56:C58"/>
    <mergeCell ref="D56:D58"/>
    <mergeCell ref="C66:C68"/>
    <mergeCell ref="D66:D68"/>
    <mergeCell ref="D69:D71"/>
    <mergeCell ref="C69:C71"/>
    <mergeCell ref="C72:C74"/>
    <mergeCell ref="C75:C77"/>
    <mergeCell ref="C78:C80"/>
    <mergeCell ref="C81:C83"/>
    <mergeCell ref="C85:C87"/>
    <mergeCell ref="C88:C90"/>
    <mergeCell ref="C134:C136"/>
    <mergeCell ref="C137:C139"/>
    <mergeCell ref="D137:D139"/>
    <mergeCell ref="C140:C142"/>
    <mergeCell ref="C174:C176"/>
    <mergeCell ref="D174:D176"/>
    <mergeCell ref="C177:C179"/>
    <mergeCell ref="D177:D179"/>
    <mergeCell ref="C180:C182"/>
    <mergeCell ref="D180:D182"/>
    <mergeCell ref="C184:C186"/>
    <mergeCell ref="C188:C190"/>
    <mergeCell ref="D188:D190"/>
    <mergeCell ref="A277:A294"/>
    <mergeCell ref="B277:B294"/>
    <mergeCell ref="A344:A349"/>
    <mergeCell ref="A351:A353"/>
    <mergeCell ref="A355:A357"/>
    <mergeCell ref="A359:A370"/>
    <mergeCell ref="B351:B353"/>
    <mergeCell ref="B355:B357"/>
    <mergeCell ref="B359:B370"/>
    <mergeCell ref="A296:A301"/>
    <mergeCell ref="B296:B301"/>
    <mergeCell ref="A303:A332"/>
    <mergeCell ref="B303:B332"/>
    <mergeCell ref="A334:A342"/>
    <mergeCell ref="B334:B342"/>
    <mergeCell ref="B344:B349"/>
    <mergeCell ref="A188:A223"/>
    <mergeCell ref="B188:B223"/>
    <mergeCell ref="A225:A236"/>
    <mergeCell ref="B225:B236"/>
    <mergeCell ref="B238:B249"/>
    <mergeCell ref="A238:A249"/>
    <mergeCell ref="A251:A265"/>
    <mergeCell ref="B251:B265"/>
    <mergeCell ref="A267:A275"/>
    <mergeCell ref="B267:B275"/>
    <mergeCell ref="A63:A83"/>
    <mergeCell ref="B63:B83"/>
    <mergeCell ref="A85:A117"/>
    <mergeCell ref="B85:B117"/>
    <mergeCell ref="A119:A154"/>
    <mergeCell ref="B119:B154"/>
    <mergeCell ref="B156:B182"/>
    <mergeCell ref="B184:B186"/>
    <mergeCell ref="A156:A182"/>
    <mergeCell ref="A184:A186"/>
    <mergeCell ref="C171:C173"/>
    <mergeCell ref="D171:D173"/>
    <mergeCell ref="D159:D161"/>
    <mergeCell ref="C162:C164"/>
    <mergeCell ref="D162:D164"/>
    <mergeCell ref="C165:C167"/>
    <mergeCell ref="D165:D167"/>
    <mergeCell ref="C168:C170"/>
    <mergeCell ref="D168:D170"/>
    <mergeCell ref="D128:D130"/>
    <mergeCell ref="D131:D136"/>
    <mergeCell ref="C119:C121"/>
    <mergeCell ref="C122:C124"/>
    <mergeCell ref="D122:D124"/>
    <mergeCell ref="C125:C127"/>
    <mergeCell ref="D125:D127"/>
    <mergeCell ref="C128:C130"/>
    <mergeCell ref="C131:C133"/>
    <mergeCell ref="D270:D272"/>
    <mergeCell ref="D273:D275"/>
    <mergeCell ref="C270:C272"/>
    <mergeCell ref="C273:C275"/>
    <mergeCell ref="C277:C279"/>
    <mergeCell ref="C280:C282"/>
    <mergeCell ref="C283:C285"/>
    <mergeCell ref="C286:C288"/>
    <mergeCell ref="C289:C291"/>
    <mergeCell ref="D247:D249"/>
    <mergeCell ref="C247:C249"/>
    <mergeCell ref="C251:C253"/>
    <mergeCell ref="C254:C256"/>
    <mergeCell ref="C257:C259"/>
    <mergeCell ref="C260:C262"/>
    <mergeCell ref="C263:C265"/>
    <mergeCell ref="C267:C269"/>
    <mergeCell ref="D251:D253"/>
    <mergeCell ref="D254:D256"/>
    <mergeCell ref="D257:D262"/>
    <mergeCell ref="D263:D265"/>
    <mergeCell ref="D267:D269"/>
    <mergeCell ref="C231:C233"/>
    <mergeCell ref="C234:C236"/>
    <mergeCell ref="C238:C240"/>
    <mergeCell ref="C241:C243"/>
    <mergeCell ref="C244:C246"/>
    <mergeCell ref="D228:D230"/>
    <mergeCell ref="D231:D233"/>
    <mergeCell ref="D234:D236"/>
    <mergeCell ref="D238:D240"/>
    <mergeCell ref="D241:D243"/>
    <mergeCell ref="D244:D246"/>
    <mergeCell ref="C215:C217"/>
    <mergeCell ref="D215:D217"/>
    <mergeCell ref="C218:C220"/>
    <mergeCell ref="D218:D220"/>
    <mergeCell ref="C221:C223"/>
    <mergeCell ref="D221:D223"/>
    <mergeCell ref="D225:D227"/>
    <mergeCell ref="C225:C227"/>
    <mergeCell ref="C228:C230"/>
    <mergeCell ref="E368:E370"/>
    <mergeCell ref="F368:F370"/>
    <mergeCell ref="G368:G370"/>
    <mergeCell ref="H368:H370"/>
    <mergeCell ref="D327:D329"/>
    <mergeCell ref="D330:D332"/>
    <mergeCell ref="E362:E364"/>
    <mergeCell ref="F362:F364"/>
    <mergeCell ref="G362:G364"/>
    <mergeCell ref="H362:H364"/>
    <mergeCell ref="E365:E367"/>
    <mergeCell ref="H365:H367"/>
    <mergeCell ref="D340:D342"/>
    <mergeCell ref="D344:D346"/>
    <mergeCell ref="D277:D282"/>
    <mergeCell ref="D283:D285"/>
    <mergeCell ref="D286:D288"/>
    <mergeCell ref="D289:D291"/>
    <mergeCell ref="D292:D294"/>
    <mergeCell ref="D296:D301"/>
    <mergeCell ref="D303:D326"/>
    <mergeCell ref="F365:F367"/>
    <mergeCell ref="G365:G367"/>
    <mergeCell ref="G292:G294"/>
    <mergeCell ref="H292:H294"/>
    <mergeCell ref="E286:E288"/>
    <mergeCell ref="E289:E291"/>
    <mergeCell ref="F289:F291"/>
    <mergeCell ref="G289:G291"/>
    <mergeCell ref="H289:H291"/>
    <mergeCell ref="E292:E294"/>
    <mergeCell ref="F292:F294"/>
    <mergeCell ref="E280:E282"/>
    <mergeCell ref="F280:F282"/>
    <mergeCell ref="F286:F288"/>
    <mergeCell ref="G286:G288"/>
    <mergeCell ref="G280:G282"/>
    <mergeCell ref="H280:H282"/>
    <mergeCell ref="E283:E285"/>
    <mergeCell ref="F283:F285"/>
    <mergeCell ref="G283:G285"/>
    <mergeCell ref="H283:H285"/>
    <mergeCell ref="H286:H288"/>
    <mergeCell ref="E270:E272"/>
    <mergeCell ref="F270:F272"/>
    <mergeCell ref="G270:G272"/>
    <mergeCell ref="H270:H272"/>
    <mergeCell ref="F273:F275"/>
    <mergeCell ref="G273:G275"/>
    <mergeCell ref="H273:H275"/>
    <mergeCell ref="E273:E275"/>
    <mergeCell ref="E277:E279"/>
    <mergeCell ref="F277:F279"/>
    <mergeCell ref="G277:G279"/>
    <mergeCell ref="H277:H279"/>
    <mergeCell ref="G267:G269"/>
    <mergeCell ref="H267:H269"/>
    <mergeCell ref="E260:E262"/>
    <mergeCell ref="E263:E265"/>
    <mergeCell ref="F263:F265"/>
    <mergeCell ref="G263:G265"/>
    <mergeCell ref="H263:H265"/>
    <mergeCell ref="E267:E269"/>
    <mergeCell ref="F267:F269"/>
    <mergeCell ref="E251:E253"/>
    <mergeCell ref="F251:F253"/>
    <mergeCell ref="G251:G253"/>
    <mergeCell ref="H251:H253"/>
    <mergeCell ref="E254:E256"/>
    <mergeCell ref="H254:H256"/>
    <mergeCell ref="F260:F262"/>
    <mergeCell ref="G260:G262"/>
    <mergeCell ref="F254:F256"/>
    <mergeCell ref="G254:G256"/>
    <mergeCell ref="E257:E259"/>
    <mergeCell ref="F257:F259"/>
    <mergeCell ref="G257:G259"/>
    <mergeCell ref="H257:H259"/>
    <mergeCell ref="H260:H262"/>
    <mergeCell ref="G241:G243"/>
    <mergeCell ref="H241:H243"/>
    <mergeCell ref="E244:E246"/>
    <mergeCell ref="F244:F246"/>
    <mergeCell ref="G244:G246"/>
    <mergeCell ref="H244:H246"/>
    <mergeCell ref="E247:E249"/>
    <mergeCell ref="H247:H249"/>
    <mergeCell ref="F247:F249"/>
    <mergeCell ref="G247:G249"/>
    <mergeCell ref="W212:W213"/>
    <mergeCell ref="X212:X213"/>
    <mergeCell ref="E203:E205"/>
    <mergeCell ref="F203:F205"/>
    <mergeCell ref="G203:G205"/>
    <mergeCell ref="H203:H205"/>
    <mergeCell ref="F206:F208"/>
    <mergeCell ref="G206:G208"/>
    <mergeCell ref="H206:H208"/>
    <mergeCell ref="E206:E208"/>
    <mergeCell ref="E209:E211"/>
    <mergeCell ref="F209:F211"/>
    <mergeCell ref="G209:G211"/>
    <mergeCell ref="H209:H211"/>
    <mergeCell ref="E212:E214"/>
    <mergeCell ref="F212:F214"/>
    <mergeCell ref="W197:W198"/>
    <mergeCell ref="X197:X198"/>
    <mergeCell ref="W200:W201"/>
    <mergeCell ref="X200:X201"/>
    <mergeCell ref="X203:X204"/>
    <mergeCell ref="W203:W204"/>
    <mergeCell ref="W206:W207"/>
    <mergeCell ref="X206:X207"/>
    <mergeCell ref="W209:W210"/>
    <mergeCell ref="X209:X210"/>
    <mergeCell ref="G180:G182"/>
    <mergeCell ref="H180:H182"/>
    <mergeCell ref="D184:U186"/>
    <mergeCell ref="E188:E190"/>
    <mergeCell ref="F188:F190"/>
    <mergeCell ref="G188:G190"/>
    <mergeCell ref="H188:H190"/>
    <mergeCell ref="W194:W195"/>
    <mergeCell ref="X194:X195"/>
    <mergeCell ref="G168:G170"/>
    <mergeCell ref="H168:H170"/>
    <mergeCell ref="E162:E164"/>
    <mergeCell ref="E165:E167"/>
    <mergeCell ref="F165:F167"/>
    <mergeCell ref="G165:G167"/>
    <mergeCell ref="H165:H167"/>
    <mergeCell ref="E168:E170"/>
    <mergeCell ref="F168:F170"/>
    <mergeCell ref="C159:C161"/>
    <mergeCell ref="E218:E220"/>
    <mergeCell ref="F218:F220"/>
    <mergeCell ref="G218:G220"/>
    <mergeCell ref="H218:H220"/>
    <mergeCell ref="E221:E223"/>
    <mergeCell ref="H221:H223"/>
    <mergeCell ref="F231:F233"/>
    <mergeCell ref="G231:G233"/>
    <mergeCell ref="E231:E233"/>
    <mergeCell ref="F221:F223"/>
    <mergeCell ref="G221:G223"/>
    <mergeCell ref="E228:E230"/>
    <mergeCell ref="F228:F230"/>
    <mergeCell ref="G228:G230"/>
    <mergeCell ref="H228:H230"/>
    <mergeCell ref="H231:H233"/>
    <mergeCell ref="E159:E161"/>
    <mergeCell ref="F159:F161"/>
    <mergeCell ref="G159:G161"/>
    <mergeCell ref="H159:H161"/>
    <mergeCell ref="F162:F164"/>
    <mergeCell ref="G162:G164"/>
    <mergeCell ref="H162:H164"/>
    <mergeCell ref="G156:G158"/>
    <mergeCell ref="H156:H158"/>
    <mergeCell ref="C146:C148"/>
    <mergeCell ref="D146:D148"/>
    <mergeCell ref="C149:C151"/>
    <mergeCell ref="D149:D151"/>
    <mergeCell ref="C152:C154"/>
    <mergeCell ref="D152:D154"/>
    <mergeCell ref="D156:D158"/>
    <mergeCell ref="C156:C158"/>
    <mergeCell ref="E146:E148"/>
    <mergeCell ref="F146:F148"/>
    <mergeCell ref="G146:G148"/>
    <mergeCell ref="H146:H148"/>
    <mergeCell ref="F149:F151"/>
    <mergeCell ref="G149:G151"/>
    <mergeCell ref="H149:H151"/>
    <mergeCell ref="E149:E151"/>
    <mergeCell ref="E152:E154"/>
    <mergeCell ref="F152:F154"/>
    <mergeCell ref="G152:G154"/>
    <mergeCell ref="H152:H154"/>
    <mergeCell ref="E156:E158"/>
    <mergeCell ref="F156:F158"/>
    <mergeCell ref="C115:C117"/>
    <mergeCell ref="D115:D117"/>
    <mergeCell ref="E115:E117"/>
    <mergeCell ref="D119:D121"/>
    <mergeCell ref="E119:E121"/>
    <mergeCell ref="E122:E124"/>
    <mergeCell ref="F122:F124"/>
    <mergeCell ref="G122:G124"/>
    <mergeCell ref="H122:H124"/>
    <mergeCell ref="F137:F139"/>
    <mergeCell ref="G137:G139"/>
    <mergeCell ref="H137:H139"/>
    <mergeCell ref="E137:E139"/>
    <mergeCell ref="E140:E142"/>
    <mergeCell ref="F140:F142"/>
    <mergeCell ref="G140:G142"/>
    <mergeCell ref="H140:H142"/>
    <mergeCell ref="E143:E145"/>
    <mergeCell ref="F143:F145"/>
    <mergeCell ref="G143:G145"/>
    <mergeCell ref="H143:H145"/>
    <mergeCell ref="W119:W120"/>
    <mergeCell ref="X119:X120"/>
    <mergeCell ref="W122:W123"/>
    <mergeCell ref="X122:X123"/>
    <mergeCell ref="W125:W126"/>
    <mergeCell ref="X125:X126"/>
    <mergeCell ref="E134:E136"/>
    <mergeCell ref="F134:F136"/>
    <mergeCell ref="G134:G136"/>
    <mergeCell ref="H134:H136"/>
    <mergeCell ref="F125:F127"/>
    <mergeCell ref="G125:G127"/>
    <mergeCell ref="H125:H127"/>
    <mergeCell ref="G131:G133"/>
    <mergeCell ref="H131:H133"/>
    <mergeCell ref="E125:E127"/>
    <mergeCell ref="E128:E130"/>
    <mergeCell ref="F128:F130"/>
    <mergeCell ref="G128:G130"/>
    <mergeCell ref="H128:H130"/>
    <mergeCell ref="E131:E133"/>
    <mergeCell ref="F131:F133"/>
    <mergeCell ref="F119:F121"/>
    <mergeCell ref="G119:G121"/>
    <mergeCell ref="H119:H121"/>
    <mergeCell ref="G43:G45"/>
    <mergeCell ref="H43:H45"/>
    <mergeCell ref="E75:E77"/>
    <mergeCell ref="F75:F77"/>
    <mergeCell ref="G75:G77"/>
    <mergeCell ref="H75:H77"/>
    <mergeCell ref="H78:H80"/>
    <mergeCell ref="E106:E108"/>
    <mergeCell ref="E109:E111"/>
    <mergeCell ref="E112:E114"/>
    <mergeCell ref="X81:X82"/>
    <mergeCell ref="W85:W86"/>
    <mergeCell ref="X85:X86"/>
    <mergeCell ref="W88:W89"/>
    <mergeCell ref="X88:X89"/>
    <mergeCell ref="X91:X92"/>
    <mergeCell ref="F115:F117"/>
    <mergeCell ref="G115:G117"/>
    <mergeCell ref="H115:H117"/>
    <mergeCell ref="W91:W92"/>
    <mergeCell ref="W94:W95"/>
    <mergeCell ref="X94:X95"/>
    <mergeCell ref="W97:W98"/>
    <mergeCell ref="X97:X98"/>
    <mergeCell ref="W100:W101"/>
    <mergeCell ref="X100:X101"/>
    <mergeCell ref="X115:X116"/>
    <mergeCell ref="W40:W41"/>
    <mergeCell ref="X40:X41"/>
    <mergeCell ref="A27:Y27"/>
    <mergeCell ref="A28:Y28"/>
    <mergeCell ref="A29:Y29"/>
    <mergeCell ref="A31:A45"/>
    <mergeCell ref="B31:B45"/>
    <mergeCell ref="C31:C33"/>
    <mergeCell ref="D31:D33"/>
    <mergeCell ref="C43:C45"/>
    <mergeCell ref="D43:D45"/>
    <mergeCell ref="Y225:Y236"/>
    <mergeCell ref="Z225:Z236"/>
    <mergeCell ref="Y85:Y117"/>
    <mergeCell ref="Y119:Y154"/>
    <mergeCell ref="Z119:Z154"/>
    <mergeCell ref="Y156:Y182"/>
    <mergeCell ref="Z156:Z182"/>
    <mergeCell ref="Y184:Y186"/>
    <mergeCell ref="Z184:Z186"/>
    <mergeCell ref="Y31:Y45"/>
    <mergeCell ref="Z31:Z45"/>
    <mergeCell ref="Y47:Y61"/>
    <mergeCell ref="Z47:Z61"/>
    <mergeCell ref="Y63:Y83"/>
    <mergeCell ref="Z63:Z83"/>
    <mergeCell ref="Z85:Z117"/>
    <mergeCell ref="Y188:Y223"/>
    <mergeCell ref="Z188:Z223"/>
    <mergeCell ref="W277:W278"/>
    <mergeCell ref="X277:X278"/>
    <mergeCell ref="W280:W281"/>
    <mergeCell ref="X280:X281"/>
    <mergeCell ref="W283:W284"/>
    <mergeCell ref="X283:X284"/>
    <mergeCell ref="W365:W366"/>
    <mergeCell ref="W368:W369"/>
    <mergeCell ref="X368:X369"/>
    <mergeCell ref="W355:W356"/>
    <mergeCell ref="X355:X356"/>
    <mergeCell ref="W359:W360"/>
    <mergeCell ref="X359:X360"/>
    <mergeCell ref="W362:W363"/>
    <mergeCell ref="X362:X363"/>
    <mergeCell ref="X365:X366"/>
    <mergeCell ref="W351:W352"/>
    <mergeCell ref="X351:X352"/>
    <mergeCell ref="W215:W216"/>
    <mergeCell ref="X215:X216"/>
    <mergeCell ref="W218:W219"/>
    <mergeCell ref="X218:X219"/>
    <mergeCell ref="W221:W222"/>
    <mergeCell ref="X221:X222"/>
    <mergeCell ref="X225:X226"/>
    <mergeCell ref="W225:W226"/>
    <mergeCell ref="W228:W229"/>
    <mergeCell ref="X228:X229"/>
    <mergeCell ref="W231:W232"/>
    <mergeCell ref="X231:X232"/>
    <mergeCell ref="W234:W235"/>
    <mergeCell ref="X234:X235"/>
    <mergeCell ref="W241:W242"/>
    <mergeCell ref="X241:X242"/>
    <mergeCell ref="W244:W245"/>
    <mergeCell ref="X244:X245"/>
    <mergeCell ref="W247:W248"/>
    <mergeCell ref="X247:X248"/>
    <mergeCell ref="X251:X252"/>
    <mergeCell ref="W251:W252"/>
    <mergeCell ref="W334:W335"/>
    <mergeCell ref="X334:X335"/>
    <mergeCell ref="W337:W338"/>
    <mergeCell ref="X337:X338"/>
    <mergeCell ref="X340:X341"/>
    <mergeCell ref="W340:W341"/>
    <mergeCell ref="W344:W345"/>
    <mergeCell ref="X344:X345"/>
    <mergeCell ref="W347:W348"/>
    <mergeCell ref="X347:X348"/>
    <mergeCell ref="X318:X319"/>
    <mergeCell ref="W318:W319"/>
    <mergeCell ref="W321:W322"/>
    <mergeCell ref="X321:X322"/>
    <mergeCell ref="W324:W325"/>
    <mergeCell ref="X324:X325"/>
    <mergeCell ref="W327:W328"/>
    <mergeCell ref="X327:X328"/>
    <mergeCell ref="W330:W331"/>
    <mergeCell ref="X330:X331"/>
    <mergeCell ref="W303:W304"/>
    <mergeCell ref="X303:X304"/>
    <mergeCell ref="W306:W307"/>
    <mergeCell ref="X306:X307"/>
    <mergeCell ref="W309:W310"/>
    <mergeCell ref="X309:X310"/>
    <mergeCell ref="W312:W313"/>
    <mergeCell ref="X312:X313"/>
    <mergeCell ref="W315:W316"/>
    <mergeCell ref="X315:X316"/>
    <mergeCell ref="W286:W287"/>
    <mergeCell ref="X286:X287"/>
    <mergeCell ref="W289:W290"/>
    <mergeCell ref="X289:X290"/>
    <mergeCell ref="W292:W293"/>
    <mergeCell ref="X292:X293"/>
    <mergeCell ref="X296:X297"/>
    <mergeCell ref="W296:W297"/>
    <mergeCell ref="W299:W300"/>
    <mergeCell ref="X299:X300"/>
    <mergeCell ref="Z277:Z294"/>
    <mergeCell ref="Z296:Z301"/>
    <mergeCell ref="Y344:Y349"/>
    <mergeCell ref="Y351:Y353"/>
    <mergeCell ref="Y355:Y357"/>
    <mergeCell ref="Y359:Y370"/>
    <mergeCell ref="Z351:Z353"/>
    <mergeCell ref="Z355:Z357"/>
    <mergeCell ref="Z359:Z370"/>
    <mergeCell ref="Y277:Y294"/>
    <mergeCell ref="Y296:Y301"/>
    <mergeCell ref="Y303:Y332"/>
    <mergeCell ref="Z303:Z332"/>
    <mergeCell ref="Y334:Y342"/>
    <mergeCell ref="Z334:Z342"/>
    <mergeCell ref="Z344:Z349"/>
    <mergeCell ref="W191:W192"/>
    <mergeCell ref="X191:X192"/>
    <mergeCell ref="W238:W239"/>
    <mergeCell ref="X238:X239"/>
    <mergeCell ref="Y238:Y249"/>
    <mergeCell ref="Z238:Z249"/>
    <mergeCell ref="Y251:Y265"/>
    <mergeCell ref="Z251:Z265"/>
    <mergeCell ref="Y267:Y275"/>
    <mergeCell ref="Z267:Z275"/>
    <mergeCell ref="W254:W255"/>
    <mergeCell ref="X254:X255"/>
    <mergeCell ref="W257:W258"/>
    <mergeCell ref="X257:X258"/>
    <mergeCell ref="W260:W261"/>
    <mergeCell ref="X260:X261"/>
    <mergeCell ref="W263:W264"/>
    <mergeCell ref="X263:X264"/>
    <mergeCell ref="W267:W268"/>
    <mergeCell ref="X267:X268"/>
    <mergeCell ref="W270:W271"/>
    <mergeCell ref="X270:X271"/>
    <mergeCell ref="X273:X274"/>
    <mergeCell ref="W273:W274"/>
    <mergeCell ref="W174:W175"/>
    <mergeCell ref="X174:X175"/>
    <mergeCell ref="W177:W178"/>
    <mergeCell ref="X177:X178"/>
    <mergeCell ref="X180:X181"/>
    <mergeCell ref="W180:W181"/>
    <mergeCell ref="W184:W185"/>
    <mergeCell ref="X184:X185"/>
    <mergeCell ref="W188:W189"/>
    <mergeCell ref="X188:X189"/>
    <mergeCell ref="X159:X160"/>
    <mergeCell ref="W159:W160"/>
    <mergeCell ref="W162:W163"/>
    <mergeCell ref="X162:X163"/>
    <mergeCell ref="W165:W166"/>
    <mergeCell ref="X165:X166"/>
    <mergeCell ref="W168:W169"/>
    <mergeCell ref="X168:X169"/>
    <mergeCell ref="W171:W172"/>
    <mergeCell ref="X171:X172"/>
    <mergeCell ref="W143:W144"/>
    <mergeCell ref="X143:X144"/>
    <mergeCell ref="W146:W147"/>
    <mergeCell ref="X146:X147"/>
    <mergeCell ref="W149:W150"/>
    <mergeCell ref="X149:X150"/>
    <mergeCell ref="W152:W153"/>
    <mergeCell ref="X152:X153"/>
    <mergeCell ref="W156:W157"/>
    <mergeCell ref="X156:X157"/>
    <mergeCell ref="W128:W129"/>
    <mergeCell ref="X128:X129"/>
    <mergeCell ref="W131:W132"/>
    <mergeCell ref="X131:X132"/>
    <mergeCell ref="W134:W135"/>
    <mergeCell ref="X134:X135"/>
    <mergeCell ref="X137:X138"/>
    <mergeCell ref="W137:W138"/>
    <mergeCell ref="W140:W141"/>
    <mergeCell ref="X140:X141"/>
    <mergeCell ref="W112:W113"/>
    <mergeCell ref="W115:W116"/>
    <mergeCell ref="W103:W104"/>
    <mergeCell ref="X103:X104"/>
    <mergeCell ref="W106:W107"/>
    <mergeCell ref="X106:X107"/>
    <mergeCell ref="W109:W110"/>
    <mergeCell ref="X109:X110"/>
    <mergeCell ref="X112:X113"/>
    <mergeCell ref="C112:C114"/>
    <mergeCell ref="F112:F114"/>
    <mergeCell ref="G112:G114"/>
    <mergeCell ref="G91:G93"/>
    <mergeCell ref="H91:H93"/>
    <mergeCell ref="G97:G99"/>
    <mergeCell ref="H97:H99"/>
    <mergeCell ref="G100:G102"/>
    <mergeCell ref="H100:H102"/>
    <mergeCell ref="H109:H111"/>
    <mergeCell ref="H112:H114"/>
    <mergeCell ref="C97:C99"/>
    <mergeCell ref="C106:C108"/>
    <mergeCell ref="D106:D108"/>
    <mergeCell ref="C109:C111"/>
    <mergeCell ref="D109:D111"/>
    <mergeCell ref="D112:D114"/>
    <mergeCell ref="F106:F108"/>
    <mergeCell ref="F109:F111"/>
    <mergeCell ref="G85:G87"/>
    <mergeCell ref="H85:H87"/>
    <mergeCell ref="F103:F105"/>
    <mergeCell ref="G103:G105"/>
    <mergeCell ref="H103:H105"/>
    <mergeCell ref="G106:G108"/>
    <mergeCell ref="H106:H108"/>
    <mergeCell ref="G109:G111"/>
    <mergeCell ref="H94:H96"/>
    <mergeCell ref="D97:D99"/>
    <mergeCell ref="D103:D105"/>
    <mergeCell ref="E103:E105"/>
    <mergeCell ref="E91:E93"/>
    <mergeCell ref="F91:F93"/>
    <mergeCell ref="C100:C102"/>
    <mergeCell ref="D100:D102"/>
    <mergeCell ref="E100:E102"/>
    <mergeCell ref="F100:F102"/>
    <mergeCell ref="C103:C105"/>
    <mergeCell ref="C91:C93"/>
    <mergeCell ref="D91:D93"/>
    <mergeCell ref="E97:E99"/>
    <mergeCell ref="F97:F99"/>
    <mergeCell ref="C94:C96"/>
    <mergeCell ref="D94:D96"/>
    <mergeCell ref="E94:E96"/>
    <mergeCell ref="F94:F96"/>
    <mergeCell ref="G94:G96"/>
    <mergeCell ref="W59:W60"/>
    <mergeCell ref="X59:X60"/>
    <mergeCell ref="W63:W64"/>
    <mergeCell ref="X63:X64"/>
    <mergeCell ref="D88:D90"/>
    <mergeCell ref="E88:E90"/>
    <mergeCell ref="D72:D74"/>
    <mergeCell ref="D75:D77"/>
    <mergeCell ref="D78:D80"/>
    <mergeCell ref="D81:D83"/>
    <mergeCell ref="D85:D87"/>
    <mergeCell ref="E85:E87"/>
    <mergeCell ref="F85:F87"/>
    <mergeCell ref="E78:E80"/>
    <mergeCell ref="E81:E83"/>
    <mergeCell ref="F81:F83"/>
    <mergeCell ref="G81:G83"/>
    <mergeCell ref="H81:H83"/>
    <mergeCell ref="F78:F80"/>
    <mergeCell ref="G78:G80"/>
    <mergeCell ref="F88:F90"/>
    <mergeCell ref="G88:G90"/>
    <mergeCell ref="H88:H90"/>
    <mergeCell ref="W81:W82"/>
    <mergeCell ref="W43:W44"/>
    <mergeCell ref="X43:X44"/>
    <mergeCell ref="W47:W48"/>
    <mergeCell ref="X47:X48"/>
    <mergeCell ref="W50:W51"/>
    <mergeCell ref="X50:X51"/>
    <mergeCell ref="X53:X54"/>
    <mergeCell ref="W53:W54"/>
    <mergeCell ref="W56:W57"/>
    <mergeCell ref="X56:X57"/>
    <mergeCell ref="W75:W76"/>
    <mergeCell ref="W78:W79"/>
    <mergeCell ref="X78:X79"/>
    <mergeCell ref="W66:W67"/>
    <mergeCell ref="X66:X67"/>
    <mergeCell ref="W69:W70"/>
    <mergeCell ref="X69:X70"/>
    <mergeCell ref="W72:W73"/>
    <mergeCell ref="X72:X73"/>
    <mergeCell ref="X75:X76"/>
    <mergeCell ref="F72:F74"/>
    <mergeCell ref="G72:G74"/>
    <mergeCell ref="F50:F52"/>
    <mergeCell ref="G50:G52"/>
    <mergeCell ref="E69:E71"/>
    <mergeCell ref="F69:F71"/>
    <mergeCell ref="G69:G71"/>
    <mergeCell ref="H69:H71"/>
    <mergeCell ref="E72:E74"/>
    <mergeCell ref="H72:H74"/>
    <mergeCell ref="F66:F68"/>
    <mergeCell ref="G66:G68"/>
    <mergeCell ref="G56:G58"/>
    <mergeCell ref="H56:H58"/>
    <mergeCell ref="E59:E61"/>
    <mergeCell ref="F59:F61"/>
    <mergeCell ref="G59:G61"/>
    <mergeCell ref="H59:H61"/>
    <mergeCell ref="E66:E68"/>
    <mergeCell ref="H66:H68"/>
    <mergeCell ref="H50:H52"/>
    <mergeCell ref="E63:E65"/>
    <mergeCell ref="F63:F65"/>
    <mergeCell ref="G63:G65"/>
    <mergeCell ref="H63:H65"/>
    <mergeCell ref="E50:E52"/>
    <mergeCell ref="E53:E55"/>
    <mergeCell ref="F53:F55"/>
    <mergeCell ref="G53:G55"/>
    <mergeCell ref="H53:H55"/>
    <mergeCell ref="E56:E58"/>
    <mergeCell ref="F56:F58"/>
    <mergeCell ref="C40:C42"/>
    <mergeCell ref="D40:D42"/>
    <mergeCell ref="E40:E42"/>
    <mergeCell ref="F40:F42"/>
    <mergeCell ref="G40:G42"/>
    <mergeCell ref="H40:H42"/>
    <mergeCell ref="E43:E45"/>
    <mergeCell ref="F43:F45"/>
    <mergeCell ref="E47:E49"/>
    <mergeCell ref="F47:F49"/>
    <mergeCell ref="G47:G49"/>
    <mergeCell ref="H47:H49"/>
    <mergeCell ref="E359:E361"/>
    <mergeCell ref="F359:F361"/>
    <mergeCell ref="E31:E33"/>
    <mergeCell ref="F31:F33"/>
    <mergeCell ref="G31:G33"/>
    <mergeCell ref="H31:H33"/>
    <mergeCell ref="W31:W32"/>
    <mergeCell ref="X31:X32"/>
    <mergeCell ref="C34:C36"/>
    <mergeCell ref="D34:D36"/>
    <mergeCell ref="E34:E36"/>
    <mergeCell ref="F34:F36"/>
    <mergeCell ref="G34:G36"/>
    <mergeCell ref="H34:H36"/>
    <mergeCell ref="W34:W35"/>
    <mergeCell ref="X34:X35"/>
    <mergeCell ref="C37:C39"/>
    <mergeCell ref="D37:D39"/>
    <mergeCell ref="E37:E39"/>
    <mergeCell ref="F37:F39"/>
    <mergeCell ref="G37:G39"/>
    <mergeCell ref="H37:H39"/>
    <mergeCell ref="W37:W38"/>
    <mergeCell ref="X37:X38"/>
    <mergeCell ref="E347:E349"/>
    <mergeCell ref="F347:F349"/>
    <mergeCell ref="G347:G349"/>
    <mergeCell ref="H347:H349"/>
    <mergeCell ref="F351:F353"/>
    <mergeCell ref="G351:G353"/>
    <mergeCell ref="H351:H353"/>
    <mergeCell ref="E351:E353"/>
    <mergeCell ref="E355:E357"/>
    <mergeCell ref="F355:F357"/>
    <mergeCell ref="G355:G357"/>
    <mergeCell ref="H355:H357"/>
    <mergeCell ref="G344:G346"/>
    <mergeCell ref="H344:H346"/>
    <mergeCell ref="E337:E339"/>
    <mergeCell ref="E340:E342"/>
    <mergeCell ref="F340:F342"/>
    <mergeCell ref="G340:G342"/>
    <mergeCell ref="H340:H342"/>
    <mergeCell ref="E344:E346"/>
    <mergeCell ref="F344:F346"/>
    <mergeCell ref="E330:E332"/>
    <mergeCell ref="F330:F332"/>
    <mergeCell ref="F337:F339"/>
    <mergeCell ref="G337:G339"/>
    <mergeCell ref="G330:G332"/>
    <mergeCell ref="H330:H332"/>
    <mergeCell ref="E334:E336"/>
    <mergeCell ref="F334:F336"/>
    <mergeCell ref="G334:G336"/>
    <mergeCell ref="H334:H336"/>
    <mergeCell ref="H337:H339"/>
    <mergeCell ref="E321:E323"/>
    <mergeCell ref="F321:F323"/>
    <mergeCell ref="G321:G323"/>
    <mergeCell ref="H321:H323"/>
    <mergeCell ref="F324:F326"/>
    <mergeCell ref="G324:G326"/>
    <mergeCell ref="H324:H326"/>
    <mergeCell ref="E324:E326"/>
    <mergeCell ref="E327:E329"/>
    <mergeCell ref="F327:F329"/>
    <mergeCell ref="G327:G329"/>
    <mergeCell ref="H327:H329"/>
    <mergeCell ref="H312:H314"/>
    <mergeCell ref="G318:G320"/>
    <mergeCell ref="H318:H320"/>
    <mergeCell ref="E312:E314"/>
    <mergeCell ref="E315:E317"/>
    <mergeCell ref="F315:F317"/>
    <mergeCell ref="G315:G317"/>
    <mergeCell ref="H315:H317"/>
    <mergeCell ref="E318:E320"/>
    <mergeCell ref="F318:F320"/>
    <mergeCell ref="G359:G361"/>
    <mergeCell ref="H359:H361"/>
    <mergeCell ref="E296:E298"/>
    <mergeCell ref="F296:F298"/>
    <mergeCell ref="G296:G298"/>
    <mergeCell ref="H296:H298"/>
    <mergeCell ref="F299:F301"/>
    <mergeCell ref="G299:G301"/>
    <mergeCell ref="H299:H301"/>
    <mergeCell ref="E299:E301"/>
    <mergeCell ref="E303:E305"/>
    <mergeCell ref="F303:F305"/>
    <mergeCell ref="G303:G305"/>
    <mergeCell ref="H303:H305"/>
    <mergeCell ref="E306:E308"/>
    <mergeCell ref="F306:F308"/>
    <mergeCell ref="F312:F314"/>
    <mergeCell ref="G312:G314"/>
    <mergeCell ref="G306:G308"/>
    <mergeCell ref="H306:H308"/>
    <mergeCell ref="E309:E311"/>
    <mergeCell ref="F309:F311"/>
    <mergeCell ref="G309:G311"/>
    <mergeCell ref="H309:H311"/>
    <mergeCell ref="H200:H202"/>
    <mergeCell ref="E194:E196"/>
    <mergeCell ref="E197:E199"/>
    <mergeCell ref="F197:F199"/>
    <mergeCell ref="G197:G199"/>
    <mergeCell ref="H197:H199"/>
    <mergeCell ref="E200:E202"/>
    <mergeCell ref="F200:F202"/>
    <mergeCell ref="G212:G214"/>
    <mergeCell ref="H212:H214"/>
    <mergeCell ref="E241:E243"/>
    <mergeCell ref="F241:F243"/>
    <mergeCell ref="E171:E173"/>
    <mergeCell ref="F171:F173"/>
    <mergeCell ref="G171:G173"/>
    <mergeCell ref="H171:H173"/>
    <mergeCell ref="F174:F176"/>
    <mergeCell ref="G174:G176"/>
    <mergeCell ref="H174:H176"/>
    <mergeCell ref="E174:E176"/>
    <mergeCell ref="E177:E179"/>
    <mergeCell ref="F177:F179"/>
    <mergeCell ref="G177:G179"/>
    <mergeCell ref="H177:H179"/>
    <mergeCell ref="E180:E182"/>
    <mergeCell ref="F180:F182"/>
    <mergeCell ref="E191:E193"/>
    <mergeCell ref="F191:F193"/>
    <mergeCell ref="G191:G193"/>
    <mergeCell ref="H191:H193"/>
    <mergeCell ref="F194:F196"/>
    <mergeCell ref="G194:G196"/>
    <mergeCell ref="H194:H196"/>
    <mergeCell ref="G200:G202"/>
    <mergeCell ref="E215:E217"/>
    <mergeCell ref="F215:F217"/>
    <mergeCell ref="G215:G217"/>
    <mergeCell ref="H215:H217"/>
    <mergeCell ref="F225:F227"/>
    <mergeCell ref="G225:G227"/>
    <mergeCell ref="H225:H227"/>
    <mergeCell ref="E225:E227"/>
    <mergeCell ref="E238:E240"/>
    <mergeCell ref="F238:F240"/>
    <mergeCell ref="G238:G240"/>
    <mergeCell ref="H238:H240"/>
    <mergeCell ref="E234:E236"/>
    <mergeCell ref="F234:F236"/>
    <mergeCell ref="G234:G236"/>
    <mergeCell ref="H234:H236"/>
  </mergeCells>
  <conditionalFormatting sqref="K117:V117">
    <cfRule type="cellIs" dxfId="1049" priority="1" operator="between">
      <formula>0.8</formula>
      <formula>8.5</formula>
    </cfRule>
  </conditionalFormatting>
  <conditionalFormatting sqref="K117:V117">
    <cfRule type="cellIs" dxfId="1048" priority="2" operator="between">
      <formula>0.7</formula>
      <formula>"79;99%"</formula>
    </cfRule>
  </conditionalFormatting>
  <conditionalFormatting sqref="K117:V117">
    <cfRule type="cellIs" dxfId="1047" priority="3" operator="between">
      <formula>0%</formula>
      <formula>69.99%</formula>
    </cfRule>
  </conditionalFormatting>
  <conditionalFormatting sqref="J61">
    <cfRule type="cellIs" dxfId="1046" priority="4" operator="between">
      <formula>0.8</formula>
      <formula>8.5</formula>
    </cfRule>
  </conditionalFormatting>
  <conditionalFormatting sqref="J61">
    <cfRule type="cellIs" dxfId="1045" priority="5" operator="between">
      <formula>0.7</formula>
      <formula>"79;99%"</formula>
    </cfRule>
  </conditionalFormatting>
  <conditionalFormatting sqref="J61">
    <cfRule type="cellIs" dxfId="1044" priority="6" operator="between">
      <formula>0%</formula>
      <formula>69.99%</formula>
    </cfRule>
  </conditionalFormatting>
  <conditionalFormatting sqref="K61:V61">
    <cfRule type="cellIs" dxfId="1043" priority="7" operator="between">
      <formula>0.8</formula>
      <formula>8.5</formula>
    </cfRule>
  </conditionalFormatting>
  <conditionalFormatting sqref="K61:V61">
    <cfRule type="cellIs" dxfId="1042" priority="8" operator="between">
      <formula>0.7</formula>
      <formula>"79;99%"</formula>
    </cfRule>
  </conditionalFormatting>
  <conditionalFormatting sqref="K61:V61">
    <cfRule type="cellIs" dxfId="1041" priority="9" operator="between">
      <formula>0%</formula>
      <formula>69.99%</formula>
    </cfRule>
  </conditionalFormatting>
  <conditionalFormatting sqref="J33 J36 J39 J42 J45 J49 J52 J55 J65">
    <cfRule type="cellIs" dxfId="1040" priority="10" operator="between">
      <formula>0.8</formula>
      <formula>8.5</formula>
    </cfRule>
  </conditionalFormatting>
  <conditionalFormatting sqref="J33 J36 J39 J42 J45 J49 J52 J55 J65">
    <cfRule type="cellIs" dxfId="1039" priority="11" operator="between">
      <formula>0.7</formula>
      <formula>"79;99%"</formula>
    </cfRule>
  </conditionalFormatting>
  <conditionalFormatting sqref="J33 J36 J39 J42 J45 J49 J52 J55 J65">
    <cfRule type="cellIs" dxfId="1038" priority="12" operator="between">
      <formula>0%</formula>
      <formula>69.99%</formula>
    </cfRule>
  </conditionalFormatting>
  <conditionalFormatting sqref="N33:V33 N36:V36 N39:V39 N42:V42 N45:V45 N49:V49 N52:V52 N55:V55 N65:V65">
    <cfRule type="cellIs" dxfId="1037" priority="13" operator="between">
      <formula>0.8</formula>
      <formula>8.5</formula>
    </cfRule>
  </conditionalFormatting>
  <conditionalFormatting sqref="N33:V33 N36:V36 N39:V39 N42:V42 N45:V45 N49:V49 N52:V52 N55:V55 N65:V65">
    <cfRule type="cellIs" dxfId="1036" priority="14" operator="between">
      <formula>0.7</formula>
      <formula>"79;99%"</formula>
    </cfRule>
  </conditionalFormatting>
  <conditionalFormatting sqref="N33:V33 N36:V36 N39:V39 N42:V42 N45:V45 N49:V49 N52:V52 N55:V55 N65:V65">
    <cfRule type="cellIs" dxfId="1035" priority="15" operator="between">
      <formula>0%</formula>
      <formula>69.99%</formula>
    </cfRule>
  </conditionalFormatting>
  <conditionalFormatting sqref="J68">
    <cfRule type="cellIs" dxfId="1034" priority="16" operator="between">
      <formula>0.8</formula>
      <formula>8.5</formula>
    </cfRule>
  </conditionalFormatting>
  <conditionalFormatting sqref="J68">
    <cfRule type="cellIs" dxfId="1033" priority="17" operator="between">
      <formula>0.7</formula>
      <formula>"79;99%"</formula>
    </cfRule>
  </conditionalFormatting>
  <conditionalFormatting sqref="J68">
    <cfRule type="cellIs" dxfId="1032" priority="18" operator="between">
      <formula>0%</formula>
      <formula>69.99%</formula>
    </cfRule>
  </conditionalFormatting>
  <conditionalFormatting sqref="K68:V68">
    <cfRule type="cellIs" dxfId="1031" priority="19" operator="between">
      <formula>0.8</formula>
      <formula>8.5</formula>
    </cfRule>
  </conditionalFormatting>
  <conditionalFormatting sqref="K68:V68">
    <cfRule type="cellIs" dxfId="1030" priority="20" operator="between">
      <formula>0.7</formula>
      <formula>"79;99%"</formula>
    </cfRule>
  </conditionalFormatting>
  <conditionalFormatting sqref="K68:V68">
    <cfRule type="cellIs" dxfId="1029" priority="21" operator="between">
      <formula>0%</formula>
      <formula>69.99%</formula>
    </cfRule>
  </conditionalFormatting>
  <conditionalFormatting sqref="K33:M33 K36:M36 K39:M39 K42:M42 K45:M45 K49:M49 K52:M52 K55:M55 K65:M65">
    <cfRule type="cellIs" dxfId="1028" priority="22" operator="between">
      <formula>0.8</formula>
      <formula>8.5</formula>
    </cfRule>
  </conditionalFormatting>
  <conditionalFormatting sqref="K33:M33 K36:M36 K39:M39 K42:M42 K45:M45 K49:M49 K52:M52 K55:M55 K65:M65">
    <cfRule type="cellIs" dxfId="1027" priority="23" operator="between">
      <formula>0.7</formula>
      <formula>"79;99%"</formula>
    </cfRule>
  </conditionalFormatting>
  <conditionalFormatting sqref="K33:M33 K36:M36 K39:M39 K42:M42 K45:M45 K49:M49 K52:M52 K55:M55 K65:M65">
    <cfRule type="cellIs" dxfId="1026" priority="24" operator="between">
      <formula>0%</formula>
      <formula>69.99%</formula>
    </cfRule>
  </conditionalFormatting>
  <conditionalFormatting sqref="J71">
    <cfRule type="cellIs" dxfId="1025" priority="25" operator="between">
      <formula>0.8</formula>
      <formula>8.5</formula>
    </cfRule>
  </conditionalFormatting>
  <conditionalFormatting sqref="J71">
    <cfRule type="cellIs" dxfId="1024" priority="26" operator="between">
      <formula>0.7</formula>
      <formula>"79;99%"</formula>
    </cfRule>
  </conditionalFormatting>
  <conditionalFormatting sqref="J71">
    <cfRule type="cellIs" dxfId="1023" priority="27" operator="between">
      <formula>0%</formula>
      <formula>69.99%</formula>
    </cfRule>
  </conditionalFormatting>
  <conditionalFormatting sqref="K71:V71">
    <cfRule type="cellIs" dxfId="1022" priority="28" operator="between">
      <formula>0.8</formula>
      <formula>8.5</formula>
    </cfRule>
  </conditionalFormatting>
  <conditionalFormatting sqref="K71:V71">
    <cfRule type="cellIs" dxfId="1021" priority="29" operator="between">
      <formula>0.7</formula>
      <formula>"79;99%"</formula>
    </cfRule>
  </conditionalFormatting>
  <conditionalFormatting sqref="K71:V71">
    <cfRule type="cellIs" dxfId="1020" priority="30" operator="between">
      <formula>0%</formula>
      <formula>69.99%</formula>
    </cfRule>
  </conditionalFormatting>
  <conditionalFormatting sqref="J74">
    <cfRule type="cellIs" dxfId="1019" priority="31" operator="between">
      <formula>0.8</formula>
      <formula>8.5</formula>
    </cfRule>
  </conditionalFormatting>
  <conditionalFormatting sqref="J74">
    <cfRule type="cellIs" dxfId="1018" priority="32" operator="between">
      <formula>0.7</formula>
      <formula>"79;99%"</formula>
    </cfRule>
  </conditionalFormatting>
  <conditionalFormatting sqref="J74">
    <cfRule type="cellIs" dxfId="1017" priority="33" operator="between">
      <formula>0%</formula>
      <formula>69.99%</formula>
    </cfRule>
  </conditionalFormatting>
  <conditionalFormatting sqref="K74:V74">
    <cfRule type="cellIs" dxfId="1016" priority="34" operator="between">
      <formula>0.8</formula>
      <formula>8.5</formula>
    </cfRule>
  </conditionalFormatting>
  <conditionalFormatting sqref="K74:V74">
    <cfRule type="cellIs" dxfId="1015" priority="35" operator="between">
      <formula>0.7</formula>
      <formula>"79;99%"</formula>
    </cfRule>
  </conditionalFormatting>
  <conditionalFormatting sqref="K74:V74">
    <cfRule type="cellIs" dxfId="1014" priority="36" operator="between">
      <formula>0%</formula>
      <formula>69.99%</formula>
    </cfRule>
  </conditionalFormatting>
  <conditionalFormatting sqref="J77">
    <cfRule type="cellIs" dxfId="1013" priority="37" operator="between">
      <formula>0.8</formula>
      <formula>8.5</formula>
    </cfRule>
  </conditionalFormatting>
  <conditionalFormatting sqref="J77">
    <cfRule type="cellIs" dxfId="1012" priority="38" operator="between">
      <formula>0.7</formula>
      <formula>"79;99%"</formula>
    </cfRule>
  </conditionalFormatting>
  <conditionalFormatting sqref="J77">
    <cfRule type="cellIs" dxfId="1011" priority="39" operator="between">
      <formula>0%</formula>
      <formula>69.99%</formula>
    </cfRule>
  </conditionalFormatting>
  <conditionalFormatting sqref="K77:V77">
    <cfRule type="cellIs" dxfId="1010" priority="40" operator="between">
      <formula>0.8</formula>
      <formula>8.5</formula>
    </cfRule>
  </conditionalFormatting>
  <conditionalFormatting sqref="K77:V77">
    <cfRule type="cellIs" dxfId="1009" priority="41" operator="between">
      <formula>0.7</formula>
      <formula>"79;99%"</formula>
    </cfRule>
  </conditionalFormatting>
  <conditionalFormatting sqref="K77:V77">
    <cfRule type="cellIs" dxfId="1008" priority="42" operator="between">
      <formula>0%</formula>
      <formula>69.99%</formula>
    </cfRule>
  </conditionalFormatting>
  <conditionalFormatting sqref="J80">
    <cfRule type="cellIs" dxfId="1007" priority="43" operator="between">
      <formula>0.8</formula>
      <formula>8.5</formula>
    </cfRule>
  </conditionalFormatting>
  <conditionalFormatting sqref="J80">
    <cfRule type="cellIs" dxfId="1006" priority="44" operator="between">
      <formula>0.7</formula>
      <formula>"79;99%"</formula>
    </cfRule>
  </conditionalFormatting>
  <conditionalFormatting sqref="J80">
    <cfRule type="cellIs" dxfId="1005" priority="45" operator="between">
      <formula>0%</formula>
      <formula>69.99%</formula>
    </cfRule>
  </conditionalFormatting>
  <conditionalFormatting sqref="K80:V80">
    <cfRule type="cellIs" dxfId="1004" priority="46" operator="between">
      <formula>0.8</formula>
      <formula>8.5</formula>
    </cfRule>
  </conditionalFormatting>
  <conditionalFormatting sqref="K80:V80">
    <cfRule type="cellIs" dxfId="1003" priority="47" operator="between">
      <formula>0.7</formula>
      <formula>"79;99%"</formula>
    </cfRule>
  </conditionalFormatting>
  <conditionalFormatting sqref="K80:V80">
    <cfRule type="cellIs" dxfId="1002" priority="48" operator="between">
      <formula>0%</formula>
      <formula>69.99%</formula>
    </cfRule>
  </conditionalFormatting>
  <conditionalFormatting sqref="J83">
    <cfRule type="cellIs" dxfId="1001" priority="49" operator="between">
      <formula>0.8</formula>
      <formula>8.5</formula>
    </cfRule>
  </conditionalFormatting>
  <conditionalFormatting sqref="J83">
    <cfRule type="cellIs" dxfId="1000" priority="50" operator="between">
      <formula>0.7</formula>
      <formula>"79;99%"</formula>
    </cfRule>
  </conditionalFormatting>
  <conditionalFormatting sqref="J83">
    <cfRule type="cellIs" dxfId="999" priority="51" operator="between">
      <formula>0%</formula>
      <formula>69.99%</formula>
    </cfRule>
  </conditionalFormatting>
  <conditionalFormatting sqref="K83:V83">
    <cfRule type="cellIs" dxfId="998" priority="52" operator="between">
      <formula>0.8</formula>
      <formula>8.5</formula>
    </cfRule>
  </conditionalFormatting>
  <conditionalFormatting sqref="K83:V83">
    <cfRule type="cellIs" dxfId="997" priority="53" operator="between">
      <formula>0.7</formula>
      <formula>"79;99%"</formula>
    </cfRule>
  </conditionalFormatting>
  <conditionalFormatting sqref="K83:V83">
    <cfRule type="cellIs" dxfId="996" priority="54" operator="between">
      <formula>0%</formula>
      <formula>69.99%</formula>
    </cfRule>
  </conditionalFormatting>
  <conditionalFormatting sqref="J87 J90 J93 J96 J99 J102 J105 J108 J111 J114 J117">
    <cfRule type="cellIs" dxfId="995" priority="55" operator="between">
      <formula>0.8</formula>
      <formula>8.5</formula>
    </cfRule>
  </conditionalFormatting>
  <conditionalFormatting sqref="J87 J90 J93 J96 J99 J102 J105 J108 J111 J114 J117">
    <cfRule type="cellIs" dxfId="994" priority="56" operator="between">
      <formula>0.7</formula>
      <formula>"79;99%"</formula>
    </cfRule>
  </conditionalFormatting>
  <conditionalFormatting sqref="J87 J90 J93 J96 J99 J102 J105 J108 J111 J114 J117">
    <cfRule type="cellIs" dxfId="993" priority="57" operator="between">
      <formula>0%</formula>
      <formula>69.99%</formula>
    </cfRule>
  </conditionalFormatting>
  <conditionalFormatting sqref="N87:V87 N90:V90 N93:V93 N96:V96 N99:V99 N102:V102 N105:V105 N108:V108 N111:V111 N114:V114 N117:V117">
    <cfRule type="cellIs" dxfId="992" priority="58" operator="between">
      <formula>0.8</formula>
      <formula>8.5</formula>
    </cfRule>
  </conditionalFormatting>
  <conditionalFormatting sqref="N87:V87 N90:V90 N93:V93 N96:V96 N99:V99 N102:V102 N105:V105 N108:V108 N111:V111 N114:V114 N117:V117">
    <cfRule type="cellIs" dxfId="991" priority="59" operator="between">
      <formula>0.7</formula>
      <formula>"79;99%"</formula>
    </cfRule>
  </conditionalFormatting>
  <conditionalFormatting sqref="N87:V87 N90:V90 N93:V93 N96:V96 N99:V99 N102:V102 N105:V105 N108:V108 N111:V111 N114:V114 N117:V117">
    <cfRule type="cellIs" dxfId="990" priority="60" operator="between">
      <formula>0%</formula>
      <formula>69.99%</formula>
    </cfRule>
  </conditionalFormatting>
  <conditionalFormatting sqref="N158:V158 N161:V161 N164:V164 N167:V167 N170:V170 N173:V173 N176:V176 N179:V179 N182:V182">
    <cfRule type="cellIs" dxfId="989" priority="61" operator="between">
      <formula>0.8</formula>
      <formula>8.5</formula>
    </cfRule>
  </conditionalFormatting>
  <conditionalFormatting sqref="N158:V158 N161:V161 N164:V164 N167:V167 N170:V170 N173:V173 N176:V176 N179:V179 N182:V182">
    <cfRule type="cellIs" dxfId="988" priority="62" operator="between">
      <formula>0.7</formula>
      <formula>"79;99%"</formula>
    </cfRule>
  </conditionalFormatting>
  <conditionalFormatting sqref="N158:V158 N161:V161 N164:V164 N167:V167 N170:V170 N173:V173 N176:V176 N179:V179 N182:V182">
    <cfRule type="cellIs" dxfId="987" priority="63" operator="between">
      <formula>0%</formula>
      <formula>69.99%</formula>
    </cfRule>
  </conditionalFormatting>
  <conditionalFormatting sqref="K158:M158 K161:M161 K164:M164 K167:M167 K170:M170 K173:M173 K176:M176 K179:M179 K182:M182">
    <cfRule type="cellIs" dxfId="986" priority="64" operator="between">
      <formula>0.8</formula>
      <formula>8.5</formula>
    </cfRule>
  </conditionalFormatting>
  <conditionalFormatting sqref="K158:M158 K161:M161 K164:M164 K167:M167 K170:M170 K173:M173 K176:M176 K179:M179 K182:M182">
    <cfRule type="cellIs" dxfId="985" priority="65" operator="between">
      <formula>0.7</formula>
      <formula>"79;99%"</formula>
    </cfRule>
  </conditionalFormatting>
  <conditionalFormatting sqref="K158:M158 K161:M161 K164:M164 K167:M167 K170:M170 K173:M173 K176:M176 K179:M179 K182:M182">
    <cfRule type="cellIs" dxfId="984" priority="66" operator="between">
      <formula>0%</formula>
      <formula>69.99%</formula>
    </cfRule>
  </conditionalFormatting>
  <conditionalFormatting sqref="K87:M87 K90:M90 K93:M93 K96:M96 K99:M99 K102:M102 K105:M105 K108:M108 K111:M111 K114:M114 K117:M117">
    <cfRule type="cellIs" dxfId="983" priority="67" operator="between">
      <formula>0.8</formula>
      <formula>8.5</formula>
    </cfRule>
  </conditionalFormatting>
  <conditionalFormatting sqref="K87:M87 K90:M90 K93:M93 K96:M96 K99:M99 K102:M102 K105:M105 K108:M108 K111:M111 K114:M114 K117:M117">
    <cfRule type="cellIs" dxfId="982" priority="68" operator="between">
      <formula>0.7</formula>
      <formula>"79;99%"</formula>
    </cfRule>
  </conditionalFormatting>
  <conditionalFormatting sqref="K87:M87 K90:M90 K93:M93 K96:M96 K99:M99 K102:M102 K105:M105 K108:M108 K111:M111 K114:M114 K117:M117">
    <cfRule type="cellIs" dxfId="981" priority="69" operator="between">
      <formula>0%</formula>
      <formula>69.99%</formula>
    </cfRule>
  </conditionalFormatting>
  <conditionalFormatting sqref="K114:V114">
    <cfRule type="cellIs" dxfId="980" priority="70" operator="between">
      <formula>0.8</formula>
      <formula>8.5</formula>
    </cfRule>
  </conditionalFormatting>
  <conditionalFormatting sqref="K114:V114">
    <cfRule type="cellIs" dxfId="979" priority="71" operator="between">
      <formula>0.7</formula>
      <formula>"79;99%"</formula>
    </cfRule>
  </conditionalFormatting>
  <conditionalFormatting sqref="K114:V114">
    <cfRule type="cellIs" dxfId="978" priority="72" operator="between">
      <formula>0%</formula>
      <formula>69.99%</formula>
    </cfRule>
  </conditionalFormatting>
  <conditionalFormatting sqref="J117">
    <cfRule type="cellIs" dxfId="977" priority="73" operator="between">
      <formula>0.8</formula>
      <formula>8.5</formula>
    </cfRule>
  </conditionalFormatting>
  <conditionalFormatting sqref="J117">
    <cfRule type="cellIs" dxfId="976" priority="74" operator="between">
      <formula>0.7</formula>
      <formula>"79;99%"</formula>
    </cfRule>
  </conditionalFormatting>
  <conditionalFormatting sqref="J117">
    <cfRule type="cellIs" dxfId="975" priority="75" operator="between">
      <formula>0%</formula>
      <formula>69.99%</formula>
    </cfRule>
  </conditionalFormatting>
  <conditionalFormatting sqref="K176:V176 K179:V179 K182:V182">
    <cfRule type="cellIs" dxfId="974" priority="76" operator="between">
      <formula>0.8</formula>
      <formula>8.5</formula>
    </cfRule>
  </conditionalFormatting>
  <conditionalFormatting sqref="K176:V176 K179:V179 K182:V182">
    <cfRule type="cellIs" dxfId="973" priority="77" operator="between">
      <formula>0.7</formula>
      <formula>"79;99%"</formula>
    </cfRule>
  </conditionalFormatting>
  <conditionalFormatting sqref="K176:V176 K179:V179 K182:V182">
    <cfRule type="cellIs" dxfId="972" priority="78" operator="between">
      <formula>0%</formula>
      <formula>69.99%</formula>
    </cfRule>
  </conditionalFormatting>
  <conditionalFormatting sqref="J121">
    <cfRule type="cellIs" dxfId="971" priority="79" operator="between">
      <formula>0.8</formula>
      <formula>8.5</formula>
    </cfRule>
  </conditionalFormatting>
  <conditionalFormatting sqref="J121">
    <cfRule type="cellIs" dxfId="970" priority="80" operator="between">
      <formula>0.7</formula>
      <formula>"79;99%"</formula>
    </cfRule>
  </conditionalFormatting>
  <conditionalFormatting sqref="J121">
    <cfRule type="cellIs" dxfId="969" priority="81" operator="between">
      <formula>0%</formula>
      <formula>69.99%</formula>
    </cfRule>
  </conditionalFormatting>
  <conditionalFormatting sqref="N121:V121">
    <cfRule type="cellIs" dxfId="968" priority="82" operator="between">
      <formula>0.8</formula>
      <formula>8.5</formula>
    </cfRule>
  </conditionalFormatting>
  <conditionalFormatting sqref="N121:V121">
    <cfRule type="cellIs" dxfId="967" priority="83" operator="between">
      <formula>0.7</formula>
      <formula>"79;99%"</formula>
    </cfRule>
  </conditionalFormatting>
  <conditionalFormatting sqref="N121:V121">
    <cfRule type="cellIs" dxfId="966" priority="84" operator="between">
      <formula>0%</formula>
      <formula>69.99%</formula>
    </cfRule>
  </conditionalFormatting>
  <conditionalFormatting sqref="K121:M121">
    <cfRule type="cellIs" dxfId="965" priority="85" operator="between">
      <formula>0.8</formula>
      <formula>8.5</formula>
    </cfRule>
  </conditionalFormatting>
  <conditionalFormatting sqref="K121:M121">
    <cfRule type="cellIs" dxfId="964" priority="86" operator="between">
      <formula>0.7</formula>
      <formula>"79;99%"</formula>
    </cfRule>
  </conditionalFormatting>
  <conditionalFormatting sqref="K121:M121">
    <cfRule type="cellIs" dxfId="963" priority="87" operator="between">
      <formula>0%</formula>
      <formula>69.99%</formula>
    </cfRule>
  </conditionalFormatting>
  <conditionalFormatting sqref="J114">
    <cfRule type="cellIs" dxfId="962" priority="88" operator="between">
      <formula>0.8</formula>
      <formula>8.5</formula>
    </cfRule>
  </conditionalFormatting>
  <conditionalFormatting sqref="J114">
    <cfRule type="cellIs" dxfId="961" priority="89" operator="between">
      <formula>0.7</formula>
      <formula>"79;99%"</formula>
    </cfRule>
  </conditionalFormatting>
  <conditionalFormatting sqref="J114">
    <cfRule type="cellIs" dxfId="960" priority="90" operator="between">
      <formula>0%</formula>
      <formula>69.99%</formula>
    </cfRule>
  </conditionalFormatting>
  <conditionalFormatting sqref="J176 J179 J182">
    <cfRule type="cellIs" dxfId="959" priority="91" operator="between">
      <formula>0.8</formula>
      <formula>8.5</formula>
    </cfRule>
  </conditionalFormatting>
  <conditionalFormatting sqref="J176 J179 J182">
    <cfRule type="cellIs" dxfId="958" priority="92" operator="between">
      <formula>0.7</formula>
      <formula>"79;99%"</formula>
    </cfRule>
  </conditionalFormatting>
  <conditionalFormatting sqref="J176 J179 J182">
    <cfRule type="cellIs" dxfId="957" priority="93" operator="between">
      <formula>0%</formula>
      <formula>69.99%</formula>
    </cfRule>
  </conditionalFormatting>
  <conditionalFormatting sqref="K154:V154">
    <cfRule type="cellIs" dxfId="956" priority="94" operator="between">
      <formula>0.8</formula>
      <formula>8.5</formula>
    </cfRule>
  </conditionalFormatting>
  <conditionalFormatting sqref="K154:V154">
    <cfRule type="cellIs" dxfId="955" priority="95" operator="between">
      <formula>0.7</formula>
      <formula>"79;99%"</formula>
    </cfRule>
  </conditionalFormatting>
  <conditionalFormatting sqref="K154:V154">
    <cfRule type="cellIs" dxfId="954" priority="96" operator="between">
      <formula>0%</formula>
      <formula>69.99%</formula>
    </cfRule>
  </conditionalFormatting>
  <conditionalFormatting sqref="K265:V265">
    <cfRule type="cellIs" dxfId="953" priority="97" operator="between">
      <formula>0.8</formula>
      <formula>8.5</formula>
    </cfRule>
  </conditionalFormatting>
  <conditionalFormatting sqref="K265:V265">
    <cfRule type="cellIs" dxfId="952" priority="98" operator="between">
      <formula>0.7</formula>
      <formula>"79;99%"</formula>
    </cfRule>
  </conditionalFormatting>
  <conditionalFormatting sqref="K265:V265">
    <cfRule type="cellIs" dxfId="951" priority="99" operator="between">
      <formula>0%</formula>
      <formula>69.99%</formula>
    </cfRule>
  </conditionalFormatting>
  <conditionalFormatting sqref="J253">
    <cfRule type="cellIs" dxfId="950" priority="100" operator="between">
      <formula>0.8</formula>
      <formula>8.5</formula>
    </cfRule>
  </conditionalFormatting>
  <conditionalFormatting sqref="J253">
    <cfRule type="cellIs" dxfId="949" priority="101" operator="between">
      <formula>0.7</formula>
      <formula>"79;99%"</formula>
    </cfRule>
  </conditionalFormatting>
  <conditionalFormatting sqref="J253">
    <cfRule type="cellIs" dxfId="948" priority="102" operator="between">
      <formula>0%</formula>
      <formula>69.99%</formula>
    </cfRule>
  </conditionalFormatting>
  <conditionalFormatting sqref="N253:V253">
    <cfRule type="cellIs" dxfId="947" priority="103" operator="between">
      <formula>0.8</formula>
      <formula>8.5</formula>
    </cfRule>
  </conditionalFormatting>
  <conditionalFormatting sqref="N253:V253">
    <cfRule type="cellIs" dxfId="946" priority="104" operator="between">
      <formula>0.7</formula>
      <formula>"79;99%"</formula>
    </cfRule>
  </conditionalFormatting>
  <conditionalFormatting sqref="N253:V253">
    <cfRule type="cellIs" dxfId="945" priority="105" operator="between">
      <formula>0%</formula>
      <formula>69.99%</formula>
    </cfRule>
  </conditionalFormatting>
  <conditionalFormatting sqref="K253:M253">
    <cfRule type="cellIs" dxfId="944" priority="106" operator="between">
      <formula>0.8</formula>
      <formula>8.5</formula>
    </cfRule>
  </conditionalFormatting>
  <conditionalFormatting sqref="K253:M253">
    <cfRule type="cellIs" dxfId="943" priority="107" operator="between">
      <formula>0.7</formula>
      <formula>"79;99%"</formula>
    </cfRule>
  </conditionalFormatting>
  <conditionalFormatting sqref="K253:M253">
    <cfRule type="cellIs" dxfId="942" priority="108" operator="between">
      <formula>0%</formula>
      <formula>69.99%</formula>
    </cfRule>
  </conditionalFormatting>
  <conditionalFormatting sqref="J148">
    <cfRule type="cellIs" dxfId="941" priority="109" operator="between">
      <formula>0.8</formula>
      <formula>8.5</formula>
    </cfRule>
  </conditionalFormatting>
  <conditionalFormatting sqref="J148">
    <cfRule type="cellIs" dxfId="940" priority="110" operator="between">
      <formula>0.7</formula>
      <formula>"79;99%"</formula>
    </cfRule>
  </conditionalFormatting>
  <conditionalFormatting sqref="J148">
    <cfRule type="cellIs" dxfId="939" priority="111" operator="between">
      <formula>0%</formula>
      <formula>69.99%</formula>
    </cfRule>
  </conditionalFormatting>
  <conditionalFormatting sqref="K148:V148">
    <cfRule type="cellIs" dxfId="938" priority="112" operator="between">
      <formula>0.8</formula>
      <formula>8.5</formula>
    </cfRule>
  </conditionalFormatting>
  <conditionalFormatting sqref="K148:V148">
    <cfRule type="cellIs" dxfId="937" priority="113" operator="between">
      <formula>0.7</formula>
      <formula>"79;99%"</formula>
    </cfRule>
  </conditionalFormatting>
  <conditionalFormatting sqref="K148:V148">
    <cfRule type="cellIs" dxfId="936" priority="114" operator="between">
      <formula>0%</formula>
      <formula>69.99%</formula>
    </cfRule>
  </conditionalFormatting>
  <conditionalFormatting sqref="J154">
    <cfRule type="cellIs" dxfId="935" priority="115" operator="between">
      <formula>0.8</formula>
      <formula>8.5</formula>
    </cfRule>
  </conditionalFormatting>
  <conditionalFormatting sqref="J154">
    <cfRule type="cellIs" dxfId="934" priority="116" operator="between">
      <formula>0.7</formula>
      <formula>"79;99%"</formula>
    </cfRule>
  </conditionalFormatting>
  <conditionalFormatting sqref="J154">
    <cfRule type="cellIs" dxfId="933" priority="117" operator="between">
      <formula>0%</formula>
      <formula>69.99%</formula>
    </cfRule>
  </conditionalFormatting>
  <conditionalFormatting sqref="J124">
    <cfRule type="cellIs" dxfId="932" priority="118" operator="between">
      <formula>0.8</formula>
      <formula>8.5</formula>
    </cfRule>
  </conditionalFormatting>
  <conditionalFormatting sqref="J124">
    <cfRule type="cellIs" dxfId="931" priority="119" operator="between">
      <formula>0.7</formula>
      <formula>"79;99%"</formula>
    </cfRule>
  </conditionalFormatting>
  <conditionalFormatting sqref="J124">
    <cfRule type="cellIs" dxfId="930" priority="120" operator="between">
      <formula>0%</formula>
      <formula>69.99%</formula>
    </cfRule>
  </conditionalFormatting>
  <conditionalFormatting sqref="N124:V124">
    <cfRule type="cellIs" dxfId="929" priority="121" operator="between">
      <formula>0.8</formula>
      <formula>8.5</formula>
    </cfRule>
  </conditionalFormatting>
  <conditionalFormatting sqref="N124:V124">
    <cfRule type="cellIs" dxfId="928" priority="122" operator="between">
      <formula>0.7</formula>
      <formula>"79;99%"</formula>
    </cfRule>
  </conditionalFormatting>
  <conditionalFormatting sqref="N124:V124">
    <cfRule type="cellIs" dxfId="927" priority="123" operator="between">
      <formula>0%</formula>
      <formula>69.99%</formula>
    </cfRule>
  </conditionalFormatting>
  <conditionalFormatting sqref="K124:M124">
    <cfRule type="cellIs" dxfId="926" priority="124" operator="between">
      <formula>0.8</formula>
      <formula>8.5</formula>
    </cfRule>
  </conditionalFormatting>
  <conditionalFormatting sqref="K124:M124">
    <cfRule type="cellIs" dxfId="925" priority="125" operator="between">
      <formula>0.7</formula>
      <formula>"79;99%"</formula>
    </cfRule>
  </conditionalFormatting>
  <conditionalFormatting sqref="K124:M124">
    <cfRule type="cellIs" dxfId="924" priority="126" operator="between">
      <formula>0%</formula>
      <formula>69.99%</formula>
    </cfRule>
  </conditionalFormatting>
  <conditionalFormatting sqref="J127">
    <cfRule type="cellIs" dxfId="923" priority="127" operator="between">
      <formula>0.8</formula>
      <formula>8.5</formula>
    </cfRule>
  </conditionalFormatting>
  <conditionalFormatting sqref="J127">
    <cfRule type="cellIs" dxfId="922" priority="128" operator="between">
      <formula>0.7</formula>
      <formula>"79;99%"</formula>
    </cfRule>
  </conditionalFormatting>
  <conditionalFormatting sqref="J127">
    <cfRule type="cellIs" dxfId="921" priority="129" operator="between">
      <formula>0%</formula>
      <formula>69.99%</formula>
    </cfRule>
  </conditionalFormatting>
  <conditionalFormatting sqref="N127:V127">
    <cfRule type="cellIs" dxfId="920" priority="130" operator="between">
      <formula>0.8</formula>
      <formula>8.5</formula>
    </cfRule>
  </conditionalFormatting>
  <conditionalFormatting sqref="N127:V127">
    <cfRule type="cellIs" dxfId="919" priority="131" operator="between">
      <formula>0.7</formula>
      <formula>"79;99%"</formula>
    </cfRule>
  </conditionalFormatting>
  <conditionalFormatting sqref="N127:V127">
    <cfRule type="cellIs" dxfId="918" priority="132" operator="between">
      <formula>0%</formula>
      <formula>69.99%</formula>
    </cfRule>
  </conditionalFormatting>
  <conditionalFormatting sqref="K127:M127">
    <cfRule type="cellIs" dxfId="917" priority="133" operator="between">
      <formula>0.8</formula>
      <formula>8.5</formula>
    </cfRule>
  </conditionalFormatting>
  <conditionalFormatting sqref="K127:M127">
    <cfRule type="cellIs" dxfId="916" priority="134" operator="between">
      <formula>0.7</formula>
      <formula>"79;99%"</formula>
    </cfRule>
  </conditionalFormatting>
  <conditionalFormatting sqref="K127:M127">
    <cfRule type="cellIs" dxfId="915" priority="135" operator="between">
      <formula>0%</formula>
      <formula>69.99%</formula>
    </cfRule>
  </conditionalFormatting>
  <conditionalFormatting sqref="J130">
    <cfRule type="cellIs" dxfId="914" priority="136" operator="between">
      <formula>0.8</formula>
      <formula>8.5</formula>
    </cfRule>
  </conditionalFormatting>
  <conditionalFormatting sqref="J130">
    <cfRule type="cellIs" dxfId="913" priority="137" operator="between">
      <formula>0.7</formula>
      <formula>"79;99%"</formula>
    </cfRule>
  </conditionalFormatting>
  <conditionalFormatting sqref="J130">
    <cfRule type="cellIs" dxfId="912" priority="138" operator="between">
      <formula>0%</formula>
      <formula>69.99%</formula>
    </cfRule>
  </conditionalFormatting>
  <conditionalFormatting sqref="N130:V130">
    <cfRule type="cellIs" dxfId="911" priority="139" operator="between">
      <formula>0.8</formula>
      <formula>8.5</formula>
    </cfRule>
  </conditionalFormatting>
  <conditionalFormatting sqref="N130:V130">
    <cfRule type="cellIs" dxfId="910" priority="140" operator="between">
      <formula>0.7</formula>
      <formula>"79;99%"</formula>
    </cfRule>
  </conditionalFormatting>
  <conditionalFormatting sqref="N130:V130">
    <cfRule type="cellIs" dxfId="909" priority="141" operator="between">
      <formula>0%</formula>
      <formula>69.99%</formula>
    </cfRule>
  </conditionalFormatting>
  <conditionalFormatting sqref="K130:M130">
    <cfRule type="cellIs" dxfId="908" priority="142" operator="between">
      <formula>0.8</formula>
      <formula>8.5</formula>
    </cfRule>
  </conditionalFormatting>
  <conditionalFormatting sqref="K130:M130">
    <cfRule type="cellIs" dxfId="907" priority="143" operator="between">
      <formula>0.7</formula>
      <formula>"79;99%"</formula>
    </cfRule>
  </conditionalFormatting>
  <conditionalFormatting sqref="K130:M130">
    <cfRule type="cellIs" dxfId="906" priority="144" operator="between">
      <formula>0%</formula>
      <formula>69.99%</formula>
    </cfRule>
  </conditionalFormatting>
  <conditionalFormatting sqref="J133">
    <cfRule type="cellIs" dxfId="905" priority="145" operator="between">
      <formula>0.8</formula>
      <formula>8.5</formula>
    </cfRule>
  </conditionalFormatting>
  <conditionalFormatting sqref="J133">
    <cfRule type="cellIs" dxfId="904" priority="146" operator="between">
      <formula>0.7</formula>
      <formula>"79;99%"</formula>
    </cfRule>
  </conditionalFormatting>
  <conditionalFormatting sqref="J133">
    <cfRule type="cellIs" dxfId="903" priority="147" operator="between">
      <formula>0%</formula>
      <formula>69.99%</formula>
    </cfRule>
  </conditionalFormatting>
  <conditionalFormatting sqref="N133:V133">
    <cfRule type="cellIs" dxfId="902" priority="148" operator="between">
      <formula>0.8</formula>
      <formula>8.5</formula>
    </cfRule>
  </conditionalFormatting>
  <conditionalFormatting sqref="N133:V133">
    <cfRule type="cellIs" dxfId="901" priority="149" operator="between">
      <formula>0.7</formula>
      <formula>"79;99%"</formula>
    </cfRule>
  </conditionalFormatting>
  <conditionalFormatting sqref="N133:V133">
    <cfRule type="cellIs" dxfId="900" priority="150" operator="between">
      <formula>0%</formula>
      <formula>69.99%</formula>
    </cfRule>
  </conditionalFormatting>
  <conditionalFormatting sqref="K133:M133">
    <cfRule type="cellIs" dxfId="899" priority="151" operator="between">
      <formula>0.8</formula>
      <formula>8.5</formula>
    </cfRule>
  </conditionalFormatting>
  <conditionalFormatting sqref="K133:M133">
    <cfRule type="cellIs" dxfId="898" priority="152" operator="between">
      <formula>0.7</formula>
      <formula>"79;99%"</formula>
    </cfRule>
  </conditionalFormatting>
  <conditionalFormatting sqref="K133:M133">
    <cfRule type="cellIs" dxfId="897" priority="153" operator="between">
      <formula>0%</formula>
      <formula>69.99%</formula>
    </cfRule>
  </conditionalFormatting>
  <conditionalFormatting sqref="J136">
    <cfRule type="cellIs" dxfId="896" priority="154" operator="between">
      <formula>0.8</formula>
      <formula>8.5</formula>
    </cfRule>
  </conditionalFormatting>
  <conditionalFormatting sqref="J136">
    <cfRule type="cellIs" dxfId="895" priority="155" operator="between">
      <formula>0.7</formula>
      <formula>"79;99%"</formula>
    </cfRule>
  </conditionalFormatting>
  <conditionalFormatting sqref="J136">
    <cfRule type="cellIs" dxfId="894" priority="156" operator="between">
      <formula>0%</formula>
      <formula>69.99%</formula>
    </cfRule>
  </conditionalFormatting>
  <conditionalFormatting sqref="N136:V136">
    <cfRule type="cellIs" dxfId="893" priority="157" operator="between">
      <formula>0.8</formula>
      <formula>8.5</formula>
    </cfRule>
  </conditionalFormatting>
  <conditionalFormatting sqref="N136:V136">
    <cfRule type="cellIs" dxfId="892" priority="158" operator="between">
      <formula>0.7</formula>
      <formula>"79;99%"</formula>
    </cfRule>
  </conditionalFormatting>
  <conditionalFormatting sqref="N136:V136">
    <cfRule type="cellIs" dxfId="891" priority="159" operator="between">
      <formula>0%</formula>
      <formula>69.99%</formula>
    </cfRule>
  </conditionalFormatting>
  <conditionalFormatting sqref="K136:M136">
    <cfRule type="cellIs" dxfId="890" priority="160" operator="between">
      <formula>0.8</formula>
      <formula>8.5</formula>
    </cfRule>
  </conditionalFormatting>
  <conditionalFormatting sqref="K136:M136">
    <cfRule type="cellIs" dxfId="889" priority="161" operator="between">
      <formula>0.7</formula>
      <formula>"79;99%"</formula>
    </cfRule>
  </conditionalFormatting>
  <conditionalFormatting sqref="K136:M136">
    <cfRule type="cellIs" dxfId="888" priority="162" operator="between">
      <formula>0%</formula>
      <formula>69.99%</formula>
    </cfRule>
  </conditionalFormatting>
  <conditionalFormatting sqref="J139">
    <cfRule type="cellIs" dxfId="887" priority="163" operator="between">
      <formula>0.8</formula>
      <formula>8.5</formula>
    </cfRule>
  </conditionalFormatting>
  <conditionalFormatting sqref="J139">
    <cfRule type="cellIs" dxfId="886" priority="164" operator="between">
      <formula>0.7</formula>
      <formula>"79;99%"</formula>
    </cfRule>
  </conditionalFormatting>
  <conditionalFormatting sqref="J139">
    <cfRule type="cellIs" dxfId="885" priority="165" operator="between">
      <formula>0%</formula>
      <formula>69.99%</formula>
    </cfRule>
  </conditionalFormatting>
  <conditionalFormatting sqref="N139:V139">
    <cfRule type="cellIs" dxfId="884" priority="166" operator="between">
      <formula>0.8</formula>
      <formula>8.5</formula>
    </cfRule>
  </conditionalFormatting>
  <conditionalFormatting sqref="N139:V139">
    <cfRule type="cellIs" dxfId="883" priority="167" operator="between">
      <formula>0.7</formula>
      <formula>"79;99%"</formula>
    </cfRule>
  </conditionalFormatting>
  <conditionalFormatting sqref="N139:V139">
    <cfRule type="cellIs" dxfId="882" priority="168" operator="between">
      <formula>0%</formula>
      <formula>69.99%</formula>
    </cfRule>
  </conditionalFormatting>
  <conditionalFormatting sqref="K139:M139">
    <cfRule type="cellIs" dxfId="881" priority="169" operator="between">
      <formula>0.8</formula>
      <formula>8.5</formula>
    </cfRule>
  </conditionalFormatting>
  <conditionalFormatting sqref="K139:M139">
    <cfRule type="cellIs" dxfId="880" priority="170" operator="between">
      <formula>0.7</formula>
      <formula>"79;99%"</formula>
    </cfRule>
  </conditionalFormatting>
  <conditionalFormatting sqref="K139:M139">
    <cfRule type="cellIs" dxfId="879" priority="171" operator="between">
      <formula>0%</formula>
      <formula>69.99%</formula>
    </cfRule>
  </conditionalFormatting>
  <conditionalFormatting sqref="J142">
    <cfRule type="cellIs" dxfId="878" priority="172" operator="between">
      <formula>0.8</formula>
      <formula>8.5</formula>
    </cfRule>
  </conditionalFormatting>
  <conditionalFormatting sqref="J142">
    <cfRule type="cellIs" dxfId="877" priority="173" operator="between">
      <formula>0.7</formula>
      <formula>"79;99%"</formula>
    </cfRule>
  </conditionalFormatting>
  <conditionalFormatting sqref="J142">
    <cfRule type="cellIs" dxfId="876" priority="174" operator="between">
      <formula>0%</formula>
      <formula>69.99%</formula>
    </cfRule>
  </conditionalFormatting>
  <conditionalFormatting sqref="N142:V142">
    <cfRule type="cellIs" dxfId="875" priority="175" operator="between">
      <formula>0.8</formula>
      <formula>8.5</formula>
    </cfRule>
  </conditionalFormatting>
  <conditionalFormatting sqref="N142:V142">
    <cfRule type="cellIs" dxfId="874" priority="176" operator="between">
      <formula>0.7</formula>
      <formula>"79;99%"</formula>
    </cfRule>
  </conditionalFormatting>
  <conditionalFormatting sqref="N142:V142">
    <cfRule type="cellIs" dxfId="873" priority="177" operator="between">
      <formula>0%</formula>
      <formula>69.99%</formula>
    </cfRule>
  </conditionalFormatting>
  <conditionalFormatting sqref="K142:M142">
    <cfRule type="cellIs" dxfId="872" priority="178" operator="between">
      <formula>0.8</formula>
      <formula>8.5</formula>
    </cfRule>
  </conditionalFormatting>
  <conditionalFormatting sqref="K142:M142">
    <cfRule type="cellIs" dxfId="871" priority="179" operator="between">
      <formula>0.7</formula>
      <formula>"79;99%"</formula>
    </cfRule>
  </conditionalFormatting>
  <conditionalFormatting sqref="K142:M142">
    <cfRule type="cellIs" dxfId="870" priority="180" operator="between">
      <formula>0%</formula>
      <formula>69.99%</formula>
    </cfRule>
  </conditionalFormatting>
  <conditionalFormatting sqref="J145 J151">
    <cfRule type="cellIs" dxfId="869" priority="181" operator="between">
      <formula>0.8</formula>
      <formula>8.5</formula>
    </cfRule>
  </conditionalFormatting>
  <conditionalFormatting sqref="J145 J151">
    <cfRule type="cellIs" dxfId="868" priority="182" operator="between">
      <formula>0.7</formula>
      <formula>"79;99%"</formula>
    </cfRule>
  </conditionalFormatting>
  <conditionalFormatting sqref="J145 J151">
    <cfRule type="cellIs" dxfId="867" priority="183" operator="between">
      <formula>0%</formula>
      <formula>69.99%</formula>
    </cfRule>
  </conditionalFormatting>
  <conditionalFormatting sqref="N145:V145 N151:V151">
    <cfRule type="cellIs" dxfId="866" priority="184" operator="between">
      <formula>0.8</formula>
      <formula>8.5</formula>
    </cfRule>
  </conditionalFormatting>
  <conditionalFormatting sqref="N145:V145 N151:V151">
    <cfRule type="cellIs" dxfId="865" priority="185" operator="between">
      <formula>0.7</formula>
      <formula>"79;99%"</formula>
    </cfRule>
  </conditionalFormatting>
  <conditionalFormatting sqref="N145:V145 N151:V151">
    <cfRule type="cellIs" dxfId="864" priority="186" operator="between">
      <formula>0%</formula>
      <formula>69.99%</formula>
    </cfRule>
  </conditionalFormatting>
  <conditionalFormatting sqref="K145:M145 K151:M151">
    <cfRule type="cellIs" dxfId="863" priority="187" operator="between">
      <formula>0.8</formula>
      <formula>8.5</formula>
    </cfRule>
  </conditionalFormatting>
  <conditionalFormatting sqref="K145:M145 K151:M151">
    <cfRule type="cellIs" dxfId="862" priority="188" operator="between">
      <formula>0.7</formula>
      <formula>"79;99%"</formula>
    </cfRule>
  </conditionalFormatting>
  <conditionalFormatting sqref="K145:M145 K151:M151">
    <cfRule type="cellIs" dxfId="861" priority="189" operator="between">
      <formula>0%</formula>
      <formula>69.99%</formula>
    </cfRule>
  </conditionalFormatting>
  <conditionalFormatting sqref="K236:V236">
    <cfRule type="cellIs" dxfId="860" priority="190" operator="between">
      <formula>0.8</formula>
      <formula>8.5</formula>
    </cfRule>
  </conditionalFormatting>
  <conditionalFormatting sqref="K236:V236">
    <cfRule type="cellIs" dxfId="859" priority="191" operator="between">
      <formula>0.7</formula>
      <formula>"79;99%"</formula>
    </cfRule>
  </conditionalFormatting>
  <conditionalFormatting sqref="K236:V236">
    <cfRule type="cellIs" dxfId="858" priority="192" operator="between">
      <formula>0%</formula>
      <formula>69.99%</formula>
    </cfRule>
  </conditionalFormatting>
  <conditionalFormatting sqref="J158 J161 J164 J167 J170 J173 J176 J179 J182">
    <cfRule type="cellIs" dxfId="857" priority="193" operator="between">
      <formula>0.8</formula>
      <formula>8.5</formula>
    </cfRule>
  </conditionalFormatting>
  <conditionalFormatting sqref="J158 J161 J164 J167 J170 J173 J176 J179 J182">
    <cfRule type="cellIs" dxfId="856" priority="194" operator="between">
      <formula>0.7</formula>
      <formula>"79;99%"</formula>
    </cfRule>
  </conditionalFormatting>
  <conditionalFormatting sqref="J158 J161 J164 J167 J170 J173 J176 J179 J182">
    <cfRule type="cellIs" dxfId="855" priority="195" operator="between">
      <formula>0%</formula>
      <formula>69.99%</formula>
    </cfRule>
  </conditionalFormatting>
  <conditionalFormatting sqref="V230 V240 V243 V246 V249">
    <cfRule type="cellIs" dxfId="854" priority="196" operator="between">
      <formula>0.8</formula>
      <formula>8.5</formula>
    </cfRule>
  </conditionalFormatting>
  <conditionalFormatting sqref="V230 V240 V243 V246 V249">
    <cfRule type="cellIs" dxfId="853" priority="197" operator="between">
      <formula>0.7</formula>
      <formula>"79;99%"</formula>
    </cfRule>
  </conditionalFormatting>
  <conditionalFormatting sqref="V230 V240 V243 V246 V249">
    <cfRule type="cellIs" dxfId="852" priority="198" operator="between">
      <formula>0%</formula>
      <formula>69.99%</formula>
    </cfRule>
  </conditionalFormatting>
  <conditionalFormatting sqref="K233:V233">
    <cfRule type="cellIs" dxfId="851" priority="199" operator="between">
      <formula>0.8</formula>
      <formula>8.5</formula>
    </cfRule>
  </conditionalFormatting>
  <conditionalFormatting sqref="K233:V233">
    <cfRule type="cellIs" dxfId="850" priority="200" operator="between">
      <formula>0.7</formula>
      <formula>"79;99%"</formula>
    </cfRule>
  </conditionalFormatting>
  <conditionalFormatting sqref="K233:V233">
    <cfRule type="cellIs" dxfId="849" priority="201" operator="between">
      <formula>0%</formula>
      <formula>69.99%</formula>
    </cfRule>
  </conditionalFormatting>
  <conditionalFormatting sqref="J236">
    <cfRule type="cellIs" dxfId="848" priority="202" operator="between">
      <formula>0.8</formula>
      <formula>8.5</formula>
    </cfRule>
  </conditionalFormatting>
  <conditionalFormatting sqref="J236">
    <cfRule type="cellIs" dxfId="847" priority="203" operator="between">
      <formula>0.7</formula>
      <formula>"79;99%"</formula>
    </cfRule>
  </conditionalFormatting>
  <conditionalFormatting sqref="J236">
    <cfRule type="cellIs" dxfId="846" priority="204" operator="between">
      <formula>0%</formula>
      <formula>69.99%</formula>
    </cfRule>
  </conditionalFormatting>
  <conditionalFormatting sqref="K230:U230 K240:U240 K243:U243 K246:U246 K249:U249">
    <cfRule type="cellIs" dxfId="845" priority="205" operator="between">
      <formula>0.8</formula>
      <formula>8.5</formula>
    </cfRule>
  </conditionalFormatting>
  <conditionalFormatting sqref="K230:U230 K240:U240 K243:U243 K246:U246 K249:U249">
    <cfRule type="cellIs" dxfId="844" priority="206" operator="between">
      <formula>0.7</formula>
      <formula>"79;99%"</formula>
    </cfRule>
  </conditionalFormatting>
  <conditionalFormatting sqref="K230:U230 K240:U240 K243:U243 K246:U246 K249:U249">
    <cfRule type="cellIs" dxfId="843" priority="207" operator="between">
      <formula>0%</formula>
      <formula>69.99%</formula>
    </cfRule>
  </conditionalFormatting>
  <conditionalFormatting sqref="K190:V190 K193:V193 K196:V196 K199:V199 K202:V202 K205:V205 K208:V208 K211:V211 K214:V214">
    <cfRule type="cellIs" dxfId="842" priority="208" operator="between">
      <formula>0.8</formula>
      <formula>8.5</formula>
    </cfRule>
  </conditionalFormatting>
  <conditionalFormatting sqref="K190:V190 K193:V193 K196:V196 K199:V199 K202:V202 K205:V205 K208:V208 K211:V211 K214:V214">
    <cfRule type="cellIs" dxfId="841" priority="209" operator="between">
      <formula>0.7</formula>
      <formula>"79;99%"</formula>
    </cfRule>
  </conditionalFormatting>
  <conditionalFormatting sqref="K190:V190 K193:V193 K196:V196 K199:V199 K202:V202 K205:V205 K208:V208 K211:V211 K214:V214">
    <cfRule type="cellIs" dxfId="840" priority="210" operator="between">
      <formula>0%</formula>
      <formula>69.99%</formula>
    </cfRule>
  </conditionalFormatting>
  <conditionalFormatting sqref="J265">
    <cfRule type="cellIs" dxfId="839" priority="211" operator="between">
      <formula>0.8</formula>
      <formula>8.5</formula>
    </cfRule>
  </conditionalFormatting>
  <conditionalFormatting sqref="J265">
    <cfRule type="cellIs" dxfId="838" priority="212" operator="between">
      <formula>0.7</formula>
      <formula>"79;99%"</formula>
    </cfRule>
  </conditionalFormatting>
  <conditionalFormatting sqref="J265">
    <cfRule type="cellIs" dxfId="837" priority="213" operator="between">
      <formula>0%</formula>
      <formula>69.99%</formula>
    </cfRule>
  </conditionalFormatting>
  <conditionalFormatting sqref="J190 J193 J196 J199 J202 J205 J208 J211 J214">
    <cfRule type="cellIs" dxfId="836" priority="214" operator="between">
      <formula>0.8</formula>
      <formula>8.5</formula>
    </cfRule>
  </conditionalFormatting>
  <conditionalFormatting sqref="J190 J193 J196 J199 J202 J205 J208 J211 J214">
    <cfRule type="cellIs" dxfId="835" priority="215" operator="between">
      <formula>0.7</formula>
      <formula>"79;99%"</formula>
    </cfRule>
  </conditionalFormatting>
  <conditionalFormatting sqref="J190 J193 J196 J199 J202 J205 J208 J211 J214">
    <cfRule type="cellIs" dxfId="834" priority="216" operator="between">
      <formula>0%</formula>
      <formula>69.99%</formula>
    </cfRule>
  </conditionalFormatting>
  <conditionalFormatting sqref="J256">
    <cfRule type="cellIs" dxfId="833" priority="217" operator="between">
      <formula>0.8</formula>
      <formula>8.5</formula>
    </cfRule>
  </conditionalFormatting>
  <conditionalFormatting sqref="J256">
    <cfRule type="cellIs" dxfId="832" priority="218" operator="between">
      <formula>0.7</formula>
      <formula>"79;99%"</formula>
    </cfRule>
  </conditionalFormatting>
  <conditionalFormatting sqref="J256">
    <cfRule type="cellIs" dxfId="831" priority="219" operator="between">
      <formula>0%</formula>
      <formula>69.99%</formula>
    </cfRule>
  </conditionalFormatting>
  <conditionalFormatting sqref="N256:V256">
    <cfRule type="cellIs" dxfId="830" priority="220" operator="between">
      <formula>0.8</formula>
      <formula>8.5</formula>
    </cfRule>
  </conditionalFormatting>
  <conditionalFormatting sqref="N256:V256">
    <cfRule type="cellIs" dxfId="829" priority="221" operator="between">
      <formula>0.7</formula>
      <formula>"79;99%"</formula>
    </cfRule>
  </conditionalFormatting>
  <conditionalFormatting sqref="N256:V256">
    <cfRule type="cellIs" dxfId="828" priority="222" operator="between">
      <formula>0%</formula>
      <formula>69.99%</formula>
    </cfRule>
  </conditionalFormatting>
  <conditionalFormatting sqref="K256:M256">
    <cfRule type="cellIs" dxfId="827" priority="223" operator="between">
      <formula>0.8</formula>
      <formula>8.5</formula>
    </cfRule>
  </conditionalFormatting>
  <conditionalFormatting sqref="K256:M256">
    <cfRule type="cellIs" dxfId="826" priority="224" operator="between">
      <formula>0.7</formula>
      <formula>"79;99%"</formula>
    </cfRule>
  </conditionalFormatting>
  <conditionalFormatting sqref="K256:M256">
    <cfRule type="cellIs" dxfId="825" priority="225" operator="between">
      <formula>0%</formula>
      <formula>69.99%</formula>
    </cfRule>
  </conditionalFormatting>
  <conditionalFormatting sqref="J259 J262">
    <cfRule type="cellIs" dxfId="824" priority="226" operator="between">
      <formula>0.8</formula>
      <formula>8.5</formula>
    </cfRule>
  </conditionalFormatting>
  <conditionalFormatting sqref="J259 J262">
    <cfRule type="cellIs" dxfId="823" priority="227" operator="between">
      <formula>0.7</formula>
      <formula>"79;99%"</formula>
    </cfRule>
  </conditionalFormatting>
  <conditionalFormatting sqref="J259 J262">
    <cfRule type="cellIs" dxfId="822" priority="228" operator="between">
      <formula>0%</formula>
      <formula>69.99%</formula>
    </cfRule>
  </conditionalFormatting>
  <conditionalFormatting sqref="N259:V259 N262:V262">
    <cfRule type="cellIs" dxfId="821" priority="229" operator="between">
      <formula>0.8</formula>
      <formula>8.5</formula>
    </cfRule>
  </conditionalFormatting>
  <conditionalFormatting sqref="N259:V259 N262:V262">
    <cfRule type="cellIs" dxfId="820" priority="230" operator="between">
      <formula>0.7</formula>
      <formula>"79;99%"</formula>
    </cfRule>
  </conditionalFormatting>
  <conditionalFormatting sqref="N259:V259 N262:V262">
    <cfRule type="cellIs" dxfId="819" priority="231" operator="between">
      <formula>0%</formula>
      <formula>69.99%</formula>
    </cfRule>
  </conditionalFormatting>
  <conditionalFormatting sqref="K259:M259 K262:M262">
    <cfRule type="cellIs" dxfId="818" priority="232" operator="between">
      <formula>0.8</formula>
      <formula>8.5</formula>
    </cfRule>
  </conditionalFormatting>
  <conditionalFormatting sqref="K259:M259 K262:M262">
    <cfRule type="cellIs" dxfId="817" priority="233" operator="between">
      <formula>0.7</formula>
      <formula>"79;99%"</formula>
    </cfRule>
  </conditionalFormatting>
  <conditionalFormatting sqref="K259:M259 K262:M262">
    <cfRule type="cellIs" dxfId="816" priority="234" operator="between">
      <formula>0%</formula>
      <formula>69.99%</formula>
    </cfRule>
  </conditionalFormatting>
  <conditionalFormatting sqref="J230 J240 J243 J246 J249">
    <cfRule type="cellIs" dxfId="815" priority="235" operator="between">
      <formula>0.8</formula>
      <formula>8.5</formula>
    </cfRule>
  </conditionalFormatting>
  <conditionalFormatting sqref="J230 J240 J243 J246 J249">
    <cfRule type="cellIs" dxfId="814" priority="236" operator="between">
      <formula>0.7</formula>
      <formula>"79;99%"</formula>
    </cfRule>
  </conditionalFormatting>
  <conditionalFormatting sqref="J230 J240 J243 J246 J249">
    <cfRule type="cellIs" dxfId="813" priority="237" operator="between">
      <formula>0%</formula>
      <formula>69.99%</formula>
    </cfRule>
  </conditionalFormatting>
  <conditionalFormatting sqref="K332:V332">
    <cfRule type="cellIs" dxfId="812" priority="238" operator="between">
      <formula>0.8</formula>
      <formula>8.5</formula>
    </cfRule>
  </conditionalFormatting>
  <conditionalFormatting sqref="K332:V332">
    <cfRule type="cellIs" dxfId="811" priority="239" operator="between">
      <formula>0.7</formula>
      <formula>"79;99%"</formula>
    </cfRule>
  </conditionalFormatting>
  <conditionalFormatting sqref="K332:V332">
    <cfRule type="cellIs" dxfId="810" priority="240" operator="between">
      <formula>0%</formula>
      <formula>69.99%</formula>
    </cfRule>
  </conditionalFormatting>
  <conditionalFormatting sqref="J233">
    <cfRule type="cellIs" dxfId="809" priority="241" operator="between">
      <formula>0.8</formula>
      <formula>8.5</formula>
    </cfRule>
  </conditionalFormatting>
  <conditionalFormatting sqref="J233">
    <cfRule type="cellIs" dxfId="808" priority="242" operator="between">
      <formula>0.7</formula>
      <formula>"79;99%"</formula>
    </cfRule>
  </conditionalFormatting>
  <conditionalFormatting sqref="J233">
    <cfRule type="cellIs" dxfId="807" priority="243" operator="between">
      <formula>0%</formula>
      <formula>69.99%</formula>
    </cfRule>
  </conditionalFormatting>
  <conditionalFormatting sqref="J298 J301">
    <cfRule type="cellIs" dxfId="806" priority="244" operator="between">
      <formula>0.8</formula>
      <formula>8.5</formula>
    </cfRule>
  </conditionalFormatting>
  <conditionalFormatting sqref="J298 J301">
    <cfRule type="cellIs" dxfId="805" priority="245" operator="between">
      <formula>0.7</formula>
      <formula>"79;99%"</formula>
    </cfRule>
  </conditionalFormatting>
  <conditionalFormatting sqref="J298 J301">
    <cfRule type="cellIs" dxfId="804" priority="246" operator="between">
      <formula>0%</formula>
      <formula>69.99%</formula>
    </cfRule>
  </conditionalFormatting>
  <conditionalFormatting sqref="K298:V298 K301:V301">
    <cfRule type="cellIs" dxfId="803" priority="247" operator="between">
      <formula>0.8</formula>
      <formula>8.5</formula>
    </cfRule>
  </conditionalFormatting>
  <conditionalFormatting sqref="K298:V298 K301:V301">
    <cfRule type="cellIs" dxfId="802" priority="248" operator="between">
      <formula>0.7</formula>
      <formula>"79;99%"</formula>
    </cfRule>
  </conditionalFormatting>
  <conditionalFormatting sqref="K298:V298 K301:V301">
    <cfRule type="cellIs" dxfId="801" priority="249" operator="between">
      <formula>0%</formula>
      <formula>69.99%</formula>
    </cfRule>
  </conditionalFormatting>
  <conditionalFormatting sqref="K329:M329">
    <cfRule type="cellIs" dxfId="800" priority="250" operator="between">
      <formula>0.8</formula>
      <formula>8.5</formula>
    </cfRule>
  </conditionalFormatting>
  <conditionalFormatting sqref="K329:M329">
    <cfRule type="cellIs" dxfId="799" priority="251" operator="between">
      <formula>0.7</formula>
      <formula>"79;99%"</formula>
    </cfRule>
  </conditionalFormatting>
  <conditionalFormatting sqref="K329:M329">
    <cfRule type="cellIs" dxfId="798" priority="252" operator="between">
      <formula>0%</formula>
      <formula>69.99%</formula>
    </cfRule>
  </conditionalFormatting>
  <conditionalFormatting sqref="N329:V329">
    <cfRule type="cellIs" dxfId="797" priority="253" operator="between">
      <formula>0.8</formula>
      <formula>8.5</formula>
    </cfRule>
  </conditionalFormatting>
  <conditionalFormatting sqref="N329:V329">
    <cfRule type="cellIs" dxfId="796" priority="254" operator="between">
      <formula>0.7</formula>
      <formula>"79;99%"</formula>
    </cfRule>
  </conditionalFormatting>
  <conditionalFormatting sqref="N329:V329">
    <cfRule type="cellIs" dxfId="795" priority="255" operator="between">
      <formula>0%</formula>
      <formula>69.99%</formula>
    </cfRule>
  </conditionalFormatting>
  <conditionalFormatting sqref="J227">
    <cfRule type="cellIs" dxfId="794" priority="256" operator="between">
      <formula>0.8</formula>
      <formula>8.5</formula>
    </cfRule>
  </conditionalFormatting>
  <conditionalFormatting sqref="J227">
    <cfRule type="cellIs" dxfId="793" priority="257" operator="between">
      <formula>0.7</formula>
      <formula>"79;99%"</formula>
    </cfRule>
  </conditionalFormatting>
  <conditionalFormatting sqref="J227">
    <cfRule type="cellIs" dxfId="792" priority="258" operator="between">
      <formula>0%</formula>
      <formula>69.99%</formula>
    </cfRule>
  </conditionalFormatting>
  <conditionalFormatting sqref="K227:V227">
    <cfRule type="cellIs" dxfId="791" priority="259" operator="between">
      <formula>0.8</formula>
      <formula>8.5</formula>
    </cfRule>
  </conditionalFormatting>
  <conditionalFormatting sqref="K227:V227">
    <cfRule type="cellIs" dxfId="790" priority="260" operator="between">
      <formula>0.7</formula>
      <formula>"79;99%"</formula>
    </cfRule>
  </conditionalFormatting>
  <conditionalFormatting sqref="K227:V227">
    <cfRule type="cellIs" dxfId="789" priority="261" operator="between">
      <formula>0%</formula>
      <formula>69.99%</formula>
    </cfRule>
  </conditionalFormatting>
  <conditionalFormatting sqref="J190">
    <cfRule type="cellIs" dxfId="788" priority="262" operator="between">
      <formula>0.8</formula>
      <formula>8.5</formula>
    </cfRule>
  </conditionalFormatting>
  <conditionalFormatting sqref="J190">
    <cfRule type="cellIs" dxfId="787" priority="263" operator="between">
      <formula>0.7</formula>
      <formula>"79;99%"</formula>
    </cfRule>
  </conditionalFormatting>
  <conditionalFormatting sqref="J190">
    <cfRule type="cellIs" dxfId="786" priority="264" operator="between">
      <formula>0%</formula>
      <formula>69.99%</formula>
    </cfRule>
  </conditionalFormatting>
  <conditionalFormatting sqref="K190:V190">
    <cfRule type="cellIs" dxfId="785" priority="265" operator="between">
      <formula>0.8</formula>
      <formula>8.5</formula>
    </cfRule>
  </conditionalFormatting>
  <conditionalFormatting sqref="K190:V190">
    <cfRule type="cellIs" dxfId="784" priority="266" operator="between">
      <formula>0.7</formula>
      <formula>"79;99%"</formula>
    </cfRule>
  </conditionalFormatting>
  <conditionalFormatting sqref="K190:V190">
    <cfRule type="cellIs" dxfId="783" priority="267" operator="between">
      <formula>0%</formula>
      <formula>69.99%</formula>
    </cfRule>
  </conditionalFormatting>
  <conditionalFormatting sqref="J208 J211 J214">
    <cfRule type="cellIs" dxfId="782" priority="268" operator="between">
      <formula>0.8</formula>
      <formula>8.5</formula>
    </cfRule>
  </conditionalFormatting>
  <conditionalFormatting sqref="J208 J211 J214">
    <cfRule type="cellIs" dxfId="781" priority="269" operator="between">
      <formula>0.7</formula>
      <formula>"79;99%"</formula>
    </cfRule>
  </conditionalFormatting>
  <conditionalFormatting sqref="J208 J211 J214">
    <cfRule type="cellIs" dxfId="780" priority="270" operator="between">
      <formula>0%</formula>
      <formula>69.99%</formula>
    </cfRule>
  </conditionalFormatting>
  <conditionalFormatting sqref="K208:V208 K211:V211 K214:V214">
    <cfRule type="cellIs" dxfId="779" priority="271" operator="between">
      <formula>0.8</formula>
      <formula>8.5</formula>
    </cfRule>
  </conditionalFormatting>
  <conditionalFormatting sqref="K208:V208 K211:V211 K214:V214">
    <cfRule type="cellIs" dxfId="778" priority="272" operator="between">
      <formula>0.7</formula>
      <formula>"79;99%"</formula>
    </cfRule>
  </conditionalFormatting>
  <conditionalFormatting sqref="K208:V208 K211:V211 K214:V214">
    <cfRule type="cellIs" dxfId="777" priority="273" operator="between">
      <formula>0%</formula>
      <formula>69.99%</formula>
    </cfRule>
  </conditionalFormatting>
  <conditionalFormatting sqref="J217 J220 J223 J269 J272">
    <cfRule type="cellIs" dxfId="776" priority="274" operator="between">
      <formula>0.8</formula>
      <formula>8.5</formula>
    </cfRule>
  </conditionalFormatting>
  <conditionalFormatting sqref="J217 J220 J223 J269 J272">
    <cfRule type="cellIs" dxfId="775" priority="275" operator="between">
      <formula>0.7</formula>
      <formula>"79;99%"</formula>
    </cfRule>
  </conditionalFormatting>
  <conditionalFormatting sqref="J217 J220 J223 J269 J272">
    <cfRule type="cellIs" dxfId="774" priority="276" operator="between">
      <formula>0%</formula>
      <formula>69.99%</formula>
    </cfRule>
  </conditionalFormatting>
  <conditionalFormatting sqref="V186 K217:V217 K220:V220 K223:V223 K269:V269 K272:V272">
    <cfRule type="cellIs" dxfId="773" priority="277" operator="between">
      <formula>0.8</formula>
      <formula>8.5</formula>
    </cfRule>
  </conditionalFormatting>
  <conditionalFormatting sqref="V186 K217:V217 K220:V220 K223:V223 K269:V269 K272:V272">
    <cfRule type="cellIs" dxfId="772" priority="278" operator="between">
      <formula>0.7</formula>
      <formula>"79;99%"</formula>
    </cfRule>
  </conditionalFormatting>
  <conditionalFormatting sqref="V186 K217:V217 K220:V220 K223:V223 K269:V269 K272:V272">
    <cfRule type="cellIs" dxfId="771" priority="279" operator="between">
      <formula>0%</formula>
      <formula>69.99%</formula>
    </cfRule>
  </conditionalFormatting>
  <conditionalFormatting sqref="J275">
    <cfRule type="cellIs" dxfId="770" priority="280" operator="between">
      <formula>0.8</formula>
      <formula>8.5</formula>
    </cfRule>
  </conditionalFormatting>
  <conditionalFormatting sqref="J275">
    <cfRule type="cellIs" dxfId="769" priority="281" operator="between">
      <formula>0.7</formula>
      <formula>"79;99%"</formula>
    </cfRule>
  </conditionalFormatting>
  <conditionalFormatting sqref="J275">
    <cfRule type="cellIs" dxfId="768" priority="282" operator="between">
      <formula>0%</formula>
      <formula>69.99%</formula>
    </cfRule>
  </conditionalFormatting>
  <conditionalFormatting sqref="K275:V275">
    <cfRule type="cellIs" dxfId="767" priority="283" operator="between">
      <formula>0.8</formula>
      <formula>8.5</formula>
    </cfRule>
  </conditionalFormatting>
  <conditionalFormatting sqref="K275:V275">
    <cfRule type="cellIs" dxfId="766" priority="284" operator="between">
      <formula>0.7</formula>
      <formula>"79;99%"</formula>
    </cfRule>
  </conditionalFormatting>
  <conditionalFormatting sqref="K275:V275">
    <cfRule type="cellIs" dxfId="765" priority="285" operator="between">
      <formula>0%</formula>
      <formula>69.99%</formula>
    </cfRule>
  </conditionalFormatting>
  <conditionalFormatting sqref="J279 J282 J285 J288 J291">
    <cfRule type="cellIs" dxfId="764" priority="286" operator="between">
      <formula>0.8</formula>
      <formula>8.5</formula>
    </cfRule>
  </conditionalFormatting>
  <conditionalFormatting sqref="J279 J282 J285 J288 J291">
    <cfRule type="cellIs" dxfId="763" priority="287" operator="between">
      <formula>0.7</formula>
      <formula>"79;99%"</formula>
    </cfRule>
  </conditionalFormatting>
  <conditionalFormatting sqref="J279 J282 J285 J288 J291">
    <cfRule type="cellIs" dxfId="762" priority="288" operator="between">
      <formula>0%</formula>
      <formula>69.99%</formula>
    </cfRule>
  </conditionalFormatting>
  <conditionalFormatting sqref="K279:V279 K282:V282 K285:V285 K288:V288 K291:V291">
    <cfRule type="cellIs" dxfId="761" priority="289" operator="between">
      <formula>0.8</formula>
      <formula>8.5</formula>
    </cfRule>
  </conditionalFormatting>
  <conditionalFormatting sqref="K279:V279 K282:V282 K285:V285 K288:V288 K291:V291">
    <cfRule type="cellIs" dxfId="760" priority="290" operator="between">
      <formula>0.7</formula>
      <formula>"79;99%"</formula>
    </cfRule>
  </conditionalFormatting>
  <conditionalFormatting sqref="K279:V279 K282:V282 K285:V285 K288:V288 K291:V291">
    <cfRule type="cellIs" dxfId="759" priority="291" operator="between">
      <formula>0%</formula>
      <formula>69.99%</formula>
    </cfRule>
  </conditionalFormatting>
  <conditionalFormatting sqref="J294">
    <cfRule type="cellIs" dxfId="758" priority="292" operator="between">
      <formula>0.8</formula>
      <formula>8.5</formula>
    </cfRule>
  </conditionalFormatting>
  <conditionalFormatting sqref="J294">
    <cfRule type="cellIs" dxfId="757" priority="293" operator="between">
      <formula>0.7</formula>
      <formula>"79;99%"</formula>
    </cfRule>
  </conditionalFormatting>
  <conditionalFormatting sqref="J294">
    <cfRule type="cellIs" dxfId="756" priority="294" operator="between">
      <formula>0%</formula>
      <formula>69.99%</formula>
    </cfRule>
  </conditionalFormatting>
  <conditionalFormatting sqref="K294:V294">
    <cfRule type="cellIs" dxfId="755" priority="295" operator="between">
      <formula>0.8</formula>
      <formula>8.5</formula>
    </cfRule>
  </conditionalFormatting>
  <conditionalFormatting sqref="K294:V294">
    <cfRule type="cellIs" dxfId="754" priority="296" operator="between">
      <formula>0.7</formula>
      <formula>"79;99%"</formula>
    </cfRule>
  </conditionalFormatting>
  <conditionalFormatting sqref="K294:V294">
    <cfRule type="cellIs" dxfId="753" priority="297" operator="between">
      <formula>0%</formula>
      <formula>69.99%</formula>
    </cfRule>
  </conditionalFormatting>
  <conditionalFormatting sqref="V326">
    <cfRule type="cellIs" dxfId="752" priority="298" operator="between">
      <formula>0.8</formula>
      <formula>8.5</formula>
    </cfRule>
  </conditionalFormatting>
  <conditionalFormatting sqref="V326">
    <cfRule type="cellIs" dxfId="751" priority="299" operator="between">
      <formula>0.7</formula>
      <formula>"79;99%"</formula>
    </cfRule>
  </conditionalFormatting>
  <conditionalFormatting sqref="V326">
    <cfRule type="cellIs" dxfId="750" priority="300" operator="between">
      <formula>0%</formula>
      <formula>69.99%</formula>
    </cfRule>
  </conditionalFormatting>
  <conditionalFormatting sqref="V314">
    <cfRule type="cellIs" dxfId="749" priority="301" operator="between">
      <formula>0.8</formula>
      <formula>8.5</formula>
    </cfRule>
  </conditionalFormatting>
  <conditionalFormatting sqref="V314">
    <cfRule type="cellIs" dxfId="748" priority="302" operator="between">
      <formula>0.7</formula>
      <formula>"79;99%"</formula>
    </cfRule>
  </conditionalFormatting>
  <conditionalFormatting sqref="V314">
    <cfRule type="cellIs" dxfId="747" priority="303" operator="between">
      <formula>0%</formula>
      <formula>69.99%</formula>
    </cfRule>
  </conditionalFormatting>
  <conditionalFormatting sqref="J326">
    <cfRule type="cellIs" dxfId="746" priority="304" operator="between">
      <formula>0.8</formula>
      <formula>8.5</formula>
    </cfRule>
  </conditionalFormatting>
  <conditionalFormatting sqref="J326">
    <cfRule type="cellIs" dxfId="745" priority="305" operator="between">
      <formula>0.7</formula>
      <formula>"79;99%"</formula>
    </cfRule>
  </conditionalFormatting>
  <conditionalFormatting sqref="J326">
    <cfRule type="cellIs" dxfId="744" priority="306" operator="between">
      <formula>0%</formula>
      <formula>69.99%</formula>
    </cfRule>
  </conditionalFormatting>
  <conditionalFormatting sqref="J329">
    <cfRule type="cellIs" dxfId="743" priority="307" operator="between">
      <formula>0.8</formula>
      <formula>8.5</formula>
    </cfRule>
  </conditionalFormatting>
  <conditionalFormatting sqref="J329">
    <cfRule type="cellIs" dxfId="742" priority="308" operator="between">
      <formula>0.7</formula>
      <formula>"79;99%"</formula>
    </cfRule>
  </conditionalFormatting>
  <conditionalFormatting sqref="J329">
    <cfRule type="cellIs" dxfId="741" priority="309" operator="between">
      <formula>0%</formula>
      <formula>69.99%</formula>
    </cfRule>
  </conditionalFormatting>
  <conditionalFormatting sqref="K317:U317">
    <cfRule type="cellIs" dxfId="740" priority="310" operator="between">
      <formula>0.8</formula>
      <formula>8.5</formula>
    </cfRule>
  </conditionalFormatting>
  <conditionalFormatting sqref="K317:U317">
    <cfRule type="cellIs" dxfId="739" priority="311" operator="between">
      <formula>0.7</formula>
      <formula>"79;99%"</formula>
    </cfRule>
  </conditionalFormatting>
  <conditionalFormatting sqref="K317:U317">
    <cfRule type="cellIs" dxfId="738" priority="312" operator="between">
      <formula>0%</formula>
      <formula>69.99%</formula>
    </cfRule>
  </conditionalFormatting>
  <conditionalFormatting sqref="K305:U305">
    <cfRule type="cellIs" dxfId="737" priority="313" operator="between">
      <formula>0.8</formula>
      <formula>8.5</formula>
    </cfRule>
  </conditionalFormatting>
  <conditionalFormatting sqref="K305:U305">
    <cfRule type="cellIs" dxfId="736" priority="314" operator="between">
      <formula>0.7</formula>
      <formula>"79;99%"</formula>
    </cfRule>
  </conditionalFormatting>
  <conditionalFormatting sqref="K305:U305">
    <cfRule type="cellIs" dxfId="735" priority="315" operator="between">
      <formula>0%</formula>
      <formula>69.99%</formula>
    </cfRule>
  </conditionalFormatting>
  <conditionalFormatting sqref="K326:U326">
    <cfRule type="cellIs" dxfId="734" priority="316" operator="between">
      <formula>0.8</formula>
      <formula>8.5</formula>
    </cfRule>
  </conditionalFormatting>
  <conditionalFormatting sqref="K326:U326">
    <cfRule type="cellIs" dxfId="733" priority="317" operator="between">
      <formula>0.7</formula>
      <formula>"79;99%"</formula>
    </cfRule>
  </conditionalFormatting>
  <conditionalFormatting sqref="K326:U326">
    <cfRule type="cellIs" dxfId="732" priority="318" operator="between">
      <formula>0%</formula>
      <formula>69.99%</formula>
    </cfRule>
  </conditionalFormatting>
  <conditionalFormatting sqref="J320">
    <cfRule type="cellIs" dxfId="731" priority="319" operator="between">
      <formula>0.8</formula>
      <formula>8.5</formula>
    </cfRule>
  </conditionalFormatting>
  <conditionalFormatting sqref="J320">
    <cfRule type="cellIs" dxfId="730" priority="320" operator="between">
      <formula>0.7</formula>
      <formula>"79;99%"</formula>
    </cfRule>
  </conditionalFormatting>
  <conditionalFormatting sqref="J320">
    <cfRule type="cellIs" dxfId="729" priority="321" operator="between">
      <formula>0%</formula>
      <formula>69.99%</formula>
    </cfRule>
  </conditionalFormatting>
  <conditionalFormatting sqref="J332">
    <cfRule type="cellIs" dxfId="728" priority="322" operator="between">
      <formula>0.8</formula>
      <formula>8.5</formula>
    </cfRule>
  </conditionalFormatting>
  <conditionalFormatting sqref="J332">
    <cfRule type="cellIs" dxfId="727" priority="323" operator="between">
      <formula>0.7</formula>
      <formula>"79;99%"</formula>
    </cfRule>
  </conditionalFormatting>
  <conditionalFormatting sqref="J332">
    <cfRule type="cellIs" dxfId="726" priority="324" operator="between">
      <formula>0%</formula>
      <formula>69.99%</formula>
    </cfRule>
  </conditionalFormatting>
  <conditionalFormatting sqref="K314:U314">
    <cfRule type="cellIs" dxfId="725" priority="325" operator="between">
      <formula>0.8</formula>
      <formula>8.5</formula>
    </cfRule>
  </conditionalFormatting>
  <conditionalFormatting sqref="K314:U314">
    <cfRule type="cellIs" dxfId="724" priority="326" operator="between">
      <formula>0.7</formula>
      <formula>"79;99%"</formula>
    </cfRule>
  </conditionalFormatting>
  <conditionalFormatting sqref="K314:U314">
    <cfRule type="cellIs" dxfId="723" priority="327" operator="between">
      <formula>0%</formula>
      <formula>69.99%</formula>
    </cfRule>
  </conditionalFormatting>
  <conditionalFormatting sqref="J314">
    <cfRule type="cellIs" dxfId="722" priority="328" operator="between">
      <formula>0.8</formula>
      <formula>8.5</formula>
    </cfRule>
  </conditionalFormatting>
  <conditionalFormatting sqref="J314">
    <cfRule type="cellIs" dxfId="721" priority="329" operator="between">
      <formula>0.7</formula>
      <formula>"79;99%"</formula>
    </cfRule>
  </conditionalFormatting>
  <conditionalFormatting sqref="J314">
    <cfRule type="cellIs" dxfId="720" priority="330" operator="between">
      <formula>0%</formula>
      <formula>69.99%</formula>
    </cfRule>
  </conditionalFormatting>
  <conditionalFormatting sqref="K311:U311">
    <cfRule type="cellIs" dxfId="719" priority="331" operator="between">
      <formula>0.8</formula>
      <formula>8.5</formula>
    </cfRule>
  </conditionalFormatting>
  <conditionalFormatting sqref="K311:U311">
    <cfRule type="cellIs" dxfId="718" priority="332" operator="between">
      <formula>0.7</formula>
      <formula>"79;99%"</formula>
    </cfRule>
  </conditionalFormatting>
  <conditionalFormatting sqref="K311:U311">
    <cfRule type="cellIs" dxfId="717" priority="333" operator="between">
      <formula>0%</formula>
      <formula>69.99%</formula>
    </cfRule>
  </conditionalFormatting>
  <conditionalFormatting sqref="J317">
    <cfRule type="cellIs" dxfId="716" priority="334" operator="between">
      <formula>0.8</formula>
      <formula>8.5</formula>
    </cfRule>
  </conditionalFormatting>
  <conditionalFormatting sqref="J317">
    <cfRule type="cellIs" dxfId="715" priority="335" operator="between">
      <formula>0.7</formula>
      <formula>"79;99%"</formula>
    </cfRule>
  </conditionalFormatting>
  <conditionalFormatting sqref="J317">
    <cfRule type="cellIs" dxfId="714" priority="336" operator="between">
      <formula>0%</formula>
      <formula>69.99%</formula>
    </cfRule>
  </conditionalFormatting>
  <conditionalFormatting sqref="V317">
    <cfRule type="cellIs" dxfId="713" priority="337" operator="between">
      <formula>0.8</formula>
      <formula>8.5</formula>
    </cfRule>
  </conditionalFormatting>
  <conditionalFormatting sqref="V317">
    <cfRule type="cellIs" dxfId="712" priority="338" operator="between">
      <formula>0.7</formula>
      <formula>"79;99%"</formula>
    </cfRule>
  </conditionalFormatting>
  <conditionalFormatting sqref="V317">
    <cfRule type="cellIs" dxfId="711" priority="339" operator="between">
      <formula>0%</formula>
      <formula>69.99%</formula>
    </cfRule>
  </conditionalFormatting>
  <conditionalFormatting sqref="K320:U320">
    <cfRule type="cellIs" dxfId="710" priority="340" operator="between">
      <formula>0.8</formula>
      <formula>8.5</formula>
    </cfRule>
  </conditionalFormatting>
  <conditionalFormatting sqref="K320:U320">
    <cfRule type="cellIs" dxfId="709" priority="341" operator="between">
      <formula>0.7</formula>
      <formula>"79;99%"</formula>
    </cfRule>
  </conditionalFormatting>
  <conditionalFormatting sqref="K320:U320">
    <cfRule type="cellIs" dxfId="708" priority="342" operator="between">
      <formula>0%</formula>
      <formula>69.99%</formula>
    </cfRule>
  </conditionalFormatting>
  <conditionalFormatting sqref="J305">
    <cfRule type="cellIs" dxfId="707" priority="343" operator="between">
      <formula>0.8</formula>
      <formula>8.5</formula>
    </cfRule>
  </conditionalFormatting>
  <conditionalFormatting sqref="J305">
    <cfRule type="cellIs" dxfId="706" priority="344" operator="between">
      <formula>0.7</formula>
      <formula>"79;99%"</formula>
    </cfRule>
  </conditionalFormatting>
  <conditionalFormatting sqref="J305">
    <cfRule type="cellIs" dxfId="705" priority="345" operator="between">
      <formula>0%</formula>
      <formula>69.99%</formula>
    </cfRule>
  </conditionalFormatting>
  <conditionalFormatting sqref="V305">
    <cfRule type="cellIs" dxfId="704" priority="346" operator="between">
      <formula>0.8</formula>
      <formula>8.5</formula>
    </cfRule>
  </conditionalFormatting>
  <conditionalFormatting sqref="V305">
    <cfRule type="cellIs" dxfId="703" priority="347" operator="between">
      <formula>0.7</formula>
      <formula>"79;99%"</formula>
    </cfRule>
  </conditionalFormatting>
  <conditionalFormatting sqref="V305">
    <cfRule type="cellIs" dxfId="702" priority="348" operator="between">
      <formula>0%</formula>
      <formula>69.99%</formula>
    </cfRule>
  </conditionalFormatting>
  <conditionalFormatting sqref="V320">
    <cfRule type="cellIs" dxfId="701" priority="349" operator="between">
      <formula>0.8</formula>
      <formula>8.5</formula>
    </cfRule>
  </conditionalFormatting>
  <conditionalFormatting sqref="V320">
    <cfRule type="cellIs" dxfId="700" priority="350" operator="between">
      <formula>0.7</formula>
      <formula>"79;99%"</formula>
    </cfRule>
  </conditionalFormatting>
  <conditionalFormatting sqref="V320">
    <cfRule type="cellIs" dxfId="699" priority="351" operator="between">
      <formula>0%</formula>
      <formula>69.99%</formula>
    </cfRule>
  </conditionalFormatting>
  <conditionalFormatting sqref="K323:U323">
    <cfRule type="cellIs" dxfId="698" priority="352" operator="between">
      <formula>0.8</formula>
      <formula>8.5</formula>
    </cfRule>
  </conditionalFormatting>
  <conditionalFormatting sqref="K323:U323">
    <cfRule type="cellIs" dxfId="697" priority="353" operator="between">
      <formula>0.7</formula>
      <formula>"79;99%"</formula>
    </cfRule>
  </conditionalFormatting>
  <conditionalFormatting sqref="K323:U323">
    <cfRule type="cellIs" dxfId="696" priority="354" operator="between">
      <formula>0%</formula>
      <formula>69.99%</formula>
    </cfRule>
  </conditionalFormatting>
  <conditionalFormatting sqref="K308:U308">
    <cfRule type="cellIs" dxfId="695" priority="355" operator="between">
      <formula>0.8</formula>
      <formula>8.5</formula>
    </cfRule>
  </conditionalFormatting>
  <conditionalFormatting sqref="K308:U308">
    <cfRule type="cellIs" dxfId="694" priority="356" operator="between">
      <formula>0.7</formula>
      <formula>"79;99%"</formula>
    </cfRule>
  </conditionalFormatting>
  <conditionalFormatting sqref="K308:U308">
    <cfRule type="cellIs" dxfId="693" priority="357" operator="between">
      <formula>0%</formula>
      <formula>69.99%</formula>
    </cfRule>
  </conditionalFormatting>
  <conditionalFormatting sqref="J308">
    <cfRule type="cellIs" dxfId="692" priority="358" operator="between">
      <formula>0.8</formula>
      <formula>8.5</formula>
    </cfRule>
  </conditionalFormatting>
  <conditionalFormatting sqref="J308">
    <cfRule type="cellIs" dxfId="691" priority="359" operator="between">
      <formula>0.7</formula>
      <formula>"79;99%"</formula>
    </cfRule>
  </conditionalFormatting>
  <conditionalFormatting sqref="J308">
    <cfRule type="cellIs" dxfId="690" priority="360" operator="between">
      <formula>0%</formula>
      <formula>69.99%</formula>
    </cfRule>
  </conditionalFormatting>
  <conditionalFormatting sqref="V308">
    <cfRule type="cellIs" dxfId="689" priority="361" operator="between">
      <formula>0.8</formula>
      <formula>8.5</formula>
    </cfRule>
  </conditionalFormatting>
  <conditionalFormatting sqref="V308">
    <cfRule type="cellIs" dxfId="688" priority="362" operator="between">
      <formula>0.7</formula>
      <formula>"79;99%"</formula>
    </cfRule>
  </conditionalFormatting>
  <conditionalFormatting sqref="V308">
    <cfRule type="cellIs" dxfId="687" priority="363" operator="between">
      <formula>0%</formula>
      <formula>69.99%</formula>
    </cfRule>
  </conditionalFormatting>
  <conditionalFormatting sqref="J311">
    <cfRule type="cellIs" dxfId="686" priority="364" operator="between">
      <formula>0.8</formula>
      <formula>8.5</formula>
    </cfRule>
  </conditionalFormatting>
  <conditionalFormatting sqref="J311">
    <cfRule type="cellIs" dxfId="685" priority="365" operator="between">
      <formula>0.7</formula>
      <formula>"79;99%"</formula>
    </cfRule>
  </conditionalFormatting>
  <conditionalFormatting sqref="J311">
    <cfRule type="cellIs" dxfId="684" priority="366" operator="between">
      <formula>0%</formula>
      <formula>69.99%</formula>
    </cfRule>
  </conditionalFormatting>
  <conditionalFormatting sqref="V311">
    <cfRule type="cellIs" dxfId="683" priority="367" operator="between">
      <formula>0.8</formula>
      <formula>8.5</formula>
    </cfRule>
  </conditionalFormatting>
  <conditionalFormatting sqref="V311">
    <cfRule type="cellIs" dxfId="682" priority="368" operator="between">
      <formula>0.7</formula>
      <formula>"79;99%"</formula>
    </cfRule>
  </conditionalFormatting>
  <conditionalFormatting sqref="V311">
    <cfRule type="cellIs" dxfId="681" priority="369" operator="between">
      <formula>0%</formula>
      <formula>69.99%</formula>
    </cfRule>
  </conditionalFormatting>
  <conditionalFormatting sqref="J339">
    <cfRule type="cellIs" dxfId="680" priority="370" operator="between">
      <formula>0.8</formula>
      <formula>8.5</formula>
    </cfRule>
  </conditionalFormatting>
  <conditionalFormatting sqref="J339">
    <cfRule type="cellIs" dxfId="679" priority="371" operator="between">
      <formula>0.7</formula>
      <formula>"79;99%"</formula>
    </cfRule>
  </conditionalFormatting>
  <conditionalFormatting sqref="J339">
    <cfRule type="cellIs" dxfId="678" priority="372" operator="between">
      <formula>0%</formula>
      <formula>69.99%</formula>
    </cfRule>
  </conditionalFormatting>
  <conditionalFormatting sqref="K342:V342">
    <cfRule type="cellIs" dxfId="677" priority="373" operator="between">
      <formula>0.8</formula>
      <formula>8.5</formula>
    </cfRule>
  </conditionalFormatting>
  <conditionalFormatting sqref="K342:V342">
    <cfRule type="cellIs" dxfId="676" priority="374" operator="between">
      <formula>0.7</formula>
      <formula>"79;99%"</formula>
    </cfRule>
  </conditionalFormatting>
  <conditionalFormatting sqref="K342:V342">
    <cfRule type="cellIs" dxfId="675" priority="375" operator="between">
      <formula>0%</formula>
      <formula>69.99%</formula>
    </cfRule>
  </conditionalFormatting>
  <conditionalFormatting sqref="K339:V339">
    <cfRule type="cellIs" dxfId="674" priority="376" operator="between">
      <formula>0.8</formula>
      <formula>8.5</formula>
    </cfRule>
  </conditionalFormatting>
  <conditionalFormatting sqref="K339:V339">
    <cfRule type="cellIs" dxfId="673" priority="377" operator="between">
      <formula>0.7</formula>
      <formula>"79;99%"</formula>
    </cfRule>
  </conditionalFormatting>
  <conditionalFormatting sqref="K339:V339">
    <cfRule type="cellIs" dxfId="672" priority="378" operator="between">
      <formula>0%</formula>
      <formula>69.99%</formula>
    </cfRule>
  </conditionalFormatting>
  <conditionalFormatting sqref="J342">
    <cfRule type="cellIs" dxfId="671" priority="379" operator="between">
      <formula>0.8</formula>
      <formula>8.5</formula>
    </cfRule>
  </conditionalFormatting>
  <conditionalFormatting sqref="J342">
    <cfRule type="cellIs" dxfId="670" priority="380" operator="between">
      <formula>0.7</formula>
      <formula>"79;99%"</formula>
    </cfRule>
  </conditionalFormatting>
  <conditionalFormatting sqref="J342">
    <cfRule type="cellIs" dxfId="669" priority="381" operator="between">
      <formula>0%</formula>
      <formula>69.99%</formula>
    </cfRule>
  </conditionalFormatting>
  <conditionalFormatting sqref="J323">
    <cfRule type="cellIs" dxfId="668" priority="382" operator="between">
      <formula>0.8</formula>
      <formula>8.5</formula>
    </cfRule>
  </conditionalFormatting>
  <conditionalFormatting sqref="J323">
    <cfRule type="cellIs" dxfId="667" priority="383" operator="between">
      <formula>0.7</formula>
      <formula>"79;99%"</formula>
    </cfRule>
  </conditionalFormatting>
  <conditionalFormatting sqref="J323">
    <cfRule type="cellIs" dxfId="666" priority="384" operator="between">
      <formula>0%</formula>
      <formula>69.99%</formula>
    </cfRule>
  </conditionalFormatting>
  <conditionalFormatting sqref="V323">
    <cfRule type="cellIs" dxfId="665" priority="385" operator="between">
      <formula>0.8</formula>
      <formula>8.5</formula>
    </cfRule>
  </conditionalFormatting>
  <conditionalFormatting sqref="V323">
    <cfRule type="cellIs" dxfId="664" priority="386" operator="between">
      <formula>0.7</formula>
      <formula>"79;99%"</formula>
    </cfRule>
  </conditionalFormatting>
  <conditionalFormatting sqref="V323">
    <cfRule type="cellIs" dxfId="663" priority="387" operator="between">
      <formula>0%</formula>
      <formula>69.99%</formula>
    </cfRule>
  </conditionalFormatting>
  <conditionalFormatting sqref="N336:V336">
    <cfRule type="cellIs" dxfId="662" priority="388" operator="between">
      <formula>0.8</formula>
      <formula>8.5</formula>
    </cfRule>
  </conditionalFormatting>
  <conditionalFormatting sqref="N336:V336">
    <cfRule type="cellIs" dxfId="661" priority="389" operator="between">
      <formula>0.7</formula>
      <formula>"79;99%"</formula>
    </cfRule>
  </conditionalFormatting>
  <conditionalFormatting sqref="N336:V336">
    <cfRule type="cellIs" dxfId="660" priority="390" operator="between">
      <formula>0%</formula>
      <formula>69.99%</formula>
    </cfRule>
  </conditionalFormatting>
  <conditionalFormatting sqref="K336:M336">
    <cfRule type="cellIs" dxfId="659" priority="391" operator="between">
      <formula>0.8</formula>
      <formula>8.5</formula>
    </cfRule>
  </conditionalFormatting>
  <conditionalFormatting sqref="K336:M336">
    <cfRule type="cellIs" dxfId="658" priority="392" operator="between">
      <formula>0.7</formula>
      <formula>"79;99%"</formula>
    </cfRule>
  </conditionalFormatting>
  <conditionalFormatting sqref="K336:M336">
    <cfRule type="cellIs" dxfId="657" priority="393" operator="between">
      <formula>0%</formula>
      <formula>69.99%</formula>
    </cfRule>
  </conditionalFormatting>
  <conditionalFormatting sqref="J336">
    <cfRule type="cellIs" dxfId="656" priority="394" operator="between">
      <formula>0.8</formula>
      <formula>8.5</formula>
    </cfRule>
  </conditionalFormatting>
  <conditionalFormatting sqref="J336">
    <cfRule type="cellIs" dxfId="655" priority="395" operator="between">
      <formula>0.7</formula>
      <formula>"79;99%"</formula>
    </cfRule>
  </conditionalFormatting>
  <conditionalFormatting sqref="J336">
    <cfRule type="cellIs" dxfId="654" priority="396" operator="between">
      <formula>0%</formula>
      <formula>69.99%</formula>
    </cfRule>
  </conditionalFormatting>
  <conditionalFormatting sqref="K349:V349 K370:V370">
    <cfRule type="cellIs" dxfId="653" priority="397" operator="between">
      <formula>0.8</formula>
      <formula>8.5</formula>
    </cfRule>
  </conditionalFormatting>
  <conditionalFormatting sqref="K349:V349 K370:V370">
    <cfRule type="cellIs" dxfId="652" priority="398" operator="between">
      <formula>0.7</formula>
      <formula>"79;99%"</formula>
    </cfRule>
  </conditionalFormatting>
  <conditionalFormatting sqref="K349:V349 K370:V370">
    <cfRule type="cellIs" dxfId="651" priority="399" operator="between">
      <formula>0%</formula>
      <formula>69.99%</formula>
    </cfRule>
  </conditionalFormatting>
  <conditionalFormatting sqref="J346 J361 J364 J367">
    <cfRule type="cellIs" dxfId="650" priority="400" operator="between">
      <formula>0.8</formula>
      <formula>8.5</formula>
    </cfRule>
  </conditionalFormatting>
  <conditionalFormatting sqref="J346 J361 J364 J367">
    <cfRule type="cellIs" dxfId="649" priority="401" operator="between">
      <formula>0.7</formula>
      <formula>"79;99%"</formula>
    </cfRule>
  </conditionalFormatting>
  <conditionalFormatting sqref="J346 J361 J364 J367">
    <cfRule type="cellIs" dxfId="648" priority="402" operator="between">
      <formula>0%</formula>
      <formula>69.99%</formula>
    </cfRule>
  </conditionalFormatting>
  <conditionalFormatting sqref="N346:V346 N361:V361 N364:V364 N367:V367">
    <cfRule type="cellIs" dxfId="647" priority="403" operator="between">
      <formula>0.8</formula>
      <formula>8.5</formula>
    </cfRule>
  </conditionalFormatting>
  <conditionalFormatting sqref="N346:V346 N361:V361 N364:V364 N367:V367">
    <cfRule type="cellIs" dxfId="646" priority="404" operator="between">
      <formula>0.7</formula>
      <formula>"79;99%"</formula>
    </cfRule>
  </conditionalFormatting>
  <conditionalFormatting sqref="N346:V346 N361:V361 N364:V364 N367:V367">
    <cfRule type="cellIs" dxfId="645" priority="405" operator="between">
      <formula>0%</formula>
      <formula>69.99%</formula>
    </cfRule>
  </conditionalFormatting>
  <conditionalFormatting sqref="K346:M346 K361:M361 K364:M364 K367:M367">
    <cfRule type="cellIs" dxfId="644" priority="406" operator="between">
      <formula>0.8</formula>
      <formula>8.5</formula>
    </cfRule>
  </conditionalFormatting>
  <conditionalFormatting sqref="K346:M346 K361:M361 K364:M364 K367:M367">
    <cfRule type="cellIs" dxfId="643" priority="407" operator="between">
      <formula>0.7</formula>
      <formula>"79;99%"</formula>
    </cfRule>
  </conditionalFormatting>
  <conditionalFormatting sqref="K346:M346 K361:M361 K364:M364 K367:M367">
    <cfRule type="cellIs" dxfId="642" priority="408" operator="between">
      <formula>0%</formula>
      <formula>69.99%</formula>
    </cfRule>
  </conditionalFormatting>
  <conditionalFormatting sqref="J349 J370">
    <cfRule type="cellIs" dxfId="641" priority="409" operator="between">
      <formula>0.8</formula>
      <formula>8.5</formula>
    </cfRule>
  </conditionalFormatting>
  <conditionalFormatting sqref="J349 J370">
    <cfRule type="cellIs" dxfId="640" priority="410" operator="between">
      <formula>0.7</formula>
      <formula>"79;99%"</formula>
    </cfRule>
  </conditionalFormatting>
  <conditionalFormatting sqref="J349 J370">
    <cfRule type="cellIs" dxfId="639" priority="411" operator="between">
      <formula>0%</formula>
      <formula>69.99%</formula>
    </cfRule>
  </conditionalFormatting>
  <conditionalFormatting sqref="K357:V357">
    <cfRule type="cellIs" dxfId="638" priority="412" operator="between">
      <formula>0.8</formula>
      <formula>8.5</formula>
    </cfRule>
  </conditionalFormatting>
  <conditionalFormatting sqref="K357:V357">
    <cfRule type="cellIs" dxfId="637" priority="413" operator="between">
      <formula>0.7</formula>
      <formula>"79;99%"</formula>
    </cfRule>
  </conditionalFormatting>
  <conditionalFormatting sqref="K357:V357">
    <cfRule type="cellIs" dxfId="636" priority="414" operator="between">
      <formula>0%</formula>
      <formula>69.99%</formula>
    </cfRule>
  </conditionalFormatting>
  <conditionalFormatting sqref="J357">
    <cfRule type="cellIs" dxfId="635" priority="415" operator="between">
      <formula>0.8</formula>
      <formula>8.5</formula>
    </cfRule>
  </conditionalFormatting>
  <conditionalFormatting sqref="J357">
    <cfRule type="cellIs" dxfId="634" priority="416" operator="between">
      <formula>0.7</formula>
      <formula>"79;99%"</formula>
    </cfRule>
  </conditionalFormatting>
  <conditionalFormatting sqref="J357">
    <cfRule type="cellIs" dxfId="633" priority="417" operator="between">
      <formula>0%</formula>
      <formula>69.99%</formula>
    </cfRule>
  </conditionalFormatting>
  <conditionalFormatting sqref="J353">
    <cfRule type="cellIs" dxfId="632" priority="418" operator="between">
      <formula>0.8</formula>
      <formula>8.5</formula>
    </cfRule>
  </conditionalFormatting>
  <conditionalFormatting sqref="J353">
    <cfRule type="cellIs" dxfId="631" priority="419" operator="between">
      <formula>0.7</formula>
      <formula>"79;99%"</formula>
    </cfRule>
  </conditionalFormatting>
  <conditionalFormatting sqref="J353">
    <cfRule type="cellIs" dxfId="630" priority="420" operator="between">
      <formula>0%</formula>
      <formula>69.99%</formula>
    </cfRule>
  </conditionalFormatting>
  <conditionalFormatting sqref="N353:V353">
    <cfRule type="cellIs" dxfId="629" priority="421" operator="between">
      <formula>0.8</formula>
      <formula>8.5</formula>
    </cfRule>
  </conditionalFormatting>
  <conditionalFormatting sqref="N353:V353">
    <cfRule type="cellIs" dxfId="628" priority="422" operator="between">
      <formula>0.7</formula>
      <formula>"79;99%"</formula>
    </cfRule>
  </conditionalFormatting>
  <conditionalFormatting sqref="N353:V353">
    <cfRule type="cellIs" dxfId="627" priority="423" operator="between">
      <formula>0%</formula>
      <formula>69.99%</formula>
    </cfRule>
  </conditionalFormatting>
  <conditionalFormatting sqref="K353:M353">
    <cfRule type="cellIs" dxfId="626" priority="424" operator="between">
      <formula>0.8</formula>
      <formula>8.5</formula>
    </cfRule>
  </conditionalFormatting>
  <conditionalFormatting sqref="K353:M353">
    <cfRule type="cellIs" dxfId="625" priority="425" operator="between">
      <formula>0.7</formula>
      <formula>"79;99%"</formula>
    </cfRule>
  </conditionalFormatting>
  <conditionalFormatting sqref="K353:M353">
    <cfRule type="cellIs" dxfId="624" priority="426" operator="between">
      <formula>0%</formula>
      <formula>69.99%</formula>
    </cfRule>
  </conditionalFormatting>
  <pageMargins left="0.19685039370078741" right="0.15748031496062992" top="0.19685039370078741" bottom="0.19685039370078741"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S1"/>
    </sheetView>
  </sheetViews>
  <sheetFormatPr baseColWidth="10" defaultColWidth="14.42578125" defaultRowHeight="15" customHeight="1"/>
  <cols>
    <col min="1" max="1" width="18" customWidth="1"/>
    <col min="2" max="2" width="20.28515625" customWidth="1"/>
    <col min="3" max="3" width="22.7109375" customWidth="1"/>
    <col min="4" max="5" width="10.7109375" customWidth="1"/>
    <col min="6" max="6" width="14" customWidth="1"/>
    <col min="7" max="7" width="10.7109375" customWidth="1"/>
    <col min="8" max="8" width="7.140625" customWidth="1"/>
    <col min="9" max="20" width="10.7109375" customWidth="1"/>
    <col min="21" max="22" width="12.28515625" customWidth="1"/>
    <col min="23" max="23" width="10.7109375" customWidth="1"/>
    <col min="24" max="24" width="4.28515625" customWidth="1"/>
    <col min="25" max="31" width="10.7109375" customWidth="1"/>
    <col min="32" max="32" width="13.7109375" customWidth="1"/>
    <col min="33" max="33" width="14.5703125" customWidth="1"/>
    <col min="34" max="36" width="10.7109375" customWidth="1"/>
  </cols>
  <sheetData>
    <row r="1" spans="1:36" ht="23.25" customHeight="1">
      <c r="A1" s="1098"/>
      <c r="B1" s="1014"/>
      <c r="C1" s="1085" t="s">
        <v>146</v>
      </c>
      <c r="D1" s="1013"/>
      <c r="E1" s="1013"/>
      <c r="F1" s="1013"/>
      <c r="G1" s="1013"/>
      <c r="H1" s="1013"/>
      <c r="I1" s="1013"/>
      <c r="J1" s="1013"/>
      <c r="K1" s="1013"/>
      <c r="L1" s="1013"/>
      <c r="M1" s="1013"/>
      <c r="N1" s="1013"/>
      <c r="O1" s="1013"/>
      <c r="P1" s="1013"/>
      <c r="Q1" s="1013"/>
      <c r="R1" s="1013"/>
      <c r="S1" s="1013"/>
      <c r="T1" s="1014"/>
      <c r="U1" s="1086" t="s">
        <v>147</v>
      </c>
      <c r="V1" s="1010"/>
      <c r="W1" s="1011"/>
      <c r="X1" s="74"/>
      <c r="Y1" s="1087" t="s">
        <v>818</v>
      </c>
      <c r="Z1" s="1013"/>
      <c r="AA1" s="1013"/>
      <c r="AB1" s="1013"/>
      <c r="AC1" s="1013"/>
      <c r="AD1" s="1013"/>
      <c r="AE1" s="1013"/>
      <c r="AF1" s="1013"/>
      <c r="AG1" s="1013"/>
      <c r="AH1" s="1014"/>
      <c r="AI1" s="1086" t="s">
        <v>147</v>
      </c>
      <c r="AJ1" s="1011"/>
    </row>
    <row r="2" spans="1:36" ht="23.25" customHeight="1">
      <c r="A2" s="1019"/>
      <c r="B2" s="1021"/>
      <c r="C2" s="1019"/>
      <c r="D2" s="1020"/>
      <c r="E2" s="1020"/>
      <c r="F2" s="1020"/>
      <c r="G2" s="1020"/>
      <c r="H2" s="1020"/>
      <c r="I2" s="1020"/>
      <c r="J2" s="1020"/>
      <c r="K2" s="1020"/>
      <c r="L2" s="1020"/>
      <c r="M2" s="1020"/>
      <c r="N2" s="1020"/>
      <c r="O2" s="1020"/>
      <c r="P2" s="1020"/>
      <c r="Q2" s="1020"/>
      <c r="R2" s="1020"/>
      <c r="S2" s="1020"/>
      <c r="T2" s="1021"/>
      <c r="U2" s="1088" t="s">
        <v>149</v>
      </c>
      <c r="V2" s="1010"/>
      <c r="W2" s="1011"/>
      <c r="X2" s="74"/>
      <c r="Y2" s="1019"/>
      <c r="Z2" s="1020"/>
      <c r="AA2" s="1020"/>
      <c r="AB2" s="1020"/>
      <c r="AC2" s="1020"/>
      <c r="AD2" s="1020"/>
      <c r="AE2" s="1020"/>
      <c r="AF2" s="1020"/>
      <c r="AG2" s="1020"/>
      <c r="AH2" s="1021"/>
      <c r="AI2" s="1089" t="s">
        <v>149</v>
      </c>
      <c r="AJ2" s="1011"/>
    </row>
    <row r="3" spans="1:36" ht="23.25" customHeight="1">
      <c r="A3" s="1019"/>
      <c r="B3" s="1021"/>
      <c r="C3" s="1424" t="s">
        <v>150</v>
      </c>
      <c r="D3" s="1016"/>
      <c r="E3" s="1016"/>
      <c r="F3" s="1016"/>
      <c r="G3" s="1016"/>
      <c r="H3" s="1016"/>
      <c r="I3" s="1016"/>
      <c r="J3" s="1016"/>
      <c r="K3" s="1016"/>
      <c r="L3" s="1016"/>
      <c r="M3" s="1016"/>
      <c r="N3" s="1016"/>
      <c r="O3" s="1016"/>
      <c r="P3" s="1016"/>
      <c r="Q3" s="1016"/>
      <c r="R3" s="1016"/>
      <c r="S3" s="1016"/>
      <c r="T3" s="1017"/>
      <c r="U3" s="1425">
        <v>43654</v>
      </c>
      <c r="V3" s="1010"/>
      <c r="W3" s="1011"/>
      <c r="X3" s="74"/>
      <c r="Y3" s="1019"/>
      <c r="Z3" s="1020"/>
      <c r="AA3" s="1020"/>
      <c r="AB3" s="1020"/>
      <c r="AC3" s="1020"/>
      <c r="AD3" s="1020"/>
      <c r="AE3" s="1020"/>
      <c r="AF3" s="1020"/>
      <c r="AG3" s="1020"/>
      <c r="AH3" s="1021"/>
      <c r="AI3" s="1426">
        <f>+U3</f>
        <v>43654</v>
      </c>
      <c r="AJ3" s="1014"/>
    </row>
    <row r="4" spans="1:36" ht="23.25" customHeight="1">
      <c r="A4" s="1019"/>
      <c r="B4" s="1021"/>
      <c r="C4" s="1099" t="s">
        <v>151</v>
      </c>
      <c r="D4" s="1094" t="s">
        <v>131</v>
      </c>
      <c r="E4" s="1013"/>
      <c r="F4" s="1013"/>
      <c r="G4" s="1013"/>
      <c r="H4" s="1013"/>
      <c r="I4" s="1013"/>
      <c r="J4" s="1013"/>
      <c r="K4" s="1013"/>
      <c r="L4" s="1013"/>
      <c r="M4" s="1013"/>
      <c r="N4" s="1013"/>
      <c r="O4" s="1013"/>
      <c r="P4" s="1013"/>
      <c r="Q4" s="1013"/>
      <c r="R4" s="1013"/>
      <c r="S4" s="1013"/>
      <c r="T4" s="1014"/>
      <c r="U4" s="1138" t="s">
        <v>70</v>
      </c>
      <c r="V4" s="1011"/>
      <c r="W4" s="699">
        <v>4.4900000000000002E-2</v>
      </c>
      <c r="X4" s="112"/>
      <c r="Y4" s="1019"/>
      <c r="Z4" s="1020"/>
      <c r="AA4" s="1020"/>
      <c r="AB4" s="1020"/>
      <c r="AC4" s="1020"/>
      <c r="AD4" s="1020"/>
      <c r="AE4" s="1020"/>
      <c r="AF4" s="1020"/>
      <c r="AG4" s="1020"/>
      <c r="AH4" s="1021"/>
      <c r="AI4" s="1019"/>
      <c r="AJ4" s="1021"/>
    </row>
    <row r="5" spans="1:36" ht="23.25" customHeight="1">
      <c r="A5" s="1019"/>
      <c r="B5" s="1021"/>
      <c r="C5" s="1018"/>
      <c r="D5" s="1019"/>
      <c r="E5" s="1020"/>
      <c r="F5" s="1020"/>
      <c r="G5" s="1020"/>
      <c r="H5" s="1020"/>
      <c r="I5" s="1020"/>
      <c r="J5" s="1020"/>
      <c r="K5" s="1020"/>
      <c r="L5" s="1020"/>
      <c r="M5" s="1020"/>
      <c r="N5" s="1020"/>
      <c r="O5" s="1020"/>
      <c r="P5" s="1020"/>
      <c r="Q5" s="1020"/>
      <c r="R5" s="1020"/>
      <c r="S5" s="1020"/>
      <c r="T5" s="1021"/>
      <c r="U5" s="1427" t="s">
        <v>152</v>
      </c>
      <c r="V5" s="1011"/>
      <c r="W5" s="534">
        <f>W12+W26+W36</f>
        <v>0.95279999999999987</v>
      </c>
      <c r="X5" s="112"/>
      <c r="Y5" s="1019"/>
      <c r="Z5" s="1020"/>
      <c r="AA5" s="1020"/>
      <c r="AB5" s="1020"/>
      <c r="AC5" s="1020"/>
      <c r="AD5" s="1020"/>
      <c r="AE5" s="1020"/>
      <c r="AF5" s="1020"/>
      <c r="AG5" s="1020"/>
      <c r="AH5" s="1021"/>
      <c r="AI5" s="1019"/>
      <c r="AJ5" s="1021"/>
    </row>
    <row r="6" spans="1:36" ht="23.25" customHeight="1">
      <c r="A6" s="1015"/>
      <c r="B6" s="1017"/>
      <c r="C6" s="1008"/>
      <c r="D6" s="1015"/>
      <c r="E6" s="1016"/>
      <c r="F6" s="1016"/>
      <c r="G6" s="1016"/>
      <c r="H6" s="1016"/>
      <c r="I6" s="1016"/>
      <c r="J6" s="1016"/>
      <c r="K6" s="1016"/>
      <c r="L6" s="1016"/>
      <c r="M6" s="1016"/>
      <c r="N6" s="1016"/>
      <c r="O6" s="1016"/>
      <c r="P6" s="1016"/>
      <c r="Q6" s="1016"/>
      <c r="R6" s="1016"/>
      <c r="S6" s="1016"/>
      <c r="T6" s="1017"/>
      <c r="U6" s="1138" t="s">
        <v>153</v>
      </c>
      <c r="V6" s="1011"/>
      <c r="W6" s="700">
        <f>+W5*W4</f>
        <v>4.2780719999999994E-2</v>
      </c>
      <c r="X6" s="112"/>
      <c r="Y6" s="1015"/>
      <c r="Z6" s="1016"/>
      <c r="AA6" s="1016"/>
      <c r="AB6" s="1016"/>
      <c r="AC6" s="1016"/>
      <c r="AD6" s="1016"/>
      <c r="AE6" s="1016"/>
      <c r="AF6" s="1016"/>
      <c r="AG6" s="1016"/>
      <c r="AH6" s="1017"/>
      <c r="AI6" s="1015"/>
      <c r="AJ6" s="1017"/>
    </row>
    <row r="7" spans="1:36" ht="18.75">
      <c r="A7" s="1311" t="s">
        <v>154</v>
      </c>
      <c r="B7" s="1010"/>
      <c r="C7" s="1010"/>
      <c r="D7" s="1010"/>
      <c r="E7" s="1010"/>
      <c r="F7" s="1010"/>
      <c r="G7" s="1010"/>
      <c r="H7" s="1010"/>
      <c r="I7" s="1010"/>
      <c r="J7" s="1010"/>
      <c r="K7" s="1010"/>
      <c r="L7" s="1010"/>
      <c r="M7" s="1011"/>
      <c r="N7" s="1311" t="s">
        <v>155</v>
      </c>
      <c r="O7" s="1010"/>
      <c r="P7" s="1010"/>
      <c r="Q7" s="1010"/>
      <c r="R7" s="1010"/>
      <c r="S7" s="1010"/>
      <c r="T7" s="1010"/>
      <c r="U7" s="1010"/>
      <c r="V7" s="1010"/>
      <c r="W7" s="1011"/>
      <c r="X7" s="884"/>
      <c r="Y7" s="1100" t="s">
        <v>1</v>
      </c>
      <c r="Z7" s="1010"/>
      <c r="AA7" s="1010"/>
      <c r="AB7" s="1010"/>
      <c r="AC7" s="1010"/>
      <c r="AD7" s="1010"/>
      <c r="AE7" s="1010"/>
      <c r="AF7" s="1010"/>
      <c r="AG7" s="1010"/>
      <c r="AH7" s="1010"/>
      <c r="AI7" s="1010"/>
      <c r="AJ7" s="1011"/>
    </row>
    <row r="8" spans="1:36" ht="38.25" customHeight="1">
      <c r="A8" s="1138" t="s">
        <v>3637</v>
      </c>
      <c r="B8" s="1010"/>
      <c r="C8" s="1010"/>
      <c r="D8" s="1010"/>
      <c r="E8" s="1010"/>
      <c r="F8" s="1010"/>
      <c r="G8" s="1010"/>
      <c r="H8" s="1010"/>
      <c r="I8" s="1010"/>
      <c r="J8" s="1010"/>
      <c r="K8" s="1010"/>
      <c r="L8" s="1010"/>
      <c r="M8" s="1011"/>
      <c r="N8" s="1138" t="s">
        <v>3638</v>
      </c>
      <c r="O8" s="1010"/>
      <c r="P8" s="1010"/>
      <c r="Q8" s="1010"/>
      <c r="R8" s="1010"/>
      <c r="S8" s="1010"/>
      <c r="T8" s="1010"/>
      <c r="U8" s="1010"/>
      <c r="V8" s="1010"/>
      <c r="W8" s="1011"/>
      <c r="X8" s="115"/>
      <c r="Y8" s="1101" t="str">
        <f>+D4</f>
        <v>GESTIÓN CONTRACTUAL</v>
      </c>
      <c r="Z8" s="1020"/>
      <c r="AA8" s="1020"/>
      <c r="AB8" s="1020"/>
      <c r="AC8" s="1020"/>
      <c r="AD8" s="1020"/>
      <c r="AE8" s="1020"/>
      <c r="AF8" s="1020"/>
      <c r="AG8" s="1020"/>
      <c r="AH8" s="1020"/>
      <c r="AI8" s="1020"/>
      <c r="AJ8" s="1021"/>
    </row>
    <row r="9" spans="1:36" ht="18.75">
      <c r="A9" s="1311" t="s">
        <v>71</v>
      </c>
      <c r="B9" s="1010"/>
      <c r="C9" s="1010"/>
      <c r="D9" s="1010"/>
      <c r="E9" s="1010"/>
      <c r="F9" s="1010"/>
      <c r="G9" s="1010"/>
      <c r="H9" s="1010"/>
      <c r="I9" s="1010"/>
      <c r="J9" s="1010"/>
      <c r="K9" s="1010"/>
      <c r="L9" s="1010"/>
      <c r="M9" s="1011"/>
      <c r="N9" s="1311" t="s">
        <v>821</v>
      </c>
      <c r="O9" s="1010"/>
      <c r="P9" s="1010"/>
      <c r="Q9" s="1010"/>
      <c r="R9" s="1010"/>
      <c r="S9" s="1010"/>
      <c r="T9" s="1010"/>
      <c r="U9" s="1010"/>
      <c r="V9" s="1010"/>
      <c r="W9" s="1011"/>
      <c r="X9" s="884"/>
      <c r="Y9" s="1019"/>
      <c r="Z9" s="1020"/>
      <c r="AA9" s="1020"/>
      <c r="AB9" s="1020"/>
      <c r="AC9" s="1020"/>
      <c r="AD9" s="1020"/>
      <c r="AE9" s="1020"/>
      <c r="AF9" s="1020"/>
      <c r="AG9" s="1020"/>
      <c r="AH9" s="1020"/>
      <c r="AI9" s="1020"/>
      <c r="AJ9" s="1021"/>
    </row>
    <row r="10" spans="1:36" ht="18.75">
      <c r="A10" s="1138" t="s">
        <v>3640</v>
      </c>
      <c r="B10" s="1010"/>
      <c r="C10" s="1010"/>
      <c r="D10" s="1010"/>
      <c r="E10" s="1010"/>
      <c r="F10" s="1010"/>
      <c r="G10" s="1010"/>
      <c r="H10" s="1010"/>
      <c r="I10" s="1010"/>
      <c r="J10" s="1010"/>
      <c r="K10" s="1010"/>
      <c r="L10" s="1010"/>
      <c r="M10" s="1011"/>
      <c r="N10" s="1138" t="s">
        <v>3641</v>
      </c>
      <c r="O10" s="1010"/>
      <c r="P10" s="1010"/>
      <c r="Q10" s="1010"/>
      <c r="R10" s="1010"/>
      <c r="S10" s="1010"/>
      <c r="T10" s="1010"/>
      <c r="U10" s="1010"/>
      <c r="V10" s="1010"/>
      <c r="W10" s="1011"/>
      <c r="X10" s="115"/>
      <c r="Y10" s="1015"/>
      <c r="Z10" s="1016"/>
      <c r="AA10" s="1016"/>
      <c r="AB10" s="1016"/>
      <c r="AC10" s="1016"/>
      <c r="AD10" s="1016"/>
      <c r="AE10" s="1016"/>
      <c r="AF10" s="1016"/>
      <c r="AG10" s="1016"/>
      <c r="AH10" s="1016"/>
      <c r="AI10" s="1016"/>
      <c r="AJ10" s="1017"/>
    </row>
    <row r="11" spans="1:36" ht="18.75" customHeight="1">
      <c r="A11" s="35" t="s">
        <v>2</v>
      </c>
      <c r="B11" s="40" t="s">
        <v>161</v>
      </c>
      <c r="C11" s="40" t="s">
        <v>7</v>
      </c>
      <c r="D11" s="35" t="s">
        <v>3</v>
      </c>
      <c r="E11" s="35" t="s">
        <v>4</v>
      </c>
      <c r="F11" s="35" t="s">
        <v>5</v>
      </c>
      <c r="G11" s="37" t="s">
        <v>6</v>
      </c>
      <c r="H11" s="35" t="s">
        <v>53</v>
      </c>
      <c r="I11" s="35" t="s">
        <v>54</v>
      </c>
      <c r="J11" s="35" t="s">
        <v>55</v>
      </c>
      <c r="K11" s="35" t="s">
        <v>56</v>
      </c>
      <c r="L11" s="35" t="s">
        <v>57</v>
      </c>
      <c r="M11" s="35" t="s">
        <v>58</v>
      </c>
      <c r="N11" s="35" t="s">
        <v>59</v>
      </c>
      <c r="O11" s="35" t="s">
        <v>60</v>
      </c>
      <c r="P11" s="35" t="s">
        <v>61</v>
      </c>
      <c r="Q11" s="35" t="s">
        <v>62</v>
      </c>
      <c r="R11" s="35" t="s">
        <v>63</v>
      </c>
      <c r="S11" s="35" t="s">
        <v>64</v>
      </c>
      <c r="T11" s="35" t="s">
        <v>65</v>
      </c>
      <c r="U11" s="35" t="s">
        <v>66</v>
      </c>
      <c r="V11" s="38" t="s">
        <v>52</v>
      </c>
      <c r="W11" s="40" t="s">
        <v>162</v>
      </c>
      <c r="X11" s="885"/>
      <c r="Y11" s="117" t="s">
        <v>826</v>
      </c>
      <c r="Z11" s="117" t="s">
        <v>827</v>
      </c>
      <c r="AA11" s="117" t="s">
        <v>828</v>
      </c>
      <c r="AB11" s="117" t="s">
        <v>829</v>
      </c>
      <c r="AC11" s="117" t="s">
        <v>830</v>
      </c>
      <c r="AD11" s="117" t="s">
        <v>831</v>
      </c>
      <c r="AE11" s="117" t="s">
        <v>832</v>
      </c>
      <c r="AF11" s="117" t="s">
        <v>833</v>
      </c>
      <c r="AG11" s="117" t="s">
        <v>834</v>
      </c>
      <c r="AH11" s="117" t="s">
        <v>835</v>
      </c>
      <c r="AI11" s="117" t="s">
        <v>836</v>
      </c>
      <c r="AJ11" s="117" t="s">
        <v>837</v>
      </c>
    </row>
    <row r="12" spans="1:36" ht="30.75" customHeight="1">
      <c r="A12" s="1046" t="s">
        <v>3642</v>
      </c>
      <c r="B12" s="1542" t="s">
        <v>1659</v>
      </c>
      <c r="C12" s="1542" t="s">
        <v>3643</v>
      </c>
      <c r="D12" s="1046" t="s">
        <v>3644</v>
      </c>
      <c r="E12" s="1046">
        <v>100</v>
      </c>
      <c r="F12" s="1046" t="s">
        <v>3642</v>
      </c>
      <c r="G12" s="1046" t="s">
        <v>179</v>
      </c>
      <c r="H12" s="42" t="s">
        <v>68</v>
      </c>
      <c r="I12" s="43">
        <v>0.37</v>
      </c>
      <c r="J12" s="43">
        <v>1.6E-2</v>
      </c>
      <c r="K12" s="43">
        <v>2.7999999999999997E-2</v>
      </c>
      <c r="L12" s="43">
        <v>6.3E-2</v>
      </c>
      <c r="M12" s="43">
        <v>0.06</v>
      </c>
      <c r="N12" s="43">
        <v>0.16</v>
      </c>
      <c r="O12" s="43">
        <v>0.04</v>
      </c>
      <c r="P12" s="43">
        <v>7.2999999999999995E-2</v>
      </c>
      <c r="Q12" s="43">
        <v>0.04</v>
      </c>
      <c r="R12" s="43">
        <v>0.04</v>
      </c>
      <c r="S12" s="43">
        <v>4.5999999999999999E-2</v>
      </c>
      <c r="T12" s="43">
        <v>6.4000000000000001E-2</v>
      </c>
      <c r="U12" s="57">
        <f t="shared" ref="U12:U13" si="0">SUM(I12:T12)</f>
        <v>1.0000000000000002</v>
      </c>
      <c r="V12" s="1051">
        <v>0.7</v>
      </c>
      <c r="W12" s="1052">
        <f>IF(OR(U13=0,V12=0),0,(U13/U12*V12))</f>
        <v>0.7</v>
      </c>
      <c r="Y12" s="1487" t="s">
        <v>3646</v>
      </c>
      <c r="Z12" s="1487" t="s">
        <v>3647</v>
      </c>
      <c r="AA12" s="1487" t="s">
        <v>3648</v>
      </c>
      <c r="AB12" s="1487" t="s">
        <v>3649</v>
      </c>
      <c r="AC12" s="1487" t="s">
        <v>3651</v>
      </c>
      <c r="AD12" s="1487" t="s">
        <v>3652</v>
      </c>
      <c r="AE12" s="1487" t="s">
        <v>3653</v>
      </c>
      <c r="AF12" s="1487" t="s">
        <v>3654</v>
      </c>
      <c r="AG12" s="1546" t="s">
        <v>3655</v>
      </c>
      <c r="AH12" s="1546" t="s">
        <v>3656</v>
      </c>
      <c r="AI12" s="1546" t="s">
        <v>3657</v>
      </c>
      <c r="AJ12" s="1546" t="s">
        <v>3651</v>
      </c>
    </row>
    <row r="13" spans="1:36" ht="30.75" customHeight="1">
      <c r="A13" s="1018"/>
      <c r="B13" s="1008"/>
      <c r="C13" s="1008"/>
      <c r="D13" s="1008"/>
      <c r="E13" s="1008"/>
      <c r="F13" s="1008"/>
      <c r="G13" s="1008"/>
      <c r="H13" s="120" t="s">
        <v>69</v>
      </c>
      <c r="I13" s="602">
        <v>0.37</v>
      </c>
      <c r="J13" s="602">
        <v>1.6E-2</v>
      </c>
      <c r="K13" s="602">
        <v>2.7999999999999997E-2</v>
      </c>
      <c r="L13" s="602">
        <v>6.3E-2</v>
      </c>
      <c r="M13" s="602">
        <v>9.3000000000000013E-2</v>
      </c>
      <c r="N13" s="887">
        <v>0.16</v>
      </c>
      <c r="O13" s="887">
        <v>0.04</v>
      </c>
      <c r="P13" s="603">
        <v>7.2999999999999995E-2</v>
      </c>
      <c r="Q13" s="603">
        <v>0.04</v>
      </c>
      <c r="R13" s="603">
        <v>0.04</v>
      </c>
      <c r="S13" s="603">
        <v>4.5999999999999999E-2</v>
      </c>
      <c r="T13" s="603">
        <v>3.1E-2</v>
      </c>
      <c r="U13" s="144">
        <f t="shared" si="0"/>
        <v>1.0000000000000002</v>
      </c>
      <c r="V13" s="1008"/>
      <c r="W13" s="1008"/>
      <c r="Y13" s="1008"/>
      <c r="Z13" s="1008"/>
      <c r="AA13" s="1008"/>
      <c r="AB13" s="1008"/>
      <c r="AC13" s="1008"/>
      <c r="AD13" s="1008"/>
      <c r="AE13" s="1008"/>
      <c r="AF13" s="1008"/>
      <c r="AG13" s="1008"/>
      <c r="AH13" s="1008"/>
      <c r="AI13" s="1008"/>
      <c r="AJ13" s="1008"/>
    </row>
    <row r="14" spans="1:36">
      <c r="A14" s="1018"/>
      <c r="B14" s="24"/>
      <c r="C14" s="24"/>
      <c r="D14" s="1097" t="s">
        <v>30</v>
      </c>
      <c r="E14" s="1010"/>
      <c r="F14" s="1010"/>
      <c r="G14" s="1010"/>
      <c r="H14" s="1010"/>
      <c r="I14" s="1010"/>
      <c r="J14" s="1010"/>
      <c r="K14" s="1010"/>
      <c r="L14" s="1010"/>
      <c r="M14" s="1010"/>
      <c r="N14" s="1010"/>
      <c r="O14" s="1010"/>
      <c r="P14" s="1010"/>
      <c r="Q14" s="1010"/>
      <c r="R14" s="1010"/>
      <c r="S14" s="1010"/>
      <c r="T14" s="1010"/>
      <c r="U14" s="1010"/>
      <c r="V14" s="1010"/>
      <c r="W14" s="1011"/>
      <c r="Y14" s="125"/>
      <c r="Z14" s="125"/>
      <c r="AA14" s="125"/>
      <c r="AB14" s="125"/>
      <c r="AC14" s="125"/>
      <c r="AD14" s="125"/>
      <c r="AE14" s="125"/>
      <c r="AF14" s="125"/>
      <c r="AG14" s="125"/>
      <c r="AH14" s="125"/>
      <c r="AI14" s="125"/>
      <c r="AJ14" s="605"/>
    </row>
    <row r="15" spans="1:36" ht="15" customHeight="1">
      <c r="A15" s="1018"/>
      <c r="B15" s="1542" t="s">
        <v>1659</v>
      </c>
      <c r="C15" s="1542" t="s">
        <v>3643</v>
      </c>
      <c r="D15" s="1065" t="s">
        <v>3658</v>
      </c>
      <c r="E15" s="1013"/>
      <c r="F15" s="1013"/>
      <c r="G15" s="1014"/>
      <c r="H15" s="42" t="s">
        <v>68</v>
      </c>
      <c r="I15" s="43">
        <v>0.6</v>
      </c>
      <c r="J15" s="43">
        <v>0.02</v>
      </c>
      <c r="K15" s="43">
        <v>0.02</v>
      </c>
      <c r="L15" s="43">
        <v>0.02</v>
      </c>
      <c r="M15" s="669">
        <v>0.08</v>
      </c>
      <c r="N15" s="43">
        <v>0.1</v>
      </c>
      <c r="O15" s="43">
        <v>0.12</v>
      </c>
      <c r="P15" s="43">
        <v>0.02</v>
      </c>
      <c r="Q15" s="43">
        <v>0.02</v>
      </c>
      <c r="R15" s="43">
        <v>0.02</v>
      </c>
      <c r="S15" s="43">
        <v>0.02</v>
      </c>
      <c r="T15" s="43">
        <v>0.02</v>
      </c>
      <c r="U15" s="57">
        <f t="shared" ref="U15:U18" si="1">M15+SUM(N15:T15)</f>
        <v>0.40000000000000008</v>
      </c>
      <c r="V15" s="1051">
        <v>0.5</v>
      </c>
      <c r="W15" s="1072">
        <f>IF(OR(U16=0,V15=0),0,(U16/U15*V15))</f>
        <v>0.5</v>
      </c>
      <c r="Y15" s="1487" t="s">
        <v>3659</v>
      </c>
      <c r="Z15" s="1487" t="s">
        <v>3660</v>
      </c>
      <c r="AA15" s="1487" t="s">
        <v>3661</v>
      </c>
      <c r="AB15" s="1487" t="s">
        <v>3662</v>
      </c>
      <c r="AC15" s="1487" t="s">
        <v>3663</v>
      </c>
      <c r="AD15" s="1487" t="s">
        <v>3664</v>
      </c>
      <c r="AE15" s="1487" t="s">
        <v>3665</v>
      </c>
      <c r="AF15" s="1547" t="s">
        <v>3666</v>
      </c>
      <c r="AG15" s="1487" t="s">
        <v>3667</v>
      </c>
      <c r="AH15" s="1487" t="s">
        <v>3668</v>
      </c>
      <c r="AI15" s="1487" t="s">
        <v>3669</v>
      </c>
      <c r="AJ15" s="1487" t="s">
        <v>3670</v>
      </c>
    </row>
    <row r="16" spans="1:36">
      <c r="A16" s="1018"/>
      <c r="B16" s="1008"/>
      <c r="C16" s="1008"/>
      <c r="D16" s="1015"/>
      <c r="E16" s="1016"/>
      <c r="F16" s="1016"/>
      <c r="G16" s="1017"/>
      <c r="H16" s="120" t="s">
        <v>69</v>
      </c>
      <c r="I16" s="171">
        <v>0.6</v>
      </c>
      <c r="J16" s="171">
        <v>0.02</v>
      </c>
      <c r="K16" s="171">
        <v>0.02</v>
      </c>
      <c r="L16" s="171">
        <v>0.02</v>
      </c>
      <c r="M16" s="889">
        <v>0.08</v>
      </c>
      <c r="N16" s="173">
        <v>0.1</v>
      </c>
      <c r="O16" s="173">
        <v>0.12</v>
      </c>
      <c r="P16" s="173">
        <v>0.02</v>
      </c>
      <c r="Q16" s="173">
        <v>0.02</v>
      </c>
      <c r="R16" s="173">
        <v>0.02</v>
      </c>
      <c r="S16" s="173">
        <v>0.02</v>
      </c>
      <c r="T16" s="173">
        <v>0.02</v>
      </c>
      <c r="U16" s="144">
        <f t="shared" si="1"/>
        <v>0.40000000000000008</v>
      </c>
      <c r="V16" s="1008"/>
      <c r="W16" s="1008"/>
      <c r="Y16" s="1008"/>
      <c r="Z16" s="1008"/>
      <c r="AA16" s="1008"/>
      <c r="AB16" s="1008"/>
      <c r="AC16" s="1008"/>
      <c r="AD16" s="1008"/>
      <c r="AE16" s="1008"/>
      <c r="AF16" s="1008"/>
      <c r="AG16" s="1008"/>
      <c r="AH16" s="1008"/>
      <c r="AI16" s="1008"/>
      <c r="AJ16" s="1008"/>
    </row>
    <row r="17" spans="1:36" ht="15" customHeight="1">
      <c r="A17" s="1018"/>
      <c r="B17" s="1542" t="s">
        <v>3386</v>
      </c>
      <c r="C17" s="1542" t="s">
        <v>3643</v>
      </c>
      <c r="D17" s="1485" t="s">
        <v>3671</v>
      </c>
      <c r="E17" s="1013"/>
      <c r="F17" s="1013"/>
      <c r="G17" s="1014"/>
      <c r="H17" s="42" t="s">
        <v>68</v>
      </c>
      <c r="I17" s="43">
        <v>0.05</v>
      </c>
      <c r="J17" s="43">
        <v>0.08</v>
      </c>
      <c r="K17" s="43">
        <v>0.08</v>
      </c>
      <c r="L17" s="43">
        <v>0.09</v>
      </c>
      <c r="M17" s="669">
        <v>0.09</v>
      </c>
      <c r="N17" s="43">
        <v>0.09</v>
      </c>
      <c r="O17" s="43">
        <v>0.12</v>
      </c>
      <c r="P17" s="43">
        <v>0.12</v>
      </c>
      <c r="Q17" s="43">
        <v>0.08</v>
      </c>
      <c r="R17" s="43">
        <v>0.08</v>
      </c>
      <c r="S17" s="43">
        <v>0.08</v>
      </c>
      <c r="T17" s="43">
        <v>0.04</v>
      </c>
      <c r="U17" s="57">
        <f t="shared" si="1"/>
        <v>0.7</v>
      </c>
      <c r="V17" s="1051">
        <v>0.2</v>
      </c>
      <c r="W17" s="1072">
        <f>IF(OR(U18=0,V17=0),0,(U18/U17*V17))</f>
        <v>0.2</v>
      </c>
      <c r="Y17" s="1487" t="s">
        <v>3646</v>
      </c>
      <c r="Z17" s="1487" t="s">
        <v>3672</v>
      </c>
      <c r="AA17" s="1487" t="s">
        <v>3673</v>
      </c>
      <c r="AB17" s="1487" t="s">
        <v>3674</v>
      </c>
      <c r="AC17" s="1487" t="s">
        <v>3675</v>
      </c>
      <c r="AD17" s="1487" t="s">
        <v>3676</v>
      </c>
      <c r="AE17" s="1487" t="s">
        <v>3677</v>
      </c>
      <c r="AF17" s="1543" t="s">
        <v>3678</v>
      </c>
      <c r="AG17" s="1546" t="s">
        <v>3679</v>
      </c>
      <c r="AH17" s="1543" t="s">
        <v>3680</v>
      </c>
      <c r="AI17" s="1487" t="s">
        <v>3681</v>
      </c>
      <c r="AJ17" s="1487" t="s">
        <v>3682</v>
      </c>
    </row>
    <row r="18" spans="1:36">
      <c r="A18" s="1018"/>
      <c r="B18" s="1008"/>
      <c r="C18" s="1008"/>
      <c r="D18" s="1015"/>
      <c r="E18" s="1016"/>
      <c r="F18" s="1016"/>
      <c r="G18" s="1017"/>
      <c r="H18" s="120" t="s">
        <v>69</v>
      </c>
      <c r="I18" s="171">
        <v>0.05</v>
      </c>
      <c r="J18" s="171">
        <v>0.08</v>
      </c>
      <c r="K18" s="171">
        <v>0.08</v>
      </c>
      <c r="L18" s="171">
        <v>0.09</v>
      </c>
      <c r="M18" s="889">
        <v>0.09</v>
      </c>
      <c r="N18" s="173">
        <v>0.09</v>
      </c>
      <c r="O18" s="173">
        <v>0.12</v>
      </c>
      <c r="P18" s="173">
        <v>0.12</v>
      </c>
      <c r="Q18" s="173">
        <v>0.08</v>
      </c>
      <c r="R18" s="173">
        <v>0.08</v>
      </c>
      <c r="S18" s="173">
        <v>0.08</v>
      </c>
      <c r="T18" s="173">
        <v>0.04</v>
      </c>
      <c r="U18" s="144">
        <f t="shared" si="1"/>
        <v>0.7</v>
      </c>
      <c r="V18" s="1008"/>
      <c r="W18" s="1008"/>
      <c r="Y18" s="1008"/>
      <c r="Z18" s="1008"/>
      <c r="AA18" s="1008"/>
      <c r="AB18" s="1008"/>
      <c r="AC18" s="1008"/>
      <c r="AD18" s="1008"/>
      <c r="AE18" s="1008"/>
      <c r="AF18" s="1008"/>
      <c r="AG18" s="1008"/>
      <c r="AH18" s="1008"/>
      <c r="AI18" s="1008"/>
      <c r="AJ18" s="1008"/>
    </row>
    <row r="19" spans="1:36" ht="15" customHeight="1">
      <c r="A19" s="1018"/>
      <c r="B19" s="1542" t="s">
        <v>3386</v>
      </c>
      <c r="C19" s="1542" t="s">
        <v>3643</v>
      </c>
      <c r="D19" s="1485" t="s">
        <v>3683</v>
      </c>
      <c r="E19" s="1013"/>
      <c r="F19" s="1013"/>
      <c r="G19" s="1014"/>
      <c r="H19" s="42" t="s">
        <v>68</v>
      </c>
      <c r="I19" s="43">
        <v>0</v>
      </c>
      <c r="J19" s="43">
        <v>0</v>
      </c>
      <c r="K19" s="43">
        <v>0</v>
      </c>
      <c r="L19" s="43">
        <v>0</v>
      </c>
      <c r="M19" s="694">
        <v>0.3</v>
      </c>
      <c r="N19" s="43">
        <v>0</v>
      </c>
      <c r="O19" s="43">
        <v>0</v>
      </c>
      <c r="P19" s="43">
        <v>0.3</v>
      </c>
      <c r="Q19" s="43">
        <v>0</v>
      </c>
      <c r="R19" s="43">
        <v>0</v>
      </c>
      <c r="S19" s="43">
        <v>0.4</v>
      </c>
      <c r="T19" s="43">
        <v>0</v>
      </c>
      <c r="U19" s="57">
        <f t="shared" ref="U19:U24" si="2">SUM(I19:T19)</f>
        <v>1</v>
      </c>
      <c r="V19" s="1051">
        <v>0.1</v>
      </c>
      <c r="W19" s="1072">
        <f>IF(OR(U20=0,V19=0),0,(U20/U19*V19))</f>
        <v>0.1</v>
      </c>
      <c r="Y19" s="1487" t="s">
        <v>3684</v>
      </c>
      <c r="Z19" s="1487" t="s">
        <v>3684</v>
      </c>
      <c r="AA19" s="1544" t="s">
        <v>3684</v>
      </c>
      <c r="AB19" s="1487" t="s">
        <v>3685</v>
      </c>
      <c r="AC19" s="1487" t="s">
        <v>3686</v>
      </c>
      <c r="AD19" s="1487" t="s">
        <v>3687</v>
      </c>
      <c r="AE19" s="1487" t="s">
        <v>3687</v>
      </c>
      <c r="AF19" s="1543" t="s">
        <v>3688</v>
      </c>
      <c r="AG19" s="1487" t="s">
        <v>3684</v>
      </c>
      <c r="AH19" s="1487" t="s">
        <v>3689</v>
      </c>
      <c r="AI19" s="1487" t="s">
        <v>3690</v>
      </c>
      <c r="AJ19" s="1487" t="s">
        <v>3691</v>
      </c>
    </row>
    <row r="20" spans="1:36">
      <c r="A20" s="1018"/>
      <c r="B20" s="1008"/>
      <c r="C20" s="1008"/>
      <c r="D20" s="1015"/>
      <c r="E20" s="1016"/>
      <c r="F20" s="1016"/>
      <c r="G20" s="1017"/>
      <c r="H20" s="120" t="s">
        <v>69</v>
      </c>
      <c r="I20" s="171">
        <v>0</v>
      </c>
      <c r="J20" s="171">
        <v>0</v>
      </c>
      <c r="K20" s="171">
        <v>0</v>
      </c>
      <c r="L20" s="171">
        <v>0</v>
      </c>
      <c r="M20" s="889">
        <v>0.3</v>
      </c>
      <c r="N20" s="171">
        <v>0</v>
      </c>
      <c r="O20" s="171">
        <v>0</v>
      </c>
      <c r="P20" s="173">
        <v>0.3</v>
      </c>
      <c r="Q20" s="173">
        <v>0</v>
      </c>
      <c r="R20" s="173">
        <v>0</v>
      </c>
      <c r="S20" s="173">
        <v>0.4</v>
      </c>
      <c r="T20" s="173">
        <v>0</v>
      </c>
      <c r="U20" s="144">
        <f t="shared" si="2"/>
        <v>1</v>
      </c>
      <c r="V20" s="1008"/>
      <c r="W20" s="1008"/>
      <c r="Y20" s="1008"/>
      <c r="Z20" s="1008"/>
      <c r="AA20" s="1017"/>
      <c r="AB20" s="1008"/>
      <c r="AC20" s="1008"/>
      <c r="AD20" s="1008"/>
      <c r="AE20" s="1008"/>
      <c r="AF20" s="1008"/>
      <c r="AG20" s="1008"/>
      <c r="AH20" s="1008"/>
      <c r="AI20" s="1008"/>
      <c r="AJ20" s="1008"/>
    </row>
    <row r="21" spans="1:36" ht="15" customHeight="1">
      <c r="A21" s="1018"/>
      <c r="B21" s="1542" t="s">
        <v>3386</v>
      </c>
      <c r="C21" s="1542" t="s">
        <v>3643</v>
      </c>
      <c r="D21" s="1485" t="s">
        <v>3692</v>
      </c>
      <c r="E21" s="1013"/>
      <c r="F21" s="1013"/>
      <c r="G21" s="1014"/>
      <c r="H21" s="42" t="s">
        <v>68</v>
      </c>
      <c r="I21" s="43">
        <v>0</v>
      </c>
      <c r="J21" s="43">
        <v>0</v>
      </c>
      <c r="K21" s="43">
        <v>0</v>
      </c>
      <c r="L21" s="43">
        <v>0</v>
      </c>
      <c r="M21" s="694">
        <v>0</v>
      </c>
      <c r="N21" s="43">
        <v>0</v>
      </c>
      <c r="O21" s="43">
        <v>0.3</v>
      </c>
      <c r="P21" s="43">
        <v>0</v>
      </c>
      <c r="Q21" s="43">
        <v>0.3</v>
      </c>
      <c r="R21" s="43">
        <v>0</v>
      </c>
      <c r="S21" s="43">
        <v>0</v>
      </c>
      <c r="T21" s="43">
        <v>0.4</v>
      </c>
      <c r="U21" s="57">
        <f t="shared" si="2"/>
        <v>1</v>
      </c>
      <c r="V21" s="1051">
        <v>0.1</v>
      </c>
      <c r="W21" s="1072">
        <f>IF(OR(U22=0,V21=0),0,(U22/U21*V21))</f>
        <v>0.1</v>
      </c>
      <c r="Y21" s="1487" t="s">
        <v>3685</v>
      </c>
      <c r="Z21" s="1487" t="s">
        <v>3685</v>
      </c>
      <c r="AA21" s="1487" t="s">
        <v>3685</v>
      </c>
      <c r="AB21" s="1487" t="s">
        <v>3693</v>
      </c>
      <c r="AC21" s="1487" t="s">
        <v>3684</v>
      </c>
      <c r="AD21" s="1487" t="s">
        <v>3694</v>
      </c>
      <c r="AE21" s="1487" t="s">
        <v>3695</v>
      </c>
      <c r="AF21" s="1487" t="s">
        <v>3696</v>
      </c>
      <c r="AG21" s="1487" t="s">
        <v>3697</v>
      </c>
      <c r="AH21" s="1487" t="s">
        <v>3689</v>
      </c>
      <c r="AI21" s="1487" t="s">
        <v>3689</v>
      </c>
      <c r="AJ21" s="1487" t="s">
        <v>3698</v>
      </c>
    </row>
    <row r="22" spans="1:36" ht="15.75" customHeight="1">
      <c r="A22" s="1018"/>
      <c r="B22" s="1008"/>
      <c r="C22" s="1008"/>
      <c r="D22" s="1015"/>
      <c r="E22" s="1016"/>
      <c r="F22" s="1016"/>
      <c r="G22" s="1017"/>
      <c r="H22" s="120" t="s">
        <v>69</v>
      </c>
      <c r="I22" s="171">
        <v>0</v>
      </c>
      <c r="J22" s="171">
        <v>0</v>
      </c>
      <c r="K22" s="171">
        <v>0</v>
      </c>
      <c r="L22" s="171">
        <v>0</v>
      </c>
      <c r="M22" s="891">
        <v>0</v>
      </c>
      <c r="N22" s="171">
        <v>0</v>
      </c>
      <c r="O22" s="173">
        <v>0.3</v>
      </c>
      <c r="P22" s="171">
        <v>0</v>
      </c>
      <c r="Q22" s="173">
        <v>0.3</v>
      </c>
      <c r="R22" s="173">
        <v>0</v>
      </c>
      <c r="S22" s="173">
        <v>0</v>
      </c>
      <c r="T22" s="173">
        <v>0.4</v>
      </c>
      <c r="U22" s="144">
        <f t="shared" si="2"/>
        <v>1</v>
      </c>
      <c r="V22" s="1008"/>
      <c r="W22" s="1008"/>
      <c r="Y22" s="1008"/>
      <c r="Z22" s="1008"/>
      <c r="AA22" s="1008"/>
      <c r="AB22" s="1008"/>
      <c r="AC22" s="1008"/>
      <c r="AD22" s="1008"/>
      <c r="AE22" s="1008"/>
      <c r="AF22" s="1008"/>
      <c r="AG22" s="1008"/>
      <c r="AH22" s="1008"/>
      <c r="AI22" s="1008"/>
      <c r="AJ22" s="1008"/>
    </row>
    <row r="23" spans="1:36" ht="19.5" customHeight="1">
      <c r="A23" s="1018"/>
      <c r="B23" s="1542" t="s">
        <v>1659</v>
      </c>
      <c r="C23" s="1542" t="s">
        <v>3643</v>
      </c>
      <c r="D23" s="1065" t="s">
        <v>3699</v>
      </c>
      <c r="E23" s="1013"/>
      <c r="F23" s="1013"/>
      <c r="G23" s="1014"/>
      <c r="H23" s="42" t="s">
        <v>68</v>
      </c>
      <c r="I23" s="43">
        <v>0</v>
      </c>
      <c r="J23" s="43">
        <v>0</v>
      </c>
      <c r="K23" s="43">
        <v>0</v>
      </c>
      <c r="L23" s="43">
        <v>0</v>
      </c>
      <c r="M23" s="694">
        <v>0.33</v>
      </c>
      <c r="N23" s="43">
        <v>0</v>
      </c>
      <c r="O23" s="43">
        <v>0</v>
      </c>
      <c r="P23" s="43">
        <v>0.33</v>
      </c>
      <c r="Q23" s="43">
        <v>0</v>
      </c>
      <c r="R23" s="43">
        <v>0</v>
      </c>
      <c r="S23" s="43">
        <v>0</v>
      </c>
      <c r="T23" s="43">
        <v>0.34</v>
      </c>
      <c r="U23" s="57">
        <f t="shared" si="2"/>
        <v>1</v>
      </c>
      <c r="V23" s="1051">
        <v>0.1</v>
      </c>
      <c r="W23" s="1072">
        <f>IF(OR(U24=0,V23=0),0,(U24/U23*V23))</f>
        <v>0.1</v>
      </c>
      <c r="Y23" s="1487" t="s">
        <v>3685</v>
      </c>
      <c r="Z23" s="1487" t="s">
        <v>3687</v>
      </c>
      <c r="AA23" s="1487" t="s">
        <v>3700</v>
      </c>
      <c r="AB23" s="1487" t="s">
        <v>3684</v>
      </c>
      <c r="AC23" s="1487" t="s">
        <v>3701</v>
      </c>
      <c r="AD23" s="1487" t="s">
        <v>3684</v>
      </c>
      <c r="AE23" s="1487" t="s">
        <v>3684</v>
      </c>
      <c r="AF23" s="1487" t="s">
        <v>3702</v>
      </c>
      <c r="AG23" s="1487" t="s">
        <v>3684</v>
      </c>
      <c r="AH23" s="1487" t="s">
        <v>3703</v>
      </c>
      <c r="AI23" s="1487" t="s">
        <v>3689</v>
      </c>
      <c r="AJ23" s="1487" t="s">
        <v>3704</v>
      </c>
    </row>
    <row r="24" spans="1:36" ht="19.5" customHeight="1">
      <c r="A24" s="1008"/>
      <c r="B24" s="1008"/>
      <c r="C24" s="1008"/>
      <c r="D24" s="1015"/>
      <c r="E24" s="1016"/>
      <c r="F24" s="1016"/>
      <c r="G24" s="1017"/>
      <c r="H24" s="120" t="s">
        <v>69</v>
      </c>
      <c r="I24" s="171">
        <v>0</v>
      </c>
      <c r="J24" s="171">
        <v>0</v>
      </c>
      <c r="K24" s="171">
        <v>0</v>
      </c>
      <c r="L24" s="171">
        <v>0</v>
      </c>
      <c r="M24" s="891">
        <v>0.33</v>
      </c>
      <c r="N24" s="171">
        <v>0</v>
      </c>
      <c r="O24" s="171">
        <v>0</v>
      </c>
      <c r="P24" s="173">
        <v>0.33</v>
      </c>
      <c r="Q24" s="173">
        <v>0</v>
      </c>
      <c r="R24" s="173">
        <v>0</v>
      </c>
      <c r="S24" s="173">
        <v>0</v>
      </c>
      <c r="T24" s="173">
        <v>0.34</v>
      </c>
      <c r="U24" s="144">
        <f t="shared" si="2"/>
        <v>1</v>
      </c>
      <c r="V24" s="1008"/>
      <c r="W24" s="1008"/>
      <c r="Y24" s="1008"/>
      <c r="Z24" s="1008"/>
      <c r="AA24" s="1008"/>
      <c r="AB24" s="1008"/>
      <c r="AC24" s="1008"/>
      <c r="AD24" s="1008"/>
      <c r="AE24" s="1008"/>
      <c r="AF24" s="1008"/>
      <c r="AG24" s="1008"/>
      <c r="AH24" s="1008"/>
      <c r="AI24" s="1008"/>
      <c r="AJ24" s="1008"/>
    </row>
    <row r="25" spans="1:36" ht="18.75" customHeight="1">
      <c r="A25" s="35" t="s">
        <v>2</v>
      </c>
      <c r="B25" s="39" t="s">
        <v>1659</v>
      </c>
      <c r="C25" s="51"/>
      <c r="D25" s="35" t="s">
        <v>3</v>
      </c>
      <c r="E25" s="35" t="s">
        <v>4</v>
      </c>
      <c r="F25" s="35" t="s">
        <v>5</v>
      </c>
      <c r="G25" s="37" t="s">
        <v>6</v>
      </c>
      <c r="H25" s="35" t="s">
        <v>53</v>
      </c>
      <c r="I25" s="35" t="s">
        <v>54</v>
      </c>
      <c r="J25" s="35" t="s">
        <v>55</v>
      </c>
      <c r="K25" s="35" t="s">
        <v>56</v>
      </c>
      <c r="L25" s="35" t="s">
        <v>57</v>
      </c>
      <c r="M25" s="35" t="s">
        <v>58</v>
      </c>
      <c r="N25" s="35" t="s">
        <v>59</v>
      </c>
      <c r="O25" s="35" t="s">
        <v>60</v>
      </c>
      <c r="P25" s="35" t="s">
        <v>61</v>
      </c>
      <c r="Q25" s="35" t="s">
        <v>62</v>
      </c>
      <c r="R25" s="35" t="s">
        <v>63</v>
      </c>
      <c r="S25" s="35" t="s">
        <v>64</v>
      </c>
      <c r="T25" s="35" t="s">
        <v>65</v>
      </c>
      <c r="U25" s="35" t="s">
        <v>66</v>
      </c>
      <c r="V25" s="38" t="s">
        <v>52</v>
      </c>
      <c r="W25" s="40" t="s">
        <v>162</v>
      </c>
      <c r="Y25" s="117" t="s">
        <v>826</v>
      </c>
      <c r="Z25" s="117" t="s">
        <v>827</v>
      </c>
      <c r="AA25" s="117" t="s">
        <v>828</v>
      </c>
      <c r="AB25" s="117" t="s">
        <v>829</v>
      </c>
      <c r="AC25" s="117" t="s">
        <v>830</v>
      </c>
      <c r="AD25" s="117" t="s">
        <v>831</v>
      </c>
      <c r="AE25" s="117" t="s">
        <v>832</v>
      </c>
      <c r="AF25" s="117" t="s">
        <v>833</v>
      </c>
      <c r="AG25" s="117" t="s">
        <v>834</v>
      </c>
      <c r="AH25" s="117" t="s">
        <v>835</v>
      </c>
      <c r="AI25" s="117" t="s">
        <v>836</v>
      </c>
      <c r="AJ25" s="117" t="s">
        <v>837</v>
      </c>
    </row>
    <row r="26" spans="1:36" ht="34.5" customHeight="1">
      <c r="A26" s="1046" t="s">
        <v>3705</v>
      </c>
      <c r="B26" s="1542" t="s">
        <v>1659</v>
      </c>
      <c r="C26" s="1542" t="s">
        <v>3643</v>
      </c>
      <c r="D26" s="1046" t="s">
        <v>3644</v>
      </c>
      <c r="E26" s="1046">
        <v>100</v>
      </c>
      <c r="F26" s="1046" t="s">
        <v>3705</v>
      </c>
      <c r="G26" s="1046" t="s">
        <v>179</v>
      </c>
      <c r="H26" s="42" t="s">
        <v>68</v>
      </c>
      <c r="I26" s="43">
        <v>1.6E-2</v>
      </c>
      <c r="J26" s="43">
        <v>1.6E-2</v>
      </c>
      <c r="K26" s="43">
        <v>0.13800000000000001</v>
      </c>
      <c r="L26" s="43">
        <v>0.13800000000000001</v>
      </c>
      <c r="M26" s="43">
        <v>0.13800000000000001</v>
      </c>
      <c r="N26" s="43">
        <v>0.13800000000000001</v>
      </c>
      <c r="O26" s="43">
        <v>9.4E-2</v>
      </c>
      <c r="P26" s="43">
        <v>9.4E-2</v>
      </c>
      <c r="Q26" s="43">
        <v>9.4E-2</v>
      </c>
      <c r="R26" s="43">
        <v>9.4E-2</v>
      </c>
      <c r="S26" s="43">
        <v>0.02</v>
      </c>
      <c r="T26" s="43">
        <v>0.02</v>
      </c>
      <c r="U26" s="57">
        <f t="shared" ref="U26:U27" si="3">SUM(I26:T26)</f>
        <v>1</v>
      </c>
      <c r="V26" s="1051">
        <v>0.2</v>
      </c>
      <c r="W26" s="1052">
        <f>IF(OR(U27=0,V26=0),0,(U27/U26*V26))</f>
        <v>0.2</v>
      </c>
      <c r="Y26" s="1487" t="s">
        <v>3706</v>
      </c>
      <c r="Z26" s="1487" t="s">
        <v>3707</v>
      </c>
      <c r="AA26" s="1487" t="s">
        <v>3708</v>
      </c>
      <c r="AB26" s="1487" t="s">
        <v>3709</v>
      </c>
      <c r="AC26" s="1487" t="s">
        <v>3710</v>
      </c>
      <c r="AD26" s="1487" t="s">
        <v>3708</v>
      </c>
      <c r="AE26" s="1487" t="s">
        <v>3707</v>
      </c>
      <c r="AF26" s="1487" t="s">
        <v>3707</v>
      </c>
      <c r="AG26" s="1487" t="s">
        <v>3710</v>
      </c>
      <c r="AH26" s="1487" t="s">
        <v>3707</v>
      </c>
      <c r="AI26" s="1487" t="s">
        <v>3707</v>
      </c>
      <c r="AJ26" s="1487" t="s">
        <v>3711</v>
      </c>
    </row>
    <row r="27" spans="1:36" ht="34.5" customHeight="1">
      <c r="A27" s="1018"/>
      <c r="B27" s="1008"/>
      <c r="C27" s="1008"/>
      <c r="D27" s="1008"/>
      <c r="E27" s="1008"/>
      <c r="F27" s="1008"/>
      <c r="G27" s="1008"/>
      <c r="H27" s="120" t="s">
        <v>69</v>
      </c>
      <c r="I27" s="602">
        <v>1.6E-2</v>
      </c>
      <c r="J27" s="602">
        <v>1.6E-2</v>
      </c>
      <c r="K27" s="602">
        <v>0.13800000000000001</v>
      </c>
      <c r="L27" s="602">
        <v>0.13800000000000001</v>
      </c>
      <c r="M27" s="602">
        <v>0.13800000000000001</v>
      </c>
      <c r="N27" s="603">
        <v>0.13800000000000001</v>
      </c>
      <c r="O27" s="603">
        <v>9.4E-2</v>
      </c>
      <c r="P27" s="603">
        <v>9.4E-2</v>
      </c>
      <c r="Q27" s="603">
        <v>9.4E-2</v>
      </c>
      <c r="R27" s="603">
        <v>9.4E-2</v>
      </c>
      <c r="S27" s="603">
        <v>0.02</v>
      </c>
      <c r="T27" s="603">
        <v>0.02</v>
      </c>
      <c r="U27" s="144">
        <f t="shared" si="3"/>
        <v>1</v>
      </c>
      <c r="V27" s="1008"/>
      <c r="W27" s="1008"/>
      <c r="Y27" s="1008"/>
      <c r="Z27" s="1008"/>
      <c r="AA27" s="1008"/>
      <c r="AB27" s="1008"/>
      <c r="AC27" s="1008"/>
      <c r="AD27" s="1008"/>
      <c r="AE27" s="1008"/>
      <c r="AF27" s="1008"/>
      <c r="AG27" s="1008"/>
      <c r="AH27" s="1008"/>
      <c r="AI27" s="1008"/>
      <c r="AJ27" s="1008"/>
    </row>
    <row r="28" spans="1:36" ht="15.75" customHeight="1">
      <c r="A28" s="1018"/>
      <c r="B28" s="24"/>
      <c r="C28" s="24"/>
      <c r="D28" s="1097" t="s">
        <v>30</v>
      </c>
      <c r="E28" s="1010"/>
      <c r="F28" s="1010"/>
      <c r="G28" s="1010"/>
      <c r="H28" s="1010"/>
      <c r="I28" s="1010"/>
      <c r="J28" s="1010"/>
      <c r="K28" s="1010"/>
      <c r="L28" s="1010"/>
      <c r="M28" s="1010"/>
      <c r="N28" s="1010"/>
      <c r="O28" s="1010"/>
      <c r="P28" s="1010"/>
      <c r="Q28" s="1010"/>
      <c r="R28" s="1010"/>
      <c r="S28" s="1010"/>
      <c r="T28" s="1010"/>
      <c r="U28" s="1010"/>
      <c r="V28" s="1010"/>
      <c r="W28" s="1011"/>
      <c r="Y28" s="892"/>
      <c r="Z28" s="892"/>
      <c r="AA28" s="892"/>
      <c r="AB28" s="892"/>
      <c r="AC28" s="892"/>
      <c r="AD28" s="892"/>
      <c r="AE28" s="892"/>
      <c r="AF28" s="892"/>
      <c r="AG28" s="892"/>
      <c r="AH28" s="892"/>
      <c r="AI28" s="892"/>
      <c r="AJ28" s="892"/>
    </row>
    <row r="29" spans="1:36" ht="15" customHeight="1">
      <c r="A29" s="1018"/>
      <c r="B29" s="1542" t="s">
        <v>3712</v>
      </c>
      <c r="C29" s="1542" t="s">
        <v>3713</v>
      </c>
      <c r="D29" s="1065" t="s">
        <v>3714</v>
      </c>
      <c r="E29" s="1013"/>
      <c r="F29" s="1013"/>
      <c r="G29" s="1014"/>
      <c r="H29" s="42" t="s">
        <v>68</v>
      </c>
      <c r="I29" s="43">
        <v>0</v>
      </c>
      <c r="J29" s="43">
        <v>0</v>
      </c>
      <c r="K29" s="43">
        <v>0.12</v>
      </c>
      <c r="L29" s="43">
        <v>0.12</v>
      </c>
      <c r="M29" s="43">
        <v>0.12</v>
      </c>
      <c r="N29" s="43">
        <v>0.12</v>
      </c>
      <c r="O29" s="43">
        <v>0.13</v>
      </c>
      <c r="P29" s="43">
        <v>0.13</v>
      </c>
      <c r="Q29" s="43">
        <v>0.13</v>
      </c>
      <c r="R29" s="43">
        <v>0.13</v>
      </c>
      <c r="S29" s="43">
        <v>0</v>
      </c>
      <c r="T29" s="43">
        <v>0</v>
      </c>
      <c r="U29" s="57">
        <f t="shared" ref="U29:U34" si="4">SUM(I29:T29)</f>
        <v>1</v>
      </c>
      <c r="V29" s="1051">
        <v>0.6</v>
      </c>
      <c r="W29" s="1072">
        <f>IF(OR(U30=0,V29=0),0,(U30/U29*V29))</f>
        <v>0.6</v>
      </c>
      <c r="Y29" s="1487" t="s">
        <v>3687</v>
      </c>
      <c r="Z29" s="1487" t="s">
        <v>3715</v>
      </c>
      <c r="AA29" s="1487" t="s">
        <v>3716</v>
      </c>
      <c r="AB29" s="1487" t="s">
        <v>3717</v>
      </c>
      <c r="AC29" s="1487" t="s">
        <v>3718</v>
      </c>
      <c r="AD29" s="1545" t="s">
        <v>3719</v>
      </c>
      <c r="AE29" s="1487" t="s">
        <v>3720</v>
      </c>
      <c r="AF29" s="1487" t="s">
        <v>3721</v>
      </c>
      <c r="AG29" s="1487" t="s">
        <v>3722</v>
      </c>
      <c r="AH29" s="1487" t="s">
        <v>3723</v>
      </c>
      <c r="AI29" s="1487" t="s">
        <v>3691</v>
      </c>
      <c r="AJ29" s="1487" t="s">
        <v>3691</v>
      </c>
    </row>
    <row r="30" spans="1:36" ht="15.75" customHeight="1">
      <c r="A30" s="1018"/>
      <c r="B30" s="1008"/>
      <c r="C30" s="1008"/>
      <c r="D30" s="1015"/>
      <c r="E30" s="1016"/>
      <c r="F30" s="1016"/>
      <c r="G30" s="1017"/>
      <c r="H30" s="120" t="s">
        <v>69</v>
      </c>
      <c r="I30" s="171">
        <v>0</v>
      </c>
      <c r="J30" s="171">
        <v>0</v>
      </c>
      <c r="K30" s="171">
        <v>0.12</v>
      </c>
      <c r="L30" s="171">
        <v>0.12</v>
      </c>
      <c r="M30" s="171">
        <v>0.12</v>
      </c>
      <c r="N30" s="173">
        <v>0.12</v>
      </c>
      <c r="O30" s="173">
        <v>0.13</v>
      </c>
      <c r="P30" s="173">
        <v>0.13</v>
      </c>
      <c r="Q30" s="173">
        <v>0.13</v>
      </c>
      <c r="R30" s="173">
        <v>0.13</v>
      </c>
      <c r="S30" s="173">
        <v>0</v>
      </c>
      <c r="T30" s="173">
        <v>0</v>
      </c>
      <c r="U30" s="144">
        <f t="shared" si="4"/>
        <v>1</v>
      </c>
      <c r="V30" s="1008"/>
      <c r="W30" s="1008"/>
      <c r="Y30" s="1008"/>
      <c r="Z30" s="1008"/>
      <c r="AA30" s="1008"/>
      <c r="AB30" s="1008"/>
      <c r="AC30" s="1008"/>
      <c r="AD30" s="1017"/>
      <c r="AE30" s="1008"/>
      <c r="AF30" s="1008"/>
      <c r="AG30" s="1008"/>
      <c r="AH30" s="1008"/>
      <c r="AI30" s="1008"/>
      <c r="AJ30" s="1008"/>
    </row>
    <row r="31" spans="1:36" ht="15" customHeight="1">
      <c r="A31" s="1018"/>
      <c r="B31" s="1542" t="s">
        <v>1659</v>
      </c>
      <c r="C31" s="1542" t="s">
        <v>3713</v>
      </c>
      <c r="D31" s="1065" t="s">
        <v>3705</v>
      </c>
      <c r="E31" s="1013"/>
      <c r="F31" s="1013"/>
      <c r="G31" s="1014"/>
      <c r="H31" s="42" t="s">
        <v>68</v>
      </c>
      <c r="I31" s="43">
        <v>0</v>
      </c>
      <c r="J31" s="43">
        <v>0</v>
      </c>
      <c r="K31" s="111">
        <v>0.25</v>
      </c>
      <c r="L31" s="111">
        <v>0.25</v>
      </c>
      <c r="M31" s="111">
        <v>0.25</v>
      </c>
      <c r="N31" s="111">
        <v>0.25</v>
      </c>
      <c r="O31" s="43">
        <v>0</v>
      </c>
      <c r="P31" s="43">
        <v>0</v>
      </c>
      <c r="Q31" s="43">
        <v>0</v>
      </c>
      <c r="R31" s="111">
        <v>0</v>
      </c>
      <c r="S31" s="111">
        <v>0</v>
      </c>
      <c r="T31" s="43">
        <v>0</v>
      </c>
      <c r="U31" s="57">
        <f t="shared" si="4"/>
        <v>1</v>
      </c>
      <c r="V31" s="1051">
        <v>0.2</v>
      </c>
      <c r="W31" s="1072">
        <f>IF(OR(U32=0,V31=0),0,(U32/U31*V31))</f>
        <v>0.2</v>
      </c>
      <c r="Y31" s="1487" t="s">
        <v>3687</v>
      </c>
      <c r="Z31" s="1487" t="s">
        <v>3687</v>
      </c>
      <c r="AA31" s="1487" t="s">
        <v>3724</v>
      </c>
      <c r="AB31" s="1487" t="s">
        <v>3724</v>
      </c>
      <c r="AC31" s="1487" t="s">
        <v>3724</v>
      </c>
      <c r="AD31" s="1487" t="s">
        <v>3725</v>
      </c>
      <c r="AE31" s="1487" t="s">
        <v>3726</v>
      </c>
      <c r="AF31" s="1487" t="s">
        <v>3691</v>
      </c>
      <c r="AG31" s="1544" t="s">
        <v>3691</v>
      </c>
      <c r="AH31" s="1487" t="s">
        <v>3727</v>
      </c>
      <c r="AI31" s="1487" t="s">
        <v>3691</v>
      </c>
      <c r="AJ31" s="1487" t="s">
        <v>3691</v>
      </c>
    </row>
    <row r="32" spans="1:36" ht="15.75" customHeight="1">
      <c r="A32" s="1018"/>
      <c r="B32" s="1008"/>
      <c r="C32" s="1008"/>
      <c r="D32" s="1015"/>
      <c r="E32" s="1016"/>
      <c r="F32" s="1016"/>
      <c r="G32" s="1017"/>
      <c r="H32" s="120" t="s">
        <v>69</v>
      </c>
      <c r="I32" s="171">
        <v>0</v>
      </c>
      <c r="J32" s="171">
        <v>0</v>
      </c>
      <c r="K32" s="173">
        <v>0.25</v>
      </c>
      <c r="L32" s="173">
        <v>0.25</v>
      </c>
      <c r="M32" s="173">
        <v>0.25</v>
      </c>
      <c r="N32" s="173">
        <v>0.25</v>
      </c>
      <c r="O32" s="171">
        <v>0</v>
      </c>
      <c r="P32" s="171">
        <v>0</v>
      </c>
      <c r="Q32" s="173">
        <v>0</v>
      </c>
      <c r="R32" s="173">
        <v>0</v>
      </c>
      <c r="S32" s="173">
        <v>0</v>
      </c>
      <c r="T32" s="173">
        <v>0</v>
      </c>
      <c r="U32" s="144">
        <f t="shared" si="4"/>
        <v>1</v>
      </c>
      <c r="V32" s="1008"/>
      <c r="W32" s="1008"/>
      <c r="Y32" s="1008"/>
      <c r="Z32" s="1008"/>
      <c r="AA32" s="1008"/>
      <c r="AB32" s="1008"/>
      <c r="AC32" s="1008"/>
      <c r="AD32" s="1008"/>
      <c r="AE32" s="1008"/>
      <c r="AF32" s="1008"/>
      <c r="AG32" s="1017"/>
      <c r="AH32" s="1008"/>
      <c r="AI32" s="1008"/>
      <c r="AJ32" s="1008"/>
    </row>
    <row r="33" spans="1:36" ht="15.75" customHeight="1">
      <c r="A33" s="1018"/>
      <c r="B33" s="1542" t="s">
        <v>1659</v>
      </c>
      <c r="C33" s="1542" t="s">
        <v>3713</v>
      </c>
      <c r="D33" s="1065" t="s">
        <v>3728</v>
      </c>
      <c r="E33" s="1013"/>
      <c r="F33" s="1013"/>
      <c r="G33" s="1014"/>
      <c r="H33" s="42" t="s">
        <v>68</v>
      </c>
      <c r="I33" s="43">
        <v>0.08</v>
      </c>
      <c r="J33" s="43">
        <v>0.08</v>
      </c>
      <c r="K33" s="43">
        <v>0.08</v>
      </c>
      <c r="L33" s="43">
        <v>0.08</v>
      </c>
      <c r="M33" s="43">
        <v>0.08</v>
      </c>
      <c r="N33" s="43">
        <v>0.08</v>
      </c>
      <c r="O33" s="43">
        <v>0.08</v>
      </c>
      <c r="P33" s="43">
        <v>0.08</v>
      </c>
      <c r="Q33" s="43">
        <v>0.08</v>
      </c>
      <c r="R33" s="43">
        <v>0.08</v>
      </c>
      <c r="S33" s="43">
        <v>0.1</v>
      </c>
      <c r="T33" s="43">
        <v>0.1</v>
      </c>
      <c r="U33" s="57">
        <f t="shared" si="4"/>
        <v>0.99999999999999989</v>
      </c>
      <c r="V33" s="1051">
        <v>0.2</v>
      </c>
      <c r="W33" s="1072">
        <f>IF(OR(U34=0,V33=0),0,(U34/U33*V33))</f>
        <v>0.2</v>
      </c>
      <c r="Y33" s="1487" t="s">
        <v>3729</v>
      </c>
      <c r="Z33" s="1487" t="s">
        <v>3729</v>
      </c>
      <c r="AA33" s="1487" t="s">
        <v>3730</v>
      </c>
      <c r="AB33" s="1487" t="s">
        <v>3717</v>
      </c>
      <c r="AC33" s="1487" t="s">
        <v>3731</v>
      </c>
      <c r="AD33" s="1487" t="s">
        <v>3732</v>
      </c>
      <c r="AE33" s="1487" t="s">
        <v>3733</v>
      </c>
      <c r="AF33" s="1487" t="s">
        <v>3734</v>
      </c>
      <c r="AG33" s="1487" t="s">
        <v>3735</v>
      </c>
      <c r="AH33" s="1487" t="s">
        <v>3736</v>
      </c>
      <c r="AI33" s="1487" t="s">
        <v>3731</v>
      </c>
      <c r="AJ33" s="1487" t="s">
        <v>3731</v>
      </c>
    </row>
    <row r="34" spans="1:36" ht="29.25" customHeight="1">
      <c r="A34" s="1008"/>
      <c r="B34" s="1008"/>
      <c r="C34" s="1008"/>
      <c r="D34" s="1015"/>
      <c r="E34" s="1016"/>
      <c r="F34" s="1016"/>
      <c r="G34" s="1017"/>
      <c r="H34" s="120" t="s">
        <v>69</v>
      </c>
      <c r="I34" s="171">
        <v>0.08</v>
      </c>
      <c r="J34" s="171">
        <v>0.08</v>
      </c>
      <c r="K34" s="171">
        <v>0.08</v>
      </c>
      <c r="L34" s="171">
        <v>0.08</v>
      </c>
      <c r="M34" s="171">
        <v>0.08</v>
      </c>
      <c r="N34" s="173">
        <v>0.08</v>
      </c>
      <c r="O34" s="173">
        <v>0.08</v>
      </c>
      <c r="P34" s="173">
        <v>0.08</v>
      </c>
      <c r="Q34" s="173">
        <v>0.08</v>
      </c>
      <c r="R34" s="173">
        <v>0.08</v>
      </c>
      <c r="S34" s="173">
        <v>0.1</v>
      </c>
      <c r="T34" s="173">
        <v>0.1</v>
      </c>
      <c r="U34" s="144">
        <f t="shared" si="4"/>
        <v>0.99999999999999989</v>
      </c>
      <c r="V34" s="1008"/>
      <c r="W34" s="1008"/>
      <c r="Y34" s="1008"/>
      <c r="Z34" s="1008"/>
      <c r="AA34" s="1008"/>
      <c r="AB34" s="1008"/>
      <c r="AC34" s="1008"/>
      <c r="AD34" s="1008"/>
      <c r="AE34" s="1008"/>
      <c r="AF34" s="1008"/>
      <c r="AG34" s="1008"/>
      <c r="AH34" s="1008"/>
      <c r="AI34" s="1008"/>
      <c r="AJ34" s="1008"/>
    </row>
    <row r="35" spans="1:36" ht="16.5" customHeight="1">
      <c r="A35" s="35" t="s">
        <v>2</v>
      </c>
      <c r="B35" s="39" t="s">
        <v>3737</v>
      </c>
      <c r="C35" s="51"/>
      <c r="D35" s="35" t="s">
        <v>3</v>
      </c>
      <c r="E35" s="35" t="s">
        <v>4</v>
      </c>
      <c r="F35" s="35" t="s">
        <v>5</v>
      </c>
      <c r="G35" s="37" t="s">
        <v>6</v>
      </c>
      <c r="H35" s="35" t="s">
        <v>53</v>
      </c>
      <c r="I35" s="35" t="s">
        <v>54</v>
      </c>
      <c r="J35" s="35" t="s">
        <v>55</v>
      </c>
      <c r="K35" s="35" t="s">
        <v>56</v>
      </c>
      <c r="L35" s="35" t="s">
        <v>57</v>
      </c>
      <c r="M35" s="35" t="s">
        <v>58</v>
      </c>
      <c r="N35" s="35" t="s">
        <v>59</v>
      </c>
      <c r="O35" s="35" t="s">
        <v>60</v>
      </c>
      <c r="P35" s="35" t="s">
        <v>61</v>
      </c>
      <c r="Q35" s="35" t="s">
        <v>62</v>
      </c>
      <c r="R35" s="35" t="s">
        <v>63</v>
      </c>
      <c r="S35" s="35" t="s">
        <v>64</v>
      </c>
      <c r="T35" s="35" t="s">
        <v>65</v>
      </c>
      <c r="U35" s="35" t="s">
        <v>66</v>
      </c>
      <c r="V35" s="38" t="s">
        <v>52</v>
      </c>
      <c r="W35" s="40" t="s">
        <v>162</v>
      </c>
      <c r="Y35" s="117" t="s">
        <v>163</v>
      </c>
      <c r="Z35" s="117" t="s">
        <v>164</v>
      </c>
      <c r="AA35" s="117" t="s">
        <v>165</v>
      </c>
      <c r="AB35" s="117" t="s">
        <v>166</v>
      </c>
      <c r="AC35" s="117" t="s">
        <v>167</v>
      </c>
      <c r="AD35" s="117" t="s">
        <v>168</v>
      </c>
      <c r="AE35" s="117" t="s">
        <v>169</v>
      </c>
      <c r="AF35" s="117" t="s">
        <v>170</v>
      </c>
      <c r="AG35" s="117" t="s">
        <v>171</v>
      </c>
      <c r="AH35" s="117" t="s">
        <v>172</v>
      </c>
      <c r="AI35" s="117" t="s">
        <v>173</v>
      </c>
      <c r="AJ35" s="117" t="s">
        <v>174</v>
      </c>
    </row>
    <row r="36" spans="1:36" ht="37.5" customHeight="1">
      <c r="A36" s="1046" t="s">
        <v>3738</v>
      </c>
      <c r="B36" s="1542" t="s">
        <v>3386</v>
      </c>
      <c r="C36" s="1542" t="s">
        <v>3643</v>
      </c>
      <c r="D36" s="1046" t="s">
        <v>3644</v>
      </c>
      <c r="E36" s="1046">
        <v>100</v>
      </c>
      <c r="F36" s="1046" t="s">
        <v>3739</v>
      </c>
      <c r="G36" s="1046" t="s">
        <v>179</v>
      </c>
      <c r="H36" s="42" t="s">
        <v>68</v>
      </c>
      <c r="I36" s="43">
        <v>0</v>
      </c>
      <c r="J36" s="43">
        <v>0</v>
      </c>
      <c r="K36" s="43">
        <v>0</v>
      </c>
      <c r="L36" s="43">
        <v>0</v>
      </c>
      <c r="M36" s="43">
        <f t="shared" ref="M36:T36" si="5">M39*$V$39+M41*$V$41+M43*$V$43</f>
        <v>0.26400000000000001</v>
      </c>
      <c r="N36" s="43">
        <f t="shared" si="5"/>
        <v>0</v>
      </c>
      <c r="O36" s="43">
        <f t="shared" si="5"/>
        <v>0</v>
      </c>
      <c r="P36" s="43">
        <f t="shared" si="5"/>
        <v>0</v>
      </c>
      <c r="Q36" s="43">
        <f t="shared" si="5"/>
        <v>0</v>
      </c>
      <c r="R36" s="43">
        <f t="shared" si="5"/>
        <v>0.26400000000000001</v>
      </c>
      <c r="S36" s="43">
        <f t="shared" si="5"/>
        <v>0.372</v>
      </c>
      <c r="T36" s="43">
        <f t="shared" si="5"/>
        <v>0.1</v>
      </c>
      <c r="U36" s="57">
        <f t="shared" ref="U36:U37" si="6">SUM(I36:T36)</f>
        <v>1</v>
      </c>
      <c r="V36" s="1051">
        <v>0.1</v>
      </c>
      <c r="W36" s="1052">
        <f>IF(OR(U37=0,V36=0),0,(U37/U36*V36))</f>
        <v>5.2800000000000007E-2</v>
      </c>
      <c r="Y36" s="1487" t="s">
        <v>3684</v>
      </c>
      <c r="Z36" s="1487" t="s">
        <v>3684</v>
      </c>
      <c r="AA36" s="1487" t="s">
        <v>3684</v>
      </c>
      <c r="AB36" s="1487" t="s">
        <v>3684</v>
      </c>
      <c r="AC36" s="1487" t="s">
        <v>3740</v>
      </c>
      <c r="AD36" s="1487" t="s">
        <v>3687</v>
      </c>
      <c r="AE36" s="1487" t="s">
        <v>3684</v>
      </c>
      <c r="AF36" s="1487" t="s">
        <v>3684</v>
      </c>
      <c r="AG36" s="1487" t="s">
        <v>3684</v>
      </c>
      <c r="AH36" s="1487" t="s">
        <v>3741</v>
      </c>
      <c r="AI36" s="1487" t="s">
        <v>3742</v>
      </c>
      <c r="AJ36" s="1487" t="s">
        <v>3742</v>
      </c>
    </row>
    <row r="37" spans="1:36" ht="37.5" customHeight="1">
      <c r="A37" s="1018"/>
      <c r="B37" s="1008"/>
      <c r="C37" s="1008"/>
      <c r="D37" s="1008"/>
      <c r="E37" s="1008"/>
      <c r="F37" s="1008"/>
      <c r="G37" s="1008"/>
      <c r="H37" s="120" t="s">
        <v>69</v>
      </c>
      <c r="I37" s="602">
        <v>0</v>
      </c>
      <c r="J37" s="602">
        <v>0</v>
      </c>
      <c r="K37" s="602">
        <v>0</v>
      </c>
      <c r="L37" s="602">
        <v>0</v>
      </c>
      <c r="M37" s="602">
        <f t="shared" ref="M37:P37" si="7">M40*$V$39+M42*$V$41+M44*$V$43</f>
        <v>0.26400000000000001</v>
      </c>
      <c r="N37" s="602">
        <f t="shared" si="7"/>
        <v>0</v>
      </c>
      <c r="O37" s="602">
        <f t="shared" si="7"/>
        <v>0</v>
      </c>
      <c r="P37" s="602">
        <f t="shared" si="7"/>
        <v>0</v>
      </c>
      <c r="Q37" s="603">
        <v>0</v>
      </c>
      <c r="R37" s="603">
        <v>0.26400000000000001</v>
      </c>
      <c r="S37" s="603">
        <v>0</v>
      </c>
      <c r="T37" s="603">
        <v>0</v>
      </c>
      <c r="U37" s="144">
        <f t="shared" si="6"/>
        <v>0.52800000000000002</v>
      </c>
      <c r="V37" s="1008"/>
      <c r="W37" s="1008"/>
      <c r="Y37" s="1008"/>
      <c r="Z37" s="1008"/>
      <c r="AA37" s="1008"/>
      <c r="AB37" s="1008"/>
      <c r="AC37" s="1008"/>
      <c r="AD37" s="1008"/>
      <c r="AE37" s="1008"/>
      <c r="AF37" s="1008"/>
      <c r="AG37" s="1008"/>
      <c r="AH37" s="1008"/>
      <c r="AI37" s="1008"/>
      <c r="AJ37" s="1008"/>
    </row>
    <row r="38" spans="1:36" ht="15.75" customHeight="1">
      <c r="A38" s="1018"/>
      <c r="B38" s="24"/>
      <c r="C38" s="24"/>
      <c r="D38" s="1097" t="s">
        <v>30</v>
      </c>
      <c r="E38" s="1010"/>
      <c r="F38" s="1010"/>
      <c r="G38" s="1010"/>
      <c r="H38" s="1010"/>
      <c r="I38" s="1010"/>
      <c r="J38" s="1010"/>
      <c r="K38" s="1010"/>
      <c r="L38" s="1010"/>
      <c r="M38" s="1010"/>
      <c r="N38" s="1010"/>
      <c r="O38" s="1010"/>
      <c r="P38" s="1010"/>
      <c r="Q38" s="1010"/>
      <c r="R38" s="1010"/>
      <c r="S38" s="1010"/>
      <c r="T38" s="1010"/>
      <c r="U38" s="1010"/>
      <c r="V38" s="1010"/>
      <c r="W38" s="1011"/>
      <c r="Y38" s="125"/>
      <c r="Z38" s="125"/>
      <c r="AA38" s="125"/>
      <c r="AB38" s="125"/>
      <c r="AC38" s="125"/>
      <c r="AD38" s="125"/>
      <c r="AE38" s="125"/>
      <c r="AF38" s="125"/>
      <c r="AG38" s="125"/>
      <c r="AH38" s="125"/>
      <c r="AI38" s="125"/>
      <c r="AJ38" s="125"/>
    </row>
    <row r="39" spans="1:36" ht="15.75" customHeight="1">
      <c r="A39" s="1018"/>
      <c r="B39" s="1542" t="s">
        <v>3386</v>
      </c>
      <c r="C39" s="1542" t="s">
        <v>3643</v>
      </c>
      <c r="D39" s="1065" t="s">
        <v>3743</v>
      </c>
      <c r="E39" s="1013"/>
      <c r="F39" s="1013"/>
      <c r="G39" s="1014"/>
      <c r="H39" s="42" t="s">
        <v>68</v>
      </c>
      <c r="I39" s="43">
        <v>0</v>
      </c>
      <c r="J39" s="43">
        <v>0</v>
      </c>
      <c r="K39" s="43">
        <v>0</v>
      </c>
      <c r="L39" s="43">
        <v>0</v>
      </c>
      <c r="M39" s="43">
        <v>0.33</v>
      </c>
      <c r="N39" s="43">
        <v>0</v>
      </c>
      <c r="O39" s="43">
        <v>0</v>
      </c>
      <c r="P39" s="43">
        <v>0</v>
      </c>
      <c r="Q39" s="43">
        <v>0</v>
      </c>
      <c r="R39" s="43">
        <v>0.33</v>
      </c>
      <c r="S39" s="43">
        <v>0.34</v>
      </c>
      <c r="T39" s="43">
        <v>0</v>
      </c>
      <c r="U39" s="57">
        <f t="shared" ref="U39:U44" si="8">SUM(I39:T39)</f>
        <v>1</v>
      </c>
      <c r="V39" s="1051">
        <v>0.4</v>
      </c>
      <c r="W39" s="1072">
        <f>IF(OR(U40=0,V39=0),0,(U40/U39*V39))</f>
        <v>0.26400000000000001</v>
      </c>
      <c r="Y39" s="1487" t="s">
        <v>3744</v>
      </c>
      <c r="Z39" s="1487" t="s">
        <v>3687</v>
      </c>
      <c r="AA39" s="1487" t="s">
        <v>3687</v>
      </c>
      <c r="AB39" s="1487" t="s">
        <v>3685</v>
      </c>
      <c r="AC39" s="1487" t="s">
        <v>3724</v>
      </c>
      <c r="AD39" s="1487" t="s">
        <v>3715</v>
      </c>
      <c r="AE39" s="1487" t="s">
        <v>3684</v>
      </c>
      <c r="AF39" s="1487" t="s">
        <v>3684</v>
      </c>
      <c r="AG39" s="1487" t="s">
        <v>3684</v>
      </c>
      <c r="AH39" s="1487" t="s">
        <v>3745</v>
      </c>
      <c r="AI39" s="1487" t="s">
        <v>3746</v>
      </c>
      <c r="AJ39" s="1487" t="s">
        <v>3746</v>
      </c>
    </row>
    <row r="40" spans="1:36" ht="15.75" customHeight="1">
      <c r="A40" s="1018"/>
      <c r="B40" s="1008"/>
      <c r="C40" s="1008"/>
      <c r="D40" s="1015"/>
      <c r="E40" s="1016"/>
      <c r="F40" s="1016"/>
      <c r="G40" s="1017"/>
      <c r="H40" s="120" t="s">
        <v>69</v>
      </c>
      <c r="I40" s="171">
        <v>0</v>
      </c>
      <c r="J40" s="171">
        <v>0</v>
      </c>
      <c r="K40" s="171">
        <v>0</v>
      </c>
      <c r="L40" s="171">
        <v>0</v>
      </c>
      <c r="M40" s="171">
        <v>0.33</v>
      </c>
      <c r="N40" s="171">
        <v>0</v>
      </c>
      <c r="O40" s="171">
        <v>0</v>
      </c>
      <c r="P40" s="171">
        <v>0</v>
      </c>
      <c r="Q40" s="173">
        <v>0</v>
      </c>
      <c r="R40" s="173">
        <v>0.33</v>
      </c>
      <c r="S40" s="173">
        <v>0</v>
      </c>
      <c r="T40" s="173">
        <v>0</v>
      </c>
      <c r="U40" s="144">
        <f t="shared" si="8"/>
        <v>0.66</v>
      </c>
      <c r="V40" s="1008"/>
      <c r="W40" s="1008"/>
      <c r="Y40" s="1008"/>
      <c r="Z40" s="1008"/>
      <c r="AA40" s="1008"/>
      <c r="AB40" s="1008"/>
      <c r="AC40" s="1008"/>
      <c r="AD40" s="1008"/>
      <c r="AE40" s="1008"/>
      <c r="AF40" s="1008"/>
      <c r="AG40" s="1008"/>
      <c r="AH40" s="1008"/>
      <c r="AI40" s="1008"/>
      <c r="AJ40" s="1008"/>
    </row>
    <row r="41" spans="1:36" ht="15.75" customHeight="1">
      <c r="A41" s="1018"/>
      <c r="B41" s="1542" t="s">
        <v>3386</v>
      </c>
      <c r="C41" s="1542" t="s">
        <v>3643</v>
      </c>
      <c r="D41" s="1065" t="s">
        <v>3747</v>
      </c>
      <c r="E41" s="1013"/>
      <c r="F41" s="1013"/>
      <c r="G41" s="1014"/>
      <c r="H41" s="42" t="s">
        <v>68</v>
      </c>
      <c r="I41" s="43">
        <v>0</v>
      </c>
      <c r="J41" s="43">
        <v>0</v>
      </c>
      <c r="K41" s="43">
        <v>0</v>
      </c>
      <c r="L41" s="43">
        <v>0</v>
      </c>
      <c r="M41" s="43">
        <v>0.33</v>
      </c>
      <c r="N41" s="43">
        <v>0</v>
      </c>
      <c r="O41" s="43">
        <v>0</v>
      </c>
      <c r="P41" s="43">
        <v>0</v>
      </c>
      <c r="Q41" s="43">
        <v>0</v>
      </c>
      <c r="R41" s="43">
        <v>0.33</v>
      </c>
      <c r="S41" s="43">
        <v>0.34</v>
      </c>
      <c r="T41" s="43">
        <v>0</v>
      </c>
      <c r="U41" s="57">
        <f t="shared" si="8"/>
        <v>1</v>
      </c>
      <c r="V41" s="1051">
        <v>0.4</v>
      </c>
      <c r="W41" s="1072">
        <f>IF(OR(U42=0,V41=0),0,(U42/U41*V41))</f>
        <v>0.26400000000000001</v>
      </c>
      <c r="Y41" s="1487" t="s">
        <v>3748</v>
      </c>
      <c r="Z41" s="1487" t="s">
        <v>3749</v>
      </c>
      <c r="AA41" s="1487" t="s">
        <v>3749</v>
      </c>
      <c r="AB41" s="1487" t="s">
        <v>3687</v>
      </c>
      <c r="AC41" s="1487" t="s">
        <v>3724</v>
      </c>
      <c r="AD41" s="1487" t="s">
        <v>3694</v>
      </c>
      <c r="AE41" s="1487" t="s">
        <v>3684</v>
      </c>
      <c r="AF41" s="1487" t="s">
        <v>3684</v>
      </c>
      <c r="AG41" s="1487" t="s">
        <v>3684</v>
      </c>
      <c r="AH41" s="1487" t="s">
        <v>3750</v>
      </c>
      <c r="AI41" s="1487" t="s">
        <v>3751</v>
      </c>
      <c r="AJ41" s="1487" t="s">
        <v>3751</v>
      </c>
    </row>
    <row r="42" spans="1:36" ht="15.75" customHeight="1">
      <c r="A42" s="1018"/>
      <c r="B42" s="1008"/>
      <c r="C42" s="1008"/>
      <c r="D42" s="1015"/>
      <c r="E42" s="1016"/>
      <c r="F42" s="1016"/>
      <c r="G42" s="1017"/>
      <c r="H42" s="120" t="s">
        <v>69</v>
      </c>
      <c r="I42" s="171">
        <v>0</v>
      </c>
      <c r="J42" s="171">
        <v>0</v>
      </c>
      <c r="K42" s="171">
        <v>0</v>
      </c>
      <c r="L42" s="171">
        <v>0</v>
      </c>
      <c r="M42" s="171">
        <v>0.33</v>
      </c>
      <c r="N42" s="171">
        <v>0</v>
      </c>
      <c r="O42" s="171">
        <v>0</v>
      </c>
      <c r="P42" s="171">
        <v>0</v>
      </c>
      <c r="Q42" s="173">
        <v>0</v>
      </c>
      <c r="R42" s="173">
        <v>0.33</v>
      </c>
      <c r="S42" s="173">
        <v>0</v>
      </c>
      <c r="T42" s="173">
        <v>0</v>
      </c>
      <c r="U42" s="144">
        <f t="shared" si="8"/>
        <v>0.66</v>
      </c>
      <c r="V42" s="1008"/>
      <c r="W42" s="1008"/>
      <c r="Y42" s="1008"/>
      <c r="Z42" s="1008"/>
      <c r="AA42" s="1008"/>
      <c r="AB42" s="1008"/>
      <c r="AC42" s="1008"/>
      <c r="AD42" s="1008"/>
      <c r="AE42" s="1008"/>
      <c r="AF42" s="1008"/>
      <c r="AG42" s="1008"/>
      <c r="AH42" s="1008"/>
      <c r="AI42" s="1008"/>
      <c r="AJ42" s="1008"/>
    </row>
    <row r="43" spans="1:36" ht="15.75" customHeight="1">
      <c r="A43" s="1018"/>
      <c r="B43" s="1542" t="s">
        <v>3386</v>
      </c>
      <c r="C43" s="1542" t="s">
        <v>3643</v>
      </c>
      <c r="D43" s="1065" t="s">
        <v>3752</v>
      </c>
      <c r="E43" s="1013"/>
      <c r="F43" s="1013"/>
      <c r="G43" s="1014"/>
      <c r="H43" s="42" t="s">
        <v>68</v>
      </c>
      <c r="I43" s="43">
        <v>0</v>
      </c>
      <c r="J43" s="43">
        <v>0</v>
      </c>
      <c r="K43" s="43">
        <v>0</v>
      </c>
      <c r="L43" s="43">
        <v>0</v>
      </c>
      <c r="M43" s="43">
        <v>0</v>
      </c>
      <c r="N43" s="43">
        <v>0</v>
      </c>
      <c r="O43" s="43">
        <v>0</v>
      </c>
      <c r="P43" s="43">
        <v>0</v>
      </c>
      <c r="Q43" s="43">
        <v>0</v>
      </c>
      <c r="R43" s="43">
        <v>0</v>
      </c>
      <c r="S43" s="43">
        <v>0.5</v>
      </c>
      <c r="T43" s="43">
        <v>0.5</v>
      </c>
      <c r="U43" s="57">
        <f t="shared" si="8"/>
        <v>1</v>
      </c>
      <c r="V43" s="1051">
        <v>0.2</v>
      </c>
      <c r="W43" s="1072">
        <f>IF(OR(U44=0,V43=0),0,(U44/U43*V43))</f>
        <v>0</v>
      </c>
      <c r="Y43" s="1487" t="s">
        <v>3749</v>
      </c>
      <c r="Z43" s="1487" t="s">
        <v>3749</v>
      </c>
      <c r="AA43" s="1487" t="s">
        <v>3749</v>
      </c>
      <c r="AB43" s="1487" t="s">
        <v>3687</v>
      </c>
      <c r="AC43" s="1487" t="s">
        <v>3684</v>
      </c>
      <c r="AD43" s="1487" t="s">
        <v>3694</v>
      </c>
      <c r="AE43" s="1487" t="s">
        <v>3684</v>
      </c>
      <c r="AF43" s="1487" t="s">
        <v>3684</v>
      </c>
      <c r="AG43" s="1487" t="s">
        <v>3684</v>
      </c>
      <c r="AH43" s="1487" t="s">
        <v>3684</v>
      </c>
      <c r="AI43" s="1487" t="s">
        <v>3751</v>
      </c>
      <c r="AJ43" s="1487" t="s">
        <v>3751</v>
      </c>
    </row>
    <row r="44" spans="1:36" ht="15.75" customHeight="1">
      <c r="A44" s="1008"/>
      <c r="B44" s="1008"/>
      <c r="C44" s="1008"/>
      <c r="D44" s="1015"/>
      <c r="E44" s="1016"/>
      <c r="F44" s="1016"/>
      <c r="G44" s="1017"/>
      <c r="H44" s="120" t="s">
        <v>69</v>
      </c>
      <c r="I44" s="171">
        <v>0</v>
      </c>
      <c r="J44" s="171">
        <v>0</v>
      </c>
      <c r="K44" s="171">
        <v>0</v>
      </c>
      <c r="L44" s="171">
        <v>0</v>
      </c>
      <c r="M44" s="171">
        <v>0</v>
      </c>
      <c r="N44" s="171">
        <v>0</v>
      </c>
      <c r="O44" s="171">
        <v>0</v>
      </c>
      <c r="P44" s="171">
        <v>0</v>
      </c>
      <c r="Q44" s="173">
        <v>0</v>
      </c>
      <c r="R44" s="173">
        <v>0</v>
      </c>
      <c r="S44" s="173">
        <v>0</v>
      </c>
      <c r="T44" s="173">
        <v>0</v>
      </c>
      <c r="U44" s="144">
        <f t="shared" si="8"/>
        <v>0</v>
      </c>
      <c r="V44" s="1008"/>
      <c r="W44" s="1008"/>
      <c r="Y44" s="1008"/>
      <c r="Z44" s="1008"/>
      <c r="AA44" s="1008"/>
      <c r="AB44" s="1008"/>
      <c r="AC44" s="1008"/>
      <c r="AD44" s="1008"/>
      <c r="AE44" s="1008"/>
      <c r="AF44" s="1008"/>
      <c r="AG44" s="1008"/>
      <c r="AH44" s="1008"/>
      <c r="AI44" s="1008"/>
      <c r="AJ44" s="1008"/>
    </row>
    <row r="45" spans="1:36" ht="15.75" customHeight="1">
      <c r="A45" s="74"/>
      <c r="B45" s="74"/>
      <c r="C45" s="74"/>
      <c r="D45" s="74"/>
      <c r="E45" s="74"/>
      <c r="F45" s="74"/>
      <c r="G45" s="74"/>
      <c r="H45" s="74"/>
      <c r="I45" s="74"/>
      <c r="J45" s="74"/>
      <c r="K45" s="74"/>
      <c r="L45" s="74"/>
      <c r="M45" s="74"/>
      <c r="N45" s="74"/>
      <c r="O45" s="74"/>
      <c r="P45" s="74"/>
      <c r="Q45" s="74"/>
      <c r="R45" s="74"/>
      <c r="S45" s="74"/>
      <c r="T45" s="74"/>
      <c r="U45" s="74"/>
      <c r="V45" s="74"/>
      <c r="W45" s="74"/>
    </row>
    <row r="46" spans="1:36" ht="15.75" customHeight="1">
      <c r="B46" s="74"/>
      <c r="C46" s="74"/>
      <c r="M46" s="22"/>
      <c r="N46" s="22"/>
      <c r="O46" s="22"/>
      <c r="P46" s="22"/>
      <c r="Q46" s="22"/>
      <c r="R46" s="22"/>
      <c r="S46" s="22"/>
      <c r="T46" s="22"/>
    </row>
    <row r="47" spans="1:36" ht="15.75" customHeight="1">
      <c r="B47" s="74"/>
      <c r="C47" s="74"/>
      <c r="M47" s="893"/>
      <c r="N47" s="893"/>
      <c r="O47" s="893"/>
      <c r="P47" s="893"/>
      <c r="Q47" s="893"/>
      <c r="R47" s="893"/>
      <c r="S47" s="893"/>
      <c r="T47" s="893"/>
      <c r="U47" s="22"/>
    </row>
    <row r="48" spans="1:36" ht="15.75" customHeight="1">
      <c r="B48" s="74"/>
      <c r="C48" s="74"/>
    </row>
    <row r="49" spans="2:3" ht="15.75" customHeight="1">
      <c r="B49" s="74"/>
      <c r="C49" s="74"/>
    </row>
    <row r="50" spans="2:3" ht="15.75" customHeight="1">
      <c r="B50" s="74"/>
      <c r="C50" s="74"/>
    </row>
    <row r="51" spans="2:3" ht="15.75" customHeight="1">
      <c r="B51" s="74"/>
      <c r="C51" s="74"/>
    </row>
    <row r="52" spans="2:3" ht="15.75" customHeight="1">
      <c r="B52" s="74"/>
      <c r="C52" s="74"/>
    </row>
    <row r="53" spans="2:3" ht="15.75" customHeight="1">
      <c r="B53" s="74"/>
      <c r="C53" s="74"/>
    </row>
    <row r="54" spans="2:3" ht="15.75" customHeight="1">
      <c r="B54" s="74"/>
      <c r="C54" s="74"/>
    </row>
    <row r="55" spans="2:3" ht="15.75" customHeight="1">
      <c r="B55" s="74"/>
      <c r="C55" s="74"/>
    </row>
    <row r="56" spans="2:3" ht="15.75" customHeight="1">
      <c r="B56" s="74"/>
      <c r="C56" s="74"/>
    </row>
    <row r="57" spans="2:3" ht="15.75" customHeight="1">
      <c r="B57" s="74"/>
      <c r="C57" s="74"/>
    </row>
    <row r="58" spans="2:3" ht="15.75" customHeight="1">
      <c r="B58" s="74"/>
      <c r="C58" s="74"/>
    </row>
    <row r="59" spans="2:3" ht="15.75" customHeight="1">
      <c r="B59" s="74"/>
      <c r="C59" s="74"/>
    </row>
    <row r="60" spans="2:3" ht="15.75" customHeight="1">
      <c r="B60" s="74"/>
      <c r="C60" s="74"/>
    </row>
    <row r="61" spans="2:3" ht="15.75" customHeight="1">
      <c r="B61" s="74"/>
      <c r="C61" s="74"/>
    </row>
    <row r="62" spans="2:3" ht="15.75" customHeight="1">
      <c r="B62" s="74"/>
      <c r="C62" s="74"/>
    </row>
    <row r="63" spans="2:3" ht="15.75" customHeight="1">
      <c r="B63" s="74"/>
      <c r="C63" s="74"/>
    </row>
    <row r="64" spans="2:3" ht="15.75" customHeight="1">
      <c r="B64" s="74"/>
      <c r="C64" s="74"/>
    </row>
    <row r="65" spans="2:3" ht="15.75" customHeight="1">
      <c r="B65" s="74"/>
      <c r="C65" s="74"/>
    </row>
    <row r="66" spans="2:3" ht="15.75" customHeight="1">
      <c r="B66" s="74"/>
      <c r="C66" s="74"/>
    </row>
    <row r="67" spans="2:3" ht="15.75" customHeight="1">
      <c r="B67" s="74"/>
      <c r="C67" s="74"/>
    </row>
    <row r="68" spans="2:3" ht="15.75" customHeight="1">
      <c r="B68" s="74"/>
      <c r="C68" s="74"/>
    </row>
    <row r="69" spans="2:3" ht="15.75" customHeight="1">
      <c r="B69" s="74"/>
      <c r="C69" s="74"/>
    </row>
    <row r="70" spans="2:3" ht="15.75" customHeight="1">
      <c r="B70" s="74"/>
      <c r="C70" s="74"/>
    </row>
    <row r="71" spans="2:3" ht="15.75" customHeight="1">
      <c r="B71" s="74"/>
      <c r="C71" s="74"/>
    </row>
    <row r="72" spans="2:3" ht="15.75" customHeight="1">
      <c r="B72" s="74"/>
      <c r="C72" s="74"/>
    </row>
    <row r="73" spans="2:3" ht="15.75" customHeight="1">
      <c r="B73" s="74"/>
      <c r="C73" s="74"/>
    </row>
    <row r="74" spans="2:3" ht="15.75" customHeight="1">
      <c r="B74" s="74"/>
      <c r="C74" s="74"/>
    </row>
    <row r="75" spans="2:3" ht="15.75" customHeight="1">
      <c r="B75" s="74"/>
      <c r="C75" s="74"/>
    </row>
    <row r="76" spans="2:3" ht="15.75" customHeight="1">
      <c r="B76" s="74"/>
      <c r="C76" s="74"/>
    </row>
    <row r="77" spans="2:3" ht="15.75" customHeight="1">
      <c r="B77" s="74"/>
      <c r="C77" s="74"/>
    </row>
    <row r="78" spans="2:3" ht="15.75" customHeight="1">
      <c r="B78" s="74"/>
      <c r="C78" s="74"/>
    </row>
    <row r="79" spans="2:3" ht="15.75" customHeight="1">
      <c r="B79" s="74"/>
      <c r="C79" s="74"/>
    </row>
    <row r="80" spans="2:3" ht="15.75" customHeight="1">
      <c r="B80" s="74"/>
      <c r="C80" s="74"/>
    </row>
    <row r="81" spans="2:3" ht="15.75" customHeight="1">
      <c r="B81" s="74"/>
      <c r="C81" s="74"/>
    </row>
    <row r="82" spans="2:3" ht="15.75" customHeight="1">
      <c r="B82" s="74"/>
      <c r="C82" s="74"/>
    </row>
    <row r="83" spans="2:3" ht="15.75" customHeight="1">
      <c r="B83" s="74"/>
      <c r="C83" s="74"/>
    </row>
    <row r="84" spans="2:3" ht="15.75" customHeight="1">
      <c r="B84" s="74"/>
      <c r="C84" s="74"/>
    </row>
    <row r="85" spans="2:3" ht="15.75" customHeight="1">
      <c r="B85" s="74"/>
      <c r="C85" s="74"/>
    </row>
    <row r="86" spans="2:3" ht="15.75" customHeight="1">
      <c r="B86" s="74"/>
      <c r="C86" s="74"/>
    </row>
    <row r="87" spans="2:3" ht="15.75" customHeight="1">
      <c r="B87" s="74"/>
      <c r="C87" s="74"/>
    </row>
    <row r="88" spans="2:3" ht="15.75" customHeight="1">
      <c r="B88" s="74"/>
      <c r="C88" s="74"/>
    </row>
    <row r="89" spans="2:3" ht="15.75" customHeight="1">
      <c r="B89" s="74"/>
      <c r="C89" s="74"/>
    </row>
    <row r="90" spans="2:3" ht="15.75" customHeight="1">
      <c r="B90" s="74"/>
      <c r="C90" s="74"/>
    </row>
    <row r="91" spans="2:3" ht="15.75" customHeight="1">
      <c r="B91" s="74"/>
      <c r="C91" s="74"/>
    </row>
    <row r="92" spans="2:3" ht="15.75" customHeight="1">
      <c r="B92" s="74"/>
      <c r="C92" s="74"/>
    </row>
    <row r="93" spans="2:3" ht="15.75" customHeight="1">
      <c r="B93" s="74"/>
      <c r="C93" s="74"/>
    </row>
    <row r="94" spans="2:3" ht="15.75" customHeight="1">
      <c r="B94" s="74"/>
      <c r="C94" s="74"/>
    </row>
    <row r="95" spans="2:3" ht="15.75" customHeight="1">
      <c r="B95" s="74"/>
      <c r="C95" s="74"/>
    </row>
    <row r="96" spans="2:3" ht="15.75" customHeight="1">
      <c r="B96" s="74"/>
      <c r="C96" s="74"/>
    </row>
    <row r="97" spans="2:3" ht="15.75" customHeight="1">
      <c r="B97" s="74"/>
      <c r="C97" s="74"/>
    </row>
    <row r="98" spans="2:3" ht="15.75" customHeight="1">
      <c r="B98" s="74"/>
      <c r="C98" s="74"/>
    </row>
    <row r="99" spans="2:3" ht="15.75" customHeight="1">
      <c r="B99" s="74"/>
      <c r="C99" s="74"/>
    </row>
    <row r="100" spans="2:3" ht="15.75" customHeight="1">
      <c r="B100" s="74"/>
      <c r="C100" s="74"/>
    </row>
    <row r="101" spans="2:3" ht="15.75" customHeight="1">
      <c r="B101" s="74"/>
      <c r="C101" s="74"/>
    </row>
    <row r="102" spans="2:3" ht="15.75" customHeight="1">
      <c r="B102" s="74"/>
      <c r="C102" s="74"/>
    </row>
    <row r="103" spans="2:3" ht="15.75" customHeight="1">
      <c r="B103" s="74"/>
      <c r="C103" s="74"/>
    </row>
    <row r="104" spans="2:3" ht="15.75" customHeight="1">
      <c r="B104" s="74"/>
      <c r="C104" s="74"/>
    </row>
    <row r="105" spans="2:3" ht="15.75" customHeight="1">
      <c r="B105" s="74"/>
      <c r="C105" s="74"/>
    </row>
    <row r="106" spans="2:3" ht="15.75" customHeight="1">
      <c r="B106" s="74"/>
      <c r="C106" s="74"/>
    </row>
    <row r="107" spans="2:3" ht="15.75" customHeight="1">
      <c r="B107" s="74"/>
      <c r="C107" s="74"/>
    </row>
    <row r="108" spans="2:3" ht="15.75" customHeight="1">
      <c r="B108" s="74"/>
      <c r="C108" s="74"/>
    </row>
    <row r="109" spans="2:3" ht="15.75" customHeight="1">
      <c r="B109" s="74"/>
      <c r="C109" s="74"/>
    </row>
    <row r="110" spans="2:3" ht="15.75" customHeight="1">
      <c r="B110" s="74"/>
      <c r="C110" s="74"/>
    </row>
    <row r="111" spans="2:3" ht="15.75" customHeight="1">
      <c r="B111" s="74"/>
      <c r="C111" s="74"/>
    </row>
    <row r="112" spans="2:3" ht="15.75" customHeight="1">
      <c r="B112" s="74"/>
      <c r="C112" s="74"/>
    </row>
    <row r="113" spans="2:3" ht="15.75" customHeight="1">
      <c r="B113" s="74"/>
      <c r="C113" s="74"/>
    </row>
    <row r="114" spans="2:3" ht="15.75" customHeight="1">
      <c r="B114" s="74"/>
      <c r="C114" s="74"/>
    </row>
    <row r="115" spans="2:3" ht="15.75" customHeight="1">
      <c r="B115" s="74"/>
      <c r="C115" s="74"/>
    </row>
    <row r="116" spans="2:3" ht="15.75" customHeight="1">
      <c r="B116" s="74"/>
      <c r="C116" s="74"/>
    </row>
    <row r="117" spans="2:3" ht="15.75" customHeight="1">
      <c r="B117" s="74"/>
      <c r="C117" s="74"/>
    </row>
    <row r="118" spans="2:3" ht="15.75" customHeight="1">
      <c r="B118" s="74"/>
      <c r="C118" s="74"/>
    </row>
    <row r="119" spans="2:3" ht="15.75" customHeight="1">
      <c r="B119" s="74"/>
      <c r="C119" s="74"/>
    </row>
    <row r="120" spans="2:3" ht="15.75" customHeight="1">
      <c r="B120" s="74"/>
      <c r="C120" s="74"/>
    </row>
    <row r="121" spans="2:3" ht="15.75" customHeight="1">
      <c r="B121" s="74"/>
      <c r="C121" s="74"/>
    </row>
    <row r="122" spans="2:3" ht="15.75" customHeight="1">
      <c r="B122" s="74"/>
      <c r="C122" s="74"/>
    </row>
    <row r="123" spans="2:3" ht="15.75" customHeight="1">
      <c r="B123" s="74"/>
      <c r="C123" s="74"/>
    </row>
    <row r="124" spans="2:3" ht="15.75" customHeight="1">
      <c r="B124" s="74"/>
      <c r="C124" s="74"/>
    </row>
    <row r="125" spans="2:3" ht="15.75" customHeight="1">
      <c r="B125" s="74"/>
      <c r="C125" s="74"/>
    </row>
    <row r="126" spans="2:3" ht="15.75" customHeight="1">
      <c r="B126" s="74"/>
      <c r="C126" s="74"/>
    </row>
    <row r="127" spans="2:3" ht="15.75" customHeight="1">
      <c r="B127" s="74"/>
      <c r="C127" s="74"/>
    </row>
    <row r="128" spans="2:3" ht="15.75" customHeight="1">
      <c r="B128" s="74"/>
      <c r="C128" s="74"/>
    </row>
    <row r="129" spans="2:3" ht="15.75" customHeight="1">
      <c r="B129" s="74"/>
      <c r="C129" s="74"/>
    </row>
    <row r="130" spans="2:3" ht="15.75" customHeight="1">
      <c r="B130" s="74"/>
      <c r="C130" s="74"/>
    </row>
    <row r="131" spans="2:3" ht="15.75" customHeight="1">
      <c r="B131" s="74"/>
      <c r="C131" s="74"/>
    </row>
    <row r="132" spans="2:3" ht="15.75" customHeight="1">
      <c r="B132" s="74"/>
      <c r="C132" s="74"/>
    </row>
    <row r="133" spans="2:3" ht="15.75" customHeight="1">
      <c r="B133" s="74"/>
      <c r="C133" s="74"/>
    </row>
    <row r="134" spans="2:3" ht="15.75" customHeight="1">
      <c r="B134" s="74"/>
      <c r="C134" s="74"/>
    </row>
    <row r="135" spans="2:3" ht="15.75" customHeight="1">
      <c r="B135" s="74"/>
      <c r="C135" s="74"/>
    </row>
    <row r="136" spans="2:3" ht="15.75" customHeight="1">
      <c r="B136" s="74"/>
      <c r="C136" s="74"/>
    </row>
    <row r="137" spans="2:3" ht="15.75" customHeight="1">
      <c r="B137" s="74"/>
      <c r="C137" s="74"/>
    </row>
    <row r="138" spans="2:3" ht="15.75" customHeight="1">
      <c r="B138" s="74"/>
      <c r="C138" s="74"/>
    </row>
    <row r="139" spans="2:3" ht="15.75" customHeight="1">
      <c r="B139" s="74"/>
      <c r="C139" s="74"/>
    </row>
    <row r="140" spans="2:3" ht="15.75" customHeight="1">
      <c r="B140" s="74"/>
      <c r="C140" s="74"/>
    </row>
    <row r="141" spans="2:3" ht="15.75" customHeight="1">
      <c r="B141" s="74"/>
      <c r="C141" s="74"/>
    </row>
    <row r="142" spans="2:3" ht="15.75" customHeight="1">
      <c r="B142" s="74"/>
      <c r="C142" s="74"/>
    </row>
    <row r="143" spans="2:3" ht="15.75" customHeight="1">
      <c r="B143" s="74"/>
      <c r="C143" s="74"/>
    </row>
    <row r="144" spans="2:3" ht="15.75" customHeight="1">
      <c r="B144" s="74"/>
      <c r="C144" s="74"/>
    </row>
    <row r="145" spans="2:3" ht="15.75" customHeight="1">
      <c r="B145" s="74"/>
      <c r="C145" s="74"/>
    </row>
    <row r="146" spans="2:3" ht="15.75" customHeight="1">
      <c r="B146" s="74"/>
      <c r="C146" s="74"/>
    </row>
    <row r="147" spans="2:3" ht="15.75" customHeight="1">
      <c r="B147" s="74"/>
      <c r="C147" s="74"/>
    </row>
    <row r="148" spans="2:3" ht="15.75" customHeight="1">
      <c r="B148" s="74"/>
      <c r="C148" s="74"/>
    </row>
    <row r="149" spans="2:3" ht="15.75" customHeight="1">
      <c r="B149" s="74"/>
      <c r="C149" s="74"/>
    </row>
    <row r="150" spans="2:3" ht="15.75" customHeight="1">
      <c r="B150" s="74"/>
      <c r="C150" s="74"/>
    </row>
    <row r="151" spans="2:3" ht="15.75" customHeight="1">
      <c r="B151" s="74"/>
      <c r="C151" s="74"/>
    </row>
    <row r="152" spans="2:3" ht="15.75" customHeight="1">
      <c r="B152" s="74"/>
      <c r="C152" s="74"/>
    </row>
    <row r="153" spans="2:3" ht="15.75" customHeight="1">
      <c r="B153" s="74"/>
      <c r="C153" s="74"/>
    </row>
    <row r="154" spans="2:3" ht="15.75" customHeight="1">
      <c r="B154" s="74"/>
      <c r="C154" s="74"/>
    </row>
    <row r="155" spans="2:3" ht="15.75" customHeight="1">
      <c r="B155" s="74"/>
      <c r="C155" s="74"/>
    </row>
    <row r="156" spans="2:3" ht="15.75" customHeight="1">
      <c r="B156" s="74"/>
      <c r="C156" s="74"/>
    </row>
    <row r="157" spans="2:3" ht="15.75" customHeight="1">
      <c r="B157" s="74"/>
      <c r="C157" s="74"/>
    </row>
    <row r="158" spans="2:3" ht="15.75" customHeight="1">
      <c r="B158" s="74"/>
      <c r="C158" s="74"/>
    </row>
    <row r="159" spans="2:3" ht="15.75" customHeight="1">
      <c r="B159" s="74"/>
      <c r="C159" s="74"/>
    </row>
    <row r="160" spans="2:3" ht="15.75" customHeight="1">
      <c r="B160" s="74"/>
      <c r="C160" s="74"/>
    </row>
    <row r="161" spans="2:3" ht="15.75" customHeight="1">
      <c r="B161" s="74"/>
      <c r="C161" s="74"/>
    </row>
    <row r="162" spans="2:3" ht="15.75" customHeight="1">
      <c r="B162" s="74"/>
      <c r="C162" s="74"/>
    </row>
    <row r="163" spans="2:3" ht="15.75" customHeight="1">
      <c r="B163" s="74"/>
      <c r="C163" s="74"/>
    </row>
    <row r="164" spans="2:3" ht="15.75" customHeight="1">
      <c r="B164" s="74"/>
      <c r="C164" s="74"/>
    </row>
    <row r="165" spans="2:3" ht="15.75" customHeight="1">
      <c r="B165" s="74"/>
      <c r="C165" s="74"/>
    </row>
    <row r="166" spans="2:3" ht="15.75" customHeight="1">
      <c r="B166" s="74"/>
      <c r="C166" s="74"/>
    </row>
    <row r="167" spans="2:3" ht="15.75" customHeight="1">
      <c r="B167" s="74"/>
      <c r="C167" s="74"/>
    </row>
    <row r="168" spans="2:3" ht="15.75" customHeight="1">
      <c r="B168" s="74"/>
      <c r="C168" s="74"/>
    </row>
    <row r="169" spans="2:3" ht="15.75" customHeight="1">
      <c r="B169" s="74"/>
      <c r="C169" s="74"/>
    </row>
    <row r="170" spans="2:3" ht="15.75" customHeight="1">
      <c r="B170" s="74"/>
      <c r="C170" s="74"/>
    </row>
    <row r="171" spans="2:3" ht="15.75" customHeight="1">
      <c r="B171" s="74"/>
      <c r="C171" s="74"/>
    </row>
    <row r="172" spans="2:3" ht="15.75" customHeight="1">
      <c r="B172" s="74"/>
      <c r="C172" s="74"/>
    </row>
    <row r="173" spans="2:3" ht="15.75" customHeight="1">
      <c r="B173" s="74"/>
      <c r="C173" s="74"/>
    </row>
    <row r="174" spans="2:3" ht="15.75" customHeight="1">
      <c r="B174" s="74"/>
      <c r="C174" s="74"/>
    </row>
    <row r="175" spans="2:3" ht="15.75" customHeight="1">
      <c r="B175" s="74"/>
      <c r="C175" s="74"/>
    </row>
    <row r="176" spans="2:3" ht="15.75" customHeight="1">
      <c r="B176" s="74"/>
      <c r="C176" s="74"/>
    </row>
    <row r="177" spans="2:3" ht="15.75" customHeight="1">
      <c r="B177" s="74"/>
      <c r="C177" s="74"/>
    </row>
    <row r="178" spans="2:3" ht="15.75" customHeight="1">
      <c r="B178" s="74"/>
      <c r="C178" s="74"/>
    </row>
    <row r="179" spans="2:3" ht="15.75" customHeight="1">
      <c r="B179" s="74"/>
      <c r="C179" s="74"/>
    </row>
    <row r="180" spans="2:3" ht="15.75" customHeight="1">
      <c r="B180" s="74"/>
      <c r="C180" s="74"/>
    </row>
    <row r="181" spans="2:3" ht="15.75" customHeight="1">
      <c r="B181" s="74"/>
      <c r="C181" s="74"/>
    </row>
    <row r="182" spans="2:3" ht="15.75" customHeight="1">
      <c r="B182" s="74"/>
      <c r="C182" s="74"/>
    </row>
    <row r="183" spans="2:3" ht="15.75" customHeight="1">
      <c r="B183" s="74"/>
      <c r="C183" s="74"/>
    </row>
    <row r="184" spans="2:3" ht="15.75" customHeight="1">
      <c r="B184" s="74"/>
      <c r="C184" s="74"/>
    </row>
    <row r="185" spans="2:3" ht="15.75" customHeight="1">
      <c r="B185" s="74"/>
      <c r="C185" s="74"/>
    </row>
    <row r="186" spans="2:3" ht="15.75" customHeight="1">
      <c r="B186" s="74"/>
      <c r="C186" s="74"/>
    </row>
    <row r="187" spans="2:3" ht="15.75" customHeight="1">
      <c r="B187" s="74"/>
      <c r="C187" s="74"/>
    </row>
    <row r="188" spans="2:3" ht="15.75" customHeight="1">
      <c r="B188" s="74"/>
      <c r="C188" s="74"/>
    </row>
    <row r="189" spans="2:3" ht="15.75" customHeight="1">
      <c r="B189" s="74"/>
      <c r="C189" s="74"/>
    </row>
    <row r="190" spans="2:3" ht="15.75" customHeight="1">
      <c r="B190" s="74"/>
      <c r="C190" s="74"/>
    </row>
    <row r="191" spans="2:3" ht="15.75" customHeight="1">
      <c r="B191" s="74"/>
      <c r="C191" s="74"/>
    </row>
    <row r="192" spans="2:3" ht="15.75" customHeight="1">
      <c r="B192" s="74"/>
      <c r="C192" s="74"/>
    </row>
    <row r="193" spans="2:3" ht="15.75" customHeight="1">
      <c r="B193" s="74"/>
      <c r="C193" s="74"/>
    </row>
    <row r="194" spans="2:3" ht="15.75" customHeight="1">
      <c r="B194" s="74"/>
      <c r="C194" s="74"/>
    </row>
    <row r="195" spans="2:3" ht="15.75" customHeight="1">
      <c r="B195" s="74"/>
      <c r="C195" s="74"/>
    </row>
    <row r="196" spans="2:3" ht="15.75" customHeight="1">
      <c r="B196" s="74"/>
      <c r="C196" s="74"/>
    </row>
    <row r="197" spans="2:3" ht="15.75" customHeight="1">
      <c r="B197" s="74"/>
      <c r="C197" s="74"/>
    </row>
    <row r="198" spans="2:3" ht="15.75" customHeight="1">
      <c r="B198" s="74"/>
      <c r="C198" s="74"/>
    </row>
    <row r="199" spans="2:3" ht="15.75" customHeight="1">
      <c r="B199" s="74"/>
      <c r="C199" s="74"/>
    </row>
    <row r="200" spans="2:3" ht="15.75" customHeight="1">
      <c r="B200" s="74"/>
      <c r="C200" s="74"/>
    </row>
    <row r="201" spans="2:3" ht="15.75" customHeight="1">
      <c r="B201" s="74"/>
      <c r="C201" s="74"/>
    </row>
    <row r="202" spans="2:3" ht="15.75" customHeight="1">
      <c r="B202" s="74"/>
      <c r="C202" s="74"/>
    </row>
    <row r="203" spans="2:3" ht="15.75" customHeight="1">
      <c r="B203" s="74"/>
      <c r="C203" s="74"/>
    </row>
    <row r="204" spans="2:3" ht="15.75" customHeight="1">
      <c r="B204" s="74"/>
      <c r="C204" s="74"/>
    </row>
    <row r="205" spans="2:3" ht="15.75" customHeight="1">
      <c r="B205" s="74"/>
      <c r="C205" s="74"/>
    </row>
    <row r="206" spans="2:3" ht="15.75" customHeight="1">
      <c r="B206" s="74"/>
      <c r="C206" s="74"/>
    </row>
    <row r="207" spans="2:3" ht="15.75" customHeight="1">
      <c r="B207" s="74"/>
      <c r="C207" s="74"/>
    </row>
    <row r="208" spans="2:3" ht="15.75" customHeight="1">
      <c r="B208" s="74"/>
      <c r="C208" s="74"/>
    </row>
    <row r="209" spans="2:3" ht="15.75" customHeight="1">
      <c r="B209" s="74"/>
      <c r="C209" s="74"/>
    </row>
    <row r="210" spans="2:3" ht="15.75" customHeight="1">
      <c r="B210" s="74"/>
      <c r="C210" s="74"/>
    </row>
    <row r="211" spans="2:3" ht="15.75" customHeight="1">
      <c r="B211" s="74"/>
      <c r="C211" s="74"/>
    </row>
    <row r="212" spans="2:3" ht="15.75" customHeight="1">
      <c r="B212" s="74"/>
      <c r="C212" s="74"/>
    </row>
    <row r="213" spans="2:3" ht="15.75" customHeight="1">
      <c r="B213" s="74"/>
      <c r="C213" s="74"/>
    </row>
    <row r="214" spans="2:3" ht="15.75" customHeight="1">
      <c r="B214" s="74"/>
      <c r="C214" s="74"/>
    </row>
    <row r="215" spans="2:3" ht="15.75" customHeight="1">
      <c r="B215" s="74"/>
      <c r="C215" s="74"/>
    </row>
    <row r="216" spans="2:3" ht="15.75" customHeight="1">
      <c r="B216" s="74"/>
      <c r="C216" s="74"/>
    </row>
    <row r="217" spans="2:3" ht="15.75" customHeight="1">
      <c r="B217" s="74"/>
      <c r="C217" s="74"/>
    </row>
    <row r="218" spans="2:3" ht="15.75" customHeight="1">
      <c r="B218" s="74"/>
      <c r="C218" s="74"/>
    </row>
    <row r="219" spans="2:3" ht="15.75" customHeight="1">
      <c r="B219" s="74"/>
      <c r="C219" s="74"/>
    </row>
    <row r="220" spans="2:3" ht="15.75" customHeight="1">
      <c r="B220" s="74"/>
      <c r="C220" s="74"/>
    </row>
    <row r="221" spans="2:3" ht="15.75" customHeight="1">
      <c r="B221" s="74"/>
      <c r="C221" s="74"/>
    </row>
    <row r="222" spans="2:3" ht="15.75" customHeight="1">
      <c r="B222" s="74"/>
      <c r="C222" s="74"/>
    </row>
    <row r="223" spans="2:3" ht="15.75" customHeight="1">
      <c r="B223" s="74"/>
      <c r="C223" s="74"/>
    </row>
    <row r="224" spans="2:3" ht="15.75" customHeight="1">
      <c r="B224" s="74"/>
      <c r="C224" s="74"/>
    </row>
    <row r="225" spans="2:3" ht="15.75" customHeight="1">
      <c r="B225" s="74"/>
      <c r="C225" s="74"/>
    </row>
    <row r="226" spans="2:3" ht="15.75" customHeight="1">
      <c r="B226" s="74"/>
      <c r="C226" s="74"/>
    </row>
    <row r="227" spans="2:3" ht="15.75" customHeight="1">
      <c r="B227" s="74"/>
      <c r="C227" s="74"/>
    </row>
    <row r="228" spans="2:3" ht="15.75" customHeight="1">
      <c r="B228" s="74"/>
      <c r="C228" s="74"/>
    </row>
    <row r="229" spans="2:3" ht="15.75" customHeight="1">
      <c r="B229" s="74"/>
      <c r="C229" s="74"/>
    </row>
    <row r="230" spans="2:3" ht="15.75" customHeight="1">
      <c r="B230" s="74"/>
      <c r="C230" s="74"/>
    </row>
    <row r="231" spans="2:3" ht="15.75" customHeight="1">
      <c r="B231" s="74"/>
      <c r="C231" s="74"/>
    </row>
    <row r="232" spans="2:3" ht="15.75" customHeight="1">
      <c r="B232" s="74"/>
      <c r="C232" s="74"/>
    </row>
    <row r="233" spans="2:3" ht="15.75" customHeight="1">
      <c r="B233" s="74"/>
      <c r="C233" s="74"/>
    </row>
    <row r="234" spans="2:3" ht="15.75" customHeight="1">
      <c r="B234" s="74"/>
      <c r="C234" s="74"/>
    </row>
    <row r="235" spans="2:3" ht="15.75" customHeight="1">
      <c r="B235" s="74"/>
      <c r="C235" s="74"/>
    </row>
    <row r="236" spans="2:3" ht="15.75" customHeight="1">
      <c r="B236" s="74"/>
      <c r="C236" s="74"/>
    </row>
    <row r="237" spans="2:3" ht="15.75" customHeight="1">
      <c r="B237" s="74"/>
      <c r="C237" s="74"/>
    </row>
    <row r="238" spans="2:3" ht="15.75" customHeight="1">
      <c r="B238" s="74"/>
      <c r="C238" s="74"/>
    </row>
    <row r="239" spans="2:3" ht="15.75" customHeight="1">
      <c r="B239" s="74"/>
      <c r="C239" s="74"/>
    </row>
    <row r="240" spans="2:3" ht="15.75" customHeight="1">
      <c r="B240" s="74"/>
      <c r="C240" s="74"/>
    </row>
    <row r="241" spans="2:3" ht="15.75" customHeight="1">
      <c r="B241" s="74"/>
      <c r="C241" s="74"/>
    </row>
    <row r="242" spans="2:3" ht="15.75" customHeight="1">
      <c r="B242" s="74"/>
      <c r="C242" s="74"/>
    </row>
    <row r="243" spans="2:3" ht="15.75" customHeight="1">
      <c r="B243" s="74"/>
      <c r="C243" s="74"/>
    </row>
    <row r="244" spans="2:3" ht="15.75" customHeight="1">
      <c r="B244" s="74"/>
      <c r="C244" s="74"/>
    </row>
    <row r="245" spans="2:3" ht="15.75" customHeight="1">
      <c r="B245" s="74"/>
      <c r="C245" s="74"/>
    </row>
    <row r="246" spans="2:3" ht="15.75" customHeight="1">
      <c r="B246" s="74"/>
      <c r="C246" s="74"/>
    </row>
    <row r="247" spans="2:3" ht="15.75" customHeight="1">
      <c r="B247" s="74"/>
      <c r="C247" s="74"/>
    </row>
    <row r="248" spans="2:3" ht="15.75" customHeight="1">
      <c r="B248" s="74"/>
      <c r="C248" s="74"/>
    </row>
    <row r="249" spans="2:3" ht="15.75" customHeight="1">
      <c r="B249" s="74"/>
      <c r="C249" s="74"/>
    </row>
    <row r="250" spans="2:3" ht="15.75" customHeight="1">
      <c r="B250" s="74"/>
      <c r="C250" s="74"/>
    </row>
    <row r="251" spans="2:3" ht="15.75" customHeight="1">
      <c r="B251" s="74"/>
      <c r="C251" s="74"/>
    </row>
    <row r="252" spans="2:3" ht="15.75" customHeight="1">
      <c r="B252" s="74"/>
      <c r="C252" s="74"/>
    </row>
    <row r="253" spans="2:3" ht="15.75" customHeight="1">
      <c r="B253" s="74"/>
      <c r="C253" s="74"/>
    </row>
    <row r="254" spans="2:3" ht="15.75" customHeight="1">
      <c r="B254" s="74"/>
      <c r="C254" s="74"/>
    </row>
    <row r="255" spans="2:3" ht="15.75" customHeight="1">
      <c r="B255" s="74"/>
      <c r="C255" s="74"/>
    </row>
    <row r="256" spans="2:3" ht="15.75" customHeight="1">
      <c r="B256" s="74"/>
      <c r="C256" s="74"/>
    </row>
    <row r="257" spans="2:3" ht="15.75" customHeight="1">
      <c r="B257" s="74"/>
      <c r="C257" s="74"/>
    </row>
    <row r="258" spans="2:3" ht="15.75" customHeight="1">
      <c r="B258" s="74"/>
      <c r="C258" s="74"/>
    </row>
    <row r="259" spans="2:3" ht="15.75" customHeight="1">
      <c r="B259" s="74"/>
      <c r="C259" s="74"/>
    </row>
    <row r="260" spans="2:3" ht="15.75" customHeight="1">
      <c r="B260" s="74"/>
      <c r="C260" s="74"/>
    </row>
    <row r="261" spans="2:3" ht="15.75" customHeight="1">
      <c r="B261" s="74"/>
      <c r="C261" s="74"/>
    </row>
    <row r="262" spans="2:3" ht="15.75" customHeight="1">
      <c r="B262" s="74"/>
      <c r="C262" s="74"/>
    </row>
    <row r="263" spans="2:3" ht="15.75" customHeight="1">
      <c r="B263" s="74"/>
      <c r="C263" s="74"/>
    </row>
    <row r="264" spans="2:3" ht="15.75" customHeight="1">
      <c r="B264" s="74"/>
      <c r="C264" s="74"/>
    </row>
    <row r="265" spans="2:3" ht="15.75" customHeight="1">
      <c r="B265" s="74"/>
      <c r="C265" s="74"/>
    </row>
    <row r="266" spans="2:3" ht="15.75" customHeight="1">
      <c r="B266" s="74"/>
      <c r="C266" s="74"/>
    </row>
    <row r="267" spans="2:3" ht="15.75" customHeight="1">
      <c r="B267" s="74"/>
      <c r="C267" s="74"/>
    </row>
    <row r="268" spans="2:3" ht="15.75" customHeight="1">
      <c r="B268" s="74"/>
      <c r="C268" s="74"/>
    </row>
    <row r="269" spans="2:3" ht="15.75" customHeight="1">
      <c r="B269" s="74"/>
      <c r="C269" s="74"/>
    </row>
    <row r="270" spans="2:3" ht="15.75" customHeight="1">
      <c r="B270" s="74"/>
      <c r="C270" s="74"/>
    </row>
    <row r="271" spans="2:3" ht="15.75" customHeight="1">
      <c r="B271" s="74"/>
      <c r="C271" s="74"/>
    </row>
    <row r="272" spans="2:3" ht="15.75" customHeight="1">
      <c r="B272" s="74"/>
      <c r="C272" s="74"/>
    </row>
    <row r="273" spans="2:3" ht="15.75" customHeight="1">
      <c r="B273" s="74"/>
      <c r="C273" s="74"/>
    </row>
    <row r="274" spans="2:3" ht="15.75" customHeight="1">
      <c r="B274" s="74"/>
      <c r="C274" s="74"/>
    </row>
    <row r="275" spans="2:3" ht="15.75" customHeight="1">
      <c r="B275" s="74"/>
      <c r="C275" s="74"/>
    </row>
    <row r="276" spans="2:3" ht="15.75" customHeight="1">
      <c r="B276" s="74"/>
      <c r="C276" s="74"/>
    </row>
    <row r="277" spans="2:3" ht="15.75" customHeight="1">
      <c r="B277" s="74"/>
      <c r="C277" s="74"/>
    </row>
    <row r="278" spans="2:3" ht="15.75" customHeight="1">
      <c r="B278" s="74"/>
      <c r="C278" s="74"/>
    </row>
    <row r="279" spans="2:3" ht="15.75" customHeight="1">
      <c r="B279" s="74"/>
      <c r="C279" s="74"/>
    </row>
    <row r="280" spans="2:3" ht="15.75" customHeight="1">
      <c r="B280" s="74"/>
      <c r="C280" s="74"/>
    </row>
    <row r="281" spans="2:3" ht="15.75" customHeight="1">
      <c r="B281" s="74"/>
      <c r="C281" s="74"/>
    </row>
    <row r="282" spans="2:3" ht="15.75" customHeight="1">
      <c r="B282" s="74"/>
      <c r="C282" s="74"/>
    </row>
    <row r="283" spans="2:3" ht="15.75" customHeight="1">
      <c r="B283" s="74"/>
      <c r="C283" s="74"/>
    </row>
    <row r="284" spans="2:3" ht="15.75" customHeight="1">
      <c r="B284" s="74"/>
      <c r="C284" s="74"/>
    </row>
    <row r="285" spans="2:3" ht="15.75" customHeight="1">
      <c r="B285" s="74"/>
      <c r="C285" s="74"/>
    </row>
    <row r="286" spans="2:3" ht="15.75" customHeight="1">
      <c r="B286" s="74"/>
      <c r="C286" s="74"/>
    </row>
    <row r="287" spans="2:3" ht="15.75" customHeight="1">
      <c r="B287" s="74"/>
      <c r="C287" s="74"/>
    </row>
    <row r="288" spans="2:3" ht="15.75" customHeight="1">
      <c r="B288" s="74"/>
      <c r="C288" s="74"/>
    </row>
    <row r="289" spans="2:3" ht="15.75" customHeight="1">
      <c r="B289" s="74"/>
      <c r="C289" s="74"/>
    </row>
    <row r="290" spans="2:3" ht="15.75" customHeight="1">
      <c r="B290" s="74"/>
      <c r="C290" s="74"/>
    </row>
    <row r="291" spans="2:3" ht="15.75" customHeight="1">
      <c r="B291" s="74"/>
      <c r="C291" s="74"/>
    </row>
    <row r="292" spans="2:3" ht="15.75" customHeight="1">
      <c r="B292" s="74"/>
      <c r="C292" s="74"/>
    </row>
    <row r="293" spans="2:3" ht="15.75" customHeight="1">
      <c r="B293" s="74"/>
      <c r="C293" s="74"/>
    </row>
    <row r="294" spans="2:3" ht="15.75" customHeight="1">
      <c r="B294" s="74"/>
      <c r="C294" s="74"/>
    </row>
    <row r="295" spans="2:3" ht="15.75" customHeight="1">
      <c r="B295" s="74"/>
      <c r="C295" s="74"/>
    </row>
    <row r="296" spans="2:3" ht="15.75" customHeight="1">
      <c r="B296" s="74"/>
      <c r="C296" s="74"/>
    </row>
    <row r="297" spans="2:3" ht="15.75" customHeight="1">
      <c r="B297" s="74"/>
      <c r="C297" s="74"/>
    </row>
    <row r="298" spans="2:3" ht="15.75" customHeight="1">
      <c r="B298" s="74"/>
      <c r="C298" s="74"/>
    </row>
    <row r="299" spans="2:3" ht="15.75" customHeight="1">
      <c r="B299" s="74"/>
      <c r="C299" s="74"/>
    </row>
    <row r="300" spans="2:3" ht="15.75" customHeight="1">
      <c r="B300" s="74"/>
      <c r="C300" s="74"/>
    </row>
    <row r="301" spans="2:3" ht="15.75" customHeight="1">
      <c r="B301" s="74"/>
      <c r="C301" s="74"/>
    </row>
    <row r="302" spans="2:3" ht="15.75" customHeight="1">
      <c r="B302" s="74"/>
      <c r="C302" s="74"/>
    </row>
    <row r="303" spans="2:3" ht="15.75" customHeight="1">
      <c r="B303" s="74"/>
      <c r="C303" s="74"/>
    </row>
    <row r="304" spans="2:3" ht="15.75" customHeight="1">
      <c r="B304" s="74"/>
      <c r="C304" s="74"/>
    </row>
    <row r="305" spans="2:3" ht="15.75" customHeight="1">
      <c r="B305" s="74"/>
      <c r="C305" s="74"/>
    </row>
    <row r="306" spans="2:3" ht="15.75" customHeight="1">
      <c r="B306" s="74"/>
      <c r="C306" s="74"/>
    </row>
    <row r="307" spans="2:3" ht="15.75" customHeight="1">
      <c r="B307" s="74"/>
      <c r="C307" s="74"/>
    </row>
    <row r="308" spans="2:3" ht="15.75" customHeight="1">
      <c r="B308" s="74"/>
      <c r="C308" s="74"/>
    </row>
    <row r="309" spans="2:3" ht="15.75" customHeight="1">
      <c r="B309" s="74"/>
      <c r="C309" s="74"/>
    </row>
    <row r="310" spans="2:3" ht="15.75" customHeight="1">
      <c r="B310" s="74"/>
      <c r="C310" s="74"/>
    </row>
    <row r="311" spans="2:3" ht="15.75" customHeight="1">
      <c r="B311" s="74"/>
      <c r="C311" s="74"/>
    </row>
    <row r="312" spans="2:3" ht="15.75" customHeight="1">
      <c r="B312" s="74"/>
      <c r="C312" s="74"/>
    </row>
    <row r="313" spans="2:3" ht="15.75" customHeight="1">
      <c r="B313" s="74"/>
      <c r="C313" s="74"/>
    </row>
    <row r="314" spans="2:3" ht="15.75" customHeight="1">
      <c r="B314" s="74"/>
      <c r="C314" s="74"/>
    </row>
    <row r="315" spans="2:3" ht="15.75" customHeight="1">
      <c r="B315" s="74"/>
      <c r="C315" s="74"/>
    </row>
    <row r="316" spans="2:3" ht="15.75" customHeight="1">
      <c r="B316" s="74"/>
      <c r="C316" s="74"/>
    </row>
    <row r="317" spans="2:3" ht="15.75" customHeight="1">
      <c r="B317" s="74"/>
      <c r="C317" s="74"/>
    </row>
    <row r="318" spans="2:3" ht="15.75" customHeight="1">
      <c r="B318" s="74"/>
      <c r="C318" s="74"/>
    </row>
    <row r="319" spans="2:3" ht="15.75" customHeight="1">
      <c r="B319" s="74"/>
      <c r="C319" s="74"/>
    </row>
    <row r="320" spans="2:3" ht="15.75" customHeight="1">
      <c r="B320" s="74"/>
      <c r="C320" s="74"/>
    </row>
    <row r="321" spans="2:3" ht="15.75" customHeight="1">
      <c r="B321" s="74"/>
      <c r="C321" s="74"/>
    </row>
    <row r="322" spans="2:3" ht="15.75" customHeight="1">
      <c r="B322" s="74"/>
      <c r="C322" s="74"/>
    </row>
    <row r="323" spans="2:3" ht="15.75" customHeight="1">
      <c r="B323" s="74"/>
      <c r="C323" s="74"/>
    </row>
    <row r="324" spans="2:3" ht="15.75" customHeight="1">
      <c r="B324" s="74"/>
      <c r="C324" s="74"/>
    </row>
    <row r="325" spans="2:3" ht="15.75" customHeight="1">
      <c r="B325" s="74"/>
      <c r="C325" s="74"/>
    </row>
    <row r="326" spans="2:3" ht="15.75" customHeight="1">
      <c r="B326" s="74"/>
      <c r="C326" s="74"/>
    </row>
    <row r="327" spans="2:3" ht="15.75" customHeight="1">
      <c r="B327" s="74"/>
      <c r="C327" s="74"/>
    </row>
    <row r="328" spans="2:3" ht="15.75" customHeight="1">
      <c r="B328" s="74"/>
      <c r="C328" s="74"/>
    </row>
    <row r="329" spans="2:3" ht="15.75" customHeight="1">
      <c r="B329" s="74"/>
      <c r="C329" s="74"/>
    </row>
    <row r="330" spans="2:3" ht="15.75" customHeight="1">
      <c r="B330" s="74"/>
      <c r="C330" s="74"/>
    </row>
    <row r="331" spans="2:3" ht="15.75" customHeight="1">
      <c r="B331" s="74"/>
      <c r="C331" s="74"/>
    </row>
    <row r="332" spans="2:3" ht="15.75" customHeight="1">
      <c r="B332" s="74"/>
      <c r="C332" s="74"/>
    </row>
    <row r="333" spans="2:3" ht="15.75" customHeight="1">
      <c r="B333" s="74"/>
      <c r="C333" s="74"/>
    </row>
    <row r="334" spans="2:3" ht="15.75" customHeight="1">
      <c r="B334" s="74"/>
      <c r="C334" s="74"/>
    </row>
    <row r="335" spans="2:3" ht="15.75" customHeight="1">
      <c r="B335" s="74"/>
      <c r="C335" s="74"/>
    </row>
    <row r="336" spans="2:3" ht="15.75" customHeight="1">
      <c r="B336" s="74"/>
      <c r="C336" s="74"/>
    </row>
    <row r="337" spans="2:3" ht="15.75" customHeight="1">
      <c r="B337" s="74"/>
      <c r="C337" s="74"/>
    </row>
    <row r="338" spans="2:3" ht="15.75" customHeight="1">
      <c r="B338" s="74"/>
      <c r="C338" s="74"/>
    </row>
    <row r="339" spans="2:3" ht="15.75" customHeight="1">
      <c r="B339" s="74"/>
      <c r="C339" s="74"/>
    </row>
    <row r="340" spans="2:3" ht="15.75" customHeight="1">
      <c r="B340" s="74"/>
      <c r="C340" s="74"/>
    </row>
    <row r="341" spans="2:3" ht="15.75" customHeight="1">
      <c r="B341" s="74"/>
      <c r="C341" s="74"/>
    </row>
    <row r="342" spans="2:3" ht="15.75" customHeight="1">
      <c r="B342" s="74"/>
      <c r="C342" s="74"/>
    </row>
    <row r="343" spans="2:3" ht="15.75" customHeight="1">
      <c r="B343" s="74"/>
      <c r="C343" s="74"/>
    </row>
    <row r="344" spans="2:3" ht="15.75" customHeight="1">
      <c r="B344" s="74"/>
      <c r="C344" s="74"/>
    </row>
    <row r="345" spans="2:3" ht="15.75" customHeight="1">
      <c r="B345" s="74"/>
      <c r="C345" s="74"/>
    </row>
    <row r="346" spans="2:3" ht="15.75" customHeight="1">
      <c r="B346" s="74"/>
      <c r="C346" s="74"/>
    </row>
    <row r="347" spans="2:3" ht="15.75" customHeight="1">
      <c r="B347" s="74"/>
      <c r="C347" s="74"/>
    </row>
    <row r="348" spans="2:3" ht="15.75" customHeight="1">
      <c r="B348" s="74"/>
      <c r="C348" s="74"/>
    </row>
    <row r="349" spans="2:3" ht="15.75" customHeight="1">
      <c r="B349" s="74"/>
      <c r="C349" s="74"/>
    </row>
    <row r="350" spans="2:3" ht="15.75" customHeight="1">
      <c r="B350" s="74"/>
      <c r="C350" s="74"/>
    </row>
    <row r="351" spans="2:3" ht="15.75" customHeight="1">
      <c r="B351" s="74"/>
      <c r="C351" s="74"/>
    </row>
    <row r="352" spans="2:3" ht="15.75" customHeight="1">
      <c r="B352" s="74"/>
      <c r="C352" s="74"/>
    </row>
    <row r="353" spans="2:3" ht="15.75" customHeight="1">
      <c r="B353" s="74"/>
      <c r="C353" s="74"/>
    </row>
    <row r="354" spans="2:3" ht="15.75" customHeight="1">
      <c r="B354" s="74"/>
      <c r="C354" s="74"/>
    </row>
    <row r="355" spans="2:3" ht="15.75" customHeight="1">
      <c r="B355" s="74"/>
      <c r="C355" s="74"/>
    </row>
    <row r="356" spans="2:3" ht="15.75" customHeight="1">
      <c r="B356" s="74"/>
      <c r="C356" s="74"/>
    </row>
    <row r="357" spans="2:3" ht="15.75" customHeight="1">
      <c r="B357" s="74"/>
      <c r="C357" s="74"/>
    </row>
    <row r="358" spans="2:3" ht="15.75" customHeight="1">
      <c r="B358" s="74"/>
      <c r="C358" s="74"/>
    </row>
    <row r="359" spans="2:3" ht="15.75" customHeight="1">
      <c r="B359" s="74"/>
      <c r="C359" s="74"/>
    </row>
    <row r="360" spans="2:3" ht="15.75" customHeight="1">
      <c r="B360" s="74"/>
      <c r="C360" s="74"/>
    </row>
    <row r="361" spans="2:3" ht="15.75" customHeight="1">
      <c r="B361" s="74"/>
      <c r="C361" s="74"/>
    </row>
    <row r="362" spans="2:3" ht="15.75" customHeight="1">
      <c r="B362" s="74"/>
      <c r="C362" s="74"/>
    </row>
    <row r="363" spans="2:3" ht="15.75" customHeight="1">
      <c r="B363" s="74"/>
      <c r="C363" s="74"/>
    </row>
    <row r="364" spans="2:3" ht="15.75" customHeight="1">
      <c r="B364" s="74"/>
      <c r="C364" s="74"/>
    </row>
    <row r="365" spans="2:3" ht="15.75" customHeight="1">
      <c r="B365" s="74"/>
      <c r="C365" s="74"/>
    </row>
    <row r="366" spans="2:3" ht="15.75" customHeight="1">
      <c r="B366" s="74"/>
      <c r="C366" s="74"/>
    </row>
    <row r="367" spans="2:3" ht="15.75" customHeight="1">
      <c r="B367" s="74"/>
      <c r="C367" s="74"/>
    </row>
    <row r="368" spans="2:3" ht="15.75" customHeight="1">
      <c r="B368" s="74"/>
      <c r="C368" s="74"/>
    </row>
    <row r="369" spans="2:3" ht="15.75" customHeight="1">
      <c r="B369" s="74"/>
      <c r="C369" s="74"/>
    </row>
    <row r="370" spans="2:3" ht="15.75" customHeight="1">
      <c r="B370" s="74"/>
      <c r="C370" s="74"/>
    </row>
    <row r="371" spans="2:3" ht="15.75" customHeight="1">
      <c r="B371" s="74"/>
      <c r="C371" s="74"/>
    </row>
    <row r="372" spans="2:3" ht="15.75" customHeight="1">
      <c r="B372" s="74"/>
      <c r="C372" s="74"/>
    </row>
    <row r="373" spans="2:3" ht="15.75" customHeight="1">
      <c r="B373" s="74"/>
      <c r="C373" s="74"/>
    </row>
    <row r="374" spans="2:3" ht="15.75" customHeight="1">
      <c r="B374" s="74"/>
      <c r="C374" s="74"/>
    </row>
    <row r="375" spans="2:3" ht="15.75" customHeight="1">
      <c r="B375" s="74"/>
      <c r="C375" s="74"/>
    </row>
    <row r="376" spans="2:3" ht="15.75" customHeight="1">
      <c r="B376" s="74"/>
      <c r="C376" s="74"/>
    </row>
    <row r="377" spans="2:3" ht="15.75" customHeight="1">
      <c r="B377" s="74"/>
      <c r="C377" s="74"/>
    </row>
    <row r="378" spans="2:3" ht="15.75" customHeight="1">
      <c r="B378" s="74"/>
      <c r="C378" s="74"/>
    </row>
    <row r="379" spans="2:3" ht="15.75" customHeight="1">
      <c r="B379" s="74"/>
      <c r="C379" s="74"/>
    </row>
    <row r="380" spans="2:3" ht="15.75" customHeight="1">
      <c r="B380" s="74"/>
      <c r="C380" s="74"/>
    </row>
    <row r="381" spans="2:3" ht="15.75" customHeight="1">
      <c r="B381" s="74"/>
      <c r="C381" s="74"/>
    </row>
    <row r="382" spans="2:3" ht="15.75" customHeight="1">
      <c r="B382" s="74"/>
      <c r="C382" s="74"/>
    </row>
    <row r="383" spans="2:3" ht="15.75" customHeight="1">
      <c r="B383" s="74"/>
      <c r="C383" s="74"/>
    </row>
    <row r="384" spans="2:3" ht="15.75" customHeight="1">
      <c r="B384" s="74"/>
      <c r="C384" s="74"/>
    </row>
    <row r="385" spans="2:3" ht="15.75" customHeight="1">
      <c r="B385" s="74"/>
      <c r="C385" s="74"/>
    </row>
    <row r="386" spans="2:3" ht="15.75" customHeight="1">
      <c r="B386" s="74"/>
      <c r="C386" s="74"/>
    </row>
    <row r="387" spans="2:3" ht="15.75" customHeight="1">
      <c r="B387" s="74"/>
      <c r="C387" s="74"/>
    </row>
    <row r="388" spans="2:3" ht="15.75" customHeight="1">
      <c r="B388" s="74"/>
      <c r="C388" s="74"/>
    </row>
    <row r="389" spans="2:3" ht="15.75" customHeight="1">
      <c r="B389" s="74"/>
      <c r="C389" s="74"/>
    </row>
    <row r="390" spans="2:3" ht="15.75" customHeight="1">
      <c r="B390" s="74"/>
      <c r="C390" s="74"/>
    </row>
    <row r="391" spans="2:3" ht="15.75" customHeight="1">
      <c r="B391" s="74"/>
      <c r="C391" s="74"/>
    </row>
    <row r="392" spans="2:3" ht="15.75" customHeight="1">
      <c r="B392" s="74"/>
      <c r="C392" s="74"/>
    </row>
    <row r="393" spans="2:3" ht="15.75" customHeight="1">
      <c r="B393" s="74"/>
      <c r="C393" s="74"/>
    </row>
    <row r="394" spans="2:3" ht="15.75" customHeight="1">
      <c r="B394" s="74"/>
      <c r="C394" s="74"/>
    </row>
    <row r="395" spans="2:3" ht="15.75" customHeight="1">
      <c r="B395" s="74"/>
      <c r="C395" s="74"/>
    </row>
    <row r="396" spans="2:3" ht="15.75" customHeight="1">
      <c r="B396" s="74"/>
      <c r="C396" s="74"/>
    </row>
    <row r="397" spans="2:3" ht="15.75" customHeight="1">
      <c r="B397" s="74"/>
      <c r="C397" s="74"/>
    </row>
    <row r="398" spans="2:3" ht="15.75" customHeight="1">
      <c r="B398" s="74"/>
      <c r="C398" s="74"/>
    </row>
    <row r="399" spans="2:3" ht="15.75" customHeight="1">
      <c r="B399" s="74"/>
      <c r="C399" s="74"/>
    </row>
    <row r="400" spans="2:3" ht="15.75" customHeight="1">
      <c r="B400" s="74"/>
      <c r="C400" s="74"/>
    </row>
    <row r="401" spans="2:3" ht="15.75" customHeight="1">
      <c r="B401" s="74"/>
      <c r="C401" s="74"/>
    </row>
    <row r="402" spans="2:3" ht="15.75" customHeight="1">
      <c r="B402" s="74"/>
      <c r="C402" s="74"/>
    </row>
    <row r="403" spans="2:3" ht="15.75" customHeight="1">
      <c r="B403" s="74"/>
      <c r="C403" s="74"/>
    </row>
    <row r="404" spans="2:3" ht="15.75" customHeight="1">
      <c r="B404" s="74"/>
      <c r="C404" s="74"/>
    </row>
    <row r="405" spans="2:3" ht="15.75" customHeight="1">
      <c r="B405" s="74"/>
      <c r="C405" s="74"/>
    </row>
    <row r="406" spans="2:3" ht="15.75" customHeight="1">
      <c r="B406" s="74"/>
      <c r="C406" s="74"/>
    </row>
    <row r="407" spans="2:3" ht="15.75" customHeight="1">
      <c r="B407" s="74"/>
      <c r="C407" s="74"/>
    </row>
    <row r="408" spans="2:3" ht="15.75" customHeight="1">
      <c r="B408" s="74"/>
      <c r="C408" s="74"/>
    </row>
    <row r="409" spans="2:3" ht="15.75" customHeight="1">
      <c r="B409" s="74"/>
      <c r="C409" s="74"/>
    </row>
    <row r="410" spans="2:3" ht="15.75" customHeight="1">
      <c r="B410" s="74"/>
      <c r="C410" s="74"/>
    </row>
    <row r="411" spans="2:3" ht="15.75" customHeight="1">
      <c r="B411" s="74"/>
      <c r="C411" s="74"/>
    </row>
    <row r="412" spans="2:3" ht="15.75" customHeight="1">
      <c r="B412" s="74"/>
      <c r="C412" s="74"/>
    </row>
    <row r="413" spans="2:3" ht="15.75" customHeight="1">
      <c r="B413" s="74"/>
      <c r="C413" s="74"/>
    </row>
    <row r="414" spans="2:3" ht="15.75" customHeight="1">
      <c r="B414" s="74"/>
      <c r="C414" s="74"/>
    </row>
    <row r="415" spans="2:3" ht="15.75" customHeight="1">
      <c r="B415" s="74"/>
      <c r="C415" s="74"/>
    </row>
    <row r="416" spans="2:3" ht="15.75" customHeight="1">
      <c r="B416" s="74"/>
      <c r="C416" s="74"/>
    </row>
    <row r="417" spans="2:3" ht="15.75" customHeight="1">
      <c r="B417" s="74"/>
      <c r="C417" s="74"/>
    </row>
    <row r="418" spans="2:3" ht="15.75" customHeight="1">
      <c r="B418" s="74"/>
      <c r="C418" s="74"/>
    </row>
    <row r="419" spans="2:3" ht="15.75" customHeight="1">
      <c r="B419" s="74"/>
      <c r="C419" s="74"/>
    </row>
    <row r="420" spans="2:3" ht="15.75" customHeight="1">
      <c r="B420" s="74"/>
      <c r="C420" s="74"/>
    </row>
    <row r="421" spans="2:3" ht="15.75" customHeight="1">
      <c r="B421" s="74"/>
      <c r="C421" s="74"/>
    </row>
    <row r="422" spans="2:3" ht="15.75" customHeight="1">
      <c r="B422" s="74"/>
      <c r="C422" s="74"/>
    </row>
    <row r="423" spans="2:3" ht="15.75" customHeight="1">
      <c r="B423" s="74"/>
      <c r="C423" s="74"/>
    </row>
    <row r="424" spans="2:3" ht="15.75" customHeight="1">
      <c r="B424" s="74"/>
      <c r="C424" s="74"/>
    </row>
    <row r="425" spans="2:3" ht="15.75" customHeight="1">
      <c r="B425" s="74"/>
      <c r="C425" s="74"/>
    </row>
    <row r="426" spans="2:3" ht="15.75" customHeight="1">
      <c r="B426" s="74"/>
      <c r="C426" s="74"/>
    </row>
    <row r="427" spans="2:3" ht="15.75" customHeight="1">
      <c r="B427" s="74"/>
      <c r="C427" s="74"/>
    </row>
    <row r="428" spans="2:3" ht="15.75" customHeight="1">
      <c r="B428" s="74"/>
      <c r="C428" s="74"/>
    </row>
    <row r="429" spans="2:3" ht="15.75" customHeight="1">
      <c r="B429" s="74"/>
      <c r="C429" s="74"/>
    </row>
    <row r="430" spans="2:3" ht="15.75" customHeight="1">
      <c r="B430" s="74"/>
      <c r="C430" s="74"/>
    </row>
    <row r="431" spans="2:3" ht="15.75" customHeight="1">
      <c r="B431" s="74"/>
      <c r="C431" s="74"/>
    </row>
    <row r="432" spans="2:3" ht="15.75" customHeight="1">
      <c r="B432" s="74"/>
      <c r="C432" s="74"/>
    </row>
    <row r="433" spans="2:3" ht="15.75" customHeight="1">
      <c r="B433" s="74"/>
      <c r="C433" s="74"/>
    </row>
    <row r="434" spans="2:3" ht="15.75" customHeight="1">
      <c r="B434" s="74"/>
      <c r="C434" s="74"/>
    </row>
    <row r="435" spans="2:3" ht="15.75" customHeight="1">
      <c r="B435" s="74"/>
      <c r="C435" s="74"/>
    </row>
    <row r="436" spans="2:3" ht="15.75" customHeight="1">
      <c r="B436" s="74"/>
      <c r="C436" s="74"/>
    </row>
    <row r="437" spans="2:3" ht="15.75" customHeight="1">
      <c r="B437" s="74"/>
      <c r="C437" s="74"/>
    </row>
    <row r="438" spans="2:3" ht="15.75" customHeight="1">
      <c r="B438" s="74"/>
      <c r="C438" s="74"/>
    </row>
    <row r="439" spans="2:3" ht="15.75" customHeight="1">
      <c r="B439" s="74"/>
      <c r="C439" s="74"/>
    </row>
    <row r="440" spans="2:3" ht="15.75" customHeight="1">
      <c r="B440" s="74"/>
      <c r="C440" s="74"/>
    </row>
    <row r="441" spans="2:3" ht="15.75" customHeight="1">
      <c r="B441" s="74"/>
      <c r="C441" s="74"/>
    </row>
    <row r="442" spans="2:3" ht="15.75" customHeight="1">
      <c r="B442" s="74"/>
      <c r="C442" s="74"/>
    </row>
    <row r="443" spans="2:3" ht="15.75" customHeight="1">
      <c r="B443" s="74"/>
      <c r="C443" s="74"/>
    </row>
    <row r="444" spans="2:3" ht="15.75" customHeight="1">
      <c r="B444" s="74"/>
      <c r="C444" s="74"/>
    </row>
    <row r="445" spans="2:3" ht="15.75" customHeight="1">
      <c r="B445" s="74"/>
      <c r="C445" s="74"/>
    </row>
    <row r="446" spans="2:3" ht="15.75" customHeight="1">
      <c r="B446" s="74"/>
      <c r="C446" s="74"/>
    </row>
    <row r="447" spans="2:3" ht="15.75" customHeight="1">
      <c r="B447" s="74"/>
      <c r="C447" s="74"/>
    </row>
    <row r="448" spans="2:3" ht="15.75" customHeight="1">
      <c r="B448" s="74"/>
      <c r="C448" s="74"/>
    </row>
    <row r="449" spans="2:3" ht="15.75" customHeight="1">
      <c r="B449" s="74"/>
      <c r="C449" s="74"/>
    </row>
    <row r="450" spans="2:3" ht="15.75" customHeight="1">
      <c r="B450" s="74"/>
      <c r="C450" s="74"/>
    </row>
    <row r="451" spans="2:3" ht="15.75" customHeight="1">
      <c r="B451" s="74"/>
      <c r="C451" s="74"/>
    </row>
    <row r="452" spans="2:3" ht="15.75" customHeight="1">
      <c r="B452" s="74"/>
      <c r="C452" s="74"/>
    </row>
    <row r="453" spans="2:3" ht="15.75" customHeight="1">
      <c r="B453" s="74"/>
      <c r="C453" s="74"/>
    </row>
    <row r="454" spans="2:3" ht="15.75" customHeight="1">
      <c r="B454" s="74"/>
      <c r="C454" s="74"/>
    </row>
    <row r="455" spans="2:3" ht="15.75" customHeight="1">
      <c r="B455" s="74"/>
      <c r="C455" s="74"/>
    </row>
    <row r="456" spans="2:3" ht="15.75" customHeight="1">
      <c r="B456" s="74"/>
      <c r="C456" s="74"/>
    </row>
    <row r="457" spans="2:3" ht="15.75" customHeight="1">
      <c r="B457" s="74"/>
      <c r="C457" s="74"/>
    </row>
    <row r="458" spans="2:3" ht="15.75" customHeight="1">
      <c r="B458" s="74"/>
      <c r="C458" s="74"/>
    </row>
    <row r="459" spans="2:3" ht="15.75" customHeight="1">
      <c r="B459" s="74"/>
      <c r="C459" s="74"/>
    </row>
    <row r="460" spans="2:3" ht="15.75" customHeight="1">
      <c r="B460" s="74"/>
      <c r="C460" s="74"/>
    </row>
    <row r="461" spans="2:3" ht="15.75" customHeight="1">
      <c r="B461" s="74"/>
      <c r="C461" s="74"/>
    </row>
    <row r="462" spans="2:3" ht="15.75" customHeight="1">
      <c r="B462" s="74"/>
      <c r="C462" s="74"/>
    </row>
    <row r="463" spans="2:3" ht="15.75" customHeight="1">
      <c r="B463" s="74"/>
      <c r="C463" s="74"/>
    </row>
    <row r="464" spans="2:3" ht="15.75" customHeight="1">
      <c r="B464" s="74"/>
      <c r="C464" s="74"/>
    </row>
    <row r="465" spans="2:3" ht="15.75" customHeight="1">
      <c r="B465" s="74"/>
      <c r="C465" s="74"/>
    </row>
    <row r="466" spans="2:3" ht="15.75" customHeight="1">
      <c r="B466" s="74"/>
      <c r="C466" s="74"/>
    </row>
    <row r="467" spans="2:3" ht="15.75" customHeight="1">
      <c r="B467" s="74"/>
      <c r="C467" s="74"/>
    </row>
    <row r="468" spans="2:3" ht="15.75" customHeight="1">
      <c r="B468" s="74"/>
      <c r="C468" s="74"/>
    </row>
    <row r="469" spans="2:3" ht="15.75" customHeight="1">
      <c r="B469" s="74"/>
      <c r="C469" s="74"/>
    </row>
    <row r="470" spans="2:3" ht="15.75" customHeight="1">
      <c r="B470" s="74"/>
      <c r="C470" s="74"/>
    </row>
    <row r="471" spans="2:3" ht="15.75" customHeight="1">
      <c r="B471" s="74"/>
      <c r="C471" s="74"/>
    </row>
    <row r="472" spans="2:3" ht="15.75" customHeight="1">
      <c r="B472" s="74"/>
      <c r="C472" s="74"/>
    </row>
    <row r="473" spans="2:3" ht="15.75" customHeight="1">
      <c r="B473" s="74"/>
      <c r="C473" s="74"/>
    </row>
    <row r="474" spans="2:3" ht="15.75" customHeight="1">
      <c r="B474" s="74"/>
      <c r="C474" s="74"/>
    </row>
    <row r="475" spans="2:3" ht="15.75" customHeight="1">
      <c r="B475" s="74"/>
      <c r="C475" s="74"/>
    </row>
    <row r="476" spans="2:3" ht="15.75" customHeight="1">
      <c r="B476" s="74"/>
      <c r="C476" s="74"/>
    </row>
    <row r="477" spans="2:3" ht="15.75" customHeight="1">
      <c r="B477" s="74"/>
      <c r="C477" s="74"/>
    </row>
    <row r="478" spans="2:3" ht="15.75" customHeight="1">
      <c r="B478" s="74"/>
      <c r="C478" s="74"/>
    </row>
    <row r="479" spans="2:3" ht="15.75" customHeight="1">
      <c r="B479" s="74"/>
      <c r="C479" s="74"/>
    </row>
    <row r="480" spans="2:3" ht="15.75" customHeight="1">
      <c r="B480" s="74"/>
      <c r="C480" s="74"/>
    </row>
    <row r="481" spans="2:3" ht="15.75" customHeight="1">
      <c r="B481" s="74"/>
      <c r="C481" s="74"/>
    </row>
    <row r="482" spans="2:3" ht="15.75" customHeight="1">
      <c r="B482" s="74"/>
      <c r="C482" s="74"/>
    </row>
    <row r="483" spans="2:3" ht="15.75" customHeight="1">
      <c r="B483" s="74"/>
      <c r="C483" s="74"/>
    </row>
    <row r="484" spans="2:3" ht="15.75" customHeight="1">
      <c r="B484" s="74"/>
      <c r="C484" s="74"/>
    </row>
    <row r="485" spans="2:3" ht="15.75" customHeight="1">
      <c r="B485" s="74"/>
      <c r="C485" s="74"/>
    </row>
    <row r="486" spans="2:3" ht="15.75" customHeight="1">
      <c r="B486" s="74"/>
      <c r="C486" s="74"/>
    </row>
    <row r="487" spans="2:3" ht="15.75" customHeight="1">
      <c r="B487" s="74"/>
      <c r="C487" s="74"/>
    </row>
    <row r="488" spans="2:3" ht="15.75" customHeight="1">
      <c r="B488" s="74"/>
      <c r="C488" s="74"/>
    </row>
    <row r="489" spans="2:3" ht="15.75" customHeight="1">
      <c r="B489" s="74"/>
      <c r="C489" s="74"/>
    </row>
    <row r="490" spans="2:3" ht="15.75" customHeight="1">
      <c r="B490" s="74"/>
      <c r="C490" s="74"/>
    </row>
    <row r="491" spans="2:3" ht="15.75" customHeight="1">
      <c r="B491" s="74"/>
      <c r="C491" s="74"/>
    </row>
    <row r="492" spans="2:3" ht="15.75" customHeight="1">
      <c r="B492" s="74"/>
      <c r="C492" s="74"/>
    </row>
    <row r="493" spans="2:3" ht="15.75" customHeight="1">
      <c r="B493" s="74"/>
      <c r="C493" s="74"/>
    </row>
    <row r="494" spans="2:3" ht="15.75" customHeight="1">
      <c r="B494" s="74"/>
      <c r="C494" s="74"/>
    </row>
    <row r="495" spans="2:3" ht="15.75" customHeight="1">
      <c r="B495" s="74"/>
      <c r="C495" s="74"/>
    </row>
    <row r="496" spans="2:3" ht="15.75" customHeight="1">
      <c r="B496" s="74"/>
      <c r="C496" s="74"/>
    </row>
    <row r="497" spans="2:3" ht="15.75" customHeight="1">
      <c r="B497" s="74"/>
      <c r="C497" s="74"/>
    </row>
    <row r="498" spans="2:3" ht="15.75" customHeight="1">
      <c r="B498" s="74"/>
      <c r="C498" s="74"/>
    </row>
    <row r="499" spans="2:3" ht="15.75" customHeight="1">
      <c r="B499" s="74"/>
      <c r="C499" s="74"/>
    </row>
    <row r="500" spans="2:3" ht="15.75" customHeight="1">
      <c r="B500" s="74"/>
      <c r="C500" s="74"/>
    </row>
    <row r="501" spans="2:3" ht="15.75" customHeight="1">
      <c r="B501" s="74"/>
      <c r="C501" s="74"/>
    </row>
    <row r="502" spans="2:3" ht="15.75" customHeight="1">
      <c r="B502" s="74"/>
      <c r="C502" s="74"/>
    </row>
    <row r="503" spans="2:3" ht="15.75" customHeight="1">
      <c r="B503" s="74"/>
      <c r="C503" s="74"/>
    </row>
    <row r="504" spans="2:3" ht="15.75" customHeight="1">
      <c r="B504" s="74"/>
      <c r="C504" s="74"/>
    </row>
    <row r="505" spans="2:3" ht="15.75" customHeight="1">
      <c r="B505" s="74"/>
      <c r="C505" s="74"/>
    </row>
    <row r="506" spans="2:3" ht="15.75" customHeight="1">
      <c r="B506" s="74"/>
      <c r="C506" s="74"/>
    </row>
    <row r="507" spans="2:3" ht="15.75" customHeight="1">
      <c r="B507" s="74"/>
      <c r="C507" s="74"/>
    </row>
    <row r="508" spans="2:3" ht="15.75" customHeight="1">
      <c r="B508" s="74"/>
      <c r="C508" s="74"/>
    </row>
    <row r="509" spans="2:3" ht="15.75" customHeight="1">
      <c r="B509" s="74"/>
      <c r="C509" s="74"/>
    </row>
    <row r="510" spans="2:3" ht="15.75" customHeight="1">
      <c r="B510" s="74"/>
      <c r="C510" s="74"/>
    </row>
    <row r="511" spans="2:3" ht="15.75" customHeight="1">
      <c r="B511" s="74"/>
      <c r="C511" s="74"/>
    </row>
    <row r="512" spans="2:3" ht="15.75" customHeight="1">
      <c r="B512" s="74"/>
      <c r="C512" s="74"/>
    </row>
    <row r="513" spans="2:3" ht="15.75" customHeight="1">
      <c r="B513" s="74"/>
      <c r="C513" s="74"/>
    </row>
    <row r="514" spans="2:3" ht="15.75" customHeight="1">
      <c r="B514" s="74"/>
      <c r="C514" s="74"/>
    </row>
    <row r="515" spans="2:3" ht="15.75" customHeight="1">
      <c r="B515" s="74"/>
      <c r="C515" s="74"/>
    </row>
    <row r="516" spans="2:3" ht="15.75" customHeight="1">
      <c r="B516" s="74"/>
      <c r="C516" s="74"/>
    </row>
    <row r="517" spans="2:3" ht="15.75" customHeight="1">
      <c r="B517" s="74"/>
      <c r="C517" s="74"/>
    </row>
    <row r="518" spans="2:3" ht="15.75" customHeight="1">
      <c r="B518" s="74"/>
      <c r="C518" s="74"/>
    </row>
    <row r="519" spans="2:3" ht="15.75" customHeight="1">
      <c r="B519" s="74"/>
      <c r="C519" s="74"/>
    </row>
    <row r="520" spans="2:3" ht="15.75" customHeight="1">
      <c r="B520" s="74"/>
      <c r="C520" s="74"/>
    </row>
    <row r="521" spans="2:3" ht="15.75" customHeight="1">
      <c r="B521" s="74"/>
      <c r="C521" s="74"/>
    </row>
    <row r="522" spans="2:3" ht="15.75" customHeight="1">
      <c r="B522" s="74"/>
      <c r="C522" s="74"/>
    </row>
    <row r="523" spans="2:3" ht="15.75" customHeight="1">
      <c r="B523" s="74"/>
      <c r="C523" s="74"/>
    </row>
    <row r="524" spans="2:3" ht="15.75" customHeight="1">
      <c r="B524" s="74"/>
      <c r="C524" s="74"/>
    </row>
    <row r="525" spans="2:3" ht="15.75" customHeight="1">
      <c r="B525" s="74"/>
      <c r="C525" s="74"/>
    </row>
    <row r="526" spans="2:3" ht="15.75" customHeight="1">
      <c r="B526" s="74"/>
      <c r="C526" s="74"/>
    </row>
    <row r="527" spans="2:3" ht="15.75" customHeight="1">
      <c r="B527" s="74"/>
      <c r="C527" s="74"/>
    </row>
    <row r="528" spans="2:3" ht="15.75" customHeight="1">
      <c r="B528" s="74"/>
      <c r="C528" s="74"/>
    </row>
    <row r="529" spans="2:3" ht="15.75" customHeight="1">
      <c r="B529" s="74"/>
      <c r="C529" s="74"/>
    </row>
    <row r="530" spans="2:3" ht="15.75" customHeight="1">
      <c r="B530" s="74"/>
      <c r="C530" s="74"/>
    </row>
    <row r="531" spans="2:3" ht="15.75" customHeight="1">
      <c r="B531" s="74"/>
      <c r="C531" s="74"/>
    </row>
    <row r="532" spans="2:3" ht="15.75" customHeight="1">
      <c r="B532" s="74"/>
      <c r="C532" s="74"/>
    </row>
    <row r="533" spans="2:3" ht="15.75" customHeight="1">
      <c r="B533" s="74"/>
      <c r="C533" s="74"/>
    </row>
    <row r="534" spans="2:3" ht="15.75" customHeight="1">
      <c r="B534" s="74"/>
      <c r="C534" s="74"/>
    </row>
    <row r="535" spans="2:3" ht="15.75" customHeight="1">
      <c r="B535" s="74"/>
      <c r="C535" s="74"/>
    </row>
    <row r="536" spans="2:3" ht="15.75" customHeight="1">
      <c r="B536" s="74"/>
      <c r="C536" s="74"/>
    </row>
    <row r="537" spans="2:3" ht="15.75" customHeight="1">
      <c r="B537" s="74"/>
      <c r="C537" s="74"/>
    </row>
    <row r="538" spans="2:3" ht="15.75" customHeight="1">
      <c r="B538" s="74"/>
      <c r="C538" s="74"/>
    </row>
    <row r="539" spans="2:3" ht="15.75" customHeight="1">
      <c r="B539" s="74"/>
      <c r="C539" s="74"/>
    </row>
    <row r="540" spans="2:3" ht="15.75" customHeight="1">
      <c r="B540" s="74"/>
      <c r="C540" s="74"/>
    </row>
    <row r="541" spans="2:3" ht="15.75" customHeight="1">
      <c r="B541" s="74"/>
      <c r="C541" s="74"/>
    </row>
    <row r="542" spans="2:3" ht="15.75" customHeight="1">
      <c r="B542" s="74"/>
      <c r="C542" s="74"/>
    </row>
    <row r="543" spans="2:3" ht="15.75" customHeight="1">
      <c r="B543" s="74"/>
      <c r="C543" s="74"/>
    </row>
    <row r="544" spans="2:3" ht="15.75" customHeight="1">
      <c r="B544" s="74"/>
      <c r="C544" s="74"/>
    </row>
    <row r="545" spans="2:3" ht="15.75" customHeight="1">
      <c r="B545" s="74"/>
      <c r="C545" s="74"/>
    </row>
    <row r="546" spans="2:3" ht="15.75" customHeight="1">
      <c r="B546" s="74"/>
      <c r="C546" s="74"/>
    </row>
    <row r="547" spans="2:3" ht="15.75" customHeight="1">
      <c r="B547" s="74"/>
      <c r="C547" s="74"/>
    </row>
    <row r="548" spans="2:3" ht="15.75" customHeight="1">
      <c r="B548" s="74"/>
      <c r="C548" s="74"/>
    </row>
    <row r="549" spans="2:3" ht="15.75" customHeight="1">
      <c r="B549" s="74"/>
      <c r="C549" s="74"/>
    </row>
    <row r="550" spans="2:3" ht="15.75" customHeight="1">
      <c r="B550" s="74"/>
      <c r="C550" s="74"/>
    </row>
    <row r="551" spans="2:3" ht="15.75" customHeight="1">
      <c r="B551" s="74"/>
      <c r="C551" s="74"/>
    </row>
    <row r="552" spans="2:3" ht="15.75" customHeight="1">
      <c r="B552" s="74"/>
      <c r="C552" s="74"/>
    </row>
    <row r="553" spans="2:3" ht="15.75" customHeight="1">
      <c r="B553" s="74"/>
      <c r="C553" s="74"/>
    </row>
    <row r="554" spans="2:3" ht="15.75" customHeight="1">
      <c r="B554" s="74"/>
      <c r="C554" s="74"/>
    </row>
    <row r="555" spans="2:3" ht="15.75" customHeight="1">
      <c r="B555" s="74"/>
      <c r="C555" s="74"/>
    </row>
    <row r="556" spans="2:3" ht="15.75" customHeight="1">
      <c r="B556" s="74"/>
      <c r="C556" s="74"/>
    </row>
    <row r="557" spans="2:3" ht="15.75" customHeight="1">
      <c r="B557" s="74"/>
      <c r="C557" s="74"/>
    </row>
    <row r="558" spans="2:3" ht="15.75" customHeight="1">
      <c r="B558" s="74"/>
      <c r="C558" s="74"/>
    </row>
    <row r="559" spans="2:3" ht="15.75" customHeight="1">
      <c r="B559" s="74"/>
      <c r="C559" s="74"/>
    </row>
    <row r="560" spans="2:3" ht="15.75" customHeight="1">
      <c r="B560" s="74"/>
      <c r="C560" s="74"/>
    </row>
    <row r="561" spans="2:3" ht="15.75" customHeight="1">
      <c r="B561" s="74"/>
      <c r="C561" s="74"/>
    </row>
    <row r="562" spans="2:3" ht="15.75" customHeight="1">
      <c r="B562" s="74"/>
      <c r="C562" s="74"/>
    </row>
    <row r="563" spans="2:3" ht="15.75" customHeight="1">
      <c r="B563" s="74"/>
      <c r="C563" s="74"/>
    </row>
    <row r="564" spans="2:3" ht="15.75" customHeight="1">
      <c r="B564" s="74"/>
      <c r="C564" s="74"/>
    </row>
    <row r="565" spans="2:3" ht="15.75" customHeight="1">
      <c r="B565" s="74"/>
      <c r="C565" s="74"/>
    </row>
    <row r="566" spans="2:3" ht="15.75" customHeight="1">
      <c r="B566" s="74"/>
      <c r="C566" s="74"/>
    </row>
    <row r="567" spans="2:3" ht="15.75" customHeight="1">
      <c r="B567" s="74"/>
      <c r="C567" s="74"/>
    </row>
    <row r="568" spans="2:3" ht="15.75" customHeight="1">
      <c r="B568" s="74"/>
      <c r="C568" s="74"/>
    </row>
    <row r="569" spans="2:3" ht="15.75" customHeight="1">
      <c r="B569" s="74"/>
      <c r="C569" s="74"/>
    </row>
    <row r="570" spans="2:3" ht="15.75" customHeight="1">
      <c r="B570" s="74"/>
      <c r="C570" s="74"/>
    </row>
    <row r="571" spans="2:3" ht="15.75" customHeight="1">
      <c r="B571" s="74"/>
      <c r="C571" s="74"/>
    </row>
    <row r="572" spans="2:3" ht="15.75" customHeight="1">
      <c r="B572" s="74"/>
      <c r="C572" s="74"/>
    </row>
    <row r="573" spans="2:3" ht="15.75" customHeight="1">
      <c r="B573" s="74"/>
      <c r="C573" s="74"/>
    </row>
    <row r="574" spans="2:3" ht="15.75" customHeight="1">
      <c r="B574" s="74"/>
      <c r="C574" s="74"/>
    </row>
    <row r="575" spans="2:3" ht="15.75" customHeight="1">
      <c r="B575" s="74"/>
      <c r="C575" s="74"/>
    </row>
    <row r="576" spans="2:3" ht="15.75" customHeight="1">
      <c r="B576" s="74"/>
      <c r="C576" s="74"/>
    </row>
    <row r="577" spans="2:3" ht="15.75" customHeight="1">
      <c r="B577" s="74"/>
      <c r="C577" s="74"/>
    </row>
    <row r="578" spans="2:3" ht="15.75" customHeight="1">
      <c r="B578" s="74"/>
      <c r="C578" s="74"/>
    </row>
    <row r="579" spans="2:3" ht="15.75" customHeight="1">
      <c r="B579" s="74"/>
      <c r="C579" s="74"/>
    </row>
    <row r="580" spans="2:3" ht="15.75" customHeight="1">
      <c r="B580" s="74"/>
      <c r="C580" s="74"/>
    </row>
    <row r="581" spans="2:3" ht="15.75" customHeight="1">
      <c r="B581" s="74"/>
      <c r="C581" s="74"/>
    </row>
    <row r="582" spans="2:3" ht="15.75" customHeight="1">
      <c r="B582" s="74"/>
      <c r="C582" s="74"/>
    </row>
    <row r="583" spans="2:3" ht="15.75" customHeight="1">
      <c r="B583" s="74"/>
      <c r="C583" s="74"/>
    </row>
    <row r="584" spans="2:3" ht="15.75" customHeight="1">
      <c r="B584" s="74"/>
      <c r="C584" s="74"/>
    </row>
    <row r="585" spans="2:3" ht="15.75" customHeight="1">
      <c r="B585" s="74"/>
      <c r="C585" s="74"/>
    </row>
    <row r="586" spans="2:3" ht="15.75" customHeight="1">
      <c r="B586" s="74"/>
      <c r="C586" s="74"/>
    </row>
    <row r="587" spans="2:3" ht="15.75" customHeight="1">
      <c r="B587" s="74"/>
      <c r="C587" s="74"/>
    </row>
    <row r="588" spans="2:3" ht="15.75" customHeight="1">
      <c r="B588" s="74"/>
      <c r="C588" s="74"/>
    </row>
    <row r="589" spans="2:3" ht="15.75" customHeight="1">
      <c r="B589" s="74"/>
      <c r="C589" s="74"/>
    </row>
    <row r="590" spans="2:3" ht="15.75" customHeight="1">
      <c r="B590" s="74"/>
      <c r="C590" s="74"/>
    </row>
    <row r="591" spans="2:3" ht="15.75" customHeight="1">
      <c r="B591" s="74"/>
      <c r="C591" s="74"/>
    </row>
    <row r="592" spans="2:3" ht="15.75" customHeight="1">
      <c r="B592" s="74"/>
      <c r="C592" s="74"/>
    </row>
    <row r="593" spans="2:3" ht="15.75" customHeight="1">
      <c r="B593" s="74"/>
      <c r="C593" s="74"/>
    </row>
    <row r="594" spans="2:3" ht="15.75" customHeight="1">
      <c r="B594" s="74"/>
      <c r="C594" s="74"/>
    </row>
    <row r="595" spans="2:3" ht="15.75" customHeight="1">
      <c r="B595" s="74"/>
      <c r="C595" s="74"/>
    </row>
    <row r="596" spans="2:3" ht="15.75" customHeight="1">
      <c r="B596" s="74"/>
      <c r="C596" s="74"/>
    </row>
    <row r="597" spans="2:3" ht="15.75" customHeight="1">
      <c r="B597" s="74"/>
      <c r="C597" s="74"/>
    </row>
    <row r="598" spans="2:3" ht="15.75" customHeight="1">
      <c r="B598" s="74"/>
      <c r="C598" s="74"/>
    </row>
    <row r="599" spans="2:3" ht="15.75" customHeight="1">
      <c r="B599" s="74"/>
      <c r="C599" s="74"/>
    </row>
    <row r="600" spans="2:3" ht="15.75" customHeight="1">
      <c r="B600" s="74"/>
      <c r="C600" s="74"/>
    </row>
    <row r="601" spans="2:3" ht="15.75" customHeight="1">
      <c r="B601" s="74"/>
      <c r="C601" s="74"/>
    </row>
    <row r="602" spans="2:3" ht="15.75" customHeight="1">
      <c r="B602" s="74"/>
      <c r="C602" s="74"/>
    </row>
    <row r="603" spans="2:3" ht="15.75" customHeight="1">
      <c r="B603" s="74"/>
      <c r="C603" s="74"/>
    </row>
    <row r="604" spans="2:3" ht="15.75" customHeight="1">
      <c r="B604" s="74"/>
      <c r="C604" s="74"/>
    </row>
    <row r="605" spans="2:3" ht="15.75" customHeight="1">
      <c r="B605" s="74"/>
      <c r="C605" s="74"/>
    </row>
    <row r="606" spans="2:3" ht="15.75" customHeight="1">
      <c r="B606" s="74"/>
      <c r="C606" s="74"/>
    </row>
    <row r="607" spans="2:3" ht="15.75" customHeight="1">
      <c r="B607" s="74"/>
      <c r="C607" s="74"/>
    </row>
    <row r="608" spans="2:3" ht="15.75" customHeight="1">
      <c r="B608" s="74"/>
      <c r="C608" s="74"/>
    </row>
    <row r="609" spans="2:3" ht="15.75" customHeight="1">
      <c r="B609" s="74"/>
      <c r="C609" s="74"/>
    </row>
    <row r="610" spans="2:3" ht="15.75" customHeight="1">
      <c r="B610" s="74"/>
      <c r="C610" s="74"/>
    </row>
    <row r="611" spans="2:3" ht="15.75" customHeight="1">
      <c r="B611" s="74"/>
      <c r="C611" s="74"/>
    </row>
    <row r="612" spans="2:3" ht="15.75" customHeight="1">
      <c r="B612" s="74"/>
      <c r="C612" s="74"/>
    </row>
    <row r="613" spans="2:3" ht="15.75" customHeight="1">
      <c r="B613" s="74"/>
      <c r="C613" s="74"/>
    </row>
    <row r="614" spans="2:3" ht="15.75" customHeight="1">
      <c r="B614" s="74"/>
      <c r="C614" s="74"/>
    </row>
    <row r="615" spans="2:3" ht="15.75" customHeight="1">
      <c r="B615" s="74"/>
      <c r="C615" s="74"/>
    </row>
    <row r="616" spans="2:3" ht="15.75" customHeight="1">
      <c r="B616" s="74"/>
      <c r="C616" s="74"/>
    </row>
    <row r="617" spans="2:3" ht="15.75" customHeight="1">
      <c r="B617" s="74"/>
      <c r="C617" s="74"/>
    </row>
    <row r="618" spans="2:3" ht="15.75" customHeight="1">
      <c r="B618" s="74"/>
      <c r="C618" s="74"/>
    </row>
    <row r="619" spans="2:3" ht="15.75" customHeight="1">
      <c r="B619" s="74"/>
      <c r="C619" s="74"/>
    </row>
    <row r="620" spans="2:3" ht="15.75" customHeight="1">
      <c r="B620" s="74"/>
      <c r="C620" s="74"/>
    </row>
    <row r="621" spans="2:3" ht="15.75" customHeight="1">
      <c r="B621" s="74"/>
      <c r="C621" s="74"/>
    </row>
    <row r="622" spans="2:3" ht="15.75" customHeight="1">
      <c r="B622" s="74"/>
      <c r="C622" s="74"/>
    </row>
    <row r="623" spans="2:3" ht="15.75" customHeight="1">
      <c r="B623" s="74"/>
      <c r="C623" s="74"/>
    </row>
    <row r="624" spans="2:3" ht="15.75" customHeight="1">
      <c r="B624" s="74"/>
      <c r="C624" s="74"/>
    </row>
    <row r="625" spans="2:3" ht="15.75" customHeight="1">
      <c r="B625" s="74"/>
      <c r="C625" s="74"/>
    </row>
    <row r="626" spans="2:3" ht="15.75" customHeight="1">
      <c r="B626" s="74"/>
      <c r="C626" s="74"/>
    </row>
    <row r="627" spans="2:3" ht="15.75" customHeight="1">
      <c r="B627" s="74"/>
      <c r="C627" s="74"/>
    </row>
    <row r="628" spans="2:3" ht="15.75" customHeight="1">
      <c r="B628" s="74"/>
      <c r="C628" s="74"/>
    </row>
    <row r="629" spans="2:3" ht="15.75" customHeight="1">
      <c r="B629" s="74"/>
      <c r="C629" s="74"/>
    </row>
    <row r="630" spans="2:3" ht="15.75" customHeight="1">
      <c r="B630" s="74"/>
      <c r="C630" s="74"/>
    </row>
    <row r="631" spans="2:3" ht="15.75" customHeight="1">
      <c r="B631" s="74"/>
      <c r="C631" s="74"/>
    </row>
    <row r="632" spans="2:3" ht="15.75" customHeight="1">
      <c r="B632" s="74"/>
      <c r="C632" s="74"/>
    </row>
    <row r="633" spans="2:3" ht="15.75" customHeight="1">
      <c r="B633" s="74"/>
      <c r="C633" s="74"/>
    </row>
    <row r="634" spans="2:3" ht="15.75" customHeight="1">
      <c r="B634" s="74"/>
      <c r="C634" s="74"/>
    </row>
    <row r="635" spans="2:3" ht="15.75" customHeight="1">
      <c r="B635" s="74"/>
      <c r="C635" s="74"/>
    </row>
    <row r="636" spans="2:3" ht="15.75" customHeight="1">
      <c r="B636" s="74"/>
      <c r="C636" s="74"/>
    </row>
    <row r="637" spans="2:3" ht="15.75" customHeight="1">
      <c r="B637" s="74"/>
      <c r="C637" s="74"/>
    </row>
    <row r="638" spans="2:3" ht="15.75" customHeight="1">
      <c r="B638" s="74"/>
      <c r="C638" s="74"/>
    </row>
    <row r="639" spans="2:3" ht="15.75" customHeight="1">
      <c r="B639" s="74"/>
      <c r="C639" s="74"/>
    </row>
    <row r="640" spans="2:3" ht="15.75" customHeight="1">
      <c r="B640" s="74"/>
      <c r="C640" s="74"/>
    </row>
    <row r="641" spans="2:3" ht="15.75" customHeight="1">
      <c r="B641" s="74"/>
      <c r="C641" s="74"/>
    </row>
    <row r="642" spans="2:3" ht="15.75" customHeight="1">
      <c r="B642" s="74"/>
      <c r="C642" s="74"/>
    </row>
    <row r="643" spans="2:3" ht="15.75" customHeight="1">
      <c r="B643" s="74"/>
      <c r="C643" s="74"/>
    </row>
    <row r="644" spans="2:3" ht="15.75" customHeight="1">
      <c r="B644" s="74"/>
      <c r="C644" s="74"/>
    </row>
    <row r="645" spans="2:3" ht="15.75" customHeight="1">
      <c r="B645" s="74"/>
      <c r="C645" s="74"/>
    </row>
    <row r="646" spans="2:3" ht="15.75" customHeight="1">
      <c r="B646" s="74"/>
      <c r="C646" s="74"/>
    </row>
    <row r="647" spans="2:3" ht="15.75" customHeight="1">
      <c r="B647" s="74"/>
      <c r="C647" s="74"/>
    </row>
    <row r="648" spans="2:3" ht="15.75" customHeight="1">
      <c r="B648" s="74"/>
      <c r="C648" s="74"/>
    </row>
    <row r="649" spans="2:3" ht="15.75" customHeight="1">
      <c r="B649" s="74"/>
      <c r="C649" s="74"/>
    </row>
    <row r="650" spans="2:3" ht="15.75" customHeight="1">
      <c r="B650" s="74"/>
      <c r="C650" s="74"/>
    </row>
    <row r="651" spans="2:3" ht="15.75" customHeight="1">
      <c r="B651" s="74"/>
      <c r="C651" s="74"/>
    </row>
    <row r="652" spans="2:3" ht="15.75" customHeight="1">
      <c r="B652" s="74"/>
      <c r="C652" s="74"/>
    </row>
    <row r="653" spans="2:3" ht="15.75" customHeight="1">
      <c r="B653" s="74"/>
      <c r="C653" s="74"/>
    </row>
    <row r="654" spans="2:3" ht="15.75" customHeight="1">
      <c r="B654" s="74"/>
      <c r="C654" s="74"/>
    </row>
    <row r="655" spans="2:3" ht="15.75" customHeight="1">
      <c r="B655" s="74"/>
      <c r="C655" s="74"/>
    </row>
    <row r="656" spans="2:3" ht="15.75" customHeight="1">
      <c r="B656" s="74"/>
      <c r="C656" s="74"/>
    </row>
    <row r="657" spans="2:3" ht="15.75" customHeight="1">
      <c r="B657" s="74"/>
      <c r="C657" s="74"/>
    </row>
    <row r="658" spans="2:3" ht="15.75" customHeight="1">
      <c r="B658" s="74"/>
      <c r="C658" s="74"/>
    </row>
    <row r="659" spans="2:3" ht="15.75" customHeight="1">
      <c r="B659" s="74"/>
      <c r="C659" s="74"/>
    </row>
    <row r="660" spans="2:3" ht="15.75" customHeight="1">
      <c r="B660" s="74"/>
      <c r="C660" s="74"/>
    </row>
    <row r="661" spans="2:3" ht="15.75" customHeight="1">
      <c r="B661" s="74"/>
      <c r="C661" s="74"/>
    </row>
    <row r="662" spans="2:3" ht="15.75" customHeight="1">
      <c r="B662" s="74"/>
      <c r="C662" s="74"/>
    </row>
    <row r="663" spans="2:3" ht="15.75" customHeight="1">
      <c r="B663" s="74"/>
      <c r="C663" s="74"/>
    </row>
    <row r="664" spans="2:3" ht="15.75" customHeight="1">
      <c r="B664" s="74"/>
      <c r="C664" s="74"/>
    </row>
    <row r="665" spans="2:3" ht="15.75" customHeight="1">
      <c r="B665" s="74"/>
      <c r="C665" s="74"/>
    </row>
    <row r="666" spans="2:3" ht="15.75" customHeight="1">
      <c r="B666" s="74"/>
      <c r="C666" s="74"/>
    </row>
    <row r="667" spans="2:3" ht="15.75" customHeight="1">
      <c r="B667" s="74"/>
      <c r="C667" s="74"/>
    </row>
    <row r="668" spans="2:3" ht="15.75" customHeight="1">
      <c r="B668" s="74"/>
      <c r="C668" s="74"/>
    </row>
    <row r="669" spans="2:3" ht="15.75" customHeight="1">
      <c r="B669" s="74"/>
      <c r="C669" s="74"/>
    </row>
    <row r="670" spans="2:3" ht="15.75" customHeight="1">
      <c r="B670" s="74"/>
      <c r="C670" s="74"/>
    </row>
    <row r="671" spans="2:3" ht="15.75" customHeight="1">
      <c r="B671" s="74"/>
      <c r="C671" s="74"/>
    </row>
    <row r="672" spans="2:3" ht="15.75" customHeight="1">
      <c r="B672" s="74"/>
      <c r="C672" s="74"/>
    </row>
    <row r="673" spans="2:3" ht="15.75" customHeight="1">
      <c r="B673" s="74"/>
      <c r="C673" s="74"/>
    </row>
    <row r="674" spans="2:3" ht="15.75" customHeight="1">
      <c r="B674" s="74"/>
      <c r="C674" s="74"/>
    </row>
    <row r="675" spans="2:3" ht="15.75" customHeight="1">
      <c r="B675" s="74"/>
      <c r="C675" s="74"/>
    </row>
    <row r="676" spans="2:3" ht="15.75" customHeight="1">
      <c r="B676" s="74"/>
      <c r="C676" s="74"/>
    </row>
    <row r="677" spans="2:3" ht="15.75" customHeight="1">
      <c r="B677" s="74"/>
      <c r="C677" s="74"/>
    </row>
    <row r="678" spans="2:3" ht="15.75" customHeight="1">
      <c r="B678" s="74"/>
      <c r="C678" s="74"/>
    </row>
    <row r="679" spans="2:3" ht="15.75" customHeight="1">
      <c r="B679" s="74"/>
      <c r="C679" s="74"/>
    </row>
    <row r="680" spans="2:3" ht="15.75" customHeight="1">
      <c r="B680" s="74"/>
      <c r="C680" s="74"/>
    </row>
    <row r="681" spans="2:3" ht="15.75" customHeight="1">
      <c r="B681" s="74"/>
      <c r="C681" s="74"/>
    </row>
    <row r="682" spans="2:3" ht="15.75" customHeight="1">
      <c r="B682" s="74"/>
      <c r="C682" s="74"/>
    </row>
    <row r="683" spans="2:3" ht="15.75" customHeight="1">
      <c r="B683" s="74"/>
      <c r="C683" s="74"/>
    </row>
    <row r="684" spans="2:3" ht="15.75" customHeight="1">
      <c r="B684" s="74"/>
      <c r="C684" s="74"/>
    </row>
    <row r="685" spans="2:3" ht="15.75" customHeight="1">
      <c r="B685" s="74"/>
      <c r="C685" s="74"/>
    </row>
    <row r="686" spans="2:3" ht="15.75" customHeight="1">
      <c r="B686" s="74"/>
      <c r="C686" s="74"/>
    </row>
    <row r="687" spans="2:3" ht="15.75" customHeight="1">
      <c r="B687" s="74"/>
      <c r="C687" s="74"/>
    </row>
    <row r="688" spans="2:3" ht="15.75" customHeight="1">
      <c r="B688" s="74"/>
      <c r="C688" s="74"/>
    </row>
    <row r="689" spans="2:3" ht="15.75" customHeight="1">
      <c r="B689" s="74"/>
      <c r="C689" s="74"/>
    </row>
    <row r="690" spans="2:3" ht="15.75" customHeight="1">
      <c r="B690" s="74"/>
      <c r="C690" s="74"/>
    </row>
    <row r="691" spans="2:3" ht="15.75" customHeight="1">
      <c r="B691" s="74"/>
      <c r="C691" s="74"/>
    </row>
    <row r="692" spans="2:3" ht="15.75" customHeight="1">
      <c r="B692" s="74"/>
      <c r="C692" s="74"/>
    </row>
    <row r="693" spans="2:3" ht="15.75" customHeight="1">
      <c r="B693" s="74"/>
      <c r="C693" s="74"/>
    </row>
    <row r="694" spans="2:3" ht="15.75" customHeight="1">
      <c r="B694" s="74"/>
      <c r="C694" s="74"/>
    </row>
    <row r="695" spans="2:3" ht="15.75" customHeight="1">
      <c r="B695" s="74"/>
      <c r="C695" s="74"/>
    </row>
    <row r="696" spans="2:3" ht="15.75" customHeight="1">
      <c r="B696" s="74"/>
      <c r="C696" s="74"/>
    </row>
    <row r="697" spans="2:3" ht="15.75" customHeight="1">
      <c r="B697" s="74"/>
      <c r="C697" s="74"/>
    </row>
    <row r="698" spans="2:3" ht="15.75" customHeight="1">
      <c r="B698" s="74"/>
      <c r="C698" s="74"/>
    </row>
    <row r="699" spans="2:3" ht="15.75" customHeight="1">
      <c r="B699" s="74"/>
      <c r="C699" s="74"/>
    </row>
    <row r="700" spans="2:3" ht="15.75" customHeight="1">
      <c r="B700" s="74"/>
      <c r="C700" s="74"/>
    </row>
    <row r="701" spans="2:3" ht="15.75" customHeight="1">
      <c r="B701" s="74"/>
      <c r="C701" s="74"/>
    </row>
    <row r="702" spans="2:3" ht="15.75" customHeight="1">
      <c r="B702" s="74"/>
      <c r="C702" s="74"/>
    </row>
    <row r="703" spans="2:3" ht="15.75" customHeight="1">
      <c r="B703" s="74"/>
      <c r="C703" s="74"/>
    </row>
    <row r="704" spans="2:3" ht="15.75" customHeight="1">
      <c r="B704" s="74"/>
      <c r="C704" s="74"/>
    </row>
    <row r="705" spans="2:3" ht="15.75" customHeight="1">
      <c r="B705" s="74"/>
      <c r="C705" s="74"/>
    </row>
    <row r="706" spans="2:3" ht="15.75" customHeight="1">
      <c r="B706" s="74"/>
      <c r="C706" s="74"/>
    </row>
    <row r="707" spans="2:3" ht="15.75" customHeight="1">
      <c r="B707" s="74"/>
      <c r="C707" s="74"/>
    </row>
    <row r="708" spans="2:3" ht="15.75" customHeight="1">
      <c r="B708" s="74"/>
      <c r="C708" s="74"/>
    </row>
    <row r="709" spans="2:3" ht="15.75" customHeight="1">
      <c r="B709" s="74"/>
      <c r="C709" s="74"/>
    </row>
    <row r="710" spans="2:3" ht="15.75" customHeight="1">
      <c r="B710" s="74"/>
      <c r="C710" s="74"/>
    </row>
    <row r="711" spans="2:3" ht="15.75" customHeight="1">
      <c r="B711" s="74"/>
      <c r="C711" s="74"/>
    </row>
    <row r="712" spans="2:3" ht="15.75" customHeight="1">
      <c r="B712" s="74"/>
      <c r="C712" s="74"/>
    </row>
    <row r="713" spans="2:3" ht="15.75" customHeight="1">
      <c r="B713" s="74"/>
      <c r="C713" s="74"/>
    </row>
    <row r="714" spans="2:3" ht="15.75" customHeight="1">
      <c r="B714" s="74"/>
      <c r="C714" s="74"/>
    </row>
    <row r="715" spans="2:3" ht="15.75" customHeight="1">
      <c r="B715" s="74"/>
      <c r="C715" s="74"/>
    </row>
    <row r="716" spans="2:3" ht="15.75" customHeight="1">
      <c r="B716" s="74"/>
      <c r="C716" s="74"/>
    </row>
    <row r="717" spans="2:3" ht="15.75" customHeight="1">
      <c r="B717" s="74"/>
      <c r="C717" s="74"/>
    </row>
    <row r="718" spans="2:3" ht="15.75" customHeight="1">
      <c r="B718" s="74"/>
      <c r="C718" s="74"/>
    </row>
    <row r="719" spans="2:3" ht="15.75" customHeight="1">
      <c r="B719" s="74"/>
      <c r="C719" s="74"/>
    </row>
    <row r="720" spans="2:3" ht="15.75" customHeight="1">
      <c r="B720" s="74"/>
      <c r="C720" s="74"/>
    </row>
    <row r="721" spans="2:3" ht="15.75" customHeight="1">
      <c r="B721" s="74"/>
      <c r="C721" s="74"/>
    </row>
    <row r="722" spans="2:3" ht="15.75" customHeight="1">
      <c r="B722" s="74"/>
      <c r="C722" s="74"/>
    </row>
    <row r="723" spans="2:3" ht="15.75" customHeight="1">
      <c r="B723" s="74"/>
      <c r="C723" s="74"/>
    </row>
    <row r="724" spans="2:3" ht="15.75" customHeight="1">
      <c r="B724" s="74"/>
      <c r="C724" s="74"/>
    </row>
    <row r="725" spans="2:3" ht="15.75" customHeight="1">
      <c r="B725" s="74"/>
      <c r="C725" s="74"/>
    </row>
    <row r="726" spans="2:3" ht="15.75" customHeight="1">
      <c r="B726" s="74"/>
      <c r="C726" s="74"/>
    </row>
    <row r="727" spans="2:3" ht="15.75" customHeight="1">
      <c r="B727" s="74"/>
      <c r="C727" s="74"/>
    </row>
    <row r="728" spans="2:3" ht="15.75" customHeight="1">
      <c r="B728" s="74"/>
      <c r="C728" s="74"/>
    </row>
    <row r="729" spans="2:3" ht="15.75" customHeight="1">
      <c r="B729" s="74"/>
      <c r="C729" s="74"/>
    </row>
    <row r="730" spans="2:3" ht="15.75" customHeight="1">
      <c r="B730" s="74"/>
      <c r="C730" s="74"/>
    </row>
    <row r="731" spans="2:3" ht="15.75" customHeight="1">
      <c r="B731" s="74"/>
      <c r="C731" s="74"/>
    </row>
    <row r="732" spans="2:3" ht="15.75" customHeight="1">
      <c r="B732" s="74"/>
      <c r="C732" s="74"/>
    </row>
    <row r="733" spans="2:3" ht="15.75" customHeight="1">
      <c r="B733" s="74"/>
      <c r="C733" s="74"/>
    </row>
    <row r="734" spans="2:3" ht="15.75" customHeight="1">
      <c r="B734" s="74"/>
      <c r="C734" s="74"/>
    </row>
    <row r="735" spans="2:3" ht="15.75" customHeight="1">
      <c r="B735" s="74"/>
      <c r="C735" s="74"/>
    </row>
    <row r="736" spans="2:3" ht="15.75" customHeight="1">
      <c r="B736" s="74"/>
      <c r="C736" s="74"/>
    </row>
    <row r="737" spans="2:3" ht="15.75" customHeight="1">
      <c r="B737" s="74"/>
      <c r="C737" s="74"/>
    </row>
    <row r="738" spans="2:3" ht="15.75" customHeight="1">
      <c r="B738" s="74"/>
      <c r="C738" s="74"/>
    </row>
    <row r="739" spans="2:3" ht="15.75" customHeight="1">
      <c r="B739" s="74"/>
      <c r="C739" s="74"/>
    </row>
    <row r="740" spans="2:3" ht="15.75" customHeight="1">
      <c r="B740" s="74"/>
      <c r="C740" s="74"/>
    </row>
    <row r="741" spans="2:3" ht="15.75" customHeight="1">
      <c r="B741" s="74"/>
      <c r="C741" s="74"/>
    </row>
    <row r="742" spans="2:3" ht="15.75" customHeight="1">
      <c r="B742" s="74"/>
      <c r="C742" s="74"/>
    </row>
    <row r="743" spans="2:3" ht="15.75" customHeight="1">
      <c r="B743" s="74"/>
      <c r="C743" s="74"/>
    </row>
    <row r="744" spans="2:3" ht="15.75" customHeight="1">
      <c r="B744" s="74"/>
      <c r="C744" s="74"/>
    </row>
    <row r="745" spans="2:3" ht="15.75" customHeight="1">
      <c r="B745" s="74"/>
      <c r="C745" s="74"/>
    </row>
    <row r="746" spans="2:3" ht="15.75" customHeight="1">
      <c r="B746" s="74"/>
      <c r="C746" s="74"/>
    </row>
    <row r="747" spans="2:3" ht="15.75" customHeight="1">
      <c r="B747" s="74"/>
      <c r="C747" s="74"/>
    </row>
    <row r="748" spans="2:3" ht="15.75" customHeight="1">
      <c r="B748" s="74"/>
      <c r="C748" s="74"/>
    </row>
    <row r="749" spans="2:3" ht="15.75" customHeight="1">
      <c r="B749" s="74"/>
      <c r="C749" s="74"/>
    </row>
    <row r="750" spans="2:3" ht="15.75" customHeight="1">
      <c r="B750" s="74"/>
      <c r="C750" s="74"/>
    </row>
    <row r="751" spans="2:3" ht="15.75" customHeight="1">
      <c r="B751" s="74"/>
      <c r="C751" s="74"/>
    </row>
    <row r="752" spans="2:3" ht="15.75" customHeight="1">
      <c r="B752" s="74"/>
      <c r="C752" s="74"/>
    </row>
    <row r="753" spans="2:3" ht="15.75" customHeight="1">
      <c r="B753" s="74"/>
      <c r="C753" s="74"/>
    </row>
    <row r="754" spans="2:3" ht="15.75" customHeight="1">
      <c r="B754" s="74"/>
      <c r="C754" s="74"/>
    </row>
    <row r="755" spans="2:3" ht="15.75" customHeight="1">
      <c r="B755" s="74"/>
      <c r="C755" s="74"/>
    </row>
    <row r="756" spans="2:3" ht="15.75" customHeight="1">
      <c r="B756" s="74"/>
      <c r="C756" s="74"/>
    </row>
    <row r="757" spans="2:3" ht="15.75" customHeight="1">
      <c r="B757" s="74"/>
      <c r="C757" s="74"/>
    </row>
    <row r="758" spans="2:3" ht="15.75" customHeight="1">
      <c r="B758" s="74"/>
      <c r="C758" s="74"/>
    </row>
    <row r="759" spans="2:3" ht="15.75" customHeight="1">
      <c r="B759" s="74"/>
      <c r="C759" s="74"/>
    </row>
    <row r="760" spans="2:3" ht="15.75" customHeight="1">
      <c r="B760" s="74"/>
      <c r="C760" s="74"/>
    </row>
    <row r="761" spans="2:3" ht="15.75" customHeight="1">
      <c r="B761" s="74"/>
      <c r="C761" s="74"/>
    </row>
    <row r="762" spans="2:3" ht="15.75" customHeight="1">
      <c r="B762" s="74"/>
      <c r="C762" s="74"/>
    </row>
    <row r="763" spans="2:3" ht="15.75" customHeight="1">
      <c r="B763" s="74"/>
      <c r="C763" s="74"/>
    </row>
    <row r="764" spans="2:3" ht="15.75" customHeight="1">
      <c r="B764" s="74"/>
      <c r="C764" s="74"/>
    </row>
    <row r="765" spans="2:3" ht="15.75" customHeight="1">
      <c r="B765" s="74"/>
      <c r="C765" s="74"/>
    </row>
    <row r="766" spans="2:3" ht="15.75" customHeight="1">
      <c r="B766" s="74"/>
      <c r="C766" s="74"/>
    </row>
    <row r="767" spans="2:3" ht="15.75" customHeight="1">
      <c r="B767" s="74"/>
      <c r="C767" s="74"/>
    </row>
    <row r="768" spans="2:3" ht="15.75" customHeight="1">
      <c r="B768" s="74"/>
      <c r="C768" s="74"/>
    </row>
    <row r="769" spans="2:3" ht="15.75" customHeight="1">
      <c r="B769" s="74"/>
      <c r="C769" s="74"/>
    </row>
    <row r="770" spans="2:3" ht="15.75" customHeight="1">
      <c r="B770" s="74"/>
      <c r="C770" s="74"/>
    </row>
    <row r="771" spans="2:3" ht="15.75" customHeight="1">
      <c r="B771" s="74"/>
      <c r="C771" s="74"/>
    </row>
    <row r="772" spans="2:3" ht="15.75" customHeight="1">
      <c r="B772" s="74"/>
      <c r="C772" s="74"/>
    </row>
    <row r="773" spans="2:3" ht="15.75" customHeight="1">
      <c r="B773" s="74"/>
      <c r="C773" s="74"/>
    </row>
    <row r="774" spans="2:3" ht="15.75" customHeight="1">
      <c r="B774" s="74"/>
      <c r="C774" s="74"/>
    </row>
    <row r="775" spans="2:3" ht="15.75" customHeight="1">
      <c r="B775" s="74"/>
      <c r="C775" s="74"/>
    </row>
    <row r="776" spans="2:3" ht="15.75" customHeight="1">
      <c r="B776" s="74"/>
      <c r="C776" s="74"/>
    </row>
    <row r="777" spans="2:3" ht="15.75" customHeight="1">
      <c r="B777" s="74"/>
      <c r="C777" s="74"/>
    </row>
    <row r="778" spans="2:3" ht="15.75" customHeight="1">
      <c r="B778" s="74"/>
      <c r="C778" s="74"/>
    </row>
    <row r="779" spans="2:3" ht="15.75" customHeight="1">
      <c r="B779" s="74"/>
      <c r="C779" s="74"/>
    </row>
    <row r="780" spans="2:3" ht="15.75" customHeight="1">
      <c r="B780" s="74"/>
      <c r="C780" s="74"/>
    </row>
    <row r="781" spans="2:3" ht="15.75" customHeight="1">
      <c r="B781" s="74"/>
      <c r="C781" s="74"/>
    </row>
    <row r="782" spans="2:3" ht="15.75" customHeight="1">
      <c r="B782" s="74"/>
      <c r="C782" s="74"/>
    </row>
    <row r="783" spans="2:3" ht="15.75" customHeight="1">
      <c r="B783" s="74"/>
      <c r="C783" s="74"/>
    </row>
    <row r="784" spans="2:3" ht="15.75" customHeight="1">
      <c r="B784" s="74"/>
      <c r="C784" s="74"/>
    </row>
    <row r="785" spans="2:3" ht="15.75" customHeight="1">
      <c r="B785" s="74"/>
      <c r="C785" s="74"/>
    </row>
    <row r="786" spans="2:3" ht="15.75" customHeight="1">
      <c r="B786" s="74"/>
      <c r="C786" s="74"/>
    </row>
    <row r="787" spans="2:3" ht="15.75" customHeight="1">
      <c r="B787" s="74"/>
      <c r="C787" s="74"/>
    </row>
    <row r="788" spans="2:3" ht="15.75" customHeight="1">
      <c r="B788" s="74"/>
      <c r="C788" s="74"/>
    </row>
    <row r="789" spans="2:3" ht="15.75" customHeight="1">
      <c r="B789" s="74"/>
      <c r="C789" s="74"/>
    </row>
    <row r="790" spans="2:3" ht="15.75" customHeight="1">
      <c r="B790" s="74"/>
      <c r="C790" s="74"/>
    </row>
    <row r="791" spans="2:3" ht="15.75" customHeight="1">
      <c r="B791" s="74"/>
      <c r="C791" s="74"/>
    </row>
    <row r="792" spans="2:3" ht="15.75" customHeight="1">
      <c r="B792" s="74"/>
      <c r="C792" s="74"/>
    </row>
    <row r="793" spans="2:3" ht="15.75" customHeight="1">
      <c r="B793" s="74"/>
      <c r="C793" s="74"/>
    </row>
    <row r="794" spans="2:3" ht="15.75" customHeight="1">
      <c r="B794" s="74"/>
      <c r="C794" s="74"/>
    </row>
    <row r="795" spans="2:3" ht="15.75" customHeight="1">
      <c r="B795" s="74"/>
      <c r="C795" s="74"/>
    </row>
    <row r="796" spans="2:3" ht="15.75" customHeight="1">
      <c r="B796" s="74"/>
      <c r="C796" s="74"/>
    </row>
    <row r="797" spans="2:3" ht="15.75" customHeight="1">
      <c r="B797" s="74"/>
      <c r="C797" s="74"/>
    </row>
    <row r="798" spans="2:3" ht="15.75" customHeight="1">
      <c r="B798" s="74"/>
      <c r="C798" s="74"/>
    </row>
    <row r="799" spans="2:3" ht="15.75" customHeight="1">
      <c r="B799" s="74"/>
      <c r="C799" s="74"/>
    </row>
    <row r="800" spans="2:3" ht="15.75" customHeight="1">
      <c r="B800" s="74"/>
      <c r="C800" s="74"/>
    </row>
    <row r="801" spans="2:3" ht="15.75" customHeight="1">
      <c r="B801" s="74"/>
      <c r="C801" s="74"/>
    </row>
    <row r="802" spans="2:3" ht="15.75" customHeight="1">
      <c r="B802" s="74"/>
      <c r="C802" s="74"/>
    </row>
    <row r="803" spans="2:3" ht="15.75" customHeight="1">
      <c r="B803" s="74"/>
      <c r="C803" s="74"/>
    </row>
    <row r="804" spans="2:3" ht="15.75" customHeight="1">
      <c r="B804" s="74"/>
      <c r="C804" s="74"/>
    </row>
    <row r="805" spans="2:3" ht="15.75" customHeight="1">
      <c r="B805" s="74"/>
      <c r="C805" s="74"/>
    </row>
    <row r="806" spans="2:3" ht="15.75" customHeight="1">
      <c r="B806" s="74"/>
      <c r="C806" s="74"/>
    </row>
    <row r="807" spans="2:3" ht="15.75" customHeight="1">
      <c r="B807" s="74"/>
      <c r="C807" s="74"/>
    </row>
    <row r="808" spans="2:3" ht="15.75" customHeight="1">
      <c r="B808" s="74"/>
      <c r="C808" s="74"/>
    </row>
    <row r="809" spans="2:3" ht="15.75" customHeight="1">
      <c r="B809" s="74"/>
      <c r="C809" s="74"/>
    </row>
    <row r="810" spans="2:3" ht="15.75" customHeight="1">
      <c r="B810" s="74"/>
      <c r="C810" s="74"/>
    </row>
    <row r="811" spans="2:3" ht="15.75" customHeight="1">
      <c r="B811" s="74"/>
      <c r="C811" s="74"/>
    </row>
    <row r="812" spans="2:3" ht="15.75" customHeight="1">
      <c r="B812" s="74"/>
      <c r="C812" s="74"/>
    </row>
    <row r="813" spans="2:3" ht="15.75" customHeight="1">
      <c r="B813" s="74"/>
      <c r="C813" s="74"/>
    </row>
    <row r="814" spans="2:3" ht="15.75" customHeight="1">
      <c r="B814" s="74"/>
      <c r="C814" s="74"/>
    </row>
    <row r="815" spans="2:3" ht="15.75" customHeight="1">
      <c r="B815" s="74"/>
      <c r="C815" s="74"/>
    </row>
    <row r="816" spans="2:3" ht="15.75" customHeight="1">
      <c r="B816" s="74"/>
      <c r="C816" s="74"/>
    </row>
    <row r="817" spans="2:3" ht="15.75" customHeight="1">
      <c r="B817" s="74"/>
      <c r="C817" s="74"/>
    </row>
    <row r="818" spans="2:3" ht="15.75" customHeight="1">
      <c r="B818" s="74"/>
      <c r="C818" s="74"/>
    </row>
    <row r="819" spans="2:3" ht="15.75" customHeight="1">
      <c r="B819" s="74"/>
      <c r="C819" s="74"/>
    </row>
    <row r="820" spans="2:3" ht="15.75" customHeight="1">
      <c r="B820" s="74"/>
      <c r="C820" s="74"/>
    </row>
    <row r="821" spans="2:3" ht="15.75" customHeight="1">
      <c r="B821" s="74"/>
      <c r="C821" s="74"/>
    </row>
    <row r="822" spans="2:3" ht="15.75" customHeight="1">
      <c r="B822" s="74"/>
      <c r="C822" s="74"/>
    </row>
    <row r="823" spans="2:3" ht="15.75" customHeight="1">
      <c r="B823" s="74"/>
      <c r="C823" s="74"/>
    </row>
    <row r="824" spans="2:3" ht="15.75" customHeight="1">
      <c r="B824" s="74"/>
      <c r="C824" s="74"/>
    </row>
    <row r="825" spans="2:3" ht="15.75" customHeight="1">
      <c r="B825" s="74"/>
      <c r="C825" s="74"/>
    </row>
    <row r="826" spans="2:3" ht="15.75" customHeight="1">
      <c r="B826" s="74"/>
      <c r="C826" s="74"/>
    </row>
    <row r="827" spans="2:3" ht="15.75" customHeight="1">
      <c r="B827" s="74"/>
      <c r="C827" s="74"/>
    </row>
    <row r="828" spans="2:3" ht="15.75" customHeight="1">
      <c r="B828" s="74"/>
      <c r="C828" s="74"/>
    </row>
    <row r="829" spans="2:3" ht="15.75" customHeight="1">
      <c r="B829" s="74"/>
      <c r="C829" s="74"/>
    </row>
    <row r="830" spans="2:3" ht="15.75" customHeight="1">
      <c r="B830" s="74"/>
      <c r="C830" s="74"/>
    </row>
    <row r="831" spans="2:3" ht="15.75" customHeight="1">
      <c r="B831" s="74"/>
      <c r="C831" s="74"/>
    </row>
    <row r="832" spans="2:3" ht="15.75" customHeight="1">
      <c r="B832" s="74"/>
      <c r="C832" s="74"/>
    </row>
    <row r="833" spans="2:3" ht="15.75" customHeight="1">
      <c r="B833" s="74"/>
      <c r="C833" s="74"/>
    </row>
    <row r="834" spans="2:3" ht="15.75" customHeight="1">
      <c r="B834" s="74"/>
      <c r="C834" s="74"/>
    </row>
    <row r="835" spans="2:3" ht="15.75" customHeight="1">
      <c r="B835" s="74"/>
      <c r="C835" s="74"/>
    </row>
    <row r="836" spans="2:3" ht="15.75" customHeight="1">
      <c r="B836" s="74"/>
      <c r="C836" s="74"/>
    </row>
    <row r="837" spans="2:3" ht="15.75" customHeight="1">
      <c r="B837" s="74"/>
      <c r="C837" s="74"/>
    </row>
    <row r="838" spans="2:3" ht="15.75" customHeight="1">
      <c r="B838" s="74"/>
      <c r="C838" s="74"/>
    </row>
    <row r="839" spans="2:3" ht="15.75" customHeight="1">
      <c r="B839" s="74"/>
      <c r="C839" s="74"/>
    </row>
    <row r="840" spans="2:3" ht="15.75" customHeight="1">
      <c r="B840" s="74"/>
      <c r="C840" s="74"/>
    </row>
    <row r="841" spans="2:3" ht="15.75" customHeight="1">
      <c r="B841" s="74"/>
      <c r="C841" s="74"/>
    </row>
    <row r="842" spans="2:3" ht="15.75" customHeight="1">
      <c r="B842" s="74"/>
      <c r="C842" s="74"/>
    </row>
    <row r="843" spans="2:3" ht="15.75" customHeight="1">
      <c r="B843" s="74"/>
      <c r="C843" s="74"/>
    </row>
    <row r="844" spans="2:3" ht="15.75" customHeight="1">
      <c r="B844" s="74"/>
      <c r="C844" s="74"/>
    </row>
    <row r="845" spans="2:3" ht="15.75" customHeight="1">
      <c r="B845" s="74"/>
      <c r="C845" s="74"/>
    </row>
    <row r="846" spans="2:3" ht="15.75" customHeight="1">
      <c r="B846" s="74"/>
      <c r="C846" s="74"/>
    </row>
    <row r="847" spans="2:3" ht="15.75" customHeight="1">
      <c r="B847" s="74"/>
      <c r="C847" s="74"/>
    </row>
    <row r="848" spans="2:3" ht="15.75" customHeight="1">
      <c r="B848" s="74"/>
      <c r="C848" s="74"/>
    </row>
    <row r="849" spans="2:3" ht="15.75" customHeight="1">
      <c r="B849" s="74"/>
      <c r="C849" s="74"/>
    </row>
    <row r="850" spans="2:3" ht="15.75" customHeight="1">
      <c r="B850" s="74"/>
      <c r="C850" s="74"/>
    </row>
    <row r="851" spans="2:3" ht="15.75" customHeight="1">
      <c r="B851" s="74"/>
      <c r="C851" s="74"/>
    </row>
    <row r="852" spans="2:3" ht="15.75" customHeight="1">
      <c r="B852" s="74"/>
      <c r="C852" s="74"/>
    </row>
    <row r="853" spans="2:3" ht="15.75" customHeight="1">
      <c r="B853" s="74"/>
      <c r="C853" s="74"/>
    </row>
    <row r="854" spans="2:3" ht="15.75" customHeight="1">
      <c r="B854" s="74"/>
      <c r="C854" s="74"/>
    </row>
    <row r="855" spans="2:3" ht="15.75" customHeight="1">
      <c r="B855" s="74"/>
      <c r="C855" s="74"/>
    </row>
    <row r="856" spans="2:3" ht="15.75" customHeight="1">
      <c r="B856" s="74"/>
      <c r="C856" s="74"/>
    </row>
    <row r="857" spans="2:3" ht="15.75" customHeight="1">
      <c r="B857" s="74"/>
      <c r="C857" s="74"/>
    </row>
    <row r="858" spans="2:3" ht="15.75" customHeight="1">
      <c r="B858" s="74"/>
      <c r="C858" s="74"/>
    </row>
    <row r="859" spans="2:3" ht="15.75" customHeight="1">
      <c r="B859" s="74"/>
      <c r="C859" s="74"/>
    </row>
    <row r="860" spans="2:3" ht="15.75" customHeight="1">
      <c r="B860" s="74"/>
      <c r="C860" s="74"/>
    </row>
    <row r="861" spans="2:3" ht="15.75" customHeight="1">
      <c r="B861" s="74"/>
      <c r="C861" s="74"/>
    </row>
    <row r="862" spans="2:3" ht="15.75" customHeight="1">
      <c r="B862" s="74"/>
      <c r="C862" s="74"/>
    </row>
    <row r="863" spans="2:3" ht="15.75" customHeight="1">
      <c r="B863" s="74"/>
      <c r="C863" s="74"/>
    </row>
    <row r="864" spans="2:3" ht="15.75" customHeight="1">
      <c r="B864" s="74"/>
      <c r="C864" s="74"/>
    </row>
    <row r="865" spans="2:3" ht="15.75" customHeight="1">
      <c r="B865" s="74"/>
      <c r="C865" s="74"/>
    </row>
    <row r="866" spans="2:3" ht="15.75" customHeight="1">
      <c r="B866" s="74"/>
      <c r="C866" s="74"/>
    </row>
    <row r="867" spans="2:3" ht="15.75" customHeight="1">
      <c r="B867" s="74"/>
      <c r="C867" s="74"/>
    </row>
    <row r="868" spans="2:3" ht="15.75" customHeight="1">
      <c r="B868" s="74"/>
      <c r="C868" s="74"/>
    </row>
    <row r="869" spans="2:3" ht="15.75" customHeight="1">
      <c r="B869" s="74"/>
      <c r="C869" s="74"/>
    </row>
    <row r="870" spans="2:3" ht="15.75" customHeight="1">
      <c r="B870" s="74"/>
      <c r="C870" s="74"/>
    </row>
    <row r="871" spans="2:3" ht="15.75" customHeight="1">
      <c r="B871" s="74"/>
      <c r="C871" s="74"/>
    </row>
    <row r="872" spans="2:3" ht="15.75" customHeight="1">
      <c r="B872" s="74"/>
      <c r="C872" s="74"/>
    </row>
    <row r="873" spans="2:3" ht="15.75" customHeight="1">
      <c r="B873" s="74"/>
      <c r="C873" s="74"/>
    </row>
    <row r="874" spans="2:3" ht="15.75" customHeight="1">
      <c r="B874" s="74"/>
      <c r="C874" s="74"/>
    </row>
    <row r="875" spans="2:3" ht="15.75" customHeight="1">
      <c r="B875" s="74"/>
      <c r="C875" s="74"/>
    </row>
    <row r="876" spans="2:3" ht="15.75" customHeight="1">
      <c r="B876" s="74"/>
      <c r="C876" s="74"/>
    </row>
    <row r="877" spans="2:3" ht="15.75" customHeight="1">
      <c r="B877" s="74"/>
      <c r="C877" s="74"/>
    </row>
    <row r="878" spans="2:3" ht="15.75" customHeight="1">
      <c r="B878" s="74"/>
      <c r="C878" s="74"/>
    </row>
    <row r="879" spans="2:3" ht="15.75" customHeight="1">
      <c r="B879" s="74"/>
      <c r="C879" s="74"/>
    </row>
    <row r="880" spans="2:3" ht="15.75" customHeight="1">
      <c r="B880" s="74"/>
      <c r="C880" s="74"/>
    </row>
    <row r="881" spans="2:3" ht="15.75" customHeight="1">
      <c r="B881" s="74"/>
      <c r="C881" s="74"/>
    </row>
    <row r="882" spans="2:3" ht="15.75" customHeight="1">
      <c r="B882" s="74"/>
      <c r="C882" s="74"/>
    </row>
    <row r="883" spans="2:3" ht="15.75" customHeight="1">
      <c r="B883" s="74"/>
      <c r="C883" s="74"/>
    </row>
    <row r="884" spans="2:3" ht="15.75" customHeight="1">
      <c r="B884" s="74"/>
      <c r="C884" s="74"/>
    </row>
    <row r="885" spans="2:3" ht="15.75" customHeight="1">
      <c r="B885" s="74"/>
      <c r="C885" s="74"/>
    </row>
    <row r="886" spans="2:3" ht="15.75" customHeight="1">
      <c r="B886" s="74"/>
      <c r="C886" s="74"/>
    </row>
    <row r="887" spans="2:3" ht="15.75" customHeight="1">
      <c r="B887" s="74"/>
      <c r="C887" s="74"/>
    </row>
    <row r="888" spans="2:3" ht="15.75" customHeight="1">
      <c r="B888" s="74"/>
      <c r="C888" s="74"/>
    </row>
    <row r="889" spans="2:3" ht="15.75" customHeight="1">
      <c r="B889" s="74"/>
      <c r="C889" s="74"/>
    </row>
    <row r="890" spans="2:3" ht="15.75" customHeight="1">
      <c r="B890" s="74"/>
      <c r="C890" s="74"/>
    </row>
    <row r="891" spans="2:3" ht="15.75" customHeight="1">
      <c r="B891" s="74"/>
      <c r="C891" s="74"/>
    </row>
    <row r="892" spans="2:3" ht="15.75" customHeight="1">
      <c r="B892" s="74"/>
      <c r="C892" s="74"/>
    </row>
    <row r="893" spans="2:3" ht="15.75" customHeight="1">
      <c r="B893" s="74"/>
      <c r="C893" s="74"/>
    </row>
    <row r="894" spans="2:3" ht="15.75" customHeight="1">
      <c r="B894" s="74"/>
      <c r="C894" s="74"/>
    </row>
    <row r="895" spans="2:3" ht="15.75" customHeight="1">
      <c r="B895" s="74"/>
      <c r="C895" s="74"/>
    </row>
    <row r="896" spans="2:3" ht="15.75" customHeight="1">
      <c r="B896" s="74"/>
      <c r="C896" s="74"/>
    </row>
    <row r="897" spans="2:3" ht="15.75" customHeight="1">
      <c r="B897" s="74"/>
      <c r="C897" s="74"/>
    </row>
    <row r="898" spans="2:3" ht="15.75" customHeight="1">
      <c r="B898" s="74"/>
      <c r="C898" s="74"/>
    </row>
    <row r="899" spans="2:3" ht="15.75" customHeight="1">
      <c r="B899" s="74"/>
      <c r="C899" s="74"/>
    </row>
    <row r="900" spans="2:3" ht="15.75" customHeight="1">
      <c r="B900" s="74"/>
      <c r="C900" s="74"/>
    </row>
    <row r="901" spans="2:3" ht="15.75" customHeight="1">
      <c r="B901" s="74"/>
      <c r="C901" s="74"/>
    </row>
    <row r="902" spans="2:3" ht="15.75" customHeight="1">
      <c r="B902" s="74"/>
      <c r="C902" s="74"/>
    </row>
    <row r="903" spans="2:3" ht="15.75" customHeight="1">
      <c r="B903" s="74"/>
      <c r="C903" s="74"/>
    </row>
    <row r="904" spans="2:3" ht="15.75" customHeight="1">
      <c r="B904" s="74"/>
      <c r="C904" s="74"/>
    </row>
    <row r="905" spans="2:3" ht="15.75" customHeight="1">
      <c r="B905" s="74"/>
      <c r="C905" s="74"/>
    </row>
    <row r="906" spans="2:3" ht="15.75" customHeight="1">
      <c r="B906" s="74"/>
      <c r="C906" s="74"/>
    </row>
    <row r="907" spans="2:3" ht="15.75" customHeight="1">
      <c r="B907" s="74"/>
      <c r="C907" s="74"/>
    </row>
    <row r="908" spans="2:3" ht="15.75" customHeight="1">
      <c r="B908" s="74"/>
      <c r="C908" s="74"/>
    </row>
    <row r="909" spans="2:3" ht="15.75" customHeight="1">
      <c r="B909" s="74"/>
      <c r="C909" s="74"/>
    </row>
    <row r="910" spans="2:3" ht="15.75" customHeight="1">
      <c r="B910" s="74"/>
      <c r="C910" s="74"/>
    </row>
    <row r="911" spans="2:3" ht="15.75" customHeight="1">
      <c r="B911" s="74"/>
      <c r="C911" s="74"/>
    </row>
    <row r="912" spans="2:3" ht="15.75" customHeight="1">
      <c r="B912" s="74"/>
      <c r="C912" s="74"/>
    </row>
    <row r="913" spans="2:3" ht="15.75" customHeight="1">
      <c r="B913" s="74"/>
      <c r="C913" s="74"/>
    </row>
    <row r="914" spans="2:3" ht="15.75" customHeight="1">
      <c r="B914" s="74"/>
      <c r="C914" s="74"/>
    </row>
    <row r="915" spans="2:3" ht="15.75" customHeight="1">
      <c r="B915" s="74"/>
      <c r="C915" s="74"/>
    </row>
    <row r="916" spans="2:3" ht="15.75" customHeight="1">
      <c r="B916" s="74"/>
      <c r="C916" s="74"/>
    </row>
    <row r="917" spans="2:3" ht="15.75" customHeight="1">
      <c r="B917" s="74"/>
      <c r="C917" s="74"/>
    </row>
    <row r="918" spans="2:3" ht="15.75" customHeight="1">
      <c r="B918" s="74"/>
      <c r="C918" s="74"/>
    </row>
    <row r="919" spans="2:3" ht="15.75" customHeight="1">
      <c r="B919" s="74"/>
      <c r="C919" s="74"/>
    </row>
    <row r="920" spans="2:3" ht="15.75" customHeight="1">
      <c r="B920" s="74"/>
      <c r="C920" s="74"/>
    </row>
    <row r="921" spans="2:3" ht="15.75" customHeight="1">
      <c r="B921" s="74"/>
      <c r="C921" s="74"/>
    </row>
    <row r="922" spans="2:3" ht="15.75" customHeight="1">
      <c r="B922" s="74"/>
      <c r="C922" s="74"/>
    </row>
    <row r="923" spans="2:3" ht="15.75" customHeight="1">
      <c r="B923" s="74"/>
      <c r="C923" s="74"/>
    </row>
    <row r="924" spans="2:3" ht="15.75" customHeight="1">
      <c r="B924" s="74"/>
      <c r="C924" s="74"/>
    </row>
    <row r="925" spans="2:3" ht="15.75" customHeight="1">
      <c r="B925" s="74"/>
      <c r="C925" s="74"/>
    </row>
    <row r="926" spans="2:3" ht="15.75" customHeight="1">
      <c r="B926" s="74"/>
      <c r="C926" s="74"/>
    </row>
    <row r="927" spans="2:3" ht="15.75" customHeight="1">
      <c r="B927" s="74"/>
      <c r="C927" s="74"/>
    </row>
    <row r="928" spans="2:3" ht="15.75" customHeight="1">
      <c r="B928" s="74"/>
      <c r="C928" s="74"/>
    </row>
    <row r="929" spans="2:3" ht="15.75" customHeight="1">
      <c r="B929" s="74"/>
      <c r="C929" s="74"/>
    </row>
    <row r="930" spans="2:3" ht="15.75" customHeight="1">
      <c r="B930" s="74"/>
      <c r="C930" s="74"/>
    </row>
    <row r="931" spans="2:3" ht="15.75" customHeight="1">
      <c r="B931" s="74"/>
      <c r="C931" s="74"/>
    </row>
    <row r="932" spans="2:3" ht="15.75" customHeight="1">
      <c r="B932" s="74"/>
      <c r="C932" s="74"/>
    </row>
    <row r="933" spans="2:3" ht="15.75" customHeight="1">
      <c r="B933" s="74"/>
      <c r="C933" s="74"/>
    </row>
    <row r="934" spans="2:3" ht="15.75" customHeight="1">
      <c r="B934" s="74"/>
      <c r="C934" s="74"/>
    </row>
    <row r="935" spans="2:3" ht="15.75" customHeight="1">
      <c r="B935" s="74"/>
      <c r="C935" s="74"/>
    </row>
    <row r="936" spans="2:3" ht="15.75" customHeight="1">
      <c r="B936" s="74"/>
      <c r="C936" s="74"/>
    </row>
    <row r="937" spans="2:3" ht="15.75" customHeight="1">
      <c r="B937" s="74"/>
      <c r="C937" s="74"/>
    </row>
    <row r="938" spans="2:3" ht="15.75" customHeight="1">
      <c r="B938" s="74"/>
      <c r="C938" s="74"/>
    </row>
    <row r="939" spans="2:3" ht="15.75" customHeight="1">
      <c r="B939" s="74"/>
      <c r="C939" s="74"/>
    </row>
    <row r="940" spans="2:3" ht="15.75" customHeight="1">
      <c r="B940" s="74"/>
      <c r="C940" s="74"/>
    </row>
    <row r="941" spans="2:3" ht="15.75" customHeight="1">
      <c r="B941" s="74"/>
      <c r="C941" s="74"/>
    </row>
    <row r="942" spans="2:3" ht="15.75" customHeight="1">
      <c r="B942" s="74"/>
      <c r="C942" s="74"/>
    </row>
    <row r="943" spans="2:3" ht="15.75" customHeight="1">
      <c r="B943" s="74"/>
      <c r="C943" s="74"/>
    </row>
    <row r="944" spans="2:3" ht="15.75" customHeight="1">
      <c r="B944" s="74"/>
      <c r="C944" s="74"/>
    </row>
    <row r="945" spans="2:3" ht="15.75" customHeight="1">
      <c r="B945" s="74"/>
      <c r="C945" s="74"/>
    </row>
    <row r="946" spans="2:3" ht="15.75" customHeight="1">
      <c r="B946" s="74"/>
      <c r="C946" s="74"/>
    </row>
    <row r="947" spans="2:3" ht="15.75" customHeight="1">
      <c r="B947" s="74"/>
      <c r="C947" s="74"/>
    </row>
    <row r="948" spans="2:3" ht="15.75" customHeight="1">
      <c r="B948" s="74"/>
      <c r="C948" s="74"/>
    </row>
    <row r="949" spans="2:3" ht="15.75" customHeight="1">
      <c r="B949" s="74"/>
      <c r="C949" s="74"/>
    </row>
    <row r="950" spans="2:3" ht="15.75" customHeight="1">
      <c r="B950" s="74"/>
      <c r="C950" s="74"/>
    </row>
    <row r="951" spans="2:3" ht="15.75" customHeight="1">
      <c r="B951" s="74"/>
      <c r="C951" s="74"/>
    </row>
    <row r="952" spans="2:3" ht="15.75" customHeight="1">
      <c r="B952" s="74"/>
      <c r="C952" s="74"/>
    </row>
    <row r="953" spans="2:3" ht="15.75" customHeight="1">
      <c r="B953" s="74"/>
      <c r="C953" s="74"/>
    </row>
    <row r="954" spans="2:3" ht="15.75" customHeight="1">
      <c r="B954" s="74"/>
      <c r="C954" s="74"/>
    </row>
    <row r="955" spans="2:3" ht="15.75" customHeight="1">
      <c r="B955" s="74"/>
      <c r="C955" s="74"/>
    </row>
    <row r="956" spans="2:3" ht="15.75" customHeight="1">
      <c r="B956" s="74"/>
      <c r="C956" s="74"/>
    </row>
    <row r="957" spans="2:3" ht="15.75" customHeight="1">
      <c r="B957" s="74"/>
      <c r="C957" s="74"/>
    </row>
    <row r="958" spans="2:3" ht="15.75" customHeight="1">
      <c r="B958" s="74"/>
      <c r="C958" s="74"/>
    </row>
    <row r="959" spans="2:3" ht="15.75" customHeight="1">
      <c r="B959" s="74"/>
      <c r="C959" s="74"/>
    </row>
    <row r="960" spans="2:3" ht="15.75" customHeight="1">
      <c r="B960" s="74"/>
      <c r="C960" s="74"/>
    </row>
    <row r="961" spans="2:3" ht="15.75" customHeight="1">
      <c r="B961" s="74"/>
      <c r="C961" s="74"/>
    </row>
    <row r="962" spans="2:3" ht="15.75" customHeight="1">
      <c r="B962" s="74"/>
      <c r="C962" s="74"/>
    </row>
    <row r="963" spans="2:3" ht="15.75" customHeight="1">
      <c r="B963" s="74"/>
      <c r="C963" s="74"/>
    </row>
    <row r="964" spans="2:3" ht="15.75" customHeight="1">
      <c r="B964" s="74"/>
      <c r="C964" s="74"/>
    </row>
    <row r="965" spans="2:3" ht="15.75" customHeight="1">
      <c r="B965" s="74"/>
      <c r="C965" s="74"/>
    </row>
    <row r="966" spans="2:3" ht="15.75" customHeight="1">
      <c r="B966" s="74"/>
      <c r="C966" s="74"/>
    </row>
    <row r="967" spans="2:3" ht="15.75" customHeight="1">
      <c r="B967" s="74"/>
      <c r="C967" s="74"/>
    </row>
    <row r="968" spans="2:3" ht="15.75" customHeight="1">
      <c r="B968" s="74"/>
      <c r="C968" s="74"/>
    </row>
    <row r="969" spans="2:3" ht="15.75" customHeight="1">
      <c r="B969" s="74"/>
      <c r="C969" s="74"/>
    </row>
    <row r="970" spans="2:3" ht="15.75" customHeight="1">
      <c r="B970" s="74"/>
      <c r="C970" s="74"/>
    </row>
    <row r="971" spans="2:3" ht="15.75" customHeight="1">
      <c r="B971" s="74"/>
      <c r="C971" s="74"/>
    </row>
    <row r="972" spans="2:3" ht="15.75" customHeight="1">
      <c r="B972" s="74"/>
      <c r="C972" s="74"/>
    </row>
    <row r="973" spans="2:3" ht="15.75" customHeight="1">
      <c r="B973" s="74"/>
      <c r="C973" s="74"/>
    </row>
    <row r="974" spans="2:3" ht="15.75" customHeight="1">
      <c r="B974" s="74"/>
      <c r="C974" s="74"/>
    </row>
    <row r="975" spans="2:3" ht="15.75" customHeight="1">
      <c r="B975" s="74"/>
      <c r="C975" s="74"/>
    </row>
    <row r="976" spans="2:3" ht="15.75" customHeight="1">
      <c r="B976" s="74"/>
      <c r="C976" s="74"/>
    </row>
    <row r="977" spans="2:3" ht="15.75" customHeight="1">
      <c r="B977" s="74"/>
      <c r="C977" s="74"/>
    </row>
    <row r="978" spans="2:3" ht="15.75" customHeight="1">
      <c r="B978" s="74"/>
      <c r="C978" s="74"/>
    </row>
    <row r="979" spans="2:3" ht="15.75" customHeight="1">
      <c r="B979" s="74"/>
      <c r="C979" s="74"/>
    </row>
    <row r="980" spans="2:3" ht="15.75" customHeight="1">
      <c r="B980" s="74"/>
      <c r="C980" s="74"/>
    </row>
    <row r="981" spans="2:3" ht="15.75" customHeight="1">
      <c r="B981" s="74"/>
      <c r="C981" s="74"/>
    </row>
    <row r="982" spans="2:3" ht="15.75" customHeight="1">
      <c r="B982" s="74"/>
      <c r="C982" s="74"/>
    </row>
    <row r="983" spans="2:3" ht="15.75" customHeight="1">
      <c r="B983" s="74"/>
      <c r="C983" s="74"/>
    </row>
    <row r="984" spans="2:3" ht="15.75" customHeight="1">
      <c r="B984" s="74"/>
      <c r="C984" s="74"/>
    </row>
    <row r="985" spans="2:3" ht="15.75" customHeight="1">
      <c r="B985" s="74"/>
      <c r="C985" s="74"/>
    </row>
    <row r="986" spans="2:3" ht="15.75" customHeight="1">
      <c r="B986" s="74"/>
      <c r="C986" s="74"/>
    </row>
    <row r="987" spans="2:3" ht="15.75" customHeight="1">
      <c r="B987" s="74"/>
      <c r="C987" s="74"/>
    </row>
    <row r="988" spans="2:3" ht="15.75" customHeight="1">
      <c r="B988" s="74"/>
      <c r="C988" s="74"/>
    </row>
    <row r="989" spans="2:3" ht="15.75" customHeight="1">
      <c r="B989" s="74"/>
      <c r="C989" s="74"/>
    </row>
    <row r="990" spans="2:3" ht="15.75" customHeight="1">
      <c r="B990" s="74"/>
      <c r="C990" s="74"/>
    </row>
    <row r="991" spans="2:3" ht="15.75" customHeight="1">
      <c r="B991" s="74"/>
      <c r="C991" s="74"/>
    </row>
    <row r="992" spans="2:3" ht="15.75" customHeight="1">
      <c r="B992" s="74"/>
      <c r="C992" s="74"/>
    </row>
    <row r="993" spans="2:3" ht="15.75" customHeight="1">
      <c r="B993" s="74"/>
      <c r="C993" s="74"/>
    </row>
    <row r="994" spans="2:3" ht="15.75" customHeight="1">
      <c r="B994" s="74"/>
      <c r="C994" s="74"/>
    </row>
    <row r="995" spans="2:3" ht="15.75" customHeight="1">
      <c r="B995" s="74"/>
      <c r="C995" s="74"/>
    </row>
    <row r="996" spans="2:3" ht="15.75" customHeight="1">
      <c r="B996" s="74"/>
      <c r="C996" s="74"/>
    </row>
    <row r="997" spans="2:3" ht="15.75" customHeight="1">
      <c r="B997" s="74"/>
      <c r="C997" s="74"/>
    </row>
    <row r="998" spans="2:3" ht="15.75" customHeight="1">
      <c r="B998" s="74"/>
      <c r="C998" s="74"/>
    </row>
    <row r="999" spans="2:3" ht="15.75" customHeight="1">
      <c r="B999" s="74"/>
      <c r="C999" s="74"/>
    </row>
    <row r="1000" spans="2:3" ht="15.75" customHeight="1">
      <c r="B1000" s="74"/>
      <c r="C1000" s="74"/>
    </row>
  </sheetData>
  <mergeCells count="278">
    <mergeCell ref="AD43:AD44"/>
    <mergeCell ref="AE43:AE44"/>
    <mergeCell ref="AF43:AF44"/>
    <mergeCell ref="AG43:AG44"/>
    <mergeCell ref="AH43:AH44"/>
    <mergeCell ref="AI43:AI44"/>
    <mergeCell ref="AJ43:AJ44"/>
    <mergeCell ref="V43:V44"/>
    <mergeCell ref="W43:W44"/>
    <mergeCell ref="Y43:Y44"/>
    <mergeCell ref="Z43:Z44"/>
    <mergeCell ref="AA43:AA44"/>
    <mergeCell ref="AB43:AB44"/>
    <mergeCell ref="AC43:AC44"/>
    <mergeCell ref="AD41:AD42"/>
    <mergeCell ref="AE41:AE42"/>
    <mergeCell ref="AF41:AF42"/>
    <mergeCell ref="AG41:AG42"/>
    <mergeCell ref="AH41:AH42"/>
    <mergeCell ref="AI41:AI42"/>
    <mergeCell ref="AJ41:AJ42"/>
    <mergeCell ref="V41:V42"/>
    <mergeCell ref="W41:W42"/>
    <mergeCell ref="Y41:Y42"/>
    <mergeCell ref="Z41:Z42"/>
    <mergeCell ref="AA41:AA42"/>
    <mergeCell ref="AB41:AB42"/>
    <mergeCell ref="AC41:AC42"/>
    <mergeCell ref="AD39:AD40"/>
    <mergeCell ref="AE39:AE40"/>
    <mergeCell ref="AF39:AF40"/>
    <mergeCell ref="AG39:AG40"/>
    <mergeCell ref="AH39:AH40"/>
    <mergeCell ref="AI39:AI40"/>
    <mergeCell ref="AJ39:AJ40"/>
    <mergeCell ref="V39:V40"/>
    <mergeCell ref="W39:W40"/>
    <mergeCell ref="Y39:Y40"/>
    <mergeCell ref="Z39:Z40"/>
    <mergeCell ref="AA39:AA40"/>
    <mergeCell ref="AB39:AB40"/>
    <mergeCell ref="AC39:AC40"/>
    <mergeCell ref="D39:G40"/>
    <mergeCell ref="C41:C42"/>
    <mergeCell ref="D41:G42"/>
    <mergeCell ref="C43:C44"/>
    <mergeCell ref="D43:G44"/>
    <mergeCell ref="B33:B34"/>
    <mergeCell ref="C33:C34"/>
    <mergeCell ref="C36:C37"/>
    <mergeCell ref="D36:D37"/>
    <mergeCell ref="E36:E37"/>
    <mergeCell ref="F36:F37"/>
    <mergeCell ref="G36:G37"/>
    <mergeCell ref="D21:G22"/>
    <mergeCell ref="B23:B24"/>
    <mergeCell ref="C23:C24"/>
    <mergeCell ref="D23:G24"/>
    <mergeCell ref="A1:B6"/>
    <mergeCell ref="C4:C6"/>
    <mergeCell ref="A12:A24"/>
    <mergeCell ref="B12:B13"/>
    <mergeCell ref="C12:C13"/>
    <mergeCell ref="D12:D13"/>
    <mergeCell ref="E12:E13"/>
    <mergeCell ref="Y7:AJ7"/>
    <mergeCell ref="Y8:AJ10"/>
    <mergeCell ref="AC17:AC18"/>
    <mergeCell ref="AD17:AD18"/>
    <mergeCell ref="AE17:AE18"/>
    <mergeCell ref="AF17:AF18"/>
    <mergeCell ref="AG17:AG18"/>
    <mergeCell ref="AJ17:AJ18"/>
    <mergeCell ref="AD23:AD24"/>
    <mergeCell ref="AE23:AE24"/>
    <mergeCell ref="AF23:AF24"/>
    <mergeCell ref="AG23:AG24"/>
    <mergeCell ref="AH23:AH24"/>
    <mergeCell ref="AI23:AI24"/>
    <mergeCell ref="AJ23:AJ24"/>
    <mergeCell ref="Y23:Y24"/>
    <mergeCell ref="Z23:Z24"/>
    <mergeCell ref="AA23:AA24"/>
    <mergeCell ref="AB23:AB24"/>
    <mergeCell ref="AC23:AC24"/>
    <mergeCell ref="F12:F13"/>
    <mergeCell ref="G12:G13"/>
    <mergeCell ref="V12:V13"/>
    <mergeCell ref="W12:W13"/>
    <mergeCell ref="Y12:Y13"/>
    <mergeCell ref="Z12:Z13"/>
    <mergeCell ref="D14:W14"/>
    <mergeCell ref="AH17:AH18"/>
    <mergeCell ref="AI17:AI18"/>
    <mergeCell ref="A8:M8"/>
    <mergeCell ref="A9:M9"/>
    <mergeCell ref="N9:W9"/>
    <mergeCell ref="A10:M10"/>
    <mergeCell ref="N10:W10"/>
    <mergeCell ref="D4:T6"/>
    <mergeCell ref="U4:V4"/>
    <mergeCell ref="U5:V5"/>
    <mergeCell ref="U6:V6"/>
    <mergeCell ref="A7:M7"/>
    <mergeCell ref="N7:W7"/>
    <mergeCell ref="N8:W8"/>
    <mergeCell ref="C3:T3"/>
    <mergeCell ref="U3:W3"/>
    <mergeCell ref="C1:T2"/>
    <mergeCell ref="U1:W1"/>
    <mergeCell ref="Y1:AH6"/>
    <mergeCell ref="AI1:AJ1"/>
    <mergeCell ref="U2:W2"/>
    <mergeCell ref="AI2:AJ2"/>
    <mergeCell ref="AI3:AJ6"/>
    <mergeCell ref="AI15:AI16"/>
    <mergeCell ref="AJ15:AJ16"/>
    <mergeCell ref="AA12:AA13"/>
    <mergeCell ref="AC15:AC16"/>
    <mergeCell ref="AD15:AD16"/>
    <mergeCell ref="AE15:AE16"/>
    <mergeCell ref="AF15:AF16"/>
    <mergeCell ref="AG15:AG16"/>
    <mergeCell ref="AH15:AH16"/>
    <mergeCell ref="AA15:AA16"/>
    <mergeCell ref="AB15:AB16"/>
    <mergeCell ref="B15:B16"/>
    <mergeCell ref="C15:C16"/>
    <mergeCell ref="D15:G16"/>
    <mergeCell ref="V15:V16"/>
    <mergeCell ref="W15:W16"/>
    <mergeCell ref="Y15:Y16"/>
    <mergeCell ref="Z15:Z16"/>
    <mergeCell ref="AI12:AI13"/>
    <mergeCell ref="AJ12:AJ13"/>
    <mergeCell ref="AB12:AB13"/>
    <mergeCell ref="AC12:AC13"/>
    <mergeCell ref="AD12:AD13"/>
    <mergeCell ref="AE12:AE13"/>
    <mergeCell ref="AF12:AF13"/>
    <mergeCell ref="AG12:AG13"/>
    <mergeCell ref="AH12:AH13"/>
    <mergeCell ref="AD36:AD37"/>
    <mergeCell ref="AE36:AE37"/>
    <mergeCell ref="AF36:AF37"/>
    <mergeCell ref="AG36:AG37"/>
    <mergeCell ref="AH36:AH37"/>
    <mergeCell ref="AI36:AI37"/>
    <mergeCell ref="AJ36:AJ37"/>
    <mergeCell ref="V36:V37"/>
    <mergeCell ref="W36:W37"/>
    <mergeCell ref="Y36:Y37"/>
    <mergeCell ref="Z36:Z37"/>
    <mergeCell ref="AA36:AA37"/>
    <mergeCell ref="AB36:AB37"/>
    <mergeCell ref="AC36:AC37"/>
    <mergeCell ref="AD33:AD34"/>
    <mergeCell ref="AE33:AE34"/>
    <mergeCell ref="AF33:AF34"/>
    <mergeCell ref="AG33:AG34"/>
    <mergeCell ref="AH33:AH34"/>
    <mergeCell ref="AI33:AI34"/>
    <mergeCell ref="AJ33:AJ34"/>
    <mergeCell ref="V33:V34"/>
    <mergeCell ref="W33:W34"/>
    <mergeCell ref="Y33:Y34"/>
    <mergeCell ref="Z33:Z34"/>
    <mergeCell ref="AA33:AA34"/>
    <mergeCell ref="AB33:AB34"/>
    <mergeCell ref="AC33:AC34"/>
    <mergeCell ref="AD31:AD32"/>
    <mergeCell ref="AE31:AE32"/>
    <mergeCell ref="AF31:AF32"/>
    <mergeCell ref="AG31:AG32"/>
    <mergeCell ref="AH31:AH32"/>
    <mergeCell ref="AI31:AI32"/>
    <mergeCell ref="AJ31:AJ32"/>
    <mergeCell ref="V31:V32"/>
    <mergeCell ref="W31:W32"/>
    <mergeCell ref="Y31:Y32"/>
    <mergeCell ref="Z31:Z32"/>
    <mergeCell ref="AA31:AA32"/>
    <mergeCell ref="AB31:AB32"/>
    <mergeCell ref="AC31:AC32"/>
    <mergeCell ref="C31:C32"/>
    <mergeCell ref="D31:G32"/>
    <mergeCell ref="D38:W38"/>
    <mergeCell ref="A26:A34"/>
    <mergeCell ref="C26:C27"/>
    <mergeCell ref="D26:D27"/>
    <mergeCell ref="E26:E27"/>
    <mergeCell ref="F26:F27"/>
    <mergeCell ref="G26:G27"/>
    <mergeCell ref="D29:G30"/>
    <mergeCell ref="D33:G34"/>
    <mergeCell ref="V26:V27"/>
    <mergeCell ref="V29:V30"/>
    <mergeCell ref="W29:W30"/>
    <mergeCell ref="B29:B30"/>
    <mergeCell ref="C29:C30"/>
    <mergeCell ref="B26:B27"/>
    <mergeCell ref="B31:B32"/>
    <mergeCell ref="A36:A44"/>
    <mergeCell ref="B36:B37"/>
    <mergeCell ref="B39:B40"/>
    <mergeCell ref="B41:B42"/>
    <mergeCell ref="B43:B44"/>
    <mergeCell ref="C39:C40"/>
    <mergeCell ref="AJ21:AJ22"/>
    <mergeCell ref="V21:V22"/>
    <mergeCell ref="W21:W22"/>
    <mergeCell ref="Y21:Y22"/>
    <mergeCell ref="Z21:Z22"/>
    <mergeCell ref="AA21:AA22"/>
    <mergeCell ref="AB21:AB22"/>
    <mergeCell ref="AC21:AC22"/>
    <mergeCell ref="AC29:AC30"/>
    <mergeCell ref="AD29:AD30"/>
    <mergeCell ref="AE29:AE30"/>
    <mergeCell ref="AF29:AF30"/>
    <mergeCell ref="AG29:AG30"/>
    <mergeCell ref="AH29:AH30"/>
    <mergeCell ref="AI29:AI30"/>
    <mergeCell ref="AJ29:AJ30"/>
    <mergeCell ref="Y29:Y30"/>
    <mergeCell ref="Z29:Z30"/>
    <mergeCell ref="AA29:AA30"/>
    <mergeCell ref="AB29:AB30"/>
    <mergeCell ref="V23:V24"/>
    <mergeCell ref="W23:W24"/>
    <mergeCell ref="AJ19:AJ20"/>
    <mergeCell ref="AB19:AB20"/>
    <mergeCell ref="AC19:AC20"/>
    <mergeCell ref="AD19:AD20"/>
    <mergeCell ref="AE19:AE20"/>
    <mergeCell ref="AF19:AF20"/>
    <mergeCell ref="AG19:AG20"/>
    <mergeCell ref="AH19:AH20"/>
    <mergeCell ref="AA17:AA18"/>
    <mergeCell ref="AB17:AB18"/>
    <mergeCell ref="AA19:AA20"/>
    <mergeCell ref="D28:W28"/>
    <mergeCell ref="B17:B18"/>
    <mergeCell ref="C17:C18"/>
    <mergeCell ref="D17:G18"/>
    <mergeCell ref="V17:V18"/>
    <mergeCell ref="W17:W18"/>
    <mergeCell ref="Y17:Y18"/>
    <mergeCell ref="Z17:Z18"/>
    <mergeCell ref="AI19:AI20"/>
    <mergeCell ref="V19:V20"/>
    <mergeCell ref="W19:W20"/>
    <mergeCell ref="Y19:Y20"/>
    <mergeCell ref="Z19:Z20"/>
    <mergeCell ref="AD21:AD22"/>
    <mergeCell ref="AE21:AE22"/>
    <mergeCell ref="AF21:AF22"/>
    <mergeCell ref="AG21:AG22"/>
    <mergeCell ref="AH21:AH22"/>
    <mergeCell ref="AI21:AI22"/>
    <mergeCell ref="B19:B20"/>
    <mergeCell ref="C19:C20"/>
    <mergeCell ref="D19:G20"/>
    <mergeCell ref="B21:B22"/>
    <mergeCell ref="C21:C22"/>
    <mergeCell ref="AD26:AD27"/>
    <mergeCell ref="AE26:AE27"/>
    <mergeCell ref="AF26:AF27"/>
    <mergeCell ref="AG26:AG27"/>
    <mergeCell ref="AH26:AH27"/>
    <mergeCell ref="AI26:AI27"/>
    <mergeCell ref="AJ26:AJ27"/>
    <mergeCell ref="W26:W27"/>
    <mergeCell ref="Y26:Y27"/>
    <mergeCell ref="Z26:Z27"/>
    <mergeCell ref="AA26:AA27"/>
    <mergeCell ref="AB26:AB27"/>
    <mergeCell ref="AC26:AC27"/>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S1"/>
    </sheetView>
  </sheetViews>
  <sheetFormatPr baseColWidth="10" defaultColWidth="14.42578125" defaultRowHeight="15" customHeight="1"/>
  <cols>
    <col min="1" max="2" width="18.28515625" customWidth="1"/>
    <col min="3" max="3" width="22.7109375" customWidth="1"/>
    <col min="4" max="5" width="10.7109375" customWidth="1"/>
    <col min="6" max="6" width="19.140625" customWidth="1"/>
    <col min="7" max="20" width="10.7109375" customWidth="1"/>
    <col min="21" max="22" width="12.85546875" customWidth="1"/>
    <col min="23" max="23" width="10.7109375" customWidth="1"/>
    <col min="24" max="24" width="2.28515625" customWidth="1"/>
    <col min="25" max="36" width="10.7109375" customWidth="1"/>
  </cols>
  <sheetData>
    <row r="1" spans="1:36" ht="22.5" customHeight="1">
      <c r="A1" s="1098"/>
      <c r="B1" s="1014"/>
      <c r="C1" s="1085" t="s">
        <v>146</v>
      </c>
      <c r="D1" s="1013"/>
      <c r="E1" s="1013"/>
      <c r="F1" s="1013"/>
      <c r="G1" s="1013"/>
      <c r="H1" s="1013"/>
      <c r="I1" s="1013"/>
      <c r="J1" s="1013"/>
      <c r="K1" s="1013"/>
      <c r="L1" s="1013"/>
      <c r="M1" s="1013"/>
      <c r="N1" s="1013"/>
      <c r="O1" s="1013"/>
      <c r="P1" s="1013"/>
      <c r="Q1" s="1013"/>
      <c r="R1" s="1013"/>
      <c r="S1" s="1013"/>
      <c r="T1" s="1014"/>
      <c r="U1" s="1086" t="s">
        <v>147</v>
      </c>
      <c r="V1" s="1010"/>
      <c r="W1" s="1011"/>
      <c r="X1" s="74"/>
      <c r="Y1" s="1087" t="s">
        <v>818</v>
      </c>
      <c r="Z1" s="1013"/>
      <c r="AA1" s="1013"/>
      <c r="AB1" s="1013"/>
      <c r="AC1" s="1013"/>
      <c r="AD1" s="1013"/>
      <c r="AE1" s="1013"/>
      <c r="AF1" s="1013"/>
      <c r="AG1" s="1013"/>
      <c r="AH1" s="1014"/>
      <c r="AI1" s="1086" t="s">
        <v>147</v>
      </c>
      <c r="AJ1" s="1011"/>
    </row>
    <row r="2" spans="1:36" ht="22.5" customHeight="1">
      <c r="A2" s="1019"/>
      <c r="B2" s="1021"/>
      <c r="C2" s="1019"/>
      <c r="D2" s="1020"/>
      <c r="E2" s="1020"/>
      <c r="F2" s="1020"/>
      <c r="G2" s="1020"/>
      <c r="H2" s="1020"/>
      <c r="I2" s="1020"/>
      <c r="J2" s="1020"/>
      <c r="K2" s="1020"/>
      <c r="L2" s="1020"/>
      <c r="M2" s="1020"/>
      <c r="N2" s="1020"/>
      <c r="O2" s="1020"/>
      <c r="P2" s="1020"/>
      <c r="Q2" s="1020"/>
      <c r="R2" s="1020"/>
      <c r="S2" s="1020"/>
      <c r="T2" s="1021"/>
      <c r="U2" s="1088" t="s">
        <v>149</v>
      </c>
      <c r="V2" s="1010"/>
      <c r="W2" s="1011"/>
      <c r="X2" s="74"/>
      <c r="Y2" s="1019"/>
      <c r="Z2" s="1020"/>
      <c r="AA2" s="1020"/>
      <c r="AB2" s="1020"/>
      <c r="AC2" s="1020"/>
      <c r="AD2" s="1020"/>
      <c r="AE2" s="1020"/>
      <c r="AF2" s="1020"/>
      <c r="AG2" s="1020"/>
      <c r="AH2" s="1021"/>
      <c r="AI2" s="1089" t="s">
        <v>149</v>
      </c>
      <c r="AJ2" s="1011"/>
    </row>
    <row r="3" spans="1:36" ht="22.5" customHeight="1">
      <c r="A3" s="1019"/>
      <c r="B3" s="1021"/>
      <c r="C3" s="1424" t="s">
        <v>150</v>
      </c>
      <c r="D3" s="1016"/>
      <c r="E3" s="1016"/>
      <c r="F3" s="1016"/>
      <c r="G3" s="1016"/>
      <c r="H3" s="1016"/>
      <c r="I3" s="1016"/>
      <c r="J3" s="1016"/>
      <c r="K3" s="1016"/>
      <c r="L3" s="1016"/>
      <c r="M3" s="1016"/>
      <c r="N3" s="1016"/>
      <c r="O3" s="1016"/>
      <c r="P3" s="1016"/>
      <c r="Q3" s="1016"/>
      <c r="R3" s="1016"/>
      <c r="S3" s="1016"/>
      <c r="T3" s="1017"/>
      <c r="U3" s="1425">
        <v>43654</v>
      </c>
      <c r="V3" s="1010"/>
      <c r="W3" s="1011"/>
      <c r="X3" s="74"/>
      <c r="Y3" s="1019"/>
      <c r="Z3" s="1020"/>
      <c r="AA3" s="1020"/>
      <c r="AB3" s="1020"/>
      <c r="AC3" s="1020"/>
      <c r="AD3" s="1020"/>
      <c r="AE3" s="1020"/>
      <c r="AF3" s="1020"/>
      <c r="AG3" s="1020"/>
      <c r="AH3" s="1021"/>
      <c r="AI3" s="1426">
        <f>+U3</f>
        <v>43654</v>
      </c>
      <c r="AJ3" s="1014"/>
    </row>
    <row r="4" spans="1:36" ht="22.5" customHeight="1">
      <c r="A4" s="1019"/>
      <c r="B4" s="1021"/>
      <c r="C4" s="1099" t="s">
        <v>151</v>
      </c>
      <c r="D4" s="1094" t="s">
        <v>132</v>
      </c>
      <c r="E4" s="1013"/>
      <c r="F4" s="1013"/>
      <c r="G4" s="1013"/>
      <c r="H4" s="1013"/>
      <c r="I4" s="1013"/>
      <c r="J4" s="1013"/>
      <c r="K4" s="1013"/>
      <c r="L4" s="1013"/>
      <c r="M4" s="1013"/>
      <c r="N4" s="1013"/>
      <c r="O4" s="1013"/>
      <c r="P4" s="1013"/>
      <c r="Q4" s="1013"/>
      <c r="R4" s="1013"/>
      <c r="S4" s="1013"/>
      <c r="T4" s="1014"/>
      <c r="U4" s="1138" t="s">
        <v>70</v>
      </c>
      <c r="V4" s="1011"/>
      <c r="W4" s="699">
        <v>4.9399999999999999E-2</v>
      </c>
      <c r="X4" s="112"/>
      <c r="Y4" s="1019"/>
      <c r="Z4" s="1020"/>
      <c r="AA4" s="1020"/>
      <c r="AB4" s="1020"/>
      <c r="AC4" s="1020"/>
      <c r="AD4" s="1020"/>
      <c r="AE4" s="1020"/>
      <c r="AF4" s="1020"/>
      <c r="AG4" s="1020"/>
      <c r="AH4" s="1021"/>
      <c r="AI4" s="1019"/>
      <c r="AJ4" s="1021"/>
    </row>
    <row r="5" spans="1:36" ht="22.5" customHeight="1">
      <c r="A5" s="1019"/>
      <c r="B5" s="1021"/>
      <c r="C5" s="1018"/>
      <c r="D5" s="1019"/>
      <c r="E5" s="1020"/>
      <c r="F5" s="1020"/>
      <c r="G5" s="1020"/>
      <c r="H5" s="1020"/>
      <c r="I5" s="1020"/>
      <c r="J5" s="1020"/>
      <c r="K5" s="1020"/>
      <c r="L5" s="1020"/>
      <c r="M5" s="1020"/>
      <c r="N5" s="1020"/>
      <c r="O5" s="1020"/>
      <c r="P5" s="1020"/>
      <c r="Q5" s="1020"/>
      <c r="R5" s="1020"/>
      <c r="S5" s="1020"/>
      <c r="T5" s="1021"/>
      <c r="U5" s="1427" t="s">
        <v>152</v>
      </c>
      <c r="V5" s="1011"/>
      <c r="W5" s="534">
        <f>+W12+W24</f>
        <v>1</v>
      </c>
      <c r="X5" s="112"/>
      <c r="Y5" s="1019"/>
      <c r="Z5" s="1020"/>
      <c r="AA5" s="1020"/>
      <c r="AB5" s="1020"/>
      <c r="AC5" s="1020"/>
      <c r="AD5" s="1020"/>
      <c r="AE5" s="1020"/>
      <c r="AF5" s="1020"/>
      <c r="AG5" s="1020"/>
      <c r="AH5" s="1021"/>
      <c r="AI5" s="1019"/>
      <c r="AJ5" s="1021"/>
    </row>
    <row r="6" spans="1:36" ht="22.5" customHeight="1">
      <c r="A6" s="1015"/>
      <c r="B6" s="1017"/>
      <c r="C6" s="1008"/>
      <c r="D6" s="1015"/>
      <c r="E6" s="1016"/>
      <c r="F6" s="1016"/>
      <c r="G6" s="1016"/>
      <c r="H6" s="1016"/>
      <c r="I6" s="1016"/>
      <c r="J6" s="1016"/>
      <c r="K6" s="1016"/>
      <c r="L6" s="1016"/>
      <c r="M6" s="1016"/>
      <c r="N6" s="1016"/>
      <c r="O6" s="1016"/>
      <c r="P6" s="1016"/>
      <c r="Q6" s="1016"/>
      <c r="R6" s="1016"/>
      <c r="S6" s="1016"/>
      <c r="T6" s="1017"/>
      <c r="U6" s="1138" t="s">
        <v>153</v>
      </c>
      <c r="V6" s="1011"/>
      <c r="W6" s="700">
        <f>+W5*W4</f>
        <v>4.9399999999999999E-2</v>
      </c>
      <c r="X6" s="112"/>
      <c r="Y6" s="1015"/>
      <c r="Z6" s="1016"/>
      <c r="AA6" s="1016"/>
      <c r="AB6" s="1016"/>
      <c r="AC6" s="1016"/>
      <c r="AD6" s="1016"/>
      <c r="AE6" s="1016"/>
      <c r="AF6" s="1016"/>
      <c r="AG6" s="1016"/>
      <c r="AH6" s="1017"/>
      <c r="AI6" s="1015"/>
      <c r="AJ6" s="1017"/>
    </row>
    <row r="7" spans="1:36" ht="18.75">
      <c r="A7" s="1311" t="s">
        <v>154</v>
      </c>
      <c r="B7" s="1010"/>
      <c r="C7" s="1010"/>
      <c r="D7" s="1010"/>
      <c r="E7" s="1010"/>
      <c r="F7" s="1010"/>
      <c r="G7" s="1010"/>
      <c r="H7" s="1010"/>
      <c r="I7" s="1010"/>
      <c r="J7" s="1010"/>
      <c r="K7" s="1010"/>
      <c r="L7" s="1010"/>
      <c r="M7" s="1011"/>
      <c r="N7" s="1311" t="s">
        <v>155</v>
      </c>
      <c r="O7" s="1010"/>
      <c r="P7" s="1010"/>
      <c r="Q7" s="1010"/>
      <c r="R7" s="1010"/>
      <c r="S7" s="1010"/>
      <c r="T7" s="1010"/>
      <c r="U7" s="1010"/>
      <c r="V7" s="1010"/>
      <c r="W7" s="1011"/>
      <c r="X7" s="113"/>
      <c r="Y7" s="1100" t="s">
        <v>1</v>
      </c>
      <c r="Z7" s="1010"/>
      <c r="AA7" s="1010"/>
      <c r="AB7" s="1010"/>
      <c r="AC7" s="1010"/>
      <c r="AD7" s="1010"/>
      <c r="AE7" s="1010"/>
      <c r="AF7" s="1010"/>
      <c r="AG7" s="1010"/>
      <c r="AH7" s="1010"/>
      <c r="AI7" s="1010"/>
      <c r="AJ7" s="1011"/>
    </row>
    <row r="8" spans="1:36" ht="38.25" customHeight="1">
      <c r="A8" s="1100" t="s">
        <v>3153</v>
      </c>
      <c r="B8" s="1010"/>
      <c r="C8" s="1010"/>
      <c r="D8" s="1010"/>
      <c r="E8" s="1010"/>
      <c r="F8" s="1010"/>
      <c r="G8" s="1010"/>
      <c r="H8" s="1010"/>
      <c r="I8" s="1010"/>
      <c r="J8" s="1010"/>
      <c r="K8" s="1010"/>
      <c r="L8" s="1010"/>
      <c r="M8" s="1011"/>
      <c r="N8" s="1100" t="s">
        <v>1409</v>
      </c>
      <c r="O8" s="1010"/>
      <c r="P8" s="1010"/>
      <c r="Q8" s="1010"/>
      <c r="R8" s="1010"/>
      <c r="S8" s="1010"/>
      <c r="T8" s="1010"/>
      <c r="U8" s="1010"/>
      <c r="V8" s="1010"/>
      <c r="W8" s="1011"/>
      <c r="X8" s="115"/>
      <c r="Y8" s="1101" t="str">
        <f>+D4</f>
        <v>GESTIÓN JURIDICA</v>
      </c>
      <c r="Z8" s="1020"/>
      <c r="AA8" s="1020"/>
      <c r="AB8" s="1020"/>
      <c r="AC8" s="1020"/>
      <c r="AD8" s="1020"/>
      <c r="AE8" s="1020"/>
      <c r="AF8" s="1020"/>
      <c r="AG8" s="1020"/>
      <c r="AH8" s="1020"/>
      <c r="AI8" s="1020"/>
      <c r="AJ8" s="1021"/>
    </row>
    <row r="9" spans="1:36" ht="18.75">
      <c r="A9" s="1311" t="s">
        <v>71</v>
      </c>
      <c r="B9" s="1010"/>
      <c r="C9" s="1010"/>
      <c r="D9" s="1010"/>
      <c r="E9" s="1010"/>
      <c r="F9" s="1010"/>
      <c r="G9" s="1010"/>
      <c r="H9" s="1010"/>
      <c r="I9" s="1010"/>
      <c r="J9" s="1010"/>
      <c r="K9" s="1010"/>
      <c r="L9" s="1010"/>
      <c r="M9" s="1011"/>
      <c r="N9" s="1311" t="s">
        <v>821</v>
      </c>
      <c r="O9" s="1010"/>
      <c r="P9" s="1010"/>
      <c r="Q9" s="1010"/>
      <c r="R9" s="1010"/>
      <c r="S9" s="1010"/>
      <c r="T9" s="1010"/>
      <c r="U9" s="1010"/>
      <c r="V9" s="1010"/>
      <c r="W9" s="1011"/>
      <c r="X9" s="113"/>
      <c r="Y9" s="1019"/>
      <c r="Z9" s="1020"/>
      <c r="AA9" s="1020"/>
      <c r="AB9" s="1020"/>
      <c r="AC9" s="1020"/>
      <c r="AD9" s="1020"/>
      <c r="AE9" s="1020"/>
      <c r="AF9" s="1020"/>
      <c r="AG9" s="1020"/>
      <c r="AH9" s="1020"/>
      <c r="AI9" s="1020"/>
      <c r="AJ9" s="1021"/>
    </row>
    <row r="10" spans="1:36" ht="18.75">
      <c r="A10" s="1138" t="s">
        <v>3754</v>
      </c>
      <c r="B10" s="1010"/>
      <c r="C10" s="1010"/>
      <c r="D10" s="1010"/>
      <c r="E10" s="1010"/>
      <c r="F10" s="1010"/>
      <c r="G10" s="1010"/>
      <c r="H10" s="1010"/>
      <c r="I10" s="1010"/>
      <c r="J10" s="1010"/>
      <c r="K10" s="1010"/>
      <c r="L10" s="1010"/>
      <c r="M10" s="1011"/>
      <c r="N10" s="1138" t="s">
        <v>3755</v>
      </c>
      <c r="O10" s="1010"/>
      <c r="P10" s="1010"/>
      <c r="Q10" s="1010"/>
      <c r="R10" s="1010"/>
      <c r="S10" s="1010"/>
      <c r="T10" s="1010"/>
      <c r="U10" s="1010"/>
      <c r="V10" s="1010"/>
      <c r="W10" s="1011"/>
      <c r="X10" s="115"/>
      <c r="Y10" s="1015"/>
      <c r="Z10" s="1016"/>
      <c r="AA10" s="1016"/>
      <c r="AB10" s="1016"/>
      <c r="AC10" s="1016"/>
      <c r="AD10" s="1016"/>
      <c r="AE10" s="1016"/>
      <c r="AF10" s="1016"/>
      <c r="AG10" s="1016"/>
      <c r="AH10" s="1016"/>
      <c r="AI10" s="1016"/>
      <c r="AJ10" s="1017"/>
    </row>
    <row r="11" spans="1:36" ht="60">
      <c r="A11" s="35" t="s">
        <v>2</v>
      </c>
      <c r="B11" s="40" t="s">
        <v>1373</v>
      </c>
      <c r="C11" s="39" t="s">
        <v>1421</v>
      </c>
      <c r="D11" s="35" t="s">
        <v>3</v>
      </c>
      <c r="E11" s="35" t="s">
        <v>4</v>
      </c>
      <c r="F11" s="35" t="s">
        <v>5</v>
      </c>
      <c r="G11" s="37" t="s">
        <v>6</v>
      </c>
      <c r="H11" s="35" t="s">
        <v>53</v>
      </c>
      <c r="I11" s="35" t="s">
        <v>54</v>
      </c>
      <c r="J11" s="35" t="s">
        <v>55</v>
      </c>
      <c r="K11" s="35" t="s">
        <v>56</v>
      </c>
      <c r="L11" s="35" t="s">
        <v>57</v>
      </c>
      <c r="M11" s="35" t="s">
        <v>58</v>
      </c>
      <c r="N11" s="35" t="s">
        <v>59</v>
      </c>
      <c r="O11" s="35" t="s">
        <v>60</v>
      </c>
      <c r="P11" s="35" t="s">
        <v>61</v>
      </c>
      <c r="Q11" s="35" t="s">
        <v>62</v>
      </c>
      <c r="R11" s="35" t="s">
        <v>63</v>
      </c>
      <c r="S11" s="35" t="s">
        <v>64</v>
      </c>
      <c r="T11" s="35" t="s">
        <v>65</v>
      </c>
      <c r="U11" s="35" t="s">
        <v>66</v>
      </c>
      <c r="V11" s="38" t="s">
        <v>52</v>
      </c>
      <c r="W11" s="40" t="s">
        <v>162</v>
      </c>
      <c r="X11" s="116"/>
      <c r="Y11" s="117" t="s">
        <v>826</v>
      </c>
      <c r="Z11" s="117" t="s">
        <v>827</v>
      </c>
      <c r="AA11" s="117" t="s">
        <v>828</v>
      </c>
      <c r="AB11" s="117" t="s">
        <v>829</v>
      </c>
      <c r="AC11" s="117" t="s">
        <v>830</v>
      </c>
      <c r="AD11" s="117" t="s">
        <v>831</v>
      </c>
      <c r="AE11" s="117" t="s">
        <v>832</v>
      </c>
      <c r="AF11" s="117" t="s">
        <v>833</v>
      </c>
      <c r="AG11" s="117" t="s">
        <v>834</v>
      </c>
      <c r="AH11" s="117" t="s">
        <v>835</v>
      </c>
      <c r="AI11" s="117" t="s">
        <v>836</v>
      </c>
      <c r="AJ11" s="117" t="s">
        <v>837</v>
      </c>
    </row>
    <row r="12" spans="1:36" ht="30.75" customHeight="1">
      <c r="A12" s="1046" t="s">
        <v>3758</v>
      </c>
      <c r="B12" s="1549" t="s">
        <v>2058</v>
      </c>
      <c r="C12" s="1064" t="s">
        <v>3759</v>
      </c>
      <c r="D12" s="1046" t="s">
        <v>137</v>
      </c>
      <c r="E12" s="1046">
        <v>100</v>
      </c>
      <c r="F12" s="1046" t="s">
        <v>3760</v>
      </c>
      <c r="G12" s="1046" t="s">
        <v>179</v>
      </c>
      <c r="H12" s="42" t="s">
        <v>68</v>
      </c>
      <c r="I12" s="43">
        <v>0</v>
      </c>
      <c r="J12" s="43">
        <v>0</v>
      </c>
      <c r="K12" s="43">
        <v>0.25</v>
      </c>
      <c r="L12" s="43">
        <v>0</v>
      </c>
      <c r="M12" s="43">
        <v>0</v>
      </c>
      <c r="N12" s="43">
        <v>0.25</v>
      </c>
      <c r="O12" s="43">
        <v>0</v>
      </c>
      <c r="P12" s="43">
        <v>0</v>
      </c>
      <c r="Q12" s="43">
        <v>0.25</v>
      </c>
      <c r="R12" s="43">
        <v>0</v>
      </c>
      <c r="S12" s="43">
        <v>0</v>
      </c>
      <c r="T12" s="43">
        <v>0.25</v>
      </c>
      <c r="U12" s="57">
        <f t="shared" ref="U12:U13" si="0">SUM(I12:T12)</f>
        <v>1</v>
      </c>
      <c r="V12" s="1051">
        <v>0.5</v>
      </c>
      <c r="W12" s="1052">
        <f>IF(OR(U13=0,V12=0),0,(U13/U12*V12))</f>
        <v>0.5</v>
      </c>
      <c r="Y12" s="1046">
        <v>0</v>
      </c>
      <c r="Z12" s="1046">
        <v>0</v>
      </c>
      <c r="AA12" s="1046" t="s">
        <v>3764</v>
      </c>
      <c r="AB12" s="1046" t="s">
        <v>3765</v>
      </c>
      <c r="AC12" s="1548" t="s">
        <v>3766</v>
      </c>
      <c r="AD12" s="1046" t="s">
        <v>3767</v>
      </c>
      <c r="AE12" s="1046" t="s">
        <v>3768</v>
      </c>
      <c r="AF12" s="1046" t="s">
        <v>3769</v>
      </c>
      <c r="AG12" s="1046" t="s">
        <v>3770</v>
      </c>
      <c r="AH12" s="1046" t="s">
        <v>3771</v>
      </c>
      <c r="AI12" s="1046" t="s">
        <v>3773</v>
      </c>
      <c r="AJ12" s="1046" t="s">
        <v>3775</v>
      </c>
    </row>
    <row r="13" spans="1:36" ht="30.75" customHeight="1">
      <c r="A13" s="1018"/>
      <c r="B13" s="1017"/>
      <c r="C13" s="1008"/>
      <c r="D13" s="1008"/>
      <c r="E13" s="1008"/>
      <c r="F13" s="1008"/>
      <c r="G13" s="1008"/>
      <c r="H13" s="120" t="s">
        <v>69</v>
      </c>
      <c r="I13" s="602">
        <v>0</v>
      </c>
      <c r="J13" s="602">
        <v>0</v>
      </c>
      <c r="K13" s="602">
        <v>0.25</v>
      </c>
      <c r="L13" s="603">
        <v>0</v>
      </c>
      <c r="M13" s="602">
        <v>0</v>
      </c>
      <c r="N13" s="603">
        <v>0.25</v>
      </c>
      <c r="O13" s="602">
        <v>0</v>
      </c>
      <c r="P13" s="602">
        <v>0</v>
      </c>
      <c r="Q13" s="603">
        <v>0.25</v>
      </c>
      <c r="R13" s="603">
        <v>0</v>
      </c>
      <c r="S13" s="603">
        <v>0</v>
      </c>
      <c r="T13" s="603">
        <v>0.25</v>
      </c>
      <c r="U13" s="144">
        <f t="shared" si="0"/>
        <v>1</v>
      </c>
      <c r="V13" s="1008"/>
      <c r="W13" s="1008"/>
      <c r="Y13" s="1008"/>
      <c r="Z13" s="1008"/>
      <c r="AA13" s="1008"/>
      <c r="AB13" s="1008"/>
      <c r="AC13" s="1017"/>
      <c r="AD13" s="1008"/>
      <c r="AE13" s="1008"/>
      <c r="AF13" s="1008"/>
      <c r="AG13" s="1008"/>
      <c r="AH13" s="1008"/>
      <c r="AI13" s="1008"/>
      <c r="AJ13" s="1008"/>
    </row>
    <row r="14" spans="1:36">
      <c r="A14" s="1018"/>
      <c r="B14" s="904"/>
      <c r="C14" s="904"/>
      <c r="D14" s="1097" t="s">
        <v>30</v>
      </c>
      <c r="E14" s="1010"/>
      <c r="F14" s="1010"/>
      <c r="G14" s="1010"/>
      <c r="H14" s="1010"/>
      <c r="I14" s="1010"/>
      <c r="J14" s="1010"/>
      <c r="K14" s="1010"/>
      <c r="L14" s="1010"/>
      <c r="M14" s="1010"/>
      <c r="N14" s="1010"/>
      <c r="O14" s="1010"/>
      <c r="P14" s="1010"/>
      <c r="Q14" s="1010"/>
      <c r="R14" s="1010"/>
      <c r="S14" s="1010"/>
      <c r="T14" s="1010"/>
      <c r="U14" s="1010"/>
      <c r="V14" s="1010"/>
      <c r="W14" s="1313"/>
      <c r="Y14" s="125"/>
      <c r="Z14" s="125"/>
      <c r="AA14" s="125"/>
      <c r="AB14" s="125"/>
      <c r="AC14" s="125"/>
      <c r="AD14" s="125"/>
      <c r="AE14" s="125"/>
      <c r="AF14" s="125"/>
      <c r="AG14" s="125"/>
      <c r="AH14" s="125"/>
      <c r="AI14" s="125"/>
      <c r="AJ14" s="605"/>
    </row>
    <row r="15" spans="1:36" ht="28.5" customHeight="1">
      <c r="A15" s="1018"/>
      <c r="B15" s="1549" t="s">
        <v>2058</v>
      </c>
      <c r="C15" s="1064" t="s">
        <v>3759</v>
      </c>
      <c r="D15" s="1065" t="s">
        <v>3776</v>
      </c>
      <c r="E15" s="1013"/>
      <c r="F15" s="1013"/>
      <c r="G15" s="1014"/>
      <c r="H15" s="42" t="s">
        <v>68</v>
      </c>
      <c r="I15" s="43">
        <v>0</v>
      </c>
      <c r="J15" s="43">
        <v>0.25</v>
      </c>
      <c r="K15" s="43">
        <v>0.25</v>
      </c>
      <c r="L15" s="43">
        <v>0.25</v>
      </c>
      <c r="M15" s="111">
        <v>0</v>
      </c>
      <c r="N15" s="111">
        <v>0.25</v>
      </c>
      <c r="O15" s="43">
        <v>0</v>
      </c>
      <c r="P15" s="43">
        <v>0</v>
      </c>
      <c r="Q15" s="43">
        <v>0</v>
      </c>
      <c r="R15" s="43">
        <v>0</v>
      </c>
      <c r="S15" s="43">
        <v>0</v>
      </c>
      <c r="T15" s="43">
        <v>0</v>
      </c>
      <c r="U15" s="57">
        <f t="shared" ref="U15:U22" si="1">SUM(I15:T15)</f>
        <v>1</v>
      </c>
      <c r="V15" s="1051">
        <v>0.2</v>
      </c>
      <c r="W15" s="1072">
        <f>IF(OR(U16=0,V15=0),0,(U16/U15*V15))</f>
        <v>0.2</v>
      </c>
      <c r="Y15" s="1046">
        <v>0</v>
      </c>
      <c r="Z15" s="1046" t="s">
        <v>3777</v>
      </c>
      <c r="AA15" s="1046" t="s">
        <v>3778</v>
      </c>
      <c r="AB15" s="1046" t="s">
        <v>3779</v>
      </c>
      <c r="AC15" s="1046" t="s">
        <v>3780</v>
      </c>
      <c r="AD15" s="1046" t="s">
        <v>3781</v>
      </c>
      <c r="AE15" s="1046">
        <v>0</v>
      </c>
      <c r="AF15" s="1046">
        <v>0</v>
      </c>
      <c r="AG15" s="1046">
        <v>0</v>
      </c>
      <c r="AH15" s="1046">
        <v>0</v>
      </c>
      <c r="AI15" s="1046">
        <v>0</v>
      </c>
      <c r="AJ15" s="1046">
        <v>0</v>
      </c>
    </row>
    <row r="16" spans="1:36" ht="28.5" customHeight="1">
      <c r="A16" s="1018"/>
      <c r="B16" s="1017"/>
      <c r="C16" s="1008"/>
      <c r="D16" s="1015"/>
      <c r="E16" s="1016"/>
      <c r="F16" s="1016"/>
      <c r="G16" s="1017"/>
      <c r="H16" s="120" t="s">
        <v>69</v>
      </c>
      <c r="I16" s="171">
        <v>0</v>
      </c>
      <c r="J16" s="171">
        <v>0.25</v>
      </c>
      <c r="K16" s="171">
        <v>0.25</v>
      </c>
      <c r="L16" s="171">
        <v>0.25</v>
      </c>
      <c r="M16" s="171">
        <v>0</v>
      </c>
      <c r="N16" s="173">
        <v>0.25</v>
      </c>
      <c r="O16" s="171">
        <v>0</v>
      </c>
      <c r="P16" s="171">
        <v>0</v>
      </c>
      <c r="Q16" s="173">
        <v>0</v>
      </c>
      <c r="R16" s="173">
        <v>0</v>
      </c>
      <c r="S16" s="173">
        <v>0</v>
      </c>
      <c r="T16" s="173">
        <v>0</v>
      </c>
      <c r="U16" s="144">
        <f t="shared" si="1"/>
        <v>1</v>
      </c>
      <c r="V16" s="1008"/>
      <c r="W16" s="1008"/>
      <c r="Y16" s="1008"/>
      <c r="Z16" s="1008"/>
      <c r="AA16" s="1008"/>
      <c r="AB16" s="1008"/>
      <c r="AC16" s="1008"/>
      <c r="AD16" s="1008"/>
      <c r="AE16" s="1008"/>
      <c r="AF16" s="1008"/>
      <c r="AG16" s="1008"/>
      <c r="AH16" s="1008"/>
      <c r="AI16" s="1008"/>
      <c r="AJ16" s="1008"/>
    </row>
    <row r="17" spans="1:36" ht="25.5" customHeight="1">
      <c r="A17" s="1018"/>
      <c r="B17" s="1549" t="s">
        <v>2058</v>
      </c>
      <c r="C17" s="1064" t="s">
        <v>3759</v>
      </c>
      <c r="D17" s="1065" t="s">
        <v>3782</v>
      </c>
      <c r="E17" s="1013"/>
      <c r="F17" s="1013"/>
      <c r="G17" s="1014"/>
      <c r="H17" s="42" t="s">
        <v>68</v>
      </c>
      <c r="I17" s="43">
        <v>0</v>
      </c>
      <c r="J17" s="43">
        <v>0</v>
      </c>
      <c r="K17" s="43">
        <v>0</v>
      </c>
      <c r="L17" s="43">
        <v>0</v>
      </c>
      <c r="M17" s="43">
        <v>0</v>
      </c>
      <c r="N17" s="111">
        <v>0</v>
      </c>
      <c r="O17" s="111">
        <v>0.25</v>
      </c>
      <c r="P17" s="111">
        <v>0.25</v>
      </c>
      <c r="Q17" s="111">
        <v>0</v>
      </c>
      <c r="R17" s="111">
        <v>0.25</v>
      </c>
      <c r="S17" s="111">
        <v>0</v>
      </c>
      <c r="T17" s="111">
        <v>0.25</v>
      </c>
      <c r="U17" s="57">
        <f t="shared" si="1"/>
        <v>1</v>
      </c>
      <c r="V17" s="1051">
        <v>0.2</v>
      </c>
      <c r="W17" s="1072">
        <f>IF(OR(U18=0,V17=0),0,(U18/U17*V17))</f>
        <v>0.2</v>
      </c>
      <c r="Y17" s="1046">
        <v>0</v>
      </c>
      <c r="Z17" s="1046">
        <v>0</v>
      </c>
      <c r="AA17" s="1046">
        <v>0</v>
      </c>
      <c r="AB17" s="1046">
        <v>0</v>
      </c>
      <c r="AC17" s="1046">
        <v>0</v>
      </c>
      <c r="AD17" s="1046">
        <v>0</v>
      </c>
      <c r="AE17" s="1046" t="s">
        <v>3783</v>
      </c>
      <c r="AF17" s="1046" t="s">
        <v>3784</v>
      </c>
      <c r="AG17" s="1390" t="s">
        <v>3784</v>
      </c>
      <c r="AH17" s="1559" t="s">
        <v>3784</v>
      </c>
      <c r="AI17" s="1046" t="s">
        <v>3784</v>
      </c>
      <c r="AJ17" s="1559" t="s">
        <v>3784</v>
      </c>
    </row>
    <row r="18" spans="1:36" ht="25.5" customHeight="1">
      <c r="A18" s="1018"/>
      <c r="B18" s="1017"/>
      <c r="C18" s="1008"/>
      <c r="D18" s="1015"/>
      <c r="E18" s="1016"/>
      <c r="F18" s="1016"/>
      <c r="G18" s="1017"/>
      <c r="H18" s="120" t="s">
        <v>69</v>
      </c>
      <c r="I18" s="171">
        <v>0</v>
      </c>
      <c r="J18" s="171">
        <v>0</v>
      </c>
      <c r="K18" s="171">
        <v>0</v>
      </c>
      <c r="L18" s="171">
        <v>0</v>
      </c>
      <c r="M18" s="171">
        <v>0</v>
      </c>
      <c r="N18" s="171">
        <v>0</v>
      </c>
      <c r="O18" s="173">
        <v>0.25</v>
      </c>
      <c r="P18" s="173">
        <v>0.25</v>
      </c>
      <c r="Q18" s="173">
        <v>0</v>
      </c>
      <c r="R18" s="173">
        <v>0.25</v>
      </c>
      <c r="S18" s="173">
        <v>0</v>
      </c>
      <c r="T18" s="173">
        <v>0.25</v>
      </c>
      <c r="U18" s="144">
        <f t="shared" si="1"/>
        <v>1</v>
      </c>
      <c r="V18" s="1008"/>
      <c r="W18" s="1008"/>
      <c r="Y18" s="1008"/>
      <c r="Z18" s="1008"/>
      <c r="AA18" s="1008"/>
      <c r="AB18" s="1008"/>
      <c r="AC18" s="1008"/>
      <c r="AD18" s="1008"/>
      <c r="AE18" s="1008"/>
      <c r="AF18" s="1008"/>
      <c r="AG18" s="1017"/>
      <c r="AH18" s="1017"/>
      <c r="AI18" s="1008"/>
      <c r="AJ18" s="1017"/>
    </row>
    <row r="19" spans="1:36" ht="28.5" customHeight="1">
      <c r="A19" s="1018"/>
      <c r="B19" s="1549" t="s">
        <v>2058</v>
      </c>
      <c r="C19" s="1064" t="s">
        <v>3759</v>
      </c>
      <c r="D19" s="1065" t="s">
        <v>3785</v>
      </c>
      <c r="E19" s="1013"/>
      <c r="F19" s="1013"/>
      <c r="G19" s="1014"/>
      <c r="H19" s="42" t="s">
        <v>68</v>
      </c>
      <c r="I19" s="43">
        <v>8.3299999999999999E-2</v>
      </c>
      <c r="J19" s="43">
        <v>8.3299999999999999E-2</v>
      </c>
      <c r="K19" s="43">
        <v>8.3299999999999999E-2</v>
      </c>
      <c r="L19" s="43">
        <v>8.3299999999999999E-2</v>
      </c>
      <c r="M19" s="43">
        <v>8.3299999999999999E-2</v>
      </c>
      <c r="N19" s="43">
        <v>8.3299999999999999E-2</v>
      </c>
      <c r="O19" s="43">
        <v>8.3299999999999999E-2</v>
      </c>
      <c r="P19" s="43">
        <v>8.3299999999999999E-2</v>
      </c>
      <c r="Q19" s="43">
        <v>8.3299999999999999E-2</v>
      </c>
      <c r="R19" s="43">
        <v>8.3299999999999999E-2</v>
      </c>
      <c r="S19" s="43">
        <v>8.3499999999999991E-2</v>
      </c>
      <c r="T19" s="43">
        <v>8.3499999999999991E-2</v>
      </c>
      <c r="U19" s="57">
        <f t="shared" si="1"/>
        <v>1</v>
      </c>
      <c r="V19" s="1051">
        <v>0.4</v>
      </c>
      <c r="W19" s="1072">
        <f>IF(OR(U20=0,V19=0),0,(U20/U19*V19))</f>
        <v>0.33336000000000005</v>
      </c>
      <c r="Y19" s="1046" t="s">
        <v>3786</v>
      </c>
      <c r="Z19" s="1046" t="s">
        <v>3787</v>
      </c>
      <c r="AA19" s="1046" t="s">
        <v>3788</v>
      </c>
      <c r="AB19" s="1046" t="s">
        <v>3789</v>
      </c>
      <c r="AC19" s="1548" t="s">
        <v>3790</v>
      </c>
      <c r="AD19" s="1046" t="s">
        <v>3767</v>
      </c>
      <c r="AE19" s="1046" t="s">
        <v>3791</v>
      </c>
      <c r="AF19" s="1046" t="s">
        <v>3769</v>
      </c>
      <c r="AG19" s="1046" t="s">
        <v>3770</v>
      </c>
      <c r="AH19" s="1046" t="s">
        <v>3771</v>
      </c>
      <c r="AI19" s="1046" t="s">
        <v>3773</v>
      </c>
      <c r="AJ19" s="1046" t="s">
        <v>3775</v>
      </c>
    </row>
    <row r="20" spans="1:36" ht="28.5" customHeight="1">
      <c r="A20" s="1018"/>
      <c r="B20" s="1017"/>
      <c r="C20" s="1008"/>
      <c r="D20" s="1015"/>
      <c r="E20" s="1016"/>
      <c r="F20" s="1016"/>
      <c r="G20" s="1017"/>
      <c r="H20" s="120" t="s">
        <v>69</v>
      </c>
      <c r="I20" s="171">
        <v>8.3299999999999999E-2</v>
      </c>
      <c r="J20" s="171">
        <v>8.3299999999999999E-2</v>
      </c>
      <c r="K20" s="171">
        <v>8.3299999999999999E-2</v>
      </c>
      <c r="L20" s="171">
        <v>8.3299999999999999E-2</v>
      </c>
      <c r="M20" s="204" t="s">
        <v>3573</v>
      </c>
      <c r="N20" s="204" t="s">
        <v>3573</v>
      </c>
      <c r="O20" s="173">
        <v>8.3299999999999999E-2</v>
      </c>
      <c r="P20" s="173">
        <v>8.3299999999999999E-2</v>
      </c>
      <c r="Q20" s="173">
        <v>8.3299999999999999E-2</v>
      </c>
      <c r="R20" s="173">
        <v>8.3299999999999999E-2</v>
      </c>
      <c r="S20" s="173">
        <v>8.3500000000000005E-2</v>
      </c>
      <c r="T20" s="173">
        <v>8.3500000000000005E-2</v>
      </c>
      <c r="U20" s="144">
        <f t="shared" si="1"/>
        <v>0.83340000000000003</v>
      </c>
      <c r="V20" s="1008"/>
      <c r="W20" s="1008"/>
      <c r="Y20" s="1008"/>
      <c r="Z20" s="1008"/>
      <c r="AA20" s="1008"/>
      <c r="AB20" s="1008"/>
      <c r="AC20" s="1017"/>
      <c r="AD20" s="1008"/>
      <c r="AE20" s="1008"/>
      <c r="AF20" s="1008"/>
      <c r="AG20" s="1008"/>
      <c r="AH20" s="1008"/>
      <c r="AI20" s="1008"/>
      <c r="AJ20" s="1008"/>
    </row>
    <row r="21" spans="1:36" ht="29.25" customHeight="1">
      <c r="A21" s="1018"/>
      <c r="B21" s="1549" t="s">
        <v>2058</v>
      </c>
      <c r="C21" s="1064" t="s">
        <v>3759</v>
      </c>
      <c r="D21" s="1065" t="s">
        <v>3792</v>
      </c>
      <c r="E21" s="1013"/>
      <c r="F21" s="1013"/>
      <c r="G21" s="1014"/>
      <c r="H21" s="42" t="s">
        <v>68</v>
      </c>
      <c r="I21" s="43">
        <v>0</v>
      </c>
      <c r="J21" s="43">
        <v>0</v>
      </c>
      <c r="K21" s="43">
        <v>0</v>
      </c>
      <c r="L21" s="43">
        <v>0</v>
      </c>
      <c r="M21" s="43">
        <v>0.2</v>
      </c>
      <c r="N21" s="43">
        <v>0</v>
      </c>
      <c r="O21" s="43">
        <v>0</v>
      </c>
      <c r="P21" s="43">
        <v>0</v>
      </c>
      <c r="Q21" s="43">
        <v>0.25</v>
      </c>
      <c r="R21" s="43">
        <v>0</v>
      </c>
      <c r="S21" s="43">
        <v>0</v>
      </c>
      <c r="T21" s="43">
        <v>0.55000000000000004</v>
      </c>
      <c r="U21" s="57">
        <f t="shared" si="1"/>
        <v>1</v>
      </c>
      <c r="V21" s="1051">
        <v>0.2</v>
      </c>
      <c r="W21" s="1072">
        <f>IF(OR(U22=0,V21=0),0,(U22/U21*V21))</f>
        <v>0.2</v>
      </c>
      <c r="Y21" s="1046">
        <v>0</v>
      </c>
      <c r="Z21" s="1046">
        <v>0</v>
      </c>
      <c r="AA21" s="1046">
        <v>0</v>
      </c>
      <c r="AB21" s="1046">
        <v>0</v>
      </c>
      <c r="AC21" s="1548" t="s">
        <v>3793</v>
      </c>
      <c r="AD21" s="1046">
        <v>0</v>
      </c>
      <c r="AE21" s="1046">
        <v>0</v>
      </c>
      <c r="AF21" s="1046">
        <v>0</v>
      </c>
      <c r="AG21" s="1390" t="s">
        <v>3793</v>
      </c>
      <c r="AH21" s="1046">
        <v>0</v>
      </c>
      <c r="AI21" s="1046">
        <v>0</v>
      </c>
      <c r="AJ21" s="1559" t="s">
        <v>3793</v>
      </c>
    </row>
    <row r="22" spans="1:36" ht="29.25" customHeight="1">
      <c r="A22" s="1079"/>
      <c r="B22" s="1017"/>
      <c r="C22" s="1008"/>
      <c r="D22" s="1103"/>
      <c r="E22" s="1104"/>
      <c r="F22" s="1104"/>
      <c r="G22" s="1105"/>
      <c r="H22" s="131" t="s">
        <v>69</v>
      </c>
      <c r="I22" s="174">
        <v>0</v>
      </c>
      <c r="J22" s="174">
        <v>0</v>
      </c>
      <c r="K22" s="174">
        <v>0</v>
      </c>
      <c r="L22" s="174">
        <v>0</v>
      </c>
      <c r="M22" s="176">
        <v>0.2</v>
      </c>
      <c r="N22" s="174">
        <v>0</v>
      </c>
      <c r="O22" s="174">
        <v>0</v>
      </c>
      <c r="P22" s="174">
        <v>0</v>
      </c>
      <c r="Q22" s="176">
        <v>0.25</v>
      </c>
      <c r="R22" s="176">
        <v>0</v>
      </c>
      <c r="S22" s="201">
        <v>0</v>
      </c>
      <c r="T22" s="176">
        <v>0.55000000000000004</v>
      </c>
      <c r="U22" s="177">
        <f t="shared" si="1"/>
        <v>1</v>
      </c>
      <c r="V22" s="1079"/>
      <c r="W22" s="1079"/>
      <c r="Y22" s="1008"/>
      <c r="Z22" s="1008"/>
      <c r="AA22" s="1008"/>
      <c r="AB22" s="1008"/>
      <c r="AC22" s="1017"/>
      <c r="AD22" s="1008"/>
      <c r="AE22" s="1008"/>
      <c r="AF22" s="1008"/>
      <c r="AG22" s="1017"/>
      <c r="AH22" s="1008"/>
      <c r="AI22" s="1008"/>
      <c r="AJ22" s="1017"/>
    </row>
    <row r="23" spans="1:36" ht="30" customHeight="1">
      <c r="A23" s="905" t="s">
        <v>2</v>
      </c>
      <c r="B23" s="906" t="s">
        <v>1373</v>
      </c>
      <c r="C23" s="907" t="s">
        <v>1421</v>
      </c>
      <c r="D23" s="905" t="s">
        <v>3</v>
      </c>
      <c r="E23" s="905" t="s">
        <v>4</v>
      </c>
      <c r="F23" s="905" t="s">
        <v>5</v>
      </c>
      <c r="G23" s="908" t="s">
        <v>6</v>
      </c>
      <c r="H23" s="905" t="s">
        <v>53</v>
      </c>
      <c r="I23" s="905" t="s">
        <v>54</v>
      </c>
      <c r="J23" s="905" t="s">
        <v>55</v>
      </c>
      <c r="K23" s="905" t="s">
        <v>56</v>
      </c>
      <c r="L23" s="905" t="s">
        <v>57</v>
      </c>
      <c r="M23" s="905" t="s">
        <v>58</v>
      </c>
      <c r="N23" s="905" t="s">
        <v>59</v>
      </c>
      <c r="O23" s="905" t="s">
        <v>60</v>
      </c>
      <c r="P23" s="905" t="s">
        <v>61</v>
      </c>
      <c r="Q23" s="905" t="s">
        <v>62</v>
      </c>
      <c r="R23" s="905" t="s">
        <v>63</v>
      </c>
      <c r="S23" s="905" t="s">
        <v>64</v>
      </c>
      <c r="T23" s="905" t="s">
        <v>65</v>
      </c>
      <c r="U23" s="905" t="s">
        <v>66</v>
      </c>
      <c r="V23" s="798" t="s">
        <v>52</v>
      </c>
      <c r="W23" s="906" t="s">
        <v>162</v>
      </c>
      <c r="Y23" s="117" t="s">
        <v>826</v>
      </c>
      <c r="Z23" s="117" t="s">
        <v>827</v>
      </c>
      <c r="AA23" s="117" t="s">
        <v>828</v>
      </c>
      <c r="AB23" s="117" t="s">
        <v>829</v>
      </c>
      <c r="AC23" s="117" t="s">
        <v>830</v>
      </c>
      <c r="AD23" s="117" t="s">
        <v>831</v>
      </c>
      <c r="AE23" s="117" t="s">
        <v>832</v>
      </c>
      <c r="AF23" s="117" t="s">
        <v>833</v>
      </c>
      <c r="AG23" s="117" t="s">
        <v>834</v>
      </c>
      <c r="AH23" s="117" t="s">
        <v>835</v>
      </c>
      <c r="AI23" s="117" t="s">
        <v>836</v>
      </c>
      <c r="AJ23" s="117" t="s">
        <v>837</v>
      </c>
    </row>
    <row r="24" spans="1:36" ht="40.5" customHeight="1">
      <c r="A24" s="1552" t="s">
        <v>3794</v>
      </c>
      <c r="B24" s="1550" t="s">
        <v>839</v>
      </c>
      <c r="C24" s="1550" t="s">
        <v>3795</v>
      </c>
      <c r="D24" s="1555" t="s">
        <v>137</v>
      </c>
      <c r="E24" s="1555">
        <v>100</v>
      </c>
      <c r="F24" s="1555" t="s">
        <v>3796</v>
      </c>
      <c r="G24" s="1555" t="s">
        <v>179</v>
      </c>
      <c r="H24" s="909" t="s">
        <v>68</v>
      </c>
      <c r="I24" s="910">
        <v>8.3299999999999999E-2</v>
      </c>
      <c r="J24" s="910">
        <v>8.3299999999999999E-2</v>
      </c>
      <c r="K24" s="910">
        <v>8.3299999999999999E-2</v>
      </c>
      <c r="L24" s="910">
        <v>8.3299999999999999E-2</v>
      </c>
      <c r="M24" s="910">
        <v>8.3299999999999999E-2</v>
      </c>
      <c r="N24" s="910">
        <v>8.3299999999999999E-2</v>
      </c>
      <c r="O24" s="910">
        <v>8.3299999999999999E-2</v>
      </c>
      <c r="P24" s="910">
        <v>8.3299999999999999E-2</v>
      </c>
      <c r="Q24" s="910">
        <v>8.3299999999999999E-2</v>
      </c>
      <c r="R24" s="910">
        <v>8.3299999999999999E-2</v>
      </c>
      <c r="S24" s="910">
        <v>8.3499999999999991E-2</v>
      </c>
      <c r="T24" s="910">
        <v>8.3499999999999991E-2</v>
      </c>
      <c r="U24" s="911">
        <f t="shared" ref="U24:U25" si="2">SUM(I24:T24)</f>
        <v>1</v>
      </c>
      <c r="V24" s="1563">
        <v>0.5</v>
      </c>
      <c r="W24" s="1564">
        <f>IF(OR(U25=0,V24=0),0,(U25/U24*V24))</f>
        <v>0.5</v>
      </c>
      <c r="Y24" s="1046" t="s">
        <v>3797</v>
      </c>
      <c r="Z24" s="1046" t="s">
        <v>3798</v>
      </c>
      <c r="AA24" s="1046" t="s">
        <v>3799</v>
      </c>
      <c r="AB24" s="1046" t="s">
        <v>3800</v>
      </c>
      <c r="AC24" s="1046" t="s">
        <v>3801</v>
      </c>
      <c r="AD24" s="1046" t="s">
        <v>3802</v>
      </c>
      <c r="AE24" s="1046" t="s">
        <v>3803</v>
      </c>
      <c r="AF24" s="1046" t="s">
        <v>3804</v>
      </c>
      <c r="AG24" s="1046" t="s">
        <v>3805</v>
      </c>
      <c r="AH24" s="1046" t="s">
        <v>3806</v>
      </c>
      <c r="AI24" s="1046" t="s">
        <v>3807</v>
      </c>
      <c r="AJ24" s="1559" t="s">
        <v>3808</v>
      </c>
    </row>
    <row r="25" spans="1:36" ht="40.5" customHeight="1">
      <c r="A25" s="1553"/>
      <c r="B25" s="1008"/>
      <c r="C25" s="1008"/>
      <c r="D25" s="1008"/>
      <c r="E25" s="1008"/>
      <c r="F25" s="1008"/>
      <c r="G25" s="1008"/>
      <c r="H25" s="120" t="s">
        <v>69</v>
      </c>
      <c r="I25" s="602">
        <v>8.3299999999999999E-2</v>
      </c>
      <c r="J25" s="602">
        <v>8.3299999999999999E-2</v>
      </c>
      <c r="K25" s="602">
        <v>8.3299999999999999E-2</v>
      </c>
      <c r="L25" s="602">
        <v>8.3299999999999999E-2</v>
      </c>
      <c r="M25" s="603">
        <v>8.3299999999999999E-2</v>
      </c>
      <c r="N25" s="603">
        <v>8.3299999999999999E-2</v>
      </c>
      <c r="O25" s="603">
        <v>8.3299999999999999E-2</v>
      </c>
      <c r="P25" s="603">
        <v>8.3299999999999999E-2</v>
      </c>
      <c r="Q25" s="603">
        <v>8.3299999999999999E-2</v>
      </c>
      <c r="R25" s="603">
        <v>8.3299999999999999E-2</v>
      </c>
      <c r="S25" s="603">
        <v>8.3500000000000005E-2</v>
      </c>
      <c r="T25" s="603">
        <v>8.3500000000000005E-2</v>
      </c>
      <c r="U25" s="144">
        <f t="shared" si="2"/>
        <v>1</v>
      </c>
      <c r="V25" s="1008"/>
      <c r="W25" s="1561"/>
      <c r="Y25" s="1008"/>
      <c r="Z25" s="1008"/>
      <c r="AA25" s="1008"/>
      <c r="AB25" s="1008"/>
      <c r="AC25" s="1008"/>
      <c r="AD25" s="1008"/>
      <c r="AE25" s="1008"/>
      <c r="AF25" s="1008"/>
      <c r="AG25" s="1008"/>
      <c r="AH25" s="1008"/>
      <c r="AI25" s="1008"/>
      <c r="AJ25" s="1017"/>
    </row>
    <row r="26" spans="1:36" ht="15.75" customHeight="1">
      <c r="A26" s="1553"/>
      <c r="B26" s="904"/>
      <c r="C26" s="904"/>
      <c r="D26" s="1097" t="s">
        <v>30</v>
      </c>
      <c r="E26" s="1010"/>
      <c r="F26" s="1010"/>
      <c r="G26" s="1010"/>
      <c r="H26" s="1010"/>
      <c r="I26" s="1010"/>
      <c r="J26" s="1010"/>
      <c r="K26" s="1010"/>
      <c r="L26" s="1010"/>
      <c r="M26" s="1010"/>
      <c r="N26" s="1010"/>
      <c r="O26" s="1010"/>
      <c r="P26" s="1010"/>
      <c r="Q26" s="1010"/>
      <c r="R26" s="1010"/>
      <c r="S26" s="1010"/>
      <c r="T26" s="1010"/>
      <c r="U26" s="1010"/>
      <c r="V26" s="1010"/>
      <c r="W26" s="1565"/>
      <c r="Y26" s="125"/>
      <c r="Z26" s="125"/>
      <c r="AA26" s="125"/>
      <c r="AB26" s="125"/>
      <c r="AC26" s="125"/>
      <c r="AD26" s="125"/>
      <c r="AE26" s="125"/>
      <c r="AF26" s="125"/>
      <c r="AG26" s="125"/>
      <c r="AH26" s="125"/>
      <c r="AI26" s="125"/>
      <c r="AJ26" s="605"/>
    </row>
    <row r="27" spans="1:36" ht="22.5" customHeight="1">
      <c r="A27" s="1553"/>
      <c r="B27" s="1549" t="s">
        <v>2058</v>
      </c>
      <c r="C27" s="1064" t="s">
        <v>3759</v>
      </c>
      <c r="D27" s="1065" t="s">
        <v>3809</v>
      </c>
      <c r="E27" s="1013"/>
      <c r="F27" s="1013"/>
      <c r="G27" s="1014"/>
      <c r="H27" s="42" t="s">
        <v>68</v>
      </c>
      <c r="I27" s="43">
        <v>8.3299999999999999E-2</v>
      </c>
      <c r="J27" s="43">
        <v>8.3299999999999999E-2</v>
      </c>
      <c r="K27" s="43">
        <v>8.3299999999999999E-2</v>
      </c>
      <c r="L27" s="43">
        <v>8.3299999999999999E-2</v>
      </c>
      <c r="M27" s="43">
        <v>8.3299999999999999E-2</v>
      </c>
      <c r="N27" s="43">
        <v>8.3299999999999999E-2</v>
      </c>
      <c r="O27" s="43">
        <v>8.3299999999999999E-2</v>
      </c>
      <c r="P27" s="43">
        <v>8.3299999999999999E-2</v>
      </c>
      <c r="Q27" s="43">
        <v>8.3299999999999999E-2</v>
      </c>
      <c r="R27" s="43">
        <v>8.3299999999999999E-2</v>
      </c>
      <c r="S27" s="43">
        <v>8.3499999999999991E-2</v>
      </c>
      <c r="T27" s="43">
        <v>8.3499999999999991E-2</v>
      </c>
      <c r="U27" s="57">
        <f t="shared" ref="U27:U32" si="3">SUM(I27:T27)</f>
        <v>1</v>
      </c>
      <c r="V27" s="1051">
        <v>0.6</v>
      </c>
      <c r="W27" s="1560">
        <f>IF(OR(U28=0,V27=0),0,(U28/U27*V27))</f>
        <v>0.6</v>
      </c>
      <c r="Y27" s="1046" t="s">
        <v>3797</v>
      </c>
      <c r="Z27" s="1046" t="s">
        <v>3810</v>
      </c>
      <c r="AA27" s="1046" t="s">
        <v>3811</v>
      </c>
      <c r="AB27" s="1046" t="s">
        <v>3812</v>
      </c>
      <c r="AC27" s="1046" t="s">
        <v>3801</v>
      </c>
      <c r="AD27" s="1046" t="s">
        <v>3802</v>
      </c>
      <c r="AE27" s="1046" t="s">
        <v>3803</v>
      </c>
      <c r="AF27" s="1046" t="s">
        <v>3804</v>
      </c>
      <c r="AG27" s="1046" t="s">
        <v>3805</v>
      </c>
      <c r="AH27" s="1046" t="s">
        <v>3806</v>
      </c>
      <c r="AI27" s="1046" t="s">
        <v>3807</v>
      </c>
      <c r="AJ27" s="1390" t="s">
        <v>3813</v>
      </c>
    </row>
    <row r="28" spans="1:36" ht="22.5" customHeight="1">
      <c r="A28" s="1553"/>
      <c r="B28" s="1017"/>
      <c r="C28" s="1008"/>
      <c r="D28" s="1015"/>
      <c r="E28" s="1016"/>
      <c r="F28" s="1016"/>
      <c r="G28" s="1017"/>
      <c r="H28" s="120" t="s">
        <v>69</v>
      </c>
      <c r="I28" s="173">
        <v>8.3299999999999999E-2</v>
      </c>
      <c r="J28" s="173">
        <v>8.3299999999999999E-2</v>
      </c>
      <c r="K28" s="173">
        <v>8.3299999999999999E-2</v>
      </c>
      <c r="L28" s="173">
        <v>8.3299999999999999E-2</v>
      </c>
      <c r="M28" s="173">
        <v>8.3299999999999999E-2</v>
      </c>
      <c r="N28" s="173">
        <v>8.3299999999999999E-2</v>
      </c>
      <c r="O28" s="173">
        <v>8.3299999999999999E-2</v>
      </c>
      <c r="P28" s="173">
        <v>8.3299999999999999E-2</v>
      </c>
      <c r="Q28" s="173">
        <v>8.3299999999999999E-2</v>
      </c>
      <c r="R28" s="173">
        <v>8.3299999999999999E-2</v>
      </c>
      <c r="S28" s="173">
        <v>8.3500000000000005E-2</v>
      </c>
      <c r="T28" s="173">
        <v>8.3500000000000005E-2</v>
      </c>
      <c r="U28" s="144">
        <f t="shared" si="3"/>
        <v>1</v>
      </c>
      <c r="V28" s="1008"/>
      <c r="W28" s="1561"/>
      <c r="Y28" s="1008"/>
      <c r="Z28" s="1008"/>
      <c r="AA28" s="1008"/>
      <c r="AB28" s="1008"/>
      <c r="AC28" s="1008"/>
      <c r="AD28" s="1008"/>
      <c r="AE28" s="1008"/>
      <c r="AF28" s="1008"/>
      <c r="AG28" s="1008"/>
      <c r="AH28" s="1008"/>
      <c r="AI28" s="1008"/>
      <c r="AJ28" s="1017"/>
    </row>
    <row r="29" spans="1:36" ht="22.5" customHeight="1">
      <c r="A29" s="1553"/>
      <c r="B29" s="1549" t="s">
        <v>3814</v>
      </c>
      <c r="C29" s="1064" t="s">
        <v>3759</v>
      </c>
      <c r="D29" s="1065" t="s">
        <v>3815</v>
      </c>
      <c r="E29" s="1013"/>
      <c r="F29" s="1013"/>
      <c r="G29" s="1014"/>
      <c r="H29" s="42" t="s">
        <v>68</v>
      </c>
      <c r="I29" s="43">
        <v>0</v>
      </c>
      <c r="J29" s="43">
        <v>0</v>
      </c>
      <c r="K29" s="43">
        <v>0</v>
      </c>
      <c r="L29" s="43">
        <v>0</v>
      </c>
      <c r="M29" s="43">
        <v>0</v>
      </c>
      <c r="N29" s="43">
        <v>0.25</v>
      </c>
      <c r="O29" s="43">
        <v>0</v>
      </c>
      <c r="P29" s="43">
        <v>0</v>
      </c>
      <c r="Q29" s="43">
        <v>0</v>
      </c>
      <c r="R29" s="43">
        <v>0</v>
      </c>
      <c r="S29" s="43">
        <v>0</v>
      </c>
      <c r="T29" s="43">
        <v>0.75</v>
      </c>
      <c r="U29" s="57">
        <f t="shared" si="3"/>
        <v>1</v>
      </c>
      <c r="V29" s="1051">
        <v>0.2</v>
      </c>
      <c r="W29" s="1560">
        <f>IF(OR(U30=0,V29=0),0,(U30/U29*V29))</f>
        <v>0.2</v>
      </c>
      <c r="Y29" s="1046">
        <v>0</v>
      </c>
      <c r="Z29" s="1046">
        <v>0</v>
      </c>
      <c r="AA29" s="1046">
        <v>0</v>
      </c>
      <c r="AB29" s="1046">
        <v>0</v>
      </c>
      <c r="AC29" s="1046">
        <v>0</v>
      </c>
      <c r="AD29" s="1046" t="s">
        <v>3816</v>
      </c>
      <c r="AE29" s="1046">
        <v>0</v>
      </c>
      <c r="AF29" s="1046">
        <v>0</v>
      </c>
      <c r="AG29" s="1046">
        <v>0</v>
      </c>
      <c r="AH29" s="1046">
        <v>0</v>
      </c>
      <c r="AI29" s="1046">
        <v>0</v>
      </c>
      <c r="AJ29" s="1046" t="s">
        <v>3817</v>
      </c>
    </row>
    <row r="30" spans="1:36" ht="22.5" customHeight="1">
      <c r="A30" s="1553"/>
      <c r="B30" s="1017"/>
      <c r="C30" s="1008"/>
      <c r="D30" s="1015"/>
      <c r="E30" s="1016"/>
      <c r="F30" s="1016"/>
      <c r="G30" s="1017"/>
      <c r="H30" s="120" t="s">
        <v>69</v>
      </c>
      <c r="I30" s="171">
        <v>0</v>
      </c>
      <c r="J30" s="171">
        <v>0</v>
      </c>
      <c r="K30" s="171">
        <v>0</v>
      </c>
      <c r="L30" s="171">
        <v>0</v>
      </c>
      <c r="M30" s="171">
        <v>0</v>
      </c>
      <c r="N30" s="173">
        <v>0.25</v>
      </c>
      <c r="O30" s="171">
        <v>0</v>
      </c>
      <c r="P30" s="171">
        <v>0</v>
      </c>
      <c r="Q30" s="173">
        <v>0</v>
      </c>
      <c r="R30" s="173">
        <v>0</v>
      </c>
      <c r="S30" s="173">
        <v>0</v>
      </c>
      <c r="T30" s="173">
        <v>0.75</v>
      </c>
      <c r="U30" s="144">
        <f t="shared" si="3"/>
        <v>1</v>
      </c>
      <c r="V30" s="1008"/>
      <c r="W30" s="1561"/>
      <c r="Y30" s="1008"/>
      <c r="Z30" s="1008"/>
      <c r="AA30" s="1008"/>
      <c r="AB30" s="1008"/>
      <c r="AC30" s="1008"/>
      <c r="AD30" s="1008"/>
      <c r="AE30" s="1008"/>
      <c r="AF30" s="1008"/>
      <c r="AG30" s="1008"/>
      <c r="AH30" s="1008"/>
      <c r="AI30" s="1008"/>
      <c r="AJ30" s="1008"/>
    </row>
    <row r="31" spans="1:36" ht="22.5" customHeight="1">
      <c r="A31" s="1553"/>
      <c r="B31" s="1549" t="s">
        <v>2058</v>
      </c>
      <c r="C31" s="1064" t="s">
        <v>3759</v>
      </c>
      <c r="D31" s="1065" t="s">
        <v>3819</v>
      </c>
      <c r="E31" s="1013"/>
      <c r="F31" s="1013"/>
      <c r="G31" s="1014"/>
      <c r="H31" s="42" t="s">
        <v>68</v>
      </c>
      <c r="I31" s="43">
        <v>0</v>
      </c>
      <c r="J31" s="43">
        <v>0</v>
      </c>
      <c r="K31" s="43">
        <v>0</v>
      </c>
      <c r="L31" s="43">
        <v>0</v>
      </c>
      <c r="M31" s="43">
        <v>0</v>
      </c>
      <c r="N31" s="111">
        <v>0</v>
      </c>
      <c r="O31" s="111">
        <v>0.5</v>
      </c>
      <c r="P31" s="43">
        <v>0</v>
      </c>
      <c r="Q31" s="43">
        <v>0</v>
      </c>
      <c r="R31" s="43">
        <v>0</v>
      </c>
      <c r="S31" s="43">
        <v>0</v>
      </c>
      <c r="T31" s="43">
        <v>0.5</v>
      </c>
      <c r="U31" s="57">
        <f t="shared" si="3"/>
        <v>1</v>
      </c>
      <c r="V31" s="1051">
        <v>0.2</v>
      </c>
      <c r="W31" s="1560">
        <f>IF(OR(U32=0,V31=0),0,(U32/U31*V31))</f>
        <v>0.2</v>
      </c>
      <c r="Y31" s="1046">
        <v>0</v>
      </c>
      <c r="Z31" s="1046">
        <v>0</v>
      </c>
      <c r="AA31" s="1046">
        <v>0</v>
      </c>
      <c r="AB31" s="1046">
        <v>0</v>
      </c>
      <c r="AC31" s="1046">
        <v>0</v>
      </c>
      <c r="AD31" s="1046">
        <v>0</v>
      </c>
      <c r="AE31" s="1046" t="s">
        <v>3820</v>
      </c>
      <c r="AF31" s="1046" t="s">
        <v>3821</v>
      </c>
      <c r="AG31" s="1390" t="s">
        <v>3822</v>
      </c>
      <c r="AH31" s="1046">
        <v>0</v>
      </c>
      <c r="AI31" s="1559" t="s">
        <v>3823</v>
      </c>
      <c r="AJ31" s="1559" t="s">
        <v>3824</v>
      </c>
    </row>
    <row r="32" spans="1:36" ht="22.5" customHeight="1">
      <c r="A32" s="1554"/>
      <c r="B32" s="1017"/>
      <c r="C32" s="1551"/>
      <c r="D32" s="1556"/>
      <c r="E32" s="1557"/>
      <c r="F32" s="1557"/>
      <c r="G32" s="1558"/>
      <c r="H32" s="921" t="s">
        <v>69</v>
      </c>
      <c r="I32" s="922">
        <v>0</v>
      </c>
      <c r="J32" s="922">
        <v>0</v>
      </c>
      <c r="K32" s="922">
        <v>0</v>
      </c>
      <c r="L32" s="922">
        <v>0</v>
      </c>
      <c r="M32" s="922">
        <v>0</v>
      </c>
      <c r="N32" s="923">
        <v>0</v>
      </c>
      <c r="O32" s="923">
        <v>0.5</v>
      </c>
      <c r="P32" s="922">
        <v>0</v>
      </c>
      <c r="Q32" s="923">
        <v>0</v>
      </c>
      <c r="R32" s="923">
        <v>0</v>
      </c>
      <c r="S32" s="923">
        <v>0</v>
      </c>
      <c r="T32" s="923">
        <v>0.5</v>
      </c>
      <c r="U32" s="924">
        <f t="shared" si="3"/>
        <v>1</v>
      </c>
      <c r="V32" s="1551"/>
      <c r="W32" s="1562"/>
      <c r="Y32" s="1008"/>
      <c r="Z32" s="1008"/>
      <c r="AA32" s="1008"/>
      <c r="AB32" s="1008"/>
      <c r="AC32" s="1008"/>
      <c r="AD32" s="1008"/>
      <c r="AE32" s="1008"/>
      <c r="AF32" s="1008"/>
      <c r="AG32" s="1017"/>
      <c r="AH32" s="1008"/>
      <c r="AI32" s="1017"/>
      <c r="AJ32" s="1017"/>
    </row>
    <row r="33" spans="2:23" ht="15.75" customHeight="1">
      <c r="B33" s="74"/>
      <c r="C33" s="74"/>
      <c r="Q33" s="74"/>
      <c r="R33" s="74"/>
      <c r="S33" s="74"/>
      <c r="T33" s="74"/>
      <c r="U33" s="74"/>
      <c r="V33" s="74"/>
      <c r="W33" s="74"/>
    </row>
    <row r="34" spans="2:23" ht="15.75" customHeight="1">
      <c r="B34" s="74"/>
      <c r="C34" s="74"/>
    </row>
    <row r="35" spans="2:23" ht="15.75" customHeight="1">
      <c r="B35" s="74"/>
      <c r="C35" s="74"/>
    </row>
    <row r="36" spans="2:23" ht="15.75" customHeight="1">
      <c r="B36" s="74"/>
      <c r="C36" s="74"/>
    </row>
    <row r="37" spans="2:23" ht="15.75" customHeight="1">
      <c r="B37" s="74"/>
      <c r="C37" s="74"/>
    </row>
    <row r="38" spans="2:23" ht="15.75" customHeight="1">
      <c r="B38" s="74"/>
      <c r="C38" s="74"/>
    </row>
    <row r="39" spans="2:23" ht="15.75" customHeight="1">
      <c r="B39" s="74"/>
      <c r="C39" s="74"/>
    </row>
    <row r="40" spans="2:23" ht="15.75" customHeight="1">
      <c r="B40" s="74"/>
      <c r="C40" s="74"/>
    </row>
    <row r="41" spans="2:23" ht="15.75" customHeight="1">
      <c r="B41" s="74"/>
      <c r="C41" s="74"/>
    </row>
    <row r="42" spans="2:23" ht="15.75" customHeight="1">
      <c r="B42" s="74"/>
      <c r="C42" s="74"/>
    </row>
    <row r="43" spans="2:23" ht="15.75" customHeight="1">
      <c r="B43" s="74"/>
      <c r="C43" s="74"/>
    </row>
    <row r="44" spans="2:23" ht="15.75" customHeight="1">
      <c r="B44" s="74"/>
      <c r="C44" s="74"/>
    </row>
    <row r="45" spans="2:23" ht="15.75" customHeight="1">
      <c r="B45" s="74"/>
      <c r="C45" s="74"/>
    </row>
    <row r="46" spans="2:23" ht="15.75" customHeight="1">
      <c r="B46" s="74"/>
      <c r="C46" s="74"/>
    </row>
    <row r="47" spans="2:23" ht="15.75" customHeight="1">
      <c r="B47" s="74"/>
      <c r="C47" s="74"/>
    </row>
    <row r="48" spans="2:23" ht="15.75" customHeight="1">
      <c r="B48" s="74"/>
      <c r="C48" s="74"/>
    </row>
    <row r="49" spans="2:3" ht="15.75" customHeight="1">
      <c r="B49" s="74"/>
      <c r="C49" s="74"/>
    </row>
    <row r="50" spans="2:3" ht="15.75" customHeight="1">
      <c r="B50" s="74"/>
      <c r="C50" s="74"/>
    </row>
    <row r="51" spans="2:3" ht="15.75" customHeight="1">
      <c r="B51" s="74"/>
      <c r="C51" s="74"/>
    </row>
    <row r="52" spans="2:3" ht="15.75" customHeight="1">
      <c r="B52" s="74"/>
      <c r="C52" s="74"/>
    </row>
    <row r="53" spans="2:3" ht="15.75" customHeight="1">
      <c r="B53" s="74"/>
      <c r="C53" s="74"/>
    </row>
    <row r="54" spans="2:3" ht="15.75" customHeight="1">
      <c r="B54" s="74"/>
      <c r="C54" s="74"/>
    </row>
    <row r="55" spans="2:3" ht="15.75" customHeight="1">
      <c r="B55" s="74"/>
      <c r="C55" s="74"/>
    </row>
    <row r="56" spans="2:3" ht="15.75" customHeight="1">
      <c r="B56" s="74"/>
      <c r="C56" s="74"/>
    </row>
    <row r="57" spans="2:3" ht="15.75" customHeight="1">
      <c r="B57" s="74"/>
      <c r="C57" s="74"/>
    </row>
    <row r="58" spans="2:3" ht="15.75" customHeight="1">
      <c r="B58" s="74"/>
      <c r="C58" s="74"/>
    </row>
    <row r="59" spans="2:3" ht="15.75" customHeight="1">
      <c r="B59" s="74"/>
      <c r="C59" s="74"/>
    </row>
    <row r="60" spans="2:3" ht="15.75" customHeight="1">
      <c r="B60" s="74"/>
      <c r="C60" s="74"/>
    </row>
    <row r="61" spans="2:3" ht="15.75" customHeight="1">
      <c r="B61" s="74"/>
      <c r="C61" s="74"/>
    </row>
    <row r="62" spans="2:3" ht="15.75" customHeight="1">
      <c r="B62" s="74"/>
      <c r="C62" s="74"/>
    </row>
    <row r="63" spans="2:3" ht="15.75" customHeight="1">
      <c r="B63" s="74"/>
      <c r="C63" s="74"/>
    </row>
    <row r="64" spans="2:3" ht="15.75" customHeight="1">
      <c r="B64" s="74"/>
      <c r="C64" s="74"/>
    </row>
    <row r="65" spans="2:3" ht="15.75" customHeight="1">
      <c r="B65" s="74"/>
      <c r="C65" s="74"/>
    </row>
    <row r="66" spans="2:3" ht="15.75" customHeight="1">
      <c r="B66" s="74"/>
      <c r="C66" s="74"/>
    </row>
    <row r="67" spans="2:3" ht="15.75" customHeight="1">
      <c r="B67" s="74"/>
      <c r="C67" s="74"/>
    </row>
    <row r="68" spans="2:3" ht="15.75" customHeight="1">
      <c r="B68" s="74"/>
      <c r="C68" s="74"/>
    </row>
    <row r="69" spans="2:3" ht="15.75" customHeight="1">
      <c r="B69" s="74"/>
      <c r="C69" s="74"/>
    </row>
    <row r="70" spans="2:3" ht="15.75" customHeight="1">
      <c r="B70" s="74"/>
      <c r="C70" s="74"/>
    </row>
    <row r="71" spans="2:3" ht="15.75" customHeight="1">
      <c r="B71" s="74"/>
      <c r="C71" s="74"/>
    </row>
    <row r="72" spans="2:3" ht="15.75" customHeight="1">
      <c r="B72" s="74"/>
      <c r="C72" s="74"/>
    </row>
    <row r="73" spans="2:3" ht="15.75" customHeight="1">
      <c r="B73" s="74"/>
      <c r="C73" s="74"/>
    </row>
    <row r="74" spans="2:3" ht="15.75" customHeight="1">
      <c r="B74" s="74"/>
      <c r="C74" s="74"/>
    </row>
    <row r="75" spans="2:3" ht="15.75" customHeight="1">
      <c r="B75" s="74"/>
      <c r="C75" s="74"/>
    </row>
    <row r="76" spans="2:3" ht="15.75" customHeight="1">
      <c r="B76" s="74"/>
      <c r="C76" s="74"/>
    </row>
    <row r="77" spans="2:3" ht="15.75" customHeight="1">
      <c r="B77" s="74"/>
      <c r="C77" s="74"/>
    </row>
    <row r="78" spans="2:3" ht="15.75" customHeight="1">
      <c r="B78" s="74"/>
      <c r="C78" s="74"/>
    </row>
    <row r="79" spans="2:3" ht="15.75" customHeight="1">
      <c r="B79" s="74"/>
      <c r="C79" s="74"/>
    </row>
    <row r="80" spans="2:3" ht="15.75" customHeight="1">
      <c r="B80" s="74"/>
      <c r="C80" s="74"/>
    </row>
    <row r="81" spans="2:3" ht="15.75" customHeight="1">
      <c r="B81" s="74"/>
      <c r="C81" s="74"/>
    </row>
    <row r="82" spans="2:3" ht="15.75" customHeight="1">
      <c r="B82" s="74"/>
      <c r="C82" s="74"/>
    </row>
    <row r="83" spans="2:3" ht="15.75" customHeight="1">
      <c r="B83" s="74"/>
      <c r="C83" s="74"/>
    </row>
    <row r="84" spans="2:3" ht="15.75" customHeight="1">
      <c r="B84" s="74"/>
      <c r="C84" s="74"/>
    </row>
    <row r="85" spans="2:3" ht="15.75" customHeight="1">
      <c r="B85" s="74"/>
      <c r="C85" s="74"/>
    </row>
    <row r="86" spans="2:3" ht="15.75" customHeight="1">
      <c r="B86" s="74"/>
      <c r="C86" s="74"/>
    </row>
    <row r="87" spans="2:3" ht="15.75" customHeight="1">
      <c r="B87" s="74"/>
      <c r="C87" s="74"/>
    </row>
    <row r="88" spans="2:3" ht="15.75" customHeight="1">
      <c r="B88" s="74"/>
      <c r="C88" s="74"/>
    </row>
    <row r="89" spans="2:3" ht="15.75" customHeight="1">
      <c r="B89" s="74"/>
      <c r="C89" s="74"/>
    </row>
    <row r="90" spans="2:3" ht="15.75" customHeight="1">
      <c r="B90" s="74"/>
      <c r="C90" s="74"/>
    </row>
    <row r="91" spans="2:3" ht="15.75" customHeight="1">
      <c r="B91" s="74"/>
      <c r="C91" s="74"/>
    </row>
    <row r="92" spans="2:3" ht="15.75" customHeight="1">
      <c r="B92" s="74"/>
      <c r="C92" s="74"/>
    </row>
    <row r="93" spans="2:3" ht="15.75" customHeight="1">
      <c r="B93" s="74"/>
      <c r="C93" s="74"/>
    </row>
    <row r="94" spans="2:3" ht="15.75" customHeight="1">
      <c r="B94" s="74"/>
      <c r="C94" s="74"/>
    </row>
    <row r="95" spans="2:3" ht="15.75" customHeight="1">
      <c r="B95" s="74"/>
      <c r="C95" s="74"/>
    </row>
    <row r="96" spans="2:3" ht="15.75" customHeight="1">
      <c r="B96" s="74"/>
      <c r="C96" s="74"/>
    </row>
    <row r="97" spans="2:3" ht="15.75" customHeight="1">
      <c r="B97" s="74"/>
      <c r="C97" s="74"/>
    </row>
    <row r="98" spans="2:3" ht="15.75" customHeight="1">
      <c r="B98" s="74"/>
      <c r="C98" s="74"/>
    </row>
    <row r="99" spans="2:3" ht="15.75" customHeight="1">
      <c r="B99" s="74"/>
      <c r="C99" s="74"/>
    </row>
    <row r="100" spans="2:3" ht="15.75" customHeight="1">
      <c r="B100" s="74"/>
      <c r="C100" s="74"/>
    </row>
    <row r="101" spans="2:3" ht="15.75" customHeight="1">
      <c r="B101" s="74"/>
      <c r="C101" s="74"/>
    </row>
    <row r="102" spans="2:3" ht="15.75" customHeight="1">
      <c r="B102" s="74"/>
      <c r="C102" s="74"/>
    </row>
    <row r="103" spans="2:3" ht="15.75" customHeight="1">
      <c r="B103" s="74"/>
      <c r="C103" s="74"/>
    </row>
    <row r="104" spans="2:3" ht="15.75" customHeight="1">
      <c r="B104" s="74"/>
      <c r="C104" s="74"/>
    </row>
    <row r="105" spans="2:3" ht="15.75" customHeight="1">
      <c r="B105" s="74"/>
      <c r="C105" s="74"/>
    </row>
    <row r="106" spans="2:3" ht="15.75" customHeight="1">
      <c r="B106" s="74"/>
      <c r="C106" s="74"/>
    </row>
    <row r="107" spans="2:3" ht="15.75" customHeight="1">
      <c r="B107" s="74"/>
      <c r="C107" s="74"/>
    </row>
    <row r="108" spans="2:3" ht="15.75" customHeight="1">
      <c r="B108" s="74"/>
      <c r="C108" s="74"/>
    </row>
    <row r="109" spans="2:3" ht="15.75" customHeight="1">
      <c r="B109" s="74"/>
      <c r="C109" s="74"/>
    </row>
    <row r="110" spans="2:3" ht="15.75" customHeight="1">
      <c r="B110" s="74"/>
      <c r="C110" s="74"/>
    </row>
    <row r="111" spans="2:3" ht="15.75" customHeight="1">
      <c r="B111" s="74"/>
      <c r="C111" s="74"/>
    </row>
    <row r="112" spans="2:3" ht="15.75" customHeight="1">
      <c r="B112" s="74"/>
      <c r="C112" s="74"/>
    </row>
    <row r="113" spans="2:3" ht="15.75" customHeight="1">
      <c r="B113" s="74"/>
      <c r="C113" s="74"/>
    </row>
    <row r="114" spans="2:3" ht="15.75" customHeight="1">
      <c r="B114" s="74"/>
      <c r="C114" s="74"/>
    </row>
    <row r="115" spans="2:3" ht="15.75" customHeight="1">
      <c r="B115" s="74"/>
      <c r="C115" s="74"/>
    </row>
    <row r="116" spans="2:3" ht="15.75" customHeight="1">
      <c r="B116" s="74"/>
      <c r="C116" s="74"/>
    </row>
    <row r="117" spans="2:3" ht="15.75" customHeight="1">
      <c r="B117" s="74"/>
      <c r="C117" s="74"/>
    </row>
    <row r="118" spans="2:3" ht="15.75" customHeight="1">
      <c r="B118" s="74"/>
      <c r="C118" s="74"/>
    </row>
    <row r="119" spans="2:3" ht="15.75" customHeight="1">
      <c r="B119" s="74"/>
      <c r="C119" s="74"/>
    </row>
    <row r="120" spans="2:3" ht="15.75" customHeight="1">
      <c r="B120" s="74"/>
      <c r="C120" s="74"/>
    </row>
    <row r="121" spans="2:3" ht="15.75" customHeight="1">
      <c r="B121" s="74"/>
      <c r="C121" s="74"/>
    </row>
    <row r="122" spans="2:3" ht="15.75" customHeight="1">
      <c r="B122" s="74"/>
      <c r="C122" s="74"/>
    </row>
    <row r="123" spans="2:3" ht="15.75" customHeight="1">
      <c r="B123" s="74"/>
      <c r="C123" s="74"/>
    </row>
    <row r="124" spans="2:3" ht="15.75" customHeight="1">
      <c r="B124" s="74"/>
      <c r="C124" s="74"/>
    </row>
    <row r="125" spans="2:3" ht="15.75" customHeight="1">
      <c r="B125" s="74"/>
      <c r="C125" s="74"/>
    </row>
    <row r="126" spans="2:3" ht="15.75" customHeight="1">
      <c r="B126" s="74"/>
      <c r="C126" s="74"/>
    </row>
    <row r="127" spans="2:3" ht="15.75" customHeight="1">
      <c r="B127" s="74"/>
      <c r="C127" s="74"/>
    </row>
    <row r="128" spans="2:3" ht="15.75" customHeight="1">
      <c r="B128" s="74"/>
      <c r="C128" s="74"/>
    </row>
    <row r="129" spans="2:3" ht="15.75" customHeight="1">
      <c r="B129" s="74"/>
      <c r="C129" s="74"/>
    </row>
    <row r="130" spans="2:3" ht="15.75" customHeight="1">
      <c r="B130" s="74"/>
      <c r="C130" s="74"/>
    </row>
    <row r="131" spans="2:3" ht="15.75" customHeight="1">
      <c r="B131" s="74"/>
      <c r="C131" s="74"/>
    </row>
    <row r="132" spans="2:3" ht="15.75" customHeight="1">
      <c r="B132" s="74"/>
      <c r="C132" s="74"/>
    </row>
    <row r="133" spans="2:3" ht="15.75" customHeight="1">
      <c r="B133" s="74"/>
      <c r="C133" s="74"/>
    </row>
    <row r="134" spans="2:3" ht="15.75" customHeight="1">
      <c r="B134" s="74"/>
      <c r="C134" s="74"/>
    </row>
    <row r="135" spans="2:3" ht="15.75" customHeight="1">
      <c r="B135" s="74"/>
      <c r="C135" s="74"/>
    </row>
    <row r="136" spans="2:3" ht="15.75" customHeight="1">
      <c r="B136" s="74"/>
      <c r="C136" s="74"/>
    </row>
    <row r="137" spans="2:3" ht="15.75" customHeight="1">
      <c r="B137" s="74"/>
      <c r="C137" s="74"/>
    </row>
    <row r="138" spans="2:3" ht="15.75" customHeight="1">
      <c r="B138" s="74"/>
      <c r="C138" s="74"/>
    </row>
    <row r="139" spans="2:3" ht="15.75" customHeight="1">
      <c r="B139" s="74"/>
      <c r="C139" s="74"/>
    </row>
    <row r="140" spans="2:3" ht="15.75" customHeight="1">
      <c r="B140" s="74"/>
      <c r="C140" s="74"/>
    </row>
    <row r="141" spans="2:3" ht="15.75" customHeight="1">
      <c r="B141" s="74"/>
      <c r="C141" s="74"/>
    </row>
    <row r="142" spans="2:3" ht="15.75" customHeight="1">
      <c r="B142" s="74"/>
      <c r="C142" s="74"/>
    </row>
    <row r="143" spans="2:3" ht="15.75" customHeight="1">
      <c r="B143" s="74"/>
      <c r="C143" s="74"/>
    </row>
    <row r="144" spans="2:3" ht="15.75" customHeight="1">
      <c r="B144" s="74"/>
      <c r="C144" s="74"/>
    </row>
    <row r="145" spans="2:3" ht="15.75" customHeight="1">
      <c r="B145" s="74"/>
      <c r="C145" s="74"/>
    </row>
    <row r="146" spans="2:3" ht="15.75" customHeight="1">
      <c r="B146" s="74"/>
      <c r="C146" s="74"/>
    </row>
    <row r="147" spans="2:3" ht="15.75" customHeight="1">
      <c r="B147" s="74"/>
      <c r="C147" s="74"/>
    </row>
    <row r="148" spans="2:3" ht="15.75" customHeight="1">
      <c r="B148" s="74"/>
      <c r="C148" s="74"/>
    </row>
    <row r="149" spans="2:3" ht="15.75" customHeight="1">
      <c r="B149" s="74"/>
      <c r="C149" s="74"/>
    </row>
    <row r="150" spans="2:3" ht="15.75" customHeight="1">
      <c r="B150" s="74"/>
      <c r="C150" s="74"/>
    </row>
    <row r="151" spans="2:3" ht="15.75" customHeight="1">
      <c r="B151" s="74"/>
      <c r="C151" s="74"/>
    </row>
    <row r="152" spans="2:3" ht="15.75" customHeight="1">
      <c r="B152" s="74"/>
      <c r="C152" s="74"/>
    </row>
    <row r="153" spans="2:3" ht="15.75" customHeight="1">
      <c r="B153" s="74"/>
      <c r="C153" s="74"/>
    </row>
    <row r="154" spans="2:3" ht="15.75" customHeight="1">
      <c r="B154" s="74"/>
      <c r="C154" s="74"/>
    </row>
    <row r="155" spans="2:3" ht="15.75" customHeight="1">
      <c r="B155" s="74"/>
      <c r="C155" s="74"/>
    </row>
    <row r="156" spans="2:3" ht="15.75" customHeight="1">
      <c r="B156" s="74"/>
      <c r="C156" s="74"/>
    </row>
    <row r="157" spans="2:3" ht="15.75" customHeight="1">
      <c r="B157" s="74"/>
      <c r="C157" s="74"/>
    </row>
    <row r="158" spans="2:3" ht="15.75" customHeight="1">
      <c r="B158" s="74"/>
      <c r="C158" s="74"/>
    </row>
    <row r="159" spans="2:3" ht="15.75" customHeight="1">
      <c r="B159" s="74"/>
      <c r="C159" s="74"/>
    </row>
    <row r="160" spans="2:3" ht="15.75" customHeight="1">
      <c r="B160" s="74"/>
      <c r="C160" s="74"/>
    </row>
    <row r="161" spans="2:3" ht="15.75" customHeight="1">
      <c r="B161" s="74"/>
      <c r="C161" s="74"/>
    </row>
    <row r="162" spans="2:3" ht="15.75" customHeight="1">
      <c r="B162" s="74"/>
      <c r="C162" s="74"/>
    </row>
    <row r="163" spans="2:3" ht="15.75" customHeight="1">
      <c r="B163" s="74"/>
      <c r="C163" s="74"/>
    </row>
    <row r="164" spans="2:3" ht="15.75" customHeight="1">
      <c r="B164" s="74"/>
      <c r="C164" s="74"/>
    </row>
    <row r="165" spans="2:3" ht="15.75" customHeight="1">
      <c r="B165" s="74"/>
      <c r="C165" s="74"/>
    </row>
    <row r="166" spans="2:3" ht="15.75" customHeight="1">
      <c r="B166" s="74"/>
      <c r="C166" s="74"/>
    </row>
    <row r="167" spans="2:3" ht="15.75" customHeight="1">
      <c r="B167" s="74"/>
      <c r="C167" s="74"/>
    </row>
    <row r="168" spans="2:3" ht="15.75" customHeight="1">
      <c r="B168" s="74"/>
      <c r="C168" s="74"/>
    </row>
    <row r="169" spans="2:3" ht="15.75" customHeight="1">
      <c r="B169" s="74"/>
      <c r="C169" s="74"/>
    </row>
    <row r="170" spans="2:3" ht="15.75" customHeight="1">
      <c r="B170" s="74"/>
      <c r="C170" s="74"/>
    </row>
    <row r="171" spans="2:3" ht="15.75" customHeight="1">
      <c r="B171" s="74"/>
      <c r="C171" s="74"/>
    </row>
    <row r="172" spans="2:3" ht="15.75" customHeight="1">
      <c r="B172" s="74"/>
      <c r="C172" s="74"/>
    </row>
    <row r="173" spans="2:3" ht="15.75" customHeight="1">
      <c r="B173" s="74"/>
      <c r="C173" s="74"/>
    </row>
    <row r="174" spans="2:3" ht="15.75" customHeight="1">
      <c r="B174" s="74"/>
      <c r="C174" s="74"/>
    </row>
    <row r="175" spans="2:3" ht="15.75" customHeight="1">
      <c r="B175" s="74"/>
      <c r="C175" s="74"/>
    </row>
    <row r="176" spans="2:3" ht="15.75" customHeight="1">
      <c r="B176" s="74"/>
      <c r="C176" s="74"/>
    </row>
    <row r="177" spans="2:3" ht="15.75" customHeight="1">
      <c r="B177" s="74"/>
      <c r="C177" s="74"/>
    </row>
    <row r="178" spans="2:3" ht="15.75" customHeight="1">
      <c r="B178" s="74"/>
      <c r="C178" s="74"/>
    </row>
    <row r="179" spans="2:3" ht="15.75" customHeight="1">
      <c r="B179" s="74"/>
      <c r="C179" s="74"/>
    </row>
    <row r="180" spans="2:3" ht="15.75" customHeight="1">
      <c r="B180" s="74"/>
      <c r="C180" s="74"/>
    </row>
    <row r="181" spans="2:3" ht="15.75" customHeight="1">
      <c r="B181" s="74"/>
      <c r="C181" s="74"/>
    </row>
    <row r="182" spans="2:3" ht="15.75" customHeight="1">
      <c r="B182" s="74"/>
      <c r="C182" s="74"/>
    </row>
    <row r="183" spans="2:3" ht="15.75" customHeight="1">
      <c r="B183" s="74"/>
      <c r="C183" s="74"/>
    </row>
    <row r="184" spans="2:3" ht="15.75" customHeight="1">
      <c r="B184" s="74"/>
      <c r="C184" s="74"/>
    </row>
    <row r="185" spans="2:3" ht="15.75" customHeight="1">
      <c r="B185" s="74"/>
      <c r="C185" s="74"/>
    </row>
    <row r="186" spans="2:3" ht="15.75" customHeight="1">
      <c r="B186" s="74"/>
      <c r="C186" s="74"/>
    </row>
    <row r="187" spans="2:3" ht="15.75" customHeight="1">
      <c r="B187" s="74"/>
      <c r="C187" s="74"/>
    </row>
    <row r="188" spans="2:3" ht="15.75" customHeight="1">
      <c r="B188" s="74"/>
      <c r="C188" s="74"/>
    </row>
    <row r="189" spans="2:3" ht="15.75" customHeight="1">
      <c r="B189" s="74"/>
      <c r="C189" s="74"/>
    </row>
    <row r="190" spans="2:3" ht="15.75" customHeight="1">
      <c r="B190" s="74"/>
      <c r="C190" s="74"/>
    </row>
    <row r="191" spans="2:3" ht="15.75" customHeight="1">
      <c r="B191" s="74"/>
      <c r="C191" s="74"/>
    </row>
    <row r="192" spans="2:3" ht="15.75" customHeight="1">
      <c r="B192" s="74"/>
      <c r="C192" s="74"/>
    </row>
    <row r="193" spans="2:3" ht="15.75" customHeight="1">
      <c r="B193" s="74"/>
      <c r="C193" s="74"/>
    </row>
    <row r="194" spans="2:3" ht="15.75" customHeight="1">
      <c r="B194" s="74"/>
      <c r="C194" s="74"/>
    </row>
    <row r="195" spans="2:3" ht="15.75" customHeight="1">
      <c r="B195" s="74"/>
      <c r="C195" s="74"/>
    </row>
    <row r="196" spans="2:3" ht="15.75" customHeight="1">
      <c r="B196" s="74"/>
      <c r="C196" s="74"/>
    </row>
    <row r="197" spans="2:3" ht="15.75" customHeight="1">
      <c r="B197" s="74"/>
      <c r="C197" s="74"/>
    </row>
    <row r="198" spans="2:3" ht="15.75" customHeight="1">
      <c r="B198" s="74"/>
      <c r="C198" s="74"/>
    </row>
    <row r="199" spans="2:3" ht="15.75" customHeight="1">
      <c r="B199" s="74"/>
      <c r="C199" s="74"/>
    </row>
    <row r="200" spans="2:3" ht="15.75" customHeight="1">
      <c r="B200" s="74"/>
      <c r="C200" s="74"/>
    </row>
    <row r="201" spans="2:3" ht="15.75" customHeight="1">
      <c r="B201" s="74"/>
      <c r="C201" s="74"/>
    </row>
    <row r="202" spans="2:3" ht="15.75" customHeight="1">
      <c r="B202" s="74"/>
      <c r="C202" s="74"/>
    </row>
    <row r="203" spans="2:3" ht="15.75" customHeight="1">
      <c r="B203" s="74"/>
      <c r="C203" s="74"/>
    </row>
    <row r="204" spans="2:3" ht="15.75" customHeight="1">
      <c r="B204" s="74"/>
      <c r="C204" s="74"/>
    </row>
    <row r="205" spans="2:3" ht="15.75" customHeight="1">
      <c r="B205" s="74"/>
      <c r="C205" s="74"/>
    </row>
    <row r="206" spans="2:3" ht="15.75" customHeight="1">
      <c r="B206" s="74"/>
      <c r="C206" s="74"/>
    </row>
    <row r="207" spans="2:3" ht="15.75" customHeight="1">
      <c r="B207" s="74"/>
      <c r="C207" s="74"/>
    </row>
    <row r="208" spans="2:3" ht="15.75" customHeight="1">
      <c r="B208" s="74"/>
      <c r="C208" s="74"/>
    </row>
    <row r="209" spans="2:3" ht="15.75" customHeight="1">
      <c r="B209" s="74"/>
      <c r="C209" s="74"/>
    </row>
    <row r="210" spans="2:3" ht="15.75" customHeight="1">
      <c r="B210" s="74"/>
      <c r="C210" s="74"/>
    </row>
    <row r="211" spans="2:3" ht="15.75" customHeight="1">
      <c r="B211" s="74"/>
      <c r="C211" s="74"/>
    </row>
    <row r="212" spans="2:3" ht="15.75" customHeight="1">
      <c r="B212" s="74"/>
      <c r="C212" s="74"/>
    </row>
    <row r="213" spans="2:3" ht="15.75" customHeight="1">
      <c r="B213" s="74"/>
      <c r="C213" s="74"/>
    </row>
    <row r="214" spans="2:3" ht="15.75" customHeight="1">
      <c r="B214" s="74"/>
      <c r="C214" s="74"/>
    </row>
    <row r="215" spans="2:3" ht="15.75" customHeight="1">
      <c r="B215" s="74"/>
      <c r="C215" s="74"/>
    </row>
    <row r="216" spans="2:3" ht="15.75" customHeight="1">
      <c r="B216" s="74"/>
      <c r="C216" s="74"/>
    </row>
    <row r="217" spans="2:3" ht="15.75" customHeight="1">
      <c r="B217" s="74"/>
      <c r="C217" s="74"/>
    </row>
    <row r="218" spans="2:3" ht="15.75" customHeight="1">
      <c r="B218" s="74"/>
      <c r="C218" s="74"/>
    </row>
    <row r="219" spans="2:3" ht="15.75" customHeight="1">
      <c r="B219" s="74"/>
      <c r="C219" s="74"/>
    </row>
    <row r="220" spans="2:3" ht="15.75" customHeight="1">
      <c r="B220" s="74"/>
      <c r="C220" s="74"/>
    </row>
    <row r="221" spans="2:3" ht="15.75" customHeight="1">
      <c r="B221" s="74"/>
      <c r="C221" s="74"/>
    </row>
    <row r="222" spans="2:3" ht="15.75" customHeight="1">
      <c r="B222" s="74"/>
      <c r="C222" s="74"/>
    </row>
    <row r="223" spans="2:3" ht="15.75" customHeight="1">
      <c r="B223" s="74"/>
      <c r="C223" s="74"/>
    </row>
    <row r="224" spans="2:3" ht="15.75" customHeight="1">
      <c r="B224" s="74"/>
      <c r="C224" s="74"/>
    </row>
    <row r="225" spans="2:3" ht="15.75" customHeight="1">
      <c r="B225" s="74"/>
      <c r="C225" s="74"/>
    </row>
    <row r="226" spans="2:3" ht="15.75" customHeight="1">
      <c r="B226" s="74"/>
      <c r="C226" s="74"/>
    </row>
    <row r="227" spans="2:3" ht="15.75" customHeight="1">
      <c r="B227" s="74"/>
      <c r="C227" s="74"/>
    </row>
    <row r="228" spans="2:3" ht="15.75" customHeight="1">
      <c r="B228" s="74"/>
      <c r="C228" s="74"/>
    </row>
    <row r="229" spans="2:3" ht="15.75" customHeight="1">
      <c r="B229" s="74"/>
      <c r="C229" s="74"/>
    </row>
    <row r="230" spans="2:3" ht="15.75" customHeight="1">
      <c r="B230" s="74"/>
      <c r="C230" s="74"/>
    </row>
    <row r="231" spans="2:3" ht="15.75" customHeight="1">
      <c r="B231" s="74"/>
      <c r="C231" s="74"/>
    </row>
    <row r="232" spans="2:3" ht="15.75" customHeight="1">
      <c r="B232" s="74"/>
      <c r="C232" s="74"/>
    </row>
    <row r="233" spans="2:3" ht="15.75" customHeight="1">
      <c r="B233" s="74"/>
      <c r="C233" s="74"/>
    </row>
    <row r="234" spans="2:3" ht="15.75" customHeight="1">
      <c r="B234" s="74"/>
      <c r="C234" s="74"/>
    </row>
    <row r="235" spans="2:3" ht="15.75" customHeight="1">
      <c r="B235" s="74"/>
      <c r="C235" s="74"/>
    </row>
    <row r="236" spans="2:3" ht="15.75" customHeight="1">
      <c r="B236" s="74"/>
      <c r="C236" s="74"/>
    </row>
    <row r="237" spans="2:3" ht="15.75" customHeight="1">
      <c r="B237" s="74"/>
      <c r="C237" s="74"/>
    </row>
    <row r="238" spans="2:3" ht="15.75" customHeight="1">
      <c r="B238" s="74"/>
      <c r="C238" s="74"/>
    </row>
    <row r="239" spans="2:3" ht="15.75" customHeight="1">
      <c r="B239" s="74"/>
      <c r="C239" s="74"/>
    </row>
    <row r="240" spans="2:3" ht="15.75" customHeight="1">
      <c r="B240" s="74"/>
      <c r="C240" s="74"/>
    </row>
    <row r="241" spans="2:3" ht="15.75" customHeight="1">
      <c r="B241" s="74"/>
      <c r="C241" s="74"/>
    </row>
    <row r="242" spans="2:3" ht="15.75" customHeight="1">
      <c r="B242" s="74"/>
      <c r="C242" s="74"/>
    </row>
    <row r="243" spans="2:3" ht="15.75" customHeight="1">
      <c r="B243" s="74"/>
      <c r="C243" s="74"/>
    </row>
    <row r="244" spans="2:3" ht="15.75" customHeight="1">
      <c r="B244" s="74"/>
      <c r="C244" s="74"/>
    </row>
    <row r="245" spans="2:3" ht="15.75" customHeight="1">
      <c r="B245" s="74"/>
      <c r="C245" s="74"/>
    </row>
    <row r="246" spans="2:3" ht="15.75" customHeight="1">
      <c r="B246" s="74"/>
      <c r="C246" s="74"/>
    </row>
    <row r="247" spans="2:3" ht="15.75" customHeight="1">
      <c r="B247" s="74"/>
      <c r="C247" s="74"/>
    </row>
    <row r="248" spans="2:3" ht="15.75" customHeight="1">
      <c r="B248" s="74"/>
      <c r="C248" s="74"/>
    </row>
    <row r="249" spans="2:3" ht="15.75" customHeight="1">
      <c r="B249" s="74"/>
      <c r="C249" s="74"/>
    </row>
    <row r="250" spans="2:3" ht="15.75" customHeight="1">
      <c r="B250" s="74"/>
      <c r="C250" s="74"/>
    </row>
    <row r="251" spans="2:3" ht="15.75" customHeight="1">
      <c r="B251" s="74"/>
      <c r="C251" s="74"/>
    </row>
    <row r="252" spans="2:3" ht="15.75" customHeight="1">
      <c r="B252" s="74"/>
      <c r="C252" s="74"/>
    </row>
    <row r="253" spans="2:3" ht="15.75" customHeight="1">
      <c r="B253" s="74"/>
      <c r="C253" s="74"/>
    </row>
    <row r="254" spans="2:3" ht="15.75" customHeight="1">
      <c r="B254" s="74"/>
      <c r="C254" s="74"/>
    </row>
    <row r="255" spans="2:3" ht="15.75" customHeight="1">
      <c r="B255" s="74"/>
      <c r="C255" s="74"/>
    </row>
    <row r="256" spans="2:3" ht="15.75" customHeight="1">
      <c r="B256" s="74"/>
      <c r="C256" s="74"/>
    </row>
    <row r="257" spans="2:3" ht="15.75" customHeight="1">
      <c r="B257" s="74"/>
      <c r="C257" s="74"/>
    </row>
    <row r="258" spans="2:3" ht="15.75" customHeight="1">
      <c r="B258" s="74"/>
      <c r="C258" s="74"/>
    </row>
    <row r="259" spans="2:3" ht="15.75" customHeight="1">
      <c r="B259" s="74"/>
      <c r="C259" s="74"/>
    </row>
    <row r="260" spans="2:3" ht="15.75" customHeight="1">
      <c r="B260" s="74"/>
      <c r="C260" s="74"/>
    </row>
    <row r="261" spans="2:3" ht="15.75" customHeight="1">
      <c r="B261" s="74"/>
      <c r="C261" s="74"/>
    </row>
    <row r="262" spans="2:3" ht="15.75" customHeight="1">
      <c r="B262" s="74"/>
      <c r="C262" s="74"/>
    </row>
    <row r="263" spans="2:3" ht="15.75" customHeight="1">
      <c r="B263" s="74"/>
      <c r="C263" s="74"/>
    </row>
    <row r="264" spans="2:3" ht="15.75" customHeight="1">
      <c r="B264" s="74"/>
      <c r="C264" s="74"/>
    </row>
    <row r="265" spans="2:3" ht="15.75" customHeight="1">
      <c r="B265" s="74"/>
      <c r="C265" s="74"/>
    </row>
    <row r="266" spans="2:3" ht="15.75" customHeight="1">
      <c r="B266" s="74"/>
      <c r="C266" s="74"/>
    </row>
    <row r="267" spans="2:3" ht="15.75" customHeight="1">
      <c r="B267" s="74"/>
      <c r="C267" s="74"/>
    </row>
    <row r="268" spans="2:3" ht="15.75" customHeight="1">
      <c r="B268" s="74"/>
      <c r="C268" s="74"/>
    </row>
    <row r="269" spans="2:3" ht="15.75" customHeight="1">
      <c r="B269" s="74"/>
      <c r="C269" s="74"/>
    </row>
    <row r="270" spans="2:3" ht="15.75" customHeight="1">
      <c r="B270" s="74"/>
      <c r="C270" s="74"/>
    </row>
    <row r="271" spans="2:3" ht="15.75" customHeight="1">
      <c r="B271" s="74"/>
      <c r="C271" s="74"/>
    </row>
    <row r="272" spans="2:3" ht="15.75" customHeight="1">
      <c r="B272" s="74"/>
      <c r="C272" s="74"/>
    </row>
    <row r="273" spans="2:3" ht="15.75" customHeight="1">
      <c r="B273" s="74"/>
      <c r="C273" s="74"/>
    </row>
    <row r="274" spans="2:3" ht="15.75" customHeight="1">
      <c r="B274" s="74"/>
      <c r="C274" s="74"/>
    </row>
    <row r="275" spans="2:3" ht="15.75" customHeight="1">
      <c r="B275" s="74"/>
      <c r="C275" s="74"/>
    </row>
    <row r="276" spans="2:3" ht="15.75" customHeight="1">
      <c r="B276" s="74"/>
      <c r="C276" s="74"/>
    </row>
    <row r="277" spans="2:3" ht="15.75" customHeight="1">
      <c r="B277" s="74"/>
      <c r="C277" s="74"/>
    </row>
    <row r="278" spans="2:3" ht="15.75" customHeight="1">
      <c r="B278" s="74"/>
      <c r="C278" s="74"/>
    </row>
    <row r="279" spans="2:3" ht="15.75" customHeight="1">
      <c r="B279" s="74"/>
      <c r="C279" s="74"/>
    </row>
    <row r="280" spans="2:3" ht="15.75" customHeight="1">
      <c r="B280" s="74"/>
      <c r="C280" s="74"/>
    </row>
    <row r="281" spans="2:3" ht="15.75" customHeight="1">
      <c r="B281" s="74"/>
      <c r="C281" s="74"/>
    </row>
    <row r="282" spans="2:3" ht="15.75" customHeight="1">
      <c r="B282" s="74"/>
      <c r="C282" s="74"/>
    </row>
    <row r="283" spans="2:3" ht="15.75" customHeight="1">
      <c r="B283" s="74"/>
      <c r="C283" s="74"/>
    </row>
    <row r="284" spans="2:3" ht="15.75" customHeight="1">
      <c r="B284" s="74"/>
      <c r="C284" s="74"/>
    </row>
    <row r="285" spans="2:3" ht="15.75" customHeight="1">
      <c r="B285" s="74"/>
      <c r="C285" s="74"/>
    </row>
    <row r="286" spans="2:3" ht="15.75" customHeight="1">
      <c r="B286" s="74"/>
      <c r="C286" s="74"/>
    </row>
    <row r="287" spans="2:3" ht="15.75" customHeight="1">
      <c r="B287" s="74"/>
      <c r="C287" s="74"/>
    </row>
    <row r="288" spans="2:3" ht="15.75" customHeight="1">
      <c r="B288" s="74"/>
      <c r="C288" s="74"/>
    </row>
    <row r="289" spans="2:3" ht="15.75" customHeight="1">
      <c r="B289" s="74"/>
      <c r="C289" s="74"/>
    </row>
    <row r="290" spans="2:3" ht="15.75" customHeight="1">
      <c r="B290" s="74"/>
      <c r="C290" s="74"/>
    </row>
    <row r="291" spans="2:3" ht="15.75" customHeight="1">
      <c r="B291" s="74"/>
      <c r="C291" s="74"/>
    </row>
    <row r="292" spans="2:3" ht="15.75" customHeight="1">
      <c r="B292" s="74"/>
      <c r="C292" s="74"/>
    </row>
    <row r="293" spans="2:3" ht="15.75" customHeight="1">
      <c r="B293" s="74"/>
      <c r="C293" s="74"/>
    </row>
    <row r="294" spans="2:3" ht="15.75" customHeight="1">
      <c r="B294" s="74"/>
      <c r="C294" s="74"/>
    </row>
    <row r="295" spans="2:3" ht="15.75" customHeight="1">
      <c r="B295" s="74"/>
      <c r="C295" s="74"/>
    </row>
    <row r="296" spans="2:3" ht="15.75" customHeight="1">
      <c r="B296" s="74"/>
      <c r="C296" s="74"/>
    </row>
    <row r="297" spans="2:3" ht="15.75" customHeight="1">
      <c r="B297" s="74"/>
      <c r="C297" s="74"/>
    </row>
    <row r="298" spans="2:3" ht="15.75" customHeight="1">
      <c r="B298" s="74"/>
      <c r="C298" s="74"/>
    </row>
    <row r="299" spans="2:3" ht="15.75" customHeight="1">
      <c r="B299" s="74"/>
      <c r="C299" s="74"/>
    </row>
    <row r="300" spans="2:3" ht="15.75" customHeight="1">
      <c r="B300" s="74"/>
      <c r="C300" s="74"/>
    </row>
    <row r="301" spans="2:3" ht="15.75" customHeight="1">
      <c r="B301" s="74"/>
      <c r="C301" s="74"/>
    </row>
    <row r="302" spans="2:3" ht="15.75" customHeight="1">
      <c r="B302" s="74"/>
      <c r="C302" s="74"/>
    </row>
    <row r="303" spans="2:3" ht="15.75" customHeight="1">
      <c r="B303" s="74"/>
      <c r="C303" s="74"/>
    </row>
    <row r="304" spans="2:3" ht="15.75" customHeight="1">
      <c r="B304" s="74"/>
      <c r="C304" s="74"/>
    </row>
    <row r="305" spans="2:3" ht="15.75" customHeight="1">
      <c r="B305" s="74"/>
      <c r="C305" s="74"/>
    </row>
    <row r="306" spans="2:3" ht="15.75" customHeight="1">
      <c r="B306" s="74"/>
      <c r="C306" s="74"/>
    </row>
    <row r="307" spans="2:3" ht="15.75" customHeight="1">
      <c r="B307" s="74"/>
      <c r="C307" s="74"/>
    </row>
    <row r="308" spans="2:3" ht="15.75" customHeight="1">
      <c r="B308" s="74"/>
      <c r="C308" s="74"/>
    </row>
    <row r="309" spans="2:3" ht="15.75" customHeight="1">
      <c r="B309" s="74"/>
      <c r="C309" s="74"/>
    </row>
    <row r="310" spans="2:3" ht="15.75" customHeight="1">
      <c r="B310" s="74"/>
      <c r="C310" s="74"/>
    </row>
    <row r="311" spans="2:3" ht="15.75" customHeight="1">
      <c r="B311" s="74"/>
      <c r="C311" s="74"/>
    </row>
    <row r="312" spans="2:3" ht="15.75" customHeight="1">
      <c r="B312" s="74"/>
      <c r="C312" s="74"/>
    </row>
    <row r="313" spans="2:3" ht="15.75" customHeight="1">
      <c r="B313" s="74"/>
      <c r="C313" s="74"/>
    </row>
    <row r="314" spans="2:3" ht="15.75" customHeight="1">
      <c r="B314" s="74"/>
      <c r="C314" s="74"/>
    </row>
    <row r="315" spans="2:3" ht="15.75" customHeight="1">
      <c r="B315" s="74"/>
      <c r="C315" s="74"/>
    </row>
    <row r="316" spans="2:3" ht="15.75" customHeight="1">
      <c r="B316" s="74"/>
      <c r="C316" s="74"/>
    </row>
    <row r="317" spans="2:3" ht="15.75" customHeight="1">
      <c r="B317" s="74"/>
      <c r="C317" s="74"/>
    </row>
    <row r="318" spans="2:3" ht="15.75" customHeight="1">
      <c r="B318" s="74"/>
      <c r="C318" s="74"/>
    </row>
    <row r="319" spans="2:3" ht="15.75" customHeight="1">
      <c r="B319" s="74"/>
      <c r="C319" s="74"/>
    </row>
    <row r="320" spans="2:3" ht="15.75" customHeight="1">
      <c r="B320" s="74"/>
      <c r="C320" s="74"/>
    </row>
    <row r="321" spans="2:3" ht="15.75" customHeight="1">
      <c r="B321" s="74"/>
      <c r="C321" s="74"/>
    </row>
    <row r="322" spans="2:3" ht="15.75" customHeight="1">
      <c r="B322" s="74"/>
      <c r="C322" s="74"/>
    </row>
    <row r="323" spans="2:3" ht="15.75" customHeight="1">
      <c r="B323" s="74"/>
      <c r="C323" s="74"/>
    </row>
    <row r="324" spans="2:3" ht="15.75" customHeight="1">
      <c r="B324" s="74"/>
      <c r="C324" s="74"/>
    </row>
    <row r="325" spans="2:3" ht="15.75" customHeight="1">
      <c r="B325" s="74"/>
      <c r="C325" s="74"/>
    </row>
    <row r="326" spans="2:3" ht="15.75" customHeight="1">
      <c r="B326" s="74"/>
      <c r="C326" s="74"/>
    </row>
    <row r="327" spans="2:3" ht="15.75" customHeight="1">
      <c r="B327" s="74"/>
      <c r="C327" s="74"/>
    </row>
    <row r="328" spans="2:3" ht="15.75" customHeight="1">
      <c r="B328" s="74"/>
      <c r="C328" s="74"/>
    </row>
    <row r="329" spans="2:3" ht="15.75" customHeight="1">
      <c r="B329" s="74"/>
      <c r="C329" s="74"/>
    </row>
    <row r="330" spans="2:3" ht="15.75" customHeight="1">
      <c r="B330" s="74"/>
      <c r="C330" s="74"/>
    </row>
    <row r="331" spans="2:3" ht="15.75" customHeight="1">
      <c r="B331" s="74"/>
      <c r="C331" s="74"/>
    </row>
    <row r="332" spans="2:3" ht="15.75" customHeight="1">
      <c r="B332" s="74"/>
      <c r="C332" s="74"/>
    </row>
    <row r="333" spans="2:3" ht="15.75" customHeight="1">
      <c r="B333" s="74"/>
      <c r="C333" s="74"/>
    </row>
    <row r="334" spans="2:3" ht="15.75" customHeight="1">
      <c r="B334" s="74"/>
      <c r="C334" s="74"/>
    </row>
    <row r="335" spans="2:3" ht="15.75" customHeight="1">
      <c r="B335" s="74"/>
      <c r="C335" s="74"/>
    </row>
    <row r="336" spans="2:3" ht="15.75" customHeight="1">
      <c r="B336" s="74"/>
      <c r="C336" s="74"/>
    </row>
    <row r="337" spans="2:3" ht="15.75" customHeight="1">
      <c r="B337" s="74"/>
      <c r="C337" s="74"/>
    </row>
    <row r="338" spans="2:3" ht="15.75" customHeight="1">
      <c r="B338" s="74"/>
      <c r="C338" s="74"/>
    </row>
    <row r="339" spans="2:3" ht="15.75" customHeight="1">
      <c r="B339" s="74"/>
      <c r="C339" s="74"/>
    </row>
    <row r="340" spans="2:3" ht="15.75" customHeight="1">
      <c r="B340" s="74"/>
      <c r="C340" s="74"/>
    </row>
    <row r="341" spans="2:3" ht="15.75" customHeight="1">
      <c r="B341" s="74"/>
      <c r="C341" s="74"/>
    </row>
    <row r="342" spans="2:3" ht="15.75" customHeight="1">
      <c r="B342" s="74"/>
      <c r="C342" s="74"/>
    </row>
    <row r="343" spans="2:3" ht="15.75" customHeight="1">
      <c r="B343" s="74"/>
      <c r="C343" s="74"/>
    </row>
    <row r="344" spans="2:3" ht="15.75" customHeight="1">
      <c r="B344" s="74"/>
      <c r="C344" s="74"/>
    </row>
    <row r="345" spans="2:3" ht="15.75" customHeight="1">
      <c r="B345" s="74"/>
      <c r="C345" s="74"/>
    </row>
    <row r="346" spans="2:3" ht="15.75" customHeight="1">
      <c r="B346" s="74"/>
      <c r="C346" s="74"/>
    </row>
    <row r="347" spans="2:3" ht="15.75" customHeight="1">
      <c r="B347" s="74"/>
      <c r="C347" s="74"/>
    </row>
    <row r="348" spans="2:3" ht="15.75" customHeight="1">
      <c r="B348" s="74"/>
      <c r="C348" s="74"/>
    </row>
    <row r="349" spans="2:3" ht="15.75" customHeight="1">
      <c r="B349" s="74"/>
      <c r="C349" s="74"/>
    </row>
    <row r="350" spans="2:3" ht="15.75" customHeight="1">
      <c r="B350" s="74"/>
      <c r="C350" s="74"/>
    </row>
    <row r="351" spans="2:3" ht="15.75" customHeight="1">
      <c r="B351" s="74"/>
      <c r="C351" s="74"/>
    </row>
    <row r="352" spans="2:3" ht="15.75" customHeight="1">
      <c r="B352" s="74"/>
      <c r="C352" s="74"/>
    </row>
    <row r="353" spans="2:3" ht="15.75" customHeight="1">
      <c r="B353" s="74"/>
      <c r="C353" s="74"/>
    </row>
    <row r="354" spans="2:3" ht="15.75" customHeight="1">
      <c r="B354" s="74"/>
      <c r="C354" s="74"/>
    </row>
    <row r="355" spans="2:3" ht="15.75" customHeight="1">
      <c r="B355" s="74"/>
      <c r="C355" s="74"/>
    </row>
    <row r="356" spans="2:3" ht="15.75" customHeight="1">
      <c r="B356" s="74"/>
      <c r="C356" s="74"/>
    </row>
    <row r="357" spans="2:3" ht="15.75" customHeight="1">
      <c r="B357" s="74"/>
      <c r="C357" s="74"/>
    </row>
    <row r="358" spans="2:3" ht="15.75" customHeight="1">
      <c r="B358" s="74"/>
      <c r="C358" s="74"/>
    </row>
    <row r="359" spans="2:3" ht="15.75" customHeight="1">
      <c r="B359" s="74"/>
      <c r="C359" s="74"/>
    </row>
    <row r="360" spans="2:3" ht="15.75" customHeight="1">
      <c r="B360" s="74"/>
      <c r="C360" s="74"/>
    </row>
    <row r="361" spans="2:3" ht="15.75" customHeight="1">
      <c r="B361" s="74"/>
      <c r="C361" s="74"/>
    </row>
    <row r="362" spans="2:3" ht="15.75" customHeight="1">
      <c r="B362" s="74"/>
      <c r="C362" s="74"/>
    </row>
    <row r="363" spans="2:3" ht="15.75" customHeight="1">
      <c r="B363" s="74"/>
      <c r="C363" s="74"/>
    </row>
    <row r="364" spans="2:3" ht="15.75" customHeight="1">
      <c r="B364" s="74"/>
      <c r="C364" s="74"/>
    </row>
    <row r="365" spans="2:3" ht="15.75" customHeight="1">
      <c r="B365" s="74"/>
      <c r="C365" s="74"/>
    </row>
    <row r="366" spans="2:3" ht="15.75" customHeight="1">
      <c r="B366" s="74"/>
      <c r="C366" s="74"/>
    </row>
    <row r="367" spans="2:3" ht="15.75" customHeight="1">
      <c r="B367" s="74"/>
      <c r="C367" s="74"/>
    </row>
    <row r="368" spans="2:3" ht="15.75" customHeight="1">
      <c r="B368" s="74"/>
      <c r="C368" s="74"/>
    </row>
    <row r="369" spans="2:3" ht="15.75" customHeight="1">
      <c r="B369" s="74"/>
      <c r="C369" s="74"/>
    </row>
    <row r="370" spans="2:3" ht="15.75" customHeight="1">
      <c r="B370" s="74"/>
      <c r="C370" s="74"/>
    </row>
    <row r="371" spans="2:3" ht="15.75" customHeight="1">
      <c r="B371" s="74"/>
      <c r="C371" s="74"/>
    </row>
    <row r="372" spans="2:3" ht="15.75" customHeight="1">
      <c r="B372" s="74"/>
      <c r="C372" s="74"/>
    </row>
    <row r="373" spans="2:3" ht="15.75" customHeight="1">
      <c r="B373" s="74"/>
      <c r="C373" s="74"/>
    </row>
    <row r="374" spans="2:3" ht="15.75" customHeight="1">
      <c r="B374" s="74"/>
      <c r="C374" s="74"/>
    </row>
    <row r="375" spans="2:3" ht="15.75" customHeight="1">
      <c r="B375" s="74"/>
      <c r="C375" s="74"/>
    </row>
    <row r="376" spans="2:3" ht="15.75" customHeight="1">
      <c r="B376" s="74"/>
      <c r="C376" s="74"/>
    </row>
    <row r="377" spans="2:3" ht="15.75" customHeight="1">
      <c r="B377" s="74"/>
      <c r="C377" s="74"/>
    </row>
    <row r="378" spans="2:3" ht="15.75" customHeight="1">
      <c r="B378" s="74"/>
      <c r="C378" s="74"/>
    </row>
    <row r="379" spans="2:3" ht="15.75" customHeight="1">
      <c r="B379" s="74"/>
      <c r="C379" s="74"/>
    </row>
    <row r="380" spans="2:3" ht="15.75" customHeight="1">
      <c r="B380" s="74"/>
      <c r="C380" s="74"/>
    </row>
    <row r="381" spans="2:3" ht="15.75" customHeight="1">
      <c r="B381" s="74"/>
      <c r="C381" s="74"/>
    </row>
    <row r="382" spans="2:3" ht="15.75" customHeight="1">
      <c r="B382" s="74"/>
      <c r="C382" s="74"/>
    </row>
    <row r="383" spans="2:3" ht="15.75" customHeight="1">
      <c r="B383" s="74"/>
      <c r="C383" s="74"/>
    </row>
    <row r="384" spans="2:3" ht="15.75" customHeight="1">
      <c r="B384" s="74"/>
      <c r="C384" s="74"/>
    </row>
    <row r="385" spans="2:3" ht="15.75" customHeight="1">
      <c r="B385" s="74"/>
      <c r="C385" s="74"/>
    </row>
    <row r="386" spans="2:3" ht="15.75" customHeight="1">
      <c r="B386" s="74"/>
      <c r="C386" s="74"/>
    </row>
    <row r="387" spans="2:3" ht="15.75" customHeight="1">
      <c r="B387" s="74"/>
      <c r="C387" s="74"/>
    </row>
    <row r="388" spans="2:3" ht="15.75" customHeight="1">
      <c r="B388" s="74"/>
      <c r="C388" s="74"/>
    </row>
    <row r="389" spans="2:3" ht="15.75" customHeight="1">
      <c r="B389" s="74"/>
      <c r="C389" s="74"/>
    </row>
    <row r="390" spans="2:3" ht="15.75" customHeight="1">
      <c r="B390" s="74"/>
      <c r="C390" s="74"/>
    </row>
    <row r="391" spans="2:3" ht="15.75" customHeight="1">
      <c r="B391" s="74"/>
      <c r="C391" s="74"/>
    </row>
    <row r="392" spans="2:3" ht="15.75" customHeight="1">
      <c r="B392" s="74"/>
      <c r="C392" s="74"/>
    </row>
    <row r="393" spans="2:3" ht="15.75" customHeight="1">
      <c r="B393" s="74"/>
      <c r="C393" s="74"/>
    </row>
    <row r="394" spans="2:3" ht="15.75" customHeight="1">
      <c r="B394" s="74"/>
      <c r="C394" s="74"/>
    </row>
    <row r="395" spans="2:3" ht="15.75" customHeight="1">
      <c r="B395" s="74"/>
      <c r="C395" s="74"/>
    </row>
    <row r="396" spans="2:3" ht="15.75" customHeight="1">
      <c r="B396" s="74"/>
      <c r="C396" s="74"/>
    </row>
    <row r="397" spans="2:3" ht="15.75" customHeight="1">
      <c r="B397" s="74"/>
      <c r="C397" s="74"/>
    </row>
    <row r="398" spans="2:3" ht="15.75" customHeight="1">
      <c r="B398" s="74"/>
      <c r="C398" s="74"/>
    </row>
    <row r="399" spans="2:3" ht="15.75" customHeight="1">
      <c r="B399" s="74"/>
      <c r="C399" s="74"/>
    </row>
    <row r="400" spans="2:3" ht="15.75" customHeight="1">
      <c r="B400" s="74"/>
      <c r="C400" s="74"/>
    </row>
    <row r="401" spans="2:3" ht="15.75" customHeight="1">
      <c r="B401" s="74"/>
      <c r="C401" s="74"/>
    </row>
    <row r="402" spans="2:3" ht="15.75" customHeight="1">
      <c r="B402" s="74"/>
      <c r="C402" s="74"/>
    </row>
    <row r="403" spans="2:3" ht="15.75" customHeight="1">
      <c r="B403" s="74"/>
      <c r="C403" s="74"/>
    </row>
    <row r="404" spans="2:3" ht="15.75" customHeight="1">
      <c r="B404" s="74"/>
      <c r="C404" s="74"/>
    </row>
    <row r="405" spans="2:3" ht="15.75" customHeight="1">
      <c r="B405" s="74"/>
      <c r="C405" s="74"/>
    </row>
    <row r="406" spans="2:3" ht="15.75" customHeight="1">
      <c r="B406" s="74"/>
      <c r="C406" s="74"/>
    </row>
    <row r="407" spans="2:3" ht="15.75" customHeight="1">
      <c r="B407" s="74"/>
      <c r="C407" s="74"/>
    </row>
    <row r="408" spans="2:3" ht="15.75" customHeight="1">
      <c r="B408" s="74"/>
      <c r="C408" s="74"/>
    </row>
    <row r="409" spans="2:3" ht="15.75" customHeight="1">
      <c r="B409" s="74"/>
      <c r="C409" s="74"/>
    </row>
    <row r="410" spans="2:3" ht="15.75" customHeight="1">
      <c r="B410" s="74"/>
      <c r="C410" s="74"/>
    </row>
    <row r="411" spans="2:3" ht="15.75" customHeight="1">
      <c r="B411" s="74"/>
      <c r="C411" s="74"/>
    </row>
    <row r="412" spans="2:3" ht="15.75" customHeight="1">
      <c r="B412" s="74"/>
      <c r="C412" s="74"/>
    </row>
    <row r="413" spans="2:3" ht="15.75" customHeight="1">
      <c r="B413" s="74"/>
      <c r="C413" s="74"/>
    </row>
    <row r="414" spans="2:3" ht="15.75" customHeight="1">
      <c r="B414" s="74"/>
      <c r="C414" s="74"/>
    </row>
    <row r="415" spans="2:3" ht="15.75" customHeight="1">
      <c r="B415" s="74"/>
      <c r="C415" s="74"/>
    </row>
    <row r="416" spans="2:3" ht="15.75" customHeight="1">
      <c r="B416" s="74"/>
      <c r="C416" s="74"/>
    </row>
    <row r="417" spans="2:3" ht="15.75" customHeight="1">
      <c r="B417" s="74"/>
      <c r="C417" s="74"/>
    </row>
    <row r="418" spans="2:3" ht="15.75" customHeight="1">
      <c r="B418" s="74"/>
      <c r="C418" s="74"/>
    </row>
    <row r="419" spans="2:3" ht="15.75" customHeight="1">
      <c r="B419" s="74"/>
      <c r="C419" s="74"/>
    </row>
    <row r="420" spans="2:3" ht="15.75" customHeight="1">
      <c r="B420" s="74"/>
      <c r="C420" s="74"/>
    </row>
    <row r="421" spans="2:3" ht="15.75" customHeight="1">
      <c r="B421" s="74"/>
      <c r="C421" s="74"/>
    </row>
    <row r="422" spans="2:3" ht="15.75" customHeight="1">
      <c r="B422" s="74"/>
      <c r="C422" s="74"/>
    </row>
    <row r="423" spans="2:3" ht="15.75" customHeight="1">
      <c r="B423" s="74"/>
      <c r="C423" s="74"/>
    </row>
    <row r="424" spans="2:3" ht="15.75" customHeight="1">
      <c r="B424" s="74"/>
      <c r="C424" s="74"/>
    </row>
    <row r="425" spans="2:3" ht="15.75" customHeight="1">
      <c r="B425" s="74"/>
      <c r="C425" s="74"/>
    </row>
    <row r="426" spans="2:3" ht="15.75" customHeight="1">
      <c r="B426" s="74"/>
      <c r="C426" s="74"/>
    </row>
    <row r="427" spans="2:3" ht="15.75" customHeight="1">
      <c r="B427" s="74"/>
      <c r="C427" s="74"/>
    </row>
    <row r="428" spans="2:3" ht="15.75" customHeight="1">
      <c r="B428" s="74"/>
      <c r="C428" s="74"/>
    </row>
    <row r="429" spans="2:3" ht="15.75" customHeight="1">
      <c r="B429" s="74"/>
      <c r="C429" s="74"/>
    </row>
    <row r="430" spans="2:3" ht="15.75" customHeight="1">
      <c r="B430" s="74"/>
      <c r="C430" s="74"/>
    </row>
    <row r="431" spans="2:3" ht="15.75" customHeight="1">
      <c r="B431" s="74"/>
      <c r="C431" s="74"/>
    </row>
    <row r="432" spans="2:3" ht="15.75" customHeight="1">
      <c r="B432" s="74"/>
      <c r="C432" s="74"/>
    </row>
    <row r="433" spans="2:3" ht="15.75" customHeight="1">
      <c r="B433" s="74"/>
      <c r="C433" s="74"/>
    </row>
    <row r="434" spans="2:3" ht="15.75" customHeight="1">
      <c r="B434" s="74"/>
      <c r="C434" s="74"/>
    </row>
    <row r="435" spans="2:3" ht="15.75" customHeight="1">
      <c r="B435" s="74"/>
      <c r="C435" s="74"/>
    </row>
    <row r="436" spans="2:3" ht="15.75" customHeight="1">
      <c r="B436" s="74"/>
      <c r="C436" s="74"/>
    </row>
    <row r="437" spans="2:3" ht="15.75" customHeight="1">
      <c r="B437" s="74"/>
      <c r="C437" s="74"/>
    </row>
    <row r="438" spans="2:3" ht="15.75" customHeight="1">
      <c r="B438" s="74"/>
      <c r="C438" s="74"/>
    </row>
    <row r="439" spans="2:3" ht="15.75" customHeight="1">
      <c r="B439" s="74"/>
      <c r="C439" s="74"/>
    </row>
    <row r="440" spans="2:3" ht="15.75" customHeight="1">
      <c r="B440" s="74"/>
      <c r="C440" s="74"/>
    </row>
    <row r="441" spans="2:3" ht="15.75" customHeight="1">
      <c r="B441" s="74"/>
      <c r="C441" s="74"/>
    </row>
    <row r="442" spans="2:3" ht="15.75" customHeight="1">
      <c r="B442" s="74"/>
      <c r="C442" s="74"/>
    </row>
    <row r="443" spans="2:3" ht="15.75" customHeight="1">
      <c r="B443" s="74"/>
      <c r="C443" s="74"/>
    </row>
    <row r="444" spans="2:3" ht="15.75" customHeight="1">
      <c r="B444" s="74"/>
      <c r="C444" s="74"/>
    </row>
    <row r="445" spans="2:3" ht="15.75" customHeight="1">
      <c r="B445" s="74"/>
      <c r="C445" s="74"/>
    </row>
    <row r="446" spans="2:3" ht="15.75" customHeight="1">
      <c r="B446" s="74"/>
      <c r="C446" s="74"/>
    </row>
    <row r="447" spans="2:3" ht="15.75" customHeight="1">
      <c r="B447" s="74"/>
      <c r="C447" s="74"/>
    </row>
    <row r="448" spans="2:3" ht="15.75" customHeight="1">
      <c r="B448" s="74"/>
      <c r="C448" s="74"/>
    </row>
    <row r="449" spans="2:3" ht="15.75" customHeight="1">
      <c r="B449" s="74"/>
      <c r="C449" s="74"/>
    </row>
    <row r="450" spans="2:3" ht="15.75" customHeight="1">
      <c r="B450" s="74"/>
      <c r="C450" s="74"/>
    </row>
    <row r="451" spans="2:3" ht="15.75" customHeight="1">
      <c r="B451" s="74"/>
      <c r="C451" s="74"/>
    </row>
    <row r="452" spans="2:3" ht="15.75" customHeight="1">
      <c r="B452" s="74"/>
      <c r="C452" s="74"/>
    </row>
    <row r="453" spans="2:3" ht="15.75" customHeight="1">
      <c r="B453" s="74"/>
      <c r="C453" s="74"/>
    </row>
    <row r="454" spans="2:3" ht="15.75" customHeight="1">
      <c r="B454" s="74"/>
      <c r="C454" s="74"/>
    </row>
    <row r="455" spans="2:3" ht="15.75" customHeight="1">
      <c r="B455" s="74"/>
      <c r="C455" s="74"/>
    </row>
    <row r="456" spans="2:3" ht="15.75" customHeight="1">
      <c r="B456" s="74"/>
      <c r="C456" s="74"/>
    </row>
    <row r="457" spans="2:3" ht="15.75" customHeight="1">
      <c r="B457" s="74"/>
      <c r="C457" s="74"/>
    </row>
    <row r="458" spans="2:3" ht="15.75" customHeight="1">
      <c r="B458" s="74"/>
      <c r="C458" s="74"/>
    </row>
    <row r="459" spans="2:3" ht="15.75" customHeight="1">
      <c r="B459" s="74"/>
      <c r="C459" s="74"/>
    </row>
    <row r="460" spans="2:3" ht="15.75" customHeight="1">
      <c r="B460" s="74"/>
      <c r="C460" s="74"/>
    </row>
    <row r="461" spans="2:3" ht="15.75" customHeight="1">
      <c r="B461" s="74"/>
      <c r="C461" s="74"/>
    </row>
    <row r="462" spans="2:3" ht="15.75" customHeight="1">
      <c r="B462" s="74"/>
      <c r="C462" s="74"/>
    </row>
    <row r="463" spans="2:3" ht="15.75" customHeight="1">
      <c r="B463" s="74"/>
      <c r="C463" s="74"/>
    </row>
    <row r="464" spans="2:3" ht="15.75" customHeight="1">
      <c r="B464" s="74"/>
      <c r="C464" s="74"/>
    </row>
    <row r="465" spans="2:3" ht="15.75" customHeight="1">
      <c r="B465" s="74"/>
      <c r="C465" s="74"/>
    </row>
    <row r="466" spans="2:3" ht="15.75" customHeight="1">
      <c r="B466" s="74"/>
      <c r="C466" s="74"/>
    </row>
    <row r="467" spans="2:3" ht="15.75" customHeight="1">
      <c r="B467" s="74"/>
      <c r="C467" s="74"/>
    </row>
    <row r="468" spans="2:3" ht="15.75" customHeight="1">
      <c r="B468" s="74"/>
      <c r="C468" s="74"/>
    </row>
    <row r="469" spans="2:3" ht="15.75" customHeight="1">
      <c r="B469" s="74"/>
      <c r="C469" s="74"/>
    </row>
    <row r="470" spans="2:3" ht="15.75" customHeight="1">
      <c r="B470" s="74"/>
      <c r="C470" s="74"/>
    </row>
    <row r="471" spans="2:3" ht="15.75" customHeight="1">
      <c r="B471" s="74"/>
      <c r="C471" s="74"/>
    </row>
    <row r="472" spans="2:3" ht="15.75" customHeight="1">
      <c r="B472" s="74"/>
      <c r="C472" s="74"/>
    </row>
    <row r="473" spans="2:3" ht="15.75" customHeight="1">
      <c r="B473" s="74"/>
      <c r="C473" s="74"/>
    </row>
    <row r="474" spans="2:3" ht="15.75" customHeight="1">
      <c r="B474" s="74"/>
      <c r="C474" s="74"/>
    </row>
    <row r="475" spans="2:3" ht="15.75" customHeight="1">
      <c r="B475" s="74"/>
      <c r="C475" s="74"/>
    </row>
    <row r="476" spans="2:3" ht="15.75" customHeight="1">
      <c r="B476" s="74"/>
      <c r="C476" s="74"/>
    </row>
    <row r="477" spans="2:3" ht="15.75" customHeight="1">
      <c r="B477" s="74"/>
      <c r="C477" s="74"/>
    </row>
    <row r="478" spans="2:3" ht="15.75" customHeight="1">
      <c r="B478" s="74"/>
      <c r="C478" s="74"/>
    </row>
    <row r="479" spans="2:3" ht="15.75" customHeight="1">
      <c r="B479" s="74"/>
      <c r="C479" s="74"/>
    </row>
    <row r="480" spans="2:3" ht="15.75" customHeight="1">
      <c r="B480" s="74"/>
      <c r="C480" s="74"/>
    </row>
    <row r="481" spans="2:3" ht="15.75" customHeight="1">
      <c r="B481" s="74"/>
      <c r="C481" s="74"/>
    </row>
    <row r="482" spans="2:3" ht="15.75" customHeight="1">
      <c r="B482" s="74"/>
      <c r="C482" s="74"/>
    </row>
    <row r="483" spans="2:3" ht="15.75" customHeight="1">
      <c r="B483" s="74"/>
      <c r="C483" s="74"/>
    </row>
    <row r="484" spans="2:3" ht="15.75" customHeight="1">
      <c r="B484" s="74"/>
      <c r="C484" s="74"/>
    </row>
    <row r="485" spans="2:3" ht="15.75" customHeight="1">
      <c r="B485" s="74"/>
      <c r="C485" s="74"/>
    </row>
    <row r="486" spans="2:3" ht="15.75" customHeight="1">
      <c r="B486" s="74"/>
      <c r="C486" s="74"/>
    </row>
    <row r="487" spans="2:3" ht="15.75" customHeight="1">
      <c r="B487" s="74"/>
      <c r="C487" s="74"/>
    </row>
    <row r="488" spans="2:3" ht="15.75" customHeight="1">
      <c r="B488" s="74"/>
      <c r="C488" s="74"/>
    </row>
    <row r="489" spans="2:3" ht="15.75" customHeight="1">
      <c r="B489" s="74"/>
      <c r="C489" s="74"/>
    </row>
    <row r="490" spans="2:3" ht="15.75" customHeight="1">
      <c r="B490" s="74"/>
      <c r="C490" s="74"/>
    </row>
    <row r="491" spans="2:3" ht="15.75" customHeight="1">
      <c r="B491" s="74"/>
      <c r="C491" s="74"/>
    </row>
    <row r="492" spans="2:3" ht="15.75" customHeight="1">
      <c r="B492" s="74"/>
      <c r="C492" s="74"/>
    </row>
    <row r="493" spans="2:3" ht="15.75" customHeight="1">
      <c r="B493" s="74"/>
      <c r="C493" s="74"/>
    </row>
    <row r="494" spans="2:3" ht="15.75" customHeight="1">
      <c r="B494" s="74"/>
      <c r="C494" s="74"/>
    </row>
    <row r="495" spans="2:3" ht="15.75" customHeight="1">
      <c r="B495" s="74"/>
      <c r="C495" s="74"/>
    </row>
    <row r="496" spans="2:3" ht="15.75" customHeight="1">
      <c r="B496" s="74"/>
      <c r="C496" s="74"/>
    </row>
    <row r="497" spans="2:3" ht="15.75" customHeight="1">
      <c r="B497" s="74"/>
      <c r="C497" s="74"/>
    </row>
    <row r="498" spans="2:3" ht="15.75" customHeight="1">
      <c r="B498" s="74"/>
      <c r="C498" s="74"/>
    </row>
    <row r="499" spans="2:3" ht="15.75" customHeight="1">
      <c r="B499" s="74"/>
      <c r="C499" s="74"/>
    </row>
    <row r="500" spans="2:3" ht="15.75" customHeight="1">
      <c r="B500" s="74"/>
      <c r="C500" s="74"/>
    </row>
    <row r="501" spans="2:3" ht="15.75" customHeight="1">
      <c r="B501" s="74"/>
      <c r="C501" s="74"/>
    </row>
    <row r="502" spans="2:3" ht="15.75" customHeight="1">
      <c r="B502" s="74"/>
      <c r="C502" s="74"/>
    </row>
    <row r="503" spans="2:3" ht="15.75" customHeight="1">
      <c r="B503" s="74"/>
      <c r="C503" s="74"/>
    </row>
    <row r="504" spans="2:3" ht="15.75" customHeight="1">
      <c r="B504" s="74"/>
      <c r="C504" s="74"/>
    </row>
    <row r="505" spans="2:3" ht="15.75" customHeight="1">
      <c r="B505" s="74"/>
      <c r="C505" s="74"/>
    </row>
    <row r="506" spans="2:3" ht="15.75" customHeight="1">
      <c r="B506" s="74"/>
      <c r="C506" s="74"/>
    </row>
    <row r="507" spans="2:3" ht="15.75" customHeight="1">
      <c r="B507" s="74"/>
      <c r="C507" s="74"/>
    </row>
    <row r="508" spans="2:3" ht="15.75" customHeight="1">
      <c r="B508" s="74"/>
      <c r="C508" s="74"/>
    </row>
    <row r="509" spans="2:3" ht="15.75" customHeight="1">
      <c r="B509" s="74"/>
      <c r="C509" s="74"/>
    </row>
    <row r="510" spans="2:3" ht="15.75" customHeight="1">
      <c r="B510" s="74"/>
      <c r="C510" s="74"/>
    </row>
    <row r="511" spans="2:3" ht="15.75" customHeight="1">
      <c r="B511" s="74"/>
      <c r="C511" s="74"/>
    </row>
    <row r="512" spans="2:3" ht="15.75" customHeight="1">
      <c r="B512" s="74"/>
      <c r="C512" s="74"/>
    </row>
    <row r="513" spans="2:3" ht="15.75" customHeight="1">
      <c r="B513" s="74"/>
      <c r="C513" s="74"/>
    </row>
    <row r="514" spans="2:3" ht="15.75" customHeight="1">
      <c r="B514" s="74"/>
      <c r="C514" s="74"/>
    </row>
    <row r="515" spans="2:3" ht="15.75" customHeight="1">
      <c r="B515" s="74"/>
      <c r="C515" s="74"/>
    </row>
    <row r="516" spans="2:3" ht="15.75" customHeight="1">
      <c r="B516" s="74"/>
      <c r="C516" s="74"/>
    </row>
    <row r="517" spans="2:3" ht="15.75" customHeight="1">
      <c r="B517" s="74"/>
      <c r="C517" s="74"/>
    </row>
    <row r="518" spans="2:3" ht="15.75" customHeight="1">
      <c r="B518" s="74"/>
      <c r="C518" s="74"/>
    </row>
    <row r="519" spans="2:3" ht="15.75" customHeight="1">
      <c r="B519" s="74"/>
      <c r="C519" s="74"/>
    </row>
    <row r="520" spans="2:3" ht="15.75" customHeight="1">
      <c r="B520" s="74"/>
      <c r="C520" s="74"/>
    </row>
    <row r="521" spans="2:3" ht="15.75" customHeight="1">
      <c r="B521" s="74"/>
      <c r="C521" s="74"/>
    </row>
    <row r="522" spans="2:3" ht="15.75" customHeight="1">
      <c r="B522" s="74"/>
      <c r="C522" s="74"/>
    </row>
    <row r="523" spans="2:3" ht="15.75" customHeight="1">
      <c r="B523" s="74"/>
      <c r="C523" s="74"/>
    </row>
    <row r="524" spans="2:3" ht="15.75" customHeight="1">
      <c r="B524" s="74"/>
      <c r="C524" s="74"/>
    </row>
    <row r="525" spans="2:3" ht="15.75" customHeight="1">
      <c r="B525" s="74"/>
      <c r="C525" s="74"/>
    </row>
    <row r="526" spans="2:3" ht="15.75" customHeight="1">
      <c r="B526" s="74"/>
      <c r="C526" s="74"/>
    </row>
    <row r="527" spans="2:3" ht="15.75" customHeight="1">
      <c r="B527" s="74"/>
      <c r="C527" s="74"/>
    </row>
    <row r="528" spans="2:3" ht="15.75" customHeight="1">
      <c r="B528" s="74"/>
      <c r="C528" s="74"/>
    </row>
    <row r="529" spans="2:3" ht="15.75" customHeight="1">
      <c r="B529" s="74"/>
      <c r="C529" s="74"/>
    </row>
    <row r="530" spans="2:3" ht="15.75" customHeight="1">
      <c r="B530" s="74"/>
      <c r="C530" s="74"/>
    </row>
    <row r="531" spans="2:3" ht="15.75" customHeight="1">
      <c r="B531" s="74"/>
      <c r="C531" s="74"/>
    </row>
    <row r="532" spans="2:3" ht="15.75" customHeight="1">
      <c r="B532" s="74"/>
      <c r="C532" s="74"/>
    </row>
    <row r="533" spans="2:3" ht="15.75" customHeight="1">
      <c r="B533" s="74"/>
      <c r="C533" s="74"/>
    </row>
    <row r="534" spans="2:3" ht="15.75" customHeight="1">
      <c r="B534" s="74"/>
      <c r="C534" s="74"/>
    </row>
    <row r="535" spans="2:3" ht="15.75" customHeight="1">
      <c r="B535" s="74"/>
      <c r="C535" s="74"/>
    </row>
    <row r="536" spans="2:3" ht="15.75" customHeight="1">
      <c r="B536" s="74"/>
      <c r="C536" s="74"/>
    </row>
    <row r="537" spans="2:3" ht="15.75" customHeight="1">
      <c r="B537" s="74"/>
      <c r="C537" s="74"/>
    </row>
    <row r="538" spans="2:3" ht="15.75" customHeight="1">
      <c r="B538" s="74"/>
      <c r="C538" s="74"/>
    </row>
    <row r="539" spans="2:3" ht="15.75" customHeight="1">
      <c r="B539" s="74"/>
      <c r="C539" s="74"/>
    </row>
    <row r="540" spans="2:3" ht="15.75" customHeight="1">
      <c r="B540" s="74"/>
      <c r="C540" s="74"/>
    </row>
    <row r="541" spans="2:3" ht="15.75" customHeight="1">
      <c r="B541" s="74"/>
      <c r="C541" s="74"/>
    </row>
    <row r="542" spans="2:3" ht="15.75" customHeight="1">
      <c r="B542" s="74"/>
      <c r="C542" s="74"/>
    </row>
    <row r="543" spans="2:3" ht="15.75" customHeight="1">
      <c r="B543" s="74"/>
      <c r="C543" s="74"/>
    </row>
    <row r="544" spans="2:3" ht="15.75" customHeight="1">
      <c r="B544" s="74"/>
      <c r="C544" s="74"/>
    </row>
    <row r="545" spans="2:3" ht="15.75" customHeight="1">
      <c r="B545" s="74"/>
      <c r="C545" s="74"/>
    </row>
    <row r="546" spans="2:3" ht="15.75" customHeight="1">
      <c r="B546" s="74"/>
      <c r="C546" s="74"/>
    </row>
    <row r="547" spans="2:3" ht="15.75" customHeight="1">
      <c r="B547" s="74"/>
      <c r="C547" s="74"/>
    </row>
    <row r="548" spans="2:3" ht="15.75" customHeight="1">
      <c r="B548" s="74"/>
      <c r="C548" s="74"/>
    </row>
    <row r="549" spans="2:3" ht="15.75" customHeight="1">
      <c r="B549" s="74"/>
      <c r="C549" s="74"/>
    </row>
    <row r="550" spans="2:3" ht="15.75" customHeight="1">
      <c r="B550" s="74"/>
      <c r="C550" s="74"/>
    </row>
    <row r="551" spans="2:3" ht="15.75" customHeight="1">
      <c r="B551" s="74"/>
      <c r="C551" s="74"/>
    </row>
    <row r="552" spans="2:3" ht="15.75" customHeight="1">
      <c r="B552" s="74"/>
      <c r="C552" s="74"/>
    </row>
    <row r="553" spans="2:3" ht="15.75" customHeight="1">
      <c r="B553" s="74"/>
      <c r="C553" s="74"/>
    </row>
    <row r="554" spans="2:3" ht="15.75" customHeight="1">
      <c r="B554" s="74"/>
      <c r="C554" s="74"/>
    </row>
    <row r="555" spans="2:3" ht="15.75" customHeight="1">
      <c r="B555" s="74"/>
      <c r="C555" s="74"/>
    </row>
    <row r="556" spans="2:3" ht="15.75" customHeight="1">
      <c r="B556" s="74"/>
      <c r="C556" s="74"/>
    </row>
    <row r="557" spans="2:3" ht="15.75" customHeight="1">
      <c r="B557" s="74"/>
      <c r="C557" s="74"/>
    </row>
    <row r="558" spans="2:3" ht="15.75" customHeight="1">
      <c r="B558" s="74"/>
      <c r="C558" s="74"/>
    </row>
    <row r="559" spans="2:3" ht="15.75" customHeight="1">
      <c r="B559" s="74"/>
      <c r="C559" s="74"/>
    </row>
    <row r="560" spans="2:3" ht="15.75" customHeight="1">
      <c r="B560" s="74"/>
      <c r="C560" s="74"/>
    </row>
    <row r="561" spans="2:3" ht="15.75" customHeight="1">
      <c r="B561" s="74"/>
      <c r="C561" s="74"/>
    </row>
    <row r="562" spans="2:3" ht="15.75" customHeight="1">
      <c r="B562" s="74"/>
      <c r="C562" s="74"/>
    </row>
    <row r="563" spans="2:3" ht="15.75" customHeight="1">
      <c r="B563" s="74"/>
      <c r="C563" s="74"/>
    </row>
    <row r="564" spans="2:3" ht="15.75" customHeight="1">
      <c r="B564" s="74"/>
      <c r="C564" s="74"/>
    </row>
    <row r="565" spans="2:3" ht="15.75" customHeight="1">
      <c r="B565" s="74"/>
      <c r="C565" s="74"/>
    </row>
    <row r="566" spans="2:3" ht="15.75" customHeight="1">
      <c r="B566" s="74"/>
      <c r="C566" s="74"/>
    </row>
    <row r="567" spans="2:3" ht="15.75" customHeight="1">
      <c r="B567" s="74"/>
      <c r="C567" s="74"/>
    </row>
    <row r="568" spans="2:3" ht="15.75" customHeight="1">
      <c r="B568" s="74"/>
      <c r="C568" s="74"/>
    </row>
    <row r="569" spans="2:3" ht="15.75" customHeight="1">
      <c r="B569" s="74"/>
      <c r="C569" s="74"/>
    </row>
    <row r="570" spans="2:3" ht="15.75" customHeight="1">
      <c r="B570" s="74"/>
      <c r="C570" s="74"/>
    </row>
    <row r="571" spans="2:3" ht="15.75" customHeight="1">
      <c r="B571" s="74"/>
      <c r="C571" s="74"/>
    </row>
    <row r="572" spans="2:3" ht="15.75" customHeight="1">
      <c r="B572" s="74"/>
      <c r="C572" s="74"/>
    </row>
    <row r="573" spans="2:3" ht="15.75" customHeight="1">
      <c r="B573" s="74"/>
      <c r="C573" s="74"/>
    </row>
    <row r="574" spans="2:3" ht="15.75" customHeight="1">
      <c r="B574" s="74"/>
      <c r="C574" s="74"/>
    </row>
    <row r="575" spans="2:3" ht="15.75" customHeight="1">
      <c r="B575" s="74"/>
      <c r="C575" s="74"/>
    </row>
    <row r="576" spans="2:3" ht="15.75" customHeight="1">
      <c r="B576" s="74"/>
      <c r="C576" s="74"/>
    </row>
    <row r="577" spans="2:3" ht="15.75" customHeight="1">
      <c r="B577" s="74"/>
      <c r="C577" s="74"/>
    </row>
    <row r="578" spans="2:3" ht="15.75" customHeight="1">
      <c r="B578" s="74"/>
      <c r="C578" s="74"/>
    </row>
    <row r="579" spans="2:3" ht="15.75" customHeight="1">
      <c r="B579" s="74"/>
      <c r="C579" s="74"/>
    </row>
    <row r="580" spans="2:3" ht="15.75" customHeight="1">
      <c r="B580" s="74"/>
      <c r="C580" s="74"/>
    </row>
    <row r="581" spans="2:3" ht="15.75" customHeight="1">
      <c r="B581" s="74"/>
      <c r="C581" s="74"/>
    </row>
    <row r="582" spans="2:3" ht="15.75" customHeight="1">
      <c r="B582" s="74"/>
      <c r="C582" s="74"/>
    </row>
    <row r="583" spans="2:3" ht="15.75" customHeight="1">
      <c r="B583" s="74"/>
      <c r="C583" s="74"/>
    </row>
    <row r="584" spans="2:3" ht="15.75" customHeight="1">
      <c r="B584" s="74"/>
      <c r="C584" s="74"/>
    </row>
    <row r="585" spans="2:3" ht="15.75" customHeight="1">
      <c r="B585" s="74"/>
      <c r="C585" s="74"/>
    </row>
    <row r="586" spans="2:3" ht="15.75" customHeight="1">
      <c r="B586" s="74"/>
      <c r="C586" s="74"/>
    </row>
    <row r="587" spans="2:3" ht="15.75" customHeight="1">
      <c r="B587" s="74"/>
      <c r="C587" s="74"/>
    </row>
    <row r="588" spans="2:3" ht="15.75" customHeight="1">
      <c r="B588" s="74"/>
      <c r="C588" s="74"/>
    </row>
    <row r="589" spans="2:3" ht="15.75" customHeight="1">
      <c r="B589" s="74"/>
      <c r="C589" s="74"/>
    </row>
    <row r="590" spans="2:3" ht="15.75" customHeight="1">
      <c r="B590" s="74"/>
      <c r="C590" s="74"/>
    </row>
    <row r="591" spans="2:3" ht="15.75" customHeight="1">
      <c r="B591" s="74"/>
      <c r="C591" s="74"/>
    </row>
    <row r="592" spans="2:3" ht="15.75" customHeight="1">
      <c r="B592" s="74"/>
      <c r="C592" s="74"/>
    </row>
    <row r="593" spans="2:3" ht="15.75" customHeight="1">
      <c r="B593" s="74"/>
      <c r="C593" s="74"/>
    </row>
    <row r="594" spans="2:3" ht="15.75" customHeight="1">
      <c r="B594" s="74"/>
      <c r="C594" s="74"/>
    </row>
    <row r="595" spans="2:3" ht="15.75" customHeight="1">
      <c r="B595" s="74"/>
      <c r="C595" s="74"/>
    </row>
    <row r="596" spans="2:3" ht="15.75" customHeight="1">
      <c r="B596" s="74"/>
      <c r="C596" s="74"/>
    </row>
    <row r="597" spans="2:3" ht="15.75" customHeight="1">
      <c r="B597" s="74"/>
      <c r="C597" s="74"/>
    </row>
    <row r="598" spans="2:3" ht="15.75" customHeight="1">
      <c r="B598" s="74"/>
      <c r="C598" s="74"/>
    </row>
    <row r="599" spans="2:3" ht="15.75" customHeight="1">
      <c r="B599" s="74"/>
      <c r="C599" s="74"/>
    </row>
    <row r="600" spans="2:3" ht="15.75" customHeight="1">
      <c r="B600" s="74"/>
      <c r="C600" s="74"/>
    </row>
    <row r="601" spans="2:3" ht="15.75" customHeight="1">
      <c r="B601" s="74"/>
      <c r="C601" s="74"/>
    </row>
    <row r="602" spans="2:3" ht="15.75" customHeight="1">
      <c r="B602" s="74"/>
      <c r="C602" s="74"/>
    </row>
    <row r="603" spans="2:3" ht="15.75" customHeight="1">
      <c r="B603" s="74"/>
      <c r="C603" s="74"/>
    </row>
    <row r="604" spans="2:3" ht="15.75" customHeight="1">
      <c r="B604" s="74"/>
      <c r="C604" s="74"/>
    </row>
    <row r="605" spans="2:3" ht="15.75" customHeight="1">
      <c r="B605" s="74"/>
      <c r="C605" s="74"/>
    </row>
    <row r="606" spans="2:3" ht="15.75" customHeight="1">
      <c r="B606" s="74"/>
      <c r="C606" s="74"/>
    </row>
    <row r="607" spans="2:3" ht="15.75" customHeight="1">
      <c r="B607" s="74"/>
      <c r="C607" s="74"/>
    </row>
    <row r="608" spans="2:3" ht="15.75" customHeight="1">
      <c r="B608" s="74"/>
      <c r="C608" s="74"/>
    </row>
    <row r="609" spans="2:3" ht="15.75" customHeight="1">
      <c r="B609" s="74"/>
      <c r="C609" s="74"/>
    </row>
    <row r="610" spans="2:3" ht="15.75" customHeight="1">
      <c r="B610" s="74"/>
      <c r="C610" s="74"/>
    </row>
    <row r="611" spans="2:3" ht="15.75" customHeight="1">
      <c r="B611" s="74"/>
      <c r="C611" s="74"/>
    </row>
    <row r="612" spans="2:3" ht="15.75" customHeight="1">
      <c r="B612" s="74"/>
      <c r="C612" s="74"/>
    </row>
    <row r="613" spans="2:3" ht="15.75" customHeight="1">
      <c r="B613" s="74"/>
      <c r="C613" s="74"/>
    </row>
    <row r="614" spans="2:3" ht="15.75" customHeight="1">
      <c r="B614" s="74"/>
      <c r="C614" s="74"/>
    </row>
    <row r="615" spans="2:3" ht="15.75" customHeight="1">
      <c r="B615" s="74"/>
      <c r="C615" s="74"/>
    </row>
    <row r="616" spans="2:3" ht="15.75" customHeight="1">
      <c r="B616" s="74"/>
      <c r="C616" s="74"/>
    </row>
    <row r="617" spans="2:3" ht="15.75" customHeight="1">
      <c r="B617" s="74"/>
      <c r="C617" s="74"/>
    </row>
    <row r="618" spans="2:3" ht="15.75" customHeight="1">
      <c r="B618" s="74"/>
      <c r="C618" s="74"/>
    </row>
    <row r="619" spans="2:3" ht="15.75" customHeight="1">
      <c r="B619" s="74"/>
      <c r="C619" s="74"/>
    </row>
    <row r="620" spans="2:3" ht="15.75" customHeight="1">
      <c r="B620" s="74"/>
      <c r="C620" s="74"/>
    </row>
    <row r="621" spans="2:3" ht="15.75" customHeight="1">
      <c r="B621" s="74"/>
      <c r="C621" s="74"/>
    </row>
    <row r="622" spans="2:3" ht="15.75" customHeight="1">
      <c r="B622" s="74"/>
      <c r="C622" s="74"/>
    </row>
    <row r="623" spans="2:3" ht="15.75" customHeight="1">
      <c r="B623" s="74"/>
      <c r="C623" s="74"/>
    </row>
    <row r="624" spans="2:3" ht="15.75" customHeight="1">
      <c r="B624" s="74"/>
      <c r="C624" s="74"/>
    </row>
    <row r="625" spans="2:3" ht="15.75" customHeight="1">
      <c r="B625" s="74"/>
      <c r="C625" s="74"/>
    </row>
    <row r="626" spans="2:3" ht="15.75" customHeight="1">
      <c r="B626" s="74"/>
      <c r="C626" s="74"/>
    </row>
    <row r="627" spans="2:3" ht="15.75" customHeight="1">
      <c r="B627" s="74"/>
      <c r="C627" s="74"/>
    </row>
    <row r="628" spans="2:3" ht="15.75" customHeight="1">
      <c r="B628" s="74"/>
      <c r="C628" s="74"/>
    </row>
    <row r="629" spans="2:3" ht="15.75" customHeight="1">
      <c r="B629" s="74"/>
      <c r="C629" s="74"/>
    </row>
    <row r="630" spans="2:3" ht="15.75" customHeight="1">
      <c r="B630" s="74"/>
      <c r="C630" s="74"/>
    </row>
    <row r="631" spans="2:3" ht="15.75" customHeight="1">
      <c r="B631" s="74"/>
      <c r="C631" s="74"/>
    </row>
    <row r="632" spans="2:3" ht="15.75" customHeight="1">
      <c r="B632" s="74"/>
      <c r="C632" s="74"/>
    </row>
    <row r="633" spans="2:3" ht="15.75" customHeight="1">
      <c r="B633" s="74"/>
      <c r="C633" s="74"/>
    </row>
    <row r="634" spans="2:3" ht="15.75" customHeight="1">
      <c r="B634" s="74"/>
      <c r="C634" s="74"/>
    </row>
    <row r="635" spans="2:3" ht="15.75" customHeight="1">
      <c r="B635" s="74"/>
      <c r="C635" s="74"/>
    </row>
    <row r="636" spans="2:3" ht="15.75" customHeight="1">
      <c r="B636" s="74"/>
      <c r="C636" s="74"/>
    </row>
    <row r="637" spans="2:3" ht="15.75" customHeight="1">
      <c r="B637" s="74"/>
      <c r="C637" s="74"/>
    </row>
    <row r="638" spans="2:3" ht="15.75" customHeight="1">
      <c r="B638" s="74"/>
      <c r="C638" s="74"/>
    </row>
    <row r="639" spans="2:3" ht="15.75" customHeight="1">
      <c r="B639" s="74"/>
      <c r="C639" s="74"/>
    </row>
    <row r="640" spans="2:3" ht="15.75" customHeight="1">
      <c r="B640" s="74"/>
      <c r="C640" s="74"/>
    </row>
    <row r="641" spans="2:3" ht="15.75" customHeight="1">
      <c r="B641" s="74"/>
      <c r="C641" s="74"/>
    </row>
    <row r="642" spans="2:3" ht="15.75" customHeight="1">
      <c r="B642" s="74"/>
      <c r="C642" s="74"/>
    </row>
    <row r="643" spans="2:3" ht="15.75" customHeight="1">
      <c r="B643" s="74"/>
      <c r="C643" s="74"/>
    </row>
    <row r="644" spans="2:3" ht="15.75" customHeight="1">
      <c r="B644" s="74"/>
      <c r="C644" s="74"/>
    </row>
    <row r="645" spans="2:3" ht="15.75" customHeight="1">
      <c r="B645" s="74"/>
      <c r="C645" s="74"/>
    </row>
    <row r="646" spans="2:3" ht="15.75" customHeight="1">
      <c r="B646" s="74"/>
      <c r="C646" s="74"/>
    </row>
    <row r="647" spans="2:3" ht="15.75" customHeight="1">
      <c r="B647" s="74"/>
      <c r="C647" s="74"/>
    </row>
    <row r="648" spans="2:3" ht="15.75" customHeight="1">
      <c r="B648" s="74"/>
      <c r="C648" s="74"/>
    </row>
    <row r="649" spans="2:3" ht="15.75" customHeight="1">
      <c r="B649" s="74"/>
      <c r="C649" s="74"/>
    </row>
    <row r="650" spans="2:3" ht="15.75" customHeight="1">
      <c r="B650" s="74"/>
      <c r="C650" s="74"/>
    </row>
    <row r="651" spans="2:3" ht="15.75" customHeight="1">
      <c r="B651" s="74"/>
      <c r="C651" s="74"/>
    </row>
    <row r="652" spans="2:3" ht="15.75" customHeight="1">
      <c r="B652" s="74"/>
      <c r="C652" s="74"/>
    </row>
    <row r="653" spans="2:3" ht="15.75" customHeight="1">
      <c r="B653" s="74"/>
      <c r="C653" s="74"/>
    </row>
    <row r="654" spans="2:3" ht="15.75" customHeight="1">
      <c r="B654" s="74"/>
      <c r="C654" s="74"/>
    </row>
    <row r="655" spans="2:3" ht="15.75" customHeight="1">
      <c r="B655" s="74"/>
      <c r="C655" s="74"/>
    </row>
    <row r="656" spans="2:3" ht="15.75" customHeight="1">
      <c r="B656" s="74"/>
      <c r="C656" s="74"/>
    </row>
    <row r="657" spans="2:3" ht="15.75" customHeight="1">
      <c r="B657" s="74"/>
      <c r="C657" s="74"/>
    </row>
    <row r="658" spans="2:3" ht="15.75" customHeight="1">
      <c r="B658" s="74"/>
      <c r="C658" s="74"/>
    </row>
    <row r="659" spans="2:3" ht="15.75" customHeight="1">
      <c r="B659" s="74"/>
      <c r="C659" s="74"/>
    </row>
    <row r="660" spans="2:3" ht="15.75" customHeight="1">
      <c r="B660" s="74"/>
      <c r="C660" s="74"/>
    </row>
    <row r="661" spans="2:3" ht="15.75" customHeight="1">
      <c r="B661" s="74"/>
      <c r="C661" s="74"/>
    </row>
    <row r="662" spans="2:3" ht="15.75" customHeight="1">
      <c r="B662" s="74"/>
      <c r="C662" s="74"/>
    </row>
    <row r="663" spans="2:3" ht="15.75" customHeight="1">
      <c r="B663" s="74"/>
      <c r="C663" s="74"/>
    </row>
    <row r="664" spans="2:3" ht="15.75" customHeight="1">
      <c r="B664" s="74"/>
      <c r="C664" s="74"/>
    </row>
    <row r="665" spans="2:3" ht="15.75" customHeight="1">
      <c r="B665" s="74"/>
      <c r="C665" s="74"/>
    </row>
    <row r="666" spans="2:3" ht="15.75" customHeight="1">
      <c r="B666" s="74"/>
      <c r="C666" s="74"/>
    </row>
    <row r="667" spans="2:3" ht="15.75" customHeight="1">
      <c r="B667" s="74"/>
      <c r="C667" s="74"/>
    </row>
    <row r="668" spans="2:3" ht="15.75" customHeight="1">
      <c r="B668" s="74"/>
      <c r="C668" s="74"/>
    </row>
    <row r="669" spans="2:3" ht="15.75" customHeight="1">
      <c r="B669" s="74"/>
      <c r="C669" s="74"/>
    </row>
    <row r="670" spans="2:3" ht="15.75" customHeight="1">
      <c r="B670" s="74"/>
      <c r="C670" s="74"/>
    </row>
    <row r="671" spans="2:3" ht="15.75" customHeight="1">
      <c r="B671" s="74"/>
      <c r="C671" s="74"/>
    </row>
    <row r="672" spans="2:3" ht="15.75" customHeight="1">
      <c r="B672" s="74"/>
      <c r="C672" s="74"/>
    </row>
    <row r="673" spans="2:3" ht="15.75" customHeight="1">
      <c r="B673" s="74"/>
      <c r="C673" s="74"/>
    </row>
    <row r="674" spans="2:3" ht="15.75" customHeight="1">
      <c r="B674" s="74"/>
      <c r="C674" s="74"/>
    </row>
    <row r="675" spans="2:3" ht="15.75" customHeight="1">
      <c r="B675" s="74"/>
      <c r="C675" s="74"/>
    </row>
    <row r="676" spans="2:3" ht="15.75" customHeight="1">
      <c r="B676" s="74"/>
      <c r="C676" s="74"/>
    </row>
    <row r="677" spans="2:3" ht="15.75" customHeight="1">
      <c r="B677" s="74"/>
      <c r="C677" s="74"/>
    </row>
    <row r="678" spans="2:3" ht="15.75" customHeight="1">
      <c r="B678" s="74"/>
      <c r="C678" s="74"/>
    </row>
    <row r="679" spans="2:3" ht="15.75" customHeight="1">
      <c r="B679" s="74"/>
      <c r="C679" s="74"/>
    </row>
    <row r="680" spans="2:3" ht="15.75" customHeight="1">
      <c r="B680" s="74"/>
      <c r="C680" s="74"/>
    </row>
    <row r="681" spans="2:3" ht="15.75" customHeight="1">
      <c r="B681" s="74"/>
      <c r="C681" s="74"/>
    </row>
    <row r="682" spans="2:3" ht="15.75" customHeight="1">
      <c r="B682" s="74"/>
      <c r="C682" s="74"/>
    </row>
    <row r="683" spans="2:3" ht="15.75" customHeight="1">
      <c r="B683" s="74"/>
      <c r="C683" s="74"/>
    </row>
    <row r="684" spans="2:3" ht="15.75" customHeight="1">
      <c r="B684" s="74"/>
      <c r="C684" s="74"/>
    </row>
    <row r="685" spans="2:3" ht="15.75" customHeight="1">
      <c r="B685" s="74"/>
      <c r="C685" s="74"/>
    </row>
    <row r="686" spans="2:3" ht="15.75" customHeight="1">
      <c r="B686" s="74"/>
      <c r="C686" s="74"/>
    </row>
    <row r="687" spans="2:3" ht="15.75" customHeight="1">
      <c r="B687" s="74"/>
      <c r="C687" s="74"/>
    </row>
    <row r="688" spans="2:3" ht="15.75" customHeight="1">
      <c r="B688" s="74"/>
      <c r="C688" s="74"/>
    </row>
    <row r="689" spans="2:3" ht="15.75" customHeight="1">
      <c r="B689" s="74"/>
      <c r="C689" s="74"/>
    </row>
    <row r="690" spans="2:3" ht="15.75" customHeight="1">
      <c r="B690" s="74"/>
      <c r="C690" s="74"/>
    </row>
    <row r="691" spans="2:3" ht="15.75" customHeight="1">
      <c r="B691" s="74"/>
      <c r="C691" s="74"/>
    </row>
    <row r="692" spans="2:3" ht="15.75" customHeight="1">
      <c r="B692" s="74"/>
      <c r="C692" s="74"/>
    </row>
    <row r="693" spans="2:3" ht="15.75" customHeight="1">
      <c r="B693" s="74"/>
      <c r="C693" s="74"/>
    </row>
    <row r="694" spans="2:3" ht="15.75" customHeight="1">
      <c r="B694" s="74"/>
      <c r="C694" s="74"/>
    </row>
    <row r="695" spans="2:3" ht="15.75" customHeight="1">
      <c r="B695" s="74"/>
      <c r="C695" s="74"/>
    </row>
    <row r="696" spans="2:3" ht="15.75" customHeight="1">
      <c r="B696" s="74"/>
      <c r="C696" s="74"/>
    </row>
    <row r="697" spans="2:3" ht="15.75" customHeight="1">
      <c r="B697" s="74"/>
      <c r="C697" s="74"/>
    </row>
    <row r="698" spans="2:3" ht="15.75" customHeight="1">
      <c r="B698" s="74"/>
      <c r="C698" s="74"/>
    </row>
    <row r="699" spans="2:3" ht="15.75" customHeight="1">
      <c r="B699" s="74"/>
      <c r="C699" s="74"/>
    </row>
    <row r="700" spans="2:3" ht="15.75" customHeight="1">
      <c r="B700" s="74"/>
      <c r="C700" s="74"/>
    </row>
    <row r="701" spans="2:3" ht="15.75" customHeight="1">
      <c r="B701" s="74"/>
      <c r="C701" s="74"/>
    </row>
    <row r="702" spans="2:3" ht="15.75" customHeight="1">
      <c r="B702" s="74"/>
      <c r="C702" s="74"/>
    </row>
    <row r="703" spans="2:3" ht="15.75" customHeight="1">
      <c r="B703" s="74"/>
      <c r="C703" s="74"/>
    </row>
    <row r="704" spans="2:3" ht="15.75" customHeight="1">
      <c r="B704" s="74"/>
      <c r="C704" s="74"/>
    </row>
    <row r="705" spans="2:3" ht="15.75" customHeight="1">
      <c r="B705" s="74"/>
      <c r="C705" s="74"/>
    </row>
    <row r="706" spans="2:3" ht="15.75" customHeight="1">
      <c r="B706" s="74"/>
      <c r="C706" s="74"/>
    </row>
    <row r="707" spans="2:3" ht="15.75" customHeight="1">
      <c r="B707" s="74"/>
      <c r="C707" s="74"/>
    </row>
    <row r="708" spans="2:3" ht="15.75" customHeight="1">
      <c r="B708" s="74"/>
      <c r="C708" s="74"/>
    </row>
    <row r="709" spans="2:3" ht="15.75" customHeight="1">
      <c r="B709" s="74"/>
      <c r="C709" s="74"/>
    </row>
    <row r="710" spans="2:3" ht="15.75" customHeight="1">
      <c r="B710" s="74"/>
      <c r="C710" s="74"/>
    </row>
    <row r="711" spans="2:3" ht="15.75" customHeight="1">
      <c r="B711" s="74"/>
      <c r="C711" s="74"/>
    </row>
    <row r="712" spans="2:3" ht="15.75" customHeight="1">
      <c r="B712" s="74"/>
      <c r="C712" s="74"/>
    </row>
    <row r="713" spans="2:3" ht="15.75" customHeight="1">
      <c r="B713" s="74"/>
      <c r="C713" s="74"/>
    </row>
    <row r="714" spans="2:3" ht="15.75" customHeight="1">
      <c r="B714" s="74"/>
      <c r="C714" s="74"/>
    </row>
    <row r="715" spans="2:3" ht="15.75" customHeight="1">
      <c r="B715" s="74"/>
      <c r="C715" s="74"/>
    </row>
    <row r="716" spans="2:3" ht="15.75" customHeight="1">
      <c r="B716" s="74"/>
      <c r="C716" s="74"/>
    </row>
    <row r="717" spans="2:3" ht="15.75" customHeight="1">
      <c r="B717" s="74"/>
      <c r="C717" s="74"/>
    </row>
    <row r="718" spans="2:3" ht="15.75" customHeight="1">
      <c r="B718" s="74"/>
      <c r="C718" s="74"/>
    </row>
    <row r="719" spans="2:3" ht="15.75" customHeight="1">
      <c r="B719" s="74"/>
      <c r="C719" s="74"/>
    </row>
    <row r="720" spans="2:3" ht="15.75" customHeight="1">
      <c r="B720" s="74"/>
      <c r="C720" s="74"/>
    </row>
    <row r="721" spans="2:3" ht="15.75" customHeight="1">
      <c r="B721" s="74"/>
      <c r="C721" s="74"/>
    </row>
    <row r="722" spans="2:3" ht="15.75" customHeight="1">
      <c r="B722" s="74"/>
      <c r="C722" s="74"/>
    </row>
    <row r="723" spans="2:3" ht="15.75" customHeight="1">
      <c r="B723" s="74"/>
      <c r="C723" s="74"/>
    </row>
    <row r="724" spans="2:3" ht="15.75" customHeight="1">
      <c r="B724" s="74"/>
      <c r="C724" s="74"/>
    </row>
    <row r="725" spans="2:3" ht="15.75" customHeight="1">
      <c r="B725" s="74"/>
      <c r="C725" s="74"/>
    </row>
    <row r="726" spans="2:3" ht="15.75" customHeight="1">
      <c r="B726" s="74"/>
      <c r="C726" s="74"/>
    </row>
    <row r="727" spans="2:3" ht="15.75" customHeight="1">
      <c r="B727" s="74"/>
      <c r="C727" s="74"/>
    </row>
    <row r="728" spans="2:3" ht="15.75" customHeight="1">
      <c r="B728" s="74"/>
      <c r="C728" s="74"/>
    </row>
    <row r="729" spans="2:3" ht="15.75" customHeight="1">
      <c r="B729" s="74"/>
      <c r="C729" s="74"/>
    </row>
    <row r="730" spans="2:3" ht="15.75" customHeight="1">
      <c r="B730" s="74"/>
      <c r="C730" s="74"/>
    </row>
    <row r="731" spans="2:3" ht="15.75" customHeight="1">
      <c r="B731" s="74"/>
      <c r="C731" s="74"/>
    </row>
    <row r="732" spans="2:3" ht="15.75" customHeight="1">
      <c r="B732" s="74"/>
      <c r="C732" s="74"/>
    </row>
    <row r="733" spans="2:3" ht="15.75" customHeight="1">
      <c r="B733" s="74"/>
      <c r="C733" s="74"/>
    </row>
    <row r="734" spans="2:3" ht="15.75" customHeight="1">
      <c r="B734" s="74"/>
      <c r="C734" s="74"/>
    </row>
    <row r="735" spans="2:3" ht="15.75" customHeight="1">
      <c r="B735" s="74"/>
      <c r="C735" s="74"/>
    </row>
    <row r="736" spans="2:3" ht="15.75" customHeight="1">
      <c r="B736" s="74"/>
      <c r="C736" s="74"/>
    </row>
    <row r="737" spans="2:3" ht="15.75" customHeight="1">
      <c r="B737" s="74"/>
      <c r="C737" s="74"/>
    </row>
    <row r="738" spans="2:3" ht="15.75" customHeight="1">
      <c r="B738" s="74"/>
      <c r="C738" s="74"/>
    </row>
    <row r="739" spans="2:3" ht="15.75" customHeight="1">
      <c r="B739" s="74"/>
      <c r="C739" s="74"/>
    </row>
    <row r="740" spans="2:3" ht="15.75" customHeight="1">
      <c r="B740" s="74"/>
      <c r="C740" s="74"/>
    </row>
    <row r="741" spans="2:3" ht="15.75" customHeight="1">
      <c r="B741" s="74"/>
      <c r="C741" s="74"/>
    </row>
    <row r="742" spans="2:3" ht="15.75" customHeight="1">
      <c r="B742" s="74"/>
      <c r="C742" s="74"/>
    </row>
    <row r="743" spans="2:3" ht="15.75" customHeight="1">
      <c r="B743" s="74"/>
      <c r="C743" s="74"/>
    </row>
    <row r="744" spans="2:3" ht="15.75" customHeight="1">
      <c r="B744" s="74"/>
      <c r="C744" s="74"/>
    </row>
    <row r="745" spans="2:3" ht="15.75" customHeight="1">
      <c r="B745" s="74"/>
      <c r="C745" s="74"/>
    </row>
    <row r="746" spans="2:3" ht="15.75" customHeight="1">
      <c r="B746" s="74"/>
      <c r="C746" s="74"/>
    </row>
    <row r="747" spans="2:3" ht="15.75" customHeight="1">
      <c r="B747" s="74"/>
      <c r="C747" s="74"/>
    </row>
    <row r="748" spans="2:3" ht="15.75" customHeight="1">
      <c r="B748" s="74"/>
      <c r="C748" s="74"/>
    </row>
    <row r="749" spans="2:3" ht="15.75" customHeight="1">
      <c r="B749" s="74"/>
      <c r="C749" s="74"/>
    </row>
    <row r="750" spans="2:3" ht="15.75" customHeight="1">
      <c r="B750" s="74"/>
      <c r="C750" s="74"/>
    </row>
    <row r="751" spans="2:3" ht="15.75" customHeight="1">
      <c r="B751" s="74"/>
      <c r="C751" s="74"/>
    </row>
    <row r="752" spans="2:3" ht="15.75" customHeight="1">
      <c r="B752" s="74"/>
      <c r="C752" s="74"/>
    </row>
    <row r="753" spans="2:3" ht="15.75" customHeight="1">
      <c r="B753" s="74"/>
      <c r="C753" s="74"/>
    </row>
    <row r="754" spans="2:3" ht="15.75" customHeight="1">
      <c r="B754" s="74"/>
      <c r="C754" s="74"/>
    </row>
    <row r="755" spans="2:3" ht="15.75" customHeight="1">
      <c r="B755" s="74"/>
      <c r="C755" s="74"/>
    </row>
    <row r="756" spans="2:3" ht="15.75" customHeight="1">
      <c r="B756" s="74"/>
      <c r="C756" s="74"/>
    </row>
    <row r="757" spans="2:3" ht="15.75" customHeight="1">
      <c r="B757" s="74"/>
      <c r="C757" s="74"/>
    </row>
    <row r="758" spans="2:3" ht="15.75" customHeight="1">
      <c r="B758" s="74"/>
      <c r="C758" s="74"/>
    </row>
    <row r="759" spans="2:3" ht="15.75" customHeight="1">
      <c r="B759" s="74"/>
      <c r="C759" s="74"/>
    </row>
    <row r="760" spans="2:3" ht="15.75" customHeight="1">
      <c r="B760" s="74"/>
      <c r="C760" s="74"/>
    </row>
    <row r="761" spans="2:3" ht="15.75" customHeight="1">
      <c r="B761" s="74"/>
      <c r="C761" s="74"/>
    </row>
    <row r="762" spans="2:3" ht="15.75" customHeight="1">
      <c r="B762" s="74"/>
      <c r="C762" s="74"/>
    </row>
    <row r="763" spans="2:3" ht="15.75" customHeight="1">
      <c r="B763" s="74"/>
      <c r="C763" s="74"/>
    </row>
    <row r="764" spans="2:3" ht="15.75" customHeight="1">
      <c r="B764" s="74"/>
      <c r="C764" s="74"/>
    </row>
    <row r="765" spans="2:3" ht="15.75" customHeight="1">
      <c r="B765" s="74"/>
      <c r="C765" s="74"/>
    </row>
    <row r="766" spans="2:3" ht="15.75" customHeight="1">
      <c r="B766" s="74"/>
      <c r="C766" s="74"/>
    </row>
    <row r="767" spans="2:3" ht="15.75" customHeight="1">
      <c r="B767" s="74"/>
      <c r="C767" s="74"/>
    </row>
    <row r="768" spans="2:3" ht="15.75" customHeight="1">
      <c r="B768" s="74"/>
      <c r="C768" s="74"/>
    </row>
    <row r="769" spans="2:3" ht="15.75" customHeight="1">
      <c r="B769" s="74"/>
      <c r="C769" s="74"/>
    </row>
    <row r="770" spans="2:3" ht="15.75" customHeight="1">
      <c r="B770" s="74"/>
      <c r="C770" s="74"/>
    </row>
    <row r="771" spans="2:3" ht="15.75" customHeight="1">
      <c r="B771" s="74"/>
      <c r="C771" s="74"/>
    </row>
    <row r="772" spans="2:3" ht="15.75" customHeight="1">
      <c r="B772" s="74"/>
      <c r="C772" s="74"/>
    </row>
    <row r="773" spans="2:3" ht="15.75" customHeight="1">
      <c r="B773" s="74"/>
      <c r="C773" s="74"/>
    </row>
    <row r="774" spans="2:3" ht="15.75" customHeight="1">
      <c r="B774" s="74"/>
      <c r="C774" s="74"/>
    </row>
    <row r="775" spans="2:3" ht="15.75" customHeight="1">
      <c r="B775" s="74"/>
      <c r="C775" s="74"/>
    </row>
    <row r="776" spans="2:3" ht="15.75" customHeight="1">
      <c r="B776" s="74"/>
      <c r="C776" s="74"/>
    </row>
    <row r="777" spans="2:3" ht="15.75" customHeight="1">
      <c r="B777" s="74"/>
      <c r="C777" s="74"/>
    </row>
    <row r="778" spans="2:3" ht="15.75" customHeight="1">
      <c r="B778" s="74"/>
      <c r="C778" s="74"/>
    </row>
    <row r="779" spans="2:3" ht="15.75" customHeight="1">
      <c r="B779" s="74"/>
      <c r="C779" s="74"/>
    </row>
    <row r="780" spans="2:3" ht="15.75" customHeight="1">
      <c r="B780" s="74"/>
      <c r="C780" s="74"/>
    </row>
    <row r="781" spans="2:3" ht="15.75" customHeight="1">
      <c r="B781" s="74"/>
      <c r="C781" s="74"/>
    </row>
    <row r="782" spans="2:3" ht="15.75" customHeight="1">
      <c r="B782" s="74"/>
      <c r="C782" s="74"/>
    </row>
    <row r="783" spans="2:3" ht="15.75" customHeight="1">
      <c r="B783" s="74"/>
      <c r="C783" s="74"/>
    </row>
    <row r="784" spans="2:3" ht="15.75" customHeight="1">
      <c r="B784" s="74"/>
      <c r="C784" s="74"/>
    </row>
    <row r="785" spans="2:3" ht="15.75" customHeight="1">
      <c r="B785" s="74"/>
      <c r="C785" s="74"/>
    </row>
    <row r="786" spans="2:3" ht="15.75" customHeight="1">
      <c r="B786" s="74"/>
      <c r="C786" s="74"/>
    </row>
    <row r="787" spans="2:3" ht="15.75" customHeight="1">
      <c r="B787" s="74"/>
      <c r="C787" s="74"/>
    </row>
    <row r="788" spans="2:3" ht="15.75" customHeight="1">
      <c r="B788" s="74"/>
      <c r="C788" s="74"/>
    </row>
    <row r="789" spans="2:3" ht="15.75" customHeight="1">
      <c r="B789" s="74"/>
      <c r="C789" s="74"/>
    </row>
    <row r="790" spans="2:3" ht="15.75" customHeight="1">
      <c r="B790" s="74"/>
      <c r="C790" s="74"/>
    </row>
    <row r="791" spans="2:3" ht="15.75" customHeight="1">
      <c r="B791" s="74"/>
      <c r="C791" s="74"/>
    </row>
    <row r="792" spans="2:3" ht="15.75" customHeight="1">
      <c r="B792" s="74"/>
      <c r="C792" s="74"/>
    </row>
    <row r="793" spans="2:3" ht="15.75" customHeight="1">
      <c r="B793" s="74"/>
      <c r="C793" s="74"/>
    </row>
    <row r="794" spans="2:3" ht="15.75" customHeight="1">
      <c r="B794" s="74"/>
      <c r="C794" s="74"/>
    </row>
    <row r="795" spans="2:3" ht="15.75" customHeight="1">
      <c r="B795" s="74"/>
      <c r="C795" s="74"/>
    </row>
    <row r="796" spans="2:3" ht="15.75" customHeight="1">
      <c r="B796" s="74"/>
      <c r="C796" s="74"/>
    </row>
    <row r="797" spans="2:3" ht="15.75" customHeight="1">
      <c r="B797" s="74"/>
      <c r="C797" s="74"/>
    </row>
    <row r="798" spans="2:3" ht="15.75" customHeight="1">
      <c r="B798" s="74"/>
      <c r="C798" s="74"/>
    </row>
    <row r="799" spans="2:3" ht="15.75" customHeight="1">
      <c r="B799" s="74"/>
      <c r="C799" s="74"/>
    </row>
    <row r="800" spans="2:3" ht="15.75" customHeight="1">
      <c r="B800" s="74"/>
      <c r="C800" s="74"/>
    </row>
    <row r="801" spans="2:3" ht="15.75" customHeight="1">
      <c r="B801" s="74"/>
      <c r="C801" s="74"/>
    </row>
    <row r="802" spans="2:3" ht="15.75" customHeight="1">
      <c r="B802" s="74"/>
      <c r="C802" s="74"/>
    </row>
    <row r="803" spans="2:3" ht="15.75" customHeight="1">
      <c r="B803" s="74"/>
      <c r="C803" s="74"/>
    </row>
    <row r="804" spans="2:3" ht="15.75" customHeight="1">
      <c r="B804" s="74"/>
      <c r="C804" s="74"/>
    </row>
    <row r="805" spans="2:3" ht="15.75" customHeight="1">
      <c r="B805" s="74"/>
      <c r="C805" s="74"/>
    </row>
    <row r="806" spans="2:3" ht="15.75" customHeight="1">
      <c r="B806" s="74"/>
      <c r="C806" s="74"/>
    </row>
    <row r="807" spans="2:3" ht="15.75" customHeight="1">
      <c r="B807" s="74"/>
      <c r="C807" s="74"/>
    </row>
    <row r="808" spans="2:3" ht="15.75" customHeight="1">
      <c r="B808" s="74"/>
      <c r="C808" s="74"/>
    </row>
    <row r="809" spans="2:3" ht="15.75" customHeight="1">
      <c r="B809" s="74"/>
      <c r="C809" s="74"/>
    </row>
    <row r="810" spans="2:3" ht="15.75" customHeight="1">
      <c r="B810" s="74"/>
      <c r="C810" s="74"/>
    </row>
    <row r="811" spans="2:3" ht="15.75" customHeight="1">
      <c r="B811" s="74"/>
      <c r="C811" s="74"/>
    </row>
    <row r="812" spans="2:3" ht="15.75" customHeight="1">
      <c r="B812" s="74"/>
      <c r="C812" s="74"/>
    </row>
    <row r="813" spans="2:3" ht="15.75" customHeight="1">
      <c r="B813" s="74"/>
      <c r="C813" s="74"/>
    </row>
    <row r="814" spans="2:3" ht="15.75" customHeight="1">
      <c r="B814" s="74"/>
      <c r="C814" s="74"/>
    </row>
    <row r="815" spans="2:3" ht="15.75" customHeight="1">
      <c r="B815" s="74"/>
      <c r="C815" s="74"/>
    </row>
    <row r="816" spans="2:3" ht="15.75" customHeight="1">
      <c r="B816" s="74"/>
      <c r="C816" s="74"/>
    </row>
    <row r="817" spans="2:3" ht="15.75" customHeight="1">
      <c r="B817" s="74"/>
      <c r="C817" s="74"/>
    </row>
    <row r="818" spans="2:3" ht="15.75" customHeight="1">
      <c r="B818" s="74"/>
      <c r="C818" s="74"/>
    </row>
    <row r="819" spans="2:3" ht="15.75" customHeight="1">
      <c r="B819" s="74"/>
      <c r="C819" s="74"/>
    </row>
    <row r="820" spans="2:3" ht="15.75" customHeight="1">
      <c r="B820" s="74"/>
      <c r="C820" s="74"/>
    </row>
    <row r="821" spans="2:3" ht="15.75" customHeight="1">
      <c r="B821" s="74"/>
      <c r="C821" s="74"/>
    </row>
    <row r="822" spans="2:3" ht="15.75" customHeight="1">
      <c r="B822" s="74"/>
      <c r="C822" s="74"/>
    </row>
    <row r="823" spans="2:3" ht="15.75" customHeight="1">
      <c r="B823" s="74"/>
      <c r="C823" s="74"/>
    </row>
    <row r="824" spans="2:3" ht="15.75" customHeight="1">
      <c r="B824" s="74"/>
      <c r="C824" s="74"/>
    </row>
    <row r="825" spans="2:3" ht="15.75" customHeight="1">
      <c r="B825" s="74"/>
      <c r="C825" s="74"/>
    </row>
    <row r="826" spans="2:3" ht="15.75" customHeight="1">
      <c r="B826" s="74"/>
      <c r="C826" s="74"/>
    </row>
    <row r="827" spans="2:3" ht="15.75" customHeight="1">
      <c r="B827" s="74"/>
      <c r="C827" s="74"/>
    </row>
    <row r="828" spans="2:3" ht="15.75" customHeight="1">
      <c r="B828" s="74"/>
      <c r="C828" s="74"/>
    </row>
    <row r="829" spans="2:3" ht="15.75" customHeight="1">
      <c r="B829" s="74"/>
      <c r="C829" s="74"/>
    </row>
    <row r="830" spans="2:3" ht="15.75" customHeight="1">
      <c r="B830" s="74"/>
      <c r="C830" s="74"/>
    </row>
    <row r="831" spans="2:3" ht="15.75" customHeight="1">
      <c r="B831" s="74"/>
      <c r="C831" s="74"/>
    </row>
    <row r="832" spans="2:3" ht="15.75" customHeight="1">
      <c r="B832" s="74"/>
      <c r="C832" s="74"/>
    </row>
    <row r="833" spans="2:3" ht="15.75" customHeight="1">
      <c r="B833" s="74"/>
      <c r="C833" s="74"/>
    </row>
    <row r="834" spans="2:3" ht="15.75" customHeight="1">
      <c r="B834" s="74"/>
      <c r="C834" s="74"/>
    </row>
    <row r="835" spans="2:3" ht="15.75" customHeight="1">
      <c r="B835" s="74"/>
      <c r="C835" s="74"/>
    </row>
    <row r="836" spans="2:3" ht="15.75" customHeight="1">
      <c r="B836" s="74"/>
      <c r="C836" s="74"/>
    </row>
    <row r="837" spans="2:3" ht="15.75" customHeight="1">
      <c r="B837" s="74"/>
      <c r="C837" s="74"/>
    </row>
    <row r="838" spans="2:3" ht="15.75" customHeight="1">
      <c r="B838" s="74"/>
      <c r="C838" s="74"/>
    </row>
    <row r="839" spans="2:3" ht="15.75" customHeight="1">
      <c r="B839" s="74"/>
      <c r="C839" s="74"/>
    </row>
    <row r="840" spans="2:3" ht="15.75" customHeight="1">
      <c r="B840" s="74"/>
      <c r="C840" s="74"/>
    </row>
    <row r="841" spans="2:3" ht="15.75" customHeight="1">
      <c r="B841" s="74"/>
      <c r="C841" s="74"/>
    </row>
    <row r="842" spans="2:3" ht="15.75" customHeight="1">
      <c r="B842" s="74"/>
      <c r="C842" s="74"/>
    </row>
    <row r="843" spans="2:3" ht="15.75" customHeight="1">
      <c r="B843" s="74"/>
      <c r="C843" s="74"/>
    </row>
    <row r="844" spans="2:3" ht="15.75" customHeight="1">
      <c r="B844" s="74"/>
      <c r="C844" s="74"/>
    </row>
    <row r="845" spans="2:3" ht="15.75" customHeight="1">
      <c r="B845" s="74"/>
      <c r="C845" s="74"/>
    </row>
    <row r="846" spans="2:3" ht="15.75" customHeight="1">
      <c r="B846" s="74"/>
      <c r="C846" s="74"/>
    </row>
    <row r="847" spans="2:3" ht="15.75" customHeight="1">
      <c r="B847" s="74"/>
      <c r="C847" s="74"/>
    </row>
    <row r="848" spans="2:3" ht="15.75" customHeight="1">
      <c r="B848" s="74"/>
      <c r="C848" s="74"/>
    </row>
    <row r="849" spans="2:3" ht="15.75" customHeight="1">
      <c r="B849" s="74"/>
      <c r="C849" s="74"/>
    </row>
    <row r="850" spans="2:3" ht="15.75" customHeight="1">
      <c r="B850" s="74"/>
      <c r="C850" s="74"/>
    </row>
    <row r="851" spans="2:3" ht="15.75" customHeight="1">
      <c r="B851" s="74"/>
      <c r="C851" s="74"/>
    </row>
    <row r="852" spans="2:3" ht="15.75" customHeight="1">
      <c r="B852" s="74"/>
      <c r="C852" s="74"/>
    </row>
    <row r="853" spans="2:3" ht="15.75" customHeight="1">
      <c r="B853" s="74"/>
      <c r="C853" s="74"/>
    </row>
    <row r="854" spans="2:3" ht="15.75" customHeight="1">
      <c r="B854" s="74"/>
      <c r="C854" s="74"/>
    </row>
    <row r="855" spans="2:3" ht="15.75" customHeight="1">
      <c r="B855" s="74"/>
      <c r="C855" s="74"/>
    </row>
    <row r="856" spans="2:3" ht="15.75" customHeight="1">
      <c r="B856" s="74"/>
      <c r="C856" s="74"/>
    </row>
    <row r="857" spans="2:3" ht="15.75" customHeight="1">
      <c r="B857" s="74"/>
      <c r="C857" s="74"/>
    </row>
    <row r="858" spans="2:3" ht="15.75" customHeight="1">
      <c r="B858" s="74"/>
      <c r="C858" s="74"/>
    </row>
    <row r="859" spans="2:3" ht="15.75" customHeight="1">
      <c r="B859" s="74"/>
      <c r="C859" s="74"/>
    </row>
    <row r="860" spans="2:3" ht="15.75" customHeight="1">
      <c r="B860" s="74"/>
      <c r="C860" s="74"/>
    </row>
    <row r="861" spans="2:3" ht="15.75" customHeight="1">
      <c r="B861" s="74"/>
      <c r="C861" s="74"/>
    </row>
    <row r="862" spans="2:3" ht="15.75" customHeight="1">
      <c r="B862" s="74"/>
      <c r="C862" s="74"/>
    </row>
    <row r="863" spans="2:3" ht="15.75" customHeight="1">
      <c r="B863" s="74"/>
      <c r="C863" s="74"/>
    </row>
    <row r="864" spans="2:3" ht="15.75" customHeight="1">
      <c r="B864" s="74"/>
      <c r="C864" s="74"/>
    </row>
    <row r="865" spans="2:3" ht="15.75" customHeight="1">
      <c r="B865" s="74"/>
      <c r="C865" s="74"/>
    </row>
    <row r="866" spans="2:3" ht="15.75" customHeight="1">
      <c r="B866" s="74"/>
      <c r="C866" s="74"/>
    </row>
    <row r="867" spans="2:3" ht="15.75" customHeight="1">
      <c r="B867" s="74"/>
      <c r="C867" s="74"/>
    </row>
    <row r="868" spans="2:3" ht="15.75" customHeight="1">
      <c r="B868" s="74"/>
      <c r="C868" s="74"/>
    </row>
    <row r="869" spans="2:3" ht="15.75" customHeight="1">
      <c r="B869" s="74"/>
      <c r="C869" s="74"/>
    </row>
    <row r="870" spans="2:3" ht="15.75" customHeight="1">
      <c r="B870" s="74"/>
      <c r="C870" s="74"/>
    </row>
    <row r="871" spans="2:3" ht="15.75" customHeight="1">
      <c r="B871" s="74"/>
      <c r="C871" s="74"/>
    </row>
    <row r="872" spans="2:3" ht="15.75" customHeight="1">
      <c r="B872" s="74"/>
      <c r="C872" s="74"/>
    </row>
    <row r="873" spans="2:3" ht="15.75" customHeight="1">
      <c r="B873" s="74"/>
      <c r="C873" s="74"/>
    </row>
    <row r="874" spans="2:3" ht="15.75" customHeight="1">
      <c r="B874" s="74"/>
      <c r="C874" s="74"/>
    </row>
    <row r="875" spans="2:3" ht="15.75" customHeight="1">
      <c r="B875" s="74"/>
      <c r="C875" s="74"/>
    </row>
    <row r="876" spans="2:3" ht="15.75" customHeight="1">
      <c r="B876" s="74"/>
      <c r="C876" s="74"/>
    </row>
    <row r="877" spans="2:3" ht="15.75" customHeight="1">
      <c r="B877" s="74"/>
      <c r="C877" s="74"/>
    </row>
    <row r="878" spans="2:3" ht="15.75" customHeight="1">
      <c r="B878" s="74"/>
      <c r="C878" s="74"/>
    </row>
    <row r="879" spans="2:3" ht="15.75" customHeight="1">
      <c r="B879" s="74"/>
      <c r="C879" s="74"/>
    </row>
    <row r="880" spans="2:3" ht="15.75" customHeight="1">
      <c r="B880" s="74"/>
      <c r="C880" s="74"/>
    </row>
    <row r="881" spans="2:3" ht="15.75" customHeight="1">
      <c r="B881" s="74"/>
      <c r="C881" s="74"/>
    </row>
    <row r="882" spans="2:3" ht="15.75" customHeight="1">
      <c r="B882" s="74"/>
      <c r="C882" s="74"/>
    </row>
    <row r="883" spans="2:3" ht="15.75" customHeight="1">
      <c r="B883" s="74"/>
      <c r="C883" s="74"/>
    </row>
    <row r="884" spans="2:3" ht="15.75" customHeight="1">
      <c r="B884" s="74"/>
      <c r="C884" s="74"/>
    </row>
    <row r="885" spans="2:3" ht="15.75" customHeight="1">
      <c r="B885" s="74"/>
      <c r="C885" s="74"/>
    </row>
    <row r="886" spans="2:3" ht="15.75" customHeight="1">
      <c r="B886" s="74"/>
      <c r="C886" s="74"/>
    </row>
    <row r="887" spans="2:3" ht="15.75" customHeight="1">
      <c r="B887" s="74"/>
      <c r="C887" s="74"/>
    </row>
    <row r="888" spans="2:3" ht="15.75" customHeight="1">
      <c r="B888" s="74"/>
      <c r="C888" s="74"/>
    </row>
    <row r="889" spans="2:3" ht="15.75" customHeight="1">
      <c r="B889" s="74"/>
      <c r="C889" s="74"/>
    </row>
    <row r="890" spans="2:3" ht="15.75" customHeight="1">
      <c r="B890" s="74"/>
      <c r="C890" s="74"/>
    </row>
    <row r="891" spans="2:3" ht="15.75" customHeight="1">
      <c r="B891" s="74"/>
      <c r="C891" s="74"/>
    </row>
    <row r="892" spans="2:3" ht="15.75" customHeight="1">
      <c r="B892" s="74"/>
      <c r="C892" s="74"/>
    </row>
    <row r="893" spans="2:3" ht="15.75" customHeight="1">
      <c r="B893" s="74"/>
      <c r="C893" s="74"/>
    </row>
    <row r="894" spans="2:3" ht="15.75" customHeight="1">
      <c r="B894" s="74"/>
      <c r="C894" s="74"/>
    </row>
    <row r="895" spans="2:3" ht="15.75" customHeight="1">
      <c r="B895" s="74"/>
      <c r="C895" s="74"/>
    </row>
    <row r="896" spans="2:3" ht="15.75" customHeight="1">
      <c r="B896" s="74"/>
      <c r="C896" s="74"/>
    </row>
    <row r="897" spans="2:3" ht="15.75" customHeight="1">
      <c r="B897" s="74"/>
      <c r="C897" s="74"/>
    </row>
    <row r="898" spans="2:3" ht="15.75" customHeight="1">
      <c r="B898" s="74"/>
      <c r="C898" s="74"/>
    </row>
    <row r="899" spans="2:3" ht="15.75" customHeight="1">
      <c r="B899" s="74"/>
      <c r="C899" s="74"/>
    </row>
    <row r="900" spans="2:3" ht="15.75" customHeight="1">
      <c r="B900" s="74"/>
      <c r="C900" s="74"/>
    </row>
    <row r="901" spans="2:3" ht="15.75" customHeight="1">
      <c r="B901" s="74"/>
      <c r="C901" s="74"/>
    </row>
    <row r="902" spans="2:3" ht="15.75" customHeight="1">
      <c r="B902" s="74"/>
      <c r="C902" s="74"/>
    </row>
    <row r="903" spans="2:3" ht="15.75" customHeight="1">
      <c r="B903" s="74"/>
      <c r="C903" s="74"/>
    </row>
    <row r="904" spans="2:3" ht="15.75" customHeight="1">
      <c r="B904" s="74"/>
      <c r="C904" s="74"/>
    </row>
    <row r="905" spans="2:3" ht="15.75" customHeight="1">
      <c r="B905" s="74"/>
      <c r="C905" s="74"/>
    </row>
    <row r="906" spans="2:3" ht="15.75" customHeight="1">
      <c r="B906" s="74"/>
      <c r="C906" s="74"/>
    </row>
    <row r="907" spans="2:3" ht="15.75" customHeight="1">
      <c r="B907" s="74"/>
      <c r="C907" s="74"/>
    </row>
    <row r="908" spans="2:3" ht="15.75" customHeight="1">
      <c r="B908" s="74"/>
      <c r="C908" s="74"/>
    </row>
    <row r="909" spans="2:3" ht="15.75" customHeight="1">
      <c r="B909" s="74"/>
      <c r="C909" s="74"/>
    </row>
    <row r="910" spans="2:3" ht="15.75" customHeight="1">
      <c r="B910" s="74"/>
      <c r="C910" s="74"/>
    </row>
    <row r="911" spans="2:3" ht="15.75" customHeight="1">
      <c r="B911" s="74"/>
      <c r="C911" s="74"/>
    </row>
    <row r="912" spans="2:3" ht="15.75" customHeight="1">
      <c r="B912" s="74"/>
      <c r="C912" s="74"/>
    </row>
    <row r="913" spans="2:3" ht="15.75" customHeight="1">
      <c r="B913" s="74"/>
      <c r="C913" s="74"/>
    </row>
    <row r="914" spans="2:3" ht="15.75" customHeight="1">
      <c r="B914" s="74"/>
      <c r="C914" s="74"/>
    </row>
    <row r="915" spans="2:3" ht="15.75" customHeight="1">
      <c r="B915" s="74"/>
      <c r="C915" s="74"/>
    </row>
    <row r="916" spans="2:3" ht="15.75" customHeight="1">
      <c r="B916" s="74"/>
      <c r="C916" s="74"/>
    </row>
    <row r="917" spans="2:3" ht="15.75" customHeight="1">
      <c r="B917" s="74"/>
      <c r="C917" s="74"/>
    </row>
    <row r="918" spans="2:3" ht="15.75" customHeight="1">
      <c r="B918" s="74"/>
      <c r="C918" s="74"/>
    </row>
    <row r="919" spans="2:3" ht="15.75" customHeight="1">
      <c r="B919" s="74"/>
      <c r="C919" s="74"/>
    </row>
    <row r="920" spans="2:3" ht="15.75" customHeight="1">
      <c r="B920" s="74"/>
      <c r="C920" s="74"/>
    </row>
    <row r="921" spans="2:3" ht="15.75" customHeight="1">
      <c r="B921" s="74"/>
      <c r="C921" s="74"/>
    </row>
    <row r="922" spans="2:3" ht="15.75" customHeight="1">
      <c r="B922" s="74"/>
      <c r="C922" s="74"/>
    </row>
    <row r="923" spans="2:3" ht="15.75" customHeight="1">
      <c r="B923" s="74"/>
      <c r="C923" s="74"/>
    </row>
    <row r="924" spans="2:3" ht="15.75" customHeight="1">
      <c r="B924" s="74"/>
      <c r="C924" s="74"/>
    </row>
    <row r="925" spans="2:3" ht="15.75" customHeight="1">
      <c r="B925" s="74"/>
      <c r="C925" s="74"/>
    </row>
    <row r="926" spans="2:3" ht="15.75" customHeight="1">
      <c r="B926" s="74"/>
      <c r="C926" s="74"/>
    </row>
    <row r="927" spans="2:3" ht="15.75" customHeight="1">
      <c r="B927" s="74"/>
      <c r="C927" s="74"/>
    </row>
    <row r="928" spans="2:3" ht="15.75" customHeight="1">
      <c r="B928" s="74"/>
      <c r="C928" s="74"/>
    </row>
    <row r="929" spans="2:3" ht="15.75" customHeight="1">
      <c r="B929" s="74"/>
      <c r="C929" s="74"/>
    </row>
    <row r="930" spans="2:3" ht="15.75" customHeight="1">
      <c r="B930" s="74"/>
      <c r="C930" s="74"/>
    </row>
    <row r="931" spans="2:3" ht="15.75" customHeight="1">
      <c r="B931" s="74"/>
      <c r="C931" s="74"/>
    </row>
    <row r="932" spans="2:3" ht="15.75" customHeight="1">
      <c r="B932" s="74"/>
      <c r="C932" s="74"/>
    </row>
    <row r="933" spans="2:3" ht="15.75" customHeight="1">
      <c r="B933" s="74"/>
      <c r="C933" s="74"/>
    </row>
    <row r="934" spans="2:3" ht="15.75" customHeight="1">
      <c r="B934" s="74"/>
      <c r="C934" s="74"/>
    </row>
    <row r="935" spans="2:3" ht="15.75" customHeight="1">
      <c r="B935" s="74"/>
      <c r="C935" s="74"/>
    </row>
    <row r="936" spans="2:3" ht="15.75" customHeight="1">
      <c r="B936" s="74"/>
      <c r="C936" s="74"/>
    </row>
    <row r="937" spans="2:3" ht="15.75" customHeight="1">
      <c r="B937" s="74"/>
      <c r="C937" s="74"/>
    </row>
    <row r="938" spans="2:3" ht="15.75" customHeight="1">
      <c r="B938" s="74"/>
      <c r="C938" s="74"/>
    </row>
    <row r="939" spans="2:3" ht="15.75" customHeight="1">
      <c r="B939" s="74"/>
      <c r="C939" s="74"/>
    </row>
    <row r="940" spans="2:3" ht="15.75" customHeight="1">
      <c r="B940" s="74"/>
      <c r="C940" s="74"/>
    </row>
    <row r="941" spans="2:3" ht="15.75" customHeight="1">
      <c r="B941" s="74"/>
      <c r="C941" s="74"/>
    </row>
    <row r="942" spans="2:3" ht="15.75" customHeight="1">
      <c r="B942" s="74"/>
      <c r="C942" s="74"/>
    </row>
    <row r="943" spans="2:3" ht="15.75" customHeight="1">
      <c r="B943" s="74"/>
      <c r="C943" s="74"/>
    </row>
    <row r="944" spans="2:3" ht="15.75" customHeight="1">
      <c r="B944" s="74"/>
      <c r="C944" s="74"/>
    </row>
    <row r="945" spans="2:3" ht="15.75" customHeight="1">
      <c r="B945" s="74"/>
      <c r="C945" s="74"/>
    </row>
    <row r="946" spans="2:3" ht="15.75" customHeight="1">
      <c r="B946" s="74"/>
      <c r="C946" s="74"/>
    </row>
    <row r="947" spans="2:3" ht="15.75" customHeight="1">
      <c r="B947" s="74"/>
      <c r="C947" s="74"/>
    </row>
    <row r="948" spans="2:3" ht="15.75" customHeight="1">
      <c r="B948" s="74"/>
      <c r="C948" s="74"/>
    </row>
    <row r="949" spans="2:3" ht="15.75" customHeight="1">
      <c r="B949" s="74"/>
      <c r="C949" s="74"/>
    </row>
    <row r="950" spans="2:3" ht="15.75" customHeight="1">
      <c r="B950" s="74"/>
      <c r="C950" s="74"/>
    </row>
    <row r="951" spans="2:3" ht="15.75" customHeight="1">
      <c r="B951" s="74"/>
      <c r="C951" s="74"/>
    </row>
    <row r="952" spans="2:3" ht="15.75" customHeight="1">
      <c r="B952" s="74"/>
      <c r="C952" s="74"/>
    </row>
    <row r="953" spans="2:3" ht="15.75" customHeight="1">
      <c r="B953" s="74"/>
      <c r="C953" s="74"/>
    </row>
    <row r="954" spans="2:3" ht="15.75" customHeight="1">
      <c r="B954" s="74"/>
      <c r="C954" s="74"/>
    </row>
    <row r="955" spans="2:3" ht="15.75" customHeight="1">
      <c r="B955" s="74"/>
      <c r="C955" s="74"/>
    </row>
    <row r="956" spans="2:3" ht="15.75" customHeight="1">
      <c r="B956" s="74"/>
      <c r="C956" s="74"/>
    </row>
    <row r="957" spans="2:3" ht="15.75" customHeight="1">
      <c r="B957" s="74"/>
      <c r="C957" s="74"/>
    </row>
    <row r="958" spans="2:3" ht="15.75" customHeight="1">
      <c r="B958" s="74"/>
      <c r="C958" s="74"/>
    </row>
    <row r="959" spans="2:3" ht="15.75" customHeight="1">
      <c r="B959" s="74"/>
      <c r="C959" s="74"/>
    </row>
    <row r="960" spans="2:3" ht="15.75" customHeight="1">
      <c r="B960" s="74"/>
      <c r="C960" s="74"/>
    </row>
    <row r="961" spans="2:3" ht="15.75" customHeight="1">
      <c r="B961" s="74"/>
      <c r="C961" s="74"/>
    </row>
    <row r="962" spans="2:3" ht="15.75" customHeight="1">
      <c r="B962" s="74"/>
      <c r="C962" s="74"/>
    </row>
    <row r="963" spans="2:3" ht="15.75" customHeight="1">
      <c r="B963" s="74"/>
      <c r="C963" s="74"/>
    </row>
    <row r="964" spans="2:3" ht="15.75" customHeight="1">
      <c r="B964" s="74"/>
      <c r="C964" s="74"/>
    </row>
    <row r="965" spans="2:3" ht="15.75" customHeight="1">
      <c r="B965" s="74"/>
      <c r="C965" s="74"/>
    </row>
    <row r="966" spans="2:3" ht="15.75" customHeight="1">
      <c r="B966" s="74"/>
      <c r="C966" s="74"/>
    </row>
    <row r="967" spans="2:3" ht="15.75" customHeight="1">
      <c r="B967" s="74"/>
      <c r="C967" s="74"/>
    </row>
    <row r="968" spans="2:3" ht="15.75" customHeight="1">
      <c r="B968" s="74"/>
      <c r="C968" s="74"/>
    </row>
    <row r="969" spans="2:3" ht="15.75" customHeight="1">
      <c r="B969" s="74"/>
      <c r="C969" s="74"/>
    </row>
    <row r="970" spans="2:3" ht="15.75" customHeight="1">
      <c r="B970" s="74"/>
      <c r="C970" s="74"/>
    </row>
    <row r="971" spans="2:3" ht="15.75" customHeight="1">
      <c r="B971" s="74"/>
      <c r="C971" s="74"/>
    </row>
    <row r="972" spans="2:3" ht="15.75" customHeight="1">
      <c r="B972" s="74"/>
      <c r="C972" s="74"/>
    </row>
    <row r="973" spans="2:3" ht="15.75" customHeight="1">
      <c r="B973" s="74"/>
      <c r="C973" s="74"/>
    </row>
    <row r="974" spans="2:3" ht="15.75" customHeight="1">
      <c r="B974" s="74"/>
      <c r="C974" s="74"/>
    </row>
    <row r="975" spans="2:3" ht="15.75" customHeight="1">
      <c r="B975" s="74"/>
      <c r="C975" s="74"/>
    </row>
    <row r="976" spans="2:3" ht="15.75" customHeight="1">
      <c r="B976" s="74"/>
      <c r="C976" s="74"/>
    </row>
    <row r="977" spans="2:3" ht="15.75" customHeight="1">
      <c r="B977" s="74"/>
      <c r="C977" s="74"/>
    </row>
    <row r="978" spans="2:3" ht="15.75" customHeight="1">
      <c r="B978" s="74"/>
      <c r="C978" s="74"/>
    </row>
    <row r="979" spans="2:3" ht="15.75" customHeight="1">
      <c r="B979" s="74"/>
      <c r="C979" s="74"/>
    </row>
    <row r="980" spans="2:3" ht="15.75" customHeight="1">
      <c r="B980" s="74"/>
      <c r="C980" s="74"/>
    </row>
    <row r="981" spans="2:3" ht="15.75" customHeight="1">
      <c r="B981" s="74"/>
      <c r="C981" s="74"/>
    </row>
    <row r="982" spans="2:3" ht="15.75" customHeight="1">
      <c r="B982" s="74"/>
      <c r="C982" s="74"/>
    </row>
    <row r="983" spans="2:3" ht="15.75" customHeight="1">
      <c r="B983" s="74"/>
      <c r="C983" s="74"/>
    </row>
    <row r="984" spans="2:3" ht="15.75" customHeight="1">
      <c r="B984" s="74"/>
      <c r="C984" s="74"/>
    </row>
    <row r="985" spans="2:3" ht="15.75" customHeight="1">
      <c r="B985" s="74"/>
      <c r="C985" s="74"/>
    </row>
    <row r="986" spans="2:3" ht="15.75" customHeight="1">
      <c r="B986" s="74"/>
      <c r="C986" s="74"/>
    </row>
    <row r="987" spans="2:3" ht="15.75" customHeight="1">
      <c r="B987" s="74"/>
      <c r="C987" s="74"/>
    </row>
    <row r="988" spans="2:3" ht="15.75" customHeight="1">
      <c r="B988" s="74"/>
      <c r="C988" s="74"/>
    </row>
    <row r="989" spans="2:3" ht="15.75" customHeight="1">
      <c r="B989" s="74"/>
      <c r="C989" s="74"/>
    </row>
    <row r="990" spans="2:3" ht="15.75" customHeight="1">
      <c r="B990" s="74"/>
      <c r="C990" s="74"/>
    </row>
    <row r="991" spans="2:3" ht="15.75" customHeight="1">
      <c r="B991" s="74"/>
      <c r="C991" s="74"/>
    </row>
    <row r="992" spans="2:3" ht="15.75" customHeight="1">
      <c r="B992" s="74"/>
      <c r="C992" s="74"/>
    </row>
    <row r="993" spans="2:3" ht="15.75" customHeight="1">
      <c r="B993" s="74"/>
      <c r="C993" s="74"/>
    </row>
    <row r="994" spans="2:3" ht="15.75" customHeight="1">
      <c r="B994" s="74"/>
      <c r="C994" s="74"/>
    </row>
    <row r="995" spans="2:3" ht="15.75" customHeight="1">
      <c r="B995" s="74"/>
      <c r="C995" s="74"/>
    </row>
    <row r="996" spans="2:3" ht="15.75" customHeight="1">
      <c r="B996" s="74"/>
      <c r="C996" s="74"/>
    </row>
    <row r="997" spans="2:3" ht="15.75" customHeight="1">
      <c r="B997" s="74"/>
      <c r="C997" s="74"/>
    </row>
    <row r="998" spans="2:3" ht="15.75" customHeight="1">
      <c r="B998" s="74"/>
      <c r="C998" s="74"/>
    </row>
    <row r="999" spans="2:3" ht="15.75" customHeight="1">
      <c r="B999" s="74"/>
      <c r="C999" s="74"/>
    </row>
    <row r="1000" spans="2:3" ht="15.75" customHeight="1">
      <c r="B1000" s="74"/>
      <c r="C1000" s="74"/>
    </row>
  </sheetData>
  <mergeCells count="188">
    <mergeCell ref="AD29:AD30"/>
    <mergeCell ref="AE29:AE30"/>
    <mergeCell ref="AF29:AF30"/>
    <mergeCell ref="AG29:AG30"/>
    <mergeCell ref="AH29:AH30"/>
    <mergeCell ref="AI29:AI30"/>
    <mergeCell ref="AJ29:AJ30"/>
    <mergeCell ref="V29:V30"/>
    <mergeCell ref="W29:W30"/>
    <mergeCell ref="Y29:Y30"/>
    <mergeCell ref="Z29:Z30"/>
    <mergeCell ref="AA29:AA30"/>
    <mergeCell ref="AB29:AB30"/>
    <mergeCell ref="AC29:AC30"/>
    <mergeCell ref="AH24:AH25"/>
    <mergeCell ref="AI24:AI25"/>
    <mergeCell ref="AJ24:AJ25"/>
    <mergeCell ref="V24:V25"/>
    <mergeCell ref="W24:W25"/>
    <mergeCell ref="Y24:Y25"/>
    <mergeCell ref="Z24:Z25"/>
    <mergeCell ref="AA24:AA25"/>
    <mergeCell ref="AB24:AB25"/>
    <mergeCell ref="AC24:AC25"/>
    <mergeCell ref="V19:V20"/>
    <mergeCell ref="W19:W20"/>
    <mergeCell ref="Y19:Y20"/>
    <mergeCell ref="Z19:Z20"/>
    <mergeCell ref="AA19:AA20"/>
    <mergeCell ref="AD24:AD25"/>
    <mergeCell ref="AE24:AE25"/>
    <mergeCell ref="AF24:AF25"/>
    <mergeCell ref="AG24:AG25"/>
    <mergeCell ref="AI19:AI20"/>
    <mergeCell ref="AJ19:AJ20"/>
    <mergeCell ref="AB19:AB20"/>
    <mergeCell ref="AC19:AC20"/>
    <mergeCell ref="AD19:AD20"/>
    <mergeCell ref="AE19:AE20"/>
    <mergeCell ref="AF19:AF20"/>
    <mergeCell ref="AG19:AG20"/>
    <mergeCell ref="AH19:AH20"/>
    <mergeCell ref="AD31:AD32"/>
    <mergeCell ref="AE31:AE32"/>
    <mergeCell ref="AF31:AF32"/>
    <mergeCell ref="AG31:AG32"/>
    <mergeCell ref="AH31:AH32"/>
    <mergeCell ref="AI31:AI32"/>
    <mergeCell ref="AJ31:AJ32"/>
    <mergeCell ref="V31:V32"/>
    <mergeCell ref="W31:W32"/>
    <mergeCell ref="Y31:Y32"/>
    <mergeCell ref="Z31:Z32"/>
    <mergeCell ref="AA31:AA32"/>
    <mergeCell ref="AB31:AB32"/>
    <mergeCell ref="AC31:AC32"/>
    <mergeCell ref="AD27:AD28"/>
    <mergeCell ref="AE27:AE28"/>
    <mergeCell ref="AF27:AF28"/>
    <mergeCell ref="AG27:AG28"/>
    <mergeCell ref="AH27:AH28"/>
    <mergeCell ref="AI27:AI28"/>
    <mergeCell ref="AJ27:AJ28"/>
    <mergeCell ref="V27:V28"/>
    <mergeCell ref="W27:W28"/>
    <mergeCell ref="Y27:Y28"/>
    <mergeCell ref="Z27:Z28"/>
    <mergeCell ref="AA27:AA28"/>
    <mergeCell ref="AB27:AB28"/>
    <mergeCell ref="AC27:AC28"/>
    <mergeCell ref="AD21:AD22"/>
    <mergeCell ref="AE21:AE22"/>
    <mergeCell ref="AF21:AF22"/>
    <mergeCell ref="AG21:AG22"/>
    <mergeCell ref="AH21:AH22"/>
    <mergeCell ref="AI21:AI22"/>
    <mergeCell ref="AJ21:AJ22"/>
    <mergeCell ref="V21:V22"/>
    <mergeCell ref="W21:W22"/>
    <mergeCell ref="Y21:Y22"/>
    <mergeCell ref="Z21:Z22"/>
    <mergeCell ref="AA21:AA22"/>
    <mergeCell ref="AB21:AB22"/>
    <mergeCell ref="AC21:AC22"/>
    <mergeCell ref="Y12:Y13"/>
    <mergeCell ref="Z12:Z13"/>
    <mergeCell ref="D14:W14"/>
    <mergeCell ref="AH17:AH18"/>
    <mergeCell ref="AI17:AI18"/>
    <mergeCell ref="Y7:AJ7"/>
    <mergeCell ref="Y8:AJ10"/>
    <mergeCell ref="AC17:AC18"/>
    <mergeCell ref="AD17:AD18"/>
    <mergeCell ref="AE17:AE18"/>
    <mergeCell ref="AF17:AF18"/>
    <mergeCell ref="AG17:AG18"/>
    <mergeCell ref="AJ17:AJ18"/>
    <mergeCell ref="D17:G18"/>
    <mergeCell ref="V17:V18"/>
    <mergeCell ref="W17:W18"/>
    <mergeCell ref="Y17:Y18"/>
    <mergeCell ref="Z17:Z18"/>
    <mergeCell ref="AA17:AA18"/>
    <mergeCell ref="AB17:AB18"/>
    <mergeCell ref="U3:W3"/>
    <mergeCell ref="C1:T2"/>
    <mergeCell ref="U1:W1"/>
    <mergeCell ref="Y1:AH6"/>
    <mergeCell ref="AI1:AJ1"/>
    <mergeCell ref="U2:W2"/>
    <mergeCell ref="AI2:AJ2"/>
    <mergeCell ref="AI3:AJ6"/>
    <mergeCell ref="A8:M8"/>
    <mergeCell ref="D4:T6"/>
    <mergeCell ref="U4:V4"/>
    <mergeCell ref="U5:V5"/>
    <mergeCell ref="U6:V6"/>
    <mergeCell ref="A7:M7"/>
    <mergeCell ref="N7:W7"/>
    <mergeCell ref="N8:W8"/>
    <mergeCell ref="B27:B28"/>
    <mergeCell ref="C27:C28"/>
    <mergeCell ref="B24:B25"/>
    <mergeCell ref="B29:B30"/>
    <mergeCell ref="C29:C30"/>
    <mergeCell ref="D29:G30"/>
    <mergeCell ref="B31:B32"/>
    <mergeCell ref="C31:C32"/>
    <mergeCell ref="A24:A32"/>
    <mergeCell ref="C24:C25"/>
    <mergeCell ref="D24:D25"/>
    <mergeCell ref="E24:E25"/>
    <mergeCell ref="F24:F25"/>
    <mergeCell ref="G24:G25"/>
    <mergeCell ref="D27:G28"/>
    <mergeCell ref="D31:G32"/>
    <mergeCell ref="D26:W26"/>
    <mergeCell ref="B19:B20"/>
    <mergeCell ref="C19:C20"/>
    <mergeCell ref="D19:G20"/>
    <mergeCell ref="B21:B22"/>
    <mergeCell ref="C21:C22"/>
    <mergeCell ref="D21:G22"/>
    <mergeCell ref="A1:B6"/>
    <mergeCell ref="C4:C6"/>
    <mergeCell ref="A12:A22"/>
    <mergeCell ref="B12:B13"/>
    <mergeCell ref="C12:C13"/>
    <mergeCell ref="D12:D13"/>
    <mergeCell ref="E12:E13"/>
    <mergeCell ref="C3:T3"/>
    <mergeCell ref="A9:M9"/>
    <mergeCell ref="N9:W9"/>
    <mergeCell ref="A10:M10"/>
    <mergeCell ref="N10:W10"/>
    <mergeCell ref="F12:F13"/>
    <mergeCell ref="G12:G13"/>
    <mergeCell ref="V12:V13"/>
    <mergeCell ref="W12:W13"/>
    <mergeCell ref="B17:B18"/>
    <mergeCell ref="C17:C18"/>
    <mergeCell ref="AI15:AI16"/>
    <mergeCell ref="AJ15:AJ16"/>
    <mergeCell ref="AA12:AA13"/>
    <mergeCell ref="AC15:AC16"/>
    <mergeCell ref="AD15:AD16"/>
    <mergeCell ref="AE15:AE16"/>
    <mergeCell ref="AF15:AF16"/>
    <mergeCell ref="AG15:AG16"/>
    <mergeCell ref="AH15:AH16"/>
    <mergeCell ref="AA15:AA16"/>
    <mergeCell ref="AB15:AB16"/>
    <mergeCell ref="B15:B16"/>
    <mergeCell ref="C15:C16"/>
    <mergeCell ref="D15:G16"/>
    <mergeCell ref="V15:V16"/>
    <mergeCell ref="W15:W16"/>
    <mergeCell ref="Y15:Y16"/>
    <mergeCell ref="Z15:Z16"/>
    <mergeCell ref="AI12:AI13"/>
    <mergeCell ref="AJ12:AJ13"/>
    <mergeCell ref="AB12:AB13"/>
    <mergeCell ref="AC12:AC13"/>
    <mergeCell ref="AD12:AD13"/>
    <mergeCell ref="AE12:AE13"/>
    <mergeCell ref="AF12:AF13"/>
    <mergeCell ref="AG12:AG13"/>
    <mergeCell ref="AH12:AH13"/>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election sqref="A1:S1"/>
    </sheetView>
  </sheetViews>
  <sheetFormatPr baseColWidth="10" defaultColWidth="14.42578125" defaultRowHeight="15" customHeight="1"/>
  <cols>
    <col min="1" max="1" width="18.7109375" customWidth="1"/>
    <col min="2" max="2" width="19.42578125" customWidth="1"/>
    <col min="3" max="3" width="22.7109375" customWidth="1"/>
    <col min="4" max="5" width="11.42578125" customWidth="1"/>
    <col min="6" max="6" width="19.42578125" customWidth="1"/>
    <col min="7" max="7" width="11.42578125" customWidth="1"/>
    <col min="8" max="8" width="7.140625" customWidth="1"/>
    <col min="9" max="23" width="11.42578125" customWidth="1"/>
    <col min="24" max="24" width="4" customWidth="1"/>
    <col min="25" max="29" width="11.42578125" customWidth="1"/>
    <col min="30" max="30" width="68.7109375" customWidth="1"/>
    <col min="31" max="31" width="74.42578125" customWidth="1"/>
    <col min="32" max="32" width="49.5703125" customWidth="1"/>
    <col min="33" max="33" width="93.42578125" customWidth="1"/>
    <col min="34" max="34" width="107.5703125" customWidth="1"/>
    <col min="35" max="36" width="11.42578125" customWidth="1"/>
  </cols>
  <sheetData>
    <row r="1" spans="1:36" ht="23.25" customHeight="1">
      <c r="A1" s="1512"/>
      <c r="B1" s="1014"/>
      <c r="C1" s="1085" t="s">
        <v>146</v>
      </c>
      <c r="D1" s="1013"/>
      <c r="E1" s="1013"/>
      <c r="F1" s="1013"/>
      <c r="G1" s="1013"/>
      <c r="H1" s="1013"/>
      <c r="I1" s="1013"/>
      <c r="J1" s="1013"/>
      <c r="K1" s="1013"/>
      <c r="L1" s="1013"/>
      <c r="M1" s="1013"/>
      <c r="N1" s="1013"/>
      <c r="O1" s="1013"/>
      <c r="P1" s="1013"/>
      <c r="Q1" s="1013"/>
      <c r="R1" s="1013"/>
      <c r="S1" s="1013"/>
      <c r="T1" s="1014"/>
      <c r="U1" s="1086" t="s">
        <v>147</v>
      </c>
      <c r="V1" s="1010"/>
      <c r="W1" s="1011"/>
      <c r="X1" s="125"/>
      <c r="Y1" s="1087" t="s">
        <v>818</v>
      </c>
      <c r="Z1" s="1013"/>
      <c r="AA1" s="1013"/>
      <c r="AB1" s="1013"/>
      <c r="AC1" s="1013"/>
      <c r="AD1" s="1013"/>
      <c r="AE1" s="1013"/>
      <c r="AF1" s="1013"/>
      <c r="AG1" s="1013"/>
      <c r="AH1" s="1014"/>
      <c r="AI1" s="1086" t="s">
        <v>147</v>
      </c>
      <c r="AJ1" s="1011"/>
    </row>
    <row r="2" spans="1:36" ht="23.25" customHeight="1">
      <c r="A2" s="1019"/>
      <c r="B2" s="1021"/>
      <c r="C2" s="1019"/>
      <c r="D2" s="1020"/>
      <c r="E2" s="1020"/>
      <c r="F2" s="1020"/>
      <c r="G2" s="1020"/>
      <c r="H2" s="1020"/>
      <c r="I2" s="1020"/>
      <c r="J2" s="1020"/>
      <c r="K2" s="1020"/>
      <c r="L2" s="1020"/>
      <c r="M2" s="1020"/>
      <c r="N2" s="1020"/>
      <c r="O2" s="1020"/>
      <c r="P2" s="1020"/>
      <c r="Q2" s="1020"/>
      <c r="R2" s="1020"/>
      <c r="S2" s="1020"/>
      <c r="T2" s="1021"/>
      <c r="U2" s="1088" t="s">
        <v>149</v>
      </c>
      <c r="V2" s="1010"/>
      <c r="W2" s="1011"/>
      <c r="X2" s="125"/>
      <c r="Y2" s="1019"/>
      <c r="Z2" s="1020"/>
      <c r="AA2" s="1020"/>
      <c r="AB2" s="1020"/>
      <c r="AC2" s="1020"/>
      <c r="AD2" s="1020"/>
      <c r="AE2" s="1020"/>
      <c r="AF2" s="1020"/>
      <c r="AG2" s="1020"/>
      <c r="AH2" s="1021"/>
      <c r="AI2" s="1089" t="s">
        <v>149</v>
      </c>
      <c r="AJ2" s="1011"/>
    </row>
    <row r="3" spans="1:36" ht="23.25" customHeight="1">
      <c r="A3" s="1019"/>
      <c r="B3" s="1021"/>
      <c r="C3" s="1424" t="s">
        <v>150</v>
      </c>
      <c r="D3" s="1016"/>
      <c r="E3" s="1016"/>
      <c r="F3" s="1016"/>
      <c r="G3" s="1016"/>
      <c r="H3" s="1016"/>
      <c r="I3" s="1016"/>
      <c r="J3" s="1016"/>
      <c r="K3" s="1016"/>
      <c r="L3" s="1016"/>
      <c r="M3" s="1016"/>
      <c r="N3" s="1016"/>
      <c r="O3" s="1016"/>
      <c r="P3" s="1016"/>
      <c r="Q3" s="1016"/>
      <c r="R3" s="1016"/>
      <c r="S3" s="1016"/>
      <c r="T3" s="1017"/>
      <c r="U3" s="1425">
        <v>43654</v>
      </c>
      <c r="V3" s="1010"/>
      <c r="W3" s="1011"/>
      <c r="X3" s="125"/>
      <c r="Y3" s="1019"/>
      <c r="Z3" s="1020"/>
      <c r="AA3" s="1020"/>
      <c r="AB3" s="1020"/>
      <c r="AC3" s="1020"/>
      <c r="AD3" s="1020"/>
      <c r="AE3" s="1020"/>
      <c r="AF3" s="1020"/>
      <c r="AG3" s="1020"/>
      <c r="AH3" s="1021"/>
      <c r="AI3" s="1426">
        <f>+U3</f>
        <v>43654</v>
      </c>
      <c r="AJ3" s="1014"/>
    </row>
    <row r="4" spans="1:36" ht="23.25" customHeight="1">
      <c r="A4" s="1019"/>
      <c r="B4" s="1021"/>
      <c r="C4" s="1099" t="s">
        <v>151</v>
      </c>
      <c r="D4" s="1094" t="s">
        <v>133</v>
      </c>
      <c r="E4" s="1013"/>
      <c r="F4" s="1013"/>
      <c r="G4" s="1013"/>
      <c r="H4" s="1013"/>
      <c r="I4" s="1013"/>
      <c r="J4" s="1013"/>
      <c r="K4" s="1013"/>
      <c r="L4" s="1013"/>
      <c r="M4" s="1013"/>
      <c r="N4" s="1013"/>
      <c r="O4" s="1013"/>
      <c r="P4" s="1013"/>
      <c r="Q4" s="1013"/>
      <c r="R4" s="1013"/>
      <c r="S4" s="1013"/>
      <c r="T4" s="1014"/>
      <c r="U4" s="1138" t="s">
        <v>70</v>
      </c>
      <c r="V4" s="1011"/>
      <c r="W4" s="699">
        <v>4.3700000000000003E-2</v>
      </c>
      <c r="X4" s="107"/>
      <c r="Y4" s="1019"/>
      <c r="Z4" s="1020"/>
      <c r="AA4" s="1020"/>
      <c r="AB4" s="1020"/>
      <c r="AC4" s="1020"/>
      <c r="AD4" s="1020"/>
      <c r="AE4" s="1020"/>
      <c r="AF4" s="1020"/>
      <c r="AG4" s="1020"/>
      <c r="AH4" s="1021"/>
      <c r="AI4" s="1019"/>
      <c r="AJ4" s="1021"/>
    </row>
    <row r="5" spans="1:36" ht="23.25" customHeight="1">
      <c r="A5" s="1019"/>
      <c r="B5" s="1021"/>
      <c r="C5" s="1018"/>
      <c r="D5" s="1019"/>
      <c r="E5" s="1020"/>
      <c r="F5" s="1020"/>
      <c r="G5" s="1020"/>
      <c r="H5" s="1020"/>
      <c r="I5" s="1020"/>
      <c r="J5" s="1020"/>
      <c r="K5" s="1020"/>
      <c r="L5" s="1020"/>
      <c r="M5" s="1020"/>
      <c r="N5" s="1020"/>
      <c r="O5" s="1020"/>
      <c r="P5" s="1020"/>
      <c r="Q5" s="1020"/>
      <c r="R5" s="1020"/>
      <c r="S5" s="1020"/>
      <c r="T5" s="1021"/>
      <c r="U5" s="1427" t="s">
        <v>152</v>
      </c>
      <c r="V5" s="1011"/>
      <c r="W5" s="534">
        <f>+W12+W22+W32</f>
        <v>0</v>
      </c>
      <c r="X5" s="107"/>
      <c r="Y5" s="1019"/>
      <c r="Z5" s="1020"/>
      <c r="AA5" s="1020"/>
      <c r="AB5" s="1020"/>
      <c r="AC5" s="1020"/>
      <c r="AD5" s="1020"/>
      <c r="AE5" s="1020"/>
      <c r="AF5" s="1020"/>
      <c r="AG5" s="1020"/>
      <c r="AH5" s="1021"/>
      <c r="AI5" s="1019"/>
      <c r="AJ5" s="1021"/>
    </row>
    <row r="6" spans="1:36" ht="23.25" customHeight="1">
      <c r="A6" s="1015"/>
      <c r="B6" s="1017"/>
      <c r="C6" s="1008"/>
      <c r="D6" s="1015"/>
      <c r="E6" s="1016"/>
      <c r="F6" s="1016"/>
      <c r="G6" s="1016"/>
      <c r="H6" s="1016"/>
      <c r="I6" s="1016"/>
      <c r="J6" s="1016"/>
      <c r="K6" s="1016"/>
      <c r="L6" s="1016"/>
      <c r="M6" s="1016"/>
      <c r="N6" s="1016"/>
      <c r="O6" s="1016"/>
      <c r="P6" s="1016"/>
      <c r="Q6" s="1016"/>
      <c r="R6" s="1016"/>
      <c r="S6" s="1016"/>
      <c r="T6" s="1017"/>
      <c r="U6" s="1138" t="s">
        <v>153</v>
      </c>
      <c r="V6" s="1011"/>
      <c r="W6" s="700">
        <f>+W5*W4</f>
        <v>0</v>
      </c>
      <c r="X6" s="107"/>
      <c r="Y6" s="1015"/>
      <c r="Z6" s="1016"/>
      <c r="AA6" s="1016"/>
      <c r="AB6" s="1016"/>
      <c r="AC6" s="1016"/>
      <c r="AD6" s="1016"/>
      <c r="AE6" s="1016"/>
      <c r="AF6" s="1016"/>
      <c r="AG6" s="1016"/>
      <c r="AH6" s="1017"/>
      <c r="AI6" s="1015"/>
      <c r="AJ6" s="1017"/>
    </row>
    <row r="7" spans="1:36" ht="18.75">
      <c r="A7" s="1567" t="s">
        <v>154</v>
      </c>
      <c r="B7" s="1010"/>
      <c r="C7" s="1010"/>
      <c r="D7" s="1010"/>
      <c r="E7" s="1010"/>
      <c r="F7" s="1010"/>
      <c r="G7" s="1010"/>
      <c r="H7" s="1010"/>
      <c r="I7" s="1010"/>
      <c r="J7" s="1010"/>
      <c r="K7" s="1010"/>
      <c r="L7" s="1010"/>
      <c r="M7" s="1011"/>
      <c r="N7" s="1567" t="s">
        <v>155</v>
      </c>
      <c r="O7" s="1010"/>
      <c r="P7" s="1010"/>
      <c r="Q7" s="1010"/>
      <c r="R7" s="1010"/>
      <c r="S7" s="1010"/>
      <c r="T7" s="1010"/>
      <c r="U7" s="1010"/>
      <c r="V7" s="1010"/>
      <c r="W7" s="1011"/>
      <c r="X7" s="894"/>
      <c r="Y7" s="895"/>
      <c r="Z7" s="895"/>
      <c r="AA7" s="895"/>
      <c r="AB7" s="895"/>
      <c r="AC7" s="895"/>
      <c r="AD7" s="895"/>
      <c r="AE7" s="895"/>
      <c r="AF7" s="895"/>
      <c r="AG7" s="895"/>
      <c r="AH7" s="895"/>
      <c r="AI7" s="895"/>
      <c r="AJ7" s="895"/>
    </row>
    <row r="8" spans="1:36" ht="38.25" customHeight="1">
      <c r="A8" s="1100" t="s">
        <v>3153</v>
      </c>
      <c r="B8" s="1010"/>
      <c r="C8" s="1010"/>
      <c r="D8" s="1010"/>
      <c r="E8" s="1010"/>
      <c r="F8" s="1010"/>
      <c r="G8" s="1010"/>
      <c r="H8" s="1010"/>
      <c r="I8" s="1010"/>
      <c r="J8" s="1010"/>
      <c r="K8" s="1010"/>
      <c r="L8" s="1010"/>
      <c r="M8" s="1011"/>
      <c r="N8" s="1100" t="s">
        <v>3753</v>
      </c>
      <c r="O8" s="1010"/>
      <c r="P8" s="1010"/>
      <c r="Q8" s="1010"/>
      <c r="R8" s="1010"/>
      <c r="S8" s="1010"/>
      <c r="T8" s="1010"/>
      <c r="U8" s="1010"/>
      <c r="V8" s="1010"/>
      <c r="W8" s="1011"/>
      <c r="X8" s="896"/>
      <c r="Y8" s="895"/>
      <c r="Z8" s="895"/>
      <c r="AA8" s="895"/>
      <c r="AB8" s="895"/>
      <c r="AC8" s="895"/>
      <c r="AD8" s="895"/>
      <c r="AE8" s="895"/>
      <c r="AF8" s="895"/>
      <c r="AG8" s="895"/>
      <c r="AH8" s="895"/>
      <c r="AI8" s="895"/>
      <c r="AJ8" s="895"/>
    </row>
    <row r="9" spans="1:36" ht="18.75">
      <c r="A9" s="1567" t="s">
        <v>71</v>
      </c>
      <c r="B9" s="1010"/>
      <c r="C9" s="1010"/>
      <c r="D9" s="1010"/>
      <c r="E9" s="1010"/>
      <c r="F9" s="1010"/>
      <c r="G9" s="1010"/>
      <c r="H9" s="1010"/>
      <c r="I9" s="1010"/>
      <c r="J9" s="1010"/>
      <c r="K9" s="1010"/>
      <c r="L9" s="1010"/>
      <c r="M9" s="1011"/>
      <c r="N9" s="1567" t="s">
        <v>821</v>
      </c>
      <c r="O9" s="1010"/>
      <c r="P9" s="1010"/>
      <c r="Q9" s="1010"/>
      <c r="R9" s="1010"/>
      <c r="S9" s="1010"/>
      <c r="T9" s="1010"/>
      <c r="U9" s="1010"/>
      <c r="V9" s="1010"/>
      <c r="W9" s="1011"/>
      <c r="X9" s="894"/>
      <c r="Y9" s="895"/>
      <c r="Z9" s="895"/>
      <c r="AA9" s="895"/>
      <c r="AB9" s="895"/>
      <c r="AC9" s="895"/>
      <c r="AD9" s="895"/>
      <c r="AE9" s="895"/>
      <c r="AF9" s="895"/>
      <c r="AG9" s="895"/>
      <c r="AH9" s="895"/>
      <c r="AI9" s="895"/>
      <c r="AJ9" s="895"/>
    </row>
    <row r="10" spans="1:36" ht="36.75" customHeight="1">
      <c r="A10" s="1100" t="s">
        <v>3756</v>
      </c>
      <c r="B10" s="1010"/>
      <c r="C10" s="1010"/>
      <c r="D10" s="1010"/>
      <c r="E10" s="1010"/>
      <c r="F10" s="1010"/>
      <c r="G10" s="1010"/>
      <c r="H10" s="1010"/>
      <c r="I10" s="1010"/>
      <c r="J10" s="1010"/>
      <c r="K10" s="1010"/>
      <c r="L10" s="1010"/>
      <c r="M10" s="1011"/>
      <c r="N10" s="1100" t="s">
        <v>3757</v>
      </c>
      <c r="O10" s="1010"/>
      <c r="P10" s="1010"/>
      <c r="Q10" s="1010"/>
      <c r="R10" s="1010"/>
      <c r="S10" s="1010"/>
      <c r="T10" s="1010"/>
      <c r="U10" s="1010"/>
      <c r="V10" s="1010"/>
      <c r="W10" s="1011"/>
      <c r="X10" s="896"/>
      <c r="Y10" s="895"/>
      <c r="Z10" s="895"/>
      <c r="AA10" s="895"/>
      <c r="AB10" s="895"/>
      <c r="AC10" s="895"/>
      <c r="AD10" s="895"/>
      <c r="AE10" s="895"/>
      <c r="AF10" s="895"/>
      <c r="AG10" s="895"/>
      <c r="AH10" s="895"/>
      <c r="AI10" s="895"/>
      <c r="AJ10" s="895"/>
    </row>
    <row r="11" spans="1:36" ht="27.75" customHeight="1">
      <c r="A11" s="897" t="s">
        <v>2</v>
      </c>
      <c r="B11" s="39" t="s">
        <v>824</v>
      </c>
      <c r="C11" s="39" t="s">
        <v>1421</v>
      </c>
      <c r="D11" s="897" t="s">
        <v>825</v>
      </c>
      <c r="E11" s="897" t="s">
        <v>4</v>
      </c>
      <c r="F11" s="897" t="s">
        <v>5</v>
      </c>
      <c r="G11" s="898" t="s">
        <v>6</v>
      </c>
      <c r="H11" s="897" t="s">
        <v>53</v>
      </c>
      <c r="I11" s="897" t="s">
        <v>54</v>
      </c>
      <c r="J11" s="897" t="s">
        <v>55</v>
      </c>
      <c r="K11" s="897" t="s">
        <v>56</v>
      </c>
      <c r="L11" s="897" t="s">
        <v>57</v>
      </c>
      <c r="M11" s="897" t="s">
        <v>58</v>
      </c>
      <c r="N11" s="897" t="s">
        <v>59</v>
      </c>
      <c r="O11" s="897" t="s">
        <v>60</v>
      </c>
      <c r="P11" s="897" t="s">
        <v>61</v>
      </c>
      <c r="Q11" s="897" t="s">
        <v>62</v>
      </c>
      <c r="R11" s="897" t="s">
        <v>63</v>
      </c>
      <c r="S11" s="897" t="s">
        <v>64</v>
      </c>
      <c r="T11" s="897" t="s">
        <v>65</v>
      </c>
      <c r="U11" s="897" t="s">
        <v>66</v>
      </c>
      <c r="V11" s="898" t="s">
        <v>52</v>
      </c>
      <c r="W11" s="899" t="s">
        <v>162</v>
      </c>
      <c r="X11" s="895"/>
      <c r="Y11" s="900" t="s">
        <v>163</v>
      </c>
      <c r="Z11" s="900" t="s">
        <v>164</v>
      </c>
      <c r="AA11" s="900" t="s">
        <v>165</v>
      </c>
      <c r="AB11" s="900" t="s">
        <v>166</v>
      </c>
      <c r="AC11" s="900" t="s">
        <v>167</v>
      </c>
      <c r="AD11" s="900" t="s">
        <v>168</v>
      </c>
      <c r="AE11" s="900" t="s">
        <v>169</v>
      </c>
      <c r="AF11" s="900" t="s">
        <v>170</v>
      </c>
      <c r="AG11" s="900" t="s">
        <v>171</v>
      </c>
      <c r="AH11" s="900" t="s">
        <v>172</v>
      </c>
      <c r="AI11" s="900" t="s">
        <v>173</v>
      </c>
      <c r="AJ11" s="900" t="s">
        <v>174</v>
      </c>
    </row>
    <row r="12" spans="1:36" ht="43.5" customHeight="1">
      <c r="A12" s="1046" t="s">
        <v>3761</v>
      </c>
      <c r="B12" s="1064"/>
      <c r="C12" s="1046" t="s">
        <v>2567</v>
      </c>
      <c r="D12" s="1067" t="s">
        <v>3762</v>
      </c>
      <c r="E12" s="1067">
        <v>100</v>
      </c>
      <c r="F12" s="1067" t="s">
        <v>3763</v>
      </c>
      <c r="G12" s="1067" t="s">
        <v>179</v>
      </c>
      <c r="H12" s="663" t="s">
        <v>68</v>
      </c>
      <c r="I12" s="664">
        <v>0</v>
      </c>
      <c r="J12" s="664">
        <v>0</v>
      </c>
      <c r="K12" s="664">
        <v>0</v>
      </c>
      <c r="L12" s="664">
        <v>0</v>
      </c>
      <c r="M12" s="664">
        <v>0</v>
      </c>
      <c r="N12" s="664">
        <v>0.3</v>
      </c>
      <c r="O12" s="664">
        <v>0</v>
      </c>
      <c r="P12" s="664">
        <v>0.2</v>
      </c>
      <c r="Q12" s="664">
        <v>0</v>
      </c>
      <c r="R12" s="664">
        <v>0</v>
      </c>
      <c r="S12" s="664">
        <v>0.4</v>
      </c>
      <c r="T12" s="664">
        <v>0.1</v>
      </c>
      <c r="U12" s="901">
        <f t="shared" ref="U12:U13" si="0">SUM(I12:T12)</f>
        <v>1</v>
      </c>
      <c r="V12" s="1314">
        <v>1</v>
      </c>
      <c r="W12" s="1568">
        <v>0</v>
      </c>
      <c r="X12" s="895"/>
      <c r="Y12" s="1325">
        <v>0</v>
      </c>
      <c r="Z12" s="1325">
        <v>0</v>
      </c>
      <c r="AA12" s="1325">
        <v>0</v>
      </c>
      <c r="AB12" s="1325">
        <v>0</v>
      </c>
      <c r="AC12" s="1325">
        <v>0</v>
      </c>
      <c r="AD12" s="1325" t="s">
        <v>3772</v>
      </c>
      <c r="AE12" s="1067" t="s">
        <v>3774</v>
      </c>
      <c r="AF12" s="1325">
        <v>0</v>
      </c>
      <c r="AG12" s="1325">
        <v>0</v>
      </c>
      <c r="AH12" s="1325">
        <v>0</v>
      </c>
      <c r="AI12" s="1325">
        <v>0</v>
      </c>
      <c r="AJ12" s="1325">
        <v>0</v>
      </c>
    </row>
    <row r="13" spans="1:36" ht="36.75" customHeight="1">
      <c r="A13" s="1018"/>
      <c r="B13" s="1008"/>
      <c r="C13" s="1008"/>
      <c r="D13" s="1008"/>
      <c r="E13" s="1008"/>
      <c r="F13" s="1008"/>
      <c r="G13" s="1008"/>
      <c r="H13" s="902" t="s">
        <v>69</v>
      </c>
      <c r="I13" s="903">
        <v>0</v>
      </c>
      <c r="J13" s="903">
        <v>0</v>
      </c>
      <c r="K13" s="903">
        <v>0</v>
      </c>
      <c r="L13" s="903">
        <v>0</v>
      </c>
      <c r="M13" s="903">
        <v>0</v>
      </c>
      <c r="N13" s="903">
        <v>0.3</v>
      </c>
      <c r="O13" s="903">
        <v>0</v>
      </c>
      <c r="P13" s="903">
        <v>0.2</v>
      </c>
      <c r="Q13" s="912">
        <v>0</v>
      </c>
      <c r="R13" s="912">
        <v>0</v>
      </c>
      <c r="S13" s="903">
        <v>0.4</v>
      </c>
      <c r="T13" s="903">
        <v>0.1</v>
      </c>
      <c r="U13" s="913">
        <f t="shared" si="0"/>
        <v>1</v>
      </c>
      <c r="V13" s="1008"/>
      <c r="W13" s="1008"/>
      <c r="X13" s="895"/>
      <c r="Y13" s="1008"/>
      <c r="Z13" s="1008"/>
      <c r="AA13" s="1008"/>
      <c r="AB13" s="1008"/>
      <c r="AC13" s="1008"/>
      <c r="AD13" s="1008"/>
      <c r="AE13" s="1008"/>
      <c r="AF13" s="1008"/>
      <c r="AG13" s="1008"/>
      <c r="AH13" s="1008"/>
      <c r="AI13" s="1008"/>
      <c r="AJ13" s="1008"/>
    </row>
    <row r="14" spans="1:36">
      <c r="A14" s="1018"/>
      <c r="B14" s="914"/>
      <c r="C14" s="915"/>
      <c r="D14" s="1569" t="s">
        <v>30</v>
      </c>
      <c r="E14" s="1010"/>
      <c r="F14" s="1010"/>
      <c r="G14" s="1010"/>
      <c r="H14" s="1010"/>
      <c r="I14" s="1010"/>
      <c r="J14" s="1010"/>
      <c r="K14" s="1010"/>
      <c r="L14" s="1010"/>
      <c r="M14" s="1010"/>
      <c r="N14" s="1010"/>
      <c r="O14" s="1010"/>
      <c r="P14" s="1010"/>
      <c r="Q14" s="1010"/>
      <c r="R14" s="1010"/>
      <c r="S14" s="1010"/>
      <c r="T14" s="1010"/>
      <c r="U14" s="1010"/>
      <c r="V14" s="1010"/>
      <c r="W14" s="1010"/>
      <c r="X14" s="895"/>
      <c r="Y14" s="895"/>
      <c r="Z14" s="895"/>
      <c r="AA14" s="895"/>
      <c r="AB14" s="895"/>
      <c r="AC14" s="895"/>
      <c r="AD14" s="895"/>
      <c r="AE14" s="895"/>
      <c r="AF14" s="895"/>
      <c r="AG14" s="895"/>
      <c r="AH14" s="895"/>
      <c r="AI14" s="895"/>
      <c r="AJ14" s="916"/>
    </row>
    <row r="15" spans="1:36" ht="33.75" customHeight="1">
      <c r="A15" s="1018"/>
      <c r="B15" s="1064"/>
      <c r="C15" s="1046" t="s">
        <v>2567</v>
      </c>
      <c r="D15" s="1566" t="s">
        <v>3818</v>
      </c>
      <c r="E15" s="1013"/>
      <c r="F15" s="1013"/>
      <c r="G15" s="1014"/>
      <c r="H15" s="917" t="s">
        <v>68</v>
      </c>
      <c r="I15" s="918">
        <v>0</v>
      </c>
      <c r="J15" s="918">
        <v>0</v>
      </c>
      <c r="K15" s="918">
        <v>0</v>
      </c>
      <c r="L15" s="918">
        <v>0</v>
      </c>
      <c r="M15" s="918">
        <v>0</v>
      </c>
      <c r="N15" s="918">
        <v>0.2</v>
      </c>
      <c r="O15" s="918">
        <v>0</v>
      </c>
      <c r="P15" s="918">
        <v>0.2</v>
      </c>
      <c r="Q15" s="918">
        <v>0</v>
      </c>
      <c r="R15" s="918">
        <v>0</v>
      </c>
      <c r="S15" s="918">
        <v>0.4</v>
      </c>
      <c r="T15" s="918">
        <v>0.2</v>
      </c>
      <c r="U15" s="901">
        <f t="shared" ref="U15:U24" si="1">SUM(I15:T15)</f>
        <v>1</v>
      </c>
      <c r="V15" s="1314">
        <v>0.3</v>
      </c>
      <c r="W15" s="1570">
        <v>0</v>
      </c>
      <c r="X15" s="895"/>
      <c r="Y15" s="1064">
        <v>0</v>
      </c>
      <c r="Z15" s="1064">
        <v>0</v>
      </c>
      <c r="AA15" s="1064">
        <v>0</v>
      </c>
      <c r="AB15" s="1064">
        <v>0</v>
      </c>
      <c r="AC15" s="1064">
        <v>0</v>
      </c>
      <c r="AD15" s="1081" t="s">
        <v>3825</v>
      </c>
      <c r="AE15" s="1046" t="s">
        <v>3826</v>
      </c>
      <c r="AF15" s="1064">
        <v>0</v>
      </c>
      <c r="AG15" s="1064" t="s">
        <v>3827</v>
      </c>
      <c r="AH15" s="1064">
        <v>0</v>
      </c>
      <c r="AI15" s="1064">
        <v>0</v>
      </c>
      <c r="AJ15" s="1064">
        <v>0</v>
      </c>
    </row>
    <row r="16" spans="1:36" ht="33.75" customHeight="1">
      <c r="A16" s="1018"/>
      <c r="B16" s="1008"/>
      <c r="C16" s="1008"/>
      <c r="D16" s="1015"/>
      <c r="E16" s="1016"/>
      <c r="F16" s="1016"/>
      <c r="G16" s="1017"/>
      <c r="H16" s="685" t="s">
        <v>69</v>
      </c>
      <c r="I16" s="919">
        <v>0</v>
      </c>
      <c r="J16" s="919">
        <v>0</v>
      </c>
      <c r="K16" s="919">
        <v>0</v>
      </c>
      <c r="L16" s="919">
        <v>0</v>
      </c>
      <c r="M16" s="919">
        <v>0</v>
      </c>
      <c r="N16" s="919">
        <v>0.2</v>
      </c>
      <c r="O16" s="919">
        <v>0</v>
      </c>
      <c r="P16" s="919">
        <v>0.2</v>
      </c>
      <c r="Q16" s="920">
        <v>0</v>
      </c>
      <c r="R16" s="920">
        <v>0</v>
      </c>
      <c r="S16" s="919">
        <v>0.4</v>
      </c>
      <c r="T16" s="919">
        <v>0.2</v>
      </c>
      <c r="U16" s="913">
        <f t="shared" si="1"/>
        <v>1</v>
      </c>
      <c r="V16" s="1008"/>
      <c r="W16" s="1008"/>
      <c r="X16" s="895"/>
      <c r="Y16" s="1008"/>
      <c r="Z16" s="1008"/>
      <c r="AA16" s="1008"/>
      <c r="AB16" s="1008"/>
      <c r="AC16" s="1008"/>
      <c r="AD16" s="1008"/>
      <c r="AE16" s="1008"/>
      <c r="AF16" s="1008"/>
      <c r="AG16" s="1008"/>
      <c r="AH16" s="1008"/>
      <c r="AI16" s="1008"/>
      <c r="AJ16" s="1008"/>
    </row>
    <row r="17" spans="1:36" ht="26.25" customHeight="1">
      <c r="A17" s="1018"/>
      <c r="B17" s="1064"/>
      <c r="C17" s="1046" t="s">
        <v>2567</v>
      </c>
      <c r="D17" s="1566" t="s">
        <v>3828</v>
      </c>
      <c r="E17" s="1013"/>
      <c r="F17" s="1013"/>
      <c r="G17" s="1014"/>
      <c r="H17" s="917" t="s">
        <v>68</v>
      </c>
      <c r="I17" s="918">
        <v>0</v>
      </c>
      <c r="J17" s="918">
        <v>0</v>
      </c>
      <c r="K17" s="918">
        <v>0</v>
      </c>
      <c r="L17" s="918">
        <v>0</v>
      </c>
      <c r="M17" s="918">
        <v>0</v>
      </c>
      <c r="N17" s="918">
        <v>0.3</v>
      </c>
      <c r="O17" s="918">
        <v>0</v>
      </c>
      <c r="P17" s="918">
        <v>0.2</v>
      </c>
      <c r="Q17" s="918">
        <v>0</v>
      </c>
      <c r="R17" s="918">
        <v>0</v>
      </c>
      <c r="S17" s="918">
        <v>0.3</v>
      </c>
      <c r="T17" s="918">
        <v>0.2</v>
      </c>
      <c r="U17" s="901">
        <f t="shared" si="1"/>
        <v>1</v>
      </c>
      <c r="V17" s="1314">
        <v>0.15</v>
      </c>
      <c r="W17" s="1570">
        <v>0</v>
      </c>
      <c r="X17" s="895"/>
      <c r="Y17" s="1325">
        <v>0</v>
      </c>
      <c r="Z17" s="1325">
        <v>0</v>
      </c>
      <c r="AA17" s="1325">
        <v>0</v>
      </c>
      <c r="AB17" s="1325">
        <v>0</v>
      </c>
      <c r="AC17" s="1325">
        <v>0</v>
      </c>
      <c r="AD17" s="1082" t="s">
        <v>3829</v>
      </c>
      <c r="AE17" s="1067" t="s">
        <v>3830</v>
      </c>
      <c r="AF17" s="1046" t="s">
        <v>3826</v>
      </c>
      <c r="AG17" s="1325" t="s">
        <v>3831</v>
      </c>
      <c r="AH17" s="1325">
        <v>0</v>
      </c>
      <c r="AI17" s="1325">
        <v>0</v>
      </c>
      <c r="AJ17" s="1325">
        <v>0</v>
      </c>
    </row>
    <row r="18" spans="1:36" ht="27" customHeight="1">
      <c r="A18" s="1018"/>
      <c r="B18" s="1008"/>
      <c r="C18" s="1008"/>
      <c r="D18" s="1015"/>
      <c r="E18" s="1016"/>
      <c r="F18" s="1016"/>
      <c r="G18" s="1017"/>
      <c r="H18" s="685" t="s">
        <v>69</v>
      </c>
      <c r="I18" s="919">
        <v>0</v>
      </c>
      <c r="J18" s="919">
        <v>0</v>
      </c>
      <c r="K18" s="919">
        <v>0</v>
      </c>
      <c r="L18" s="919">
        <v>0</v>
      </c>
      <c r="M18" s="919">
        <v>0</v>
      </c>
      <c r="N18" s="919">
        <v>0.3</v>
      </c>
      <c r="O18" s="919">
        <v>0</v>
      </c>
      <c r="P18" s="919">
        <v>0.2</v>
      </c>
      <c r="Q18" s="919">
        <v>0.1</v>
      </c>
      <c r="R18" s="920">
        <v>0</v>
      </c>
      <c r="S18" s="919">
        <v>0.2</v>
      </c>
      <c r="T18" s="919">
        <v>0.2</v>
      </c>
      <c r="U18" s="913">
        <f t="shared" si="1"/>
        <v>1</v>
      </c>
      <c r="V18" s="1008"/>
      <c r="W18" s="1008"/>
      <c r="X18" s="895"/>
      <c r="Y18" s="1008"/>
      <c r="Z18" s="1008"/>
      <c r="AA18" s="1008"/>
      <c r="AB18" s="1008"/>
      <c r="AC18" s="1008"/>
      <c r="AD18" s="1008"/>
      <c r="AE18" s="1008"/>
      <c r="AF18" s="1008"/>
      <c r="AG18" s="1008"/>
      <c r="AH18" s="1008"/>
      <c r="AI18" s="1008"/>
      <c r="AJ18" s="1008"/>
    </row>
    <row r="19" spans="1:36" ht="25.5" customHeight="1">
      <c r="A19" s="1018"/>
      <c r="B19" s="1064"/>
      <c r="C19" s="1046" t="s">
        <v>2567</v>
      </c>
      <c r="D19" s="1566" t="s">
        <v>3832</v>
      </c>
      <c r="E19" s="1013"/>
      <c r="F19" s="1013"/>
      <c r="G19" s="1014"/>
      <c r="H19" s="917" t="s">
        <v>68</v>
      </c>
      <c r="I19" s="918">
        <v>0</v>
      </c>
      <c r="J19" s="918">
        <v>0</v>
      </c>
      <c r="K19" s="918">
        <v>0</v>
      </c>
      <c r="L19" s="918">
        <v>0</v>
      </c>
      <c r="M19" s="918">
        <v>0</v>
      </c>
      <c r="N19" s="918">
        <v>0.7</v>
      </c>
      <c r="O19" s="918">
        <v>0</v>
      </c>
      <c r="P19" s="918">
        <v>0</v>
      </c>
      <c r="Q19" s="918">
        <v>0.2</v>
      </c>
      <c r="R19" s="918">
        <v>0</v>
      </c>
      <c r="S19" s="918">
        <v>0</v>
      </c>
      <c r="T19" s="918">
        <v>0.1</v>
      </c>
      <c r="U19" s="901">
        <f t="shared" si="1"/>
        <v>0.99999999999999989</v>
      </c>
      <c r="V19" s="1314">
        <v>0.05</v>
      </c>
      <c r="W19" s="1570">
        <v>0</v>
      </c>
      <c r="X19" s="895"/>
      <c r="Y19" s="1325" t="s">
        <v>163</v>
      </c>
      <c r="Z19" s="1325" t="s">
        <v>164</v>
      </c>
      <c r="AA19" s="1325" t="s">
        <v>165</v>
      </c>
      <c r="AB19" s="1325" t="s">
        <v>166</v>
      </c>
      <c r="AC19" s="1325" t="s">
        <v>167</v>
      </c>
      <c r="AD19" s="1082" t="s">
        <v>3833</v>
      </c>
      <c r="AE19" s="1325" t="s">
        <v>3834</v>
      </c>
      <c r="AF19" s="1325" t="s">
        <v>170</v>
      </c>
      <c r="AG19" s="1067" t="s">
        <v>3835</v>
      </c>
      <c r="AH19" s="1325" t="s">
        <v>172</v>
      </c>
      <c r="AI19" s="1325" t="s">
        <v>173</v>
      </c>
      <c r="AJ19" s="1325" t="s">
        <v>174</v>
      </c>
    </row>
    <row r="20" spans="1:36" ht="25.5" customHeight="1">
      <c r="A20" s="1018"/>
      <c r="B20" s="1008"/>
      <c r="C20" s="1008"/>
      <c r="D20" s="1015"/>
      <c r="E20" s="1016"/>
      <c r="F20" s="1016"/>
      <c r="G20" s="1017"/>
      <c r="H20" s="685" t="s">
        <v>69</v>
      </c>
      <c r="I20" s="919">
        <v>0</v>
      </c>
      <c r="J20" s="919">
        <v>0</v>
      </c>
      <c r="K20" s="919">
        <v>0</v>
      </c>
      <c r="L20" s="919">
        <v>0</v>
      </c>
      <c r="M20" s="919">
        <v>0</v>
      </c>
      <c r="N20" s="919">
        <v>0.7</v>
      </c>
      <c r="O20" s="919">
        <v>0</v>
      </c>
      <c r="P20" s="919">
        <v>0</v>
      </c>
      <c r="Q20" s="919">
        <v>0.2</v>
      </c>
      <c r="R20" s="920">
        <v>0</v>
      </c>
      <c r="S20" s="919"/>
      <c r="T20" s="919">
        <v>0.1</v>
      </c>
      <c r="U20" s="913">
        <f t="shared" si="1"/>
        <v>0.99999999999999989</v>
      </c>
      <c r="V20" s="1008"/>
      <c r="W20" s="1008"/>
      <c r="X20" s="895"/>
      <c r="Y20" s="1008"/>
      <c r="Z20" s="1008"/>
      <c r="AA20" s="1008"/>
      <c r="AB20" s="1008"/>
      <c r="AC20" s="1008"/>
      <c r="AD20" s="1008"/>
      <c r="AE20" s="1008"/>
      <c r="AF20" s="1008"/>
      <c r="AG20" s="1008"/>
      <c r="AH20" s="1008"/>
      <c r="AI20" s="1008"/>
      <c r="AJ20" s="1008"/>
    </row>
    <row r="21" spans="1:36" ht="26.25" customHeight="1">
      <c r="A21" s="1018"/>
      <c r="B21" s="1064"/>
      <c r="C21" s="1046" t="s">
        <v>2567</v>
      </c>
      <c r="D21" s="1566" t="s">
        <v>3836</v>
      </c>
      <c r="E21" s="1013"/>
      <c r="F21" s="1013"/>
      <c r="G21" s="1014"/>
      <c r="H21" s="917" t="s">
        <v>68</v>
      </c>
      <c r="I21" s="918">
        <v>0</v>
      </c>
      <c r="J21" s="918">
        <v>0</v>
      </c>
      <c r="K21" s="918">
        <v>0</v>
      </c>
      <c r="L21" s="918">
        <v>0</v>
      </c>
      <c r="M21" s="918">
        <v>0</v>
      </c>
      <c r="N21" s="918">
        <v>0.15</v>
      </c>
      <c r="O21" s="918">
        <v>0</v>
      </c>
      <c r="P21" s="918">
        <v>0.2</v>
      </c>
      <c r="Q21" s="918">
        <v>0</v>
      </c>
      <c r="R21" s="918">
        <v>0</v>
      </c>
      <c r="S21" s="918">
        <v>0.45</v>
      </c>
      <c r="T21" s="918">
        <v>0.2</v>
      </c>
      <c r="U21" s="901">
        <f t="shared" si="1"/>
        <v>1</v>
      </c>
      <c r="V21" s="1314">
        <v>0.1</v>
      </c>
      <c r="W21" s="1570">
        <v>0</v>
      </c>
      <c r="X21" s="895"/>
      <c r="Y21" s="1325">
        <v>0</v>
      </c>
      <c r="Z21" s="1325">
        <v>0</v>
      </c>
      <c r="AA21" s="1325">
        <v>0</v>
      </c>
      <c r="AB21" s="1325">
        <v>0</v>
      </c>
      <c r="AC21" s="1325">
        <v>0</v>
      </c>
      <c r="AD21" s="1082" t="s">
        <v>3837</v>
      </c>
      <c r="AE21" s="1067" t="s">
        <v>3838</v>
      </c>
      <c r="AF21" s="1325">
        <v>0</v>
      </c>
      <c r="AG21" s="1325" t="s">
        <v>3839</v>
      </c>
      <c r="AH21" s="1325">
        <v>0</v>
      </c>
      <c r="AI21" s="1325">
        <v>0</v>
      </c>
      <c r="AJ21" s="1325">
        <v>0</v>
      </c>
    </row>
    <row r="22" spans="1:36" ht="30" customHeight="1">
      <c r="A22" s="1018"/>
      <c r="B22" s="1008"/>
      <c r="C22" s="1008"/>
      <c r="D22" s="1015"/>
      <c r="E22" s="1016"/>
      <c r="F22" s="1016"/>
      <c r="G22" s="1017"/>
      <c r="H22" s="685" t="s">
        <v>69</v>
      </c>
      <c r="I22" s="919">
        <v>0</v>
      </c>
      <c r="J22" s="919">
        <v>0</v>
      </c>
      <c r="K22" s="919">
        <v>0</v>
      </c>
      <c r="L22" s="919">
        <v>0</v>
      </c>
      <c r="M22" s="919">
        <v>0</v>
      </c>
      <c r="N22" s="919">
        <v>0.15</v>
      </c>
      <c r="O22" s="919">
        <v>0</v>
      </c>
      <c r="P22" s="919">
        <v>0.2</v>
      </c>
      <c r="Q22" s="920">
        <v>0</v>
      </c>
      <c r="R22" s="920">
        <v>0</v>
      </c>
      <c r="S22" s="919">
        <v>0.45</v>
      </c>
      <c r="T22" s="919">
        <v>0.2</v>
      </c>
      <c r="U22" s="913">
        <f t="shared" si="1"/>
        <v>1</v>
      </c>
      <c r="V22" s="1008"/>
      <c r="W22" s="1008"/>
      <c r="X22" s="895"/>
      <c r="Y22" s="1008"/>
      <c r="Z22" s="1008"/>
      <c r="AA22" s="1008"/>
      <c r="AB22" s="1008"/>
      <c r="AC22" s="1008"/>
      <c r="AD22" s="1008"/>
      <c r="AE22" s="1008"/>
      <c r="AF22" s="1008"/>
      <c r="AG22" s="1008"/>
      <c r="AH22" s="1008"/>
      <c r="AI22" s="1008"/>
      <c r="AJ22" s="1008"/>
    </row>
    <row r="23" spans="1:36" ht="40.5" customHeight="1">
      <c r="A23" s="1018"/>
      <c r="B23" s="1064"/>
      <c r="C23" s="1046" t="s">
        <v>2567</v>
      </c>
      <c r="D23" s="1065" t="s">
        <v>3840</v>
      </c>
      <c r="E23" s="1013"/>
      <c r="F23" s="1013"/>
      <c r="G23" s="1014"/>
      <c r="H23" s="917" t="s">
        <v>68</v>
      </c>
      <c r="I23" s="918">
        <v>0</v>
      </c>
      <c r="J23" s="918">
        <v>0</v>
      </c>
      <c r="K23" s="918">
        <v>0</v>
      </c>
      <c r="L23" s="918">
        <v>0</v>
      </c>
      <c r="M23" s="918">
        <v>0</v>
      </c>
      <c r="N23" s="918">
        <v>0.6</v>
      </c>
      <c r="O23" s="918">
        <v>0</v>
      </c>
      <c r="P23" s="918">
        <v>0</v>
      </c>
      <c r="Q23" s="918">
        <v>0.3</v>
      </c>
      <c r="R23" s="918">
        <v>0</v>
      </c>
      <c r="S23" s="918">
        <v>0</v>
      </c>
      <c r="T23" s="918">
        <v>0.1</v>
      </c>
      <c r="U23" s="901">
        <f t="shared" si="1"/>
        <v>0.99999999999999989</v>
      </c>
      <c r="V23" s="1314">
        <v>0.1</v>
      </c>
      <c r="W23" s="1570">
        <v>0</v>
      </c>
      <c r="X23" s="895"/>
      <c r="Y23" s="1325" t="s">
        <v>3797</v>
      </c>
      <c r="Z23" s="1325" t="s">
        <v>3810</v>
      </c>
      <c r="AA23" s="1325" t="s">
        <v>3811</v>
      </c>
      <c r="AB23" s="1325" t="s">
        <v>3812</v>
      </c>
      <c r="AC23" s="1325">
        <v>0</v>
      </c>
      <c r="AD23" s="1082" t="s">
        <v>3841</v>
      </c>
      <c r="AE23" s="1067" t="s">
        <v>3842</v>
      </c>
      <c r="AF23" s="1067" t="s">
        <v>3843</v>
      </c>
      <c r="AG23" s="1067" t="s">
        <v>3844</v>
      </c>
      <c r="AH23" s="1325" t="s">
        <v>3845</v>
      </c>
      <c r="AI23" s="1325" t="s">
        <v>3846</v>
      </c>
      <c r="AJ23" s="1325" t="s">
        <v>3847</v>
      </c>
    </row>
    <row r="24" spans="1:36" ht="40.5" customHeight="1">
      <c r="A24" s="1018"/>
      <c r="B24" s="1008"/>
      <c r="C24" s="1008"/>
      <c r="D24" s="1015"/>
      <c r="E24" s="1016"/>
      <c r="F24" s="1016"/>
      <c r="G24" s="1017"/>
      <c r="H24" s="685" t="s">
        <v>69</v>
      </c>
      <c r="I24" s="919">
        <v>0</v>
      </c>
      <c r="J24" s="919">
        <v>0</v>
      </c>
      <c r="K24" s="919">
        <v>0</v>
      </c>
      <c r="L24" s="919">
        <v>0</v>
      </c>
      <c r="M24" s="919">
        <v>0</v>
      </c>
      <c r="N24" s="919">
        <v>0.6</v>
      </c>
      <c r="O24" s="919">
        <v>0.1</v>
      </c>
      <c r="P24" s="919">
        <v>0.1</v>
      </c>
      <c r="Q24" s="919">
        <v>0.1</v>
      </c>
      <c r="R24" s="920">
        <v>0</v>
      </c>
      <c r="S24" s="920"/>
      <c r="T24" s="919">
        <v>0.1</v>
      </c>
      <c r="U24" s="913">
        <f t="shared" si="1"/>
        <v>0.99999999999999989</v>
      </c>
      <c r="V24" s="1008"/>
      <c r="W24" s="1008"/>
      <c r="X24" s="895"/>
      <c r="Y24" s="1008"/>
      <c r="Z24" s="1008"/>
      <c r="AA24" s="1008"/>
      <c r="AB24" s="1008"/>
      <c r="AC24" s="1008"/>
      <c r="AD24" s="1008"/>
      <c r="AE24" s="1008"/>
      <c r="AF24" s="1008"/>
      <c r="AG24" s="1008"/>
      <c r="AH24" s="1008"/>
      <c r="AI24" s="1008"/>
      <c r="AJ24" s="1008"/>
    </row>
    <row r="25" spans="1:36" ht="153" customHeight="1">
      <c r="A25" s="1018"/>
      <c r="B25" s="1064"/>
      <c r="C25" s="1046" t="s">
        <v>2567</v>
      </c>
      <c r="D25" s="1566" t="s">
        <v>3848</v>
      </c>
      <c r="E25" s="1013"/>
      <c r="F25" s="1013"/>
      <c r="G25" s="1014"/>
      <c r="H25" s="917" t="s">
        <v>68</v>
      </c>
      <c r="I25" s="664">
        <v>0</v>
      </c>
      <c r="J25" s="664">
        <v>0</v>
      </c>
      <c r="K25" s="664">
        <v>0</v>
      </c>
      <c r="L25" s="664">
        <v>0</v>
      </c>
      <c r="M25" s="664">
        <v>0</v>
      </c>
      <c r="N25" s="664">
        <v>0.6</v>
      </c>
      <c r="O25" s="664">
        <v>0</v>
      </c>
      <c r="P25" s="664">
        <v>0</v>
      </c>
      <c r="Q25" s="664">
        <v>0.3</v>
      </c>
      <c r="R25" s="664">
        <v>0</v>
      </c>
      <c r="S25" s="664">
        <v>0</v>
      </c>
      <c r="T25" s="664">
        <v>0.1</v>
      </c>
      <c r="U25" s="901">
        <v>1</v>
      </c>
      <c r="V25" s="1314">
        <v>0.2</v>
      </c>
      <c r="W25" s="1570">
        <v>0</v>
      </c>
      <c r="X25" s="895"/>
      <c r="Y25" s="1325">
        <v>0</v>
      </c>
      <c r="Z25" s="1325">
        <v>0</v>
      </c>
      <c r="AA25" s="1325">
        <v>0</v>
      </c>
      <c r="AB25" s="1325">
        <v>0</v>
      </c>
      <c r="AC25" s="1325">
        <v>0</v>
      </c>
      <c r="AD25" s="1082" t="s">
        <v>3849</v>
      </c>
      <c r="AE25" s="1351" t="s">
        <v>3850</v>
      </c>
      <c r="AF25" s="1067" t="s">
        <v>3851</v>
      </c>
      <c r="AG25" s="1351" t="s">
        <v>3852</v>
      </c>
      <c r="AH25" s="1325" t="s">
        <v>3853</v>
      </c>
      <c r="AI25" s="1325">
        <v>0</v>
      </c>
      <c r="AJ25" s="1325">
        <v>0</v>
      </c>
    </row>
    <row r="26" spans="1:36" ht="145.5" customHeight="1">
      <c r="A26" s="1018"/>
      <c r="B26" s="1008"/>
      <c r="C26" s="1008"/>
      <c r="D26" s="1015"/>
      <c r="E26" s="1016"/>
      <c r="F26" s="1016"/>
      <c r="G26" s="1017"/>
      <c r="H26" s="685" t="s">
        <v>69</v>
      </c>
      <c r="I26" s="919">
        <v>0</v>
      </c>
      <c r="J26" s="919">
        <v>0</v>
      </c>
      <c r="K26" s="919">
        <v>0</v>
      </c>
      <c r="L26" s="919">
        <v>0</v>
      </c>
      <c r="M26" s="919">
        <v>0</v>
      </c>
      <c r="N26" s="919">
        <v>0.6</v>
      </c>
      <c r="O26" s="919">
        <v>0.1</v>
      </c>
      <c r="P26" s="919">
        <v>0.1</v>
      </c>
      <c r="Q26" s="919">
        <v>0.1</v>
      </c>
      <c r="R26" s="919">
        <v>0</v>
      </c>
      <c r="S26" s="919">
        <v>0</v>
      </c>
      <c r="T26" s="919">
        <v>0.1</v>
      </c>
      <c r="U26" s="913">
        <f>SUM(I26:T26)</f>
        <v>0.99999999999999989</v>
      </c>
      <c r="V26" s="1008"/>
      <c r="W26" s="1008"/>
      <c r="X26" s="895"/>
      <c r="Y26" s="1008"/>
      <c r="Z26" s="1008"/>
      <c r="AA26" s="1008"/>
      <c r="AB26" s="1008"/>
      <c r="AC26" s="1008"/>
      <c r="AD26" s="1008"/>
      <c r="AE26" s="1008"/>
      <c r="AF26" s="1008"/>
      <c r="AG26" s="1008"/>
      <c r="AH26" s="1008"/>
      <c r="AI26" s="1008"/>
      <c r="AJ26" s="1008"/>
    </row>
    <row r="27" spans="1:36" ht="222.75" customHeight="1">
      <c r="A27" s="1018"/>
      <c r="B27" s="1064"/>
      <c r="C27" s="1046" t="s">
        <v>2567</v>
      </c>
      <c r="D27" s="1566" t="s">
        <v>3854</v>
      </c>
      <c r="E27" s="1013"/>
      <c r="F27" s="1013"/>
      <c r="G27" s="1014"/>
      <c r="H27" s="917" t="s">
        <v>68</v>
      </c>
      <c r="I27" s="664">
        <v>0</v>
      </c>
      <c r="J27" s="664">
        <v>0</v>
      </c>
      <c r="K27" s="664">
        <v>0</v>
      </c>
      <c r="L27" s="664">
        <v>0</v>
      </c>
      <c r="M27" s="664">
        <v>0</v>
      </c>
      <c r="N27" s="664">
        <v>0.1</v>
      </c>
      <c r="O27" s="664">
        <v>0.2</v>
      </c>
      <c r="P27" s="664">
        <v>0.2</v>
      </c>
      <c r="Q27" s="664">
        <v>0.1</v>
      </c>
      <c r="R27" s="664">
        <v>0.2</v>
      </c>
      <c r="S27" s="664">
        <v>0.1</v>
      </c>
      <c r="T27" s="664">
        <v>0.1</v>
      </c>
      <c r="U27" s="901">
        <v>1</v>
      </c>
      <c r="V27" s="1314">
        <v>0.1</v>
      </c>
      <c r="W27" s="1570">
        <v>0</v>
      </c>
      <c r="X27" s="895"/>
      <c r="Y27" s="1325">
        <v>0</v>
      </c>
      <c r="Z27" s="1325">
        <v>0</v>
      </c>
      <c r="AA27" s="1325">
        <v>0</v>
      </c>
      <c r="AB27" s="1325">
        <v>0</v>
      </c>
      <c r="AC27" s="1325">
        <v>0</v>
      </c>
      <c r="AD27" s="1571" t="s">
        <v>3855</v>
      </c>
      <c r="AE27" s="1351" t="s">
        <v>3856</v>
      </c>
      <c r="AF27" s="1351" t="s">
        <v>3857</v>
      </c>
      <c r="AG27" s="1351" t="s">
        <v>3858</v>
      </c>
      <c r="AH27" s="1325" t="s">
        <v>3859</v>
      </c>
      <c r="AI27" s="1325" t="s">
        <v>3860</v>
      </c>
      <c r="AJ27" s="1325">
        <v>0</v>
      </c>
    </row>
    <row r="28" spans="1:36" ht="222.75" customHeight="1">
      <c r="A28" s="1008"/>
      <c r="B28" s="1008"/>
      <c r="C28" s="1008"/>
      <c r="D28" s="1015"/>
      <c r="E28" s="1016"/>
      <c r="F28" s="1016"/>
      <c r="G28" s="1017"/>
      <c r="H28" s="685" t="s">
        <v>69</v>
      </c>
      <c r="I28" s="919">
        <v>0</v>
      </c>
      <c r="J28" s="919">
        <v>0</v>
      </c>
      <c r="K28" s="919">
        <v>0</v>
      </c>
      <c r="L28" s="919">
        <v>0</v>
      </c>
      <c r="M28" s="919">
        <v>0</v>
      </c>
      <c r="N28" s="919">
        <v>0.1</v>
      </c>
      <c r="O28" s="919">
        <v>0.2</v>
      </c>
      <c r="P28" s="919">
        <v>0.2</v>
      </c>
      <c r="Q28" s="919">
        <v>0.1</v>
      </c>
      <c r="R28" s="919">
        <v>0.2</v>
      </c>
      <c r="S28" s="919">
        <v>0.1</v>
      </c>
      <c r="T28" s="919">
        <v>0.1</v>
      </c>
      <c r="U28" s="913">
        <f>SUM(I28:T28)</f>
        <v>1</v>
      </c>
      <c r="V28" s="1008"/>
      <c r="W28" s="1008"/>
      <c r="X28" s="895"/>
      <c r="Y28" s="1008"/>
      <c r="Z28" s="1008"/>
      <c r="AA28" s="1008"/>
      <c r="AB28" s="1008"/>
      <c r="AC28" s="1008"/>
      <c r="AD28" s="1008"/>
      <c r="AE28" s="1008"/>
      <c r="AF28" s="1008"/>
      <c r="AG28" s="1008"/>
      <c r="AH28" s="1008"/>
      <c r="AI28" s="1008"/>
      <c r="AJ28" s="1008"/>
    </row>
    <row r="29" spans="1:36" ht="15.75" customHeight="1">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row>
    <row r="30" spans="1:36" ht="15.75" customHeight="1">
      <c r="A30" s="125"/>
      <c r="B30" s="125"/>
      <c r="C30" s="125"/>
      <c r="D30" s="125"/>
      <c r="E30" s="125"/>
      <c r="F30" s="125"/>
      <c r="G30" s="125"/>
      <c r="H30" s="125"/>
      <c r="I30" s="43">
        <f t="shared" ref="I30:T30" si="2">I15*$V$15+I17*$V$17+I19*$V$19+I21*$V$21+I23*$V$23+I25*$V$25+I27*$V$27</f>
        <v>0</v>
      </c>
      <c r="J30" s="43">
        <f t="shared" si="2"/>
        <v>0</v>
      </c>
      <c r="K30" s="43">
        <f t="shared" si="2"/>
        <v>0</v>
      </c>
      <c r="L30" s="43">
        <f t="shared" si="2"/>
        <v>0</v>
      </c>
      <c r="M30" s="43">
        <f t="shared" si="2"/>
        <v>0</v>
      </c>
      <c r="N30" s="43">
        <f t="shared" si="2"/>
        <v>0.34499999999999997</v>
      </c>
      <c r="O30" s="43">
        <f t="shared" si="2"/>
        <v>2.0000000000000004E-2</v>
      </c>
      <c r="P30" s="43">
        <f t="shared" si="2"/>
        <v>0.13</v>
      </c>
      <c r="Q30" s="43">
        <f t="shared" si="2"/>
        <v>0.11000000000000001</v>
      </c>
      <c r="R30" s="43">
        <f t="shared" si="2"/>
        <v>2.0000000000000004E-2</v>
      </c>
      <c r="S30" s="43">
        <f t="shared" si="2"/>
        <v>0.22</v>
      </c>
      <c r="T30" s="43">
        <f t="shared" si="2"/>
        <v>0.15500000000000003</v>
      </c>
      <c r="U30" s="43">
        <f t="shared" ref="U30:U31" si="3">SUM(I30:T30)</f>
        <v>1</v>
      </c>
      <c r="V30" s="125"/>
      <c r="W30" s="125"/>
      <c r="X30" s="125"/>
      <c r="Y30" s="125"/>
      <c r="Z30" s="125"/>
      <c r="AA30" s="125"/>
      <c r="AB30" s="125"/>
      <c r="AC30" s="125"/>
      <c r="AD30" s="125"/>
      <c r="AE30" s="125"/>
      <c r="AF30" s="125"/>
      <c r="AG30" s="125"/>
      <c r="AH30" s="125"/>
      <c r="AI30" s="125"/>
      <c r="AJ30" s="125"/>
    </row>
    <row r="31" spans="1:36" ht="15.75" customHeight="1">
      <c r="A31" s="125"/>
      <c r="B31" s="125"/>
      <c r="C31" s="125"/>
      <c r="D31" s="125"/>
      <c r="E31" s="125"/>
      <c r="F31" s="125"/>
      <c r="G31" s="125"/>
      <c r="H31" s="125"/>
      <c r="I31" s="925">
        <f t="shared" ref="I31:T31" si="4">I16*$V$15+I18*$V$17+I20*$V$19+I22*$V$21+I24*$V$23+I26*$V$25+I28*$V$27</f>
        <v>0</v>
      </c>
      <c r="J31" s="925">
        <f t="shared" si="4"/>
        <v>0</v>
      </c>
      <c r="K31" s="925">
        <f t="shared" si="4"/>
        <v>0</v>
      </c>
      <c r="L31" s="925">
        <f t="shared" si="4"/>
        <v>0</v>
      </c>
      <c r="M31" s="925">
        <f t="shared" si="4"/>
        <v>0</v>
      </c>
      <c r="N31" s="925">
        <f t="shared" si="4"/>
        <v>0.34499999999999997</v>
      </c>
      <c r="O31" s="925">
        <f t="shared" si="4"/>
        <v>5.000000000000001E-2</v>
      </c>
      <c r="P31" s="925">
        <f t="shared" si="4"/>
        <v>0.16000000000000003</v>
      </c>
      <c r="Q31" s="925">
        <f t="shared" si="4"/>
        <v>6.5000000000000002E-2</v>
      </c>
      <c r="R31" s="925">
        <f t="shared" si="4"/>
        <v>2.0000000000000004E-2</v>
      </c>
      <c r="S31" s="925">
        <f t="shared" si="4"/>
        <v>0.20500000000000002</v>
      </c>
      <c r="T31" s="925">
        <f t="shared" si="4"/>
        <v>0.15500000000000003</v>
      </c>
      <c r="U31" s="43">
        <f t="shared" si="3"/>
        <v>1</v>
      </c>
      <c r="V31" s="125"/>
      <c r="W31" s="125"/>
      <c r="X31" s="125"/>
      <c r="Y31" s="125"/>
      <c r="Z31" s="125"/>
      <c r="AA31" s="125"/>
      <c r="AB31" s="125"/>
      <c r="AC31" s="125"/>
      <c r="AD31" s="125"/>
      <c r="AE31" s="125"/>
      <c r="AF31" s="125"/>
      <c r="AG31" s="125"/>
      <c r="AH31" s="125"/>
      <c r="AI31" s="125"/>
      <c r="AJ31" s="125"/>
    </row>
    <row r="32" spans="1:36" ht="15.75" customHeight="1">
      <c r="A32" s="125"/>
      <c r="B32" s="125"/>
      <c r="C32" s="125"/>
      <c r="D32" s="125"/>
      <c r="E32" s="125"/>
      <c r="F32" s="125"/>
      <c r="G32" s="125"/>
      <c r="H32" s="125"/>
      <c r="I32" s="125"/>
      <c r="J32" s="125"/>
      <c r="K32" s="125"/>
      <c r="L32" s="125"/>
      <c r="M32" s="125"/>
      <c r="N32" s="125"/>
      <c r="O32" s="125"/>
      <c r="P32" s="125"/>
      <c r="Q32" s="926"/>
      <c r="R32" s="125"/>
      <c r="S32" s="125"/>
      <c r="T32" s="125"/>
      <c r="U32" s="125"/>
      <c r="V32" s="125"/>
      <c r="W32" s="125"/>
      <c r="X32" s="125"/>
      <c r="Y32" s="125"/>
      <c r="Z32" s="125"/>
      <c r="AA32" s="125"/>
      <c r="AB32" s="125"/>
      <c r="AC32" s="125"/>
      <c r="AD32" s="125"/>
      <c r="AE32" s="125"/>
      <c r="AF32" s="125"/>
      <c r="AG32" s="125"/>
      <c r="AH32" s="125"/>
      <c r="AI32" s="125"/>
      <c r="AJ32" s="125"/>
    </row>
    <row r="33" spans="1:36" ht="15.75" customHeight="1">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row>
    <row r="34" spans="1:36" ht="15.75" customHeight="1">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row>
    <row r="35" spans="1:36" ht="15.75" customHeight="1">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row>
    <row r="36" spans="1:36" ht="15.75" customHeight="1">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row>
    <row r="37" spans="1:36" ht="15.75" customHeight="1">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row>
    <row r="38" spans="1:36"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row>
    <row r="39" spans="1:36"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row>
    <row r="40" spans="1:36"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row>
    <row r="41" spans="1:36"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row>
    <row r="42" spans="1:36"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row>
    <row r="43" spans="1:36"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row>
    <row r="44" spans="1:36"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row>
    <row r="45" spans="1:36"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row>
    <row r="46" spans="1:36"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row>
    <row r="47" spans="1:36"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row>
    <row r="48" spans="1:36"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row>
    <row r="49" spans="1:36"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row>
    <row r="50" spans="1:36"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row>
    <row r="51" spans="1:36"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row>
    <row r="52" spans="1:36"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row>
    <row r="53" spans="1:36"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row>
    <row r="54" spans="1:36"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row>
    <row r="55" spans="1:36"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row>
    <row r="56" spans="1:36"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row>
    <row r="57" spans="1:36"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row>
    <row r="58" spans="1:36" ht="15.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row>
    <row r="59" spans="1:36" ht="15.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row>
    <row r="60" spans="1:36" ht="15.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row>
    <row r="61" spans="1:36" ht="15.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row>
    <row r="62" spans="1:36" ht="15.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row>
    <row r="63" spans="1:36"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row>
    <row r="64" spans="1:36" ht="15.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row>
    <row r="65" spans="1:36" ht="15.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row>
    <row r="66" spans="1:36" ht="15.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row>
    <row r="67" spans="1:36" ht="15.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row>
    <row r="68" spans="1:36" ht="15.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row>
    <row r="69" spans="1:36" ht="15.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row>
    <row r="70" spans="1:36" ht="15.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row>
    <row r="71" spans="1:36" ht="15.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row>
    <row r="72" spans="1:36" ht="15.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row>
    <row r="73" spans="1:36" ht="15.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row>
    <row r="74" spans="1:36"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row>
    <row r="75" spans="1:36"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row>
    <row r="76" spans="1:36"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row>
    <row r="77" spans="1:36"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row>
    <row r="78" spans="1:36"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row>
    <row r="79" spans="1:36"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row>
    <row r="80" spans="1:36"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row>
    <row r="81" spans="1:36"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row>
    <row r="82" spans="1:36"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row>
    <row r="83" spans="1:36"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row>
    <row r="84" spans="1:36"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row>
    <row r="85" spans="1:36"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row>
    <row r="86" spans="1:36"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row>
    <row r="87" spans="1:36"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row>
    <row r="88" spans="1:36"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row>
    <row r="89" spans="1:36"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row>
    <row r="90" spans="1:36"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row>
    <row r="91" spans="1:36"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row>
    <row r="92" spans="1:36"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row>
    <row r="93" spans="1:36"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row>
    <row r="94" spans="1:36"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row>
    <row r="95" spans="1:36"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row>
    <row r="96" spans="1:36"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row>
    <row r="97" spans="1:36"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row>
    <row r="98" spans="1:3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row>
    <row r="99" spans="1:3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row>
    <row r="100" spans="1:3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row>
    <row r="101" spans="1:3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row>
    <row r="102" spans="1:3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row>
    <row r="103" spans="1:3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row>
    <row r="104" spans="1:3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row>
    <row r="105" spans="1:3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row>
    <row r="106" spans="1:3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row>
    <row r="107" spans="1:3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row>
    <row r="108" spans="1:3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row>
    <row r="109" spans="1:3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row>
    <row r="110" spans="1:3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row>
    <row r="111" spans="1:3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row>
    <row r="112" spans="1:3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row>
    <row r="113" spans="1:3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row>
    <row r="114" spans="1:3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row>
    <row r="115" spans="1:3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row>
    <row r="116" spans="1:3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row>
    <row r="117" spans="1:3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row>
    <row r="118" spans="1:3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row>
    <row r="119" spans="1:3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row>
    <row r="120" spans="1:3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row>
    <row r="121" spans="1:3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row>
    <row r="122" spans="1:3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row>
    <row r="123" spans="1:3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row>
    <row r="124" spans="1:3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row>
    <row r="125" spans="1:3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row>
    <row r="126" spans="1:3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row>
    <row r="127" spans="1:3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row>
    <row r="128" spans="1:3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row>
    <row r="129" spans="1:3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row>
    <row r="130" spans="1:3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row>
    <row r="131" spans="1:3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row>
    <row r="132" spans="1:3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row>
    <row r="133" spans="1:3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row>
    <row r="134" spans="1:3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row>
    <row r="135" spans="1:3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row>
    <row r="136" spans="1:3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row>
    <row r="137" spans="1:3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row>
    <row r="138" spans="1:3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row>
    <row r="139" spans="1:3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row>
    <row r="140" spans="1:3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row>
    <row r="141" spans="1:3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row>
    <row r="142" spans="1:3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row>
    <row r="143" spans="1:3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row>
    <row r="144" spans="1:3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row>
    <row r="145" spans="1:3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row>
    <row r="146" spans="1:3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row>
    <row r="147" spans="1:3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row>
    <row r="148" spans="1:3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row>
    <row r="149" spans="1:3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row>
    <row r="150" spans="1:3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row>
    <row r="151" spans="1:3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row>
    <row r="152" spans="1:3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row>
    <row r="153" spans="1:3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row>
    <row r="154" spans="1:3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row>
    <row r="155" spans="1:3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row>
    <row r="156" spans="1:3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row>
    <row r="157" spans="1:3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row>
    <row r="158" spans="1:3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row>
    <row r="159" spans="1:3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row>
    <row r="160" spans="1:3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row>
    <row r="161" spans="1:3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row>
    <row r="162" spans="1:3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row>
    <row r="163" spans="1:3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row>
    <row r="164" spans="1:3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row>
    <row r="165" spans="1:3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row>
    <row r="166" spans="1:3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row>
    <row r="167" spans="1:3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row>
    <row r="168" spans="1:3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row>
    <row r="169" spans="1:3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row>
    <row r="170" spans="1:3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row>
    <row r="171" spans="1:3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row>
    <row r="172" spans="1:3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row>
    <row r="173" spans="1:3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row>
    <row r="174" spans="1:3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row>
    <row r="175" spans="1:3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row>
    <row r="176" spans="1:3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row>
    <row r="177" spans="1:3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row>
    <row r="178" spans="1:3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row>
    <row r="179" spans="1:3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row>
    <row r="180" spans="1:3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row>
    <row r="181" spans="1:3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row>
    <row r="182" spans="1:3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row>
    <row r="183" spans="1:3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row>
    <row r="184" spans="1:3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row>
    <row r="185" spans="1:3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row>
    <row r="186" spans="1:3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row>
    <row r="187" spans="1:3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row>
    <row r="188" spans="1:3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row>
    <row r="189" spans="1:3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row>
    <row r="190" spans="1:3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row>
    <row r="191" spans="1:3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row>
    <row r="192" spans="1:3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row>
    <row r="193" spans="1:3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row>
    <row r="194" spans="1:3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row>
    <row r="195" spans="1:3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row>
    <row r="196" spans="1:3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row>
    <row r="197" spans="1:3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row>
    <row r="198" spans="1:3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row>
    <row r="199" spans="1:3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row>
    <row r="200" spans="1:3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row>
    <row r="201" spans="1:3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row>
    <row r="202" spans="1:3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row>
    <row r="203" spans="1:3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row>
    <row r="204" spans="1:3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row>
    <row r="205" spans="1:3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row>
    <row r="206" spans="1:3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row>
    <row r="207" spans="1:3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row>
    <row r="208" spans="1:3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row>
    <row r="209" spans="1:3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row>
    <row r="210" spans="1:3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row>
    <row r="211" spans="1:3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row>
    <row r="212" spans="1:3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row>
    <row r="213" spans="1:3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row>
    <row r="214" spans="1:3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row>
    <row r="215" spans="1:3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row>
    <row r="216" spans="1:3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row>
    <row r="217" spans="1:3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row>
    <row r="218" spans="1:3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row>
    <row r="219" spans="1:3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row>
    <row r="220" spans="1:3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row>
    <row r="221" spans="1:3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row>
    <row r="222" spans="1:3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row>
    <row r="223" spans="1:3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row>
    <row r="224" spans="1:3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row>
    <row r="225" spans="1:3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row>
    <row r="226" spans="1:3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row>
    <row r="227" spans="1:3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row>
    <row r="228" spans="1:3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row>
    <row r="229" spans="1:3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row>
    <row r="230" spans="1:3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row>
    <row r="231" spans="1:3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row>
    <row r="232" spans="1:3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row>
    <row r="233" spans="1:3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row>
    <row r="234" spans="1:3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row>
    <row r="235" spans="1:3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row>
    <row r="236" spans="1:3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row>
    <row r="237" spans="1:3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row>
    <row r="238" spans="1:3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row>
    <row r="239" spans="1:3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row>
    <row r="240" spans="1:3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row>
    <row r="241" spans="1:3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row>
    <row r="242" spans="1:3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row>
    <row r="243" spans="1:3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row>
    <row r="244" spans="1:3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row>
    <row r="245" spans="1:3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row>
    <row r="246" spans="1:3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row>
    <row r="247" spans="1:3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row>
    <row r="248" spans="1:3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row>
    <row r="249" spans="1:3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row>
    <row r="250" spans="1:3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row>
    <row r="251" spans="1:3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row>
    <row r="252" spans="1:3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row>
    <row r="253" spans="1:3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row>
    <row r="254" spans="1:3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row>
    <row r="255" spans="1:3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row>
    <row r="256" spans="1:3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row>
    <row r="257" spans="1:3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row>
    <row r="258" spans="1:3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row>
    <row r="259" spans="1:3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row>
    <row r="260" spans="1:3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row>
    <row r="261" spans="1:3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row>
    <row r="262" spans="1:3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row>
    <row r="263" spans="1:3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row>
    <row r="264" spans="1:3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row>
    <row r="265" spans="1:3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row>
    <row r="266" spans="1:3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row>
    <row r="267" spans="1:3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row>
    <row r="268" spans="1:3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row>
    <row r="269" spans="1:3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row>
    <row r="270" spans="1:3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row>
    <row r="271" spans="1:3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row>
    <row r="272" spans="1:3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row>
    <row r="273" spans="1:3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row>
    <row r="274" spans="1:3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row>
    <row r="275" spans="1:3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row>
    <row r="276" spans="1:3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row>
    <row r="277" spans="1:3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row>
    <row r="278" spans="1:3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row>
    <row r="279" spans="1:3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row>
    <row r="280" spans="1:3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row>
    <row r="281" spans="1:3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row>
    <row r="282" spans="1:3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row>
    <row r="283" spans="1:3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row>
    <row r="284" spans="1:3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row>
    <row r="285" spans="1:3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row>
    <row r="286" spans="1:3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row>
    <row r="287" spans="1:3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row>
    <row r="288" spans="1:3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row>
    <row r="289" spans="1:3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row>
    <row r="290" spans="1:3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row>
    <row r="291" spans="1:3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row>
    <row r="292" spans="1:3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row>
    <row r="293" spans="1:3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row>
    <row r="294" spans="1:3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row>
    <row r="295" spans="1:3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row>
    <row r="296" spans="1:3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row>
    <row r="297" spans="1:3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row>
    <row r="298" spans="1:3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row>
    <row r="299" spans="1:3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row>
    <row r="300" spans="1:3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row>
    <row r="301" spans="1:3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row>
    <row r="302" spans="1:3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row>
    <row r="303" spans="1:3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row>
    <row r="304" spans="1:3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row>
    <row r="305" spans="1:3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row>
    <row r="306" spans="1:3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row>
    <row r="307" spans="1:3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row>
    <row r="308" spans="1:3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row>
    <row r="309" spans="1:3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row>
    <row r="310" spans="1:3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row>
    <row r="311" spans="1:3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row>
    <row r="312" spans="1:3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row>
    <row r="313" spans="1:3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row>
    <row r="314" spans="1:3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row>
    <row r="315" spans="1:3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row>
    <row r="316" spans="1:3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row>
    <row r="317" spans="1:3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row>
    <row r="318" spans="1:3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row>
    <row r="319" spans="1:3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row>
    <row r="320" spans="1:3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row>
    <row r="321" spans="1:3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row>
    <row r="322" spans="1:3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row>
    <row r="323" spans="1:3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row>
    <row r="324" spans="1:3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row>
    <row r="325" spans="1:3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row>
    <row r="326" spans="1:3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row>
    <row r="327" spans="1:3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row>
    <row r="328" spans="1:3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row>
    <row r="329" spans="1:3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row>
    <row r="330" spans="1:3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row>
    <row r="331" spans="1:3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row>
    <row r="332" spans="1:3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row>
    <row r="333" spans="1:3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row>
    <row r="334" spans="1:3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row>
    <row r="335" spans="1:3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row>
    <row r="336" spans="1:3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row>
    <row r="337" spans="1:3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row>
    <row r="338" spans="1:3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row>
    <row r="339" spans="1:3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row>
    <row r="340" spans="1:3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row>
    <row r="341" spans="1:3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row>
    <row r="342" spans="1:3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row>
    <row r="343" spans="1:3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row>
    <row r="344" spans="1:3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row>
    <row r="345" spans="1:3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row>
    <row r="346" spans="1:3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row>
    <row r="347" spans="1:3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row>
    <row r="348" spans="1:3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row>
    <row r="349" spans="1:3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row>
    <row r="350" spans="1:3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row>
    <row r="351" spans="1:3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row>
    <row r="352" spans="1:3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row>
    <row r="353" spans="1:3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row>
    <row r="354" spans="1:3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row>
    <row r="355" spans="1:3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row>
    <row r="356" spans="1:3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row>
    <row r="357" spans="1:3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row>
    <row r="358" spans="1:3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row>
    <row r="359" spans="1:3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row>
    <row r="360" spans="1:3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row>
    <row r="361" spans="1:3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row>
    <row r="362" spans="1:3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row>
    <row r="363" spans="1:3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row>
    <row r="364" spans="1:3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row>
    <row r="365" spans="1:3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row>
    <row r="366" spans="1:3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row>
    <row r="367" spans="1:3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row>
    <row r="368" spans="1:3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row>
    <row r="369" spans="1:3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row>
    <row r="370" spans="1:3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row>
    <row r="371" spans="1:3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row>
    <row r="372" spans="1:3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row>
    <row r="373" spans="1:3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row>
    <row r="374" spans="1:3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row>
    <row r="375" spans="1:3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row>
    <row r="376" spans="1:3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row>
    <row r="377" spans="1:3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row>
    <row r="378" spans="1:3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row>
    <row r="379" spans="1:3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row>
    <row r="380" spans="1:3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row>
    <row r="381" spans="1:3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row>
    <row r="382" spans="1:3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row>
    <row r="383" spans="1:3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row>
    <row r="384" spans="1:3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row>
    <row r="385" spans="1:3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c r="AG385" s="125"/>
      <c r="AH385" s="125"/>
      <c r="AI385" s="125"/>
      <c r="AJ385" s="125"/>
    </row>
    <row r="386" spans="1:3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5"/>
      <c r="AC386" s="125"/>
      <c r="AD386" s="125"/>
      <c r="AE386" s="125"/>
      <c r="AF386" s="125"/>
      <c r="AG386" s="125"/>
      <c r="AH386" s="125"/>
      <c r="AI386" s="125"/>
      <c r="AJ386" s="125"/>
    </row>
    <row r="387" spans="1:3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row>
    <row r="388" spans="1:3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row>
    <row r="389" spans="1:3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5"/>
      <c r="AC389" s="125"/>
      <c r="AD389" s="125"/>
      <c r="AE389" s="125"/>
      <c r="AF389" s="125"/>
      <c r="AG389" s="125"/>
      <c r="AH389" s="125"/>
      <c r="AI389" s="125"/>
      <c r="AJ389" s="125"/>
    </row>
    <row r="390" spans="1:3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5"/>
      <c r="AC390" s="125"/>
      <c r="AD390" s="125"/>
      <c r="AE390" s="125"/>
      <c r="AF390" s="125"/>
      <c r="AG390" s="125"/>
      <c r="AH390" s="125"/>
      <c r="AI390" s="125"/>
      <c r="AJ390" s="125"/>
    </row>
    <row r="391" spans="1:3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row>
    <row r="392" spans="1:3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row>
    <row r="393" spans="1:3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5"/>
      <c r="AC393" s="125"/>
      <c r="AD393" s="125"/>
      <c r="AE393" s="125"/>
      <c r="AF393" s="125"/>
      <c r="AG393" s="125"/>
      <c r="AH393" s="125"/>
      <c r="AI393" s="125"/>
      <c r="AJ393" s="125"/>
    </row>
    <row r="394" spans="1:3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5"/>
    </row>
    <row r="395" spans="1:3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row>
    <row r="396" spans="1:3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row>
    <row r="397" spans="1:3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c r="AG397" s="125"/>
      <c r="AH397" s="125"/>
      <c r="AI397" s="125"/>
      <c r="AJ397" s="125"/>
    </row>
    <row r="398" spans="1:3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5"/>
      <c r="AC398" s="125"/>
      <c r="AD398" s="125"/>
      <c r="AE398" s="125"/>
      <c r="AF398" s="125"/>
      <c r="AG398" s="125"/>
      <c r="AH398" s="125"/>
      <c r="AI398" s="125"/>
      <c r="AJ398" s="125"/>
    </row>
    <row r="399" spans="1:3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row>
    <row r="400" spans="1:3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row>
    <row r="401" spans="1:3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5"/>
      <c r="AC401" s="125"/>
      <c r="AD401" s="125"/>
      <c r="AE401" s="125"/>
      <c r="AF401" s="125"/>
      <c r="AG401" s="125"/>
      <c r="AH401" s="125"/>
      <c r="AI401" s="125"/>
      <c r="AJ401" s="125"/>
    </row>
    <row r="402" spans="1:3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c r="AG402" s="125"/>
      <c r="AH402" s="125"/>
      <c r="AI402" s="125"/>
      <c r="AJ402" s="125"/>
    </row>
    <row r="403" spans="1:3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row>
    <row r="404" spans="1:3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row>
    <row r="405" spans="1:3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row>
    <row r="406" spans="1:3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row>
    <row r="407" spans="1:3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row>
    <row r="408" spans="1:3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row>
    <row r="409" spans="1:3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5"/>
      <c r="AC409" s="125"/>
      <c r="AD409" s="125"/>
      <c r="AE409" s="125"/>
      <c r="AF409" s="125"/>
      <c r="AG409" s="125"/>
      <c r="AH409" s="125"/>
      <c r="AI409" s="125"/>
      <c r="AJ409" s="125"/>
    </row>
    <row r="410" spans="1:3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row>
    <row r="411" spans="1:3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c r="AG411" s="125"/>
      <c r="AH411" s="125"/>
      <c r="AI411" s="125"/>
      <c r="AJ411" s="125"/>
    </row>
    <row r="412" spans="1:3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c r="AG412" s="125"/>
      <c r="AH412" s="125"/>
      <c r="AI412" s="125"/>
      <c r="AJ412" s="125"/>
    </row>
    <row r="413" spans="1:3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c r="AG413" s="125"/>
      <c r="AH413" s="125"/>
      <c r="AI413" s="125"/>
      <c r="AJ413" s="125"/>
    </row>
    <row r="414" spans="1:3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row>
    <row r="415" spans="1:3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5"/>
    </row>
    <row r="416" spans="1:3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c r="AG416" s="125"/>
      <c r="AH416" s="125"/>
      <c r="AI416" s="125"/>
      <c r="AJ416" s="125"/>
    </row>
    <row r="417" spans="1:3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row>
    <row r="418" spans="1:3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5"/>
      <c r="AC418" s="125"/>
      <c r="AD418" s="125"/>
      <c r="AE418" s="125"/>
      <c r="AF418" s="125"/>
      <c r="AG418" s="125"/>
      <c r="AH418" s="125"/>
      <c r="AI418" s="125"/>
      <c r="AJ418" s="125"/>
    </row>
    <row r="419" spans="1:3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5"/>
      <c r="AC419" s="125"/>
      <c r="AD419" s="125"/>
      <c r="AE419" s="125"/>
      <c r="AF419" s="125"/>
      <c r="AG419" s="125"/>
      <c r="AH419" s="125"/>
      <c r="AI419" s="125"/>
      <c r="AJ419" s="125"/>
    </row>
    <row r="420" spans="1:3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row>
    <row r="421" spans="1:3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125"/>
      <c r="AG421" s="125"/>
      <c r="AH421" s="125"/>
      <c r="AI421" s="125"/>
      <c r="AJ421" s="125"/>
    </row>
    <row r="422" spans="1:3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125"/>
      <c r="AJ422" s="125"/>
    </row>
    <row r="423" spans="1:3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c r="AG423" s="125"/>
      <c r="AH423" s="125"/>
      <c r="AI423" s="125"/>
      <c r="AJ423" s="125"/>
    </row>
    <row r="424" spans="1:3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5"/>
      <c r="AC424" s="125"/>
      <c r="AD424" s="125"/>
      <c r="AE424" s="125"/>
      <c r="AF424" s="125"/>
      <c r="AG424" s="125"/>
      <c r="AH424" s="125"/>
      <c r="AI424" s="125"/>
      <c r="AJ424" s="125"/>
    </row>
    <row r="425" spans="1:3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c r="AG425" s="125"/>
      <c r="AH425" s="125"/>
      <c r="AI425" s="125"/>
      <c r="AJ425" s="125"/>
    </row>
    <row r="426" spans="1:3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row>
    <row r="427" spans="1:3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row>
    <row r="428" spans="1:3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row>
    <row r="429" spans="1:3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row>
    <row r="430" spans="1:3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5"/>
      <c r="AC430" s="125"/>
      <c r="AD430" s="125"/>
      <c r="AE430" s="125"/>
      <c r="AF430" s="125"/>
      <c r="AG430" s="125"/>
      <c r="AH430" s="125"/>
      <c r="AI430" s="125"/>
      <c r="AJ430" s="125"/>
    </row>
    <row r="431" spans="1:3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c r="AG431" s="125"/>
      <c r="AH431" s="125"/>
      <c r="AI431" s="125"/>
      <c r="AJ431" s="125"/>
    </row>
    <row r="432" spans="1:3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5"/>
      <c r="AC432" s="125"/>
      <c r="AD432" s="125"/>
      <c r="AE432" s="125"/>
      <c r="AF432" s="125"/>
      <c r="AG432" s="125"/>
      <c r="AH432" s="125"/>
      <c r="AI432" s="125"/>
      <c r="AJ432" s="125"/>
    </row>
    <row r="433" spans="1:3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row>
    <row r="434" spans="1:3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row>
    <row r="435" spans="1:3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row>
    <row r="436" spans="1:3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row>
    <row r="437" spans="1:3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5"/>
      <c r="AC437" s="125"/>
      <c r="AD437" s="125"/>
      <c r="AE437" s="125"/>
      <c r="AF437" s="125"/>
      <c r="AG437" s="125"/>
      <c r="AH437" s="125"/>
      <c r="AI437" s="125"/>
      <c r="AJ437" s="125"/>
    </row>
    <row r="438" spans="1:3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row>
    <row r="439" spans="1:3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row>
    <row r="440" spans="1:3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row>
    <row r="441" spans="1:3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5"/>
      <c r="AC441" s="125"/>
      <c r="AD441" s="125"/>
      <c r="AE441" s="125"/>
      <c r="AF441" s="125"/>
      <c r="AG441" s="125"/>
      <c r="AH441" s="125"/>
      <c r="AI441" s="125"/>
      <c r="AJ441" s="125"/>
    </row>
    <row r="442" spans="1:3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row>
    <row r="443" spans="1:3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row>
    <row r="444" spans="1:3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row>
    <row r="445" spans="1:3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5"/>
      <c r="AC445" s="125"/>
      <c r="AD445" s="125"/>
      <c r="AE445" s="125"/>
      <c r="AF445" s="125"/>
      <c r="AG445" s="125"/>
      <c r="AH445" s="125"/>
      <c r="AI445" s="125"/>
      <c r="AJ445" s="125"/>
    </row>
    <row r="446" spans="1:3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row>
    <row r="447" spans="1:3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row>
    <row r="448" spans="1:3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c r="AG448" s="125"/>
      <c r="AH448" s="125"/>
      <c r="AI448" s="125"/>
      <c r="AJ448" s="125"/>
    </row>
    <row r="449" spans="1:3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5"/>
      <c r="AC449" s="125"/>
      <c r="AD449" s="125"/>
      <c r="AE449" s="125"/>
      <c r="AF449" s="125"/>
      <c r="AG449" s="125"/>
      <c r="AH449" s="125"/>
      <c r="AI449" s="125"/>
      <c r="AJ449" s="125"/>
    </row>
    <row r="450" spans="1:3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row>
    <row r="451" spans="1:3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row>
    <row r="452" spans="1:3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c r="AG452" s="125"/>
      <c r="AH452" s="125"/>
      <c r="AI452" s="125"/>
      <c r="AJ452" s="125"/>
    </row>
    <row r="453" spans="1:3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5"/>
      <c r="AC453" s="125"/>
      <c r="AD453" s="125"/>
      <c r="AE453" s="125"/>
      <c r="AF453" s="125"/>
      <c r="AG453" s="125"/>
      <c r="AH453" s="125"/>
      <c r="AI453" s="125"/>
      <c r="AJ453" s="125"/>
    </row>
    <row r="454" spans="1:3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row>
    <row r="455" spans="1:3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row>
    <row r="456" spans="1:3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5"/>
      <c r="AC456" s="125"/>
      <c r="AD456" s="125"/>
      <c r="AE456" s="125"/>
      <c r="AF456" s="125"/>
      <c r="AG456" s="125"/>
      <c r="AH456" s="125"/>
      <c r="AI456" s="125"/>
      <c r="AJ456" s="125"/>
    </row>
    <row r="457" spans="1:3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5"/>
    </row>
    <row r="458" spans="1:3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row>
    <row r="459" spans="1:3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row>
    <row r="460" spans="1:3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5"/>
      <c r="AC460" s="125"/>
      <c r="AD460" s="125"/>
      <c r="AE460" s="125"/>
      <c r="AF460" s="125"/>
      <c r="AG460" s="125"/>
      <c r="AH460" s="125"/>
      <c r="AI460" s="125"/>
      <c r="AJ460" s="125"/>
    </row>
    <row r="461" spans="1:3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5"/>
      <c r="AC461" s="125"/>
      <c r="AD461" s="125"/>
      <c r="AE461" s="125"/>
      <c r="AF461" s="125"/>
      <c r="AG461" s="125"/>
      <c r="AH461" s="125"/>
      <c r="AI461" s="125"/>
      <c r="AJ461" s="125"/>
    </row>
    <row r="462" spans="1:3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row>
    <row r="463" spans="1:3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row>
    <row r="464" spans="1:3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row>
    <row r="465" spans="1:3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5"/>
      <c r="AC465" s="125"/>
      <c r="AD465" s="125"/>
      <c r="AE465" s="125"/>
      <c r="AF465" s="125"/>
      <c r="AG465" s="125"/>
      <c r="AH465" s="125"/>
      <c r="AI465" s="125"/>
      <c r="AJ465" s="125"/>
    </row>
    <row r="466" spans="1:3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row>
    <row r="467" spans="1:3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row>
    <row r="468" spans="1:3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5"/>
      <c r="AC468" s="125"/>
      <c r="AD468" s="125"/>
      <c r="AE468" s="125"/>
      <c r="AF468" s="125"/>
      <c r="AG468" s="125"/>
      <c r="AH468" s="125"/>
      <c r="AI468" s="125"/>
      <c r="AJ468" s="125"/>
    </row>
    <row r="469" spans="1:3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5"/>
      <c r="AC469" s="125"/>
      <c r="AD469" s="125"/>
      <c r="AE469" s="125"/>
      <c r="AF469" s="125"/>
      <c r="AG469" s="125"/>
      <c r="AH469" s="125"/>
      <c r="AI469" s="125"/>
      <c r="AJ469" s="125"/>
    </row>
    <row r="470" spans="1:3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5"/>
      <c r="AC470" s="125"/>
      <c r="AD470" s="125"/>
      <c r="AE470" s="125"/>
      <c r="AF470" s="125"/>
      <c r="AG470" s="125"/>
      <c r="AH470" s="125"/>
      <c r="AI470" s="125"/>
      <c r="AJ470" s="125"/>
    </row>
    <row r="471" spans="1:3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5"/>
      <c r="AC471" s="125"/>
      <c r="AD471" s="125"/>
      <c r="AE471" s="125"/>
      <c r="AF471" s="125"/>
      <c r="AG471" s="125"/>
      <c r="AH471" s="125"/>
      <c r="AI471" s="125"/>
      <c r="AJ471" s="125"/>
    </row>
    <row r="472" spans="1:3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5"/>
      <c r="AC472" s="125"/>
      <c r="AD472" s="125"/>
      <c r="AE472" s="125"/>
      <c r="AF472" s="125"/>
      <c r="AG472" s="125"/>
      <c r="AH472" s="125"/>
      <c r="AI472" s="125"/>
      <c r="AJ472" s="125"/>
    </row>
    <row r="473" spans="1:3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5"/>
      <c r="AC473" s="125"/>
      <c r="AD473" s="125"/>
      <c r="AE473" s="125"/>
      <c r="AF473" s="125"/>
      <c r="AG473" s="125"/>
      <c r="AH473" s="125"/>
      <c r="AI473" s="125"/>
      <c r="AJ473" s="125"/>
    </row>
    <row r="474" spans="1:3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c r="AG474" s="125"/>
      <c r="AH474" s="125"/>
      <c r="AI474" s="125"/>
      <c r="AJ474" s="125"/>
    </row>
    <row r="475" spans="1:3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5"/>
      <c r="AC475" s="125"/>
      <c r="AD475" s="125"/>
      <c r="AE475" s="125"/>
      <c r="AF475" s="125"/>
      <c r="AG475" s="125"/>
      <c r="AH475" s="125"/>
      <c r="AI475" s="125"/>
      <c r="AJ475" s="125"/>
    </row>
    <row r="476" spans="1:3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5"/>
      <c r="AC476" s="125"/>
      <c r="AD476" s="125"/>
      <c r="AE476" s="125"/>
      <c r="AF476" s="125"/>
      <c r="AG476" s="125"/>
      <c r="AH476" s="125"/>
      <c r="AI476" s="125"/>
      <c r="AJ476" s="125"/>
    </row>
    <row r="477" spans="1:3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5"/>
      <c r="AC477" s="125"/>
      <c r="AD477" s="125"/>
      <c r="AE477" s="125"/>
      <c r="AF477" s="125"/>
      <c r="AG477" s="125"/>
      <c r="AH477" s="125"/>
      <c r="AI477" s="125"/>
      <c r="AJ477" s="125"/>
    </row>
    <row r="478" spans="1:3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5"/>
      <c r="AC478" s="125"/>
      <c r="AD478" s="125"/>
      <c r="AE478" s="125"/>
      <c r="AF478" s="125"/>
      <c r="AG478" s="125"/>
      <c r="AH478" s="125"/>
      <c r="AI478" s="125"/>
      <c r="AJ478" s="125"/>
    </row>
    <row r="479" spans="1:3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5"/>
      <c r="AC479" s="125"/>
      <c r="AD479" s="125"/>
      <c r="AE479" s="125"/>
      <c r="AF479" s="125"/>
      <c r="AG479" s="125"/>
      <c r="AH479" s="125"/>
      <c r="AI479" s="125"/>
      <c r="AJ479" s="125"/>
    </row>
    <row r="480" spans="1:3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5"/>
      <c r="AC480" s="125"/>
      <c r="AD480" s="125"/>
      <c r="AE480" s="125"/>
      <c r="AF480" s="125"/>
      <c r="AG480" s="125"/>
      <c r="AH480" s="125"/>
      <c r="AI480" s="125"/>
      <c r="AJ480" s="125"/>
    </row>
    <row r="481" spans="1:3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5"/>
      <c r="AC481" s="125"/>
      <c r="AD481" s="125"/>
      <c r="AE481" s="125"/>
      <c r="AF481" s="125"/>
      <c r="AG481" s="125"/>
      <c r="AH481" s="125"/>
      <c r="AI481" s="125"/>
      <c r="AJ481" s="125"/>
    </row>
    <row r="482" spans="1:3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5"/>
      <c r="AC482" s="125"/>
      <c r="AD482" s="125"/>
      <c r="AE482" s="125"/>
      <c r="AF482" s="125"/>
      <c r="AG482" s="125"/>
      <c r="AH482" s="125"/>
      <c r="AI482" s="125"/>
      <c r="AJ482" s="125"/>
    </row>
    <row r="483" spans="1:3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5"/>
      <c r="AC483" s="125"/>
      <c r="AD483" s="125"/>
      <c r="AE483" s="125"/>
      <c r="AF483" s="125"/>
      <c r="AG483" s="125"/>
      <c r="AH483" s="125"/>
      <c r="AI483" s="125"/>
      <c r="AJ483" s="125"/>
    </row>
    <row r="484" spans="1:3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5"/>
      <c r="AC484" s="125"/>
      <c r="AD484" s="125"/>
      <c r="AE484" s="125"/>
      <c r="AF484" s="125"/>
      <c r="AG484" s="125"/>
      <c r="AH484" s="125"/>
      <c r="AI484" s="125"/>
      <c r="AJ484" s="125"/>
    </row>
    <row r="485" spans="1:3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5"/>
      <c r="AC485" s="125"/>
      <c r="AD485" s="125"/>
      <c r="AE485" s="125"/>
      <c r="AF485" s="125"/>
      <c r="AG485" s="125"/>
      <c r="AH485" s="125"/>
      <c r="AI485" s="125"/>
      <c r="AJ485" s="125"/>
    </row>
    <row r="486" spans="1:3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5"/>
      <c r="AC486" s="125"/>
      <c r="AD486" s="125"/>
      <c r="AE486" s="125"/>
      <c r="AF486" s="125"/>
      <c r="AG486" s="125"/>
      <c r="AH486" s="125"/>
      <c r="AI486" s="125"/>
      <c r="AJ486" s="125"/>
    </row>
    <row r="487" spans="1:3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5"/>
      <c r="AC487" s="125"/>
      <c r="AD487" s="125"/>
      <c r="AE487" s="125"/>
      <c r="AF487" s="125"/>
      <c r="AG487" s="125"/>
      <c r="AH487" s="125"/>
      <c r="AI487" s="125"/>
      <c r="AJ487" s="125"/>
    </row>
    <row r="488" spans="1:3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5"/>
      <c r="AC488" s="125"/>
      <c r="AD488" s="125"/>
      <c r="AE488" s="125"/>
      <c r="AF488" s="125"/>
      <c r="AG488" s="125"/>
      <c r="AH488" s="125"/>
      <c r="AI488" s="125"/>
      <c r="AJ488" s="125"/>
    </row>
    <row r="489" spans="1:3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5"/>
      <c r="AC489" s="125"/>
      <c r="AD489" s="125"/>
      <c r="AE489" s="125"/>
      <c r="AF489" s="125"/>
      <c r="AG489" s="125"/>
      <c r="AH489" s="125"/>
      <c r="AI489" s="125"/>
      <c r="AJ489" s="125"/>
    </row>
    <row r="490" spans="1:3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5"/>
      <c r="AC490" s="125"/>
      <c r="AD490" s="125"/>
      <c r="AE490" s="125"/>
      <c r="AF490" s="125"/>
      <c r="AG490" s="125"/>
      <c r="AH490" s="125"/>
      <c r="AI490" s="125"/>
      <c r="AJ490" s="125"/>
    </row>
    <row r="491" spans="1:3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5"/>
      <c r="AC491" s="125"/>
      <c r="AD491" s="125"/>
      <c r="AE491" s="125"/>
      <c r="AF491" s="125"/>
      <c r="AG491" s="125"/>
      <c r="AH491" s="125"/>
      <c r="AI491" s="125"/>
      <c r="AJ491" s="125"/>
    </row>
    <row r="492" spans="1:3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5"/>
      <c r="AC492" s="125"/>
      <c r="AD492" s="125"/>
      <c r="AE492" s="125"/>
      <c r="AF492" s="125"/>
      <c r="AG492" s="125"/>
      <c r="AH492" s="125"/>
      <c r="AI492" s="125"/>
      <c r="AJ492" s="125"/>
    </row>
    <row r="493" spans="1:3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5"/>
      <c r="AC493" s="125"/>
      <c r="AD493" s="125"/>
      <c r="AE493" s="125"/>
      <c r="AF493" s="125"/>
      <c r="AG493" s="125"/>
      <c r="AH493" s="125"/>
      <c r="AI493" s="125"/>
      <c r="AJ493" s="125"/>
    </row>
    <row r="494" spans="1:3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5"/>
      <c r="AC494" s="125"/>
      <c r="AD494" s="125"/>
      <c r="AE494" s="125"/>
      <c r="AF494" s="125"/>
      <c r="AG494" s="125"/>
      <c r="AH494" s="125"/>
      <c r="AI494" s="125"/>
      <c r="AJ494" s="125"/>
    </row>
    <row r="495" spans="1:3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5"/>
      <c r="AC495" s="125"/>
      <c r="AD495" s="125"/>
      <c r="AE495" s="125"/>
      <c r="AF495" s="125"/>
      <c r="AG495" s="125"/>
      <c r="AH495" s="125"/>
      <c r="AI495" s="125"/>
      <c r="AJ495" s="125"/>
    </row>
    <row r="496" spans="1:3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5"/>
      <c r="AC496" s="125"/>
      <c r="AD496" s="125"/>
      <c r="AE496" s="125"/>
      <c r="AF496" s="125"/>
      <c r="AG496" s="125"/>
      <c r="AH496" s="125"/>
      <c r="AI496" s="125"/>
      <c r="AJ496" s="125"/>
    </row>
    <row r="497" spans="1:3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5"/>
      <c r="AC497" s="125"/>
      <c r="AD497" s="125"/>
      <c r="AE497" s="125"/>
      <c r="AF497" s="125"/>
      <c r="AG497" s="125"/>
      <c r="AH497" s="125"/>
      <c r="AI497" s="125"/>
      <c r="AJ497" s="125"/>
    </row>
    <row r="498" spans="1:3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5"/>
      <c r="AC498" s="125"/>
      <c r="AD498" s="125"/>
      <c r="AE498" s="125"/>
      <c r="AF498" s="125"/>
      <c r="AG498" s="125"/>
      <c r="AH498" s="125"/>
      <c r="AI498" s="125"/>
      <c r="AJ498" s="125"/>
    </row>
    <row r="499" spans="1:3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5"/>
      <c r="AC499" s="125"/>
      <c r="AD499" s="125"/>
      <c r="AE499" s="125"/>
      <c r="AF499" s="125"/>
      <c r="AG499" s="125"/>
      <c r="AH499" s="125"/>
      <c r="AI499" s="125"/>
      <c r="AJ499" s="125"/>
    </row>
    <row r="500" spans="1:3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5"/>
      <c r="AC500" s="125"/>
      <c r="AD500" s="125"/>
      <c r="AE500" s="125"/>
      <c r="AF500" s="125"/>
      <c r="AG500" s="125"/>
      <c r="AH500" s="125"/>
      <c r="AI500" s="125"/>
      <c r="AJ500" s="125"/>
    </row>
    <row r="501" spans="1:3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5"/>
      <c r="AC501" s="125"/>
      <c r="AD501" s="125"/>
      <c r="AE501" s="125"/>
      <c r="AF501" s="125"/>
      <c r="AG501" s="125"/>
      <c r="AH501" s="125"/>
      <c r="AI501" s="125"/>
      <c r="AJ501" s="125"/>
    </row>
    <row r="502" spans="1:3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5"/>
      <c r="AC502" s="125"/>
      <c r="AD502" s="125"/>
      <c r="AE502" s="125"/>
      <c r="AF502" s="125"/>
      <c r="AG502" s="125"/>
      <c r="AH502" s="125"/>
      <c r="AI502" s="125"/>
      <c r="AJ502" s="125"/>
    </row>
    <row r="503" spans="1:3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5"/>
      <c r="AC503" s="125"/>
      <c r="AD503" s="125"/>
      <c r="AE503" s="125"/>
      <c r="AF503" s="125"/>
      <c r="AG503" s="125"/>
      <c r="AH503" s="125"/>
      <c r="AI503" s="125"/>
      <c r="AJ503" s="125"/>
    </row>
    <row r="504" spans="1:3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5"/>
      <c r="AC504" s="125"/>
      <c r="AD504" s="125"/>
      <c r="AE504" s="125"/>
      <c r="AF504" s="125"/>
      <c r="AG504" s="125"/>
      <c r="AH504" s="125"/>
      <c r="AI504" s="125"/>
      <c r="AJ504" s="125"/>
    </row>
    <row r="505" spans="1:3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5"/>
      <c r="AC505" s="125"/>
      <c r="AD505" s="125"/>
      <c r="AE505" s="125"/>
      <c r="AF505" s="125"/>
      <c r="AG505" s="125"/>
      <c r="AH505" s="125"/>
      <c r="AI505" s="125"/>
      <c r="AJ505" s="125"/>
    </row>
    <row r="506" spans="1:3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5"/>
      <c r="AC506" s="125"/>
      <c r="AD506" s="125"/>
      <c r="AE506" s="125"/>
      <c r="AF506" s="125"/>
      <c r="AG506" s="125"/>
      <c r="AH506" s="125"/>
      <c r="AI506" s="125"/>
      <c r="AJ506" s="125"/>
    </row>
    <row r="507" spans="1:3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5"/>
      <c r="AC507" s="125"/>
      <c r="AD507" s="125"/>
      <c r="AE507" s="125"/>
      <c r="AF507" s="125"/>
      <c r="AG507" s="125"/>
      <c r="AH507" s="125"/>
      <c r="AI507" s="125"/>
      <c r="AJ507" s="125"/>
    </row>
    <row r="508" spans="1:3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5"/>
      <c r="AC508" s="125"/>
      <c r="AD508" s="125"/>
      <c r="AE508" s="125"/>
      <c r="AF508" s="125"/>
      <c r="AG508" s="125"/>
      <c r="AH508" s="125"/>
      <c r="AI508" s="125"/>
      <c r="AJ508" s="125"/>
    </row>
    <row r="509" spans="1:3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5"/>
      <c r="AC509" s="125"/>
      <c r="AD509" s="125"/>
      <c r="AE509" s="125"/>
      <c r="AF509" s="125"/>
      <c r="AG509" s="125"/>
      <c r="AH509" s="125"/>
      <c r="AI509" s="125"/>
      <c r="AJ509" s="125"/>
    </row>
    <row r="510" spans="1:3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5"/>
      <c r="AC510" s="125"/>
      <c r="AD510" s="125"/>
      <c r="AE510" s="125"/>
      <c r="AF510" s="125"/>
      <c r="AG510" s="125"/>
      <c r="AH510" s="125"/>
      <c r="AI510" s="125"/>
      <c r="AJ510" s="125"/>
    </row>
    <row r="511" spans="1:3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5"/>
      <c r="AC511" s="125"/>
      <c r="AD511" s="125"/>
      <c r="AE511" s="125"/>
      <c r="AF511" s="125"/>
      <c r="AG511" s="125"/>
      <c r="AH511" s="125"/>
      <c r="AI511" s="125"/>
      <c r="AJ511" s="125"/>
    </row>
    <row r="512" spans="1:3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5"/>
      <c r="AC512" s="125"/>
      <c r="AD512" s="125"/>
      <c r="AE512" s="125"/>
      <c r="AF512" s="125"/>
      <c r="AG512" s="125"/>
      <c r="AH512" s="125"/>
      <c r="AI512" s="125"/>
      <c r="AJ512" s="125"/>
    </row>
    <row r="513" spans="1:3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5"/>
      <c r="AC513" s="125"/>
      <c r="AD513" s="125"/>
      <c r="AE513" s="125"/>
      <c r="AF513" s="125"/>
      <c r="AG513" s="125"/>
      <c r="AH513" s="125"/>
      <c r="AI513" s="125"/>
      <c r="AJ513" s="125"/>
    </row>
    <row r="514" spans="1:3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5"/>
      <c r="AC514" s="125"/>
      <c r="AD514" s="125"/>
      <c r="AE514" s="125"/>
      <c r="AF514" s="125"/>
      <c r="AG514" s="125"/>
      <c r="AH514" s="125"/>
      <c r="AI514" s="125"/>
      <c r="AJ514" s="125"/>
    </row>
    <row r="515" spans="1:3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5"/>
      <c r="AC515" s="125"/>
      <c r="AD515" s="125"/>
      <c r="AE515" s="125"/>
      <c r="AF515" s="125"/>
      <c r="AG515" s="125"/>
      <c r="AH515" s="125"/>
      <c r="AI515" s="125"/>
      <c r="AJ515" s="125"/>
    </row>
    <row r="516" spans="1:3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5"/>
      <c r="AC516" s="125"/>
      <c r="AD516" s="125"/>
      <c r="AE516" s="125"/>
      <c r="AF516" s="125"/>
      <c r="AG516" s="125"/>
      <c r="AH516" s="125"/>
      <c r="AI516" s="125"/>
      <c r="AJ516" s="125"/>
    </row>
    <row r="517" spans="1:3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5"/>
      <c r="AC517" s="125"/>
      <c r="AD517" s="125"/>
      <c r="AE517" s="125"/>
      <c r="AF517" s="125"/>
      <c r="AG517" s="125"/>
      <c r="AH517" s="125"/>
      <c r="AI517" s="125"/>
      <c r="AJ517" s="125"/>
    </row>
    <row r="518" spans="1:3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5"/>
      <c r="AC518" s="125"/>
      <c r="AD518" s="125"/>
      <c r="AE518" s="125"/>
      <c r="AF518" s="125"/>
      <c r="AG518" s="125"/>
      <c r="AH518" s="125"/>
      <c r="AI518" s="125"/>
      <c r="AJ518" s="125"/>
    </row>
    <row r="519" spans="1:3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5"/>
      <c r="AC519" s="125"/>
      <c r="AD519" s="125"/>
      <c r="AE519" s="125"/>
      <c r="AF519" s="125"/>
      <c r="AG519" s="125"/>
      <c r="AH519" s="125"/>
      <c r="AI519" s="125"/>
      <c r="AJ519" s="125"/>
    </row>
    <row r="520" spans="1:3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5"/>
      <c r="AC520" s="125"/>
      <c r="AD520" s="125"/>
      <c r="AE520" s="125"/>
      <c r="AF520" s="125"/>
      <c r="AG520" s="125"/>
      <c r="AH520" s="125"/>
      <c r="AI520" s="125"/>
      <c r="AJ520" s="125"/>
    </row>
    <row r="521" spans="1:3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5"/>
      <c r="AC521" s="125"/>
      <c r="AD521" s="125"/>
      <c r="AE521" s="125"/>
      <c r="AF521" s="125"/>
      <c r="AG521" s="125"/>
      <c r="AH521" s="125"/>
      <c r="AI521" s="125"/>
      <c r="AJ521" s="125"/>
    </row>
    <row r="522" spans="1:3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5"/>
      <c r="AC522" s="125"/>
      <c r="AD522" s="125"/>
      <c r="AE522" s="125"/>
      <c r="AF522" s="125"/>
      <c r="AG522" s="125"/>
      <c r="AH522" s="125"/>
      <c r="AI522" s="125"/>
      <c r="AJ522" s="125"/>
    </row>
    <row r="523" spans="1:3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5"/>
      <c r="AC523" s="125"/>
      <c r="AD523" s="125"/>
      <c r="AE523" s="125"/>
      <c r="AF523" s="125"/>
      <c r="AG523" s="125"/>
      <c r="AH523" s="125"/>
      <c r="AI523" s="125"/>
      <c r="AJ523" s="125"/>
    </row>
    <row r="524" spans="1:3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5"/>
      <c r="AC524" s="125"/>
      <c r="AD524" s="125"/>
      <c r="AE524" s="125"/>
      <c r="AF524" s="125"/>
      <c r="AG524" s="125"/>
      <c r="AH524" s="125"/>
      <c r="AI524" s="125"/>
      <c r="AJ524" s="125"/>
    </row>
    <row r="525" spans="1:3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5"/>
      <c r="AC525" s="125"/>
      <c r="AD525" s="125"/>
      <c r="AE525" s="125"/>
      <c r="AF525" s="125"/>
      <c r="AG525" s="125"/>
      <c r="AH525" s="125"/>
      <c r="AI525" s="125"/>
      <c r="AJ525" s="125"/>
    </row>
    <row r="526" spans="1:3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5"/>
      <c r="AC526" s="125"/>
      <c r="AD526" s="125"/>
      <c r="AE526" s="125"/>
      <c r="AF526" s="125"/>
      <c r="AG526" s="125"/>
      <c r="AH526" s="125"/>
      <c r="AI526" s="125"/>
      <c r="AJ526" s="125"/>
    </row>
    <row r="527" spans="1:3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5"/>
      <c r="AC527" s="125"/>
      <c r="AD527" s="125"/>
      <c r="AE527" s="125"/>
      <c r="AF527" s="125"/>
      <c r="AG527" s="125"/>
      <c r="AH527" s="125"/>
      <c r="AI527" s="125"/>
      <c r="AJ527" s="125"/>
    </row>
    <row r="528" spans="1:3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5"/>
      <c r="AC528" s="125"/>
      <c r="AD528" s="125"/>
      <c r="AE528" s="125"/>
      <c r="AF528" s="125"/>
      <c r="AG528" s="125"/>
      <c r="AH528" s="125"/>
      <c r="AI528" s="125"/>
      <c r="AJ528" s="125"/>
    </row>
    <row r="529" spans="1:3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5"/>
      <c r="AC529" s="125"/>
      <c r="AD529" s="125"/>
      <c r="AE529" s="125"/>
      <c r="AF529" s="125"/>
      <c r="AG529" s="125"/>
      <c r="AH529" s="125"/>
      <c r="AI529" s="125"/>
      <c r="AJ529" s="125"/>
    </row>
    <row r="530" spans="1:3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5"/>
      <c r="AC530" s="125"/>
      <c r="AD530" s="125"/>
      <c r="AE530" s="125"/>
      <c r="AF530" s="125"/>
      <c r="AG530" s="125"/>
      <c r="AH530" s="125"/>
      <c r="AI530" s="125"/>
      <c r="AJ530" s="125"/>
    </row>
    <row r="531" spans="1:3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5"/>
      <c r="AC531" s="125"/>
      <c r="AD531" s="125"/>
      <c r="AE531" s="125"/>
      <c r="AF531" s="125"/>
      <c r="AG531" s="125"/>
      <c r="AH531" s="125"/>
      <c r="AI531" s="125"/>
      <c r="AJ531" s="125"/>
    </row>
    <row r="532" spans="1:3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5"/>
      <c r="AC532" s="125"/>
      <c r="AD532" s="125"/>
      <c r="AE532" s="125"/>
      <c r="AF532" s="125"/>
      <c r="AG532" s="125"/>
      <c r="AH532" s="125"/>
      <c r="AI532" s="125"/>
      <c r="AJ532" s="125"/>
    </row>
    <row r="533" spans="1:3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5"/>
      <c r="AC533" s="125"/>
      <c r="AD533" s="125"/>
      <c r="AE533" s="125"/>
      <c r="AF533" s="125"/>
      <c r="AG533" s="125"/>
      <c r="AH533" s="125"/>
      <c r="AI533" s="125"/>
      <c r="AJ533" s="125"/>
    </row>
    <row r="534" spans="1:3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5"/>
      <c r="AC534" s="125"/>
      <c r="AD534" s="125"/>
      <c r="AE534" s="125"/>
      <c r="AF534" s="125"/>
      <c r="AG534" s="125"/>
      <c r="AH534" s="125"/>
      <c r="AI534" s="125"/>
      <c r="AJ534" s="125"/>
    </row>
    <row r="535" spans="1:3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row>
    <row r="536" spans="1:3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5"/>
      <c r="AC536" s="125"/>
      <c r="AD536" s="125"/>
      <c r="AE536" s="125"/>
      <c r="AF536" s="125"/>
      <c r="AG536" s="125"/>
      <c r="AH536" s="125"/>
      <c r="AI536" s="125"/>
      <c r="AJ536" s="125"/>
    </row>
    <row r="537" spans="1:3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row>
    <row r="538" spans="1:3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5"/>
      <c r="AC538" s="125"/>
      <c r="AD538" s="125"/>
      <c r="AE538" s="125"/>
      <c r="AF538" s="125"/>
      <c r="AG538" s="125"/>
      <c r="AH538" s="125"/>
      <c r="AI538" s="125"/>
      <c r="AJ538" s="125"/>
    </row>
    <row r="539" spans="1:3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5"/>
      <c r="AC539" s="125"/>
      <c r="AD539" s="125"/>
      <c r="AE539" s="125"/>
      <c r="AF539" s="125"/>
      <c r="AG539" s="125"/>
      <c r="AH539" s="125"/>
      <c r="AI539" s="125"/>
      <c r="AJ539" s="125"/>
    </row>
    <row r="540" spans="1:3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25"/>
      <c r="AD540" s="125"/>
      <c r="AE540" s="125"/>
      <c r="AF540" s="125"/>
      <c r="AG540" s="125"/>
      <c r="AH540" s="125"/>
      <c r="AI540" s="125"/>
      <c r="AJ540" s="125"/>
    </row>
    <row r="541" spans="1:3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row>
    <row r="542" spans="1:3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5"/>
      <c r="AC542" s="125"/>
      <c r="AD542" s="125"/>
      <c r="AE542" s="125"/>
      <c r="AF542" s="125"/>
      <c r="AG542" s="125"/>
      <c r="AH542" s="125"/>
      <c r="AI542" s="125"/>
      <c r="AJ542" s="125"/>
    </row>
    <row r="543" spans="1:3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5"/>
      <c r="AC543" s="125"/>
      <c r="AD543" s="125"/>
      <c r="AE543" s="125"/>
      <c r="AF543" s="125"/>
      <c r="AG543" s="125"/>
      <c r="AH543" s="125"/>
      <c r="AI543" s="125"/>
      <c r="AJ543" s="125"/>
    </row>
    <row r="544" spans="1:3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5"/>
      <c r="AC544" s="125"/>
      <c r="AD544" s="125"/>
      <c r="AE544" s="125"/>
      <c r="AF544" s="125"/>
      <c r="AG544" s="125"/>
      <c r="AH544" s="125"/>
      <c r="AI544" s="125"/>
      <c r="AJ544" s="125"/>
    </row>
    <row r="545" spans="1:3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5"/>
      <c r="AC545" s="125"/>
      <c r="AD545" s="125"/>
      <c r="AE545" s="125"/>
      <c r="AF545" s="125"/>
      <c r="AG545" s="125"/>
      <c r="AH545" s="125"/>
      <c r="AI545" s="125"/>
      <c r="AJ545" s="125"/>
    </row>
    <row r="546" spans="1:3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5"/>
      <c r="AC546" s="125"/>
      <c r="AD546" s="125"/>
      <c r="AE546" s="125"/>
      <c r="AF546" s="125"/>
      <c r="AG546" s="125"/>
      <c r="AH546" s="125"/>
      <c r="AI546" s="125"/>
      <c r="AJ546" s="125"/>
    </row>
    <row r="547" spans="1:3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5"/>
      <c r="AC547" s="125"/>
      <c r="AD547" s="125"/>
      <c r="AE547" s="125"/>
      <c r="AF547" s="125"/>
      <c r="AG547" s="125"/>
      <c r="AH547" s="125"/>
      <c r="AI547" s="125"/>
      <c r="AJ547" s="125"/>
    </row>
    <row r="548" spans="1:3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5"/>
      <c r="AC548" s="125"/>
      <c r="AD548" s="125"/>
      <c r="AE548" s="125"/>
      <c r="AF548" s="125"/>
      <c r="AG548" s="125"/>
      <c r="AH548" s="125"/>
      <c r="AI548" s="125"/>
      <c r="AJ548" s="125"/>
    </row>
    <row r="549" spans="1:3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5"/>
      <c r="AC549" s="125"/>
      <c r="AD549" s="125"/>
      <c r="AE549" s="125"/>
      <c r="AF549" s="125"/>
      <c r="AG549" s="125"/>
      <c r="AH549" s="125"/>
      <c r="AI549" s="125"/>
      <c r="AJ549" s="125"/>
    </row>
    <row r="550" spans="1:3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5"/>
      <c r="AC550" s="125"/>
      <c r="AD550" s="125"/>
      <c r="AE550" s="125"/>
      <c r="AF550" s="125"/>
      <c r="AG550" s="125"/>
      <c r="AH550" s="125"/>
      <c r="AI550" s="125"/>
      <c r="AJ550" s="125"/>
    </row>
    <row r="551" spans="1:3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5"/>
      <c r="AC551" s="125"/>
      <c r="AD551" s="125"/>
      <c r="AE551" s="125"/>
      <c r="AF551" s="125"/>
      <c r="AG551" s="125"/>
      <c r="AH551" s="125"/>
      <c r="AI551" s="125"/>
      <c r="AJ551" s="125"/>
    </row>
    <row r="552" spans="1:3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5"/>
      <c r="AC552" s="125"/>
      <c r="AD552" s="125"/>
      <c r="AE552" s="125"/>
      <c r="AF552" s="125"/>
      <c r="AG552" s="125"/>
      <c r="AH552" s="125"/>
      <c r="AI552" s="125"/>
      <c r="AJ552" s="125"/>
    </row>
    <row r="553" spans="1:3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5"/>
      <c r="AC553" s="125"/>
      <c r="AD553" s="125"/>
      <c r="AE553" s="125"/>
      <c r="AF553" s="125"/>
      <c r="AG553" s="125"/>
      <c r="AH553" s="125"/>
      <c r="AI553" s="125"/>
      <c r="AJ553" s="125"/>
    </row>
    <row r="554" spans="1:3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5"/>
      <c r="AC554" s="125"/>
      <c r="AD554" s="125"/>
      <c r="AE554" s="125"/>
      <c r="AF554" s="125"/>
      <c r="AG554" s="125"/>
      <c r="AH554" s="125"/>
      <c r="AI554" s="125"/>
      <c r="AJ554" s="125"/>
    </row>
    <row r="555" spans="1:3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5"/>
      <c r="AC555" s="125"/>
      <c r="AD555" s="125"/>
      <c r="AE555" s="125"/>
      <c r="AF555" s="125"/>
      <c r="AG555" s="125"/>
      <c r="AH555" s="125"/>
      <c r="AI555" s="125"/>
      <c r="AJ555" s="125"/>
    </row>
    <row r="556" spans="1:3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5"/>
      <c r="AC556" s="125"/>
      <c r="AD556" s="125"/>
      <c r="AE556" s="125"/>
      <c r="AF556" s="125"/>
      <c r="AG556" s="125"/>
      <c r="AH556" s="125"/>
      <c r="AI556" s="125"/>
      <c r="AJ556" s="125"/>
    </row>
    <row r="557" spans="1:3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5"/>
      <c r="AC557" s="125"/>
      <c r="AD557" s="125"/>
      <c r="AE557" s="125"/>
      <c r="AF557" s="125"/>
      <c r="AG557" s="125"/>
      <c r="AH557" s="125"/>
      <c r="AI557" s="125"/>
      <c r="AJ557" s="125"/>
    </row>
    <row r="558" spans="1:3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5"/>
      <c r="AC558" s="125"/>
      <c r="AD558" s="125"/>
      <c r="AE558" s="125"/>
      <c r="AF558" s="125"/>
      <c r="AG558" s="125"/>
      <c r="AH558" s="125"/>
      <c r="AI558" s="125"/>
      <c r="AJ558" s="125"/>
    </row>
    <row r="559" spans="1:3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5"/>
      <c r="AC559" s="125"/>
      <c r="AD559" s="125"/>
      <c r="AE559" s="125"/>
      <c r="AF559" s="125"/>
      <c r="AG559" s="125"/>
      <c r="AH559" s="125"/>
      <c r="AI559" s="125"/>
      <c r="AJ559" s="125"/>
    </row>
    <row r="560" spans="1:3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5"/>
      <c r="AC560" s="125"/>
      <c r="AD560" s="125"/>
      <c r="AE560" s="125"/>
      <c r="AF560" s="125"/>
      <c r="AG560" s="125"/>
      <c r="AH560" s="125"/>
      <c r="AI560" s="125"/>
      <c r="AJ560" s="125"/>
    </row>
    <row r="561" spans="1:3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5"/>
      <c r="AC561" s="125"/>
      <c r="AD561" s="125"/>
      <c r="AE561" s="125"/>
      <c r="AF561" s="125"/>
      <c r="AG561" s="125"/>
      <c r="AH561" s="125"/>
      <c r="AI561" s="125"/>
      <c r="AJ561" s="125"/>
    </row>
    <row r="562" spans="1:3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5"/>
      <c r="AC562" s="125"/>
      <c r="AD562" s="125"/>
      <c r="AE562" s="125"/>
      <c r="AF562" s="125"/>
      <c r="AG562" s="125"/>
      <c r="AH562" s="125"/>
      <c r="AI562" s="125"/>
      <c r="AJ562" s="125"/>
    </row>
    <row r="563" spans="1:3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5"/>
      <c r="AC563" s="125"/>
      <c r="AD563" s="125"/>
      <c r="AE563" s="125"/>
      <c r="AF563" s="125"/>
      <c r="AG563" s="125"/>
      <c r="AH563" s="125"/>
      <c r="AI563" s="125"/>
      <c r="AJ563" s="125"/>
    </row>
    <row r="564" spans="1:3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5"/>
      <c r="AC564" s="125"/>
      <c r="AD564" s="125"/>
      <c r="AE564" s="125"/>
      <c r="AF564" s="125"/>
      <c r="AG564" s="125"/>
      <c r="AH564" s="125"/>
      <c r="AI564" s="125"/>
      <c r="AJ564" s="125"/>
    </row>
    <row r="565" spans="1:3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5"/>
      <c r="AC565" s="125"/>
      <c r="AD565" s="125"/>
      <c r="AE565" s="125"/>
      <c r="AF565" s="125"/>
      <c r="AG565" s="125"/>
      <c r="AH565" s="125"/>
      <c r="AI565" s="125"/>
      <c r="AJ565" s="125"/>
    </row>
    <row r="566" spans="1:3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5"/>
      <c r="AC566" s="125"/>
      <c r="AD566" s="125"/>
      <c r="AE566" s="125"/>
      <c r="AF566" s="125"/>
      <c r="AG566" s="125"/>
      <c r="AH566" s="125"/>
      <c r="AI566" s="125"/>
      <c r="AJ566" s="125"/>
    </row>
    <row r="567" spans="1:3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5"/>
      <c r="AC567" s="125"/>
      <c r="AD567" s="125"/>
      <c r="AE567" s="125"/>
      <c r="AF567" s="125"/>
      <c r="AG567" s="125"/>
      <c r="AH567" s="125"/>
      <c r="AI567" s="125"/>
      <c r="AJ567" s="125"/>
    </row>
    <row r="568" spans="1:3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5"/>
      <c r="AC568" s="125"/>
      <c r="AD568" s="125"/>
      <c r="AE568" s="125"/>
      <c r="AF568" s="125"/>
      <c r="AG568" s="125"/>
      <c r="AH568" s="125"/>
      <c r="AI568" s="125"/>
      <c r="AJ568" s="125"/>
    </row>
    <row r="569" spans="1:3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5"/>
      <c r="AC569" s="125"/>
      <c r="AD569" s="125"/>
      <c r="AE569" s="125"/>
      <c r="AF569" s="125"/>
      <c r="AG569" s="125"/>
      <c r="AH569" s="125"/>
      <c r="AI569" s="125"/>
      <c r="AJ569" s="125"/>
    </row>
    <row r="570" spans="1:3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5"/>
      <c r="AC570" s="125"/>
      <c r="AD570" s="125"/>
      <c r="AE570" s="125"/>
      <c r="AF570" s="125"/>
      <c r="AG570" s="125"/>
      <c r="AH570" s="125"/>
      <c r="AI570" s="125"/>
      <c r="AJ570" s="125"/>
    </row>
    <row r="571" spans="1:3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5"/>
      <c r="AC571" s="125"/>
      <c r="AD571" s="125"/>
      <c r="AE571" s="125"/>
      <c r="AF571" s="125"/>
      <c r="AG571" s="125"/>
      <c r="AH571" s="125"/>
      <c r="AI571" s="125"/>
      <c r="AJ571" s="125"/>
    </row>
    <row r="572" spans="1:3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5"/>
      <c r="AC572" s="125"/>
      <c r="AD572" s="125"/>
      <c r="AE572" s="125"/>
      <c r="AF572" s="125"/>
      <c r="AG572" s="125"/>
      <c r="AH572" s="125"/>
      <c r="AI572" s="125"/>
      <c r="AJ572" s="125"/>
    </row>
    <row r="573" spans="1:3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c r="AG573" s="125"/>
      <c r="AH573" s="125"/>
      <c r="AI573" s="125"/>
      <c r="AJ573" s="125"/>
    </row>
    <row r="574" spans="1:3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5"/>
      <c r="AC574" s="125"/>
      <c r="AD574" s="125"/>
      <c r="AE574" s="125"/>
      <c r="AF574" s="125"/>
      <c r="AG574" s="125"/>
      <c r="AH574" s="125"/>
      <c r="AI574" s="125"/>
      <c r="AJ574" s="125"/>
    </row>
    <row r="575" spans="1:3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5"/>
      <c r="AC575" s="125"/>
      <c r="AD575" s="125"/>
      <c r="AE575" s="125"/>
      <c r="AF575" s="125"/>
      <c r="AG575" s="125"/>
      <c r="AH575" s="125"/>
      <c r="AI575" s="125"/>
      <c r="AJ575" s="125"/>
    </row>
    <row r="576" spans="1:3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5"/>
      <c r="AC576" s="125"/>
      <c r="AD576" s="125"/>
      <c r="AE576" s="125"/>
      <c r="AF576" s="125"/>
      <c r="AG576" s="125"/>
      <c r="AH576" s="125"/>
      <c r="AI576" s="125"/>
      <c r="AJ576" s="125"/>
    </row>
    <row r="577" spans="1:3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5"/>
      <c r="AC577" s="125"/>
      <c r="AD577" s="125"/>
      <c r="AE577" s="125"/>
      <c r="AF577" s="125"/>
      <c r="AG577" s="125"/>
      <c r="AH577" s="125"/>
      <c r="AI577" s="125"/>
      <c r="AJ577" s="125"/>
    </row>
    <row r="578" spans="1:3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5"/>
      <c r="AC578" s="125"/>
      <c r="AD578" s="125"/>
      <c r="AE578" s="125"/>
      <c r="AF578" s="125"/>
      <c r="AG578" s="125"/>
      <c r="AH578" s="125"/>
      <c r="AI578" s="125"/>
      <c r="AJ578" s="125"/>
    </row>
    <row r="579" spans="1:3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5"/>
      <c r="AC579" s="125"/>
      <c r="AD579" s="125"/>
      <c r="AE579" s="125"/>
      <c r="AF579" s="125"/>
      <c r="AG579" s="125"/>
      <c r="AH579" s="125"/>
      <c r="AI579" s="125"/>
      <c r="AJ579" s="125"/>
    </row>
    <row r="580" spans="1:3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5"/>
      <c r="AC580" s="125"/>
      <c r="AD580" s="125"/>
      <c r="AE580" s="125"/>
      <c r="AF580" s="125"/>
      <c r="AG580" s="125"/>
      <c r="AH580" s="125"/>
      <c r="AI580" s="125"/>
      <c r="AJ580" s="125"/>
    </row>
    <row r="581" spans="1:3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c r="AG581" s="125"/>
      <c r="AH581" s="125"/>
      <c r="AI581" s="125"/>
      <c r="AJ581" s="125"/>
    </row>
    <row r="582" spans="1:3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5"/>
      <c r="AC582" s="125"/>
      <c r="AD582" s="125"/>
      <c r="AE582" s="125"/>
      <c r="AF582" s="125"/>
      <c r="AG582" s="125"/>
      <c r="AH582" s="125"/>
      <c r="AI582" s="125"/>
      <c r="AJ582" s="125"/>
    </row>
    <row r="583" spans="1:3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5"/>
      <c r="AC583" s="125"/>
      <c r="AD583" s="125"/>
      <c r="AE583" s="125"/>
      <c r="AF583" s="125"/>
      <c r="AG583" s="125"/>
      <c r="AH583" s="125"/>
      <c r="AI583" s="125"/>
      <c r="AJ583" s="125"/>
    </row>
    <row r="584" spans="1:3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5"/>
      <c r="AC584" s="125"/>
      <c r="AD584" s="125"/>
      <c r="AE584" s="125"/>
      <c r="AF584" s="125"/>
      <c r="AG584" s="125"/>
      <c r="AH584" s="125"/>
      <c r="AI584" s="125"/>
      <c r="AJ584" s="125"/>
    </row>
    <row r="585" spans="1:3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5"/>
      <c r="AC585" s="125"/>
      <c r="AD585" s="125"/>
      <c r="AE585" s="125"/>
      <c r="AF585" s="125"/>
      <c r="AG585" s="125"/>
      <c r="AH585" s="125"/>
      <c r="AI585" s="125"/>
      <c r="AJ585" s="125"/>
    </row>
    <row r="586" spans="1:3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5"/>
      <c r="AC586" s="125"/>
      <c r="AD586" s="125"/>
      <c r="AE586" s="125"/>
      <c r="AF586" s="125"/>
      <c r="AG586" s="125"/>
      <c r="AH586" s="125"/>
      <c r="AI586" s="125"/>
      <c r="AJ586" s="125"/>
    </row>
    <row r="587" spans="1:3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5"/>
      <c r="AC587" s="125"/>
      <c r="AD587" s="125"/>
      <c r="AE587" s="125"/>
      <c r="AF587" s="125"/>
      <c r="AG587" s="125"/>
      <c r="AH587" s="125"/>
      <c r="AI587" s="125"/>
      <c r="AJ587" s="125"/>
    </row>
    <row r="588" spans="1:3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5"/>
      <c r="AC588" s="125"/>
      <c r="AD588" s="125"/>
      <c r="AE588" s="125"/>
      <c r="AF588" s="125"/>
      <c r="AG588" s="125"/>
      <c r="AH588" s="125"/>
      <c r="AI588" s="125"/>
      <c r="AJ588" s="125"/>
    </row>
    <row r="589" spans="1:3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5"/>
      <c r="AC589" s="125"/>
      <c r="AD589" s="125"/>
      <c r="AE589" s="125"/>
      <c r="AF589" s="125"/>
      <c r="AG589" s="125"/>
      <c r="AH589" s="125"/>
      <c r="AI589" s="125"/>
      <c r="AJ589" s="125"/>
    </row>
    <row r="590" spans="1:3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5"/>
      <c r="AC590" s="125"/>
      <c r="AD590" s="125"/>
      <c r="AE590" s="125"/>
      <c r="AF590" s="125"/>
      <c r="AG590" s="125"/>
      <c r="AH590" s="125"/>
      <c r="AI590" s="125"/>
      <c r="AJ590" s="125"/>
    </row>
    <row r="591" spans="1:3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5"/>
      <c r="AC591" s="125"/>
      <c r="AD591" s="125"/>
      <c r="AE591" s="125"/>
      <c r="AF591" s="125"/>
      <c r="AG591" s="125"/>
      <c r="AH591" s="125"/>
      <c r="AI591" s="125"/>
      <c r="AJ591" s="125"/>
    </row>
    <row r="592" spans="1:3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5"/>
      <c r="AC592" s="125"/>
      <c r="AD592" s="125"/>
      <c r="AE592" s="125"/>
      <c r="AF592" s="125"/>
      <c r="AG592" s="125"/>
      <c r="AH592" s="125"/>
      <c r="AI592" s="125"/>
      <c r="AJ592" s="125"/>
    </row>
    <row r="593" spans="1:3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5"/>
      <c r="AC593" s="125"/>
      <c r="AD593" s="125"/>
      <c r="AE593" s="125"/>
      <c r="AF593" s="125"/>
      <c r="AG593" s="125"/>
      <c r="AH593" s="125"/>
      <c r="AI593" s="125"/>
      <c r="AJ593" s="125"/>
    </row>
    <row r="594" spans="1:3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5"/>
      <c r="AC594" s="125"/>
      <c r="AD594" s="125"/>
      <c r="AE594" s="125"/>
      <c r="AF594" s="125"/>
      <c r="AG594" s="125"/>
      <c r="AH594" s="125"/>
      <c r="AI594" s="125"/>
      <c r="AJ594" s="125"/>
    </row>
    <row r="595" spans="1:3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5"/>
      <c r="AC595" s="125"/>
      <c r="AD595" s="125"/>
      <c r="AE595" s="125"/>
      <c r="AF595" s="125"/>
      <c r="AG595" s="125"/>
      <c r="AH595" s="125"/>
      <c r="AI595" s="125"/>
      <c r="AJ595" s="125"/>
    </row>
    <row r="596" spans="1:3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5"/>
      <c r="AC596" s="125"/>
      <c r="AD596" s="125"/>
      <c r="AE596" s="125"/>
      <c r="AF596" s="125"/>
      <c r="AG596" s="125"/>
      <c r="AH596" s="125"/>
      <c r="AI596" s="125"/>
      <c r="AJ596" s="125"/>
    </row>
    <row r="597" spans="1:3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5"/>
      <c r="AC597" s="125"/>
      <c r="AD597" s="125"/>
      <c r="AE597" s="125"/>
      <c r="AF597" s="125"/>
      <c r="AG597" s="125"/>
      <c r="AH597" s="125"/>
      <c r="AI597" s="125"/>
      <c r="AJ597" s="125"/>
    </row>
    <row r="598" spans="1:3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5"/>
      <c r="AC598" s="125"/>
      <c r="AD598" s="125"/>
      <c r="AE598" s="125"/>
      <c r="AF598" s="125"/>
      <c r="AG598" s="125"/>
      <c r="AH598" s="125"/>
      <c r="AI598" s="125"/>
      <c r="AJ598" s="125"/>
    </row>
    <row r="599" spans="1:3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5"/>
      <c r="AC599" s="125"/>
      <c r="AD599" s="125"/>
      <c r="AE599" s="125"/>
      <c r="AF599" s="125"/>
      <c r="AG599" s="125"/>
      <c r="AH599" s="125"/>
      <c r="AI599" s="125"/>
      <c r="AJ599" s="125"/>
    </row>
    <row r="600" spans="1:3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5"/>
      <c r="AC600" s="125"/>
      <c r="AD600" s="125"/>
      <c r="AE600" s="125"/>
      <c r="AF600" s="125"/>
      <c r="AG600" s="125"/>
      <c r="AH600" s="125"/>
      <c r="AI600" s="125"/>
      <c r="AJ600" s="125"/>
    </row>
    <row r="601" spans="1:3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5"/>
      <c r="AC601" s="125"/>
      <c r="AD601" s="125"/>
      <c r="AE601" s="125"/>
      <c r="AF601" s="125"/>
      <c r="AG601" s="125"/>
      <c r="AH601" s="125"/>
      <c r="AI601" s="125"/>
      <c r="AJ601" s="125"/>
    </row>
    <row r="602" spans="1:3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5"/>
      <c r="AC602" s="125"/>
      <c r="AD602" s="125"/>
      <c r="AE602" s="125"/>
      <c r="AF602" s="125"/>
      <c r="AG602" s="125"/>
      <c r="AH602" s="125"/>
      <c r="AI602" s="125"/>
      <c r="AJ602" s="125"/>
    </row>
    <row r="603" spans="1:3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5"/>
      <c r="AC603" s="125"/>
      <c r="AD603" s="125"/>
      <c r="AE603" s="125"/>
      <c r="AF603" s="125"/>
      <c r="AG603" s="125"/>
      <c r="AH603" s="125"/>
      <c r="AI603" s="125"/>
      <c r="AJ603" s="125"/>
    </row>
    <row r="604" spans="1:3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5"/>
      <c r="AC604" s="125"/>
      <c r="AD604" s="125"/>
      <c r="AE604" s="125"/>
      <c r="AF604" s="125"/>
      <c r="AG604" s="125"/>
      <c r="AH604" s="125"/>
      <c r="AI604" s="125"/>
      <c r="AJ604" s="125"/>
    </row>
    <row r="605" spans="1:3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row>
    <row r="606" spans="1:3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5"/>
      <c r="AC606" s="125"/>
      <c r="AD606" s="125"/>
      <c r="AE606" s="125"/>
      <c r="AF606" s="125"/>
      <c r="AG606" s="125"/>
      <c r="AH606" s="125"/>
      <c r="AI606" s="125"/>
      <c r="AJ606" s="125"/>
    </row>
    <row r="607" spans="1:3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5"/>
      <c r="AC607" s="125"/>
      <c r="AD607" s="125"/>
      <c r="AE607" s="125"/>
      <c r="AF607" s="125"/>
      <c r="AG607" s="125"/>
      <c r="AH607" s="125"/>
      <c r="AI607" s="125"/>
      <c r="AJ607" s="125"/>
    </row>
    <row r="608" spans="1:3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5"/>
      <c r="AC608" s="125"/>
      <c r="AD608" s="125"/>
      <c r="AE608" s="125"/>
      <c r="AF608" s="125"/>
      <c r="AG608" s="125"/>
      <c r="AH608" s="125"/>
      <c r="AI608" s="125"/>
      <c r="AJ608" s="125"/>
    </row>
    <row r="609" spans="1:3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row>
    <row r="610" spans="1:3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5"/>
      <c r="AC610" s="125"/>
      <c r="AD610" s="125"/>
      <c r="AE610" s="125"/>
      <c r="AF610" s="125"/>
      <c r="AG610" s="125"/>
      <c r="AH610" s="125"/>
      <c r="AI610" s="125"/>
      <c r="AJ610" s="125"/>
    </row>
    <row r="611" spans="1:3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5"/>
      <c r="AC611" s="125"/>
      <c r="AD611" s="125"/>
      <c r="AE611" s="125"/>
      <c r="AF611" s="125"/>
      <c r="AG611" s="125"/>
      <c r="AH611" s="125"/>
      <c r="AI611" s="125"/>
      <c r="AJ611" s="125"/>
    </row>
    <row r="612" spans="1:3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5"/>
      <c r="AC612" s="125"/>
      <c r="AD612" s="125"/>
      <c r="AE612" s="125"/>
      <c r="AF612" s="125"/>
      <c r="AG612" s="125"/>
      <c r="AH612" s="125"/>
      <c r="AI612" s="125"/>
      <c r="AJ612" s="125"/>
    </row>
    <row r="613" spans="1:3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5"/>
      <c r="AC613" s="125"/>
      <c r="AD613" s="125"/>
      <c r="AE613" s="125"/>
      <c r="AF613" s="125"/>
      <c r="AG613" s="125"/>
      <c r="AH613" s="125"/>
      <c r="AI613" s="125"/>
      <c r="AJ613" s="125"/>
    </row>
    <row r="614" spans="1:3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5"/>
      <c r="AC614" s="125"/>
      <c r="AD614" s="125"/>
      <c r="AE614" s="125"/>
      <c r="AF614" s="125"/>
      <c r="AG614" s="125"/>
      <c r="AH614" s="125"/>
      <c r="AI614" s="125"/>
      <c r="AJ614" s="125"/>
    </row>
    <row r="615" spans="1:3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5"/>
      <c r="AC615" s="125"/>
      <c r="AD615" s="125"/>
      <c r="AE615" s="125"/>
      <c r="AF615" s="125"/>
      <c r="AG615" s="125"/>
      <c r="AH615" s="125"/>
      <c r="AI615" s="125"/>
      <c r="AJ615" s="125"/>
    </row>
    <row r="616" spans="1:3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5"/>
      <c r="AC616" s="125"/>
      <c r="AD616" s="125"/>
      <c r="AE616" s="125"/>
      <c r="AF616" s="125"/>
      <c r="AG616" s="125"/>
      <c r="AH616" s="125"/>
      <c r="AI616" s="125"/>
      <c r="AJ616" s="125"/>
    </row>
    <row r="617" spans="1:3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5"/>
      <c r="AC617" s="125"/>
      <c r="AD617" s="125"/>
      <c r="AE617" s="125"/>
      <c r="AF617" s="125"/>
      <c r="AG617" s="125"/>
      <c r="AH617" s="125"/>
      <c r="AI617" s="125"/>
      <c r="AJ617" s="125"/>
    </row>
    <row r="618" spans="1:3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5"/>
      <c r="AC618" s="125"/>
      <c r="AD618" s="125"/>
      <c r="AE618" s="125"/>
      <c r="AF618" s="125"/>
      <c r="AG618" s="125"/>
      <c r="AH618" s="125"/>
      <c r="AI618" s="125"/>
      <c r="AJ618" s="125"/>
    </row>
    <row r="619" spans="1:3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5"/>
      <c r="AC619" s="125"/>
      <c r="AD619" s="125"/>
      <c r="AE619" s="125"/>
      <c r="AF619" s="125"/>
      <c r="AG619" s="125"/>
      <c r="AH619" s="125"/>
      <c r="AI619" s="125"/>
      <c r="AJ619" s="125"/>
    </row>
    <row r="620" spans="1:3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5"/>
      <c r="AC620" s="125"/>
      <c r="AD620" s="125"/>
      <c r="AE620" s="125"/>
      <c r="AF620" s="125"/>
      <c r="AG620" s="125"/>
      <c r="AH620" s="125"/>
      <c r="AI620" s="125"/>
      <c r="AJ620" s="125"/>
    </row>
    <row r="621" spans="1:3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5"/>
      <c r="AC621" s="125"/>
      <c r="AD621" s="125"/>
      <c r="AE621" s="125"/>
      <c r="AF621" s="125"/>
      <c r="AG621" s="125"/>
      <c r="AH621" s="125"/>
      <c r="AI621" s="125"/>
      <c r="AJ621" s="125"/>
    </row>
    <row r="622" spans="1:3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5"/>
      <c r="AC622" s="125"/>
      <c r="AD622" s="125"/>
      <c r="AE622" s="125"/>
      <c r="AF622" s="125"/>
      <c r="AG622" s="125"/>
      <c r="AH622" s="125"/>
      <c r="AI622" s="125"/>
      <c r="AJ622" s="125"/>
    </row>
    <row r="623" spans="1:3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5"/>
      <c r="AC623" s="125"/>
      <c r="AD623" s="125"/>
      <c r="AE623" s="125"/>
      <c r="AF623" s="125"/>
      <c r="AG623" s="125"/>
      <c r="AH623" s="125"/>
      <c r="AI623" s="125"/>
      <c r="AJ623" s="125"/>
    </row>
    <row r="624" spans="1:3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5"/>
      <c r="AC624" s="125"/>
      <c r="AD624" s="125"/>
      <c r="AE624" s="125"/>
      <c r="AF624" s="125"/>
      <c r="AG624" s="125"/>
      <c r="AH624" s="125"/>
      <c r="AI624" s="125"/>
      <c r="AJ624" s="125"/>
    </row>
    <row r="625" spans="1:3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5"/>
      <c r="AC625" s="125"/>
      <c r="AD625" s="125"/>
      <c r="AE625" s="125"/>
      <c r="AF625" s="125"/>
      <c r="AG625" s="125"/>
      <c r="AH625" s="125"/>
      <c r="AI625" s="125"/>
      <c r="AJ625" s="125"/>
    </row>
    <row r="626" spans="1:3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5"/>
      <c r="AC626" s="125"/>
      <c r="AD626" s="125"/>
      <c r="AE626" s="125"/>
      <c r="AF626" s="125"/>
      <c r="AG626" s="125"/>
      <c r="AH626" s="125"/>
      <c r="AI626" s="125"/>
      <c r="AJ626" s="125"/>
    </row>
    <row r="627" spans="1:3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5"/>
      <c r="AC627" s="125"/>
      <c r="AD627" s="125"/>
      <c r="AE627" s="125"/>
      <c r="AF627" s="125"/>
      <c r="AG627" s="125"/>
      <c r="AH627" s="125"/>
      <c r="AI627" s="125"/>
      <c r="AJ627" s="125"/>
    </row>
    <row r="628" spans="1:3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5"/>
      <c r="AC628" s="125"/>
      <c r="AD628" s="125"/>
      <c r="AE628" s="125"/>
      <c r="AF628" s="125"/>
      <c r="AG628" s="125"/>
      <c r="AH628" s="125"/>
      <c r="AI628" s="125"/>
      <c r="AJ628" s="125"/>
    </row>
    <row r="629" spans="1:3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5"/>
      <c r="AC629" s="125"/>
      <c r="AD629" s="125"/>
      <c r="AE629" s="125"/>
      <c r="AF629" s="125"/>
      <c r="AG629" s="125"/>
      <c r="AH629" s="125"/>
      <c r="AI629" s="125"/>
      <c r="AJ629" s="125"/>
    </row>
    <row r="630" spans="1:3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5"/>
      <c r="AC630" s="125"/>
      <c r="AD630" s="125"/>
      <c r="AE630" s="125"/>
      <c r="AF630" s="125"/>
      <c r="AG630" s="125"/>
      <c r="AH630" s="125"/>
      <c r="AI630" s="125"/>
      <c r="AJ630" s="125"/>
    </row>
    <row r="631" spans="1:3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5"/>
      <c r="AC631" s="125"/>
      <c r="AD631" s="125"/>
      <c r="AE631" s="125"/>
      <c r="AF631" s="125"/>
      <c r="AG631" s="125"/>
      <c r="AH631" s="125"/>
      <c r="AI631" s="125"/>
      <c r="AJ631" s="125"/>
    </row>
    <row r="632" spans="1:3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5"/>
      <c r="AC632" s="125"/>
      <c r="AD632" s="125"/>
      <c r="AE632" s="125"/>
      <c r="AF632" s="125"/>
      <c r="AG632" s="125"/>
      <c r="AH632" s="125"/>
      <c r="AI632" s="125"/>
      <c r="AJ632" s="125"/>
    </row>
    <row r="633" spans="1:3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5"/>
      <c r="AC633" s="125"/>
      <c r="AD633" s="125"/>
      <c r="AE633" s="125"/>
      <c r="AF633" s="125"/>
      <c r="AG633" s="125"/>
      <c r="AH633" s="125"/>
      <c r="AI633" s="125"/>
      <c r="AJ633" s="125"/>
    </row>
    <row r="634" spans="1:3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5"/>
      <c r="AC634" s="125"/>
      <c r="AD634" s="125"/>
      <c r="AE634" s="125"/>
      <c r="AF634" s="125"/>
      <c r="AG634" s="125"/>
      <c r="AH634" s="125"/>
      <c r="AI634" s="125"/>
      <c r="AJ634" s="125"/>
    </row>
    <row r="635" spans="1:3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5"/>
      <c r="AC635" s="125"/>
      <c r="AD635" s="125"/>
      <c r="AE635" s="125"/>
      <c r="AF635" s="125"/>
      <c r="AG635" s="125"/>
      <c r="AH635" s="125"/>
      <c r="AI635" s="125"/>
      <c r="AJ635" s="125"/>
    </row>
    <row r="636" spans="1:3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5"/>
      <c r="AC636" s="125"/>
      <c r="AD636" s="125"/>
      <c r="AE636" s="125"/>
      <c r="AF636" s="125"/>
      <c r="AG636" s="125"/>
      <c r="AH636" s="125"/>
      <c r="AI636" s="125"/>
      <c r="AJ636" s="125"/>
    </row>
    <row r="637" spans="1:3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5"/>
      <c r="AC637" s="125"/>
      <c r="AD637" s="125"/>
      <c r="AE637" s="125"/>
      <c r="AF637" s="125"/>
      <c r="AG637" s="125"/>
      <c r="AH637" s="125"/>
      <c r="AI637" s="125"/>
      <c r="AJ637" s="125"/>
    </row>
    <row r="638" spans="1:3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5"/>
      <c r="AC638" s="125"/>
      <c r="AD638" s="125"/>
      <c r="AE638" s="125"/>
      <c r="AF638" s="125"/>
      <c r="AG638" s="125"/>
      <c r="AH638" s="125"/>
      <c r="AI638" s="125"/>
      <c r="AJ638" s="125"/>
    </row>
    <row r="639" spans="1:3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5"/>
      <c r="AC639" s="125"/>
      <c r="AD639" s="125"/>
      <c r="AE639" s="125"/>
      <c r="AF639" s="125"/>
      <c r="AG639" s="125"/>
      <c r="AH639" s="125"/>
      <c r="AI639" s="125"/>
      <c r="AJ639" s="125"/>
    </row>
    <row r="640" spans="1:3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5"/>
      <c r="AC640" s="125"/>
      <c r="AD640" s="125"/>
      <c r="AE640" s="125"/>
      <c r="AF640" s="125"/>
      <c r="AG640" s="125"/>
      <c r="AH640" s="125"/>
      <c r="AI640" s="125"/>
      <c r="AJ640" s="125"/>
    </row>
    <row r="641" spans="1:3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5"/>
      <c r="AC641" s="125"/>
      <c r="AD641" s="125"/>
      <c r="AE641" s="125"/>
      <c r="AF641" s="125"/>
      <c r="AG641" s="125"/>
      <c r="AH641" s="125"/>
      <c r="AI641" s="125"/>
      <c r="AJ641" s="125"/>
    </row>
    <row r="642" spans="1:3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5"/>
      <c r="AC642" s="125"/>
      <c r="AD642" s="125"/>
      <c r="AE642" s="125"/>
      <c r="AF642" s="125"/>
      <c r="AG642" s="125"/>
      <c r="AH642" s="125"/>
      <c r="AI642" s="125"/>
      <c r="AJ642" s="125"/>
    </row>
    <row r="643" spans="1:3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row>
    <row r="644" spans="1:3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row>
    <row r="645" spans="1:3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5"/>
      <c r="AC645" s="125"/>
      <c r="AD645" s="125"/>
      <c r="AE645" s="125"/>
      <c r="AF645" s="125"/>
      <c r="AG645" s="125"/>
      <c r="AH645" s="125"/>
      <c r="AI645" s="125"/>
      <c r="AJ645" s="125"/>
    </row>
    <row r="646" spans="1:3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5"/>
      <c r="AC646" s="125"/>
      <c r="AD646" s="125"/>
      <c r="AE646" s="125"/>
      <c r="AF646" s="125"/>
      <c r="AG646" s="125"/>
      <c r="AH646" s="125"/>
      <c r="AI646" s="125"/>
      <c r="AJ646" s="125"/>
    </row>
    <row r="647" spans="1:3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row>
    <row r="648" spans="1:3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5"/>
      <c r="AC648" s="125"/>
      <c r="AD648" s="125"/>
      <c r="AE648" s="125"/>
      <c r="AF648" s="125"/>
      <c r="AG648" s="125"/>
      <c r="AH648" s="125"/>
      <c r="AI648" s="125"/>
      <c r="AJ648" s="125"/>
    </row>
    <row r="649" spans="1:3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5"/>
      <c r="AC649" s="125"/>
      <c r="AD649" s="125"/>
      <c r="AE649" s="125"/>
      <c r="AF649" s="125"/>
      <c r="AG649" s="125"/>
      <c r="AH649" s="125"/>
      <c r="AI649" s="125"/>
      <c r="AJ649" s="125"/>
    </row>
    <row r="650" spans="1:3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5"/>
      <c r="AC650" s="125"/>
      <c r="AD650" s="125"/>
      <c r="AE650" s="125"/>
      <c r="AF650" s="125"/>
      <c r="AG650" s="125"/>
      <c r="AH650" s="125"/>
      <c r="AI650" s="125"/>
      <c r="AJ650" s="125"/>
    </row>
    <row r="651" spans="1:3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5"/>
      <c r="AC651" s="125"/>
      <c r="AD651" s="125"/>
      <c r="AE651" s="125"/>
      <c r="AF651" s="125"/>
      <c r="AG651" s="125"/>
      <c r="AH651" s="125"/>
      <c r="AI651" s="125"/>
      <c r="AJ651" s="125"/>
    </row>
    <row r="652" spans="1:3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5"/>
      <c r="AC652" s="125"/>
      <c r="AD652" s="125"/>
      <c r="AE652" s="125"/>
      <c r="AF652" s="125"/>
      <c r="AG652" s="125"/>
      <c r="AH652" s="125"/>
      <c r="AI652" s="125"/>
      <c r="AJ652" s="125"/>
    </row>
    <row r="653" spans="1:3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5"/>
      <c r="AC653" s="125"/>
      <c r="AD653" s="125"/>
      <c r="AE653" s="125"/>
      <c r="AF653" s="125"/>
      <c r="AG653" s="125"/>
      <c r="AH653" s="125"/>
      <c r="AI653" s="125"/>
      <c r="AJ653" s="125"/>
    </row>
    <row r="654" spans="1:3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5"/>
      <c r="AC654" s="125"/>
      <c r="AD654" s="125"/>
      <c r="AE654" s="125"/>
      <c r="AF654" s="125"/>
      <c r="AG654" s="125"/>
      <c r="AH654" s="125"/>
      <c r="AI654" s="125"/>
      <c r="AJ654" s="125"/>
    </row>
    <row r="655" spans="1:3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5"/>
      <c r="AC655" s="125"/>
      <c r="AD655" s="125"/>
      <c r="AE655" s="125"/>
      <c r="AF655" s="125"/>
      <c r="AG655" s="125"/>
      <c r="AH655" s="125"/>
      <c r="AI655" s="125"/>
      <c r="AJ655" s="125"/>
    </row>
    <row r="656" spans="1:3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5"/>
      <c r="AC656" s="125"/>
      <c r="AD656" s="125"/>
      <c r="AE656" s="125"/>
      <c r="AF656" s="125"/>
      <c r="AG656" s="125"/>
      <c r="AH656" s="125"/>
      <c r="AI656" s="125"/>
      <c r="AJ656" s="125"/>
    </row>
    <row r="657" spans="1:3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5"/>
      <c r="AC657" s="125"/>
      <c r="AD657" s="125"/>
      <c r="AE657" s="125"/>
      <c r="AF657" s="125"/>
      <c r="AG657" s="125"/>
      <c r="AH657" s="125"/>
      <c r="AI657" s="125"/>
      <c r="AJ657" s="125"/>
    </row>
    <row r="658" spans="1:3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5"/>
      <c r="AC658" s="125"/>
      <c r="AD658" s="125"/>
      <c r="AE658" s="125"/>
      <c r="AF658" s="125"/>
      <c r="AG658" s="125"/>
      <c r="AH658" s="125"/>
      <c r="AI658" s="125"/>
      <c r="AJ658" s="125"/>
    </row>
    <row r="659" spans="1:3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5"/>
      <c r="AC659" s="125"/>
      <c r="AD659" s="125"/>
      <c r="AE659" s="125"/>
      <c r="AF659" s="125"/>
      <c r="AG659" s="125"/>
      <c r="AH659" s="125"/>
      <c r="AI659" s="125"/>
      <c r="AJ659" s="125"/>
    </row>
    <row r="660" spans="1:3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5"/>
      <c r="AC660" s="125"/>
      <c r="AD660" s="125"/>
      <c r="AE660" s="125"/>
      <c r="AF660" s="125"/>
      <c r="AG660" s="125"/>
      <c r="AH660" s="125"/>
      <c r="AI660" s="125"/>
      <c r="AJ660" s="125"/>
    </row>
    <row r="661" spans="1:3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5"/>
      <c r="AC661" s="125"/>
      <c r="AD661" s="125"/>
      <c r="AE661" s="125"/>
      <c r="AF661" s="125"/>
      <c r="AG661" s="125"/>
      <c r="AH661" s="125"/>
      <c r="AI661" s="125"/>
      <c r="AJ661" s="125"/>
    </row>
    <row r="662" spans="1:3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5"/>
      <c r="AC662" s="125"/>
      <c r="AD662" s="125"/>
      <c r="AE662" s="125"/>
      <c r="AF662" s="125"/>
      <c r="AG662" s="125"/>
      <c r="AH662" s="125"/>
      <c r="AI662" s="125"/>
      <c r="AJ662" s="125"/>
    </row>
    <row r="663" spans="1:3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5"/>
      <c r="AC663" s="125"/>
      <c r="AD663" s="125"/>
      <c r="AE663" s="125"/>
      <c r="AF663" s="125"/>
      <c r="AG663" s="125"/>
      <c r="AH663" s="125"/>
      <c r="AI663" s="125"/>
      <c r="AJ663" s="125"/>
    </row>
    <row r="664" spans="1:3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5"/>
      <c r="AC664" s="125"/>
      <c r="AD664" s="125"/>
      <c r="AE664" s="125"/>
      <c r="AF664" s="125"/>
      <c r="AG664" s="125"/>
      <c r="AH664" s="125"/>
      <c r="AI664" s="125"/>
      <c r="AJ664" s="125"/>
    </row>
    <row r="665" spans="1:3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5"/>
      <c r="AC665" s="125"/>
      <c r="AD665" s="125"/>
      <c r="AE665" s="125"/>
      <c r="AF665" s="125"/>
      <c r="AG665" s="125"/>
      <c r="AH665" s="125"/>
      <c r="AI665" s="125"/>
      <c r="AJ665" s="125"/>
    </row>
    <row r="666" spans="1:3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5"/>
      <c r="AC666" s="125"/>
      <c r="AD666" s="125"/>
      <c r="AE666" s="125"/>
      <c r="AF666" s="125"/>
      <c r="AG666" s="125"/>
      <c r="AH666" s="125"/>
      <c r="AI666" s="125"/>
      <c r="AJ666" s="125"/>
    </row>
    <row r="667" spans="1:3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5"/>
      <c r="AC667" s="125"/>
      <c r="AD667" s="125"/>
      <c r="AE667" s="125"/>
      <c r="AF667" s="125"/>
      <c r="AG667" s="125"/>
      <c r="AH667" s="125"/>
      <c r="AI667" s="125"/>
      <c r="AJ667" s="125"/>
    </row>
    <row r="668" spans="1:3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5"/>
      <c r="AC668" s="125"/>
      <c r="AD668" s="125"/>
      <c r="AE668" s="125"/>
      <c r="AF668" s="125"/>
      <c r="AG668" s="125"/>
      <c r="AH668" s="125"/>
      <c r="AI668" s="125"/>
      <c r="AJ668" s="125"/>
    </row>
    <row r="669" spans="1:3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5"/>
      <c r="AC669" s="125"/>
      <c r="AD669" s="125"/>
      <c r="AE669" s="125"/>
      <c r="AF669" s="125"/>
      <c r="AG669" s="125"/>
      <c r="AH669" s="125"/>
      <c r="AI669" s="125"/>
      <c r="AJ669" s="125"/>
    </row>
    <row r="670" spans="1:3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5"/>
      <c r="AC670" s="125"/>
      <c r="AD670" s="125"/>
      <c r="AE670" s="125"/>
      <c r="AF670" s="125"/>
      <c r="AG670" s="125"/>
      <c r="AH670" s="125"/>
      <c r="AI670" s="125"/>
      <c r="AJ670" s="125"/>
    </row>
    <row r="671" spans="1:3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5"/>
      <c r="AC671" s="125"/>
      <c r="AD671" s="125"/>
      <c r="AE671" s="125"/>
      <c r="AF671" s="125"/>
      <c r="AG671" s="125"/>
      <c r="AH671" s="125"/>
      <c r="AI671" s="125"/>
      <c r="AJ671" s="125"/>
    </row>
    <row r="672" spans="1:3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5"/>
      <c r="AC672" s="125"/>
      <c r="AD672" s="125"/>
      <c r="AE672" s="125"/>
      <c r="AF672" s="125"/>
      <c r="AG672" s="125"/>
      <c r="AH672" s="125"/>
      <c r="AI672" s="125"/>
      <c r="AJ672" s="125"/>
    </row>
    <row r="673" spans="1:3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5"/>
      <c r="AC673" s="125"/>
      <c r="AD673" s="125"/>
      <c r="AE673" s="125"/>
      <c r="AF673" s="125"/>
      <c r="AG673" s="125"/>
      <c r="AH673" s="125"/>
      <c r="AI673" s="125"/>
      <c r="AJ673" s="125"/>
    </row>
    <row r="674" spans="1:3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5"/>
      <c r="AC674" s="125"/>
      <c r="AD674" s="125"/>
      <c r="AE674" s="125"/>
      <c r="AF674" s="125"/>
      <c r="AG674" s="125"/>
      <c r="AH674" s="125"/>
      <c r="AI674" s="125"/>
      <c r="AJ674" s="125"/>
    </row>
    <row r="675" spans="1:3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5"/>
      <c r="AC675" s="125"/>
      <c r="AD675" s="125"/>
      <c r="AE675" s="125"/>
      <c r="AF675" s="125"/>
      <c r="AG675" s="125"/>
      <c r="AH675" s="125"/>
      <c r="AI675" s="125"/>
      <c r="AJ675" s="125"/>
    </row>
    <row r="676" spans="1:3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5"/>
      <c r="AC676" s="125"/>
      <c r="AD676" s="125"/>
      <c r="AE676" s="125"/>
      <c r="AF676" s="125"/>
      <c r="AG676" s="125"/>
      <c r="AH676" s="125"/>
      <c r="AI676" s="125"/>
      <c r="AJ676" s="125"/>
    </row>
    <row r="677" spans="1:3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5"/>
      <c r="AC677" s="125"/>
      <c r="AD677" s="125"/>
      <c r="AE677" s="125"/>
      <c r="AF677" s="125"/>
      <c r="AG677" s="125"/>
      <c r="AH677" s="125"/>
      <c r="AI677" s="125"/>
      <c r="AJ677" s="125"/>
    </row>
    <row r="678" spans="1:3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5"/>
      <c r="AC678" s="125"/>
      <c r="AD678" s="125"/>
      <c r="AE678" s="125"/>
      <c r="AF678" s="125"/>
      <c r="AG678" s="125"/>
      <c r="AH678" s="125"/>
      <c r="AI678" s="125"/>
      <c r="AJ678" s="125"/>
    </row>
    <row r="679" spans="1:3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5"/>
      <c r="AC679" s="125"/>
      <c r="AD679" s="125"/>
      <c r="AE679" s="125"/>
      <c r="AF679" s="125"/>
      <c r="AG679" s="125"/>
      <c r="AH679" s="125"/>
      <c r="AI679" s="125"/>
      <c r="AJ679" s="125"/>
    </row>
    <row r="680" spans="1:3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5"/>
      <c r="AC680" s="125"/>
      <c r="AD680" s="125"/>
      <c r="AE680" s="125"/>
      <c r="AF680" s="125"/>
      <c r="AG680" s="125"/>
      <c r="AH680" s="125"/>
      <c r="AI680" s="125"/>
      <c r="AJ680" s="125"/>
    </row>
    <row r="681" spans="1:3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5"/>
      <c r="AC681" s="125"/>
      <c r="AD681" s="125"/>
      <c r="AE681" s="125"/>
      <c r="AF681" s="125"/>
      <c r="AG681" s="125"/>
      <c r="AH681" s="125"/>
      <c r="AI681" s="125"/>
      <c r="AJ681" s="125"/>
    </row>
    <row r="682" spans="1:3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5"/>
      <c r="AC682" s="125"/>
      <c r="AD682" s="125"/>
      <c r="AE682" s="125"/>
      <c r="AF682" s="125"/>
      <c r="AG682" s="125"/>
      <c r="AH682" s="125"/>
      <c r="AI682" s="125"/>
      <c r="AJ682" s="125"/>
    </row>
    <row r="683" spans="1:3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5"/>
      <c r="AC683" s="125"/>
      <c r="AD683" s="125"/>
      <c r="AE683" s="125"/>
      <c r="AF683" s="125"/>
      <c r="AG683" s="125"/>
      <c r="AH683" s="125"/>
      <c r="AI683" s="125"/>
      <c r="AJ683" s="125"/>
    </row>
    <row r="684" spans="1:3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5"/>
      <c r="AC684" s="125"/>
      <c r="AD684" s="125"/>
      <c r="AE684" s="125"/>
      <c r="AF684" s="125"/>
      <c r="AG684" s="125"/>
      <c r="AH684" s="125"/>
      <c r="AI684" s="125"/>
      <c r="AJ684" s="125"/>
    </row>
    <row r="685" spans="1:3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5"/>
      <c r="AC685" s="125"/>
      <c r="AD685" s="125"/>
      <c r="AE685" s="125"/>
      <c r="AF685" s="125"/>
      <c r="AG685" s="125"/>
      <c r="AH685" s="125"/>
      <c r="AI685" s="125"/>
      <c r="AJ685" s="125"/>
    </row>
    <row r="686" spans="1:3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5"/>
      <c r="AC686" s="125"/>
      <c r="AD686" s="125"/>
      <c r="AE686" s="125"/>
      <c r="AF686" s="125"/>
      <c r="AG686" s="125"/>
      <c r="AH686" s="125"/>
      <c r="AI686" s="125"/>
      <c r="AJ686" s="125"/>
    </row>
    <row r="687" spans="1:3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5"/>
      <c r="AC687" s="125"/>
      <c r="AD687" s="125"/>
      <c r="AE687" s="125"/>
      <c r="AF687" s="125"/>
      <c r="AG687" s="125"/>
      <c r="AH687" s="125"/>
      <c r="AI687" s="125"/>
      <c r="AJ687" s="125"/>
    </row>
    <row r="688" spans="1:3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5"/>
      <c r="AC688" s="125"/>
      <c r="AD688" s="125"/>
      <c r="AE688" s="125"/>
      <c r="AF688" s="125"/>
      <c r="AG688" s="125"/>
      <c r="AH688" s="125"/>
      <c r="AI688" s="125"/>
      <c r="AJ688" s="125"/>
    </row>
    <row r="689" spans="1:3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5"/>
      <c r="AC689" s="125"/>
      <c r="AD689" s="125"/>
      <c r="AE689" s="125"/>
      <c r="AF689" s="125"/>
      <c r="AG689" s="125"/>
      <c r="AH689" s="125"/>
      <c r="AI689" s="125"/>
      <c r="AJ689" s="125"/>
    </row>
    <row r="690" spans="1:3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5"/>
      <c r="AC690" s="125"/>
      <c r="AD690" s="125"/>
      <c r="AE690" s="125"/>
      <c r="AF690" s="125"/>
      <c r="AG690" s="125"/>
      <c r="AH690" s="125"/>
      <c r="AI690" s="125"/>
      <c r="AJ690" s="125"/>
    </row>
    <row r="691" spans="1:3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5"/>
      <c r="AC691" s="125"/>
      <c r="AD691" s="125"/>
      <c r="AE691" s="125"/>
      <c r="AF691" s="125"/>
      <c r="AG691" s="125"/>
      <c r="AH691" s="125"/>
      <c r="AI691" s="125"/>
      <c r="AJ691" s="125"/>
    </row>
    <row r="692" spans="1:3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5"/>
      <c r="AC692" s="125"/>
      <c r="AD692" s="125"/>
      <c r="AE692" s="125"/>
      <c r="AF692" s="125"/>
      <c r="AG692" s="125"/>
      <c r="AH692" s="125"/>
      <c r="AI692" s="125"/>
      <c r="AJ692" s="125"/>
    </row>
    <row r="693" spans="1:3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5"/>
      <c r="AC693" s="125"/>
      <c r="AD693" s="125"/>
      <c r="AE693" s="125"/>
      <c r="AF693" s="125"/>
      <c r="AG693" s="125"/>
      <c r="AH693" s="125"/>
      <c r="AI693" s="125"/>
      <c r="AJ693" s="125"/>
    </row>
    <row r="694" spans="1:3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5"/>
      <c r="AC694" s="125"/>
      <c r="AD694" s="125"/>
      <c r="AE694" s="125"/>
      <c r="AF694" s="125"/>
      <c r="AG694" s="125"/>
      <c r="AH694" s="125"/>
      <c r="AI694" s="125"/>
      <c r="AJ694" s="125"/>
    </row>
    <row r="695" spans="1:3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5"/>
      <c r="AC695" s="125"/>
      <c r="AD695" s="125"/>
      <c r="AE695" s="125"/>
      <c r="AF695" s="125"/>
      <c r="AG695" s="125"/>
      <c r="AH695" s="125"/>
      <c r="AI695" s="125"/>
      <c r="AJ695" s="125"/>
    </row>
    <row r="696" spans="1:3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5"/>
      <c r="AC696" s="125"/>
      <c r="AD696" s="125"/>
      <c r="AE696" s="125"/>
      <c r="AF696" s="125"/>
      <c r="AG696" s="125"/>
      <c r="AH696" s="125"/>
      <c r="AI696" s="125"/>
      <c r="AJ696" s="125"/>
    </row>
    <row r="697" spans="1:3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5"/>
      <c r="AC697" s="125"/>
      <c r="AD697" s="125"/>
      <c r="AE697" s="125"/>
      <c r="AF697" s="125"/>
      <c r="AG697" s="125"/>
      <c r="AH697" s="125"/>
      <c r="AI697" s="125"/>
      <c r="AJ697" s="125"/>
    </row>
    <row r="698" spans="1:3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5"/>
      <c r="AC698" s="125"/>
      <c r="AD698" s="125"/>
      <c r="AE698" s="125"/>
      <c r="AF698" s="125"/>
      <c r="AG698" s="125"/>
      <c r="AH698" s="125"/>
      <c r="AI698" s="125"/>
      <c r="AJ698" s="125"/>
    </row>
    <row r="699" spans="1:3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5"/>
      <c r="AC699" s="125"/>
      <c r="AD699" s="125"/>
      <c r="AE699" s="125"/>
      <c r="AF699" s="125"/>
      <c r="AG699" s="125"/>
      <c r="AH699" s="125"/>
      <c r="AI699" s="125"/>
      <c r="AJ699" s="125"/>
    </row>
    <row r="700" spans="1:3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5"/>
      <c r="AC700" s="125"/>
      <c r="AD700" s="125"/>
      <c r="AE700" s="125"/>
      <c r="AF700" s="125"/>
      <c r="AG700" s="125"/>
      <c r="AH700" s="125"/>
      <c r="AI700" s="125"/>
      <c r="AJ700" s="125"/>
    </row>
    <row r="701" spans="1:3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5"/>
      <c r="AC701" s="125"/>
      <c r="AD701" s="125"/>
      <c r="AE701" s="125"/>
      <c r="AF701" s="125"/>
      <c r="AG701" s="125"/>
      <c r="AH701" s="125"/>
      <c r="AI701" s="125"/>
      <c r="AJ701" s="125"/>
    </row>
    <row r="702" spans="1:3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5"/>
      <c r="AC702" s="125"/>
      <c r="AD702" s="125"/>
      <c r="AE702" s="125"/>
      <c r="AF702" s="125"/>
      <c r="AG702" s="125"/>
      <c r="AH702" s="125"/>
      <c r="AI702" s="125"/>
      <c r="AJ702" s="125"/>
    </row>
    <row r="703" spans="1:3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5"/>
      <c r="AC703" s="125"/>
      <c r="AD703" s="125"/>
      <c r="AE703" s="125"/>
      <c r="AF703" s="125"/>
      <c r="AG703" s="125"/>
      <c r="AH703" s="125"/>
      <c r="AI703" s="125"/>
      <c r="AJ703" s="125"/>
    </row>
    <row r="704" spans="1:3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5"/>
      <c r="AC704" s="125"/>
      <c r="AD704" s="125"/>
      <c r="AE704" s="125"/>
      <c r="AF704" s="125"/>
      <c r="AG704" s="125"/>
      <c r="AH704" s="125"/>
      <c r="AI704" s="125"/>
      <c r="AJ704" s="125"/>
    </row>
    <row r="705" spans="1:3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5"/>
      <c r="AC705" s="125"/>
      <c r="AD705" s="125"/>
      <c r="AE705" s="125"/>
      <c r="AF705" s="125"/>
      <c r="AG705" s="125"/>
      <c r="AH705" s="125"/>
      <c r="AI705" s="125"/>
      <c r="AJ705" s="125"/>
    </row>
    <row r="706" spans="1:3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5"/>
      <c r="AC706" s="125"/>
      <c r="AD706" s="125"/>
      <c r="AE706" s="125"/>
      <c r="AF706" s="125"/>
      <c r="AG706" s="125"/>
      <c r="AH706" s="125"/>
      <c r="AI706" s="125"/>
      <c r="AJ706" s="125"/>
    </row>
    <row r="707" spans="1:3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5"/>
      <c r="AC707" s="125"/>
      <c r="AD707" s="125"/>
      <c r="AE707" s="125"/>
      <c r="AF707" s="125"/>
      <c r="AG707" s="125"/>
      <c r="AH707" s="125"/>
      <c r="AI707" s="125"/>
      <c r="AJ707" s="125"/>
    </row>
    <row r="708" spans="1:3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5"/>
      <c r="AC708" s="125"/>
      <c r="AD708" s="125"/>
      <c r="AE708" s="125"/>
      <c r="AF708" s="125"/>
      <c r="AG708" s="125"/>
      <c r="AH708" s="125"/>
      <c r="AI708" s="125"/>
      <c r="AJ708" s="125"/>
    </row>
    <row r="709" spans="1:3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5"/>
      <c r="AC709" s="125"/>
      <c r="AD709" s="125"/>
      <c r="AE709" s="125"/>
      <c r="AF709" s="125"/>
      <c r="AG709" s="125"/>
      <c r="AH709" s="125"/>
      <c r="AI709" s="125"/>
      <c r="AJ709" s="125"/>
    </row>
    <row r="710" spans="1:3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5"/>
      <c r="AC710" s="125"/>
      <c r="AD710" s="125"/>
      <c r="AE710" s="125"/>
      <c r="AF710" s="125"/>
      <c r="AG710" s="125"/>
      <c r="AH710" s="125"/>
      <c r="AI710" s="125"/>
      <c r="AJ710" s="125"/>
    </row>
    <row r="711" spans="1:3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5"/>
      <c r="AC711" s="125"/>
      <c r="AD711" s="125"/>
      <c r="AE711" s="125"/>
      <c r="AF711" s="125"/>
      <c r="AG711" s="125"/>
      <c r="AH711" s="125"/>
      <c r="AI711" s="125"/>
      <c r="AJ711" s="125"/>
    </row>
    <row r="712" spans="1:3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5"/>
      <c r="AC712" s="125"/>
      <c r="AD712" s="125"/>
      <c r="AE712" s="125"/>
      <c r="AF712" s="125"/>
      <c r="AG712" s="125"/>
      <c r="AH712" s="125"/>
      <c r="AI712" s="125"/>
      <c r="AJ712" s="125"/>
    </row>
    <row r="713" spans="1:3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5"/>
      <c r="AC713" s="125"/>
      <c r="AD713" s="125"/>
      <c r="AE713" s="125"/>
      <c r="AF713" s="125"/>
      <c r="AG713" s="125"/>
      <c r="AH713" s="125"/>
      <c r="AI713" s="125"/>
      <c r="AJ713" s="125"/>
    </row>
    <row r="714" spans="1:3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5"/>
      <c r="AC714" s="125"/>
      <c r="AD714" s="125"/>
      <c r="AE714" s="125"/>
      <c r="AF714" s="125"/>
      <c r="AG714" s="125"/>
      <c r="AH714" s="125"/>
      <c r="AI714" s="125"/>
      <c r="AJ714" s="125"/>
    </row>
    <row r="715" spans="1:3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5"/>
      <c r="AC715" s="125"/>
      <c r="AD715" s="125"/>
      <c r="AE715" s="125"/>
      <c r="AF715" s="125"/>
      <c r="AG715" s="125"/>
      <c r="AH715" s="125"/>
      <c r="AI715" s="125"/>
      <c r="AJ715" s="125"/>
    </row>
    <row r="716" spans="1:3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5"/>
      <c r="AC716" s="125"/>
      <c r="AD716" s="125"/>
      <c r="AE716" s="125"/>
      <c r="AF716" s="125"/>
      <c r="AG716" s="125"/>
      <c r="AH716" s="125"/>
      <c r="AI716" s="125"/>
      <c r="AJ716" s="125"/>
    </row>
    <row r="717" spans="1:3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5"/>
      <c r="AC717" s="125"/>
      <c r="AD717" s="125"/>
      <c r="AE717" s="125"/>
      <c r="AF717" s="125"/>
      <c r="AG717" s="125"/>
      <c r="AH717" s="125"/>
      <c r="AI717" s="125"/>
      <c r="AJ717" s="125"/>
    </row>
    <row r="718" spans="1:3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5"/>
      <c r="AC718" s="125"/>
      <c r="AD718" s="125"/>
      <c r="AE718" s="125"/>
      <c r="AF718" s="125"/>
      <c r="AG718" s="125"/>
      <c r="AH718" s="125"/>
      <c r="AI718" s="125"/>
      <c r="AJ718" s="125"/>
    </row>
    <row r="719" spans="1:3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5"/>
      <c r="AC719" s="125"/>
      <c r="AD719" s="125"/>
      <c r="AE719" s="125"/>
      <c r="AF719" s="125"/>
      <c r="AG719" s="125"/>
      <c r="AH719" s="125"/>
      <c r="AI719" s="125"/>
      <c r="AJ719" s="125"/>
    </row>
    <row r="720" spans="1:3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5"/>
      <c r="AC720" s="125"/>
      <c r="AD720" s="125"/>
      <c r="AE720" s="125"/>
      <c r="AF720" s="125"/>
      <c r="AG720" s="125"/>
      <c r="AH720" s="125"/>
      <c r="AI720" s="125"/>
      <c r="AJ720" s="125"/>
    </row>
    <row r="721" spans="1:3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5"/>
      <c r="AC721" s="125"/>
      <c r="AD721" s="125"/>
      <c r="AE721" s="125"/>
      <c r="AF721" s="125"/>
      <c r="AG721" s="125"/>
      <c r="AH721" s="125"/>
      <c r="AI721" s="125"/>
      <c r="AJ721" s="125"/>
    </row>
    <row r="722" spans="1:3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5"/>
      <c r="AC722" s="125"/>
      <c r="AD722" s="125"/>
      <c r="AE722" s="125"/>
      <c r="AF722" s="125"/>
      <c r="AG722" s="125"/>
      <c r="AH722" s="125"/>
      <c r="AI722" s="125"/>
      <c r="AJ722" s="125"/>
    </row>
    <row r="723" spans="1:3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5"/>
      <c r="AC723" s="125"/>
      <c r="AD723" s="125"/>
      <c r="AE723" s="125"/>
      <c r="AF723" s="125"/>
      <c r="AG723" s="125"/>
      <c r="AH723" s="125"/>
      <c r="AI723" s="125"/>
      <c r="AJ723" s="125"/>
    </row>
    <row r="724" spans="1:3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5"/>
      <c r="AC724" s="125"/>
      <c r="AD724" s="125"/>
      <c r="AE724" s="125"/>
      <c r="AF724" s="125"/>
      <c r="AG724" s="125"/>
      <c r="AH724" s="125"/>
      <c r="AI724" s="125"/>
      <c r="AJ724" s="125"/>
    </row>
    <row r="725" spans="1:3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5"/>
      <c r="AC725" s="125"/>
      <c r="AD725" s="125"/>
      <c r="AE725" s="125"/>
      <c r="AF725" s="125"/>
      <c r="AG725" s="125"/>
      <c r="AH725" s="125"/>
      <c r="AI725" s="125"/>
      <c r="AJ725" s="125"/>
    </row>
    <row r="726" spans="1:3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5"/>
      <c r="AC726" s="125"/>
      <c r="AD726" s="125"/>
      <c r="AE726" s="125"/>
      <c r="AF726" s="125"/>
      <c r="AG726" s="125"/>
      <c r="AH726" s="125"/>
      <c r="AI726" s="125"/>
      <c r="AJ726" s="125"/>
    </row>
    <row r="727" spans="1:3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5"/>
      <c r="AC727" s="125"/>
      <c r="AD727" s="125"/>
      <c r="AE727" s="125"/>
      <c r="AF727" s="125"/>
      <c r="AG727" s="125"/>
      <c r="AH727" s="125"/>
      <c r="AI727" s="125"/>
      <c r="AJ727" s="125"/>
    </row>
    <row r="728" spans="1:3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5"/>
      <c r="AC728" s="125"/>
      <c r="AD728" s="125"/>
      <c r="AE728" s="125"/>
      <c r="AF728" s="125"/>
      <c r="AG728" s="125"/>
      <c r="AH728" s="125"/>
      <c r="AI728" s="125"/>
      <c r="AJ728" s="125"/>
    </row>
    <row r="729" spans="1:3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5"/>
      <c r="AC729" s="125"/>
      <c r="AD729" s="125"/>
      <c r="AE729" s="125"/>
      <c r="AF729" s="125"/>
      <c r="AG729" s="125"/>
      <c r="AH729" s="125"/>
      <c r="AI729" s="125"/>
      <c r="AJ729" s="125"/>
    </row>
    <row r="730" spans="1:3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5"/>
      <c r="AC730" s="125"/>
      <c r="AD730" s="125"/>
      <c r="AE730" s="125"/>
      <c r="AF730" s="125"/>
      <c r="AG730" s="125"/>
      <c r="AH730" s="125"/>
      <c r="AI730" s="125"/>
      <c r="AJ730" s="125"/>
    </row>
    <row r="731" spans="1:3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5"/>
      <c r="AC731" s="125"/>
      <c r="AD731" s="125"/>
      <c r="AE731" s="125"/>
      <c r="AF731" s="125"/>
      <c r="AG731" s="125"/>
      <c r="AH731" s="125"/>
      <c r="AI731" s="125"/>
      <c r="AJ731" s="125"/>
    </row>
    <row r="732" spans="1:3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5"/>
      <c r="AC732" s="125"/>
      <c r="AD732" s="125"/>
      <c r="AE732" s="125"/>
      <c r="AF732" s="125"/>
      <c r="AG732" s="125"/>
      <c r="AH732" s="125"/>
      <c r="AI732" s="125"/>
      <c r="AJ732" s="125"/>
    </row>
    <row r="733" spans="1:3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5"/>
      <c r="AC733" s="125"/>
      <c r="AD733" s="125"/>
      <c r="AE733" s="125"/>
      <c r="AF733" s="125"/>
      <c r="AG733" s="125"/>
      <c r="AH733" s="125"/>
      <c r="AI733" s="125"/>
      <c r="AJ733" s="125"/>
    </row>
    <row r="734" spans="1:3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5"/>
      <c r="AC734" s="125"/>
      <c r="AD734" s="125"/>
      <c r="AE734" s="125"/>
      <c r="AF734" s="125"/>
      <c r="AG734" s="125"/>
      <c r="AH734" s="125"/>
      <c r="AI734" s="125"/>
      <c r="AJ734" s="125"/>
    </row>
    <row r="735" spans="1:3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5"/>
      <c r="AC735" s="125"/>
      <c r="AD735" s="125"/>
      <c r="AE735" s="125"/>
      <c r="AF735" s="125"/>
      <c r="AG735" s="125"/>
      <c r="AH735" s="125"/>
      <c r="AI735" s="125"/>
      <c r="AJ735" s="125"/>
    </row>
    <row r="736" spans="1:3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5"/>
      <c r="AC736" s="125"/>
      <c r="AD736" s="125"/>
      <c r="AE736" s="125"/>
      <c r="AF736" s="125"/>
      <c r="AG736" s="125"/>
      <c r="AH736" s="125"/>
      <c r="AI736" s="125"/>
      <c r="AJ736" s="125"/>
    </row>
    <row r="737" spans="1:3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5"/>
      <c r="AC737" s="125"/>
      <c r="AD737" s="125"/>
      <c r="AE737" s="125"/>
      <c r="AF737" s="125"/>
      <c r="AG737" s="125"/>
      <c r="AH737" s="125"/>
      <c r="AI737" s="125"/>
      <c r="AJ737" s="125"/>
    </row>
    <row r="738" spans="1:3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5"/>
      <c r="AC738" s="125"/>
      <c r="AD738" s="125"/>
      <c r="AE738" s="125"/>
      <c r="AF738" s="125"/>
      <c r="AG738" s="125"/>
      <c r="AH738" s="125"/>
      <c r="AI738" s="125"/>
      <c r="AJ738" s="125"/>
    </row>
    <row r="739" spans="1:3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5"/>
      <c r="AC739" s="125"/>
      <c r="AD739" s="125"/>
      <c r="AE739" s="125"/>
      <c r="AF739" s="125"/>
      <c r="AG739" s="125"/>
      <c r="AH739" s="125"/>
      <c r="AI739" s="125"/>
      <c r="AJ739" s="125"/>
    </row>
    <row r="740" spans="1:3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5"/>
      <c r="AC740" s="125"/>
      <c r="AD740" s="125"/>
      <c r="AE740" s="125"/>
      <c r="AF740" s="125"/>
      <c r="AG740" s="125"/>
      <c r="AH740" s="125"/>
      <c r="AI740" s="125"/>
      <c r="AJ740" s="125"/>
    </row>
    <row r="741" spans="1:3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5"/>
      <c r="AC741" s="125"/>
      <c r="AD741" s="125"/>
      <c r="AE741" s="125"/>
      <c r="AF741" s="125"/>
      <c r="AG741" s="125"/>
      <c r="AH741" s="125"/>
      <c r="AI741" s="125"/>
      <c r="AJ741" s="125"/>
    </row>
    <row r="742" spans="1:3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5"/>
      <c r="AC742" s="125"/>
      <c r="AD742" s="125"/>
      <c r="AE742" s="125"/>
      <c r="AF742" s="125"/>
      <c r="AG742" s="125"/>
      <c r="AH742" s="125"/>
      <c r="AI742" s="125"/>
      <c r="AJ742" s="125"/>
    </row>
    <row r="743" spans="1:3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5"/>
      <c r="AC743" s="125"/>
      <c r="AD743" s="125"/>
      <c r="AE743" s="125"/>
      <c r="AF743" s="125"/>
      <c r="AG743" s="125"/>
      <c r="AH743" s="125"/>
      <c r="AI743" s="125"/>
      <c r="AJ743" s="125"/>
    </row>
    <row r="744" spans="1:3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5"/>
      <c r="AC744" s="125"/>
      <c r="AD744" s="125"/>
      <c r="AE744" s="125"/>
      <c r="AF744" s="125"/>
      <c r="AG744" s="125"/>
      <c r="AH744" s="125"/>
      <c r="AI744" s="125"/>
      <c r="AJ744" s="125"/>
    </row>
    <row r="745" spans="1:3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5"/>
      <c r="AC745" s="125"/>
      <c r="AD745" s="125"/>
      <c r="AE745" s="125"/>
      <c r="AF745" s="125"/>
      <c r="AG745" s="125"/>
      <c r="AH745" s="125"/>
      <c r="AI745" s="125"/>
      <c r="AJ745" s="125"/>
    </row>
    <row r="746" spans="1:3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5"/>
      <c r="AC746" s="125"/>
      <c r="AD746" s="125"/>
      <c r="AE746" s="125"/>
      <c r="AF746" s="125"/>
      <c r="AG746" s="125"/>
      <c r="AH746" s="125"/>
      <c r="AI746" s="125"/>
      <c r="AJ746" s="125"/>
    </row>
    <row r="747" spans="1:3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5"/>
      <c r="AC747" s="125"/>
      <c r="AD747" s="125"/>
      <c r="AE747" s="125"/>
      <c r="AF747" s="125"/>
      <c r="AG747" s="125"/>
      <c r="AH747" s="125"/>
      <c r="AI747" s="125"/>
      <c r="AJ747" s="125"/>
    </row>
    <row r="748" spans="1:3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5"/>
      <c r="AC748" s="125"/>
      <c r="AD748" s="125"/>
      <c r="AE748" s="125"/>
      <c r="AF748" s="125"/>
      <c r="AG748" s="125"/>
      <c r="AH748" s="125"/>
      <c r="AI748" s="125"/>
      <c r="AJ748" s="125"/>
    </row>
    <row r="749" spans="1:3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5"/>
      <c r="AC749" s="125"/>
      <c r="AD749" s="125"/>
      <c r="AE749" s="125"/>
      <c r="AF749" s="125"/>
      <c r="AG749" s="125"/>
      <c r="AH749" s="125"/>
      <c r="AI749" s="125"/>
      <c r="AJ749" s="125"/>
    </row>
    <row r="750" spans="1:3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5"/>
      <c r="AC750" s="125"/>
      <c r="AD750" s="125"/>
      <c r="AE750" s="125"/>
      <c r="AF750" s="125"/>
      <c r="AG750" s="125"/>
      <c r="AH750" s="125"/>
      <c r="AI750" s="125"/>
      <c r="AJ750" s="125"/>
    </row>
    <row r="751" spans="1:3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5"/>
      <c r="AC751" s="125"/>
      <c r="AD751" s="125"/>
      <c r="AE751" s="125"/>
      <c r="AF751" s="125"/>
      <c r="AG751" s="125"/>
      <c r="AH751" s="125"/>
      <c r="AI751" s="125"/>
      <c r="AJ751" s="125"/>
    </row>
    <row r="752" spans="1:3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5"/>
      <c r="AC752" s="125"/>
      <c r="AD752" s="125"/>
      <c r="AE752" s="125"/>
      <c r="AF752" s="125"/>
      <c r="AG752" s="125"/>
      <c r="AH752" s="125"/>
      <c r="AI752" s="125"/>
      <c r="AJ752" s="125"/>
    </row>
    <row r="753" spans="1:3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5"/>
      <c r="AC753" s="125"/>
      <c r="AD753" s="125"/>
      <c r="AE753" s="125"/>
      <c r="AF753" s="125"/>
      <c r="AG753" s="125"/>
      <c r="AH753" s="125"/>
      <c r="AI753" s="125"/>
      <c r="AJ753" s="125"/>
    </row>
    <row r="754" spans="1:3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5"/>
      <c r="AC754" s="125"/>
      <c r="AD754" s="125"/>
      <c r="AE754" s="125"/>
      <c r="AF754" s="125"/>
      <c r="AG754" s="125"/>
      <c r="AH754" s="125"/>
      <c r="AI754" s="125"/>
      <c r="AJ754" s="125"/>
    </row>
    <row r="755" spans="1:3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5"/>
      <c r="AC755" s="125"/>
      <c r="AD755" s="125"/>
      <c r="AE755" s="125"/>
      <c r="AF755" s="125"/>
      <c r="AG755" s="125"/>
      <c r="AH755" s="125"/>
      <c r="AI755" s="125"/>
      <c r="AJ755" s="125"/>
    </row>
    <row r="756" spans="1:3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5"/>
      <c r="AC756" s="125"/>
      <c r="AD756" s="125"/>
      <c r="AE756" s="125"/>
      <c r="AF756" s="125"/>
      <c r="AG756" s="125"/>
      <c r="AH756" s="125"/>
      <c r="AI756" s="125"/>
      <c r="AJ756" s="125"/>
    </row>
    <row r="757" spans="1:3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5"/>
      <c r="AC757" s="125"/>
      <c r="AD757" s="125"/>
      <c r="AE757" s="125"/>
      <c r="AF757" s="125"/>
      <c r="AG757" s="125"/>
      <c r="AH757" s="125"/>
      <c r="AI757" s="125"/>
      <c r="AJ757" s="125"/>
    </row>
    <row r="758" spans="1:3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5"/>
      <c r="AC758" s="125"/>
      <c r="AD758" s="125"/>
      <c r="AE758" s="125"/>
      <c r="AF758" s="125"/>
      <c r="AG758" s="125"/>
      <c r="AH758" s="125"/>
      <c r="AI758" s="125"/>
      <c r="AJ758" s="125"/>
    </row>
    <row r="759" spans="1:3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5"/>
      <c r="AC759" s="125"/>
      <c r="AD759" s="125"/>
      <c r="AE759" s="125"/>
      <c r="AF759" s="125"/>
      <c r="AG759" s="125"/>
      <c r="AH759" s="125"/>
      <c r="AI759" s="125"/>
      <c r="AJ759" s="125"/>
    </row>
    <row r="760" spans="1:3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5"/>
      <c r="AC760" s="125"/>
      <c r="AD760" s="125"/>
      <c r="AE760" s="125"/>
      <c r="AF760" s="125"/>
      <c r="AG760" s="125"/>
      <c r="AH760" s="125"/>
      <c r="AI760" s="125"/>
      <c r="AJ760" s="125"/>
    </row>
    <row r="761" spans="1:3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5"/>
      <c r="AC761" s="125"/>
      <c r="AD761" s="125"/>
      <c r="AE761" s="125"/>
      <c r="AF761" s="125"/>
      <c r="AG761" s="125"/>
      <c r="AH761" s="125"/>
      <c r="AI761" s="125"/>
      <c r="AJ761" s="125"/>
    </row>
    <row r="762" spans="1:3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5"/>
      <c r="AC762" s="125"/>
      <c r="AD762" s="125"/>
      <c r="AE762" s="125"/>
      <c r="AF762" s="125"/>
      <c r="AG762" s="125"/>
      <c r="AH762" s="125"/>
      <c r="AI762" s="125"/>
      <c r="AJ762" s="125"/>
    </row>
    <row r="763" spans="1:3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5"/>
      <c r="AC763" s="125"/>
      <c r="AD763" s="125"/>
      <c r="AE763" s="125"/>
      <c r="AF763" s="125"/>
      <c r="AG763" s="125"/>
      <c r="AH763" s="125"/>
      <c r="AI763" s="125"/>
      <c r="AJ763" s="125"/>
    </row>
    <row r="764" spans="1:3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c r="AA764" s="125"/>
      <c r="AB764" s="125"/>
      <c r="AC764" s="125"/>
      <c r="AD764" s="125"/>
      <c r="AE764" s="125"/>
      <c r="AF764" s="125"/>
      <c r="AG764" s="125"/>
      <c r="AH764" s="125"/>
      <c r="AI764" s="125"/>
      <c r="AJ764" s="125"/>
    </row>
    <row r="765" spans="1:3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c r="AA765" s="125"/>
      <c r="AB765" s="125"/>
      <c r="AC765" s="125"/>
      <c r="AD765" s="125"/>
      <c r="AE765" s="125"/>
      <c r="AF765" s="125"/>
      <c r="AG765" s="125"/>
      <c r="AH765" s="125"/>
      <c r="AI765" s="125"/>
      <c r="AJ765" s="125"/>
    </row>
    <row r="766" spans="1:3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c r="AA766" s="125"/>
      <c r="AB766" s="125"/>
      <c r="AC766" s="125"/>
      <c r="AD766" s="125"/>
      <c r="AE766" s="125"/>
      <c r="AF766" s="125"/>
      <c r="AG766" s="125"/>
      <c r="AH766" s="125"/>
      <c r="AI766" s="125"/>
      <c r="AJ766" s="125"/>
    </row>
    <row r="767" spans="1:3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c r="AA767" s="125"/>
      <c r="AB767" s="125"/>
      <c r="AC767" s="125"/>
      <c r="AD767" s="125"/>
      <c r="AE767" s="125"/>
      <c r="AF767" s="125"/>
      <c r="AG767" s="125"/>
      <c r="AH767" s="125"/>
      <c r="AI767" s="125"/>
      <c r="AJ767" s="125"/>
    </row>
    <row r="768" spans="1:3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c r="AA768" s="125"/>
      <c r="AB768" s="125"/>
      <c r="AC768" s="125"/>
      <c r="AD768" s="125"/>
      <c r="AE768" s="125"/>
      <c r="AF768" s="125"/>
      <c r="AG768" s="125"/>
      <c r="AH768" s="125"/>
      <c r="AI768" s="125"/>
      <c r="AJ768" s="125"/>
    </row>
    <row r="769" spans="1:3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c r="AA769" s="125"/>
      <c r="AB769" s="125"/>
      <c r="AC769" s="125"/>
      <c r="AD769" s="125"/>
      <c r="AE769" s="125"/>
      <c r="AF769" s="125"/>
      <c r="AG769" s="125"/>
      <c r="AH769" s="125"/>
      <c r="AI769" s="125"/>
      <c r="AJ769" s="125"/>
    </row>
    <row r="770" spans="1:3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c r="AA770" s="125"/>
      <c r="AB770" s="125"/>
      <c r="AC770" s="125"/>
      <c r="AD770" s="125"/>
      <c r="AE770" s="125"/>
      <c r="AF770" s="125"/>
      <c r="AG770" s="125"/>
      <c r="AH770" s="125"/>
      <c r="AI770" s="125"/>
      <c r="AJ770" s="125"/>
    </row>
    <row r="771" spans="1:3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c r="AA771" s="125"/>
      <c r="AB771" s="125"/>
      <c r="AC771" s="125"/>
      <c r="AD771" s="125"/>
      <c r="AE771" s="125"/>
      <c r="AF771" s="125"/>
      <c r="AG771" s="125"/>
      <c r="AH771" s="125"/>
      <c r="AI771" s="125"/>
      <c r="AJ771" s="125"/>
    </row>
    <row r="772" spans="1:3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c r="AA772" s="125"/>
      <c r="AB772" s="125"/>
      <c r="AC772" s="125"/>
      <c r="AD772" s="125"/>
      <c r="AE772" s="125"/>
      <c r="AF772" s="125"/>
      <c r="AG772" s="125"/>
      <c r="AH772" s="125"/>
      <c r="AI772" s="125"/>
      <c r="AJ772" s="125"/>
    </row>
    <row r="773" spans="1:3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c r="AA773" s="125"/>
      <c r="AB773" s="125"/>
      <c r="AC773" s="125"/>
      <c r="AD773" s="125"/>
      <c r="AE773" s="125"/>
      <c r="AF773" s="125"/>
      <c r="AG773" s="125"/>
      <c r="AH773" s="125"/>
      <c r="AI773" s="125"/>
      <c r="AJ773" s="125"/>
    </row>
    <row r="774" spans="1:3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c r="AA774" s="125"/>
      <c r="AB774" s="125"/>
      <c r="AC774" s="125"/>
      <c r="AD774" s="125"/>
      <c r="AE774" s="125"/>
      <c r="AF774" s="125"/>
      <c r="AG774" s="125"/>
      <c r="AH774" s="125"/>
      <c r="AI774" s="125"/>
      <c r="AJ774" s="125"/>
    </row>
    <row r="775" spans="1:3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c r="AA775" s="125"/>
      <c r="AB775" s="125"/>
      <c r="AC775" s="125"/>
      <c r="AD775" s="125"/>
      <c r="AE775" s="125"/>
      <c r="AF775" s="125"/>
      <c r="AG775" s="125"/>
      <c r="AH775" s="125"/>
      <c r="AI775" s="125"/>
      <c r="AJ775" s="125"/>
    </row>
    <row r="776" spans="1:3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c r="AA776" s="125"/>
      <c r="AB776" s="125"/>
      <c r="AC776" s="125"/>
      <c r="AD776" s="125"/>
      <c r="AE776" s="125"/>
      <c r="AF776" s="125"/>
      <c r="AG776" s="125"/>
      <c r="AH776" s="125"/>
      <c r="AI776" s="125"/>
      <c r="AJ776" s="125"/>
    </row>
    <row r="777" spans="1:3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c r="AA777" s="125"/>
      <c r="AB777" s="125"/>
      <c r="AC777" s="125"/>
      <c r="AD777" s="125"/>
      <c r="AE777" s="125"/>
      <c r="AF777" s="125"/>
      <c r="AG777" s="125"/>
      <c r="AH777" s="125"/>
      <c r="AI777" s="125"/>
      <c r="AJ777" s="125"/>
    </row>
    <row r="778" spans="1:3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c r="AA778" s="125"/>
      <c r="AB778" s="125"/>
      <c r="AC778" s="125"/>
      <c r="AD778" s="125"/>
      <c r="AE778" s="125"/>
      <c r="AF778" s="125"/>
      <c r="AG778" s="125"/>
      <c r="AH778" s="125"/>
      <c r="AI778" s="125"/>
      <c r="AJ778" s="125"/>
    </row>
    <row r="779" spans="1:3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c r="AA779" s="125"/>
      <c r="AB779" s="125"/>
      <c r="AC779" s="125"/>
      <c r="AD779" s="125"/>
      <c r="AE779" s="125"/>
      <c r="AF779" s="125"/>
      <c r="AG779" s="125"/>
      <c r="AH779" s="125"/>
      <c r="AI779" s="125"/>
      <c r="AJ779" s="125"/>
    </row>
    <row r="780" spans="1:3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c r="AA780" s="125"/>
      <c r="AB780" s="125"/>
      <c r="AC780" s="125"/>
      <c r="AD780" s="125"/>
      <c r="AE780" s="125"/>
      <c r="AF780" s="125"/>
      <c r="AG780" s="125"/>
      <c r="AH780" s="125"/>
      <c r="AI780" s="125"/>
      <c r="AJ780" s="125"/>
    </row>
    <row r="781" spans="1:3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c r="AA781" s="125"/>
      <c r="AB781" s="125"/>
      <c r="AC781" s="125"/>
      <c r="AD781" s="125"/>
      <c r="AE781" s="125"/>
      <c r="AF781" s="125"/>
      <c r="AG781" s="125"/>
      <c r="AH781" s="125"/>
      <c r="AI781" s="125"/>
      <c r="AJ781" s="125"/>
    </row>
    <row r="782" spans="1:3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c r="AA782" s="125"/>
      <c r="AB782" s="125"/>
      <c r="AC782" s="125"/>
      <c r="AD782" s="125"/>
      <c r="AE782" s="125"/>
      <c r="AF782" s="125"/>
      <c r="AG782" s="125"/>
      <c r="AH782" s="125"/>
      <c r="AI782" s="125"/>
      <c r="AJ782" s="125"/>
    </row>
    <row r="783" spans="1:3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c r="AA783" s="125"/>
      <c r="AB783" s="125"/>
      <c r="AC783" s="125"/>
      <c r="AD783" s="125"/>
      <c r="AE783" s="125"/>
      <c r="AF783" s="125"/>
      <c r="AG783" s="125"/>
      <c r="AH783" s="125"/>
      <c r="AI783" s="125"/>
      <c r="AJ783" s="125"/>
    </row>
    <row r="784" spans="1:3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c r="AA784" s="125"/>
      <c r="AB784" s="125"/>
      <c r="AC784" s="125"/>
      <c r="AD784" s="125"/>
      <c r="AE784" s="125"/>
      <c r="AF784" s="125"/>
      <c r="AG784" s="125"/>
      <c r="AH784" s="125"/>
      <c r="AI784" s="125"/>
      <c r="AJ784" s="125"/>
    </row>
    <row r="785" spans="1:3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5"/>
      <c r="AC785" s="125"/>
      <c r="AD785" s="125"/>
      <c r="AE785" s="125"/>
      <c r="AF785" s="125"/>
      <c r="AG785" s="125"/>
      <c r="AH785" s="125"/>
      <c r="AI785" s="125"/>
      <c r="AJ785" s="125"/>
    </row>
    <row r="786" spans="1:3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row>
    <row r="787" spans="1:3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c r="AA787" s="125"/>
      <c r="AB787" s="125"/>
      <c r="AC787" s="125"/>
      <c r="AD787" s="125"/>
      <c r="AE787" s="125"/>
      <c r="AF787" s="125"/>
      <c r="AG787" s="125"/>
      <c r="AH787" s="125"/>
      <c r="AI787" s="125"/>
      <c r="AJ787" s="125"/>
    </row>
    <row r="788" spans="1:3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c r="AA788" s="125"/>
      <c r="AB788" s="125"/>
      <c r="AC788" s="125"/>
      <c r="AD788" s="125"/>
      <c r="AE788" s="125"/>
      <c r="AF788" s="125"/>
      <c r="AG788" s="125"/>
      <c r="AH788" s="125"/>
      <c r="AI788" s="125"/>
      <c r="AJ788" s="125"/>
    </row>
    <row r="789" spans="1:3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c r="AA789" s="125"/>
      <c r="AB789" s="125"/>
      <c r="AC789" s="125"/>
      <c r="AD789" s="125"/>
      <c r="AE789" s="125"/>
      <c r="AF789" s="125"/>
      <c r="AG789" s="125"/>
      <c r="AH789" s="125"/>
      <c r="AI789" s="125"/>
      <c r="AJ789" s="125"/>
    </row>
    <row r="790" spans="1:3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5"/>
      <c r="AC790" s="125"/>
      <c r="AD790" s="125"/>
      <c r="AE790" s="125"/>
      <c r="AF790" s="125"/>
      <c r="AG790" s="125"/>
      <c r="AH790" s="125"/>
      <c r="AI790" s="125"/>
      <c r="AJ790" s="125"/>
    </row>
    <row r="791" spans="1:3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c r="AA791" s="125"/>
      <c r="AB791" s="125"/>
      <c r="AC791" s="125"/>
      <c r="AD791" s="125"/>
      <c r="AE791" s="125"/>
      <c r="AF791" s="125"/>
      <c r="AG791" s="125"/>
      <c r="AH791" s="125"/>
      <c r="AI791" s="125"/>
      <c r="AJ791" s="125"/>
    </row>
    <row r="792" spans="1:3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c r="AA792" s="125"/>
      <c r="AB792" s="125"/>
      <c r="AC792" s="125"/>
      <c r="AD792" s="125"/>
      <c r="AE792" s="125"/>
      <c r="AF792" s="125"/>
      <c r="AG792" s="125"/>
      <c r="AH792" s="125"/>
      <c r="AI792" s="125"/>
      <c r="AJ792" s="125"/>
    </row>
    <row r="793" spans="1:3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c r="AA793" s="125"/>
      <c r="AB793" s="125"/>
      <c r="AC793" s="125"/>
      <c r="AD793" s="125"/>
      <c r="AE793" s="125"/>
      <c r="AF793" s="125"/>
      <c r="AG793" s="125"/>
      <c r="AH793" s="125"/>
      <c r="AI793" s="125"/>
      <c r="AJ793" s="125"/>
    </row>
    <row r="794" spans="1:3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c r="AA794" s="125"/>
      <c r="AB794" s="125"/>
      <c r="AC794" s="125"/>
      <c r="AD794" s="125"/>
      <c r="AE794" s="125"/>
      <c r="AF794" s="125"/>
      <c r="AG794" s="125"/>
      <c r="AH794" s="125"/>
      <c r="AI794" s="125"/>
      <c r="AJ794" s="125"/>
    </row>
    <row r="795" spans="1:3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c r="AA795" s="125"/>
      <c r="AB795" s="125"/>
      <c r="AC795" s="125"/>
      <c r="AD795" s="125"/>
      <c r="AE795" s="125"/>
      <c r="AF795" s="125"/>
      <c r="AG795" s="125"/>
      <c r="AH795" s="125"/>
      <c r="AI795" s="125"/>
      <c r="AJ795" s="125"/>
    </row>
    <row r="796" spans="1:3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c r="AA796" s="125"/>
      <c r="AB796" s="125"/>
      <c r="AC796" s="125"/>
      <c r="AD796" s="125"/>
      <c r="AE796" s="125"/>
      <c r="AF796" s="125"/>
      <c r="AG796" s="125"/>
      <c r="AH796" s="125"/>
      <c r="AI796" s="125"/>
      <c r="AJ796" s="125"/>
    </row>
    <row r="797" spans="1:3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c r="AA797" s="125"/>
      <c r="AB797" s="125"/>
      <c r="AC797" s="125"/>
      <c r="AD797" s="125"/>
      <c r="AE797" s="125"/>
      <c r="AF797" s="125"/>
      <c r="AG797" s="125"/>
      <c r="AH797" s="125"/>
      <c r="AI797" s="125"/>
      <c r="AJ797" s="125"/>
    </row>
    <row r="798" spans="1:3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c r="AA798" s="125"/>
      <c r="AB798" s="125"/>
      <c r="AC798" s="125"/>
      <c r="AD798" s="125"/>
      <c r="AE798" s="125"/>
      <c r="AF798" s="125"/>
      <c r="AG798" s="125"/>
      <c r="AH798" s="125"/>
      <c r="AI798" s="125"/>
      <c r="AJ798" s="125"/>
    </row>
    <row r="799" spans="1:3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c r="AA799" s="125"/>
      <c r="AB799" s="125"/>
      <c r="AC799" s="125"/>
      <c r="AD799" s="125"/>
      <c r="AE799" s="125"/>
      <c r="AF799" s="125"/>
      <c r="AG799" s="125"/>
      <c r="AH799" s="125"/>
      <c r="AI799" s="125"/>
      <c r="AJ799" s="125"/>
    </row>
    <row r="800" spans="1:3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c r="AA800" s="125"/>
      <c r="AB800" s="125"/>
      <c r="AC800" s="125"/>
      <c r="AD800" s="125"/>
      <c r="AE800" s="125"/>
      <c r="AF800" s="125"/>
      <c r="AG800" s="125"/>
      <c r="AH800" s="125"/>
      <c r="AI800" s="125"/>
      <c r="AJ800" s="125"/>
    </row>
    <row r="801" spans="1:3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c r="AA801" s="125"/>
      <c r="AB801" s="125"/>
      <c r="AC801" s="125"/>
      <c r="AD801" s="125"/>
      <c r="AE801" s="125"/>
      <c r="AF801" s="125"/>
      <c r="AG801" s="125"/>
      <c r="AH801" s="125"/>
      <c r="AI801" s="125"/>
      <c r="AJ801" s="125"/>
    </row>
    <row r="802" spans="1:3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c r="AA802" s="125"/>
      <c r="AB802" s="125"/>
      <c r="AC802" s="125"/>
      <c r="AD802" s="125"/>
      <c r="AE802" s="125"/>
      <c r="AF802" s="125"/>
      <c r="AG802" s="125"/>
      <c r="AH802" s="125"/>
      <c r="AI802" s="125"/>
      <c r="AJ802" s="125"/>
    </row>
    <row r="803" spans="1:3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c r="AA803" s="125"/>
      <c r="AB803" s="125"/>
      <c r="AC803" s="125"/>
      <c r="AD803" s="125"/>
      <c r="AE803" s="125"/>
      <c r="AF803" s="125"/>
      <c r="AG803" s="125"/>
      <c r="AH803" s="125"/>
      <c r="AI803" s="125"/>
      <c r="AJ803" s="125"/>
    </row>
    <row r="804" spans="1:3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c r="AA804" s="125"/>
      <c r="AB804" s="125"/>
      <c r="AC804" s="125"/>
      <c r="AD804" s="125"/>
      <c r="AE804" s="125"/>
      <c r="AF804" s="125"/>
      <c r="AG804" s="125"/>
      <c r="AH804" s="125"/>
      <c r="AI804" s="125"/>
      <c r="AJ804" s="125"/>
    </row>
    <row r="805" spans="1:3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c r="AA805" s="125"/>
      <c r="AB805" s="125"/>
      <c r="AC805" s="125"/>
      <c r="AD805" s="125"/>
      <c r="AE805" s="125"/>
      <c r="AF805" s="125"/>
      <c r="AG805" s="125"/>
      <c r="AH805" s="125"/>
      <c r="AI805" s="125"/>
      <c r="AJ805" s="125"/>
    </row>
    <row r="806" spans="1:3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c r="AA806" s="125"/>
      <c r="AB806" s="125"/>
      <c r="AC806" s="125"/>
      <c r="AD806" s="125"/>
      <c r="AE806" s="125"/>
      <c r="AF806" s="125"/>
      <c r="AG806" s="125"/>
      <c r="AH806" s="125"/>
      <c r="AI806" s="125"/>
      <c r="AJ806" s="125"/>
    </row>
    <row r="807" spans="1:3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c r="AA807" s="125"/>
      <c r="AB807" s="125"/>
      <c r="AC807" s="125"/>
      <c r="AD807" s="125"/>
      <c r="AE807" s="125"/>
      <c r="AF807" s="125"/>
      <c r="AG807" s="125"/>
      <c r="AH807" s="125"/>
      <c r="AI807" s="125"/>
      <c r="AJ807" s="125"/>
    </row>
    <row r="808" spans="1:3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c r="AA808" s="125"/>
      <c r="AB808" s="125"/>
      <c r="AC808" s="125"/>
      <c r="AD808" s="125"/>
      <c r="AE808" s="125"/>
      <c r="AF808" s="125"/>
      <c r="AG808" s="125"/>
      <c r="AH808" s="125"/>
      <c r="AI808" s="125"/>
      <c r="AJ808" s="125"/>
    </row>
    <row r="809" spans="1:3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c r="AA809" s="125"/>
      <c r="AB809" s="125"/>
      <c r="AC809" s="125"/>
      <c r="AD809" s="125"/>
      <c r="AE809" s="125"/>
      <c r="AF809" s="125"/>
      <c r="AG809" s="125"/>
      <c r="AH809" s="125"/>
      <c r="AI809" s="125"/>
      <c r="AJ809" s="125"/>
    </row>
    <row r="810" spans="1:3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c r="AA810" s="125"/>
      <c r="AB810" s="125"/>
      <c r="AC810" s="125"/>
      <c r="AD810" s="125"/>
      <c r="AE810" s="125"/>
      <c r="AF810" s="125"/>
      <c r="AG810" s="125"/>
      <c r="AH810" s="125"/>
      <c r="AI810" s="125"/>
      <c r="AJ810" s="125"/>
    </row>
    <row r="811" spans="1:3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c r="AA811" s="125"/>
      <c r="AB811" s="125"/>
      <c r="AC811" s="125"/>
      <c r="AD811" s="125"/>
      <c r="AE811" s="125"/>
      <c r="AF811" s="125"/>
      <c r="AG811" s="125"/>
      <c r="AH811" s="125"/>
      <c r="AI811" s="125"/>
      <c r="AJ811" s="125"/>
    </row>
    <row r="812" spans="1:3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5"/>
      <c r="AC812" s="125"/>
      <c r="AD812" s="125"/>
      <c r="AE812" s="125"/>
      <c r="AF812" s="125"/>
      <c r="AG812" s="125"/>
      <c r="AH812" s="125"/>
      <c r="AI812" s="125"/>
      <c r="AJ812" s="125"/>
    </row>
    <row r="813" spans="1:3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c r="AA813" s="125"/>
      <c r="AB813" s="125"/>
      <c r="AC813" s="125"/>
      <c r="AD813" s="125"/>
      <c r="AE813" s="125"/>
      <c r="AF813" s="125"/>
      <c r="AG813" s="125"/>
      <c r="AH813" s="125"/>
      <c r="AI813" s="125"/>
      <c r="AJ813" s="125"/>
    </row>
    <row r="814" spans="1:3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c r="AA814" s="125"/>
      <c r="AB814" s="125"/>
      <c r="AC814" s="125"/>
      <c r="AD814" s="125"/>
      <c r="AE814" s="125"/>
      <c r="AF814" s="125"/>
      <c r="AG814" s="125"/>
      <c r="AH814" s="125"/>
      <c r="AI814" s="125"/>
      <c r="AJ814" s="125"/>
    </row>
    <row r="815" spans="1:3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c r="AA815" s="125"/>
      <c r="AB815" s="125"/>
      <c r="AC815" s="125"/>
      <c r="AD815" s="125"/>
      <c r="AE815" s="125"/>
      <c r="AF815" s="125"/>
      <c r="AG815" s="125"/>
      <c r="AH815" s="125"/>
      <c r="AI815" s="125"/>
      <c r="AJ815" s="125"/>
    </row>
    <row r="816" spans="1:3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c r="AA816" s="125"/>
      <c r="AB816" s="125"/>
      <c r="AC816" s="125"/>
      <c r="AD816" s="125"/>
      <c r="AE816" s="125"/>
      <c r="AF816" s="125"/>
      <c r="AG816" s="125"/>
      <c r="AH816" s="125"/>
      <c r="AI816" s="125"/>
      <c r="AJ816" s="125"/>
    </row>
    <row r="817" spans="1:3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c r="AA817" s="125"/>
      <c r="AB817" s="125"/>
      <c r="AC817" s="125"/>
      <c r="AD817" s="125"/>
      <c r="AE817" s="125"/>
      <c r="AF817" s="125"/>
      <c r="AG817" s="125"/>
      <c r="AH817" s="125"/>
      <c r="AI817" s="125"/>
      <c r="AJ817" s="125"/>
    </row>
    <row r="818" spans="1:3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c r="AA818" s="125"/>
      <c r="AB818" s="125"/>
      <c r="AC818" s="125"/>
      <c r="AD818" s="125"/>
      <c r="AE818" s="125"/>
      <c r="AF818" s="125"/>
      <c r="AG818" s="125"/>
      <c r="AH818" s="125"/>
      <c r="AI818" s="125"/>
      <c r="AJ818" s="125"/>
    </row>
    <row r="819" spans="1:3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c r="AA819" s="125"/>
      <c r="AB819" s="125"/>
      <c r="AC819" s="125"/>
      <c r="AD819" s="125"/>
      <c r="AE819" s="125"/>
      <c r="AF819" s="125"/>
      <c r="AG819" s="125"/>
      <c r="AH819" s="125"/>
      <c r="AI819" s="125"/>
      <c r="AJ819" s="125"/>
    </row>
    <row r="820" spans="1:3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c r="AA820" s="125"/>
      <c r="AB820" s="125"/>
      <c r="AC820" s="125"/>
      <c r="AD820" s="125"/>
      <c r="AE820" s="125"/>
      <c r="AF820" s="125"/>
      <c r="AG820" s="125"/>
      <c r="AH820" s="125"/>
      <c r="AI820" s="125"/>
      <c r="AJ820" s="125"/>
    </row>
    <row r="821" spans="1:3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c r="AA821" s="125"/>
      <c r="AB821" s="125"/>
      <c r="AC821" s="125"/>
      <c r="AD821" s="125"/>
      <c r="AE821" s="125"/>
      <c r="AF821" s="125"/>
      <c r="AG821" s="125"/>
      <c r="AH821" s="125"/>
      <c r="AI821" s="125"/>
      <c r="AJ821" s="125"/>
    </row>
    <row r="822" spans="1:3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c r="AA822" s="125"/>
      <c r="AB822" s="125"/>
      <c r="AC822" s="125"/>
      <c r="AD822" s="125"/>
      <c r="AE822" s="125"/>
      <c r="AF822" s="125"/>
      <c r="AG822" s="125"/>
      <c r="AH822" s="125"/>
      <c r="AI822" s="125"/>
      <c r="AJ822" s="125"/>
    </row>
    <row r="823" spans="1:3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c r="AA823" s="125"/>
      <c r="AB823" s="125"/>
      <c r="AC823" s="125"/>
      <c r="AD823" s="125"/>
      <c r="AE823" s="125"/>
      <c r="AF823" s="125"/>
      <c r="AG823" s="125"/>
      <c r="AH823" s="125"/>
      <c r="AI823" s="125"/>
      <c r="AJ823" s="125"/>
    </row>
    <row r="824" spans="1:3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c r="AA824" s="125"/>
      <c r="AB824" s="125"/>
      <c r="AC824" s="125"/>
      <c r="AD824" s="125"/>
      <c r="AE824" s="125"/>
      <c r="AF824" s="125"/>
      <c r="AG824" s="125"/>
      <c r="AH824" s="125"/>
      <c r="AI824" s="125"/>
      <c r="AJ824" s="125"/>
    </row>
    <row r="825" spans="1:3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c r="AA825" s="125"/>
      <c r="AB825" s="125"/>
      <c r="AC825" s="125"/>
      <c r="AD825" s="125"/>
      <c r="AE825" s="125"/>
      <c r="AF825" s="125"/>
      <c r="AG825" s="125"/>
      <c r="AH825" s="125"/>
      <c r="AI825" s="125"/>
      <c r="AJ825" s="125"/>
    </row>
    <row r="826" spans="1:3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c r="AA826" s="125"/>
      <c r="AB826" s="125"/>
      <c r="AC826" s="125"/>
      <c r="AD826" s="125"/>
      <c r="AE826" s="125"/>
      <c r="AF826" s="125"/>
      <c r="AG826" s="125"/>
      <c r="AH826" s="125"/>
      <c r="AI826" s="125"/>
      <c r="AJ826" s="125"/>
    </row>
    <row r="827" spans="1:3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c r="AA827" s="125"/>
      <c r="AB827" s="125"/>
      <c r="AC827" s="125"/>
      <c r="AD827" s="125"/>
      <c r="AE827" s="125"/>
      <c r="AF827" s="125"/>
      <c r="AG827" s="125"/>
      <c r="AH827" s="125"/>
      <c r="AI827" s="125"/>
      <c r="AJ827" s="125"/>
    </row>
    <row r="828" spans="1:3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c r="AA828" s="125"/>
      <c r="AB828" s="125"/>
      <c r="AC828" s="125"/>
      <c r="AD828" s="125"/>
      <c r="AE828" s="125"/>
      <c r="AF828" s="125"/>
      <c r="AG828" s="125"/>
      <c r="AH828" s="125"/>
      <c r="AI828" s="125"/>
      <c r="AJ828" s="125"/>
    </row>
    <row r="829" spans="1:3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c r="AA829" s="125"/>
      <c r="AB829" s="125"/>
      <c r="AC829" s="125"/>
      <c r="AD829" s="125"/>
      <c r="AE829" s="125"/>
      <c r="AF829" s="125"/>
      <c r="AG829" s="125"/>
      <c r="AH829" s="125"/>
      <c r="AI829" s="125"/>
      <c r="AJ829" s="125"/>
    </row>
    <row r="830" spans="1:3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c r="AA830" s="125"/>
      <c r="AB830" s="125"/>
      <c r="AC830" s="125"/>
      <c r="AD830" s="125"/>
      <c r="AE830" s="125"/>
      <c r="AF830" s="125"/>
      <c r="AG830" s="125"/>
      <c r="AH830" s="125"/>
      <c r="AI830" s="125"/>
      <c r="AJ830" s="125"/>
    </row>
    <row r="831" spans="1:3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c r="AA831" s="125"/>
      <c r="AB831" s="125"/>
      <c r="AC831" s="125"/>
      <c r="AD831" s="125"/>
      <c r="AE831" s="125"/>
      <c r="AF831" s="125"/>
      <c r="AG831" s="125"/>
      <c r="AH831" s="125"/>
      <c r="AI831" s="125"/>
      <c r="AJ831" s="125"/>
    </row>
    <row r="832" spans="1:3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c r="AA832" s="125"/>
      <c r="AB832" s="125"/>
      <c r="AC832" s="125"/>
      <c r="AD832" s="125"/>
      <c r="AE832" s="125"/>
      <c r="AF832" s="125"/>
      <c r="AG832" s="125"/>
      <c r="AH832" s="125"/>
      <c r="AI832" s="125"/>
      <c r="AJ832" s="125"/>
    </row>
    <row r="833" spans="1:3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c r="AA833" s="125"/>
      <c r="AB833" s="125"/>
      <c r="AC833" s="125"/>
      <c r="AD833" s="125"/>
      <c r="AE833" s="125"/>
      <c r="AF833" s="125"/>
      <c r="AG833" s="125"/>
      <c r="AH833" s="125"/>
      <c r="AI833" s="125"/>
      <c r="AJ833" s="125"/>
    </row>
    <row r="834" spans="1:3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c r="AA834" s="125"/>
      <c r="AB834" s="125"/>
      <c r="AC834" s="125"/>
      <c r="AD834" s="125"/>
      <c r="AE834" s="125"/>
      <c r="AF834" s="125"/>
      <c r="AG834" s="125"/>
      <c r="AH834" s="125"/>
      <c r="AI834" s="125"/>
      <c r="AJ834" s="125"/>
    </row>
    <row r="835" spans="1:3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c r="AA835" s="125"/>
      <c r="AB835" s="125"/>
      <c r="AC835" s="125"/>
      <c r="AD835" s="125"/>
      <c r="AE835" s="125"/>
      <c r="AF835" s="125"/>
      <c r="AG835" s="125"/>
      <c r="AH835" s="125"/>
      <c r="AI835" s="125"/>
      <c r="AJ835" s="125"/>
    </row>
    <row r="836" spans="1:3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c r="AA836" s="125"/>
      <c r="AB836" s="125"/>
      <c r="AC836" s="125"/>
      <c r="AD836" s="125"/>
      <c r="AE836" s="125"/>
      <c r="AF836" s="125"/>
      <c r="AG836" s="125"/>
      <c r="AH836" s="125"/>
      <c r="AI836" s="125"/>
      <c r="AJ836" s="125"/>
    </row>
    <row r="837" spans="1:3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c r="AA837" s="125"/>
      <c r="AB837" s="125"/>
      <c r="AC837" s="125"/>
      <c r="AD837" s="125"/>
      <c r="AE837" s="125"/>
      <c r="AF837" s="125"/>
      <c r="AG837" s="125"/>
      <c r="AH837" s="125"/>
      <c r="AI837" s="125"/>
      <c r="AJ837" s="125"/>
    </row>
    <row r="838" spans="1:3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c r="AA838" s="125"/>
      <c r="AB838" s="125"/>
      <c r="AC838" s="125"/>
      <c r="AD838" s="125"/>
      <c r="AE838" s="125"/>
      <c r="AF838" s="125"/>
      <c r="AG838" s="125"/>
      <c r="AH838" s="125"/>
      <c r="AI838" s="125"/>
      <c r="AJ838" s="125"/>
    </row>
    <row r="839" spans="1:3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c r="AA839" s="125"/>
      <c r="AB839" s="125"/>
      <c r="AC839" s="125"/>
      <c r="AD839" s="125"/>
      <c r="AE839" s="125"/>
      <c r="AF839" s="125"/>
      <c r="AG839" s="125"/>
      <c r="AH839" s="125"/>
      <c r="AI839" s="125"/>
      <c r="AJ839" s="125"/>
    </row>
    <row r="840" spans="1:3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c r="AA840" s="125"/>
      <c r="AB840" s="125"/>
      <c r="AC840" s="125"/>
      <c r="AD840" s="125"/>
      <c r="AE840" s="125"/>
      <c r="AF840" s="125"/>
      <c r="AG840" s="125"/>
      <c r="AH840" s="125"/>
      <c r="AI840" s="125"/>
      <c r="AJ840" s="125"/>
    </row>
    <row r="841" spans="1:3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c r="AA841" s="125"/>
      <c r="AB841" s="125"/>
      <c r="AC841" s="125"/>
      <c r="AD841" s="125"/>
      <c r="AE841" s="125"/>
      <c r="AF841" s="125"/>
      <c r="AG841" s="125"/>
      <c r="AH841" s="125"/>
      <c r="AI841" s="125"/>
      <c r="AJ841" s="125"/>
    </row>
    <row r="842" spans="1:3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c r="AA842" s="125"/>
      <c r="AB842" s="125"/>
      <c r="AC842" s="125"/>
      <c r="AD842" s="125"/>
      <c r="AE842" s="125"/>
      <c r="AF842" s="125"/>
      <c r="AG842" s="125"/>
      <c r="AH842" s="125"/>
      <c r="AI842" s="125"/>
      <c r="AJ842" s="125"/>
    </row>
    <row r="843" spans="1:3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c r="AA843" s="125"/>
      <c r="AB843" s="125"/>
      <c r="AC843" s="125"/>
      <c r="AD843" s="125"/>
      <c r="AE843" s="125"/>
      <c r="AF843" s="125"/>
      <c r="AG843" s="125"/>
      <c r="AH843" s="125"/>
      <c r="AI843" s="125"/>
      <c r="AJ843" s="125"/>
    </row>
    <row r="844" spans="1:3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c r="AA844" s="125"/>
      <c r="AB844" s="125"/>
      <c r="AC844" s="125"/>
      <c r="AD844" s="125"/>
      <c r="AE844" s="125"/>
      <c r="AF844" s="125"/>
      <c r="AG844" s="125"/>
      <c r="AH844" s="125"/>
      <c r="AI844" s="125"/>
      <c r="AJ844" s="125"/>
    </row>
    <row r="845" spans="1:3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c r="AA845" s="125"/>
      <c r="AB845" s="125"/>
      <c r="AC845" s="125"/>
      <c r="AD845" s="125"/>
      <c r="AE845" s="125"/>
      <c r="AF845" s="125"/>
      <c r="AG845" s="125"/>
      <c r="AH845" s="125"/>
      <c r="AI845" s="125"/>
      <c r="AJ845" s="125"/>
    </row>
    <row r="846" spans="1:3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c r="AA846" s="125"/>
      <c r="AB846" s="125"/>
      <c r="AC846" s="125"/>
      <c r="AD846" s="125"/>
      <c r="AE846" s="125"/>
      <c r="AF846" s="125"/>
      <c r="AG846" s="125"/>
      <c r="AH846" s="125"/>
      <c r="AI846" s="125"/>
      <c r="AJ846" s="125"/>
    </row>
    <row r="847" spans="1:3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5"/>
      <c r="AC847" s="125"/>
      <c r="AD847" s="125"/>
      <c r="AE847" s="125"/>
      <c r="AF847" s="125"/>
      <c r="AG847" s="125"/>
      <c r="AH847" s="125"/>
      <c r="AI847" s="125"/>
      <c r="AJ847" s="125"/>
    </row>
    <row r="848" spans="1:3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c r="AA848" s="125"/>
      <c r="AB848" s="125"/>
      <c r="AC848" s="125"/>
      <c r="AD848" s="125"/>
      <c r="AE848" s="125"/>
      <c r="AF848" s="125"/>
      <c r="AG848" s="125"/>
      <c r="AH848" s="125"/>
      <c r="AI848" s="125"/>
      <c r="AJ848" s="125"/>
    </row>
    <row r="849" spans="1:3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c r="AA849" s="125"/>
      <c r="AB849" s="125"/>
      <c r="AC849" s="125"/>
      <c r="AD849" s="125"/>
      <c r="AE849" s="125"/>
      <c r="AF849" s="125"/>
      <c r="AG849" s="125"/>
      <c r="AH849" s="125"/>
      <c r="AI849" s="125"/>
      <c r="AJ849" s="125"/>
    </row>
    <row r="850" spans="1:3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c r="AA850" s="125"/>
      <c r="AB850" s="125"/>
      <c r="AC850" s="125"/>
      <c r="AD850" s="125"/>
      <c r="AE850" s="125"/>
      <c r="AF850" s="125"/>
      <c r="AG850" s="125"/>
      <c r="AH850" s="125"/>
      <c r="AI850" s="125"/>
      <c r="AJ850" s="125"/>
    </row>
    <row r="851" spans="1:3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c r="AA851" s="125"/>
      <c r="AB851" s="125"/>
      <c r="AC851" s="125"/>
      <c r="AD851" s="125"/>
      <c r="AE851" s="125"/>
      <c r="AF851" s="125"/>
      <c r="AG851" s="125"/>
      <c r="AH851" s="125"/>
      <c r="AI851" s="125"/>
      <c r="AJ851" s="125"/>
    </row>
    <row r="852" spans="1:3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c r="AA852" s="125"/>
      <c r="AB852" s="125"/>
      <c r="AC852" s="125"/>
      <c r="AD852" s="125"/>
      <c r="AE852" s="125"/>
      <c r="AF852" s="125"/>
      <c r="AG852" s="125"/>
      <c r="AH852" s="125"/>
      <c r="AI852" s="125"/>
      <c r="AJ852" s="125"/>
    </row>
    <row r="853" spans="1:3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c r="AA853" s="125"/>
      <c r="AB853" s="125"/>
      <c r="AC853" s="125"/>
      <c r="AD853" s="125"/>
      <c r="AE853" s="125"/>
      <c r="AF853" s="125"/>
      <c r="AG853" s="125"/>
      <c r="AH853" s="125"/>
      <c r="AI853" s="125"/>
      <c r="AJ853" s="125"/>
    </row>
    <row r="854" spans="1:3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c r="AA854" s="125"/>
      <c r="AB854" s="125"/>
      <c r="AC854" s="125"/>
      <c r="AD854" s="125"/>
      <c r="AE854" s="125"/>
      <c r="AF854" s="125"/>
      <c r="AG854" s="125"/>
      <c r="AH854" s="125"/>
      <c r="AI854" s="125"/>
      <c r="AJ854" s="125"/>
    </row>
    <row r="855" spans="1:3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c r="AA855" s="125"/>
      <c r="AB855" s="125"/>
      <c r="AC855" s="125"/>
      <c r="AD855" s="125"/>
      <c r="AE855" s="125"/>
      <c r="AF855" s="125"/>
      <c r="AG855" s="125"/>
      <c r="AH855" s="125"/>
      <c r="AI855" s="125"/>
      <c r="AJ855" s="125"/>
    </row>
    <row r="856" spans="1:3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c r="AA856" s="125"/>
      <c r="AB856" s="125"/>
      <c r="AC856" s="125"/>
      <c r="AD856" s="125"/>
      <c r="AE856" s="125"/>
      <c r="AF856" s="125"/>
      <c r="AG856" s="125"/>
      <c r="AH856" s="125"/>
      <c r="AI856" s="125"/>
      <c r="AJ856" s="125"/>
    </row>
    <row r="857" spans="1:3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c r="AA857" s="125"/>
      <c r="AB857" s="125"/>
      <c r="AC857" s="125"/>
      <c r="AD857" s="125"/>
      <c r="AE857" s="125"/>
      <c r="AF857" s="125"/>
      <c r="AG857" s="125"/>
      <c r="AH857" s="125"/>
      <c r="AI857" s="125"/>
      <c r="AJ857" s="125"/>
    </row>
    <row r="858" spans="1:3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c r="AA858" s="125"/>
      <c r="AB858" s="125"/>
      <c r="AC858" s="125"/>
      <c r="AD858" s="125"/>
      <c r="AE858" s="125"/>
      <c r="AF858" s="125"/>
      <c r="AG858" s="125"/>
      <c r="AH858" s="125"/>
      <c r="AI858" s="125"/>
      <c r="AJ858" s="125"/>
    </row>
    <row r="859" spans="1:3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c r="AA859" s="125"/>
      <c r="AB859" s="125"/>
      <c r="AC859" s="125"/>
      <c r="AD859" s="125"/>
      <c r="AE859" s="125"/>
      <c r="AF859" s="125"/>
      <c r="AG859" s="125"/>
      <c r="AH859" s="125"/>
      <c r="AI859" s="125"/>
      <c r="AJ859" s="125"/>
    </row>
    <row r="860" spans="1:3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c r="AA860" s="125"/>
      <c r="AB860" s="125"/>
      <c r="AC860" s="125"/>
      <c r="AD860" s="125"/>
      <c r="AE860" s="125"/>
      <c r="AF860" s="125"/>
      <c r="AG860" s="125"/>
      <c r="AH860" s="125"/>
      <c r="AI860" s="125"/>
      <c r="AJ860" s="125"/>
    </row>
    <row r="861" spans="1:3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c r="AA861" s="125"/>
      <c r="AB861" s="125"/>
      <c r="AC861" s="125"/>
      <c r="AD861" s="125"/>
      <c r="AE861" s="125"/>
      <c r="AF861" s="125"/>
      <c r="AG861" s="125"/>
      <c r="AH861" s="125"/>
      <c r="AI861" s="125"/>
      <c r="AJ861" s="125"/>
    </row>
    <row r="862" spans="1:3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c r="AA862" s="125"/>
      <c r="AB862" s="125"/>
      <c r="AC862" s="125"/>
      <c r="AD862" s="125"/>
      <c r="AE862" s="125"/>
      <c r="AF862" s="125"/>
      <c r="AG862" s="125"/>
      <c r="AH862" s="125"/>
      <c r="AI862" s="125"/>
      <c r="AJ862" s="125"/>
    </row>
    <row r="863" spans="1:3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c r="AA863" s="125"/>
      <c r="AB863" s="125"/>
      <c r="AC863" s="125"/>
      <c r="AD863" s="125"/>
      <c r="AE863" s="125"/>
      <c r="AF863" s="125"/>
      <c r="AG863" s="125"/>
      <c r="AH863" s="125"/>
      <c r="AI863" s="125"/>
      <c r="AJ863" s="125"/>
    </row>
    <row r="864" spans="1:3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c r="AA864" s="125"/>
      <c r="AB864" s="125"/>
      <c r="AC864" s="125"/>
      <c r="AD864" s="125"/>
      <c r="AE864" s="125"/>
      <c r="AF864" s="125"/>
      <c r="AG864" s="125"/>
      <c r="AH864" s="125"/>
      <c r="AI864" s="125"/>
      <c r="AJ864" s="125"/>
    </row>
    <row r="865" spans="1:3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c r="AA865" s="125"/>
      <c r="AB865" s="125"/>
      <c r="AC865" s="125"/>
      <c r="AD865" s="125"/>
      <c r="AE865" s="125"/>
      <c r="AF865" s="125"/>
      <c r="AG865" s="125"/>
      <c r="AH865" s="125"/>
      <c r="AI865" s="125"/>
      <c r="AJ865" s="125"/>
    </row>
    <row r="866" spans="1:3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c r="AA866" s="125"/>
      <c r="AB866" s="125"/>
      <c r="AC866" s="125"/>
      <c r="AD866" s="125"/>
      <c r="AE866" s="125"/>
      <c r="AF866" s="125"/>
      <c r="AG866" s="125"/>
      <c r="AH866" s="125"/>
      <c r="AI866" s="125"/>
      <c r="AJ866" s="125"/>
    </row>
    <row r="867" spans="1:3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c r="AA867" s="125"/>
      <c r="AB867" s="125"/>
      <c r="AC867" s="125"/>
      <c r="AD867" s="125"/>
      <c r="AE867" s="125"/>
      <c r="AF867" s="125"/>
      <c r="AG867" s="125"/>
      <c r="AH867" s="125"/>
      <c r="AI867" s="125"/>
      <c r="AJ867" s="125"/>
    </row>
    <row r="868" spans="1:3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c r="AA868" s="125"/>
      <c r="AB868" s="125"/>
      <c r="AC868" s="125"/>
      <c r="AD868" s="125"/>
      <c r="AE868" s="125"/>
      <c r="AF868" s="125"/>
      <c r="AG868" s="125"/>
      <c r="AH868" s="125"/>
      <c r="AI868" s="125"/>
      <c r="AJ868" s="125"/>
    </row>
    <row r="869" spans="1:3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c r="AA869" s="125"/>
      <c r="AB869" s="125"/>
      <c r="AC869" s="125"/>
      <c r="AD869" s="125"/>
      <c r="AE869" s="125"/>
      <c r="AF869" s="125"/>
      <c r="AG869" s="125"/>
      <c r="AH869" s="125"/>
      <c r="AI869" s="125"/>
      <c r="AJ869" s="125"/>
    </row>
    <row r="870" spans="1:3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c r="AA870" s="125"/>
      <c r="AB870" s="125"/>
      <c r="AC870" s="125"/>
      <c r="AD870" s="125"/>
      <c r="AE870" s="125"/>
      <c r="AF870" s="125"/>
      <c r="AG870" s="125"/>
      <c r="AH870" s="125"/>
      <c r="AI870" s="125"/>
      <c r="AJ870" s="125"/>
    </row>
    <row r="871" spans="1:3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c r="AA871" s="125"/>
      <c r="AB871" s="125"/>
      <c r="AC871" s="125"/>
      <c r="AD871" s="125"/>
      <c r="AE871" s="125"/>
      <c r="AF871" s="125"/>
      <c r="AG871" s="125"/>
      <c r="AH871" s="125"/>
      <c r="AI871" s="125"/>
      <c r="AJ871" s="125"/>
    </row>
    <row r="872" spans="1:3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c r="AA872" s="125"/>
      <c r="AB872" s="125"/>
      <c r="AC872" s="125"/>
      <c r="AD872" s="125"/>
      <c r="AE872" s="125"/>
      <c r="AF872" s="125"/>
      <c r="AG872" s="125"/>
      <c r="AH872" s="125"/>
      <c r="AI872" s="125"/>
      <c r="AJ872" s="125"/>
    </row>
    <row r="873" spans="1:3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c r="AA873" s="125"/>
      <c r="AB873" s="125"/>
      <c r="AC873" s="125"/>
      <c r="AD873" s="125"/>
      <c r="AE873" s="125"/>
      <c r="AF873" s="125"/>
      <c r="AG873" s="125"/>
      <c r="AH873" s="125"/>
      <c r="AI873" s="125"/>
      <c r="AJ873" s="125"/>
    </row>
    <row r="874" spans="1:3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c r="AA874" s="125"/>
      <c r="AB874" s="125"/>
      <c r="AC874" s="125"/>
      <c r="AD874" s="125"/>
      <c r="AE874" s="125"/>
      <c r="AF874" s="125"/>
      <c r="AG874" s="125"/>
      <c r="AH874" s="125"/>
      <c r="AI874" s="125"/>
      <c r="AJ874" s="125"/>
    </row>
    <row r="875" spans="1:3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c r="AA875" s="125"/>
      <c r="AB875" s="125"/>
      <c r="AC875" s="125"/>
      <c r="AD875" s="125"/>
      <c r="AE875" s="125"/>
      <c r="AF875" s="125"/>
      <c r="AG875" s="125"/>
      <c r="AH875" s="125"/>
      <c r="AI875" s="125"/>
      <c r="AJ875" s="125"/>
    </row>
    <row r="876" spans="1:3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c r="AA876" s="125"/>
      <c r="AB876" s="125"/>
      <c r="AC876" s="125"/>
      <c r="AD876" s="125"/>
      <c r="AE876" s="125"/>
      <c r="AF876" s="125"/>
      <c r="AG876" s="125"/>
      <c r="AH876" s="125"/>
      <c r="AI876" s="125"/>
      <c r="AJ876" s="125"/>
    </row>
    <row r="877" spans="1:3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c r="AA877" s="125"/>
      <c r="AB877" s="125"/>
      <c r="AC877" s="125"/>
      <c r="AD877" s="125"/>
      <c r="AE877" s="125"/>
      <c r="AF877" s="125"/>
      <c r="AG877" s="125"/>
      <c r="AH877" s="125"/>
      <c r="AI877" s="125"/>
      <c r="AJ877" s="125"/>
    </row>
    <row r="878" spans="1:3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c r="AA878" s="125"/>
      <c r="AB878" s="125"/>
      <c r="AC878" s="125"/>
      <c r="AD878" s="125"/>
      <c r="AE878" s="125"/>
      <c r="AF878" s="125"/>
      <c r="AG878" s="125"/>
      <c r="AH878" s="125"/>
      <c r="AI878" s="125"/>
      <c r="AJ878" s="125"/>
    </row>
    <row r="879" spans="1:3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c r="AA879" s="125"/>
      <c r="AB879" s="125"/>
      <c r="AC879" s="125"/>
      <c r="AD879" s="125"/>
      <c r="AE879" s="125"/>
      <c r="AF879" s="125"/>
      <c r="AG879" s="125"/>
      <c r="AH879" s="125"/>
      <c r="AI879" s="125"/>
      <c r="AJ879" s="125"/>
    </row>
    <row r="880" spans="1:3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c r="AA880" s="125"/>
      <c r="AB880" s="125"/>
      <c r="AC880" s="125"/>
      <c r="AD880" s="125"/>
      <c r="AE880" s="125"/>
      <c r="AF880" s="125"/>
      <c r="AG880" s="125"/>
      <c r="AH880" s="125"/>
      <c r="AI880" s="125"/>
      <c r="AJ880" s="125"/>
    </row>
    <row r="881" spans="1:3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c r="AA881" s="125"/>
      <c r="AB881" s="125"/>
      <c r="AC881" s="125"/>
      <c r="AD881" s="125"/>
      <c r="AE881" s="125"/>
      <c r="AF881" s="125"/>
      <c r="AG881" s="125"/>
      <c r="AH881" s="125"/>
      <c r="AI881" s="125"/>
      <c r="AJ881" s="125"/>
    </row>
    <row r="882" spans="1:3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c r="AA882" s="125"/>
      <c r="AB882" s="125"/>
      <c r="AC882" s="125"/>
      <c r="AD882" s="125"/>
      <c r="AE882" s="125"/>
      <c r="AF882" s="125"/>
      <c r="AG882" s="125"/>
      <c r="AH882" s="125"/>
      <c r="AI882" s="125"/>
      <c r="AJ882" s="125"/>
    </row>
    <row r="883" spans="1:3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c r="AA883" s="125"/>
      <c r="AB883" s="125"/>
      <c r="AC883" s="125"/>
      <c r="AD883" s="125"/>
      <c r="AE883" s="125"/>
      <c r="AF883" s="125"/>
      <c r="AG883" s="125"/>
      <c r="AH883" s="125"/>
      <c r="AI883" s="125"/>
      <c r="AJ883" s="125"/>
    </row>
    <row r="884" spans="1:3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c r="AA884" s="125"/>
      <c r="AB884" s="125"/>
      <c r="AC884" s="125"/>
      <c r="AD884" s="125"/>
      <c r="AE884" s="125"/>
      <c r="AF884" s="125"/>
      <c r="AG884" s="125"/>
      <c r="AH884" s="125"/>
      <c r="AI884" s="125"/>
      <c r="AJ884" s="125"/>
    </row>
    <row r="885" spans="1:3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c r="AA885" s="125"/>
      <c r="AB885" s="125"/>
      <c r="AC885" s="125"/>
      <c r="AD885" s="125"/>
      <c r="AE885" s="125"/>
      <c r="AF885" s="125"/>
      <c r="AG885" s="125"/>
      <c r="AH885" s="125"/>
      <c r="AI885" s="125"/>
      <c r="AJ885" s="125"/>
    </row>
    <row r="886" spans="1:3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c r="AA886" s="125"/>
      <c r="AB886" s="125"/>
      <c r="AC886" s="125"/>
      <c r="AD886" s="125"/>
      <c r="AE886" s="125"/>
      <c r="AF886" s="125"/>
      <c r="AG886" s="125"/>
      <c r="AH886" s="125"/>
      <c r="AI886" s="125"/>
      <c r="AJ886" s="125"/>
    </row>
    <row r="887" spans="1:3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c r="AA887" s="125"/>
      <c r="AB887" s="125"/>
      <c r="AC887" s="125"/>
      <c r="AD887" s="125"/>
      <c r="AE887" s="125"/>
      <c r="AF887" s="125"/>
      <c r="AG887" s="125"/>
      <c r="AH887" s="125"/>
      <c r="AI887" s="125"/>
      <c r="AJ887" s="125"/>
    </row>
    <row r="888" spans="1:3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c r="AA888" s="125"/>
      <c r="AB888" s="125"/>
      <c r="AC888" s="125"/>
      <c r="AD888" s="125"/>
      <c r="AE888" s="125"/>
      <c r="AF888" s="125"/>
      <c r="AG888" s="125"/>
      <c r="AH888" s="125"/>
      <c r="AI888" s="125"/>
      <c r="AJ888" s="125"/>
    </row>
    <row r="889" spans="1:3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c r="AA889" s="125"/>
      <c r="AB889" s="125"/>
      <c r="AC889" s="125"/>
      <c r="AD889" s="125"/>
      <c r="AE889" s="125"/>
      <c r="AF889" s="125"/>
      <c r="AG889" s="125"/>
      <c r="AH889" s="125"/>
      <c r="AI889" s="125"/>
      <c r="AJ889" s="125"/>
    </row>
    <row r="890" spans="1:3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c r="AA890" s="125"/>
      <c r="AB890" s="125"/>
      <c r="AC890" s="125"/>
      <c r="AD890" s="125"/>
      <c r="AE890" s="125"/>
      <c r="AF890" s="125"/>
      <c r="AG890" s="125"/>
      <c r="AH890" s="125"/>
      <c r="AI890" s="125"/>
      <c r="AJ890" s="125"/>
    </row>
    <row r="891" spans="1:3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c r="AA891" s="125"/>
      <c r="AB891" s="125"/>
      <c r="AC891" s="125"/>
      <c r="AD891" s="125"/>
      <c r="AE891" s="125"/>
      <c r="AF891" s="125"/>
      <c r="AG891" s="125"/>
      <c r="AH891" s="125"/>
      <c r="AI891" s="125"/>
      <c r="AJ891" s="125"/>
    </row>
    <row r="892" spans="1:3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c r="AA892" s="125"/>
      <c r="AB892" s="125"/>
      <c r="AC892" s="125"/>
      <c r="AD892" s="125"/>
      <c r="AE892" s="125"/>
      <c r="AF892" s="125"/>
      <c r="AG892" s="125"/>
      <c r="AH892" s="125"/>
      <c r="AI892" s="125"/>
      <c r="AJ892" s="125"/>
    </row>
    <row r="893" spans="1:3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c r="AA893" s="125"/>
      <c r="AB893" s="125"/>
      <c r="AC893" s="125"/>
      <c r="AD893" s="125"/>
      <c r="AE893" s="125"/>
      <c r="AF893" s="125"/>
      <c r="AG893" s="125"/>
      <c r="AH893" s="125"/>
      <c r="AI893" s="125"/>
      <c r="AJ893" s="125"/>
    </row>
    <row r="894" spans="1:3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c r="AA894" s="125"/>
      <c r="AB894" s="125"/>
      <c r="AC894" s="125"/>
      <c r="AD894" s="125"/>
      <c r="AE894" s="125"/>
      <c r="AF894" s="125"/>
      <c r="AG894" s="125"/>
      <c r="AH894" s="125"/>
      <c r="AI894" s="125"/>
      <c r="AJ894" s="125"/>
    </row>
    <row r="895" spans="1:3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c r="AA895" s="125"/>
      <c r="AB895" s="125"/>
      <c r="AC895" s="125"/>
      <c r="AD895" s="125"/>
      <c r="AE895" s="125"/>
      <c r="AF895" s="125"/>
      <c r="AG895" s="125"/>
      <c r="AH895" s="125"/>
      <c r="AI895" s="125"/>
      <c r="AJ895" s="125"/>
    </row>
    <row r="896" spans="1:3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c r="AA896" s="125"/>
      <c r="AB896" s="125"/>
      <c r="AC896" s="125"/>
      <c r="AD896" s="125"/>
      <c r="AE896" s="125"/>
      <c r="AF896" s="125"/>
      <c r="AG896" s="125"/>
      <c r="AH896" s="125"/>
      <c r="AI896" s="125"/>
      <c r="AJ896" s="125"/>
    </row>
    <row r="897" spans="1:3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c r="AA897" s="125"/>
      <c r="AB897" s="125"/>
      <c r="AC897" s="125"/>
      <c r="AD897" s="125"/>
      <c r="AE897" s="125"/>
      <c r="AF897" s="125"/>
      <c r="AG897" s="125"/>
      <c r="AH897" s="125"/>
      <c r="AI897" s="125"/>
      <c r="AJ897" s="125"/>
    </row>
    <row r="898" spans="1:3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c r="AA898" s="125"/>
      <c r="AB898" s="125"/>
      <c r="AC898" s="125"/>
      <c r="AD898" s="125"/>
      <c r="AE898" s="125"/>
      <c r="AF898" s="125"/>
      <c r="AG898" s="125"/>
      <c r="AH898" s="125"/>
      <c r="AI898" s="125"/>
      <c r="AJ898" s="125"/>
    </row>
    <row r="899" spans="1:3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c r="AA899" s="125"/>
      <c r="AB899" s="125"/>
      <c r="AC899" s="125"/>
      <c r="AD899" s="125"/>
      <c r="AE899" s="125"/>
      <c r="AF899" s="125"/>
      <c r="AG899" s="125"/>
      <c r="AH899" s="125"/>
      <c r="AI899" s="125"/>
      <c r="AJ899" s="125"/>
    </row>
    <row r="900" spans="1:3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c r="AA900" s="125"/>
      <c r="AB900" s="125"/>
      <c r="AC900" s="125"/>
      <c r="AD900" s="125"/>
      <c r="AE900" s="125"/>
      <c r="AF900" s="125"/>
      <c r="AG900" s="125"/>
      <c r="AH900" s="125"/>
      <c r="AI900" s="125"/>
      <c r="AJ900" s="125"/>
    </row>
    <row r="901" spans="1:3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c r="AA901" s="125"/>
      <c r="AB901" s="125"/>
      <c r="AC901" s="125"/>
      <c r="AD901" s="125"/>
      <c r="AE901" s="125"/>
      <c r="AF901" s="125"/>
      <c r="AG901" s="125"/>
      <c r="AH901" s="125"/>
      <c r="AI901" s="125"/>
      <c r="AJ901" s="125"/>
    </row>
    <row r="902" spans="1:3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c r="AA902" s="125"/>
      <c r="AB902" s="125"/>
      <c r="AC902" s="125"/>
      <c r="AD902" s="125"/>
      <c r="AE902" s="125"/>
      <c r="AF902" s="125"/>
      <c r="AG902" s="125"/>
      <c r="AH902" s="125"/>
      <c r="AI902" s="125"/>
      <c r="AJ902" s="125"/>
    </row>
    <row r="903" spans="1:3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c r="AA903" s="125"/>
      <c r="AB903" s="125"/>
      <c r="AC903" s="125"/>
      <c r="AD903" s="125"/>
      <c r="AE903" s="125"/>
      <c r="AF903" s="125"/>
      <c r="AG903" s="125"/>
      <c r="AH903" s="125"/>
      <c r="AI903" s="125"/>
      <c r="AJ903" s="125"/>
    </row>
    <row r="904" spans="1:3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c r="AA904" s="125"/>
      <c r="AB904" s="125"/>
      <c r="AC904" s="125"/>
      <c r="AD904" s="125"/>
      <c r="AE904" s="125"/>
      <c r="AF904" s="125"/>
      <c r="AG904" s="125"/>
      <c r="AH904" s="125"/>
      <c r="AI904" s="125"/>
      <c r="AJ904" s="125"/>
    </row>
    <row r="905" spans="1:3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c r="AA905" s="125"/>
      <c r="AB905" s="125"/>
      <c r="AC905" s="125"/>
      <c r="AD905" s="125"/>
      <c r="AE905" s="125"/>
      <c r="AF905" s="125"/>
      <c r="AG905" s="125"/>
      <c r="AH905" s="125"/>
      <c r="AI905" s="125"/>
      <c r="AJ905" s="125"/>
    </row>
    <row r="906" spans="1:3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c r="AA906" s="125"/>
      <c r="AB906" s="125"/>
      <c r="AC906" s="125"/>
      <c r="AD906" s="125"/>
      <c r="AE906" s="125"/>
      <c r="AF906" s="125"/>
      <c r="AG906" s="125"/>
      <c r="AH906" s="125"/>
      <c r="AI906" s="125"/>
      <c r="AJ906" s="125"/>
    </row>
    <row r="907" spans="1:3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c r="AA907" s="125"/>
      <c r="AB907" s="125"/>
      <c r="AC907" s="125"/>
      <c r="AD907" s="125"/>
      <c r="AE907" s="125"/>
      <c r="AF907" s="125"/>
      <c r="AG907" s="125"/>
      <c r="AH907" s="125"/>
      <c r="AI907" s="125"/>
      <c r="AJ907" s="125"/>
    </row>
    <row r="908" spans="1:3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c r="AA908" s="125"/>
      <c r="AB908" s="125"/>
      <c r="AC908" s="125"/>
      <c r="AD908" s="125"/>
      <c r="AE908" s="125"/>
      <c r="AF908" s="125"/>
      <c r="AG908" s="125"/>
      <c r="AH908" s="125"/>
      <c r="AI908" s="125"/>
      <c r="AJ908" s="125"/>
    </row>
    <row r="909" spans="1:3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c r="AA909" s="125"/>
      <c r="AB909" s="125"/>
      <c r="AC909" s="125"/>
      <c r="AD909" s="125"/>
      <c r="AE909" s="125"/>
      <c r="AF909" s="125"/>
      <c r="AG909" s="125"/>
      <c r="AH909" s="125"/>
      <c r="AI909" s="125"/>
      <c r="AJ909" s="125"/>
    </row>
    <row r="910" spans="1:3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c r="AA910" s="125"/>
      <c r="AB910" s="125"/>
      <c r="AC910" s="125"/>
      <c r="AD910" s="125"/>
      <c r="AE910" s="125"/>
      <c r="AF910" s="125"/>
      <c r="AG910" s="125"/>
      <c r="AH910" s="125"/>
      <c r="AI910" s="125"/>
      <c r="AJ910" s="125"/>
    </row>
    <row r="911" spans="1:3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c r="AA911" s="125"/>
      <c r="AB911" s="125"/>
      <c r="AC911" s="125"/>
      <c r="AD911" s="125"/>
      <c r="AE911" s="125"/>
      <c r="AF911" s="125"/>
      <c r="AG911" s="125"/>
      <c r="AH911" s="125"/>
      <c r="AI911" s="125"/>
      <c r="AJ911" s="125"/>
    </row>
    <row r="912" spans="1:3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c r="AA912" s="125"/>
      <c r="AB912" s="125"/>
      <c r="AC912" s="125"/>
      <c r="AD912" s="125"/>
      <c r="AE912" s="125"/>
      <c r="AF912" s="125"/>
      <c r="AG912" s="125"/>
      <c r="AH912" s="125"/>
      <c r="AI912" s="125"/>
      <c r="AJ912" s="125"/>
    </row>
    <row r="913" spans="1:3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c r="AA913" s="125"/>
      <c r="AB913" s="125"/>
      <c r="AC913" s="125"/>
      <c r="AD913" s="125"/>
      <c r="AE913" s="125"/>
      <c r="AF913" s="125"/>
      <c r="AG913" s="125"/>
      <c r="AH913" s="125"/>
      <c r="AI913" s="125"/>
      <c r="AJ913" s="125"/>
    </row>
    <row r="914" spans="1:3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c r="AA914" s="125"/>
      <c r="AB914" s="125"/>
      <c r="AC914" s="125"/>
      <c r="AD914" s="125"/>
      <c r="AE914" s="125"/>
      <c r="AF914" s="125"/>
      <c r="AG914" s="125"/>
      <c r="AH914" s="125"/>
      <c r="AI914" s="125"/>
      <c r="AJ914" s="125"/>
    </row>
    <row r="915" spans="1:3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c r="AA915" s="125"/>
      <c r="AB915" s="125"/>
      <c r="AC915" s="125"/>
      <c r="AD915" s="125"/>
      <c r="AE915" s="125"/>
      <c r="AF915" s="125"/>
      <c r="AG915" s="125"/>
      <c r="AH915" s="125"/>
      <c r="AI915" s="125"/>
      <c r="AJ915" s="125"/>
    </row>
    <row r="916" spans="1:3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c r="AA916" s="125"/>
      <c r="AB916" s="125"/>
      <c r="AC916" s="125"/>
      <c r="AD916" s="125"/>
      <c r="AE916" s="125"/>
      <c r="AF916" s="125"/>
      <c r="AG916" s="125"/>
      <c r="AH916" s="125"/>
      <c r="AI916" s="125"/>
      <c r="AJ916" s="125"/>
    </row>
    <row r="917" spans="1:3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c r="AA917" s="125"/>
      <c r="AB917" s="125"/>
      <c r="AC917" s="125"/>
      <c r="AD917" s="125"/>
      <c r="AE917" s="125"/>
      <c r="AF917" s="125"/>
      <c r="AG917" s="125"/>
      <c r="AH917" s="125"/>
      <c r="AI917" s="125"/>
      <c r="AJ917" s="125"/>
    </row>
    <row r="918" spans="1:3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c r="AA918" s="125"/>
      <c r="AB918" s="125"/>
      <c r="AC918" s="125"/>
      <c r="AD918" s="125"/>
      <c r="AE918" s="125"/>
      <c r="AF918" s="125"/>
      <c r="AG918" s="125"/>
      <c r="AH918" s="125"/>
      <c r="AI918" s="125"/>
      <c r="AJ918" s="125"/>
    </row>
    <row r="919" spans="1:3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c r="AA919" s="125"/>
      <c r="AB919" s="125"/>
      <c r="AC919" s="125"/>
      <c r="AD919" s="125"/>
      <c r="AE919" s="125"/>
      <c r="AF919" s="125"/>
      <c r="AG919" s="125"/>
      <c r="AH919" s="125"/>
      <c r="AI919" s="125"/>
      <c r="AJ919" s="125"/>
    </row>
    <row r="920" spans="1:3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c r="AA920" s="125"/>
      <c r="AB920" s="125"/>
      <c r="AC920" s="125"/>
      <c r="AD920" s="125"/>
      <c r="AE920" s="125"/>
      <c r="AF920" s="125"/>
      <c r="AG920" s="125"/>
      <c r="AH920" s="125"/>
      <c r="AI920" s="125"/>
      <c r="AJ920" s="125"/>
    </row>
    <row r="921" spans="1:3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c r="AA921" s="125"/>
      <c r="AB921" s="125"/>
      <c r="AC921" s="125"/>
      <c r="AD921" s="125"/>
      <c r="AE921" s="125"/>
      <c r="AF921" s="125"/>
      <c r="AG921" s="125"/>
      <c r="AH921" s="125"/>
      <c r="AI921" s="125"/>
      <c r="AJ921" s="125"/>
    </row>
    <row r="922" spans="1:3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c r="AA922" s="125"/>
      <c r="AB922" s="125"/>
      <c r="AC922" s="125"/>
      <c r="AD922" s="125"/>
      <c r="AE922" s="125"/>
      <c r="AF922" s="125"/>
      <c r="AG922" s="125"/>
      <c r="AH922" s="125"/>
      <c r="AI922" s="125"/>
      <c r="AJ922" s="125"/>
    </row>
    <row r="923" spans="1:3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c r="AA923" s="125"/>
      <c r="AB923" s="125"/>
      <c r="AC923" s="125"/>
      <c r="AD923" s="125"/>
      <c r="AE923" s="125"/>
      <c r="AF923" s="125"/>
      <c r="AG923" s="125"/>
      <c r="AH923" s="125"/>
      <c r="AI923" s="125"/>
      <c r="AJ923" s="125"/>
    </row>
    <row r="924" spans="1:3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c r="AA924" s="125"/>
      <c r="AB924" s="125"/>
      <c r="AC924" s="125"/>
      <c r="AD924" s="125"/>
      <c r="AE924" s="125"/>
      <c r="AF924" s="125"/>
      <c r="AG924" s="125"/>
      <c r="AH924" s="125"/>
      <c r="AI924" s="125"/>
      <c r="AJ924" s="125"/>
    </row>
    <row r="925" spans="1:3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c r="AA925" s="125"/>
      <c r="AB925" s="125"/>
      <c r="AC925" s="125"/>
      <c r="AD925" s="125"/>
      <c r="AE925" s="125"/>
      <c r="AF925" s="125"/>
      <c r="AG925" s="125"/>
      <c r="AH925" s="125"/>
      <c r="AI925" s="125"/>
      <c r="AJ925" s="125"/>
    </row>
    <row r="926" spans="1:3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c r="AA926" s="125"/>
      <c r="AB926" s="125"/>
      <c r="AC926" s="125"/>
      <c r="AD926" s="125"/>
      <c r="AE926" s="125"/>
      <c r="AF926" s="125"/>
      <c r="AG926" s="125"/>
      <c r="AH926" s="125"/>
      <c r="AI926" s="125"/>
      <c r="AJ926" s="125"/>
    </row>
    <row r="927" spans="1:3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c r="AA927" s="125"/>
      <c r="AB927" s="125"/>
      <c r="AC927" s="125"/>
      <c r="AD927" s="125"/>
      <c r="AE927" s="125"/>
      <c r="AF927" s="125"/>
      <c r="AG927" s="125"/>
      <c r="AH927" s="125"/>
      <c r="AI927" s="125"/>
      <c r="AJ927" s="125"/>
    </row>
    <row r="928" spans="1:3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c r="AA928" s="125"/>
      <c r="AB928" s="125"/>
      <c r="AC928" s="125"/>
      <c r="AD928" s="125"/>
      <c r="AE928" s="125"/>
      <c r="AF928" s="125"/>
      <c r="AG928" s="125"/>
      <c r="AH928" s="125"/>
      <c r="AI928" s="125"/>
      <c r="AJ928" s="125"/>
    </row>
    <row r="929" spans="1:3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c r="AA929" s="125"/>
      <c r="AB929" s="125"/>
      <c r="AC929" s="125"/>
      <c r="AD929" s="125"/>
      <c r="AE929" s="125"/>
      <c r="AF929" s="125"/>
      <c r="AG929" s="125"/>
      <c r="AH929" s="125"/>
      <c r="AI929" s="125"/>
      <c r="AJ929" s="125"/>
    </row>
    <row r="930" spans="1:3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c r="AA930" s="125"/>
      <c r="AB930" s="125"/>
      <c r="AC930" s="125"/>
      <c r="AD930" s="125"/>
      <c r="AE930" s="125"/>
      <c r="AF930" s="125"/>
      <c r="AG930" s="125"/>
      <c r="AH930" s="125"/>
      <c r="AI930" s="125"/>
      <c r="AJ930" s="125"/>
    </row>
    <row r="931" spans="1:3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c r="AA931" s="125"/>
      <c r="AB931" s="125"/>
      <c r="AC931" s="125"/>
      <c r="AD931" s="125"/>
      <c r="AE931" s="125"/>
      <c r="AF931" s="125"/>
      <c r="AG931" s="125"/>
      <c r="AH931" s="125"/>
      <c r="AI931" s="125"/>
      <c r="AJ931" s="125"/>
    </row>
    <row r="932" spans="1:3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c r="AA932" s="125"/>
      <c r="AB932" s="125"/>
      <c r="AC932" s="125"/>
      <c r="AD932" s="125"/>
      <c r="AE932" s="125"/>
      <c r="AF932" s="125"/>
      <c r="AG932" s="125"/>
      <c r="AH932" s="125"/>
      <c r="AI932" s="125"/>
      <c r="AJ932" s="125"/>
    </row>
    <row r="933" spans="1:3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5"/>
      <c r="AC933" s="125"/>
      <c r="AD933" s="125"/>
      <c r="AE933" s="125"/>
      <c r="AF933" s="125"/>
      <c r="AG933" s="125"/>
      <c r="AH933" s="125"/>
      <c r="AI933" s="125"/>
      <c r="AJ933" s="125"/>
    </row>
    <row r="934" spans="1:3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c r="AA934" s="125"/>
      <c r="AB934" s="125"/>
      <c r="AC934" s="125"/>
      <c r="AD934" s="125"/>
      <c r="AE934" s="125"/>
      <c r="AF934" s="125"/>
      <c r="AG934" s="125"/>
      <c r="AH934" s="125"/>
      <c r="AI934" s="125"/>
      <c r="AJ934" s="125"/>
    </row>
    <row r="935" spans="1:3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c r="AA935" s="125"/>
      <c r="AB935" s="125"/>
      <c r="AC935" s="125"/>
      <c r="AD935" s="125"/>
      <c r="AE935" s="125"/>
      <c r="AF935" s="125"/>
      <c r="AG935" s="125"/>
      <c r="AH935" s="125"/>
      <c r="AI935" s="125"/>
      <c r="AJ935" s="125"/>
    </row>
    <row r="936" spans="1:3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c r="AA936" s="125"/>
      <c r="AB936" s="125"/>
      <c r="AC936" s="125"/>
      <c r="AD936" s="125"/>
      <c r="AE936" s="125"/>
      <c r="AF936" s="125"/>
      <c r="AG936" s="125"/>
      <c r="AH936" s="125"/>
      <c r="AI936" s="125"/>
      <c r="AJ936" s="125"/>
    </row>
    <row r="937" spans="1:3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c r="AA937" s="125"/>
      <c r="AB937" s="125"/>
      <c r="AC937" s="125"/>
      <c r="AD937" s="125"/>
      <c r="AE937" s="125"/>
      <c r="AF937" s="125"/>
      <c r="AG937" s="125"/>
      <c r="AH937" s="125"/>
      <c r="AI937" s="125"/>
      <c r="AJ937" s="125"/>
    </row>
    <row r="938" spans="1:3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c r="AA938" s="125"/>
      <c r="AB938" s="125"/>
      <c r="AC938" s="125"/>
      <c r="AD938" s="125"/>
      <c r="AE938" s="125"/>
      <c r="AF938" s="125"/>
      <c r="AG938" s="125"/>
      <c r="AH938" s="125"/>
      <c r="AI938" s="125"/>
      <c r="AJ938" s="125"/>
    </row>
    <row r="939" spans="1:3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c r="AA939" s="125"/>
      <c r="AB939" s="125"/>
      <c r="AC939" s="125"/>
      <c r="AD939" s="125"/>
      <c r="AE939" s="125"/>
      <c r="AF939" s="125"/>
      <c r="AG939" s="125"/>
      <c r="AH939" s="125"/>
      <c r="AI939" s="125"/>
      <c r="AJ939" s="125"/>
    </row>
    <row r="940" spans="1:3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c r="AA940" s="125"/>
      <c r="AB940" s="125"/>
      <c r="AC940" s="125"/>
      <c r="AD940" s="125"/>
      <c r="AE940" s="125"/>
      <c r="AF940" s="125"/>
      <c r="AG940" s="125"/>
      <c r="AH940" s="125"/>
      <c r="AI940" s="125"/>
      <c r="AJ940" s="125"/>
    </row>
    <row r="941" spans="1:3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c r="AA941" s="125"/>
      <c r="AB941" s="125"/>
      <c r="AC941" s="125"/>
      <c r="AD941" s="125"/>
      <c r="AE941" s="125"/>
      <c r="AF941" s="125"/>
      <c r="AG941" s="125"/>
      <c r="AH941" s="125"/>
      <c r="AI941" s="125"/>
      <c r="AJ941" s="125"/>
    </row>
    <row r="942" spans="1:3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5"/>
      <c r="AC942" s="125"/>
      <c r="AD942" s="125"/>
      <c r="AE942" s="125"/>
      <c r="AF942" s="125"/>
      <c r="AG942" s="125"/>
      <c r="AH942" s="125"/>
      <c r="AI942" s="125"/>
      <c r="AJ942" s="125"/>
    </row>
    <row r="943" spans="1:3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c r="AA943" s="125"/>
      <c r="AB943" s="125"/>
      <c r="AC943" s="125"/>
      <c r="AD943" s="125"/>
      <c r="AE943" s="125"/>
      <c r="AF943" s="125"/>
      <c r="AG943" s="125"/>
      <c r="AH943" s="125"/>
      <c r="AI943" s="125"/>
      <c r="AJ943" s="125"/>
    </row>
    <row r="944" spans="1:3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c r="AA944" s="125"/>
      <c r="AB944" s="125"/>
      <c r="AC944" s="125"/>
      <c r="AD944" s="125"/>
      <c r="AE944" s="125"/>
      <c r="AF944" s="125"/>
      <c r="AG944" s="125"/>
      <c r="AH944" s="125"/>
      <c r="AI944" s="125"/>
      <c r="AJ944" s="125"/>
    </row>
    <row r="945" spans="1:3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5"/>
      <c r="AC945" s="125"/>
      <c r="AD945" s="125"/>
      <c r="AE945" s="125"/>
      <c r="AF945" s="125"/>
      <c r="AG945" s="125"/>
      <c r="AH945" s="125"/>
      <c r="AI945" s="125"/>
      <c r="AJ945" s="125"/>
    </row>
    <row r="946" spans="1:3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5"/>
      <c r="AC946" s="125"/>
      <c r="AD946" s="125"/>
      <c r="AE946" s="125"/>
      <c r="AF946" s="125"/>
      <c r="AG946" s="125"/>
      <c r="AH946" s="125"/>
      <c r="AI946" s="125"/>
      <c r="AJ946" s="125"/>
    </row>
    <row r="947" spans="1:3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c r="AA947" s="125"/>
      <c r="AB947" s="125"/>
      <c r="AC947" s="125"/>
      <c r="AD947" s="125"/>
      <c r="AE947" s="125"/>
      <c r="AF947" s="125"/>
      <c r="AG947" s="125"/>
      <c r="AH947" s="125"/>
      <c r="AI947" s="125"/>
      <c r="AJ947" s="125"/>
    </row>
    <row r="948" spans="1:3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c r="AA948" s="125"/>
      <c r="AB948" s="125"/>
      <c r="AC948" s="125"/>
      <c r="AD948" s="125"/>
      <c r="AE948" s="125"/>
      <c r="AF948" s="125"/>
      <c r="AG948" s="125"/>
      <c r="AH948" s="125"/>
      <c r="AI948" s="125"/>
      <c r="AJ948" s="125"/>
    </row>
    <row r="949" spans="1:3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c r="AA949" s="125"/>
      <c r="AB949" s="125"/>
      <c r="AC949" s="125"/>
      <c r="AD949" s="125"/>
      <c r="AE949" s="125"/>
      <c r="AF949" s="125"/>
      <c r="AG949" s="125"/>
      <c r="AH949" s="125"/>
      <c r="AI949" s="125"/>
      <c r="AJ949" s="125"/>
    </row>
    <row r="950" spans="1:3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c r="AA950" s="125"/>
      <c r="AB950" s="125"/>
      <c r="AC950" s="125"/>
      <c r="AD950" s="125"/>
      <c r="AE950" s="125"/>
      <c r="AF950" s="125"/>
      <c r="AG950" s="125"/>
      <c r="AH950" s="125"/>
      <c r="AI950" s="125"/>
      <c r="AJ950" s="125"/>
    </row>
    <row r="951" spans="1:3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c r="AA951" s="125"/>
      <c r="AB951" s="125"/>
      <c r="AC951" s="125"/>
      <c r="AD951" s="125"/>
      <c r="AE951" s="125"/>
      <c r="AF951" s="125"/>
      <c r="AG951" s="125"/>
      <c r="AH951" s="125"/>
      <c r="AI951" s="125"/>
      <c r="AJ951" s="125"/>
    </row>
    <row r="952" spans="1:3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c r="AA952" s="125"/>
      <c r="AB952" s="125"/>
      <c r="AC952" s="125"/>
      <c r="AD952" s="125"/>
      <c r="AE952" s="125"/>
      <c r="AF952" s="125"/>
      <c r="AG952" s="125"/>
      <c r="AH952" s="125"/>
      <c r="AI952" s="125"/>
      <c r="AJ952" s="125"/>
    </row>
    <row r="953" spans="1:3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c r="AA953" s="125"/>
      <c r="AB953" s="125"/>
      <c r="AC953" s="125"/>
      <c r="AD953" s="125"/>
      <c r="AE953" s="125"/>
      <c r="AF953" s="125"/>
      <c r="AG953" s="125"/>
      <c r="AH953" s="125"/>
      <c r="AI953" s="125"/>
      <c r="AJ953" s="125"/>
    </row>
    <row r="954" spans="1:3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c r="AA954" s="125"/>
      <c r="AB954" s="125"/>
      <c r="AC954" s="125"/>
      <c r="AD954" s="125"/>
      <c r="AE954" s="125"/>
      <c r="AF954" s="125"/>
      <c r="AG954" s="125"/>
      <c r="AH954" s="125"/>
      <c r="AI954" s="125"/>
      <c r="AJ954" s="125"/>
    </row>
    <row r="955" spans="1:3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c r="AA955" s="125"/>
      <c r="AB955" s="125"/>
      <c r="AC955" s="125"/>
      <c r="AD955" s="125"/>
      <c r="AE955" s="125"/>
      <c r="AF955" s="125"/>
      <c r="AG955" s="125"/>
      <c r="AH955" s="125"/>
      <c r="AI955" s="125"/>
      <c r="AJ955" s="125"/>
    </row>
    <row r="956" spans="1:3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c r="AA956" s="125"/>
      <c r="AB956" s="125"/>
      <c r="AC956" s="125"/>
      <c r="AD956" s="125"/>
      <c r="AE956" s="125"/>
      <c r="AF956" s="125"/>
      <c r="AG956" s="125"/>
      <c r="AH956" s="125"/>
      <c r="AI956" s="125"/>
      <c r="AJ956" s="125"/>
    </row>
    <row r="957" spans="1:3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c r="AA957" s="125"/>
      <c r="AB957" s="125"/>
      <c r="AC957" s="125"/>
      <c r="AD957" s="125"/>
      <c r="AE957" s="125"/>
      <c r="AF957" s="125"/>
      <c r="AG957" s="125"/>
      <c r="AH957" s="125"/>
      <c r="AI957" s="125"/>
      <c r="AJ957" s="125"/>
    </row>
    <row r="958" spans="1:3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5"/>
      <c r="AC958" s="125"/>
      <c r="AD958" s="125"/>
      <c r="AE958" s="125"/>
      <c r="AF958" s="125"/>
      <c r="AG958" s="125"/>
      <c r="AH958" s="125"/>
      <c r="AI958" s="125"/>
      <c r="AJ958" s="125"/>
    </row>
    <row r="959" spans="1:3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c r="AA959" s="125"/>
      <c r="AB959" s="125"/>
      <c r="AC959" s="125"/>
      <c r="AD959" s="125"/>
      <c r="AE959" s="125"/>
      <c r="AF959" s="125"/>
      <c r="AG959" s="125"/>
      <c r="AH959" s="125"/>
      <c r="AI959" s="125"/>
      <c r="AJ959" s="125"/>
    </row>
    <row r="960" spans="1:3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c r="AA960" s="125"/>
      <c r="AB960" s="125"/>
      <c r="AC960" s="125"/>
      <c r="AD960" s="125"/>
      <c r="AE960" s="125"/>
      <c r="AF960" s="125"/>
      <c r="AG960" s="125"/>
      <c r="AH960" s="125"/>
      <c r="AI960" s="125"/>
      <c r="AJ960" s="125"/>
    </row>
    <row r="961" spans="1:3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c r="AA961" s="125"/>
      <c r="AB961" s="125"/>
      <c r="AC961" s="125"/>
      <c r="AD961" s="125"/>
      <c r="AE961" s="125"/>
      <c r="AF961" s="125"/>
      <c r="AG961" s="125"/>
      <c r="AH961" s="125"/>
      <c r="AI961" s="125"/>
      <c r="AJ961" s="125"/>
    </row>
    <row r="962" spans="1:3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c r="AA962" s="125"/>
      <c r="AB962" s="125"/>
      <c r="AC962" s="125"/>
      <c r="AD962" s="125"/>
      <c r="AE962" s="125"/>
      <c r="AF962" s="125"/>
      <c r="AG962" s="125"/>
      <c r="AH962" s="125"/>
      <c r="AI962" s="125"/>
      <c r="AJ962" s="125"/>
    </row>
    <row r="963" spans="1:3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c r="AA963" s="125"/>
      <c r="AB963" s="125"/>
      <c r="AC963" s="125"/>
      <c r="AD963" s="125"/>
      <c r="AE963" s="125"/>
      <c r="AF963" s="125"/>
      <c r="AG963" s="125"/>
      <c r="AH963" s="125"/>
      <c r="AI963" s="125"/>
      <c r="AJ963" s="125"/>
    </row>
    <row r="964" spans="1:3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c r="AA964" s="125"/>
      <c r="AB964" s="125"/>
      <c r="AC964" s="125"/>
      <c r="AD964" s="125"/>
      <c r="AE964" s="125"/>
      <c r="AF964" s="125"/>
      <c r="AG964" s="125"/>
      <c r="AH964" s="125"/>
      <c r="AI964" s="125"/>
      <c r="AJ964" s="125"/>
    </row>
    <row r="965" spans="1:3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c r="AA965" s="125"/>
      <c r="AB965" s="125"/>
      <c r="AC965" s="125"/>
      <c r="AD965" s="125"/>
      <c r="AE965" s="125"/>
      <c r="AF965" s="125"/>
      <c r="AG965" s="125"/>
      <c r="AH965" s="125"/>
      <c r="AI965" s="125"/>
      <c r="AJ965" s="125"/>
    </row>
    <row r="966" spans="1:3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5"/>
      <c r="AC966" s="125"/>
      <c r="AD966" s="125"/>
      <c r="AE966" s="125"/>
      <c r="AF966" s="125"/>
      <c r="AG966" s="125"/>
      <c r="AH966" s="125"/>
      <c r="AI966" s="125"/>
      <c r="AJ966" s="125"/>
    </row>
    <row r="967" spans="1:3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row>
    <row r="968" spans="1:3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5"/>
      <c r="AC968" s="125"/>
      <c r="AD968" s="125"/>
      <c r="AE968" s="125"/>
      <c r="AF968" s="125"/>
      <c r="AG968" s="125"/>
      <c r="AH968" s="125"/>
      <c r="AI968" s="125"/>
      <c r="AJ968" s="125"/>
    </row>
    <row r="969" spans="1:3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5"/>
      <c r="AC969" s="125"/>
      <c r="AD969" s="125"/>
      <c r="AE969" s="125"/>
      <c r="AF969" s="125"/>
      <c r="AG969" s="125"/>
      <c r="AH969" s="125"/>
      <c r="AI969" s="125"/>
      <c r="AJ969" s="125"/>
    </row>
    <row r="970" spans="1:3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5"/>
      <c r="AC970" s="125"/>
      <c r="AD970" s="125"/>
      <c r="AE970" s="125"/>
      <c r="AF970" s="125"/>
      <c r="AG970" s="125"/>
      <c r="AH970" s="125"/>
      <c r="AI970" s="125"/>
      <c r="AJ970" s="125"/>
    </row>
    <row r="971" spans="1:3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5"/>
      <c r="AC971" s="125"/>
      <c r="AD971" s="125"/>
      <c r="AE971" s="125"/>
      <c r="AF971" s="125"/>
      <c r="AG971" s="125"/>
      <c r="AH971" s="125"/>
      <c r="AI971" s="125"/>
      <c r="AJ971" s="125"/>
    </row>
    <row r="972" spans="1:3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5"/>
      <c r="AC972" s="125"/>
      <c r="AD972" s="125"/>
      <c r="AE972" s="125"/>
      <c r="AF972" s="125"/>
      <c r="AG972" s="125"/>
      <c r="AH972" s="125"/>
      <c r="AI972" s="125"/>
      <c r="AJ972" s="125"/>
    </row>
    <row r="973" spans="1:3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5"/>
      <c r="AC973" s="125"/>
      <c r="AD973" s="125"/>
      <c r="AE973" s="125"/>
      <c r="AF973" s="125"/>
      <c r="AG973" s="125"/>
      <c r="AH973" s="125"/>
      <c r="AI973" s="125"/>
      <c r="AJ973" s="125"/>
    </row>
    <row r="974" spans="1:3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c r="AA974" s="125"/>
      <c r="AB974" s="125"/>
      <c r="AC974" s="125"/>
      <c r="AD974" s="125"/>
      <c r="AE974" s="125"/>
      <c r="AF974" s="125"/>
      <c r="AG974" s="125"/>
      <c r="AH974" s="125"/>
      <c r="AI974" s="125"/>
      <c r="AJ974" s="125"/>
    </row>
    <row r="975" spans="1:3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c r="AA975" s="125"/>
      <c r="AB975" s="125"/>
      <c r="AC975" s="125"/>
      <c r="AD975" s="125"/>
      <c r="AE975" s="125"/>
      <c r="AF975" s="125"/>
      <c r="AG975" s="125"/>
      <c r="AH975" s="125"/>
      <c r="AI975" s="125"/>
      <c r="AJ975" s="125"/>
    </row>
    <row r="976" spans="1:3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5"/>
      <c r="AC976" s="125"/>
      <c r="AD976" s="125"/>
      <c r="AE976" s="125"/>
      <c r="AF976" s="125"/>
      <c r="AG976" s="125"/>
      <c r="AH976" s="125"/>
      <c r="AI976" s="125"/>
      <c r="AJ976" s="125"/>
    </row>
    <row r="977" spans="1:3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c r="AA977" s="125"/>
      <c r="AB977" s="125"/>
      <c r="AC977" s="125"/>
      <c r="AD977" s="125"/>
      <c r="AE977" s="125"/>
      <c r="AF977" s="125"/>
      <c r="AG977" s="125"/>
      <c r="AH977" s="125"/>
      <c r="AI977" s="125"/>
      <c r="AJ977" s="125"/>
    </row>
    <row r="978" spans="1:3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5"/>
      <c r="AC978" s="125"/>
      <c r="AD978" s="125"/>
      <c r="AE978" s="125"/>
      <c r="AF978" s="125"/>
      <c r="AG978" s="125"/>
      <c r="AH978" s="125"/>
      <c r="AI978" s="125"/>
      <c r="AJ978" s="125"/>
    </row>
    <row r="979" spans="1:3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c r="AA979" s="125"/>
      <c r="AB979" s="125"/>
      <c r="AC979" s="125"/>
      <c r="AD979" s="125"/>
      <c r="AE979" s="125"/>
      <c r="AF979" s="125"/>
      <c r="AG979" s="125"/>
      <c r="AH979" s="125"/>
      <c r="AI979" s="125"/>
      <c r="AJ979" s="125"/>
    </row>
    <row r="980" spans="1:3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5"/>
      <c r="AC980" s="125"/>
      <c r="AD980" s="125"/>
      <c r="AE980" s="125"/>
      <c r="AF980" s="125"/>
      <c r="AG980" s="125"/>
      <c r="AH980" s="125"/>
      <c r="AI980" s="125"/>
      <c r="AJ980" s="125"/>
    </row>
    <row r="981" spans="1:3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5"/>
      <c r="AC981" s="125"/>
      <c r="AD981" s="125"/>
      <c r="AE981" s="125"/>
      <c r="AF981" s="125"/>
      <c r="AG981" s="125"/>
      <c r="AH981" s="125"/>
      <c r="AI981" s="125"/>
      <c r="AJ981" s="125"/>
    </row>
    <row r="982" spans="1:3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5"/>
      <c r="AC982" s="125"/>
      <c r="AD982" s="125"/>
      <c r="AE982" s="125"/>
      <c r="AF982" s="125"/>
      <c r="AG982" s="125"/>
      <c r="AH982" s="125"/>
      <c r="AI982" s="125"/>
      <c r="AJ982" s="125"/>
    </row>
    <row r="983" spans="1:3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5"/>
      <c r="AC983" s="125"/>
      <c r="AD983" s="125"/>
      <c r="AE983" s="125"/>
      <c r="AF983" s="125"/>
      <c r="AG983" s="125"/>
      <c r="AH983" s="125"/>
      <c r="AI983" s="125"/>
      <c r="AJ983" s="125"/>
    </row>
    <row r="984" spans="1:3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5"/>
      <c r="AC984" s="125"/>
      <c r="AD984" s="125"/>
      <c r="AE984" s="125"/>
      <c r="AF984" s="125"/>
      <c r="AG984" s="125"/>
      <c r="AH984" s="125"/>
      <c r="AI984" s="125"/>
      <c r="AJ984" s="125"/>
    </row>
    <row r="985" spans="1:3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row>
    <row r="986" spans="1:3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5"/>
      <c r="AC986" s="125"/>
      <c r="AD986" s="125"/>
      <c r="AE986" s="125"/>
      <c r="AF986" s="125"/>
      <c r="AG986" s="125"/>
      <c r="AH986" s="125"/>
      <c r="AI986" s="125"/>
      <c r="AJ986" s="125"/>
    </row>
    <row r="987" spans="1:3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5"/>
      <c r="AC987" s="125"/>
      <c r="AD987" s="125"/>
      <c r="AE987" s="125"/>
      <c r="AF987" s="125"/>
      <c r="AG987" s="125"/>
      <c r="AH987" s="125"/>
      <c r="AI987" s="125"/>
      <c r="AJ987" s="125"/>
    </row>
    <row r="988" spans="1:3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5"/>
      <c r="AC988" s="125"/>
      <c r="AD988" s="125"/>
      <c r="AE988" s="125"/>
      <c r="AF988" s="125"/>
      <c r="AG988" s="125"/>
      <c r="AH988" s="125"/>
      <c r="AI988" s="125"/>
      <c r="AJ988" s="125"/>
    </row>
    <row r="989" spans="1:3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c r="AA989" s="125"/>
      <c r="AB989" s="125"/>
      <c r="AC989" s="125"/>
      <c r="AD989" s="125"/>
      <c r="AE989" s="125"/>
      <c r="AF989" s="125"/>
      <c r="AG989" s="125"/>
      <c r="AH989" s="125"/>
      <c r="AI989" s="125"/>
      <c r="AJ989" s="125"/>
    </row>
    <row r="990" spans="1:3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c r="AA990" s="125"/>
      <c r="AB990" s="125"/>
      <c r="AC990" s="125"/>
      <c r="AD990" s="125"/>
      <c r="AE990" s="125"/>
      <c r="AF990" s="125"/>
      <c r="AG990" s="125"/>
      <c r="AH990" s="125"/>
      <c r="AI990" s="125"/>
      <c r="AJ990" s="125"/>
    </row>
    <row r="991" spans="1:3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c r="AA991" s="125"/>
      <c r="AB991" s="125"/>
      <c r="AC991" s="125"/>
      <c r="AD991" s="125"/>
      <c r="AE991" s="125"/>
      <c r="AF991" s="125"/>
      <c r="AG991" s="125"/>
      <c r="AH991" s="125"/>
      <c r="AI991" s="125"/>
      <c r="AJ991" s="125"/>
    </row>
    <row r="992" spans="1:3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c r="AA992" s="125"/>
      <c r="AB992" s="125"/>
      <c r="AC992" s="125"/>
      <c r="AD992" s="125"/>
      <c r="AE992" s="125"/>
      <c r="AF992" s="125"/>
      <c r="AG992" s="125"/>
      <c r="AH992" s="125"/>
      <c r="AI992" s="125"/>
      <c r="AJ992" s="125"/>
    </row>
    <row r="993" spans="1:3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c r="AA993" s="125"/>
      <c r="AB993" s="125"/>
      <c r="AC993" s="125"/>
      <c r="AD993" s="125"/>
      <c r="AE993" s="125"/>
      <c r="AF993" s="125"/>
      <c r="AG993" s="125"/>
      <c r="AH993" s="125"/>
      <c r="AI993" s="125"/>
      <c r="AJ993" s="125"/>
    </row>
    <row r="994" spans="1:3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row>
    <row r="995" spans="1:3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c r="AA995" s="125"/>
      <c r="AB995" s="125"/>
      <c r="AC995" s="125"/>
      <c r="AD995" s="125"/>
      <c r="AE995" s="125"/>
      <c r="AF995" s="125"/>
      <c r="AG995" s="125"/>
      <c r="AH995" s="125"/>
      <c r="AI995" s="125"/>
      <c r="AJ995" s="125"/>
    </row>
    <row r="996" spans="1:3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c r="AA996" s="125"/>
      <c r="AB996" s="125"/>
      <c r="AC996" s="125"/>
      <c r="AD996" s="125"/>
      <c r="AE996" s="125"/>
      <c r="AF996" s="125"/>
      <c r="AG996" s="125"/>
      <c r="AH996" s="125"/>
      <c r="AI996" s="125"/>
      <c r="AJ996" s="125"/>
    </row>
    <row r="997" spans="1:3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c r="AA997" s="125"/>
      <c r="AB997" s="125"/>
      <c r="AC997" s="125"/>
      <c r="AD997" s="125"/>
      <c r="AE997" s="125"/>
      <c r="AF997" s="125"/>
      <c r="AG997" s="125"/>
      <c r="AH997" s="125"/>
      <c r="AI997" s="125"/>
      <c r="AJ997" s="125"/>
    </row>
    <row r="998" spans="1:3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c r="AA998" s="125"/>
      <c r="AB998" s="125"/>
      <c r="AC998" s="125"/>
      <c r="AD998" s="125"/>
      <c r="AE998" s="125"/>
      <c r="AF998" s="125"/>
      <c r="AG998" s="125"/>
      <c r="AH998" s="125"/>
      <c r="AI998" s="125"/>
      <c r="AJ998" s="125"/>
    </row>
    <row r="999" spans="1:3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c r="AA999" s="125"/>
      <c r="AB999" s="125"/>
      <c r="AC999" s="125"/>
      <c r="AD999" s="125"/>
      <c r="AE999" s="125"/>
      <c r="AF999" s="125"/>
      <c r="AG999" s="125"/>
      <c r="AH999" s="125"/>
      <c r="AI999" s="125"/>
      <c r="AJ999" s="125"/>
    </row>
    <row r="1000" spans="1:3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c r="AA1000" s="125"/>
      <c r="AB1000" s="125"/>
      <c r="AC1000" s="125"/>
      <c r="AD1000" s="125"/>
      <c r="AE1000" s="125"/>
      <c r="AF1000" s="125"/>
      <c r="AG1000" s="125"/>
      <c r="AH1000" s="125"/>
      <c r="AI1000" s="125"/>
      <c r="AJ1000" s="125"/>
    </row>
  </sheetData>
  <mergeCells count="164">
    <mergeCell ref="AD27:AD28"/>
    <mergeCell ref="AE27:AE28"/>
    <mergeCell ref="AF27:AF28"/>
    <mergeCell ref="AG27:AG28"/>
    <mergeCell ref="AH27:AH28"/>
    <mergeCell ref="AI27:AI28"/>
    <mergeCell ref="AJ27:AJ28"/>
    <mergeCell ref="V27:V28"/>
    <mergeCell ref="W27:W28"/>
    <mergeCell ref="Y27:Y28"/>
    <mergeCell ref="Z27:Z28"/>
    <mergeCell ref="AA27:AA28"/>
    <mergeCell ref="AB27:AB28"/>
    <mergeCell ref="AC27:AC28"/>
    <mergeCell ref="AH19:AH20"/>
    <mergeCell ref="AI19:AI20"/>
    <mergeCell ref="AJ19:AJ20"/>
    <mergeCell ref="V19:V20"/>
    <mergeCell ref="W19:W20"/>
    <mergeCell ref="Y19:Y20"/>
    <mergeCell ref="Z19:Z20"/>
    <mergeCell ref="AA19:AA20"/>
    <mergeCell ref="AB19:AB20"/>
    <mergeCell ref="AC19:AC20"/>
    <mergeCell ref="AI17:AI18"/>
    <mergeCell ref="AJ17:AJ18"/>
    <mergeCell ref="V17:V18"/>
    <mergeCell ref="W17:W18"/>
    <mergeCell ref="Y17:Y18"/>
    <mergeCell ref="Z17:Z18"/>
    <mergeCell ref="AA17:AA18"/>
    <mergeCell ref="AB17:AB18"/>
    <mergeCell ref="AC17:AC18"/>
    <mergeCell ref="AI15:AI16"/>
    <mergeCell ref="AJ15:AJ16"/>
    <mergeCell ref="V12:V13"/>
    <mergeCell ref="V15:V16"/>
    <mergeCell ref="W15:W16"/>
    <mergeCell ref="Y15:Y16"/>
    <mergeCell ref="Z15:Z16"/>
    <mergeCell ref="AA15:AA16"/>
    <mergeCell ref="AB15:AB16"/>
    <mergeCell ref="AD25:AD26"/>
    <mergeCell ref="AE25:AE26"/>
    <mergeCell ref="AF25:AF26"/>
    <mergeCell ref="AG25:AG26"/>
    <mergeCell ref="AH25:AH26"/>
    <mergeCell ref="AI25:AI26"/>
    <mergeCell ref="AJ25:AJ26"/>
    <mergeCell ref="V25:V26"/>
    <mergeCell ref="W25:W26"/>
    <mergeCell ref="Y25:Y26"/>
    <mergeCell ref="Z25:Z26"/>
    <mergeCell ref="AA25:AA26"/>
    <mergeCell ref="AB25:AB26"/>
    <mergeCell ref="AC25:AC26"/>
    <mergeCell ref="AD23:AD24"/>
    <mergeCell ref="AE23:AE24"/>
    <mergeCell ref="AF23:AF24"/>
    <mergeCell ref="AG23:AG24"/>
    <mergeCell ref="AH23:AH24"/>
    <mergeCell ref="AI23:AI24"/>
    <mergeCell ref="AJ23:AJ24"/>
    <mergeCell ref="V23:V24"/>
    <mergeCell ref="W23:W24"/>
    <mergeCell ref="Y23:Y24"/>
    <mergeCell ref="Z23:Z24"/>
    <mergeCell ref="AA23:AA24"/>
    <mergeCell ref="AB23:AB24"/>
    <mergeCell ref="AC23:AC24"/>
    <mergeCell ref="AI21:AI22"/>
    <mergeCell ref="AJ21:AJ22"/>
    <mergeCell ref="V21:V22"/>
    <mergeCell ref="W21:W22"/>
    <mergeCell ref="Y21:Y22"/>
    <mergeCell ref="Z21:Z22"/>
    <mergeCell ref="AA21:AA22"/>
    <mergeCell ref="AB21:AB22"/>
    <mergeCell ref="AC21:AC22"/>
    <mergeCell ref="Y12:Y13"/>
    <mergeCell ref="Z12:Z13"/>
    <mergeCell ref="AA12:AA13"/>
    <mergeCell ref="D14:W14"/>
    <mergeCell ref="AD21:AD22"/>
    <mergeCell ref="AE21:AE22"/>
    <mergeCell ref="AF21:AF22"/>
    <mergeCell ref="AG21:AG22"/>
    <mergeCell ref="AH21:AH22"/>
    <mergeCell ref="AC15:AC16"/>
    <mergeCell ref="AD15:AD16"/>
    <mergeCell ref="AE15:AE16"/>
    <mergeCell ref="AF15:AF16"/>
    <mergeCell ref="AG15:AG16"/>
    <mergeCell ref="AH15:AH16"/>
    <mergeCell ref="AD17:AD18"/>
    <mergeCell ref="AE17:AE18"/>
    <mergeCell ref="AF17:AF18"/>
    <mergeCell ref="AG17:AG18"/>
    <mergeCell ref="AH17:AH18"/>
    <mergeCell ref="AD19:AD20"/>
    <mergeCell ref="AE19:AE20"/>
    <mergeCell ref="AF19:AF20"/>
    <mergeCell ref="AG19:AG20"/>
    <mergeCell ref="AI12:AI13"/>
    <mergeCell ref="AJ12:AJ13"/>
    <mergeCell ref="AB12:AB13"/>
    <mergeCell ref="AC12:AC13"/>
    <mergeCell ref="AD12:AD13"/>
    <mergeCell ref="AE12:AE13"/>
    <mergeCell ref="AF12:AF13"/>
    <mergeCell ref="AG12:AG13"/>
    <mergeCell ref="AH12:AH13"/>
    <mergeCell ref="U3:W3"/>
    <mergeCell ref="C1:T2"/>
    <mergeCell ref="U1:W1"/>
    <mergeCell ref="Y1:AH6"/>
    <mergeCell ref="AI1:AJ1"/>
    <mergeCell ref="U2:W2"/>
    <mergeCell ref="AI2:AJ2"/>
    <mergeCell ref="AI3:AJ6"/>
    <mergeCell ref="A8:M8"/>
    <mergeCell ref="D4:T6"/>
    <mergeCell ref="U4:V4"/>
    <mergeCell ref="U5:V5"/>
    <mergeCell ref="U6:V6"/>
    <mergeCell ref="A7:M7"/>
    <mergeCell ref="N7:W7"/>
    <mergeCell ref="N8:W8"/>
    <mergeCell ref="B27:B28"/>
    <mergeCell ref="C27:C28"/>
    <mergeCell ref="D27:G28"/>
    <mergeCell ref="A1:B6"/>
    <mergeCell ref="C4:C6"/>
    <mergeCell ref="A12:A28"/>
    <mergeCell ref="B12:B13"/>
    <mergeCell ref="C12:C13"/>
    <mergeCell ref="D12:D13"/>
    <mergeCell ref="E12:E13"/>
    <mergeCell ref="C3:T3"/>
    <mergeCell ref="A9:M9"/>
    <mergeCell ref="N9:W9"/>
    <mergeCell ref="A10:M10"/>
    <mergeCell ref="N10:W10"/>
    <mergeCell ref="F12:F13"/>
    <mergeCell ref="G12:G13"/>
    <mergeCell ref="W12:W13"/>
    <mergeCell ref="B21:B22"/>
    <mergeCell ref="C21:C22"/>
    <mergeCell ref="D21:G22"/>
    <mergeCell ref="B23:B24"/>
    <mergeCell ref="C23:C24"/>
    <mergeCell ref="D23:G24"/>
    <mergeCell ref="B25:B26"/>
    <mergeCell ref="C25:C26"/>
    <mergeCell ref="D25:G26"/>
    <mergeCell ref="B15:B16"/>
    <mergeCell ref="C15:C16"/>
    <mergeCell ref="D15:G16"/>
    <mergeCell ref="B17:B18"/>
    <mergeCell ref="C17:C18"/>
    <mergeCell ref="D17:G18"/>
    <mergeCell ref="B19:B20"/>
    <mergeCell ref="C19:C20"/>
    <mergeCell ref="D19:G20"/>
  </mergeCell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pageSetUpPr fitToPage="1"/>
  </sheetPr>
  <dimension ref="A1:AJ1000"/>
  <sheetViews>
    <sheetView workbookViewId="0">
      <selection sqref="A1:S1"/>
    </sheetView>
  </sheetViews>
  <sheetFormatPr baseColWidth="10" defaultColWidth="14.42578125" defaultRowHeight="15" customHeight="1"/>
  <cols>
    <col min="1" max="1" width="16.5703125" customWidth="1"/>
    <col min="2" max="2" width="23.7109375" customWidth="1"/>
    <col min="3" max="3" width="22.7109375" customWidth="1"/>
    <col min="4" max="4" width="13" customWidth="1"/>
    <col min="5" max="5" width="10.7109375" customWidth="1"/>
    <col min="6" max="6" width="17.7109375" customWidth="1"/>
    <col min="7" max="23" width="10.7109375" customWidth="1"/>
    <col min="24" max="24" width="3.7109375" customWidth="1"/>
    <col min="25" max="25" width="10.7109375" customWidth="1"/>
    <col min="26" max="36" width="35.5703125" customWidth="1"/>
  </cols>
  <sheetData>
    <row r="1" spans="1:36" ht="21" customHeight="1">
      <c r="A1" s="1098"/>
      <c r="B1" s="1014"/>
      <c r="C1" s="1085" t="s">
        <v>146</v>
      </c>
      <c r="D1" s="1013"/>
      <c r="E1" s="1013"/>
      <c r="F1" s="1013"/>
      <c r="G1" s="1013"/>
      <c r="H1" s="1013"/>
      <c r="I1" s="1013"/>
      <c r="J1" s="1013"/>
      <c r="K1" s="1013"/>
      <c r="L1" s="1013"/>
      <c r="M1" s="1013"/>
      <c r="N1" s="1013"/>
      <c r="O1" s="1013"/>
      <c r="P1" s="1013"/>
      <c r="Q1" s="1013"/>
      <c r="R1" s="1013"/>
      <c r="S1" s="1013"/>
      <c r="T1" s="1014"/>
      <c r="U1" s="1086" t="s">
        <v>147</v>
      </c>
      <c r="V1" s="1010"/>
      <c r="W1" s="1011"/>
      <c r="X1" s="74"/>
      <c r="Y1" s="1087" t="s">
        <v>818</v>
      </c>
      <c r="Z1" s="1013"/>
      <c r="AA1" s="1013"/>
      <c r="AB1" s="1013"/>
      <c r="AC1" s="1013"/>
      <c r="AD1" s="1013"/>
      <c r="AE1" s="1013"/>
      <c r="AF1" s="1013"/>
      <c r="AG1" s="1013"/>
      <c r="AH1" s="1014"/>
      <c r="AI1" s="1086" t="s">
        <v>147</v>
      </c>
      <c r="AJ1" s="1011"/>
    </row>
    <row r="2" spans="1:36" ht="21" customHeight="1">
      <c r="A2" s="1019"/>
      <c r="B2" s="1021"/>
      <c r="C2" s="1019"/>
      <c r="D2" s="1020"/>
      <c r="E2" s="1020"/>
      <c r="F2" s="1020"/>
      <c r="G2" s="1020"/>
      <c r="H2" s="1020"/>
      <c r="I2" s="1020"/>
      <c r="J2" s="1020"/>
      <c r="K2" s="1020"/>
      <c r="L2" s="1020"/>
      <c r="M2" s="1020"/>
      <c r="N2" s="1020"/>
      <c r="O2" s="1020"/>
      <c r="P2" s="1020"/>
      <c r="Q2" s="1020"/>
      <c r="R2" s="1020"/>
      <c r="S2" s="1020"/>
      <c r="T2" s="1021"/>
      <c r="U2" s="1088" t="s">
        <v>149</v>
      </c>
      <c r="V2" s="1010"/>
      <c r="W2" s="1011"/>
      <c r="X2" s="74"/>
      <c r="Y2" s="1019"/>
      <c r="Z2" s="1020"/>
      <c r="AA2" s="1020"/>
      <c r="AB2" s="1020"/>
      <c r="AC2" s="1020"/>
      <c r="AD2" s="1020"/>
      <c r="AE2" s="1020"/>
      <c r="AF2" s="1020"/>
      <c r="AG2" s="1020"/>
      <c r="AH2" s="1021"/>
      <c r="AI2" s="1089" t="s">
        <v>149</v>
      </c>
      <c r="AJ2" s="1011"/>
    </row>
    <row r="3" spans="1:36" ht="21" customHeight="1">
      <c r="A3" s="1019"/>
      <c r="B3" s="1021"/>
      <c r="C3" s="1424" t="s">
        <v>150</v>
      </c>
      <c r="D3" s="1016"/>
      <c r="E3" s="1016"/>
      <c r="F3" s="1016"/>
      <c r="G3" s="1016"/>
      <c r="H3" s="1016"/>
      <c r="I3" s="1016"/>
      <c r="J3" s="1016"/>
      <c r="K3" s="1016"/>
      <c r="L3" s="1016"/>
      <c r="M3" s="1016"/>
      <c r="N3" s="1016"/>
      <c r="O3" s="1016"/>
      <c r="P3" s="1016"/>
      <c r="Q3" s="1016"/>
      <c r="R3" s="1016"/>
      <c r="S3" s="1016"/>
      <c r="T3" s="1017"/>
      <c r="U3" s="1425">
        <v>43654</v>
      </c>
      <c r="V3" s="1010"/>
      <c r="W3" s="1011"/>
      <c r="X3" s="74"/>
      <c r="Y3" s="1019"/>
      <c r="Z3" s="1020"/>
      <c r="AA3" s="1020"/>
      <c r="AB3" s="1020"/>
      <c r="AC3" s="1020"/>
      <c r="AD3" s="1020"/>
      <c r="AE3" s="1020"/>
      <c r="AF3" s="1020"/>
      <c r="AG3" s="1020"/>
      <c r="AH3" s="1021"/>
      <c r="AI3" s="1426">
        <f>+U3</f>
        <v>43654</v>
      </c>
      <c r="AJ3" s="1014"/>
    </row>
    <row r="4" spans="1:36" ht="21" customHeight="1">
      <c r="A4" s="1019"/>
      <c r="B4" s="1021"/>
      <c r="C4" s="1099" t="s">
        <v>151</v>
      </c>
      <c r="D4" s="1094" t="s">
        <v>134</v>
      </c>
      <c r="E4" s="1013"/>
      <c r="F4" s="1013"/>
      <c r="G4" s="1013"/>
      <c r="H4" s="1013"/>
      <c r="I4" s="1013"/>
      <c r="J4" s="1013"/>
      <c r="K4" s="1013"/>
      <c r="L4" s="1013"/>
      <c r="M4" s="1013"/>
      <c r="N4" s="1013"/>
      <c r="O4" s="1013"/>
      <c r="P4" s="1013"/>
      <c r="Q4" s="1013"/>
      <c r="R4" s="1013"/>
      <c r="S4" s="1013"/>
      <c r="T4" s="1014"/>
      <c r="U4" s="1138" t="s">
        <v>70</v>
      </c>
      <c r="V4" s="1011"/>
      <c r="W4" s="699">
        <v>3.3399999999999999E-2</v>
      </c>
      <c r="X4" s="112"/>
      <c r="Y4" s="1019"/>
      <c r="Z4" s="1020"/>
      <c r="AA4" s="1020"/>
      <c r="AB4" s="1020"/>
      <c r="AC4" s="1020"/>
      <c r="AD4" s="1020"/>
      <c r="AE4" s="1020"/>
      <c r="AF4" s="1020"/>
      <c r="AG4" s="1020"/>
      <c r="AH4" s="1021"/>
      <c r="AI4" s="1019"/>
      <c r="AJ4" s="1021"/>
    </row>
    <row r="5" spans="1:36" ht="21" customHeight="1">
      <c r="A5" s="1019"/>
      <c r="B5" s="1021"/>
      <c r="C5" s="1018"/>
      <c r="D5" s="1019"/>
      <c r="E5" s="1020"/>
      <c r="F5" s="1020"/>
      <c r="G5" s="1020"/>
      <c r="H5" s="1020"/>
      <c r="I5" s="1020"/>
      <c r="J5" s="1020"/>
      <c r="K5" s="1020"/>
      <c r="L5" s="1020"/>
      <c r="M5" s="1020"/>
      <c r="N5" s="1020"/>
      <c r="O5" s="1020"/>
      <c r="P5" s="1020"/>
      <c r="Q5" s="1020"/>
      <c r="R5" s="1020"/>
      <c r="S5" s="1020"/>
      <c r="T5" s="1021"/>
      <c r="U5" s="1427" t="s">
        <v>152</v>
      </c>
      <c r="V5" s="1011"/>
      <c r="W5" s="534">
        <f>+W12</f>
        <v>1</v>
      </c>
      <c r="X5" s="112"/>
      <c r="Y5" s="1019"/>
      <c r="Z5" s="1020"/>
      <c r="AA5" s="1020"/>
      <c r="AB5" s="1020"/>
      <c r="AC5" s="1020"/>
      <c r="AD5" s="1020"/>
      <c r="AE5" s="1020"/>
      <c r="AF5" s="1020"/>
      <c r="AG5" s="1020"/>
      <c r="AH5" s="1021"/>
      <c r="AI5" s="1019"/>
      <c r="AJ5" s="1021"/>
    </row>
    <row r="6" spans="1:36" ht="21" customHeight="1">
      <c r="A6" s="1015"/>
      <c r="B6" s="1017"/>
      <c r="C6" s="1008"/>
      <c r="D6" s="1015"/>
      <c r="E6" s="1016"/>
      <c r="F6" s="1016"/>
      <c r="G6" s="1016"/>
      <c r="H6" s="1016"/>
      <c r="I6" s="1016"/>
      <c r="J6" s="1016"/>
      <c r="K6" s="1016"/>
      <c r="L6" s="1016"/>
      <c r="M6" s="1016"/>
      <c r="N6" s="1016"/>
      <c r="O6" s="1016"/>
      <c r="P6" s="1016"/>
      <c r="Q6" s="1016"/>
      <c r="R6" s="1016"/>
      <c r="S6" s="1016"/>
      <c r="T6" s="1017"/>
      <c r="U6" s="1138" t="s">
        <v>153</v>
      </c>
      <c r="V6" s="1011"/>
      <c r="W6" s="700">
        <f>+W5*W4</f>
        <v>3.3399999999999999E-2</v>
      </c>
      <c r="X6" s="112"/>
      <c r="Y6" s="1015"/>
      <c r="Z6" s="1016"/>
      <c r="AA6" s="1016"/>
      <c r="AB6" s="1016"/>
      <c r="AC6" s="1016"/>
      <c r="AD6" s="1016"/>
      <c r="AE6" s="1016"/>
      <c r="AF6" s="1016"/>
      <c r="AG6" s="1016"/>
      <c r="AH6" s="1017"/>
      <c r="AI6" s="1015"/>
      <c r="AJ6" s="1017"/>
    </row>
    <row r="7" spans="1:36" ht="18.75">
      <c r="A7" s="1311" t="s">
        <v>154</v>
      </c>
      <c r="B7" s="1010"/>
      <c r="C7" s="1010"/>
      <c r="D7" s="1010"/>
      <c r="E7" s="1010"/>
      <c r="F7" s="1010"/>
      <c r="G7" s="1010"/>
      <c r="H7" s="1010"/>
      <c r="I7" s="1010"/>
      <c r="J7" s="1010"/>
      <c r="K7" s="1010"/>
      <c r="L7" s="1010"/>
      <c r="M7" s="1011"/>
      <c r="N7" s="1311" t="s">
        <v>155</v>
      </c>
      <c r="O7" s="1010"/>
      <c r="P7" s="1010"/>
      <c r="Q7" s="1010"/>
      <c r="R7" s="1010"/>
      <c r="S7" s="1010"/>
      <c r="T7" s="1010"/>
      <c r="U7" s="1010"/>
      <c r="V7" s="1010"/>
      <c r="W7" s="1313"/>
      <c r="X7" s="113"/>
      <c r="Y7" s="1100" t="s">
        <v>1</v>
      </c>
      <c r="Z7" s="1010"/>
      <c r="AA7" s="1010"/>
      <c r="AB7" s="1010"/>
      <c r="AC7" s="1010"/>
      <c r="AD7" s="1010"/>
      <c r="AE7" s="1010"/>
      <c r="AF7" s="1010"/>
      <c r="AG7" s="1010"/>
      <c r="AH7" s="1010"/>
      <c r="AI7" s="1010"/>
      <c r="AJ7" s="1011"/>
    </row>
    <row r="8" spans="1:36" ht="38.25" customHeight="1">
      <c r="A8" s="1100" t="s">
        <v>3861</v>
      </c>
      <c r="B8" s="1010"/>
      <c r="C8" s="1010"/>
      <c r="D8" s="1010"/>
      <c r="E8" s="1010"/>
      <c r="F8" s="1010"/>
      <c r="G8" s="1010"/>
      <c r="H8" s="1010"/>
      <c r="I8" s="1010"/>
      <c r="J8" s="1010"/>
      <c r="K8" s="1010"/>
      <c r="L8" s="1010"/>
      <c r="M8" s="1011"/>
      <c r="N8" s="1100" t="s">
        <v>3862</v>
      </c>
      <c r="O8" s="1010"/>
      <c r="P8" s="1010"/>
      <c r="Q8" s="1010"/>
      <c r="R8" s="1010"/>
      <c r="S8" s="1010"/>
      <c r="T8" s="1010"/>
      <c r="U8" s="1010"/>
      <c r="V8" s="1010"/>
      <c r="W8" s="1010"/>
      <c r="X8" s="115"/>
      <c r="Y8" s="1101" t="str">
        <f>+D4</f>
        <v>CONTROL DISCIPLINARIO</v>
      </c>
      <c r="Z8" s="1020"/>
      <c r="AA8" s="1020"/>
      <c r="AB8" s="1020"/>
      <c r="AC8" s="1020"/>
      <c r="AD8" s="1020"/>
      <c r="AE8" s="1020"/>
      <c r="AF8" s="1020"/>
      <c r="AG8" s="1020"/>
      <c r="AH8" s="1020"/>
      <c r="AI8" s="1020"/>
      <c r="AJ8" s="1021"/>
    </row>
    <row r="9" spans="1:36" ht="18.75">
      <c r="A9" s="1399" t="s">
        <v>71</v>
      </c>
      <c r="B9" s="1010"/>
      <c r="C9" s="1010"/>
      <c r="D9" s="1010"/>
      <c r="E9" s="1010"/>
      <c r="F9" s="1010"/>
      <c r="G9" s="1010"/>
      <c r="H9" s="1010"/>
      <c r="I9" s="1010"/>
      <c r="J9" s="1010"/>
      <c r="K9" s="1010"/>
      <c r="L9" s="1010"/>
      <c r="M9" s="1011"/>
      <c r="N9" s="1399" t="s">
        <v>821</v>
      </c>
      <c r="O9" s="1010"/>
      <c r="P9" s="1010"/>
      <c r="Q9" s="1010"/>
      <c r="R9" s="1010"/>
      <c r="S9" s="1010"/>
      <c r="T9" s="1010"/>
      <c r="U9" s="1010"/>
      <c r="V9" s="1010"/>
      <c r="W9" s="1313"/>
      <c r="X9" s="113"/>
      <c r="Y9" s="1019"/>
      <c r="Z9" s="1020"/>
      <c r="AA9" s="1020"/>
      <c r="AB9" s="1020"/>
      <c r="AC9" s="1020"/>
      <c r="AD9" s="1020"/>
      <c r="AE9" s="1020"/>
      <c r="AF9" s="1020"/>
      <c r="AG9" s="1020"/>
      <c r="AH9" s="1020"/>
      <c r="AI9" s="1020"/>
      <c r="AJ9" s="1021"/>
    </row>
    <row r="10" spans="1:36" ht="36.75" customHeight="1">
      <c r="A10" s="1100" t="s">
        <v>3863</v>
      </c>
      <c r="B10" s="1010"/>
      <c r="C10" s="1010"/>
      <c r="D10" s="1010"/>
      <c r="E10" s="1010"/>
      <c r="F10" s="1010"/>
      <c r="G10" s="1010"/>
      <c r="H10" s="1010"/>
      <c r="I10" s="1010"/>
      <c r="J10" s="1010"/>
      <c r="K10" s="1010"/>
      <c r="L10" s="1010"/>
      <c r="M10" s="1011"/>
      <c r="N10" s="1100" t="s">
        <v>3863</v>
      </c>
      <c r="O10" s="1010"/>
      <c r="P10" s="1010"/>
      <c r="Q10" s="1010"/>
      <c r="R10" s="1010"/>
      <c r="S10" s="1010"/>
      <c r="T10" s="1010"/>
      <c r="U10" s="1010"/>
      <c r="V10" s="1010"/>
      <c r="W10" s="1010"/>
      <c r="X10" s="115"/>
      <c r="Y10" s="1015"/>
      <c r="Z10" s="1016"/>
      <c r="AA10" s="1016"/>
      <c r="AB10" s="1016"/>
      <c r="AC10" s="1016"/>
      <c r="AD10" s="1016"/>
      <c r="AE10" s="1016"/>
      <c r="AF10" s="1016"/>
      <c r="AG10" s="1016"/>
      <c r="AH10" s="1016"/>
      <c r="AI10" s="1016"/>
      <c r="AJ10" s="1017"/>
    </row>
    <row r="11" spans="1:36" ht="45">
      <c r="A11" s="927" t="s">
        <v>2</v>
      </c>
      <c r="B11" s="928" t="s">
        <v>1373</v>
      </c>
      <c r="C11" s="928" t="s">
        <v>7</v>
      </c>
      <c r="D11" s="927" t="s">
        <v>3</v>
      </c>
      <c r="E11" s="927" t="s">
        <v>4</v>
      </c>
      <c r="F11" s="927" t="s">
        <v>5</v>
      </c>
      <c r="G11" s="928" t="s">
        <v>6</v>
      </c>
      <c r="H11" s="927" t="s">
        <v>53</v>
      </c>
      <c r="I11" s="927" t="s">
        <v>54</v>
      </c>
      <c r="J11" s="927" t="s">
        <v>55</v>
      </c>
      <c r="K11" s="927" t="s">
        <v>56</v>
      </c>
      <c r="L11" s="927" t="s">
        <v>57</v>
      </c>
      <c r="M11" s="927" t="s">
        <v>58</v>
      </c>
      <c r="N11" s="927" t="s">
        <v>59</v>
      </c>
      <c r="O11" s="927" t="s">
        <v>60</v>
      </c>
      <c r="P11" s="927" t="s">
        <v>61</v>
      </c>
      <c r="Q11" s="927" t="s">
        <v>62</v>
      </c>
      <c r="R11" s="927" t="s">
        <v>63</v>
      </c>
      <c r="S11" s="927" t="s">
        <v>64</v>
      </c>
      <c r="T11" s="927" t="s">
        <v>65</v>
      </c>
      <c r="U11" s="927" t="s">
        <v>66</v>
      </c>
      <c r="V11" s="929" t="s">
        <v>52</v>
      </c>
      <c r="W11" s="928" t="s">
        <v>162</v>
      </c>
      <c r="X11" s="116"/>
      <c r="Y11" s="117" t="s">
        <v>826</v>
      </c>
      <c r="Z11" s="117" t="s">
        <v>827</v>
      </c>
      <c r="AA11" s="117" t="s">
        <v>828</v>
      </c>
      <c r="AB11" s="117" t="s">
        <v>829</v>
      </c>
      <c r="AC11" s="117" t="s">
        <v>830</v>
      </c>
      <c r="AD11" s="117" t="s">
        <v>831</v>
      </c>
      <c r="AE11" s="117" t="s">
        <v>832</v>
      </c>
      <c r="AF11" s="117" t="s">
        <v>833</v>
      </c>
      <c r="AG11" s="117" t="s">
        <v>834</v>
      </c>
      <c r="AH11" s="117" t="s">
        <v>835</v>
      </c>
      <c r="AI11" s="117" t="s">
        <v>836</v>
      </c>
      <c r="AJ11" s="117" t="s">
        <v>837</v>
      </c>
    </row>
    <row r="12" spans="1:36" ht="60.75" customHeight="1">
      <c r="A12" s="1575" t="s">
        <v>3864</v>
      </c>
      <c r="B12" s="1572" t="s">
        <v>2491</v>
      </c>
      <c r="C12" s="1572" t="s">
        <v>3865</v>
      </c>
      <c r="D12" s="1576" t="s">
        <v>137</v>
      </c>
      <c r="E12" s="1576">
        <v>100</v>
      </c>
      <c r="F12" s="1577" t="s">
        <v>3866</v>
      </c>
      <c r="G12" s="1576" t="s">
        <v>1293</v>
      </c>
      <c r="H12" s="930" t="s">
        <v>68</v>
      </c>
      <c r="I12" s="931">
        <v>0</v>
      </c>
      <c r="J12" s="931">
        <v>0.1</v>
      </c>
      <c r="K12" s="931">
        <v>0.1</v>
      </c>
      <c r="L12" s="931">
        <v>0.1</v>
      </c>
      <c r="M12" s="931">
        <v>0.1</v>
      </c>
      <c r="N12" s="931">
        <v>0.1</v>
      </c>
      <c r="O12" s="931">
        <v>0.1</v>
      </c>
      <c r="P12" s="931">
        <v>0.1</v>
      </c>
      <c r="Q12" s="931">
        <v>0.1</v>
      </c>
      <c r="R12" s="931">
        <v>0.1</v>
      </c>
      <c r="S12" s="931">
        <v>0.1</v>
      </c>
      <c r="T12" s="931">
        <v>0</v>
      </c>
      <c r="U12" s="932">
        <f t="shared" ref="U12:U13" si="0">SUM(I12:T12)</f>
        <v>0.99999999999999989</v>
      </c>
      <c r="V12" s="1572">
        <v>1</v>
      </c>
      <c r="W12" s="1578">
        <f>IF(OR(U13=0,V12=0),0,(U13/U12*V12))</f>
        <v>1</v>
      </c>
      <c r="Y12" s="1046">
        <v>0</v>
      </c>
      <c r="Z12" s="1046" t="s">
        <v>3867</v>
      </c>
      <c r="AA12" s="1046" t="s">
        <v>3868</v>
      </c>
      <c r="AB12" s="1046" t="s">
        <v>3869</v>
      </c>
      <c r="AC12" s="1046" t="s">
        <v>3870</v>
      </c>
      <c r="AD12" s="1046" t="s">
        <v>3871</v>
      </c>
      <c r="AE12" s="1046" t="s">
        <v>3872</v>
      </c>
      <c r="AF12" s="1046" t="s">
        <v>3873</v>
      </c>
      <c r="AG12" s="1046" t="s">
        <v>3874</v>
      </c>
      <c r="AH12" s="1046" t="s">
        <v>3875</v>
      </c>
      <c r="AI12" s="1046" t="s">
        <v>3876</v>
      </c>
      <c r="AJ12" s="1046">
        <v>0</v>
      </c>
    </row>
    <row r="13" spans="1:36" ht="43.5" customHeight="1">
      <c r="A13" s="1018"/>
      <c r="B13" s="1008"/>
      <c r="C13" s="1008"/>
      <c r="D13" s="1008"/>
      <c r="E13" s="1008"/>
      <c r="F13" s="1008"/>
      <c r="G13" s="1008"/>
      <c r="H13" s="933" t="s">
        <v>69</v>
      </c>
      <c r="I13" s="934">
        <v>0</v>
      </c>
      <c r="J13" s="934">
        <v>0.1</v>
      </c>
      <c r="K13" s="934">
        <v>0.1</v>
      </c>
      <c r="L13" s="934">
        <v>0.1</v>
      </c>
      <c r="M13" s="935">
        <v>0.1</v>
      </c>
      <c r="N13" s="935">
        <v>0.1</v>
      </c>
      <c r="O13" s="935">
        <v>0.1</v>
      </c>
      <c r="P13" s="935">
        <v>0.1</v>
      </c>
      <c r="Q13" s="935">
        <v>0.1</v>
      </c>
      <c r="R13" s="935">
        <v>0.1</v>
      </c>
      <c r="S13" s="935">
        <v>0.1</v>
      </c>
      <c r="T13" s="934"/>
      <c r="U13" s="936">
        <f t="shared" si="0"/>
        <v>0.99999999999999989</v>
      </c>
      <c r="V13" s="1008"/>
      <c r="W13" s="1008"/>
      <c r="Y13" s="1008"/>
      <c r="Z13" s="1008"/>
      <c r="AA13" s="1008"/>
      <c r="AB13" s="1008"/>
      <c r="AC13" s="1008"/>
      <c r="AD13" s="1008"/>
      <c r="AE13" s="1008"/>
      <c r="AF13" s="1008"/>
      <c r="AG13" s="1008"/>
      <c r="AH13" s="1008"/>
      <c r="AI13" s="1008"/>
      <c r="AJ13" s="1008"/>
    </row>
    <row r="14" spans="1:36">
      <c r="A14" s="1018"/>
      <c r="B14" s="937"/>
      <c r="C14" s="937"/>
      <c r="D14" s="1579" t="s">
        <v>30</v>
      </c>
      <c r="E14" s="1010"/>
      <c r="F14" s="1010"/>
      <c r="G14" s="1010"/>
      <c r="H14" s="1010"/>
      <c r="I14" s="1010"/>
      <c r="J14" s="1010"/>
      <c r="K14" s="1010"/>
      <c r="L14" s="1010"/>
      <c r="M14" s="1010"/>
      <c r="N14" s="1010"/>
      <c r="O14" s="1010"/>
      <c r="P14" s="1010"/>
      <c r="Q14" s="1010"/>
      <c r="R14" s="1010"/>
      <c r="S14" s="1010"/>
      <c r="T14" s="1010"/>
      <c r="U14" s="1010"/>
      <c r="V14" s="1010"/>
      <c r="W14" s="1313"/>
      <c r="Y14" s="125"/>
      <c r="Z14" s="125"/>
      <c r="AA14" s="125"/>
      <c r="AB14" s="125"/>
      <c r="AC14" s="125"/>
      <c r="AD14" s="125"/>
      <c r="AE14" s="125"/>
      <c r="AF14" s="125"/>
      <c r="AG14" s="125"/>
      <c r="AH14" s="125"/>
      <c r="AI14" s="125"/>
      <c r="AJ14" s="605"/>
    </row>
    <row r="15" spans="1:36" ht="25.5" customHeight="1">
      <c r="A15" s="1018"/>
      <c r="B15" s="1572" t="s">
        <v>2491</v>
      </c>
      <c r="C15" s="1572" t="s">
        <v>3865</v>
      </c>
      <c r="D15" s="1573" t="s">
        <v>3877</v>
      </c>
      <c r="E15" s="1013"/>
      <c r="F15" s="1013"/>
      <c r="G15" s="1014"/>
      <c r="H15" s="930" t="s">
        <v>68</v>
      </c>
      <c r="I15" s="938">
        <v>0</v>
      </c>
      <c r="J15" s="931">
        <v>0.05</v>
      </c>
      <c r="K15" s="931">
        <v>0.1</v>
      </c>
      <c r="L15" s="931">
        <v>0.15</v>
      </c>
      <c r="M15" s="931">
        <v>0.15</v>
      </c>
      <c r="N15" s="931">
        <v>0.15</v>
      </c>
      <c r="O15" s="931">
        <v>0.1</v>
      </c>
      <c r="P15" s="931">
        <v>0.1</v>
      </c>
      <c r="Q15" s="931">
        <v>0.1</v>
      </c>
      <c r="R15" s="931">
        <v>0.05</v>
      </c>
      <c r="S15" s="931">
        <v>0.05</v>
      </c>
      <c r="T15" s="931">
        <v>0</v>
      </c>
      <c r="U15" s="932">
        <f t="shared" ref="U15:U20" si="1">SUM(I15:T15)</f>
        <v>1</v>
      </c>
      <c r="V15" s="1572">
        <v>0.8</v>
      </c>
      <c r="W15" s="1574">
        <f>IF(OR(U16=0,V15=0),0,(U16/U15*V15))</f>
        <v>0.8</v>
      </c>
      <c r="Y15" s="1046">
        <v>0</v>
      </c>
      <c r="Z15" s="1046" t="s">
        <v>3878</v>
      </c>
      <c r="AA15" s="1046" t="s">
        <v>3879</v>
      </c>
      <c r="AB15" s="1046" t="s">
        <v>3880</v>
      </c>
      <c r="AC15" s="1046" t="s">
        <v>3881</v>
      </c>
      <c r="AD15" s="1046" t="s">
        <v>3882</v>
      </c>
      <c r="AE15" s="1046" t="s">
        <v>3883</v>
      </c>
      <c r="AF15" s="1046" t="s">
        <v>3873</v>
      </c>
      <c r="AG15" s="1046" t="s">
        <v>3884</v>
      </c>
      <c r="AH15" s="1046" t="s">
        <v>3885</v>
      </c>
      <c r="AI15" s="1046" t="s">
        <v>3886</v>
      </c>
      <c r="AJ15" s="1046">
        <v>0</v>
      </c>
    </row>
    <row r="16" spans="1:36" ht="103.5" customHeight="1">
      <c r="A16" s="1018"/>
      <c r="B16" s="1008"/>
      <c r="C16" s="1008"/>
      <c r="D16" s="1015"/>
      <c r="E16" s="1016"/>
      <c r="F16" s="1016"/>
      <c r="G16" s="1017"/>
      <c r="H16" s="933" t="s">
        <v>69</v>
      </c>
      <c r="I16" s="940">
        <v>0</v>
      </c>
      <c r="J16" s="940">
        <v>0.05</v>
      </c>
      <c r="K16" s="940">
        <v>0.1</v>
      </c>
      <c r="L16" s="940">
        <v>0.15</v>
      </c>
      <c r="M16" s="941">
        <v>0.15</v>
      </c>
      <c r="N16" s="941">
        <v>0.15</v>
      </c>
      <c r="O16" s="941">
        <v>0.1</v>
      </c>
      <c r="P16" s="941">
        <v>0.1</v>
      </c>
      <c r="Q16" s="941">
        <v>0.1</v>
      </c>
      <c r="R16" s="941">
        <v>0.05</v>
      </c>
      <c r="S16" s="941">
        <v>0.05</v>
      </c>
      <c r="T16" s="940"/>
      <c r="U16" s="936">
        <f t="shared" si="1"/>
        <v>1</v>
      </c>
      <c r="V16" s="1008"/>
      <c r="W16" s="1008"/>
      <c r="Y16" s="1008"/>
      <c r="Z16" s="1008"/>
      <c r="AA16" s="1008"/>
      <c r="AB16" s="1008"/>
      <c r="AC16" s="1008"/>
      <c r="AD16" s="1008"/>
      <c r="AE16" s="1008"/>
      <c r="AF16" s="1008"/>
      <c r="AG16" s="1008"/>
      <c r="AH16" s="1008"/>
      <c r="AI16" s="1008"/>
      <c r="AJ16" s="1008"/>
    </row>
    <row r="17" spans="1:36" ht="74.25" customHeight="1">
      <c r="A17" s="1018"/>
      <c r="B17" s="1572" t="s">
        <v>2491</v>
      </c>
      <c r="C17" s="1572" t="s">
        <v>3865</v>
      </c>
      <c r="D17" s="1573" t="s">
        <v>3887</v>
      </c>
      <c r="E17" s="1013"/>
      <c r="F17" s="1013"/>
      <c r="G17" s="1014"/>
      <c r="H17" s="930" t="s">
        <v>68</v>
      </c>
      <c r="I17" s="931">
        <v>0</v>
      </c>
      <c r="J17" s="931">
        <v>0.1</v>
      </c>
      <c r="K17" s="931">
        <v>0.1</v>
      </c>
      <c r="L17" s="931">
        <v>0.1</v>
      </c>
      <c r="M17" s="931">
        <v>0.15</v>
      </c>
      <c r="N17" s="931">
        <v>0.15</v>
      </c>
      <c r="O17" s="931">
        <v>0.1</v>
      </c>
      <c r="P17" s="931">
        <v>0.1</v>
      </c>
      <c r="Q17" s="931">
        <v>0.1</v>
      </c>
      <c r="R17" s="931">
        <v>0.1</v>
      </c>
      <c r="S17" s="931">
        <v>0</v>
      </c>
      <c r="T17" s="931">
        <v>0</v>
      </c>
      <c r="U17" s="932">
        <f t="shared" si="1"/>
        <v>1</v>
      </c>
      <c r="V17" s="1572">
        <v>0.1</v>
      </c>
      <c r="W17" s="1574">
        <f>IF(OR(U18=0,V17=0),0,(U18/U17*V17))</f>
        <v>0.1</v>
      </c>
      <c r="Y17" s="1046">
        <v>0</v>
      </c>
      <c r="Z17" s="1046" t="s">
        <v>3888</v>
      </c>
      <c r="AA17" s="1046" t="s">
        <v>3889</v>
      </c>
      <c r="AB17" s="1046" t="s">
        <v>3888</v>
      </c>
      <c r="AC17" s="1046" t="s">
        <v>3890</v>
      </c>
      <c r="AD17" s="1046" t="s">
        <v>3890</v>
      </c>
      <c r="AE17" s="1046" t="s">
        <v>3891</v>
      </c>
      <c r="AF17" s="1046" t="s">
        <v>3892</v>
      </c>
      <c r="AG17" s="1046" t="s">
        <v>3890</v>
      </c>
      <c r="AH17" s="1046" t="s">
        <v>3890</v>
      </c>
      <c r="AI17" s="1046" t="s">
        <v>839</v>
      </c>
      <c r="AJ17" s="1046">
        <v>0</v>
      </c>
    </row>
    <row r="18" spans="1:36" ht="27" customHeight="1">
      <c r="A18" s="1018"/>
      <c r="B18" s="1008"/>
      <c r="C18" s="1008"/>
      <c r="D18" s="1015"/>
      <c r="E18" s="1016"/>
      <c r="F18" s="1016"/>
      <c r="G18" s="1017"/>
      <c r="H18" s="933" t="s">
        <v>69</v>
      </c>
      <c r="I18" s="940">
        <v>0</v>
      </c>
      <c r="J18" s="940">
        <v>0.1</v>
      </c>
      <c r="K18" s="940">
        <v>0.1</v>
      </c>
      <c r="L18" s="940">
        <v>0.1</v>
      </c>
      <c r="M18" s="941">
        <v>0.15</v>
      </c>
      <c r="N18" s="941">
        <v>0.15</v>
      </c>
      <c r="O18" s="941">
        <v>0.1</v>
      </c>
      <c r="P18" s="941">
        <v>0.1</v>
      </c>
      <c r="Q18" s="941">
        <v>0.1</v>
      </c>
      <c r="R18" s="941">
        <v>0.1</v>
      </c>
      <c r="S18" s="941">
        <v>0</v>
      </c>
      <c r="T18" s="940"/>
      <c r="U18" s="936">
        <f t="shared" si="1"/>
        <v>1</v>
      </c>
      <c r="V18" s="1008"/>
      <c r="W18" s="1008"/>
      <c r="Y18" s="1008"/>
      <c r="Z18" s="1008"/>
      <c r="AA18" s="1008"/>
      <c r="AB18" s="1008"/>
      <c r="AC18" s="1008"/>
      <c r="AD18" s="1008"/>
      <c r="AE18" s="1008"/>
      <c r="AF18" s="1008"/>
      <c r="AG18" s="1008"/>
      <c r="AH18" s="1008"/>
      <c r="AI18" s="1008"/>
      <c r="AJ18" s="1008"/>
    </row>
    <row r="19" spans="1:36" ht="111.75" customHeight="1">
      <c r="A19" s="1018"/>
      <c r="B19" s="1572" t="s">
        <v>2491</v>
      </c>
      <c r="C19" s="1572" t="s">
        <v>3865</v>
      </c>
      <c r="D19" s="1573" t="s">
        <v>3894</v>
      </c>
      <c r="E19" s="1013"/>
      <c r="F19" s="1013"/>
      <c r="G19" s="1014"/>
      <c r="H19" s="930" t="s">
        <v>68</v>
      </c>
      <c r="I19" s="931">
        <v>0</v>
      </c>
      <c r="J19" s="931">
        <v>0.1</v>
      </c>
      <c r="K19" s="931">
        <v>0.1</v>
      </c>
      <c r="L19" s="931">
        <v>0.1</v>
      </c>
      <c r="M19" s="931">
        <v>0.15</v>
      </c>
      <c r="N19" s="931">
        <v>0.15</v>
      </c>
      <c r="O19" s="931">
        <v>0.1</v>
      </c>
      <c r="P19" s="931">
        <v>0.1</v>
      </c>
      <c r="Q19" s="931">
        <v>0.1</v>
      </c>
      <c r="R19" s="931">
        <v>0.1</v>
      </c>
      <c r="S19" s="931">
        <v>0</v>
      </c>
      <c r="T19" s="931">
        <v>0</v>
      </c>
      <c r="U19" s="932">
        <f t="shared" si="1"/>
        <v>1</v>
      </c>
      <c r="V19" s="1572">
        <v>0.1</v>
      </c>
      <c r="W19" s="1574">
        <f>IF(OR(U20=0,V19=0),0,(U20/U19*V19))</f>
        <v>0.1</v>
      </c>
      <c r="Y19" s="1046">
        <v>0</v>
      </c>
      <c r="Z19" s="1046" t="s">
        <v>3895</v>
      </c>
      <c r="AA19" s="1046" t="s">
        <v>3896</v>
      </c>
      <c r="AB19" s="1046" t="s">
        <v>3897</v>
      </c>
      <c r="AC19" s="1046" t="s">
        <v>3899</v>
      </c>
      <c r="AD19" s="1046" t="s">
        <v>3900</v>
      </c>
      <c r="AE19" s="1046" t="s">
        <v>3901</v>
      </c>
      <c r="AF19" s="1046" t="s">
        <v>3902</v>
      </c>
      <c r="AG19" s="1046" t="s">
        <v>3904</v>
      </c>
      <c r="AH19" s="1046" t="s">
        <v>3905</v>
      </c>
      <c r="AI19" s="1046" t="s">
        <v>839</v>
      </c>
      <c r="AJ19" s="1046">
        <v>0</v>
      </c>
    </row>
    <row r="20" spans="1:36" ht="21.75" customHeight="1">
      <c r="A20" s="1079"/>
      <c r="B20" s="1079"/>
      <c r="C20" s="1079"/>
      <c r="D20" s="1103"/>
      <c r="E20" s="1104"/>
      <c r="F20" s="1104"/>
      <c r="G20" s="1105"/>
      <c r="H20" s="945" t="s">
        <v>69</v>
      </c>
      <c r="I20" s="946">
        <v>0</v>
      </c>
      <c r="J20" s="946">
        <v>0.1</v>
      </c>
      <c r="K20" s="946">
        <v>0.1</v>
      </c>
      <c r="L20" s="946">
        <v>0.1</v>
      </c>
      <c r="M20" s="947">
        <v>0.15</v>
      </c>
      <c r="N20" s="947">
        <v>0.15</v>
      </c>
      <c r="O20" s="947">
        <v>0.1</v>
      </c>
      <c r="P20" s="947">
        <v>0.1</v>
      </c>
      <c r="Q20" s="947">
        <v>0.1</v>
      </c>
      <c r="R20" s="947">
        <v>0.1</v>
      </c>
      <c r="S20" s="947">
        <v>0</v>
      </c>
      <c r="T20" s="946"/>
      <c r="U20" s="948">
        <f t="shared" si="1"/>
        <v>1</v>
      </c>
      <c r="V20" s="1079"/>
      <c r="W20" s="1079"/>
      <c r="Y20" s="1008"/>
      <c r="Z20" s="1008"/>
      <c r="AA20" s="1008"/>
      <c r="AB20" s="1008"/>
      <c r="AC20" s="1008"/>
      <c r="AD20" s="1008"/>
      <c r="AE20" s="1008"/>
      <c r="AF20" s="1008"/>
      <c r="AG20" s="1008"/>
      <c r="AH20" s="1008"/>
      <c r="AI20" s="1008"/>
      <c r="AJ20" s="1008"/>
    </row>
    <row r="21" spans="1:36" ht="15.75" customHeight="1">
      <c r="B21" s="949"/>
      <c r="C21" s="74"/>
      <c r="S21" s="74"/>
      <c r="T21" s="74"/>
      <c r="U21" s="74"/>
      <c r="V21" s="74"/>
      <c r="W21" s="74"/>
    </row>
    <row r="22" spans="1:36" ht="15.75" customHeight="1">
      <c r="B22" s="74"/>
      <c r="C22" s="74"/>
    </row>
    <row r="23" spans="1:36" ht="15.75" customHeight="1">
      <c r="B23" s="74"/>
      <c r="C23" s="74"/>
    </row>
    <row r="24" spans="1:36" ht="15.75" customHeight="1">
      <c r="B24" s="74"/>
      <c r="C24" s="74"/>
    </row>
    <row r="25" spans="1:36" ht="15.75" customHeight="1">
      <c r="B25" s="74"/>
      <c r="C25" s="74"/>
    </row>
    <row r="26" spans="1:36" ht="15.75" customHeight="1">
      <c r="B26" s="74"/>
      <c r="C26" s="74"/>
    </row>
    <row r="27" spans="1:36" ht="15.75" customHeight="1">
      <c r="B27" s="74"/>
      <c r="C27" s="74"/>
    </row>
    <row r="28" spans="1:36" ht="15.75" customHeight="1">
      <c r="B28" s="74"/>
      <c r="C28" s="74"/>
    </row>
    <row r="29" spans="1:36" ht="15.75" customHeight="1">
      <c r="B29" s="74"/>
      <c r="C29" s="74"/>
    </row>
    <row r="30" spans="1:36" ht="15.75" customHeight="1">
      <c r="B30" s="74"/>
      <c r="C30" s="74"/>
    </row>
    <row r="31" spans="1:36" ht="15.75" customHeight="1">
      <c r="B31" s="74"/>
      <c r="C31" s="74"/>
    </row>
    <row r="32" spans="1:36" ht="15.75" customHeight="1">
      <c r="B32" s="74"/>
      <c r="C32" s="74"/>
    </row>
    <row r="33" spans="2:3" ht="15.75" customHeight="1">
      <c r="B33" s="74"/>
      <c r="C33" s="74"/>
    </row>
    <row r="34" spans="2:3" ht="15.75" customHeight="1">
      <c r="B34" s="74"/>
      <c r="C34" s="74"/>
    </row>
    <row r="35" spans="2:3" ht="15.75" customHeight="1">
      <c r="B35" s="74"/>
      <c r="C35" s="74"/>
    </row>
    <row r="36" spans="2:3" ht="15.75" customHeight="1">
      <c r="B36" s="74"/>
      <c r="C36" s="74"/>
    </row>
    <row r="37" spans="2:3" ht="15.75" customHeight="1">
      <c r="B37" s="74"/>
      <c r="C37" s="74"/>
    </row>
    <row r="38" spans="2:3" ht="15.75" customHeight="1">
      <c r="B38" s="74"/>
      <c r="C38" s="74"/>
    </row>
    <row r="39" spans="2:3" ht="15.75" customHeight="1">
      <c r="B39" s="74"/>
      <c r="C39" s="74"/>
    </row>
    <row r="40" spans="2:3" ht="15.75" customHeight="1">
      <c r="B40" s="74"/>
      <c r="C40" s="74"/>
    </row>
    <row r="41" spans="2:3" ht="15.75" customHeight="1">
      <c r="B41" s="74"/>
      <c r="C41" s="74"/>
    </row>
    <row r="42" spans="2:3" ht="15.75" customHeight="1">
      <c r="B42" s="74"/>
      <c r="C42" s="74"/>
    </row>
    <row r="43" spans="2:3" ht="15.75" customHeight="1">
      <c r="B43" s="74"/>
      <c r="C43" s="74"/>
    </row>
    <row r="44" spans="2:3" ht="15.75" customHeight="1">
      <c r="B44" s="74"/>
      <c r="C44" s="74"/>
    </row>
    <row r="45" spans="2:3" ht="15.75" customHeight="1">
      <c r="B45" s="74"/>
      <c r="C45" s="74"/>
    </row>
    <row r="46" spans="2:3" ht="15.75" customHeight="1">
      <c r="B46" s="74"/>
      <c r="C46" s="74"/>
    </row>
    <row r="47" spans="2:3" ht="15.75" customHeight="1">
      <c r="B47" s="74"/>
      <c r="C47" s="74"/>
    </row>
    <row r="48" spans="2:3" ht="15.75" customHeight="1">
      <c r="B48" s="74"/>
      <c r="C48" s="74"/>
    </row>
    <row r="49" spans="2:3" ht="15.75" customHeight="1">
      <c r="B49" s="74"/>
      <c r="C49" s="74"/>
    </row>
    <row r="50" spans="2:3" ht="15.75" customHeight="1">
      <c r="B50" s="74"/>
      <c r="C50" s="74"/>
    </row>
    <row r="51" spans="2:3" ht="15.75" customHeight="1">
      <c r="B51" s="74"/>
      <c r="C51" s="74"/>
    </row>
    <row r="52" spans="2:3" ht="15.75" customHeight="1">
      <c r="B52" s="74"/>
      <c r="C52" s="74"/>
    </row>
    <row r="53" spans="2:3" ht="15.75" customHeight="1">
      <c r="B53" s="74"/>
      <c r="C53" s="74"/>
    </row>
    <row r="54" spans="2:3" ht="15.75" customHeight="1">
      <c r="B54" s="74"/>
      <c r="C54" s="74"/>
    </row>
    <row r="55" spans="2:3" ht="15.75" customHeight="1">
      <c r="B55" s="74"/>
      <c r="C55" s="74"/>
    </row>
    <row r="56" spans="2:3" ht="15.75" customHeight="1">
      <c r="B56" s="74"/>
      <c r="C56" s="74"/>
    </row>
    <row r="57" spans="2:3" ht="15.75" customHeight="1">
      <c r="B57" s="74"/>
      <c r="C57" s="74"/>
    </row>
    <row r="58" spans="2:3" ht="15.75" customHeight="1">
      <c r="B58" s="74"/>
      <c r="C58" s="74"/>
    </row>
    <row r="59" spans="2:3" ht="15.75" customHeight="1">
      <c r="B59" s="74"/>
      <c r="C59" s="74"/>
    </row>
    <row r="60" spans="2:3" ht="15.75" customHeight="1">
      <c r="B60" s="74"/>
      <c r="C60" s="74"/>
    </row>
    <row r="61" spans="2:3" ht="15.75" customHeight="1">
      <c r="B61" s="74"/>
      <c r="C61" s="74"/>
    </row>
    <row r="62" spans="2:3" ht="15.75" customHeight="1">
      <c r="B62" s="74"/>
      <c r="C62" s="74"/>
    </row>
    <row r="63" spans="2:3" ht="15.75" customHeight="1">
      <c r="B63" s="74"/>
      <c r="C63" s="74"/>
    </row>
    <row r="64" spans="2:3" ht="15.75" customHeight="1">
      <c r="B64" s="74"/>
      <c r="C64" s="74"/>
    </row>
    <row r="65" spans="2:3" ht="15.75" customHeight="1">
      <c r="B65" s="74"/>
      <c r="C65" s="74"/>
    </row>
    <row r="66" spans="2:3" ht="15.75" customHeight="1">
      <c r="B66" s="74"/>
      <c r="C66" s="74"/>
    </row>
    <row r="67" spans="2:3" ht="15.75" customHeight="1">
      <c r="B67" s="74"/>
      <c r="C67" s="74"/>
    </row>
    <row r="68" spans="2:3" ht="15.75" customHeight="1">
      <c r="B68" s="74"/>
      <c r="C68" s="74"/>
    </row>
    <row r="69" spans="2:3" ht="15.75" customHeight="1">
      <c r="B69" s="74"/>
      <c r="C69" s="74"/>
    </row>
    <row r="70" spans="2:3" ht="15.75" customHeight="1">
      <c r="B70" s="74"/>
      <c r="C70" s="74"/>
    </row>
    <row r="71" spans="2:3" ht="15.75" customHeight="1">
      <c r="B71" s="74"/>
      <c r="C71" s="74"/>
    </row>
    <row r="72" spans="2:3" ht="15.75" customHeight="1">
      <c r="B72" s="74"/>
      <c r="C72" s="74"/>
    </row>
    <row r="73" spans="2:3" ht="15.75" customHeight="1">
      <c r="B73" s="74"/>
      <c r="C73" s="74"/>
    </row>
    <row r="74" spans="2:3" ht="15.75" customHeight="1">
      <c r="B74" s="74"/>
      <c r="C74" s="74"/>
    </row>
    <row r="75" spans="2:3" ht="15.75" customHeight="1">
      <c r="B75" s="74"/>
      <c r="C75" s="74"/>
    </row>
    <row r="76" spans="2:3" ht="15.75" customHeight="1">
      <c r="B76" s="74"/>
      <c r="C76" s="74"/>
    </row>
    <row r="77" spans="2:3" ht="15.75" customHeight="1">
      <c r="B77" s="74"/>
      <c r="C77" s="74"/>
    </row>
    <row r="78" spans="2:3" ht="15.75" customHeight="1">
      <c r="B78" s="74"/>
      <c r="C78" s="74"/>
    </row>
    <row r="79" spans="2:3" ht="15.75" customHeight="1">
      <c r="B79" s="74"/>
      <c r="C79" s="74"/>
    </row>
    <row r="80" spans="2:3" ht="15.75" customHeight="1">
      <c r="B80" s="74"/>
      <c r="C80" s="74"/>
    </row>
    <row r="81" spans="2:3" ht="15.75" customHeight="1">
      <c r="B81" s="74"/>
      <c r="C81" s="74"/>
    </row>
    <row r="82" spans="2:3" ht="15.75" customHeight="1">
      <c r="B82" s="74"/>
      <c r="C82" s="74"/>
    </row>
    <row r="83" spans="2:3" ht="15.75" customHeight="1">
      <c r="B83" s="74"/>
      <c r="C83" s="74"/>
    </row>
    <row r="84" spans="2:3" ht="15.75" customHeight="1">
      <c r="B84" s="74"/>
      <c r="C84" s="74"/>
    </row>
    <row r="85" spans="2:3" ht="15.75" customHeight="1">
      <c r="B85" s="74"/>
      <c r="C85" s="74"/>
    </row>
    <row r="86" spans="2:3" ht="15.75" customHeight="1">
      <c r="B86" s="74"/>
      <c r="C86" s="74"/>
    </row>
    <row r="87" spans="2:3" ht="15.75" customHeight="1">
      <c r="B87" s="74"/>
      <c r="C87" s="74"/>
    </row>
    <row r="88" spans="2:3" ht="15.75" customHeight="1">
      <c r="B88" s="74"/>
      <c r="C88" s="74"/>
    </row>
    <row r="89" spans="2:3" ht="15.75" customHeight="1">
      <c r="B89" s="74"/>
      <c r="C89" s="74"/>
    </row>
    <row r="90" spans="2:3" ht="15.75" customHeight="1">
      <c r="B90" s="74"/>
      <c r="C90" s="74"/>
    </row>
    <row r="91" spans="2:3" ht="15.75" customHeight="1">
      <c r="B91" s="74"/>
      <c r="C91" s="74"/>
    </row>
    <row r="92" spans="2:3" ht="15.75" customHeight="1">
      <c r="B92" s="74"/>
      <c r="C92" s="74"/>
    </row>
    <row r="93" spans="2:3" ht="15.75" customHeight="1">
      <c r="B93" s="74"/>
      <c r="C93" s="74"/>
    </row>
    <row r="94" spans="2:3" ht="15.75" customHeight="1">
      <c r="B94" s="74"/>
      <c r="C94" s="74"/>
    </row>
    <row r="95" spans="2:3" ht="15.75" customHeight="1">
      <c r="B95" s="74"/>
      <c r="C95" s="74"/>
    </row>
    <row r="96" spans="2:3" ht="15.75" customHeight="1">
      <c r="B96" s="74"/>
      <c r="C96" s="74"/>
    </row>
    <row r="97" spans="2:3" ht="15.75" customHeight="1">
      <c r="B97" s="74"/>
      <c r="C97" s="74"/>
    </row>
    <row r="98" spans="2:3" ht="15.75" customHeight="1">
      <c r="B98" s="74"/>
      <c r="C98" s="74"/>
    </row>
    <row r="99" spans="2:3" ht="15.75" customHeight="1">
      <c r="B99" s="74"/>
      <c r="C99" s="74"/>
    </row>
    <row r="100" spans="2:3" ht="15.75" customHeight="1">
      <c r="B100" s="74"/>
      <c r="C100" s="74"/>
    </row>
    <row r="101" spans="2:3" ht="15.75" customHeight="1">
      <c r="B101" s="74"/>
      <c r="C101" s="74"/>
    </row>
    <row r="102" spans="2:3" ht="15.75" customHeight="1">
      <c r="B102" s="74"/>
      <c r="C102" s="74"/>
    </row>
    <row r="103" spans="2:3" ht="15.75" customHeight="1">
      <c r="B103" s="74"/>
      <c r="C103" s="74"/>
    </row>
    <row r="104" spans="2:3" ht="15.75" customHeight="1">
      <c r="B104" s="74"/>
      <c r="C104" s="74"/>
    </row>
    <row r="105" spans="2:3" ht="15.75" customHeight="1">
      <c r="B105" s="74"/>
      <c r="C105" s="74"/>
    </row>
    <row r="106" spans="2:3" ht="15.75" customHeight="1">
      <c r="B106" s="74"/>
      <c r="C106" s="74"/>
    </row>
    <row r="107" spans="2:3" ht="15.75" customHeight="1">
      <c r="B107" s="74"/>
      <c r="C107" s="74"/>
    </row>
    <row r="108" spans="2:3" ht="15.75" customHeight="1">
      <c r="B108" s="74"/>
      <c r="C108" s="74"/>
    </row>
    <row r="109" spans="2:3" ht="15.75" customHeight="1">
      <c r="B109" s="74"/>
      <c r="C109" s="74"/>
    </row>
    <row r="110" spans="2:3" ht="15.75" customHeight="1">
      <c r="B110" s="74"/>
      <c r="C110" s="74"/>
    </row>
    <row r="111" spans="2:3" ht="15.75" customHeight="1">
      <c r="B111" s="74"/>
      <c r="C111" s="74"/>
    </row>
    <row r="112" spans="2:3" ht="15.75" customHeight="1">
      <c r="B112" s="74"/>
      <c r="C112" s="74"/>
    </row>
    <row r="113" spans="2:3" ht="15.75" customHeight="1">
      <c r="B113" s="74"/>
      <c r="C113" s="74"/>
    </row>
    <row r="114" spans="2:3" ht="15.75" customHeight="1">
      <c r="B114" s="74"/>
      <c r="C114" s="74"/>
    </row>
    <row r="115" spans="2:3" ht="15.75" customHeight="1">
      <c r="B115" s="74"/>
      <c r="C115" s="74"/>
    </row>
    <row r="116" spans="2:3" ht="15.75" customHeight="1">
      <c r="B116" s="74"/>
      <c r="C116" s="74"/>
    </row>
    <row r="117" spans="2:3" ht="15.75" customHeight="1">
      <c r="B117" s="74"/>
      <c r="C117" s="74"/>
    </row>
    <row r="118" spans="2:3" ht="15.75" customHeight="1">
      <c r="B118" s="74"/>
      <c r="C118" s="74"/>
    </row>
    <row r="119" spans="2:3" ht="15.75" customHeight="1">
      <c r="B119" s="74"/>
      <c r="C119" s="74"/>
    </row>
    <row r="120" spans="2:3" ht="15.75" customHeight="1">
      <c r="B120" s="74"/>
      <c r="C120" s="74"/>
    </row>
    <row r="121" spans="2:3" ht="15.75" customHeight="1">
      <c r="B121" s="74"/>
      <c r="C121" s="74"/>
    </row>
    <row r="122" spans="2:3" ht="15.75" customHeight="1">
      <c r="B122" s="74"/>
      <c r="C122" s="74"/>
    </row>
    <row r="123" spans="2:3" ht="15.75" customHeight="1">
      <c r="B123" s="74"/>
      <c r="C123" s="74"/>
    </row>
    <row r="124" spans="2:3" ht="15.75" customHeight="1">
      <c r="B124" s="74"/>
      <c r="C124" s="74"/>
    </row>
    <row r="125" spans="2:3" ht="15.75" customHeight="1">
      <c r="B125" s="74"/>
      <c r="C125" s="74"/>
    </row>
    <row r="126" spans="2:3" ht="15.75" customHeight="1">
      <c r="B126" s="74"/>
      <c r="C126" s="74"/>
    </row>
    <row r="127" spans="2:3" ht="15.75" customHeight="1">
      <c r="B127" s="74"/>
      <c r="C127" s="74"/>
    </row>
    <row r="128" spans="2:3" ht="15.75" customHeight="1">
      <c r="B128" s="74"/>
      <c r="C128" s="74"/>
    </row>
    <row r="129" spans="2:3" ht="15.75" customHeight="1">
      <c r="B129" s="74"/>
      <c r="C129" s="74"/>
    </row>
    <row r="130" spans="2:3" ht="15.75" customHeight="1">
      <c r="B130" s="74"/>
      <c r="C130" s="74"/>
    </row>
    <row r="131" spans="2:3" ht="15.75" customHeight="1">
      <c r="B131" s="74"/>
      <c r="C131" s="74"/>
    </row>
    <row r="132" spans="2:3" ht="15.75" customHeight="1">
      <c r="B132" s="74"/>
      <c r="C132" s="74"/>
    </row>
    <row r="133" spans="2:3" ht="15.75" customHeight="1">
      <c r="B133" s="74"/>
      <c r="C133" s="74"/>
    </row>
    <row r="134" spans="2:3" ht="15.75" customHeight="1">
      <c r="B134" s="74"/>
      <c r="C134" s="74"/>
    </row>
    <row r="135" spans="2:3" ht="15.75" customHeight="1">
      <c r="B135" s="74"/>
      <c r="C135" s="74"/>
    </row>
    <row r="136" spans="2:3" ht="15.75" customHeight="1">
      <c r="B136" s="74"/>
      <c r="C136" s="74"/>
    </row>
    <row r="137" spans="2:3" ht="15.75" customHeight="1">
      <c r="B137" s="74"/>
      <c r="C137" s="74"/>
    </row>
    <row r="138" spans="2:3" ht="15.75" customHeight="1">
      <c r="B138" s="74"/>
      <c r="C138" s="74"/>
    </row>
    <row r="139" spans="2:3" ht="15.75" customHeight="1">
      <c r="B139" s="74"/>
      <c r="C139" s="74"/>
    </row>
    <row r="140" spans="2:3" ht="15.75" customHeight="1">
      <c r="B140" s="74"/>
      <c r="C140" s="74"/>
    </row>
    <row r="141" spans="2:3" ht="15.75" customHeight="1">
      <c r="B141" s="74"/>
      <c r="C141" s="74"/>
    </row>
    <row r="142" spans="2:3" ht="15.75" customHeight="1">
      <c r="B142" s="74"/>
      <c r="C142" s="74"/>
    </row>
    <row r="143" spans="2:3" ht="15.75" customHeight="1">
      <c r="B143" s="74"/>
      <c r="C143" s="74"/>
    </row>
    <row r="144" spans="2:3" ht="15.75" customHeight="1">
      <c r="B144" s="74"/>
      <c r="C144" s="74"/>
    </row>
    <row r="145" spans="2:3" ht="15.75" customHeight="1">
      <c r="B145" s="74"/>
      <c r="C145" s="74"/>
    </row>
    <row r="146" spans="2:3" ht="15.75" customHeight="1">
      <c r="B146" s="74"/>
      <c r="C146" s="74"/>
    </row>
    <row r="147" spans="2:3" ht="15.75" customHeight="1">
      <c r="B147" s="74"/>
      <c r="C147" s="74"/>
    </row>
    <row r="148" spans="2:3" ht="15.75" customHeight="1">
      <c r="B148" s="74"/>
      <c r="C148" s="74"/>
    </row>
    <row r="149" spans="2:3" ht="15.75" customHeight="1">
      <c r="B149" s="74"/>
      <c r="C149" s="74"/>
    </row>
    <row r="150" spans="2:3" ht="15.75" customHeight="1">
      <c r="B150" s="74"/>
      <c r="C150" s="74"/>
    </row>
    <row r="151" spans="2:3" ht="15.75" customHeight="1">
      <c r="B151" s="74"/>
      <c r="C151" s="74"/>
    </row>
    <row r="152" spans="2:3" ht="15.75" customHeight="1">
      <c r="B152" s="74"/>
      <c r="C152" s="74"/>
    </row>
    <row r="153" spans="2:3" ht="15.75" customHeight="1">
      <c r="B153" s="74"/>
      <c r="C153" s="74"/>
    </row>
    <row r="154" spans="2:3" ht="15.75" customHeight="1">
      <c r="B154" s="74"/>
      <c r="C154" s="74"/>
    </row>
    <row r="155" spans="2:3" ht="15.75" customHeight="1">
      <c r="B155" s="74"/>
      <c r="C155" s="74"/>
    </row>
    <row r="156" spans="2:3" ht="15.75" customHeight="1">
      <c r="B156" s="74"/>
      <c r="C156" s="74"/>
    </row>
    <row r="157" spans="2:3" ht="15.75" customHeight="1">
      <c r="B157" s="74"/>
      <c r="C157" s="74"/>
    </row>
    <row r="158" spans="2:3" ht="15.75" customHeight="1">
      <c r="B158" s="74"/>
      <c r="C158" s="74"/>
    </row>
    <row r="159" spans="2:3" ht="15.75" customHeight="1">
      <c r="B159" s="74"/>
      <c r="C159" s="74"/>
    </row>
    <row r="160" spans="2:3" ht="15.75" customHeight="1">
      <c r="B160" s="74"/>
      <c r="C160" s="74"/>
    </row>
    <row r="161" spans="2:3" ht="15.75" customHeight="1">
      <c r="B161" s="74"/>
      <c r="C161" s="74"/>
    </row>
    <row r="162" spans="2:3" ht="15.75" customHeight="1">
      <c r="B162" s="74"/>
      <c r="C162" s="74"/>
    </row>
    <row r="163" spans="2:3" ht="15.75" customHeight="1">
      <c r="B163" s="74"/>
      <c r="C163" s="74"/>
    </row>
    <row r="164" spans="2:3" ht="15.75" customHeight="1">
      <c r="B164" s="74"/>
      <c r="C164" s="74"/>
    </row>
    <row r="165" spans="2:3" ht="15.75" customHeight="1">
      <c r="B165" s="74"/>
      <c r="C165" s="74"/>
    </row>
    <row r="166" spans="2:3" ht="15.75" customHeight="1">
      <c r="B166" s="74"/>
      <c r="C166" s="74"/>
    </row>
    <row r="167" spans="2:3" ht="15.75" customHeight="1">
      <c r="B167" s="74"/>
      <c r="C167" s="74"/>
    </row>
    <row r="168" spans="2:3" ht="15.75" customHeight="1">
      <c r="B168" s="74"/>
      <c r="C168" s="74"/>
    </row>
    <row r="169" spans="2:3" ht="15.75" customHeight="1">
      <c r="B169" s="74"/>
      <c r="C169" s="74"/>
    </row>
    <row r="170" spans="2:3" ht="15.75" customHeight="1">
      <c r="B170" s="74"/>
      <c r="C170" s="74"/>
    </row>
    <row r="171" spans="2:3" ht="15.75" customHeight="1">
      <c r="B171" s="74"/>
      <c r="C171" s="74"/>
    </row>
    <row r="172" spans="2:3" ht="15.75" customHeight="1">
      <c r="B172" s="74"/>
      <c r="C172" s="74"/>
    </row>
    <row r="173" spans="2:3" ht="15.75" customHeight="1">
      <c r="B173" s="74"/>
      <c r="C173" s="74"/>
    </row>
    <row r="174" spans="2:3" ht="15.75" customHeight="1">
      <c r="B174" s="74"/>
      <c r="C174" s="74"/>
    </row>
    <row r="175" spans="2:3" ht="15.75" customHeight="1">
      <c r="B175" s="74"/>
      <c r="C175" s="74"/>
    </row>
    <row r="176" spans="2:3" ht="15.75" customHeight="1">
      <c r="B176" s="74"/>
      <c r="C176" s="74"/>
    </row>
    <row r="177" spans="2:3" ht="15.75" customHeight="1">
      <c r="B177" s="74"/>
      <c r="C177" s="74"/>
    </row>
    <row r="178" spans="2:3" ht="15.75" customHeight="1">
      <c r="B178" s="74"/>
      <c r="C178" s="74"/>
    </row>
    <row r="179" spans="2:3" ht="15.75" customHeight="1">
      <c r="B179" s="74"/>
      <c r="C179" s="74"/>
    </row>
    <row r="180" spans="2:3" ht="15.75" customHeight="1">
      <c r="B180" s="74"/>
      <c r="C180" s="74"/>
    </row>
    <row r="181" spans="2:3" ht="15.75" customHeight="1">
      <c r="B181" s="74"/>
      <c r="C181" s="74"/>
    </row>
    <row r="182" spans="2:3" ht="15.75" customHeight="1">
      <c r="B182" s="74"/>
      <c r="C182" s="74"/>
    </row>
    <row r="183" spans="2:3" ht="15.75" customHeight="1">
      <c r="B183" s="74"/>
      <c r="C183" s="74"/>
    </row>
    <row r="184" spans="2:3" ht="15.75" customHeight="1">
      <c r="B184" s="74"/>
      <c r="C184" s="74"/>
    </row>
    <row r="185" spans="2:3" ht="15.75" customHeight="1">
      <c r="B185" s="74"/>
      <c r="C185" s="74"/>
    </row>
    <row r="186" spans="2:3" ht="15.75" customHeight="1">
      <c r="B186" s="74"/>
      <c r="C186" s="74"/>
    </row>
    <row r="187" spans="2:3" ht="15.75" customHeight="1">
      <c r="B187" s="74"/>
      <c r="C187" s="74"/>
    </row>
    <row r="188" spans="2:3" ht="15.75" customHeight="1">
      <c r="B188" s="74"/>
      <c r="C188" s="74"/>
    </row>
    <row r="189" spans="2:3" ht="15.75" customHeight="1">
      <c r="B189" s="74"/>
      <c r="C189" s="74"/>
    </row>
    <row r="190" spans="2:3" ht="15.75" customHeight="1">
      <c r="B190" s="74"/>
      <c r="C190" s="74"/>
    </row>
    <row r="191" spans="2:3" ht="15.75" customHeight="1">
      <c r="B191" s="74"/>
      <c r="C191" s="74"/>
    </row>
    <row r="192" spans="2:3" ht="15.75" customHeight="1">
      <c r="B192" s="74"/>
      <c r="C192" s="74"/>
    </row>
    <row r="193" spans="2:3" ht="15.75" customHeight="1">
      <c r="B193" s="74"/>
      <c r="C193" s="74"/>
    </row>
    <row r="194" spans="2:3" ht="15.75" customHeight="1">
      <c r="B194" s="74"/>
      <c r="C194" s="74"/>
    </row>
    <row r="195" spans="2:3" ht="15.75" customHeight="1">
      <c r="B195" s="74"/>
      <c r="C195" s="74"/>
    </row>
    <row r="196" spans="2:3" ht="15.75" customHeight="1">
      <c r="B196" s="74"/>
      <c r="C196" s="74"/>
    </row>
    <row r="197" spans="2:3" ht="15.75" customHeight="1">
      <c r="B197" s="74"/>
      <c r="C197" s="74"/>
    </row>
    <row r="198" spans="2:3" ht="15.75" customHeight="1">
      <c r="B198" s="74"/>
      <c r="C198" s="74"/>
    </row>
    <row r="199" spans="2:3" ht="15.75" customHeight="1">
      <c r="B199" s="74"/>
      <c r="C199" s="74"/>
    </row>
    <row r="200" spans="2:3" ht="15.75" customHeight="1">
      <c r="B200" s="74"/>
      <c r="C200" s="74"/>
    </row>
    <row r="201" spans="2:3" ht="15.75" customHeight="1">
      <c r="B201" s="74"/>
      <c r="C201" s="74"/>
    </row>
    <row r="202" spans="2:3" ht="15.75" customHeight="1">
      <c r="B202" s="74"/>
      <c r="C202" s="74"/>
    </row>
    <row r="203" spans="2:3" ht="15.75" customHeight="1">
      <c r="B203" s="74"/>
      <c r="C203" s="74"/>
    </row>
    <row r="204" spans="2:3" ht="15.75" customHeight="1">
      <c r="B204" s="74"/>
      <c r="C204" s="74"/>
    </row>
    <row r="205" spans="2:3" ht="15.75" customHeight="1">
      <c r="B205" s="74"/>
      <c r="C205" s="74"/>
    </row>
    <row r="206" spans="2:3" ht="15.75" customHeight="1">
      <c r="B206" s="74"/>
      <c r="C206" s="74"/>
    </row>
    <row r="207" spans="2:3" ht="15.75" customHeight="1">
      <c r="B207" s="74"/>
      <c r="C207" s="74"/>
    </row>
    <row r="208" spans="2:3" ht="15.75" customHeight="1">
      <c r="B208" s="74"/>
      <c r="C208" s="74"/>
    </row>
    <row r="209" spans="2:3" ht="15.75" customHeight="1">
      <c r="B209" s="74"/>
      <c r="C209" s="74"/>
    </row>
    <row r="210" spans="2:3" ht="15.75" customHeight="1">
      <c r="B210" s="74"/>
      <c r="C210" s="74"/>
    </row>
    <row r="211" spans="2:3" ht="15.75" customHeight="1">
      <c r="B211" s="74"/>
      <c r="C211" s="74"/>
    </row>
    <row r="212" spans="2:3" ht="15.75" customHeight="1">
      <c r="B212" s="74"/>
      <c r="C212" s="74"/>
    </row>
    <row r="213" spans="2:3" ht="15.75" customHeight="1">
      <c r="B213" s="74"/>
      <c r="C213" s="74"/>
    </row>
    <row r="214" spans="2:3" ht="15.75" customHeight="1">
      <c r="B214" s="74"/>
      <c r="C214" s="74"/>
    </row>
    <row r="215" spans="2:3" ht="15.75" customHeight="1">
      <c r="B215" s="74"/>
      <c r="C215" s="74"/>
    </row>
    <row r="216" spans="2:3" ht="15.75" customHeight="1">
      <c r="B216" s="74"/>
      <c r="C216" s="74"/>
    </row>
    <row r="217" spans="2:3" ht="15.75" customHeight="1">
      <c r="B217" s="74"/>
      <c r="C217" s="74"/>
    </row>
    <row r="218" spans="2:3" ht="15.75" customHeight="1">
      <c r="B218" s="74"/>
      <c r="C218" s="74"/>
    </row>
    <row r="219" spans="2:3" ht="15.75" customHeight="1">
      <c r="B219" s="74"/>
      <c r="C219" s="74"/>
    </row>
    <row r="220" spans="2:3" ht="15.75" customHeight="1">
      <c r="B220" s="74"/>
      <c r="C220" s="74"/>
    </row>
    <row r="221" spans="2:3" ht="15.75" customHeight="1">
      <c r="B221" s="74"/>
      <c r="C221" s="74"/>
    </row>
    <row r="222" spans="2:3" ht="15.75" customHeight="1">
      <c r="B222" s="74"/>
      <c r="C222" s="74"/>
    </row>
    <row r="223" spans="2:3" ht="15.75" customHeight="1">
      <c r="B223" s="74"/>
      <c r="C223" s="74"/>
    </row>
    <row r="224" spans="2:3" ht="15.75" customHeight="1">
      <c r="B224" s="74"/>
      <c r="C224" s="74"/>
    </row>
    <row r="225" spans="2:3" ht="15.75" customHeight="1">
      <c r="B225" s="74"/>
      <c r="C225" s="74"/>
    </row>
    <row r="226" spans="2:3" ht="15.75" customHeight="1">
      <c r="B226" s="74"/>
      <c r="C226" s="74"/>
    </row>
    <row r="227" spans="2:3" ht="15.75" customHeight="1">
      <c r="B227" s="74"/>
      <c r="C227" s="74"/>
    </row>
    <row r="228" spans="2:3" ht="15.75" customHeight="1">
      <c r="B228" s="74"/>
      <c r="C228" s="74"/>
    </row>
    <row r="229" spans="2:3" ht="15.75" customHeight="1">
      <c r="B229" s="74"/>
      <c r="C229" s="74"/>
    </row>
    <row r="230" spans="2:3" ht="15.75" customHeight="1">
      <c r="B230" s="74"/>
      <c r="C230" s="74"/>
    </row>
    <row r="231" spans="2:3" ht="15.75" customHeight="1">
      <c r="B231" s="74"/>
      <c r="C231" s="74"/>
    </row>
    <row r="232" spans="2:3" ht="15.75" customHeight="1">
      <c r="B232" s="74"/>
      <c r="C232" s="74"/>
    </row>
    <row r="233" spans="2:3" ht="15.75" customHeight="1">
      <c r="B233" s="74"/>
      <c r="C233" s="74"/>
    </row>
    <row r="234" spans="2:3" ht="15.75" customHeight="1">
      <c r="B234" s="74"/>
      <c r="C234" s="74"/>
    </row>
    <row r="235" spans="2:3" ht="15.75" customHeight="1">
      <c r="B235" s="74"/>
      <c r="C235" s="74"/>
    </row>
    <row r="236" spans="2:3" ht="15.75" customHeight="1">
      <c r="B236" s="74"/>
      <c r="C236" s="74"/>
    </row>
    <row r="237" spans="2:3" ht="15.75" customHeight="1">
      <c r="B237" s="74"/>
      <c r="C237" s="74"/>
    </row>
    <row r="238" spans="2:3" ht="15.75" customHeight="1">
      <c r="B238" s="74"/>
      <c r="C238" s="74"/>
    </row>
    <row r="239" spans="2:3" ht="15.75" customHeight="1">
      <c r="B239" s="74"/>
      <c r="C239" s="74"/>
    </row>
    <row r="240" spans="2:3" ht="15.75" customHeight="1">
      <c r="B240" s="74"/>
      <c r="C240" s="74"/>
    </row>
    <row r="241" spans="2:3" ht="15.75" customHeight="1">
      <c r="B241" s="74"/>
      <c r="C241" s="74"/>
    </row>
    <row r="242" spans="2:3" ht="15.75" customHeight="1">
      <c r="B242" s="74"/>
      <c r="C242" s="74"/>
    </row>
    <row r="243" spans="2:3" ht="15.75" customHeight="1">
      <c r="B243" s="74"/>
      <c r="C243" s="74"/>
    </row>
    <row r="244" spans="2:3" ht="15.75" customHeight="1">
      <c r="B244" s="74"/>
      <c r="C244" s="74"/>
    </row>
    <row r="245" spans="2:3" ht="15.75" customHeight="1">
      <c r="B245" s="74"/>
      <c r="C245" s="74"/>
    </row>
    <row r="246" spans="2:3" ht="15.75" customHeight="1">
      <c r="B246" s="74"/>
      <c r="C246" s="74"/>
    </row>
    <row r="247" spans="2:3" ht="15.75" customHeight="1">
      <c r="B247" s="74"/>
      <c r="C247" s="74"/>
    </row>
    <row r="248" spans="2:3" ht="15.75" customHeight="1">
      <c r="B248" s="74"/>
      <c r="C248" s="74"/>
    </row>
    <row r="249" spans="2:3" ht="15.75" customHeight="1">
      <c r="B249" s="74"/>
      <c r="C249" s="74"/>
    </row>
    <row r="250" spans="2:3" ht="15.75" customHeight="1">
      <c r="B250" s="74"/>
      <c r="C250" s="74"/>
    </row>
    <row r="251" spans="2:3" ht="15.75" customHeight="1">
      <c r="B251" s="74"/>
      <c r="C251" s="74"/>
    </row>
    <row r="252" spans="2:3" ht="15.75" customHeight="1">
      <c r="B252" s="74"/>
      <c r="C252" s="74"/>
    </row>
    <row r="253" spans="2:3" ht="15.75" customHeight="1">
      <c r="B253" s="74"/>
      <c r="C253" s="74"/>
    </row>
    <row r="254" spans="2:3" ht="15.75" customHeight="1">
      <c r="B254" s="74"/>
      <c r="C254" s="74"/>
    </row>
    <row r="255" spans="2:3" ht="15.75" customHeight="1">
      <c r="B255" s="74"/>
      <c r="C255" s="74"/>
    </row>
    <row r="256" spans="2:3" ht="15.75" customHeight="1">
      <c r="B256" s="74"/>
      <c r="C256" s="74"/>
    </row>
    <row r="257" spans="2:3" ht="15.75" customHeight="1">
      <c r="B257" s="74"/>
      <c r="C257" s="74"/>
    </row>
    <row r="258" spans="2:3" ht="15.75" customHeight="1">
      <c r="B258" s="74"/>
      <c r="C258" s="74"/>
    </row>
    <row r="259" spans="2:3" ht="15.75" customHeight="1">
      <c r="B259" s="74"/>
      <c r="C259" s="74"/>
    </row>
    <row r="260" spans="2:3" ht="15.75" customHeight="1">
      <c r="B260" s="74"/>
      <c r="C260" s="74"/>
    </row>
    <row r="261" spans="2:3" ht="15.75" customHeight="1">
      <c r="B261" s="74"/>
      <c r="C261" s="74"/>
    </row>
    <row r="262" spans="2:3" ht="15.75" customHeight="1">
      <c r="B262" s="74"/>
      <c r="C262" s="74"/>
    </row>
    <row r="263" spans="2:3" ht="15.75" customHeight="1">
      <c r="B263" s="74"/>
      <c r="C263" s="74"/>
    </row>
    <row r="264" spans="2:3" ht="15.75" customHeight="1">
      <c r="B264" s="74"/>
      <c r="C264" s="74"/>
    </row>
    <row r="265" spans="2:3" ht="15.75" customHeight="1">
      <c r="B265" s="74"/>
      <c r="C265" s="74"/>
    </row>
    <row r="266" spans="2:3" ht="15.75" customHeight="1">
      <c r="B266" s="74"/>
      <c r="C266" s="74"/>
    </row>
    <row r="267" spans="2:3" ht="15.75" customHeight="1">
      <c r="B267" s="74"/>
      <c r="C267" s="74"/>
    </row>
    <row r="268" spans="2:3" ht="15.75" customHeight="1">
      <c r="B268" s="74"/>
      <c r="C268" s="74"/>
    </row>
    <row r="269" spans="2:3" ht="15.75" customHeight="1">
      <c r="B269" s="74"/>
      <c r="C269" s="74"/>
    </row>
    <row r="270" spans="2:3" ht="15.75" customHeight="1">
      <c r="B270" s="74"/>
      <c r="C270" s="74"/>
    </row>
    <row r="271" spans="2:3" ht="15.75" customHeight="1">
      <c r="B271" s="74"/>
      <c r="C271" s="74"/>
    </row>
    <row r="272" spans="2:3" ht="15.75" customHeight="1">
      <c r="B272" s="74"/>
      <c r="C272" s="74"/>
    </row>
    <row r="273" spans="2:3" ht="15.75" customHeight="1">
      <c r="B273" s="74"/>
      <c r="C273" s="74"/>
    </row>
    <row r="274" spans="2:3" ht="15.75" customHeight="1">
      <c r="B274" s="74"/>
      <c r="C274" s="74"/>
    </row>
    <row r="275" spans="2:3" ht="15.75" customHeight="1">
      <c r="B275" s="74"/>
      <c r="C275" s="74"/>
    </row>
    <row r="276" spans="2:3" ht="15.75" customHeight="1">
      <c r="B276" s="74"/>
      <c r="C276" s="74"/>
    </row>
    <row r="277" spans="2:3" ht="15.75" customHeight="1">
      <c r="B277" s="74"/>
      <c r="C277" s="74"/>
    </row>
    <row r="278" spans="2:3" ht="15.75" customHeight="1">
      <c r="B278" s="74"/>
      <c r="C278" s="74"/>
    </row>
    <row r="279" spans="2:3" ht="15.75" customHeight="1">
      <c r="B279" s="74"/>
      <c r="C279" s="74"/>
    </row>
    <row r="280" spans="2:3" ht="15.75" customHeight="1">
      <c r="B280" s="74"/>
      <c r="C280" s="74"/>
    </row>
    <row r="281" spans="2:3" ht="15.75" customHeight="1">
      <c r="B281" s="74"/>
      <c r="C281" s="74"/>
    </row>
    <row r="282" spans="2:3" ht="15.75" customHeight="1">
      <c r="B282" s="74"/>
      <c r="C282" s="74"/>
    </row>
    <row r="283" spans="2:3" ht="15.75" customHeight="1">
      <c r="B283" s="74"/>
      <c r="C283" s="74"/>
    </row>
    <row r="284" spans="2:3" ht="15.75" customHeight="1">
      <c r="B284" s="74"/>
      <c r="C284" s="74"/>
    </row>
    <row r="285" spans="2:3" ht="15.75" customHeight="1">
      <c r="B285" s="74"/>
      <c r="C285" s="74"/>
    </row>
    <row r="286" spans="2:3" ht="15.75" customHeight="1">
      <c r="B286" s="74"/>
      <c r="C286" s="74"/>
    </row>
    <row r="287" spans="2:3" ht="15.75" customHeight="1">
      <c r="B287" s="74"/>
      <c r="C287" s="74"/>
    </row>
    <row r="288" spans="2:3" ht="15.75" customHeight="1">
      <c r="B288" s="74"/>
      <c r="C288" s="74"/>
    </row>
    <row r="289" spans="2:3" ht="15.75" customHeight="1">
      <c r="B289" s="74"/>
      <c r="C289" s="74"/>
    </row>
    <row r="290" spans="2:3" ht="15.75" customHeight="1">
      <c r="B290" s="74"/>
      <c r="C290" s="74"/>
    </row>
    <row r="291" spans="2:3" ht="15.75" customHeight="1">
      <c r="B291" s="74"/>
      <c r="C291" s="74"/>
    </row>
    <row r="292" spans="2:3" ht="15.75" customHeight="1">
      <c r="B292" s="74"/>
      <c r="C292" s="74"/>
    </row>
    <row r="293" spans="2:3" ht="15.75" customHeight="1">
      <c r="B293" s="74"/>
      <c r="C293" s="74"/>
    </row>
    <row r="294" spans="2:3" ht="15.75" customHeight="1">
      <c r="B294" s="74"/>
      <c r="C294" s="74"/>
    </row>
    <row r="295" spans="2:3" ht="15.75" customHeight="1">
      <c r="B295" s="74"/>
      <c r="C295" s="74"/>
    </row>
    <row r="296" spans="2:3" ht="15.75" customHeight="1">
      <c r="B296" s="74"/>
      <c r="C296" s="74"/>
    </row>
    <row r="297" spans="2:3" ht="15.75" customHeight="1">
      <c r="B297" s="74"/>
      <c r="C297" s="74"/>
    </row>
    <row r="298" spans="2:3" ht="15.75" customHeight="1">
      <c r="B298" s="74"/>
      <c r="C298" s="74"/>
    </row>
    <row r="299" spans="2:3" ht="15.75" customHeight="1">
      <c r="B299" s="74"/>
      <c r="C299" s="74"/>
    </row>
    <row r="300" spans="2:3" ht="15.75" customHeight="1">
      <c r="B300" s="74"/>
      <c r="C300" s="74"/>
    </row>
    <row r="301" spans="2:3" ht="15.75" customHeight="1">
      <c r="B301" s="74"/>
      <c r="C301" s="74"/>
    </row>
    <row r="302" spans="2:3" ht="15.75" customHeight="1">
      <c r="B302" s="74"/>
      <c r="C302" s="74"/>
    </row>
    <row r="303" spans="2:3" ht="15.75" customHeight="1">
      <c r="B303" s="74"/>
      <c r="C303" s="74"/>
    </row>
    <row r="304" spans="2:3" ht="15.75" customHeight="1">
      <c r="B304" s="74"/>
      <c r="C304" s="74"/>
    </row>
    <row r="305" spans="2:3" ht="15.75" customHeight="1">
      <c r="B305" s="74"/>
      <c r="C305" s="74"/>
    </row>
    <row r="306" spans="2:3" ht="15.75" customHeight="1">
      <c r="B306" s="74"/>
      <c r="C306" s="74"/>
    </row>
    <row r="307" spans="2:3" ht="15.75" customHeight="1">
      <c r="B307" s="74"/>
      <c r="C307" s="74"/>
    </row>
    <row r="308" spans="2:3" ht="15.75" customHeight="1">
      <c r="B308" s="74"/>
      <c r="C308" s="74"/>
    </row>
    <row r="309" spans="2:3" ht="15.75" customHeight="1">
      <c r="B309" s="74"/>
      <c r="C309" s="74"/>
    </row>
    <row r="310" spans="2:3" ht="15.75" customHeight="1">
      <c r="B310" s="74"/>
      <c r="C310" s="74"/>
    </row>
    <row r="311" spans="2:3" ht="15.75" customHeight="1">
      <c r="B311" s="74"/>
      <c r="C311" s="74"/>
    </row>
    <row r="312" spans="2:3" ht="15.75" customHeight="1">
      <c r="B312" s="74"/>
      <c r="C312" s="74"/>
    </row>
    <row r="313" spans="2:3" ht="15.75" customHeight="1">
      <c r="B313" s="74"/>
      <c r="C313" s="74"/>
    </row>
    <row r="314" spans="2:3" ht="15.75" customHeight="1">
      <c r="B314" s="74"/>
      <c r="C314" s="74"/>
    </row>
    <row r="315" spans="2:3" ht="15.75" customHeight="1">
      <c r="B315" s="74"/>
      <c r="C315" s="74"/>
    </row>
    <row r="316" spans="2:3" ht="15.75" customHeight="1">
      <c r="B316" s="74"/>
      <c r="C316" s="74"/>
    </row>
    <row r="317" spans="2:3" ht="15.75" customHeight="1">
      <c r="B317" s="74"/>
      <c r="C317" s="74"/>
    </row>
    <row r="318" spans="2:3" ht="15.75" customHeight="1">
      <c r="B318" s="74"/>
      <c r="C318" s="74"/>
    </row>
    <row r="319" spans="2:3" ht="15.75" customHeight="1">
      <c r="B319" s="74"/>
      <c r="C319" s="74"/>
    </row>
    <row r="320" spans="2:3" ht="15.75" customHeight="1">
      <c r="B320" s="74"/>
      <c r="C320" s="74"/>
    </row>
    <row r="321" spans="2:3" ht="15.75" customHeight="1">
      <c r="B321" s="74"/>
      <c r="C321" s="74"/>
    </row>
    <row r="322" spans="2:3" ht="15.75" customHeight="1">
      <c r="B322" s="74"/>
      <c r="C322" s="74"/>
    </row>
    <row r="323" spans="2:3" ht="15.75" customHeight="1">
      <c r="B323" s="74"/>
      <c r="C323" s="74"/>
    </row>
    <row r="324" spans="2:3" ht="15.75" customHeight="1">
      <c r="B324" s="74"/>
      <c r="C324" s="74"/>
    </row>
    <row r="325" spans="2:3" ht="15.75" customHeight="1">
      <c r="B325" s="74"/>
      <c r="C325" s="74"/>
    </row>
    <row r="326" spans="2:3" ht="15.75" customHeight="1">
      <c r="B326" s="74"/>
      <c r="C326" s="74"/>
    </row>
    <row r="327" spans="2:3" ht="15.75" customHeight="1">
      <c r="B327" s="74"/>
      <c r="C327" s="74"/>
    </row>
    <row r="328" spans="2:3" ht="15.75" customHeight="1">
      <c r="B328" s="74"/>
      <c r="C328" s="74"/>
    </row>
    <row r="329" spans="2:3" ht="15.75" customHeight="1">
      <c r="B329" s="74"/>
      <c r="C329" s="74"/>
    </row>
    <row r="330" spans="2:3" ht="15.75" customHeight="1">
      <c r="B330" s="74"/>
      <c r="C330" s="74"/>
    </row>
    <row r="331" spans="2:3" ht="15.75" customHeight="1">
      <c r="B331" s="74"/>
      <c r="C331" s="74"/>
    </row>
    <row r="332" spans="2:3" ht="15.75" customHeight="1">
      <c r="B332" s="74"/>
      <c r="C332" s="74"/>
    </row>
    <row r="333" spans="2:3" ht="15.75" customHeight="1">
      <c r="B333" s="74"/>
      <c r="C333" s="74"/>
    </row>
    <row r="334" spans="2:3" ht="15.75" customHeight="1">
      <c r="B334" s="74"/>
      <c r="C334" s="74"/>
    </row>
    <row r="335" spans="2:3" ht="15.75" customHeight="1">
      <c r="B335" s="74"/>
      <c r="C335" s="74"/>
    </row>
    <row r="336" spans="2:3" ht="15.75" customHeight="1">
      <c r="B336" s="74"/>
      <c r="C336" s="74"/>
    </row>
    <row r="337" spans="2:3" ht="15.75" customHeight="1">
      <c r="B337" s="74"/>
      <c r="C337" s="74"/>
    </row>
    <row r="338" spans="2:3" ht="15.75" customHeight="1">
      <c r="B338" s="74"/>
      <c r="C338" s="74"/>
    </row>
    <row r="339" spans="2:3" ht="15.75" customHeight="1">
      <c r="B339" s="74"/>
      <c r="C339" s="74"/>
    </row>
    <row r="340" spans="2:3" ht="15.75" customHeight="1">
      <c r="B340" s="74"/>
      <c r="C340" s="74"/>
    </row>
    <row r="341" spans="2:3" ht="15.75" customHeight="1">
      <c r="B341" s="74"/>
      <c r="C341" s="74"/>
    </row>
    <row r="342" spans="2:3" ht="15.75" customHeight="1">
      <c r="B342" s="74"/>
      <c r="C342" s="74"/>
    </row>
    <row r="343" spans="2:3" ht="15.75" customHeight="1">
      <c r="B343" s="74"/>
      <c r="C343" s="74"/>
    </row>
    <row r="344" spans="2:3" ht="15.75" customHeight="1">
      <c r="B344" s="74"/>
      <c r="C344" s="74"/>
    </row>
    <row r="345" spans="2:3" ht="15.75" customHeight="1">
      <c r="B345" s="74"/>
      <c r="C345" s="74"/>
    </row>
    <row r="346" spans="2:3" ht="15.75" customHeight="1">
      <c r="B346" s="74"/>
      <c r="C346" s="74"/>
    </row>
    <row r="347" spans="2:3" ht="15.75" customHeight="1">
      <c r="B347" s="74"/>
      <c r="C347" s="74"/>
    </row>
    <row r="348" spans="2:3" ht="15.75" customHeight="1">
      <c r="B348" s="74"/>
      <c r="C348" s="74"/>
    </row>
    <row r="349" spans="2:3" ht="15.75" customHeight="1">
      <c r="B349" s="74"/>
      <c r="C349" s="74"/>
    </row>
    <row r="350" spans="2:3" ht="15.75" customHeight="1">
      <c r="B350" s="74"/>
      <c r="C350" s="74"/>
    </row>
    <row r="351" spans="2:3" ht="15.75" customHeight="1">
      <c r="B351" s="74"/>
      <c r="C351" s="74"/>
    </row>
    <row r="352" spans="2:3" ht="15.75" customHeight="1">
      <c r="B352" s="74"/>
      <c r="C352" s="74"/>
    </row>
    <row r="353" spans="2:3" ht="15.75" customHeight="1">
      <c r="B353" s="74"/>
      <c r="C353" s="74"/>
    </row>
    <row r="354" spans="2:3" ht="15.75" customHeight="1">
      <c r="B354" s="74"/>
      <c r="C354" s="74"/>
    </row>
    <row r="355" spans="2:3" ht="15.75" customHeight="1">
      <c r="B355" s="74"/>
      <c r="C355" s="74"/>
    </row>
    <row r="356" spans="2:3" ht="15.75" customHeight="1">
      <c r="B356" s="74"/>
      <c r="C356" s="74"/>
    </row>
    <row r="357" spans="2:3" ht="15.75" customHeight="1">
      <c r="B357" s="74"/>
      <c r="C357" s="74"/>
    </row>
    <row r="358" spans="2:3" ht="15.75" customHeight="1">
      <c r="B358" s="74"/>
      <c r="C358" s="74"/>
    </row>
    <row r="359" spans="2:3" ht="15.75" customHeight="1">
      <c r="B359" s="74"/>
      <c r="C359" s="74"/>
    </row>
    <row r="360" spans="2:3" ht="15.75" customHeight="1">
      <c r="B360" s="74"/>
      <c r="C360" s="74"/>
    </row>
    <row r="361" spans="2:3" ht="15.75" customHeight="1">
      <c r="B361" s="74"/>
      <c r="C361" s="74"/>
    </row>
    <row r="362" spans="2:3" ht="15.75" customHeight="1">
      <c r="B362" s="74"/>
      <c r="C362" s="74"/>
    </row>
    <row r="363" spans="2:3" ht="15.75" customHeight="1">
      <c r="B363" s="74"/>
      <c r="C363" s="74"/>
    </row>
    <row r="364" spans="2:3" ht="15.75" customHeight="1">
      <c r="B364" s="74"/>
      <c r="C364" s="74"/>
    </row>
    <row r="365" spans="2:3" ht="15.75" customHeight="1">
      <c r="B365" s="74"/>
      <c r="C365" s="74"/>
    </row>
    <row r="366" spans="2:3" ht="15.75" customHeight="1">
      <c r="B366" s="74"/>
      <c r="C366" s="74"/>
    </row>
    <row r="367" spans="2:3" ht="15.75" customHeight="1">
      <c r="B367" s="74"/>
      <c r="C367" s="74"/>
    </row>
    <row r="368" spans="2:3" ht="15.75" customHeight="1">
      <c r="B368" s="74"/>
      <c r="C368" s="74"/>
    </row>
    <row r="369" spans="2:3" ht="15.75" customHeight="1">
      <c r="B369" s="74"/>
      <c r="C369" s="74"/>
    </row>
    <row r="370" spans="2:3" ht="15.75" customHeight="1">
      <c r="B370" s="74"/>
      <c r="C370" s="74"/>
    </row>
    <row r="371" spans="2:3" ht="15.75" customHeight="1">
      <c r="B371" s="74"/>
      <c r="C371" s="74"/>
    </row>
    <row r="372" spans="2:3" ht="15.75" customHeight="1">
      <c r="B372" s="74"/>
      <c r="C372" s="74"/>
    </row>
    <row r="373" spans="2:3" ht="15.75" customHeight="1">
      <c r="B373" s="74"/>
      <c r="C373" s="74"/>
    </row>
    <row r="374" spans="2:3" ht="15.75" customHeight="1">
      <c r="B374" s="74"/>
      <c r="C374" s="74"/>
    </row>
    <row r="375" spans="2:3" ht="15.75" customHeight="1">
      <c r="B375" s="74"/>
      <c r="C375" s="74"/>
    </row>
    <row r="376" spans="2:3" ht="15.75" customHeight="1">
      <c r="B376" s="74"/>
      <c r="C376" s="74"/>
    </row>
    <row r="377" spans="2:3" ht="15.75" customHeight="1">
      <c r="B377" s="74"/>
      <c r="C377" s="74"/>
    </row>
    <row r="378" spans="2:3" ht="15.75" customHeight="1">
      <c r="B378" s="74"/>
      <c r="C378" s="74"/>
    </row>
    <row r="379" spans="2:3" ht="15.75" customHeight="1">
      <c r="B379" s="74"/>
      <c r="C379" s="74"/>
    </row>
    <row r="380" spans="2:3" ht="15.75" customHeight="1">
      <c r="B380" s="74"/>
      <c r="C380" s="74"/>
    </row>
    <row r="381" spans="2:3" ht="15.75" customHeight="1">
      <c r="B381" s="74"/>
      <c r="C381" s="74"/>
    </row>
    <row r="382" spans="2:3" ht="15.75" customHeight="1">
      <c r="B382" s="74"/>
      <c r="C382" s="74"/>
    </row>
    <row r="383" spans="2:3" ht="15.75" customHeight="1">
      <c r="B383" s="74"/>
      <c r="C383" s="74"/>
    </row>
    <row r="384" spans="2:3" ht="15.75" customHeight="1">
      <c r="B384" s="74"/>
      <c r="C384" s="74"/>
    </row>
    <row r="385" spans="2:3" ht="15.75" customHeight="1">
      <c r="B385" s="74"/>
      <c r="C385" s="74"/>
    </row>
    <row r="386" spans="2:3" ht="15.75" customHeight="1">
      <c r="B386" s="74"/>
      <c r="C386" s="74"/>
    </row>
    <row r="387" spans="2:3" ht="15.75" customHeight="1">
      <c r="B387" s="74"/>
      <c r="C387" s="74"/>
    </row>
    <row r="388" spans="2:3" ht="15.75" customHeight="1">
      <c r="B388" s="74"/>
      <c r="C388" s="74"/>
    </row>
    <row r="389" spans="2:3" ht="15.75" customHeight="1">
      <c r="B389" s="74"/>
      <c r="C389" s="74"/>
    </row>
    <row r="390" spans="2:3" ht="15.75" customHeight="1">
      <c r="B390" s="74"/>
      <c r="C390" s="74"/>
    </row>
    <row r="391" spans="2:3" ht="15.75" customHeight="1">
      <c r="B391" s="74"/>
      <c r="C391" s="74"/>
    </row>
    <row r="392" spans="2:3" ht="15.75" customHeight="1">
      <c r="B392" s="74"/>
      <c r="C392" s="74"/>
    </row>
    <row r="393" spans="2:3" ht="15.75" customHeight="1">
      <c r="B393" s="74"/>
      <c r="C393" s="74"/>
    </row>
    <row r="394" spans="2:3" ht="15.75" customHeight="1">
      <c r="B394" s="74"/>
      <c r="C394" s="74"/>
    </row>
    <row r="395" spans="2:3" ht="15.75" customHeight="1">
      <c r="B395" s="74"/>
      <c r="C395" s="74"/>
    </row>
    <row r="396" spans="2:3" ht="15.75" customHeight="1">
      <c r="B396" s="74"/>
      <c r="C396" s="74"/>
    </row>
    <row r="397" spans="2:3" ht="15.75" customHeight="1">
      <c r="B397" s="74"/>
      <c r="C397" s="74"/>
    </row>
    <row r="398" spans="2:3" ht="15.75" customHeight="1">
      <c r="B398" s="74"/>
      <c r="C398" s="74"/>
    </row>
    <row r="399" spans="2:3" ht="15.75" customHeight="1">
      <c r="B399" s="74"/>
      <c r="C399" s="74"/>
    </row>
    <row r="400" spans="2:3" ht="15.75" customHeight="1">
      <c r="B400" s="74"/>
      <c r="C400" s="74"/>
    </row>
    <row r="401" spans="2:3" ht="15.75" customHeight="1">
      <c r="B401" s="74"/>
      <c r="C401" s="74"/>
    </row>
    <row r="402" spans="2:3" ht="15.75" customHeight="1">
      <c r="B402" s="74"/>
      <c r="C402" s="74"/>
    </row>
    <row r="403" spans="2:3" ht="15.75" customHeight="1">
      <c r="B403" s="74"/>
      <c r="C403" s="74"/>
    </row>
    <row r="404" spans="2:3" ht="15.75" customHeight="1">
      <c r="B404" s="74"/>
      <c r="C404" s="74"/>
    </row>
    <row r="405" spans="2:3" ht="15.75" customHeight="1">
      <c r="B405" s="74"/>
      <c r="C405" s="74"/>
    </row>
    <row r="406" spans="2:3" ht="15.75" customHeight="1">
      <c r="B406" s="74"/>
      <c r="C406" s="74"/>
    </row>
    <row r="407" spans="2:3" ht="15.75" customHeight="1">
      <c r="B407" s="74"/>
      <c r="C407" s="74"/>
    </row>
    <row r="408" spans="2:3" ht="15.75" customHeight="1">
      <c r="B408" s="74"/>
      <c r="C408" s="74"/>
    </row>
    <row r="409" spans="2:3" ht="15.75" customHeight="1">
      <c r="B409" s="74"/>
      <c r="C409" s="74"/>
    </row>
    <row r="410" spans="2:3" ht="15.75" customHeight="1">
      <c r="B410" s="74"/>
      <c r="C410" s="74"/>
    </row>
    <row r="411" spans="2:3" ht="15.75" customHeight="1">
      <c r="B411" s="74"/>
      <c r="C411" s="74"/>
    </row>
    <row r="412" spans="2:3" ht="15.75" customHeight="1">
      <c r="B412" s="74"/>
      <c r="C412" s="74"/>
    </row>
    <row r="413" spans="2:3" ht="15.75" customHeight="1">
      <c r="B413" s="74"/>
      <c r="C413" s="74"/>
    </row>
    <row r="414" spans="2:3" ht="15.75" customHeight="1">
      <c r="B414" s="74"/>
      <c r="C414" s="74"/>
    </row>
    <row r="415" spans="2:3" ht="15.75" customHeight="1">
      <c r="B415" s="74"/>
      <c r="C415" s="74"/>
    </row>
    <row r="416" spans="2:3" ht="15.75" customHeight="1">
      <c r="B416" s="74"/>
      <c r="C416" s="74"/>
    </row>
    <row r="417" spans="2:3" ht="15.75" customHeight="1">
      <c r="B417" s="74"/>
      <c r="C417" s="74"/>
    </row>
    <row r="418" spans="2:3" ht="15.75" customHeight="1">
      <c r="B418" s="74"/>
      <c r="C418" s="74"/>
    </row>
    <row r="419" spans="2:3" ht="15.75" customHeight="1">
      <c r="B419" s="74"/>
      <c r="C419" s="74"/>
    </row>
    <row r="420" spans="2:3" ht="15.75" customHeight="1">
      <c r="B420" s="74"/>
      <c r="C420" s="74"/>
    </row>
    <row r="421" spans="2:3" ht="15.75" customHeight="1">
      <c r="B421" s="74"/>
      <c r="C421" s="74"/>
    </row>
    <row r="422" spans="2:3" ht="15.75" customHeight="1">
      <c r="B422" s="74"/>
      <c r="C422" s="74"/>
    </row>
    <row r="423" spans="2:3" ht="15.75" customHeight="1">
      <c r="B423" s="74"/>
      <c r="C423" s="74"/>
    </row>
    <row r="424" spans="2:3" ht="15.75" customHeight="1">
      <c r="B424" s="74"/>
      <c r="C424" s="74"/>
    </row>
    <row r="425" spans="2:3" ht="15.75" customHeight="1">
      <c r="B425" s="74"/>
      <c r="C425" s="74"/>
    </row>
    <row r="426" spans="2:3" ht="15.75" customHeight="1">
      <c r="B426" s="74"/>
      <c r="C426" s="74"/>
    </row>
    <row r="427" spans="2:3" ht="15.75" customHeight="1">
      <c r="B427" s="74"/>
      <c r="C427" s="74"/>
    </row>
    <row r="428" spans="2:3" ht="15.75" customHeight="1">
      <c r="B428" s="74"/>
      <c r="C428" s="74"/>
    </row>
    <row r="429" spans="2:3" ht="15.75" customHeight="1">
      <c r="B429" s="74"/>
      <c r="C429" s="74"/>
    </row>
    <row r="430" spans="2:3" ht="15.75" customHeight="1">
      <c r="B430" s="74"/>
      <c r="C430" s="74"/>
    </row>
    <row r="431" spans="2:3" ht="15.75" customHeight="1">
      <c r="B431" s="74"/>
      <c r="C431" s="74"/>
    </row>
    <row r="432" spans="2:3" ht="15.75" customHeight="1">
      <c r="B432" s="74"/>
      <c r="C432" s="74"/>
    </row>
    <row r="433" spans="2:3" ht="15.75" customHeight="1">
      <c r="B433" s="74"/>
      <c r="C433" s="74"/>
    </row>
    <row r="434" spans="2:3" ht="15.75" customHeight="1">
      <c r="B434" s="74"/>
      <c r="C434" s="74"/>
    </row>
    <row r="435" spans="2:3" ht="15.75" customHeight="1">
      <c r="B435" s="74"/>
      <c r="C435" s="74"/>
    </row>
    <row r="436" spans="2:3" ht="15.75" customHeight="1">
      <c r="B436" s="74"/>
      <c r="C436" s="74"/>
    </row>
    <row r="437" spans="2:3" ht="15.75" customHeight="1">
      <c r="B437" s="74"/>
      <c r="C437" s="74"/>
    </row>
    <row r="438" spans="2:3" ht="15.75" customHeight="1">
      <c r="B438" s="74"/>
      <c r="C438" s="74"/>
    </row>
    <row r="439" spans="2:3" ht="15.75" customHeight="1">
      <c r="B439" s="74"/>
      <c r="C439" s="74"/>
    </row>
    <row r="440" spans="2:3" ht="15.75" customHeight="1">
      <c r="B440" s="74"/>
      <c r="C440" s="74"/>
    </row>
    <row r="441" spans="2:3" ht="15.75" customHeight="1">
      <c r="B441" s="74"/>
      <c r="C441" s="74"/>
    </row>
    <row r="442" spans="2:3" ht="15.75" customHeight="1">
      <c r="B442" s="74"/>
      <c r="C442" s="74"/>
    </row>
    <row r="443" spans="2:3" ht="15.75" customHeight="1">
      <c r="B443" s="74"/>
      <c r="C443" s="74"/>
    </row>
    <row r="444" spans="2:3" ht="15.75" customHeight="1">
      <c r="B444" s="74"/>
      <c r="C444" s="74"/>
    </row>
    <row r="445" spans="2:3" ht="15.75" customHeight="1">
      <c r="B445" s="74"/>
      <c r="C445" s="74"/>
    </row>
    <row r="446" spans="2:3" ht="15.75" customHeight="1">
      <c r="B446" s="74"/>
      <c r="C446" s="74"/>
    </row>
    <row r="447" spans="2:3" ht="15.75" customHeight="1">
      <c r="B447" s="74"/>
      <c r="C447" s="74"/>
    </row>
    <row r="448" spans="2:3" ht="15.75" customHeight="1">
      <c r="B448" s="74"/>
      <c r="C448" s="74"/>
    </row>
    <row r="449" spans="2:3" ht="15.75" customHeight="1">
      <c r="B449" s="74"/>
      <c r="C449" s="74"/>
    </row>
    <row r="450" spans="2:3" ht="15.75" customHeight="1">
      <c r="B450" s="74"/>
      <c r="C450" s="74"/>
    </row>
    <row r="451" spans="2:3" ht="15.75" customHeight="1">
      <c r="B451" s="74"/>
      <c r="C451" s="74"/>
    </row>
    <row r="452" spans="2:3" ht="15.75" customHeight="1">
      <c r="B452" s="74"/>
      <c r="C452" s="74"/>
    </row>
    <row r="453" spans="2:3" ht="15.75" customHeight="1">
      <c r="B453" s="74"/>
      <c r="C453" s="74"/>
    </row>
    <row r="454" spans="2:3" ht="15.75" customHeight="1">
      <c r="B454" s="74"/>
      <c r="C454" s="74"/>
    </row>
    <row r="455" spans="2:3" ht="15.75" customHeight="1">
      <c r="B455" s="74"/>
      <c r="C455" s="74"/>
    </row>
    <row r="456" spans="2:3" ht="15.75" customHeight="1">
      <c r="B456" s="74"/>
      <c r="C456" s="74"/>
    </row>
    <row r="457" spans="2:3" ht="15.75" customHeight="1">
      <c r="B457" s="74"/>
      <c r="C457" s="74"/>
    </row>
    <row r="458" spans="2:3" ht="15.75" customHeight="1">
      <c r="B458" s="74"/>
      <c r="C458" s="74"/>
    </row>
    <row r="459" spans="2:3" ht="15.75" customHeight="1">
      <c r="B459" s="74"/>
      <c r="C459" s="74"/>
    </row>
    <row r="460" spans="2:3" ht="15.75" customHeight="1">
      <c r="B460" s="74"/>
      <c r="C460" s="74"/>
    </row>
    <row r="461" spans="2:3" ht="15.75" customHeight="1">
      <c r="B461" s="74"/>
      <c r="C461" s="74"/>
    </row>
    <row r="462" spans="2:3" ht="15.75" customHeight="1">
      <c r="B462" s="74"/>
      <c r="C462" s="74"/>
    </row>
    <row r="463" spans="2:3" ht="15.75" customHeight="1">
      <c r="B463" s="74"/>
      <c r="C463" s="74"/>
    </row>
    <row r="464" spans="2:3" ht="15.75" customHeight="1">
      <c r="B464" s="74"/>
      <c r="C464" s="74"/>
    </row>
    <row r="465" spans="2:3" ht="15.75" customHeight="1">
      <c r="B465" s="74"/>
      <c r="C465" s="74"/>
    </row>
    <row r="466" spans="2:3" ht="15.75" customHeight="1">
      <c r="B466" s="74"/>
      <c r="C466" s="74"/>
    </row>
    <row r="467" spans="2:3" ht="15.75" customHeight="1">
      <c r="B467" s="74"/>
      <c r="C467" s="74"/>
    </row>
    <row r="468" spans="2:3" ht="15.75" customHeight="1">
      <c r="B468" s="74"/>
      <c r="C468" s="74"/>
    </row>
    <row r="469" spans="2:3" ht="15.75" customHeight="1">
      <c r="B469" s="74"/>
      <c r="C469" s="74"/>
    </row>
    <row r="470" spans="2:3" ht="15.75" customHeight="1">
      <c r="B470" s="74"/>
      <c r="C470" s="74"/>
    </row>
    <row r="471" spans="2:3" ht="15.75" customHeight="1">
      <c r="B471" s="74"/>
      <c r="C471" s="74"/>
    </row>
    <row r="472" spans="2:3" ht="15.75" customHeight="1">
      <c r="B472" s="74"/>
      <c r="C472" s="74"/>
    </row>
    <row r="473" spans="2:3" ht="15.75" customHeight="1">
      <c r="B473" s="74"/>
      <c r="C473" s="74"/>
    </row>
    <row r="474" spans="2:3" ht="15.75" customHeight="1">
      <c r="B474" s="74"/>
      <c r="C474" s="74"/>
    </row>
    <row r="475" spans="2:3" ht="15.75" customHeight="1">
      <c r="B475" s="74"/>
      <c r="C475" s="74"/>
    </row>
    <row r="476" spans="2:3" ht="15.75" customHeight="1">
      <c r="B476" s="74"/>
      <c r="C476" s="74"/>
    </row>
    <row r="477" spans="2:3" ht="15.75" customHeight="1">
      <c r="B477" s="74"/>
      <c r="C477" s="74"/>
    </row>
    <row r="478" spans="2:3" ht="15.75" customHeight="1">
      <c r="B478" s="74"/>
      <c r="C478" s="74"/>
    </row>
    <row r="479" spans="2:3" ht="15.75" customHeight="1">
      <c r="B479" s="74"/>
      <c r="C479" s="74"/>
    </row>
    <row r="480" spans="2:3" ht="15.75" customHeight="1">
      <c r="B480" s="74"/>
      <c r="C480" s="74"/>
    </row>
    <row r="481" spans="2:3" ht="15.75" customHeight="1">
      <c r="B481" s="74"/>
      <c r="C481" s="74"/>
    </row>
    <row r="482" spans="2:3" ht="15.75" customHeight="1">
      <c r="B482" s="74"/>
      <c r="C482" s="74"/>
    </row>
    <row r="483" spans="2:3" ht="15.75" customHeight="1">
      <c r="B483" s="74"/>
      <c r="C483" s="74"/>
    </row>
    <row r="484" spans="2:3" ht="15.75" customHeight="1">
      <c r="B484" s="74"/>
      <c r="C484" s="74"/>
    </row>
    <row r="485" spans="2:3" ht="15.75" customHeight="1">
      <c r="B485" s="74"/>
      <c r="C485" s="74"/>
    </row>
    <row r="486" spans="2:3" ht="15.75" customHeight="1">
      <c r="B486" s="74"/>
      <c r="C486" s="74"/>
    </row>
    <row r="487" spans="2:3" ht="15.75" customHeight="1">
      <c r="B487" s="74"/>
      <c r="C487" s="74"/>
    </row>
    <row r="488" spans="2:3" ht="15.75" customHeight="1">
      <c r="B488" s="74"/>
      <c r="C488" s="74"/>
    </row>
    <row r="489" spans="2:3" ht="15.75" customHeight="1">
      <c r="B489" s="74"/>
      <c r="C489" s="74"/>
    </row>
    <row r="490" spans="2:3" ht="15.75" customHeight="1">
      <c r="B490" s="74"/>
      <c r="C490" s="74"/>
    </row>
    <row r="491" spans="2:3" ht="15.75" customHeight="1">
      <c r="B491" s="74"/>
      <c r="C491" s="74"/>
    </row>
    <row r="492" spans="2:3" ht="15.75" customHeight="1">
      <c r="B492" s="74"/>
      <c r="C492" s="74"/>
    </row>
    <row r="493" spans="2:3" ht="15.75" customHeight="1">
      <c r="B493" s="74"/>
      <c r="C493" s="74"/>
    </row>
    <row r="494" spans="2:3" ht="15.75" customHeight="1">
      <c r="B494" s="74"/>
      <c r="C494" s="74"/>
    </row>
    <row r="495" spans="2:3" ht="15.75" customHeight="1">
      <c r="B495" s="74"/>
      <c r="C495" s="74"/>
    </row>
    <row r="496" spans="2:3" ht="15.75" customHeight="1">
      <c r="B496" s="74"/>
      <c r="C496" s="74"/>
    </row>
    <row r="497" spans="2:3" ht="15.75" customHeight="1">
      <c r="B497" s="74"/>
      <c r="C497" s="74"/>
    </row>
    <row r="498" spans="2:3" ht="15.75" customHeight="1">
      <c r="B498" s="74"/>
      <c r="C498" s="74"/>
    </row>
    <row r="499" spans="2:3" ht="15.75" customHeight="1">
      <c r="B499" s="74"/>
      <c r="C499" s="74"/>
    </row>
    <row r="500" spans="2:3" ht="15.75" customHeight="1">
      <c r="B500" s="74"/>
      <c r="C500" s="74"/>
    </row>
    <row r="501" spans="2:3" ht="15.75" customHeight="1">
      <c r="B501" s="74"/>
      <c r="C501" s="74"/>
    </row>
    <row r="502" spans="2:3" ht="15.75" customHeight="1">
      <c r="B502" s="74"/>
      <c r="C502" s="74"/>
    </row>
    <row r="503" spans="2:3" ht="15.75" customHeight="1">
      <c r="B503" s="74"/>
      <c r="C503" s="74"/>
    </row>
    <row r="504" spans="2:3" ht="15.75" customHeight="1">
      <c r="B504" s="74"/>
      <c r="C504" s="74"/>
    </row>
    <row r="505" spans="2:3" ht="15.75" customHeight="1">
      <c r="B505" s="74"/>
      <c r="C505" s="74"/>
    </row>
    <row r="506" spans="2:3" ht="15.75" customHeight="1">
      <c r="B506" s="74"/>
      <c r="C506" s="74"/>
    </row>
    <row r="507" spans="2:3" ht="15.75" customHeight="1">
      <c r="B507" s="74"/>
      <c r="C507" s="74"/>
    </row>
    <row r="508" spans="2:3" ht="15.75" customHeight="1">
      <c r="B508" s="74"/>
      <c r="C508" s="74"/>
    </row>
    <row r="509" spans="2:3" ht="15.75" customHeight="1">
      <c r="B509" s="74"/>
      <c r="C509" s="74"/>
    </row>
    <row r="510" spans="2:3" ht="15.75" customHeight="1">
      <c r="B510" s="74"/>
      <c r="C510" s="74"/>
    </row>
    <row r="511" spans="2:3" ht="15.75" customHeight="1">
      <c r="B511" s="74"/>
      <c r="C511" s="74"/>
    </row>
    <row r="512" spans="2:3" ht="15.75" customHeight="1">
      <c r="B512" s="74"/>
      <c r="C512" s="74"/>
    </row>
    <row r="513" spans="2:3" ht="15.75" customHeight="1">
      <c r="B513" s="74"/>
      <c r="C513" s="74"/>
    </row>
    <row r="514" spans="2:3" ht="15.75" customHeight="1">
      <c r="B514" s="74"/>
      <c r="C514" s="74"/>
    </row>
    <row r="515" spans="2:3" ht="15.75" customHeight="1">
      <c r="B515" s="74"/>
      <c r="C515" s="74"/>
    </row>
    <row r="516" spans="2:3" ht="15.75" customHeight="1">
      <c r="B516" s="74"/>
      <c r="C516" s="74"/>
    </row>
    <row r="517" spans="2:3" ht="15.75" customHeight="1">
      <c r="B517" s="74"/>
      <c r="C517" s="74"/>
    </row>
    <row r="518" spans="2:3" ht="15.75" customHeight="1">
      <c r="B518" s="74"/>
      <c r="C518" s="74"/>
    </row>
    <row r="519" spans="2:3" ht="15.75" customHeight="1">
      <c r="B519" s="74"/>
      <c r="C519" s="74"/>
    </row>
    <row r="520" spans="2:3" ht="15.75" customHeight="1">
      <c r="B520" s="74"/>
      <c r="C520" s="74"/>
    </row>
    <row r="521" spans="2:3" ht="15.75" customHeight="1">
      <c r="B521" s="74"/>
      <c r="C521" s="74"/>
    </row>
    <row r="522" spans="2:3" ht="15.75" customHeight="1">
      <c r="B522" s="74"/>
      <c r="C522" s="74"/>
    </row>
    <row r="523" spans="2:3" ht="15.75" customHeight="1">
      <c r="B523" s="74"/>
      <c r="C523" s="74"/>
    </row>
    <row r="524" spans="2:3" ht="15.75" customHeight="1">
      <c r="B524" s="74"/>
      <c r="C524" s="74"/>
    </row>
    <row r="525" spans="2:3" ht="15.75" customHeight="1">
      <c r="B525" s="74"/>
      <c r="C525" s="74"/>
    </row>
    <row r="526" spans="2:3" ht="15.75" customHeight="1">
      <c r="B526" s="74"/>
      <c r="C526" s="74"/>
    </row>
    <row r="527" spans="2:3" ht="15.75" customHeight="1">
      <c r="B527" s="74"/>
      <c r="C527" s="74"/>
    </row>
    <row r="528" spans="2:3" ht="15.75" customHeight="1">
      <c r="B528" s="74"/>
      <c r="C528" s="74"/>
    </row>
    <row r="529" spans="2:3" ht="15.75" customHeight="1">
      <c r="B529" s="74"/>
      <c r="C529" s="74"/>
    </row>
    <row r="530" spans="2:3" ht="15.75" customHeight="1">
      <c r="B530" s="74"/>
      <c r="C530" s="74"/>
    </row>
    <row r="531" spans="2:3" ht="15.75" customHeight="1">
      <c r="B531" s="74"/>
      <c r="C531" s="74"/>
    </row>
    <row r="532" spans="2:3" ht="15.75" customHeight="1">
      <c r="B532" s="74"/>
      <c r="C532" s="74"/>
    </row>
    <row r="533" spans="2:3" ht="15.75" customHeight="1">
      <c r="B533" s="74"/>
      <c r="C533" s="74"/>
    </row>
    <row r="534" spans="2:3" ht="15.75" customHeight="1">
      <c r="B534" s="74"/>
      <c r="C534" s="74"/>
    </row>
    <row r="535" spans="2:3" ht="15.75" customHeight="1">
      <c r="B535" s="74"/>
      <c r="C535" s="74"/>
    </row>
    <row r="536" spans="2:3" ht="15.75" customHeight="1">
      <c r="B536" s="74"/>
      <c r="C536" s="74"/>
    </row>
    <row r="537" spans="2:3" ht="15.75" customHeight="1">
      <c r="B537" s="74"/>
      <c r="C537" s="74"/>
    </row>
    <row r="538" spans="2:3" ht="15.75" customHeight="1">
      <c r="B538" s="74"/>
      <c r="C538" s="74"/>
    </row>
    <row r="539" spans="2:3" ht="15.75" customHeight="1">
      <c r="B539" s="74"/>
      <c r="C539" s="74"/>
    </row>
    <row r="540" spans="2:3" ht="15.75" customHeight="1">
      <c r="B540" s="74"/>
      <c r="C540" s="74"/>
    </row>
    <row r="541" spans="2:3" ht="15.75" customHeight="1">
      <c r="B541" s="74"/>
      <c r="C541" s="74"/>
    </row>
    <row r="542" spans="2:3" ht="15.75" customHeight="1">
      <c r="B542" s="74"/>
      <c r="C542" s="74"/>
    </row>
    <row r="543" spans="2:3" ht="15.75" customHeight="1">
      <c r="B543" s="74"/>
      <c r="C543" s="74"/>
    </row>
    <row r="544" spans="2:3" ht="15.75" customHeight="1">
      <c r="B544" s="74"/>
      <c r="C544" s="74"/>
    </row>
    <row r="545" spans="2:3" ht="15.75" customHeight="1">
      <c r="B545" s="74"/>
      <c r="C545" s="74"/>
    </row>
    <row r="546" spans="2:3" ht="15.75" customHeight="1">
      <c r="B546" s="74"/>
      <c r="C546" s="74"/>
    </row>
    <row r="547" spans="2:3" ht="15.75" customHeight="1">
      <c r="B547" s="74"/>
      <c r="C547" s="74"/>
    </row>
    <row r="548" spans="2:3" ht="15.75" customHeight="1">
      <c r="B548" s="74"/>
      <c r="C548" s="74"/>
    </row>
    <row r="549" spans="2:3" ht="15.75" customHeight="1">
      <c r="B549" s="74"/>
      <c r="C549" s="74"/>
    </row>
    <row r="550" spans="2:3" ht="15.75" customHeight="1">
      <c r="B550" s="74"/>
      <c r="C550" s="74"/>
    </row>
    <row r="551" spans="2:3" ht="15.75" customHeight="1">
      <c r="B551" s="74"/>
      <c r="C551" s="74"/>
    </row>
    <row r="552" spans="2:3" ht="15.75" customHeight="1">
      <c r="B552" s="74"/>
      <c r="C552" s="74"/>
    </row>
    <row r="553" spans="2:3" ht="15.75" customHeight="1">
      <c r="B553" s="74"/>
      <c r="C553" s="74"/>
    </row>
    <row r="554" spans="2:3" ht="15.75" customHeight="1">
      <c r="B554" s="74"/>
      <c r="C554" s="74"/>
    </row>
    <row r="555" spans="2:3" ht="15.75" customHeight="1">
      <c r="B555" s="74"/>
      <c r="C555" s="74"/>
    </row>
    <row r="556" spans="2:3" ht="15.75" customHeight="1">
      <c r="B556" s="74"/>
      <c r="C556" s="74"/>
    </row>
    <row r="557" spans="2:3" ht="15.75" customHeight="1">
      <c r="B557" s="74"/>
      <c r="C557" s="74"/>
    </row>
    <row r="558" spans="2:3" ht="15.75" customHeight="1">
      <c r="B558" s="74"/>
      <c r="C558" s="74"/>
    </row>
    <row r="559" spans="2:3" ht="15.75" customHeight="1">
      <c r="B559" s="74"/>
      <c r="C559" s="74"/>
    </row>
    <row r="560" spans="2:3" ht="15.75" customHeight="1">
      <c r="B560" s="74"/>
      <c r="C560" s="74"/>
    </row>
    <row r="561" spans="2:3" ht="15.75" customHeight="1">
      <c r="B561" s="74"/>
      <c r="C561" s="74"/>
    </row>
    <row r="562" spans="2:3" ht="15.75" customHeight="1">
      <c r="B562" s="74"/>
      <c r="C562" s="74"/>
    </row>
    <row r="563" spans="2:3" ht="15.75" customHeight="1">
      <c r="B563" s="74"/>
      <c r="C563" s="74"/>
    </row>
    <row r="564" spans="2:3" ht="15.75" customHeight="1">
      <c r="B564" s="74"/>
      <c r="C564" s="74"/>
    </row>
    <row r="565" spans="2:3" ht="15.75" customHeight="1">
      <c r="B565" s="74"/>
      <c r="C565" s="74"/>
    </row>
    <row r="566" spans="2:3" ht="15.75" customHeight="1">
      <c r="B566" s="74"/>
      <c r="C566" s="74"/>
    </row>
    <row r="567" spans="2:3" ht="15.75" customHeight="1">
      <c r="B567" s="74"/>
      <c r="C567" s="74"/>
    </row>
    <row r="568" spans="2:3" ht="15.75" customHeight="1">
      <c r="B568" s="74"/>
      <c r="C568" s="74"/>
    </row>
    <row r="569" spans="2:3" ht="15.75" customHeight="1">
      <c r="B569" s="74"/>
      <c r="C569" s="74"/>
    </row>
    <row r="570" spans="2:3" ht="15.75" customHeight="1">
      <c r="B570" s="74"/>
      <c r="C570" s="74"/>
    </row>
    <row r="571" spans="2:3" ht="15.75" customHeight="1">
      <c r="B571" s="74"/>
      <c r="C571" s="74"/>
    </row>
    <row r="572" spans="2:3" ht="15.75" customHeight="1">
      <c r="B572" s="74"/>
      <c r="C572" s="74"/>
    </row>
    <row r="573" spans="2:3" ht="15.75" customHeight="1">
      <c r="B573" s="74"/>
      <c r="C573" s="74"/>
    </row>
    <row r="574" spans="2:3" ht="15.75" customHeight="1">
      <c r="B574" s="74"/>
      <c r="C574" s="74"/>
    </row>
    <row r="575" spans="2:3" ht="15.75" customHeight="1">
      <c r="B575" s="74"/>
      <c r="C575" s="74"/>
    </row>
    <row r="576" spans="2:3" ht="15.75" customHeight="1">
      <c r="B576" s="74"/>
      <c r="C576" s="74"/>
    </row>
    <row r="577" spans="2:3" ht="15.75" customHeight="1">
      <c r="B577" s="74"/>
      <c r="C577" s="74"/>
    </row>
    <row r="578" spans="2:3" ht="15.75" customHeight="1">
      <c r="B578" s="74"/>
      <c r="C578" s="74"/>
    </row>
    <row r="579" spans="2:3" ht="15.75" customHeight="1">
      <c r="B579" s="74"/>
      <c r="C579" s="74"/>
    </row>
    <row r="580" spans="2:3" ht="15.75" customHeight="1">
      <c r="B580" s="74"/>
      <c r="C580" s="74"/>
    </row>
    <row r="581" spans="2:3" ht="15.75" customHeight="1">
      <c r="B581" s="74"/>
      <c r="C581" s="74"/>
    </row>
    <row r="582" spans="2:3" ht="15.75" customHeight="1">
      <c r="B582" s="74"/>
      <c r="C582" s="74"/>
    </row>
    <row r="583" spans="2:3" ht="15.75" customHeight="1">
      <c r="B583" s="74"/>
      <c r="C583" s="74"/>
    </row>
    <row r="584" spans="2:3" ht="15.75" customHeight="1">
      <c r="B584" s="74"/>
      <c r="C584" s="74"/>
    </row>
    <row r="585" spans="2:3" ht="15.75" customHeight="1">
      <c r="B585" s="74"/>
      <c r="C585" s="74"/>
    </row>
    <row r="586" spans="2:3" ht="15.75" customHeight="1">
      <c r="B586" s="74"/>
      <c r="C586" s="74"/>
    </row>
    <row r="587" spans="2:3" ht="15.75" customHeight="1">
      <c r="B587" s="74"/>
      <c r="C587" s="74"/>
    </row>
    <row r="588" spans="2:3" ht="15.75" customHeight="1">
      <c r="B588" s="74"/>
      <c r="C588" s="74"/>
    </row>
    <row r="589" spans="2:3" ht="15.75" customHeight="1">
      <c r="B589" s="74"/>
      <c r="C589" s="74"/>
    </row>
    <row r="590" spans="2:3" ht="15.75" customHeight="1">
      <c r="B590" s="74"/>
      <c r="C590" s="74"/>
    </row>
    <row r="591" spans="2:3" ht="15.75" customHeight="1">
      <c r="B591" s="74"/>
      <c r="C591" s="74"/>
    </row>
    <row r="592" spans="2:3" ht="15.75" customHeight="1">
      <c r="B592" s="74"/>
      <c r="C592" s="74"/>
    </row>
    <row r="593" spans="2:3" ht="15.75" customHeight="1">
      <c r="B593" s="74"/>
      <c r="C593" s="74"/>
    </row>
    <row r="594" spans="2:3" ht="15.75" customHeight="1">
      <c r="B594" s="74"/>
      <c r="C594" s="74"/>
    </row>
    <row r="595" spans="2:3" ht="15.75" customHeight="1">
      <c r="B595" s="74"/>
      <c r="C595" s="74"/>
    </row>
    <row r="596" spans="2:3" ht="15.75" customHeight="1">
      <c r="B596" s="74"/>
      <c r="C596" s="74"/>
    </row>
    <row r="597" spans="2:3" ht="15.75" customHeight="1">
      <c r="B597" s="74"/>
      <c r="C597" s="74"/>
    </row>
    <row r="598" spans="2:3" ht="15.75" customHeight="1">
      <c r="B598" s="74"/>
      <c r="C598" s="74"/>
    </row>
    <row r="599" spans="2:3" ht="15.75" customHeight="1">
      <c r="B599" s="74"/>
      <c r="C599" s="74"/>
    </row>
    <row r="600" spans="2:3" ht="15.75" customHeight="1">
      <c r="B600" s="74"/>
      <c r="C600" s="74"/>
    </row>
    <row r="601" spans="2:3" ht="15.75" customHeight="1">
      <c r="B601" s="74"/>
      <c r="C601" s="74"/>
    </row>
    <row r="602" spans="2:3" ht="15.75" customHeight="1">
      <c r="B602" s="74"/>
      <c r="C602" s="74"/>
    </row>
    <row r="603" spans="2:3" ht="15.75" customHeight="1">
      <c r="B603" s="74"/>
      <c r="C603" s="74"/>
    </row>
    <row r="604" spans="2:3" ht="15.75" customHeight="1">
      <c r="B604" s="74"/>
      <c r="C604" s="74"/>
    </row>
    <row r="605" spans="2:3" ht="15.75" customHeight="1">
      <c r="B605" s="74"/>
      <c r="C605" s="74"/>
    </row>
    <row r="606" spans="2:3" ht="15.75" customHeight="1">
      <c r="B606" s="74"/>
      <c r="C606" s="74"/>
    </row>
    <row r="607" spans="2:3" ht="15.75" customHeight="1">
      <c r="B607" s="74"/>
      <c r="C607" s="74"/>
    </row>
    <row r="608" spans="2:3" ht="15.75" customHeight="1">
      <c r="B608" s="74"/>
      <c r="C608" s="74"/>
    </row>
    <row r="609" spans="2:3" ht="15.75" customHeight="1">
      <c r="B609" s="74"/>
      <c r="C609" s="74"/>
    </row>
    <row r="610" spans="2:3" ht="15.75" customHeight="1">
      <c r="B610" s="74"/>
      <c r="C610" s="74"/>
    </row>
    <row r="611" spans="2:3" ht="15.75" customHeight="1">
      <c r="B611" s="74"/>
      <c r="C611" s="74"/>
    </row>
    <row r="612" spans="2:3" ht="15.75" customHeight="1">
      <c r="B612" s="74"/>
      <c r="C612" s="74"/>
    </row>
    <row r="613" spans="2:3" ht="15.75" customHeight="1">
      <c r="B613" s="74"/>
      <c r="C613" s="74"/>
    </row>
    <row r="614" spans="2:3" ht="15.75" customHeight="1">
      <c r="B614" s="74"/>
      <c r="C614" s="74"/>
    </row>
    <row r="615" spans="2:3" ht="15.75" customHeight="1">
      <c r="B615" s="74"/>
      <c r="C615" s="74"/>
    </row>
    <row r="616" spans="2:3" ht="15.75" customHeight="1">
      <c r="B616" s="74"/>
      <c r="C616" s="74"/>
    </row>
    <row r="617" spans="2:3" ht="15.75" customHeight="1">
      <c r="B617" s="74"/>
      <c r="C617" s="74"/>
    </row>
    <row r="618" spans="2:3" ht="15.75" customHeight="1">
      <c r="B618" s="74"/>
      <c r="C618" s="74"/>
    </row>
    <row r="619" spans="2:3" ht="15.75" customHeight="1">
      <c r="B619" s="74"/>
      <c r="C619" s="74"/>
    </row>
    <row r="620" spans="2:3" ht="15.75" customHeight="1">
      <c r="B620" s="74"/>
      <c r="C620" s="74"/>
    </row>
    <row r="621" spans="2:3" ht="15.75" customHeight="1">
      <c r="B621" s="74"/>
      <c r="C621" s="74"/>
    </row>
    <row r="622" spans="2:3" ht="15.75" customHeight="1">
      <c r="B622" s="74"/>
      <c r="C622" s="74"/>
    </row>
    <row r="623" spans="2:3" ht="15.75" customHeight="1">
      <c r="B623" s="74"/>
      <c r="C623" s="74"/>
    </row>
    <row r="624" spans="2:3" ht="15.75" customHeight="1">
      <c r="B624" s="74"/>
      <c r="C624" s="74"/>
    </row>
    <row r="625" spans="2:3" ht="15.75" customHeight="1">
      <c r="B625" s="74"/>
      <c r="C625" s="74"/>
    </row>
    <row r="626" spans="2:3" ht="15.75" customHeight="1">
      <c r="B626" s="74"/>
      <c r="C626" s="74"/>
    </row>
    <row r="627" spans="2:3" ht="15.75" customHeight="1">
      <c r="B627" s="74"/>
      <c r="C627" s="74"/>
    </row>
    <row r="628" spans="2:3" ht="15.75" customHeight="1">
      <c r="B628" s="74"/>
      <c r="C628" s="74"/>
    </row>
    <row r="629" spans="2:3" ht="15.75" customHeight="1">
      <c r="B629" s="74"/>
      <c r="C629" s="74"/>
    </row>
    <row r="630" spans="2:3" ht="15.75" customHeight="1">
      <c r="B630" s="74"/>
      <c r="C630" s="74"/>
    </row>
    <row r="631" spans="2:3" ht="15.75" customHeight="1">
      <c r="B631" s="74"/>
      <c r="C631" s="74"/>
    </row>
    <row r="632" spans="2:3" ht="15.75" customHeight="1">
      <c r="B632" s="74"/>
      <c r="C632" s="74"/>
    </row>
    <row r="633" spans="2:3" ht="15.75" customHeight="1">
      <c r="B633" s="74"/>
      <c r="C633" s="74"/>
    </row>
    <row r="634" spans="2:3" ht="15.75" customHeight="1">
      <c r="B634" s="74"/>
      <c r="C634" s="74"/>
    </row>
    <row r="635" spans="2:3" ht="15.75" customHeight="1">
      <c r="B635" s="74"/>
      <c r="C635" s="74"/>
    </row>
    <row r="636" spans="2:3" ht="15.75" customHeight="1">
      <c r="B636" s="74"/>
      <c r="C636" s="74"/>
    </row>
    <row r="637" spans="2:3" ht="15.75" customHeight="1">
      <c r="B637" s="74"/>
      <c r="C637" s="74"/>
    </row>
    <row r="638" spans="2:3" ht="15.75" customHeight="1">
      <c r="B638" s="74"/>
      <c r="C638" s="74"/>
    </row>
    <row r="639" spans="2:3" ht="15.75" customHeight="1">
      <c r="B639" s="74"/>
      <c r="C639" s="74"/>
    </row>
    <row r="640" spans="2:3" ht="15.75" customHeight="1">
      <c r="B640" s="74"/>
      <c r="C640" s="74"/>
    </row>
    <row r="641" spans="2:3" ht="15.75" customHeight="1">
      <c r="B641" s="74"/>
      <c r="C641" s="74"/>
    </row>
    <row r="642" spans="2:3" ht="15.75" customHeight="1">
      <c r="B642" s="74"/>
      <c r="C642" s="74"/>
    </row>
    <row r="643" spans="2:3" ht="15.75" customHeight="1">
      <c r="B643" s="74"/>
      <c r="C643" s="74"/>
    </row>
    <row r="644" spans="2:3" ht="15.75" customHeight="1">
      <c r="B644" s="74"/>
      <c r="C644" s="74"/>
    </row>
    <row r="645" spans="2:3" ht="15.75" customHeight="1">
      <c r="B645" s="74"/>
      <c r="C645" s="74"/>
    </row>
    <row r="646" spans="2:3" ht="15.75" customHeight="1">
      <c r="B646" s="74"/>
      <c r="C646" s="74"/>
    </row>
    <row r="647" spans="2:3" ht="15.75" customHeight="1">
      <c r="B647" s="74"/>
      <c r="C647" s="74"/>
    </row>
    <row r="648" spans="2:3" ht="15.75" customHeight="1">
      <c r="B648" s="74"/>
      <c r="C648" s="74"/>
    </row>
    <row r="649" spans="2:3" ht="15.75" customHeight="1">
      <c r="B649" s="74"/>
      <c r="C649" s="74"/>
    </row>
    <row r="650" spans="2:3" ht="15.75" customHeight="1">
      <c r="B650" s="74"/>
      <c r="C650" s="74"/>
    </row>
    <row r="651" spans="2:3" ht="15.75" customHeight="1">
      <c r="B651" s="74"/>
      <c r="C651" s="74"/>
    </row>
    <row r="652" spans="2:3" ht="15.75" customHeight="1">
      <c r="B652" s="74"/>
      <c r="C652" s="74"/>
    </row>
    <row r="653" spans="2:3" ht="15.75" customHeight="1">
      <c r="B653" s="74"/>
      <c r="C653" s="74"/>
    </row>
    <row r="654" spans="2:3" ht="15.75" customHeight="1">
      <c r="B654" s="74"/>
      <c r="C654" s="74"/>
    </row>
    <row r="655" spans="2:3" ht="15.75" customHeight="1">
      <c r="B655" s="74"/>
      <c r="C655" s="74"/>
    </row>
    <row r="656" spans="2:3" ht="15.75" customHeight="1">
      <c r="B656" s="74"/>
      <c r="C656" s="74"/>
    </row>
    <row r="657" spans="2:3" ht="15.75" customHeight="1">
      <c r="B657" s="74"/>
      <c r="C657" s="74"/>
    </row>
    <row r="658" spans="2:3" ht="15.75" customHeight="1">
      <c r="B658" s="74"/>
      <c r="C658" s="74"/>
    </row>
    <row r="659" spans="2:3" ht="15.75" customHeight="1">
      <c r="B659" s="74"/>
      <c r="C659" s="74"/>
    </row>
    <row r="660" spans="2:3" ht="15.75" customHeight="1">
      <c r="B660" s="74"/>
      <c r="C660" s="74"/>
    </row>
    <row r="661" spans="2:3" ht="15.75" customHeight="1">
      <c r="B661" s="74"/>
      <c r="C661" s="74"/>
    </row>
    <row r="662" spans="2:3" ht="15.75" customHeight="1">
      <c r="B662" s="74"/>
      <c r="C662" s="74"/>
    </row>
    <row r="663" spans="2:3" ht="15.75" customHeight="1">
      <c r="B663" s="74"/>
      <c r="C663" s="74"/>
    </row>
    <row r="664" spans="2:3" ht="15.75" customHeight="1">
      <c r="B664" s="74"/>
      <c r="C664" s="74"/>
    </row>
    <row r="665" spans="2:3" ht="15.75" customHeight="1">
      <c r="B665" s="74"/>
      <c r="C665" s="74"/>
    </row>
    <row r="666" spans="2:3" ht="15.75" customHeight="1">
      <c r="B666" s="74"/>
      <c r="C666" s="74"/>
    </row>
    <row r="667" spans="2:3" ht="15.75" customHeight="1">
      <c r="B667" s="74"/>
      <c r="C667" s="74"/>
    </row>
    <row r="668" spans="2:3" ht="15.75" customHeight="1">
      <c r="B668" s="74"/>
      <c r="C668" s="74"/>
    </row>
    <row r="669" spans="2:3" ht="15.75" customHeight="1">
      <c r="B669" s="74"/>
      <c r="C669" s="74"/>
    </row>
    <row r="670" spans="2:3" ht="15.75" customHeight="1">
      <c r="B670" s="74"/>
      <c r="C670" s="74"/>
    </row>
    <row r="671" spans="2:3" ht="15.75" customHeight="1">
      <c r="B671" s="74"/>
      <c r="C671" s="74"/>
    </row>
    <row r="672" spans="2:3" ht="15.75" customHeight="1">
      <c r="B672" s="74"/>
      <c r="C672" s="74"/>
    </row>
    <row r="673" spans="2:3" ht="15.75" customHeight="1">
      <c r="B673" s="74"/>
      <c r="C673" s="74"/>
    </row>
    <row r="674" spans="2:3" ht="15.75" customHeight="1">
      <c r="B674" s="74"/>
      <c r="C674" s="74"/>
    </row>
    <row r="675" spans="2:3" ht="15.75" customHeight="1">
      <c r="B675" s="74"/>
      <c r="C675" s="74"/>
    </row>
    <row r="676" spans="2:3" ht="15.75" customHeight="1">
      <c r="B676" s="74"/>
      <c r="C676" s="74"/>
    </row>
    <row r="677" spans="2:3" ht="15.75" customHeight="1">
      <c r="B677" s="74"/>
      <c r="C677" s="74"/>
    </row>
    <row r="678" spans="2:3" ht="15.75" customHeight="1">
      <c r="B678" s="74"/>
      <c r="C678" s="74"/>
    </row>
    <row r="679" spans="2:3" ht="15.75" customHeight="1">
      <c r="B679" s="74"/>
      <c r="C679" s="74"/>
    </row>
    <row r="680" spans="2:3" ht="15.75" customHeight="1">
      <c r="B680" s="74"/>
      <c r="C680" s="74"/>
    </row>
    <row r="681" spans="2:3" ht="15.75" customHeight="1">
      <c r="B681" s="74"/>
      <c r="C681" s="74"/>
    </row>
    <row r="682" spans="2:3" ht="15.75" customHeight="1">
      <c r="B682" s="74"/>
      <c r="C682" s="74"/>
    </row>
    <row r="683" spans="2:3" ht="15.75" customHeight="1">
      <c r="B683" s="74"/>
      <c r="C683" s="74"/>
    </row>
    <row r="684" spans="2:3" ht="15.75" customHeight="1">
      <c r="B684" s="74"/>
      <c r="C684" s="74"/>
    </row>
    <row r="685" spans="2:3" ht="15.75" customHeight="1">
      <c r="B685" s="74"/>
      <c r="C685" s="74"/>
    </row>
    <row r="686" spans="2:3" ht="15.75" customHeight="1">
      <c r="B686" s="74"/>
      <c r="C686" s="74"/>
    </row>
    <row r="687" spans="2:3" ht="15.75" customHeight="1">
      <c r="B687" s="74"/>
      <c r="C687" s="74"/>
    </row>
    <row r="688" spans="2:3" ht="15.75" customHeight="1">
      <c r="B688" s="74"/>
      <c r="C688" s="74"/>
    </row>
    <row r="689" spans="2:3" ht="15.75" customHeight="1">
      <c r="B689" s="74"/>
      <c r="C689" s="74"/>
    </row>
    <row r="690" spans="2:3" ht="15.75" customHeight="1">
      <c r="B690" s="74"/>
      <c r="C690" s="74"/>
    </row>
    <row r="691" spans="2:3" ht="15.75" customHeight="1">
      <c r="B691" s="74"/>
      <c r="C691" s="74"/>
    </row>
    <row r="692" spans="2:3" ht="15.75" customHeight="1">
      <c r="B692" s="74"/>
      <c r="C692" s="74"/>
    </row>
    <row r="693" spans="2:3" ht="15.75" customHeight="1">
      <c r="B693" s="74"/>
      <c r="C693" s="74"/>
    </row>
    <row r="694" spans="2:3" ht="15.75" customHeight="1">
      <c r="B694" s="74"/>
      <c r="C694" s="74"/>
    </row>
    <row r="695" spans="2:3" ht="15.75" customHeight="1">
      <c r="B695" s="74"/>
      <c r="C695" s="74"/>
    </row>
    <row r="696" spans="2:3" ht="15.75" customHeight="1">
      <c r="B696" s="74"/>
      <c r="C696" s="74"/>
    </row>
    <row r="697" spans="2:3" ht="15.75" customHeight="1">
      <c r="B697" s="74"/>
      <c r="C697" s="74"/>
    </row>
    <row r="698" spans="2:3" ht="15.75" customHeight="1">
      <c r="B698" s="74"/>
      <c r="C698" s="74"/>
    </row>
    <row r="699" spans="2:3" ht="15.75" customHeight="1">
      <c r="B699" s="74"/>
      <c r="C699" s="74"/>
    </row>
    <row r="700" spans="2:3" ht="15.75" customHeight="1">
      <c r="B700" s="74"/>
      <c r="C700" s="74"/>
    </row>
    <row r="701" spans="2:3" ht="15.75" customHeight="1">
      <c r="B701" s="74"/>
      <c r="C701" s="74"/>
    </row>
    <row r="702" spans="2:3" ht="15.75" customHeight="1">
      <c r="B702" s="74"/>
      <c r="C702" s="74"/>
    </row>
    <row r="703" spans="2:3" ht="15.75" customHeight="1">
      <c r="B703" s="74"/>
      <c r="C703" s="74"/>
    </row>
    <row r="704" spans="2:3" ht="15.75" customHeight="1">
      <c r="B704" s="74"/>
      <c r="C704" s="74"/>
    </row>
    <row r="705" spans="2:3" ht="15.75" customHeight="1">
      <c r="B705" s="74"/>
      <c r="C705" s="74"/>
    </row>
    <row r="706" spans="2:3" ht="15.75" customHeight="1">
      <c r="B706" s="74"/>
      <c r="C706" s="74"/>
    </row>
    <row r="707" spans="2:3" ht="15.75" customHeight="1">
      <c r="B707" s="74"/>
      <c r="C707" s="74"/>
    </row>
    <row r="708" spans="2:3" ht="15.75" customHeight="1">
      <c r="B708" s="74"/>
      <c r="C708" s="74"/>
    </row>
    <row r="709" spans="2:3" ht="15.75" customHeight="1">
      <c r="B709" s="74"/>
      <c r="C709" s="74"/>
    </row>
    <row r="710" spans="2:3" ht="15.75" customHeight="1">
      <c r="B710" s="74"/>
      <c r="C710" s="74"/>
    </row>
    <row r="711" spans="2:3" ht="15.75" customHeight="1">
      <c r="B711" s="74"/>
      <c r="C711" s="74"/>
    </row>
    <row r="712" spans="2:3" ht="15.75" customHeight="1">
      <c r="B712" s="74"/>
      <c r="C712" s="74"/>
    </row>
    <row r="713" spans="2:3" ht="15.75" customHeight="1">
      <c r="B713" s="74"/>
      <c r="C713" s="74"/>
    </row>
    <row r="714" spans="2:3" ht="15.75" customHeight="1">
      <c r="B714" s="74"/>
      <c r="C714" s="74"/>
    </row>
    <row r="715" spans="2:3" ht="15.75" customHeight="1">
      <c r="B715" s="74"/>
      <c r="C715" s="74"/>
    </row>
    <row r="716" spans="2:3" ht="15.75" customHeight="1">
      <c r="B716" s="74"/>
      <c r="C716" s="74"/>
    </row>
    <row r="717" spans="2:3" ht="15.75" customHeight="1">
      <c r="B717" s="74"/>
      <c r="C717" s="74"/>
    </row>
    <row r="718" spans="2:3" ht="15.75" customHeight="1">
      <c r="B718" s="74"/>
      <c r="C718" s="74"/>
    </row>
    <row r="719" spans="2:3" ht="15.75" customHeight="1">
      <c r="B719" s="74"/>
      <c r="C719" s="74"/>
    </row>
    <row r="720" spans="2:3" ht="15.75" customHeight="1">
      <c r="B720" s="74"/>
      <c r="C720" s="74"/>
    </row>
    <row r="721" spans="2:3" ht="15.75" customHeight="1">
      <c r="B721" s="74"/>
      <c r="C721" s="74"/>
    </row>
    <row r="722" spans="2:3" ht="15.75" customHeight="1">
      <c r="B722" s="74"/>
      <c r="C722" s="74"/>
    </row>
    <row r="723" spans="2:3" ht="15.75" customHeight="1">
      <c r="B723" s="74"/>
      <c r="C723" s="74"/>
    </row>
    <row r="724" spans="2:3" ht="15.75" customHeight="1">
      <c r="B724" s="74"/>
      <c r="C724" s="74"/>
    </row>
    <row r="725" spans="2:3" ht="15.75" customHeight="1">
      <c r="B725" s="74"/>
      <c r="C725" s="74"/>
    </row>
    <row r="726" spans="2:3" ht="15.75" customHeight="1">
      <c r="B726" s="74"/>
      <c r="C726" s="74"/>
    </row>
    <row r="727" spans="2:3" ht="15.75" customHeight="1">
      <c r="B727" s="74"/>
      <c r="C727" s="74"/>
    </row>
    <row r="728" spans="2:3" ht="15.75" customHeight="1">
      <c r="B728" s="74"/>
      <c r="C728" s="74"/>
    </row>
    <row r="729" spans="2:3" ht="15.75" customHeight="1">
      <c r="B729" s="74"/>
      <c r="C729" s="74"/>
    </row>
    <row r="730" spans="2:3" ht="15.75" customHeight="1">
      <c r="B730" s="74"/>
      <c r="C730" s="74"/>
    </row>
    <row r="731" spans="2:3" ht="15.75" customHeight="1">
      <c r="B731" s="74"/>
      <c r="C731" s="74"/>
    </row>
    <row r="732" spans="2:3" ht="15.75" customHeight="1">
      <c r="B732" s="74"/>
      <c r="C732" s="74"/>
    </row>
    <row r="733" spans="2:3" ht="15.75" customHeight="1">
      <c r="B733" s="74"/>
      <c r="C733" s="74"/>
    </row>
    <row r="734" spans="2:3" ht="15.75" customHeight="1">
      <c r="B734" s="74"/>
      <c r="C734" s="74"/>
    </row>
    <row r="735" spans="2:3" ht="15.75" customHeight="1">
      <c r="B735" s="74"/>
      <c r="C735" s="74"/>
    </row>
    <row r="736" spans="2:3" ht="15.75" customHeight="1">
      <c r="B736" s="74"/>
      <c r="C736" s="74"/>
    </row>
    <row r="737" spans="2:3" ht="15.75" customHeight="1">
      <c r="B737" s="74"/>
      <c r="C737" s="74"/>
    </row>
    <row r="738" spans="2:3" ht="15.75" customHeight="1">
      <c r="B738" s="74"/>
      <c r="C738" s="74"/>
    </row>
    <row r="739" spans="2:3" ht="15.75" customHeight="1">
      <c r="B739" s="74"/>
      <c r="C739" s="74"/>
    </row>
    <row r="740" spans="2:3" ht="15.75" customHeight="1">
      <c r="B740" s="74"/>
      <c r="C740" s="74"/>
    </row>
    <row r="741" spans="2:3" ht="15.75" customHeight="1">
      <c r="B741" s="74"/>
      <c r="C741" s="74"/>
    </row>
    <row r="742" spans="2:3" ht="15.75" customHeight="1">
      <c r="B742" s="74"/>
      <c r="C742" s="74"/>
    </row>
    <row r="743" spans="2:3" ht="15.75" customHeight="1">
      <c r="B743" s="74"/>
      <c r="C743" s="74"/>
    </row>
    <row r="744" spans="2:3" ht="15.75" customHeight="1">
      <c r="B744" s="74"/>
      <c r="C744" s="74"/>
    </row>
    <row r="745" spans="2:3" ht="15.75" customHeight="1">
      <c r="B745" s="74"/>
      <c r="C745" s="74"/>
    </row>
    <row r="746" spans="2:3" ht="15.75" customHeight="1">
      <c r="B746" s="74"/>
      <c r="C746" s="74"/>
    </row>
    <row r="747" spans="2:3" ht="15.75" customHeight="1">
      <c r="B747" s="74"/>
      <c r="C747" s="74"/>
    </row>
    <row r="748" spans="2:3" ht="15.75" customHeight="1">
      <c r="B748" s="74"/>
      <c r="C748" s="74"/>
    </row>
    <row r="749" spans="2:3" ht="15.75" customHeight="1">
      <c r="B749" s="74"/>
      <c r="C749" s="74"/>
    </row>
    <row r="750" spans="2:3" ht="15.75" customHeight="1">
      <c r="B750" s="74"/>
      <c r="C750" s="74"/>
    </row>
    <row r="751" spans="2:3" ht="15.75" customHeight="1">
      <c r="B751" s="74"/>
      <c r="C751" s="74"/>
    </row>
    <row r="752" spans="2:3" ht="15.75" customHeight="1">
      <c r="B752" s="74"/>
      <c r="C752" s="74"/>
    </row>
    <row r="753" spans="2:3" ht="15.75" customHeight="1">
      <c r="B753" s="74"/>
      <c r="C753" s="74"/>
    </row>
    <row r="754" spans="2:3" ht="15.75" customHeight="1">
      <c r="B754" s="74"/>
      <c r="C754" s="74"/>
    </row>
    <row r="755" spans="2:3" ht="15.75" customHeight="1">
      <c r="B755" s="74"/>
      <c r="C755" s="74"/>
    </row>
    <row r="756" spans="2:3" ht="15.75" customHeight="1">
      <c r="B756" s="74"/>
      <c r="C756" s="74"/>
    </row>
    <row r="757" spans="2:3" ht="15.75" customHeight="1">
      <c r="B757" s="74"/>
      <c r="C757" s="74"/>
    </row>
    <row r="758" spans="2:3" ht="15.75" customHeight="1">
      <c r="B758" s="74"/>
      <c r="C758" s="74"/>
    </row>
    <row r="759" spans="2:3" ht="15.75" customHeight="1">
      <c r="B759" s="74"/>
      <c r="C759" s="74"/>
    </row>
    <row r="760" spans="2:3" ht="15.75" customHeight="1">
      <c r="B760" s="74"/>
      <c r="C760" s="74"/>
    </row>
    <row r="761" spans="2:3" ht="15.75" customHeight="1">
      <c r="B761" s="74"/>
      <c r="C761" s="74"/>
    </row>
    <row r="762" spans="2:3" ht="15.75" customHeight="1">
      <c r="B762" s="74"/>
      <c r="C762" s="74"/>
    </row>
    <row r="763" spans="2:3" ht="15.75" customHeight="1">
      <c r="B763" s="74"/>
      <c r="C763" s="74"/>
    </row>
    <row r="764" spans="2:3" ht="15.75" customHeight="1">
      <c r="B764" s="74"/>
      <c r="C764" s="74"/>
    </row>
    <row r="765" spans="2:3" ht="15.75" customHeight="1">
      <c r="B765" s="74"/>
      <c r="C765" s="74"/>
    </row>
    <row r="766" spans="2:3" ht="15.75" customHeight="1">
      <c r="B766" s="74"/>
      <c r="C766" s="74"/>
    </row>
    <row r="767" spans="2:3" ht="15.75" customHeight="1">
      <c r="B767" s="74"/>
      <c r="C767" s="74"/>
    </row>
    <row r="768" spans="2:3" ht="15.75" customHeight="1">
      <c r="B768" s="74"/>
      <c r="C768" s="74"/>
    </row>
    <row r="769" spans="2:3" ht="15.75" customHeight="1">
      <c r="B769" s="74"/>
      <c r="C769" s="74"/>
    </row>
    <row r="770" spans="2:3" ht="15.75" customHeight="1">
      <c r="B770" s="74"/>
      <c r="C770" s="74"/>
    </row>
    <row r="771" spans="2:3" ht="15.75" customHeight="1">
      <c r="B771" s="74"/>
      <c r="C771" s="74"/>
    </row>
    <row r="772" spans="2:3" ht="15.75" customHeight="1">
      <c r="B772" s="74"/>
      <c r="C772" s="74"/>
    </row>
    <row r="773" spans="2:3" ht="15.75" customHeight="1">
      <c r="B773" s="74"/>
      <c r="C773" s="74"/>
    </row>
    <row r="774" spans="2:3" ht="15.75" customHeight="1">
      <c r="B774" s="74"/>
      <c r="C774" s="74"/>
    </row>
    <row r="775" spans="2:3" ht="15.75" customHeight="1">
      <c r="B775" s="74"/>
      <c r="C775" s="74"/>
    </row>
    <row r="776" spans="2:3" ht="15.75" customHeight="1">
      <c r="B776" s="74"/>
      <c r="C776" s="74"/>
    </row>
    <row r="777" spans="2:3" ht="15.75" customHeight="1">
      <c r="B777" s="74"/>
      <c r="C777" s="74"/>
    </row>
    <row r="778" spans="2:3" ht="15.75" customHeight="1">
      <c r="B778" s="74"/>
      <c r="C778" s="74"/>
    </row>
    <row r="779" spans="2:3" ht="15.75" customHeight="1">
      <c r="B779" s="74"/>
      <c r="C779" s="74"/>
    </row>
    <row r="780" spans="2:3" ht="15.75" customHeight="1">
      <c r="B780" s="74"/>
      <c r="C780" s="74"/>
    </row>
    <row r="781" spans="2:3" ht="15.75" customHeight="1">
      <c r="B781" s="74"/>
      <c r="C781" s="74"/>
    </row>
    <row r="782" spans="2:3" ht="15.75" customHeight="1">
      <c r="B782" s="74"/>
      <c r="C782" s="74"/>
    </row>
    <row r="783" spans="2:3" ht="15.75" customHeight="1">
      <c r="B783" s="74"/>
      <c r="C783" s="74"/>
    </row>
    <row r="784" spans="2:3" ht="15.75" customHeight="1">
      <c r="B784" s="74"/>
      <c r="C784" s="74"/>
    </row>
    <row r="785" spans="2:3" ht="15.75" customHeight="1">
      <c r="B785" s="74"/>
      <c r="C785" s="74"/>
    </row>
    <row r="786" spans="2:3" ht="15.75" customHeight="1">
      <c r="B786" s="74"/>
      <c r="C786" s="74"/>
    </row>
    <row r="787" spans="2:3" ht="15.75" customHeight="1">
      <c r="B787" s="74"/>
      <c r="C787" s="74"/>
    </row>
    <row r="788" spans="2:3" ht="15.75" customHeight="1">
      <c r="B788" s="74"/>
      <c r="C788" s="74"/>
    </row>
    <row r="789" spans="2:3" ht="15.75" customHeight="1">
      <c r="B789" s="74"/>
      <c r="C789" s="74"/>
    </row>
    <row r="790" spans="2:3" ht="15.75" customHeight="1">
      <c r="B790" s="74"/>
      <c r="C790" s="74"/>
    </row>
    <row r="791" spans="2:3" ht="15.75" customHeight="1">
      <c r="B791" s="74"/>
      <c r="C791" s="74"/>
    </row>
    <row r="792" spans="2:3" ht="15.75" customHeight="1">
      <c r="B792" s="74"/>
      <c r="C792" s="74"/>
    </row>
    <row r="793" spans="2:3" ht="15.75" customHeight="1">
      <c r="B793" s="74"/>
      <c r="C793" s="74"/>
    </row>
    <row r="794" spans="2:3" ht="15.75" customHeight="1">
      <c r="B794" s="74"/>
      <c r="C794" s="74"/>
    </row>
    <row r="795" spans="2:3" ht="15.75" customHeight="1">
      <c r="B795" s="74"/>
      <c r="C795" s="74"/>
    </row>
    <row r="796" spans="2:3" ht="15.75" customHeight="1">
      <c r="B796" s="74"/>
      <c r="C796" s="74"/>
    </row>
    <row r="797" spans="2:3" ht="15.75" customHeight="1">
      <c r="B797" s="74"/>
      <c r="C797" s="74"/>
    </row>
    <row r="798" spans="2:3" ht="15.75" customHeight="1">
      <c r="B798" s="74"/>
      <c r="C798" s="74"/>
    </row>
    <row r="799" spans="2:3" ht="15.75" customHeight="1">
      <c r="B799" s="74"/>
      <c r="C799" s="74"/>
    </row>
    <row r="800" spans="2:3" ht="15.75" customHeight="1">
      <c r="B800" s="74"/>
      <c r="C800" s="74"/>
    </row>
    <row r="801" spans="2:3" ht="15.75" customHeight="1">
      <c r="B801" s="74"/>
      <c r="C801" s="74"/>
    </row>
    <row r="802" spans="2:3" ht="15.75" customHeight="1">
      <c r="B802" s="74"/>
      <c r="C802" s="74"/>
    </row>
    <row r="803" spans="2:3" ht="15.75" customHeight="1">
      <c r="B803" s="74"/>
      <c r="C803" s="74"/>
    </row>
    <row r="804" spans="2:3" ht="15.75" customHeight="1">
      <c r="B804" s="74"/>
      <c r="C804" s="74"/>
    </row>
    <row r="805" spans="2:3" ht="15.75" customHeight="1">
      <c r="B805" s="74"/>
      <c r="C805" s="74"/>
    </row>
    <row r="806" spans="2:3" ht="15.75" customHeight="1">
      <c r="B806" s="74"/>
      <c r="C806" s="74"/>
    </row>
    <row r="807" spans="2:3" ht="15.75" customHeight="1">
      <c r="B807" s="74"/>
      <c r="C807" s="74"/>
    </row>
    <row r="808" spans="2:3" ht="15.75" customHeight="1">
      <c r="B808" s="74"/>
      <c r="C808" s="74"/>
    </row>
    <row r="809" spans="2:3" ht="15.75" customHeight="1">
      <c r="B809" s="74"/>
      <c r="C809" s="74"/>
    </row>
    <row r="810" spans="2:3" ht="15.75" customHeight="1">
      <c r="B810" s="74"/>
      <c r="C810" s="74"/>
    </row>
    <row r="811" spans="2:3" ht="15.75" customHeight="1">
      <c r="B811" s="74"/>
      <c r="C811" s="74"/>
    </row>
    <row r="812" spans="2:3" ht="15.75" customHeight="1">
      <c r="B812" s="74"/>
      <c r="C812" s="74"/>
    </row>
    <row r="813" spans="2:3" ht="15.75" customHeight="1">
      <c r="B813" s="74"/>
      <c r="C813" s="74"/>
    </row>
    <row r="814" spans="2:3" ht="15.75" customHeight="1">
      <c r="B814" s="74"/>
      <c r="C814" s="74"/>
    </row>
    <row r="815" spans="2:3" ht="15.75" customHeight="1">
      <c r="B815" s="74"/>
      <c r="C815" s="74"/>
    </row>
    <row r="816" spans="2:3" ht="15.75" customHeight="1">
      <c r="B816" s="74"/>
      <c r="C816" s="74"/>
    </row>
    <row r="817" spans="2:3" ht="15.75" customHeight="1">
      <c r="B817" s="74"/>
      <c r="C817" s="74"/>
    </row>
    <row r="818" spans="2:3" ht="15.75" customHeight="1">
      <c r="B818" s="74"/>
      <c r="C818" s="74"/>
    </row>
    <row r="819" spans="2:3" ht="15.75" customHeight="1">
      <c r="B819" s="74"/>
      <c r="C819" s="74"/>
    </row>
    <row r="820" spans="2:3" ht="15.75" customHeight="1">
      <c r="B820" s="74"/>
      <c r="C820" s="74"/>
    </row>
    <row r="821" spans="2:3" ht="15.75" customHeight="1">
      <c r="B821" s="74"/>
      <c r="C821" s="74"/>
    </row>
    <row r="822" spans="2:3" ht="15.75" customHeight="1">
      <c r="B822" s="74"/>
      <c r="C822" s="74"/>
    </row>
    <row r="823" spans="2:3" ht="15.75" customHeight="1">
      <c r="B823" s="74"/>
      <c r="C823" s="74"/>
    </row>
    <row r="824" spans="2:3" ht="15.75" customHeight="1">
      <c r="B824" s="74"/>
      <c r="C824" s="74"/>
    </row>
    <row r="825" spans="2:3" ht="15.75" customHeight="1">
      <c r="B825" s="74"/>
      <c r="C825" s="74"/>
    </row>
    <row r="826" spans="2:3" ht="15.75" customHeight="1">
      <c r="B826" s="74"/>
      <c r="C826" s="74"/>
    </row>
    <row r="827" spans="2:3" ht="15.75" customHeight="1">
      <c r="B827" s="74"/>
      <c r="C827" s="74"/>
    </row>
    <row r="828" spans="2:3" ht="15.75" customHeight="1">
      <c r="B828" s="74"/>
      <c r="C828" s="74"/>
    </row>
    <row r="829" spans="2:3" ht="15.75" customHeight="1">
      <c r="B829" s="74"/>
      <c r="C829" s="74"/>
    </row>
    <row r="830" spans="2:3" ht="15.75" customHeight="1">
      <c r="B830" s="74"/>
      <c r="C830" s="74"/>
    </row>
    <row r="831" spans="2:3" ht="15.75" customHeight="1">
      <c r="B831" s="74"/>
      <c r="C831" s="74"/>
    </row>
    <row r="832" spans="2:3" ht="15.75" customHeight="1">
      <c r="B832" s="74"/>
      <c r="C832" s="74"/>
    </row>
    <row r="833" spans="2:3" ht="15.75" customHeight="1">
      <c r="B833" s="74"/>
      <c r="C833" s="74"/>
    </row>
    <row r="834" spans="2:3" ht="15.75" customHeight="1">
      <c r="B834" s="74"/>
      <c r="C834" s="74"/>
    </row>
    <row r="835" spans="2:3" ht="15.75" customHeight="1">
      <c r="B835" s="74"/>
      <c r="C835" s="74"/>
    </row>
    <row r="836" spans="2:3" ht="15.75" customHeight="1">
      <c r="B836" s="74"/>
      <c r="C836" s="74"/>
    </row>
    <row r="837" spans="2:3" ht="15.75" customHeight="1">
      <c r="B837" s="74"/>
      <c r="C837" s="74"/>
    </row>
    <row r="838" spans="2:3" ht="15.75" customHeight="1">
      <c r="B838" s="74"/>
      <c r="C838" s="74"/>
    </row>
    <row r="839" spans="2:3" ht="15.75" customHeight="1">
      <c r="B839" s="74"/>
      <c r="C839" s="74"/>
    </row>
    <row r="840" spans="2:3" ht="15.75" customHeight="1">
      <c r="B840" s="74"/>
      <c r="C840" s="74"/>
    </row>
    <row r="841" spans="2:3" ht="15.75" customHeight="1">
      <c r="B841" s="74"/>
      <c r="C841" s="74"/>
    </row>
    <row r="842" spans="2:3" ht="15.75" customHeight="1">
      <c r="B842" s="74"/>
      <c r="C842" s="74"/>
    </row>
    <row r="843" spans="2:3" ht="15.75" customHeight="1">
      <c r="B843" s="74"/>
      <c r="C843" s="74"/>
    </row>
    <row r="844" spans="2:3" ht="15.75" customHeight="1">
      <c r="B844" s="74"/>
      <c r="C844" s="74"/>
    </row>
    <row r="845" spans="2:3" ht="15.75" customHeight="1">
      <c r="B845" s="74"/>
      <c r="C845" s="74"/>
    </row>
    <row r="846" spans="2:3" ht="15.75" customHeight="1">
      <c r="B846" s="74"/>
      <c r="C846" s="74"/>
    </row>
    <row r="847" spans="2:3" ht="15.75" customHeight="1">
      <c r="B847" s="74"/>
      <c r="C847" s="74"/>
    </row>
    <row r="848" spans="2:3" ht="15.75" customHeight="1">
      <c r="B848" s="74"/>
      <c r="C848" s="74"/>
    </row>
    <row r="849" spans="2:3" ht="15.75" customHeight="1">
      <c r="B849" s="74"/>
      <c r="C849" s="74"/>
    </row>
    <row r="850" spans="2:3" ht="15.75" customHeight="1">
      <c r="B850" s="74"/>
      <c r="C850" s="74"/>
    </row>
    <row r="851" spans="2:3" ht="15.75" customHeight="1">
      <c r="B851" s="74"/>
      <c r="C851" s="74"/>
    </row>
    <row r="852" spans="2:3" ht="15.75" customHeight="1">
      <c r="B852" s="74"/>
      <c r="C852" s="74"/>
    </row>
    <row r="853" spans="2:3" ht="15.75" customHeight="1">
      <c r="B853" s="74"/>
      <c r="C853" s="74"/>
    </row>
    <row r="854" spans="2:3" ht="15.75" customHeight="1">
      <c r="B854" s="74"/>
      <c r="C854" s="74"/>
    </row>
    <row r="855" spans="2:3" ht="15.75" customHeight="1">
      <c r="B855" s="74"/>
      <c r="C855" s="74"/>
    </row>
    <row r="856" spans="2:3" ht="15.75" customHeight="1">
      <c r="B856" s="74"/>
      <c r="C856" s="74"/>
    </row>
    <row r="857" spans="2:3" ht="15.75" customHeight="1">
      <c r="B857" s="74"/>
      <c r="C857" s="74"/>
    </row>
    <row r="858" spans="2:3" ht="15.75" customHeight="1">
      <c r="B858" s="74"/>
      <c r="C858" s="74"/>
    </row>
    <row r="859" spans="2:3" ht="15.75" customHeight="1">
      <c r="B859" s="74"/>
      <c r="C859" s="74"/>
    </row>
    <row r="860" spans="2:3" ht="15.75" customHeight="1">
      <c r="B860" s="74"/>
      <c r="C860" s="74"/>
    </row>
    <row r="861" spans="2:3" ht="15.75" customHeight="1">
      <c r="B861" s="74"/>
      <c r="C861" s="74"/>
    </row>
    <row r="862" spans="2:3" ht="15.75" customHeight="1">
      <c r="B862" s="74"/>
      <c r="C862" s="74"/>
    </row>
    <row r="863" spans="2:3" ht="15.75" customHeight="1">
      <c r="B863" s="74"/>
      <c r="C863" s="74"/>
    </row>
    <row r="864" spans="2:3" ht="15.75" customHeight="1">
      <c r="B864" s="74"/>
      <c r="C864" s="74"/>
    </row>
    <row r="865" spans="2:3" ht="15.75" customHeight="1">
      <c r="B865" s="74"/>
      <c r="C865" s="74"/>
    </row>
    <row r="866" spans="2:3" ht="15.75" customHeight="1">
      <c r="B866" s="74"/>
      <c r="C866" s="74"/>
    </row>
    <row r="867" spans="2:3" ht="15.75" customHeight="1">
      <c r="B867" s="74"/>
      <c r="C867" s="74"/>
    </row>
    <row r="868" spans="2:3" ht="15.75" customHeight="1">
      <c r="B868" s="74"/>
      <c r="C868" s="74"/>
    </row>
    <row r="869" spans="2:3" ht="15.75" customHeight="1">
      <c r="B869" s="74"/>
      <c r="C869" s="74"/>
    </row>
    <row r="870" spans="2:3" ht="15.75" customHeight="1">
      <c r="B870" s="74"/>
      <c r="C870" s="74"/>
    </row>
    <row r="871" spans="2:3" ht="15.75" customHeight="1">
      <c r="B871" s="74"/>
      <c r="C871" s="74"/>
    </row>
    <row r="872" spans="2:3" ht="15.75" customHeight="1">
      <c r="B872" s="74"/>
      <c r="C872" s="74"/>
    </row>
    <row r="873" spans="2:3" ht="15.75" customHeight="1">
      <c r="B873" s="74"/>
      <c r="C873" s="74"/>
    </row>
    <row r="874" spans="2:3" ht="15.75" customHeight="1">
      <c r="B874" s="74"/>
      <c r="C874" s="74"/>
    </row>
    <row r="875" spans="2:3" ht="15.75" customHeight="1">
      <c r="B875" s="74"/>
      <c r="C875" s="74"/>
    </row>
    <row r="876" spans="2:3" ht="15.75" customHeight="1">
      <c r="B876" s="74"/>
      <c r="C876" s="74"/>
    </row>
    <row r="877" spans="2:3" ht="15.75" customHeight="1">
      <c r="B877" s="74"/>
      <c r="C877" s="74"/>
    </row>
    <row r="878" spans="2:3" ht="15.75" customHeight="1">
      <c r="B878" s="74"/>
      <c r="C878" s="74"/>
    </row>
    <row r="879" spans="2:3" ht="15.75" customHeight="1">
      <c r="B879" s="74"/>
      <c r="C879" s="74"/>
    </row>
    <row r="880" spans="2:3" ht="15.75" customHeight="1">
      <c r="B880" s="74"/>
      <c r="C880" s="74"/>
    </row>
    <row r="881" spans="2:3" ht="15.75" customHeight="1">
      <c r="B881" s="74"/>
      <c r="C881" s="74"/>
    </row>
    <row r="882" spans="2:3" ht="15.75" customHeight="1">
      <c r="B882" s="74"/>
      <c r="C882" s="74"/>
    </row>
    <row r="883" spans="2:3" ht="15.75" customHeight="1">
      <c r="B883" s="74"/>
      <c r="C883" s="74"/>
    </row>
    <row r="884" spans="2:3" ht="15.75" customHeight="1">
      <c r="B884" s="74"/>
      <c r="C884" s="74"/>
    </row>
    <row r="885" spans="2:3" ht="15.75" customHeight="1">
      <c r="B885" s="74"/>
      <c r="C885" s="74"/>
    </row>
    <row r="886" spans="2:3" ht="15.75" customHeight="1">
      <c r="B886" s="74"/>
      <c r="C886" s="74"/>
    </row>
    <row r="887" spans="2:3" ht="15.75" customHeight="1">
      <c r="B887" s="74"/>
      <c r="C887" s="74"/>
    </row>
    <row r="888" spans="2:3" ht="15.75" customHeight="1">
      <c r="B888" s="74"/>
      <c r="C888" s="74"/>
    </row>
    <row r="889" spans="2:3" ht="15.75" customHeight="1">
      <c r="B889" s="74"/>
      <c r="C889" s="74"/>
    </row>
    <row r="890" spans="2:3" ht="15.75" customHeight="1">
      <c r="B890" s="74"/>
      <c r="C890" s="74"/>
    </row>
    <row r="891" spans="2:3" ht="15.75" customHeight="1">
      <c r="B891" s="74"/>
      <c r="C891" s="74"/>
    </row>
    <row r="892" spans="2:3" ht="15.75" customHeight="1">
      <c r="B892" s="74"/>
      <c r="C892" s="74"/>
    </row>
    <row r="893" spans="2:3" ht="15.75" customHeight="1">
      <c r="B893" s="74"/>
      <c r="C893" s="74"/>
    </row>
    <row r="894" spans="2:3" ht="15.75" customHeight="1">
      <c r="B894" s="74"/>
      <c r="C894" s="74"/>
    </row>
    <row r="895" spans="2:3" ht="15.75" customHeight="1">
      <c r="B895" s="74"/>
      <c r="C895" s="74"/>
    </row>
    <row r="896" spans="2:3" ht="15.75" customHeight="1">
      <c r="B896" s="74"/>
      <c r="C896" s="74"/>
    </row>
    <row r="897" spans="2:3" ht="15.75" customHeight="1">
      <c r="B897" s="74"/>
      <c r="C897" s="74"/>
    </row>
    <row r="898" spans="2:3" ht="15.75" customHeight="1">
      <c r="B898" s="74"/>
      <c r="C898" s="74"/>
    </row>
    <row r="899" spans="2:3" ht="15.75" customHeight="1">
      <c r="B899" s="74"/>
      <c r="C899" s="74"/>
    </row>
    <row r="900" spans="2:3" ht="15.75" customHeight="1">
      <c r="B900" s="74"/>
      <c r="C900" s="74"/>
    </row>
    <row r="901" spans="2:3" ht="15.75" customHeight="1">
      <c r="B901" s="74"/>
      <c r="C901" s="74"/>
    </row>
    <row r="902" spans="2:3" ht="15.75" customHeight="1">
      <c r="B902" s="74"/>
      <c r="C902" s="74"/>
    </row>
    <row r="903" spans="2:3" ht="15.75" customHeight="1">
      <c r="B903" s="74"/>
      <c r="C903" s="74"/>
    </row>
    <row r="904" spans="2:3" ht="15.75" customHeight="1">
      <c r="B904" s="74"/>
      <c r="C904" s="74"/>
    </row>
    <row r="905" spans="2:3" ht="15.75" customHeight="1">
      <c r="B905" s="74"/>
      <c r="C905" s="74"/>
    </row>
    <row r="906" spans="2:3" ht="15.75" customHeight="1">
      <c r="B906" s="74"/>
      <c r="C906" s="74"/>
    </row>
    <row r="907" spans="2:3" ht="15.75" customHeight="1">
      <c r="B907" s="74"/>
      <c r="C907" s="74"/>
    </row>
    <row r="908" spans="2:3" ht="15.75" customHeight="1">
      <c r="B908" s="74"/>
      <c r="C908" s="74"/>
    </row>
    <row r="909" spans="2:3" ht="15.75" customHeight="1">
      <c r="B909" s="74"/>
      <c r="C909" s="74"/>
    </row>
    <row r="910" spans="2:3" ht="15.75" customHeight="1">
      <c r="B910" s="74"/>
      <c r="C910" s="74"/>
    </row>
    <row r="911" spans="2:3" ht="15.75" customHeight="1">
      <c r="B911" s="74"/>
      <c r="C911" s="74"/>
    </row>
    <row r="912" spans="2:3" ht="15.75" customHeight="1">
      <c r="B912" s="74"/>
      <c r="C912" s="74"/>
    </row>
    <row r="913" spans="2:3" ht="15.75" customHeight="1">
      <c r="B913" s="74"/>
      <c r="C913" s="74"/>
    </row>
    <row r="914" spans="2:3" ht="15.75" customHeight="1">
      <c r="B914" s="74"/>
      <c r="C914" s="74"/>
    </row>
    <row r="915" spans="2:3" ht="15.75" customHeight="1">
      <c r="B915" s="74"/>
      <c r="C915" s="74"/>
    </row>
    <row r="916" spans="2:3" ht="15.75" customHeight="1">
      <c r="B916" s="74"/>
      <c r="C916" s="74"/>
    </row>
    <row r="917" spans="2:3" ht="15.75" customHeight="1">
      <c r="B917" s="74"/>
      <c r="C917" s="74"/>
    </row>
    <row r="918" spans="2:3" ht="15.75" customHeight="1">
      <c r="B918" s="74"/>
      <c r="C918" s="74"/>
    </row>
    <row r="919" spans="2:3" ht="15.75" customHeight="1">
      <c r="B919" s="74"/>
      <c r="C919" s="74"/>
    </row>
    <row r="920" spans="2:3" ht="15.75" customHeight="1">
      <c r="B920" s="74"/>
      <c r="C920" s="74"/>
    </row>
    <row r="921" spans="2:3" ht="15.75" customHeight="1">
      <c r="B921" s="74"/>
      <c r="C921" s="74"/>
    </row>
    <row r="922" spans="2:3" ht="15.75" customHeight="1">
      <c r="B922" s="74"/>
      <c r="C922" s="74"/>
    </row>
    <row r="923" spans="2:3" ht="15.75" customHeight="1">
      <c r="B923" s="74"/>
      <c r="C923" s="74"/>
    </row>
    <row r="924" spans="2:3" ht="15.75" customHeight="1">
      <c r="B924" s="74"/>
      <c r="C924" s="74"/>
    </row>
    <row r="925" spans="2:3" ht="15.75" customHeight="1">
      <c r="B925" s="74"/>
      <c r="C925" s="74"/>
    </row>
    <row r="926" spans="2:3" ht="15.75" customHeight="1">
      <c r="B926" s="74"/>
      <c r="C926" s="74"/>
    </row>
    <row r="927" spans="2:3" ht="15.75" customHeight="1">
      <c r="B927" s="74"/>
      <c r="C927" s="74"/>
    </row>
    <row r="928" spans="2:3" ht="15.75" customHeight="1">
      <c r="B928" s="74"/>
      <c r="C928" s="74"/>
    </row>
    <row r="929" spans="2:3" ht="15.75" customHeight="1">
      <c r="B929" s="74"/>
      <c r="C929" s="74"/>
    </row>
    <row r="930" spans="2:3" ht="15.75" customHeight="1">
      <c r="B930" s="74"/>
      <c r="C930" s="74"/>
    </row>
    <row r="931" spans="2:3" ht="15.75" customHeight="1">
      <c r="B931" s="74"/>
      <c r="C931" s="74"/>
    </row>
    <row r="932" spans="2:3" ht="15.75" customHeight="1">
      <c r="B932" s="74"/>
      <c r="C932" s="74"/>
    </row>
    <row r="933" spans="2:3" ht="15.75" customHeight="1">
      <c r="B933" s="74"/>
      <c r="C933" s="74"/>
    </row>
    <row r="934" spans="2:3" ht="15.75" customHeight="1">
      <c r="B934" s="74"/>
      <c r="C934" s="74"/>
    </row>
    <row r="935" spans="2:3" ht="15.75" customHeight="1">
      <c r="B935" s="74"/>
      <c r="C935" s="74"/>
    </row>
    <row r="936" spans="2:3" ht="15.75" customHeight="1">
      <c r="B936" s="74"/>
      <c r="C936" s="74"/>
    </row>
    <row r="937" spans="2:3" ht="15.75" customHeight="1">
      <c r="B937" s="74"/>
      <c r="C937" s="74"/>
    </row>
    <row r="938" spans="2:3" ht="15.75" customHeight="1">
      <c r="B938" s="74"/>
      <c r="C938" s="74"/>
    </row>
    <row r="939" spans="2:3" ht="15.75" customHeight="1">
      <c r="B939" s="74"/>
      <c r="C939" s="74"/>
    </row>
    <row r="940" spans="2:3" ht="15.75" customHeight="1">
      <c r="B940" s="74"/>
      <c r="C940" s="74"/>
    </row>
    <row r="941" spans="2:3" ht="15.75" customHeight="1">
      <c r="B941" s="74"/>
      <c r="C941" s="74"/>
    </row>
    <row r="942" spans="2:3" ht="15.75" customHeight="1">
      <c r="B942" s="74"/>
      <c r="C942" s="74"/>
    </row>
    <row r="943" spans="2:3" ht="15.75" customHeight="1">
      <c r="B943" s="74"/>
      <c r="C943" s="74"/>
    </row>
    <row r="944" spans="2:3" ht="15.75" customHeight="1">
      <c r="B944" s="74"/>
      <c r="C944" s="74"/>
    </row>
    <row r="945" spans="2:3" ht="15.75" customHeight="1">
      <c r="B945" s="74"/>
      <c r="C945" s="74"/>
    </row>
    <row r="946" spans="2:3" ht="15.75" customHeight="1">
      <c r="B946" s="74"/>
      <c r="C946" s="74"/>
    </row>
    <row r="947" spans="2:3" ht="15.75" customHeight="1">
      <c r="B947" s="74"/>
      <c r="C947" s="74"/>
    </row>
    <row r="948" spans="2:3" ht="15.75" customHeight="1">
      <c r="B948" s="74"/>
      <c r="C948" s="74"/>
    </row>
    <row r="949" spans="2:3" ht="15.75" customHeight="1">
      <c r="B949" s="74"/>
      <c r="C949" s="74"/>
    </row>
    <row r="950" spans="2:3" ht="15.75" customHeight="1">
      <c r="B950" s="74"/>
      <c r="C950" s="74"/>
    </row>
    <row r="951" spans="2:3" ht="15.75" customHeight="1">
      <c r="B951" s="74"/>
      <c r="C951" s="74"/>
    </row>
    <row r="952" spans="2:3" ht="15.75" customHeight="1">
      <c r="B952" s="74"/>
      <c r="C952" s="74"/>
    </row>
    <row r="953" spans="2:3" ht="15.75" customHeight="1">
      <c r="B953" s="74"/>
      <c r="C953" s="74"/>
    </row>
    <row r="954" spans="2:3" ht="15.75" customHeight="1">
      <c r="B954" s="74"/>
      <c r="C954" s="74"/>
    </row>
    <row r="955" spans="2:3" ht="15.75" customHeight="1">
      <c r="B955" s="74"/>
      <c r="C955" s="74"/>
    </row>
    <row r="956" spans="2:3" ht="15.75" customHeight="1">
      <c r="B956" s="74"/>
      <c r="C956" s="74"/>
    </row>
    <row r="957" spans="2:3" ht="15.75" customHeight="1">
      <c r="B957" s="74"/>
      <c r="C957" s="74"/>
    </row>
    <row r="958" spans="2:3" ht="15.75" customHeight="1">
      <c r="B958" s="74"/>
      <c r="C958" s="74"/>
    </row>
    <row r="959" spans="2:3" ht="15.75" customHeight="1">
      <c r="B959" s="74"/>
      <c r="C959" s="74"/>
    </row>
    <row r="960" spans="2:3" ht="15.75" customHeight="1">
      <c r="B960" s="74"/>
      <c r="C960" s="74"/>
    </row>
    <row r="961" spans="2:3" ht="15.75" customHeight="1">
      <c r="B961" s="74"/>
      <c r="C961" s="74"/>
    </row>
    <row r="962" spans="2:3" ht="15.75" customHeight="1">
      <c r="B962" s="74"/>
      <c r="C962" s="74"/>
    </row>
    <row r="963" spans="2:3" ht="15.75" customHeight="1">
      <c r="B963" s="74"/>
      <c r="C963" s="74"/>
    </row>
    <row r="964" spans="2:3" ht="15.75" customHeight="1">
      <c r="B964" s="74"/>
      <c r="C964" s="74"/>
    </row>
    <row r="965" spans="2:3" ht="15.75" customHeight="1">
      <c r="B965" s="74"/>
      <c r="C965" s="74"/>
    </row>
    <row r="966" spans="2:3" ht="15.75" customHeight="1">
      <c r="B966" s="74"/>
      <c r="C966" s="74"/>
    </row>
    <row r="967" spans="2:3" ht="15.75" customHeight="1">
      <c r="B967" s="74"/>
      <c r="C967" s="74"/>
    </row>
    <row r="968" spans="2:3" ht="15.75" customHeight="1">
      <c r="B968" s="74"/>
      <c r="C968" s="74"/>
    </row>
    <row r="969" spans="2:3" ht="15.75" customHeight="1">
      <c r="B969" s="74"/>
      <c r="C969" s="74"/>
    </row>
    <row r="970" spans="2:3" ht="15.75" customHeight="1">
      <c r="B970" s="74"/>
      <c r="C970" s="74"/>
    </row>
    <row r="971" spans="2:3" ht="15.75" customHeight="1">
      <c r="B971" s="74"/>
      <c r="C971" s="74"/>
    </row>
    <row r="972" spans="2:3" ht="15.75" customHeight="1">
      <c r="B972" s="74"/>
      <c r="C972" s="74"/>
    </row>
    <row r="973" spans="2:3" ht="15.75" customHeight="1">
      <c r="B973" s="74"/>
      <c r="C973" s="74"/>
    </row>
    <row r="974" spans="2:3" ht="15.75" customHeight="1">
      <c r="B974" s="74"/>
      <c r="C974" s="74"/>
    </row>
    <row r="975" spans="2:3" ht="15.75" customHeight="1">
      <c r="B975" s="74"/>
      <c r="C975" s="74"/>
    </row>
    <row r="976" spans="2:3" ht="15.75" customHeight="1">
      <c r="B976" s="74"/>
      <c r="C976" s="74"/>
    </row>
    <row r="977" spans="2:3" ht="15.75" customHeight="1">
      <c r="B977" s="74"/>
      <c r="C977" s="74"/>
    </row>
    <row r="978" spans="2:3" ht="15.75" customHeight="1">
      <c r="B978" s="74"/>
      <c r="C978" s="74"/>
    </row>
    <row r="979" spans="2:3" ht="15.75" customHeight="1">
      <c r="B979" s="74"/>
      <c r="C979" s="74"/>
    </row>
    <row r="980" spans="2:3" ht="15.75" customHeight="1">
      <c r="B980" s="74"/>
      <c r="C980" s="74"/>
    </row>
    <row r="981" spans="2:3" ht="15.75" customHeight="1">
      <c r="B981" s="74"/>
      <c r="C981" s="74"/>
    </row>
    <row r="982" spans="2:3" ht="15.75" customHeight="1">
      <c r="B982" s="74"/>
      <c r="C982" s="74"/>
    </row>
    <row r="983" spans="2:3" ht="15.75" customHeight="1">
      <c r="B983" s="74"/>
      <c r="C983" s="74"/>
    </row>
    <row r="984" spans="2:3" ht="15.75" customHeight="1">
      <c r="B984" s="74"/>
      <c r="C984" s="74"/>
    </row>
    <row r="985" spans="2:3" ht="15.75" customHeight="1">
      <c r="B985" s="74"/>
      <c r="C985" s="74"/>
    </row>
    <row r="986" spans="2:3" ht="15.75" customHeight="1">
      <c r="B986" s="74"/>
      <c r="C986" s="74"/>
    </row>
    <row r="987" spans="2:3" ht="15.75" customHeight="1">
      <c r="B987" s="74"/>
      <c r="C987" s="74"/>
    </row>
    <row r="988" spans="2:3" ht="15.75" customHeight="1">
      <c r="B988" s="74"/>
      <c r="C988" s="74"/>
    </row>
    <row r="989" spans="2:3" ht="15.75" customHeight="1">
      <c r="B989" s="74"/>
      <c r="C989" s="74"/>
    </row>
    <row r="990" spans="2:3" ht="15.75" customHeight="1">
      <c r="B990" s="74"/>
      <c r="C990" s="74"/>
    </row>
    <row r="991" spans="2:3" ht="15.75" customHeight="1">
      <c r="B991" s="74"/>
      <c r="C991" s="74"/>
    </row>
    <row r="992" spans="2:3" ht="15.75" customHeight="1">
      <c r="B992" s="74"/>
      <c r="C992" s="74"/>
    </row>
    <row r="993" spans="2:3" ht="15.75" customHeight="1">
      <c r="B993" s="74"/>
      <c r="C993" s="74"/>
    </row>
    <row r="994" spans="2:3" ht="15.75" customHeight="1">
      <c r="B994" s="74"/>
      <c r="C994" s="74"/>
    </row>
    <row r="995" spans="2:3" ht="15.75" customHeight="1">
      <c r="B995" s="74"/>
      <c r="C995" s="74"/>
    </row>
    <row r="996" spans="2:3" ht="15.75" customHeight="1">
      <c r="B996" s="74"/>
      <c r="C996" s="74"/>
    </row>
    <row r="997" spans="2:3" ht="15.75" customHeight="1">
      <c r="B997" s="74"/>
      <c r="C997" s="74"/>
    </row>
    <row r="998" spans="2:3" ht="15.75" customHeight="1">
      <c r="B998" s="74"/>
      <c r="C998" s="74"/>
    </row>
    <row r="999" spans="2:3" ht="15.75" customHeight="1">
      <c r="B999" s="74"/>
      <c r="C999" s="74"/>
    </row>
    <row r="1000" spans="2:3" ht="15.75" customHeight="1">
      <c r="B1000" s="74"/>
      <c r="C1000" s="74"/>
    </row>
  </sheetData>
  <mergeCells count="98">
    <mergeCell ref="Y7:AJ7"/>
    <mergeCell ref="Y8:AJ10"/>
    <mergeCell ref="AC17:AC18"/>
    <mergeCell ref="AD17:AD18"/>
    <mergeCell ref="AE17:AE18"/>
    <mergeCell ref="AF17:AF18"/>
    <mergeCell ref="AG17:AG18"/>
    <mergeCell ref="AJ17:AJ18"/>
    <mergeCell ref="Y12:Y13"/>
    <mergeCell ref="Z12:Z13"/>
    <mergeCell ref="D14:W14"/>
    <mergeCell ref="AH17:AH18"/>
    <mergeCell ref="AI17:AI18"/>
    <mergeCell ref="A7:M7"/>
    <mergeCell ref="N7:W7"/>
    <mergeCell ref="N8:W8"/>
    <mergeCell ref="F12:F13"/>
    <mergeCell ref="G12:G13"/>
    <mergeCell ref="V12:V13"/>
    <mergeCell ref="W12:W13"/>
    <mergeCell ref="U3:W3"/>
    <mergeCell ref="C1:T2"/>
    <mergeCell ref="U1:W1"/>
    <mergeCell ref="Y1:AH6"/>
    <mergeCell ref="AI1:AJ1"/>
    <mergeCell ref="U2:W2"/>
    <mergeCell ref="AI2:AJ2"/>
    <mergeCell ref="AI3:AJ6"/>
    <mergeCell ref="D4:T6"/>
    <mergeCell ref="U4:V4"/>
    <mergeCell ref="U5:V5"/>
    <mergeCell ref="U6:V6"/>
    <mergeCell ref="B19:B20"/>
    <mergeCell ref="C19:C20"/>
    <mergeCell ref="D19:G20"/>
    <mergeCell ref="A1:B6"/>
    <mergeCell ref="C4:C6"/>
    <mergeCell ref="A12:A20"/>
    <mergeCell ref="B12:B13"/>
    <mergeCell ref="C12:C13"/>
    <mergeCell ref="D12:D13"/>
    <mergeCell ref="E12:E13"/>
    <mergeCell ref="C3:T3"/>
    <mergeCell ref="A8:M8"/>
    <mergeCell ref="A9:M9"/>
    <mergeCell ref="N9:W9"/>
    <mergeCell ref="A10:M10"/>
    <mergeCell ref="N10:W10"/>
    <mergeCell ref="AI19:AI20"/>
    <mergeCell ref="AJ19:AJ20"/>
    <mergeCell ref="AB19:AB20"/>
    <mergeCell ref="AC19:AC20"/>
    <mergeCell ref="AD19:AD20"/>
    <mergeCell ref="AE19:AE20"/>
    <mergeCell ref="AF19:AF20"/>
    <mergeCell ref="AG19:AG20"/>
    <mergeCell ref="AH19:AH20"/>
    <mergeCell ref="Y17:Y18"/>
    <mergeCell ref="Z17:Z18"/>
    <mergeCell ref="AA17:AA18"/>
    <mergeCell ref="AB17:AB18"/>
    <mergeCell ref="V19:V20"/>
    <mergeCell ref="W19:W20"/>
    <mergeCell ref="Y19:Y20"/>
    <mergeCell ref="Z19:Z20"/>
    <mergeCell ref="AA19:AA20"/>
    <mergeCell ref="B17:B18"/>
    <mergeCell ref="C17:C18"/>
    <mergeCell ref="D17:G18"/>
    <mergeCell ref="V17:V18"/>
    <mergeCell ref="W17:W18"/>
    <mergeCell ref="AI15:AI16"/>
    <mergeCell ref="AJ15:AJ16"/>
    <mergeCell ref="AA12:AA13"/>
    <mergeCell ref="AC15:AC16"/>
    <mergeCell ref="AD15:AD16"/>
    <mergeCell ref="AE15:AE16"/>
    <mergeCell ref="AF15:AF16"/>
    <mergeCell ref="AG15:AG16"/>
    <mergeCell ref="AH15:AH16"/>
    <mergeCell ref="AA15:AA16"/>
    <mergeCell ref="AB15:AB16"/>
    <mergeCell ref="B15:B16"/>
    <mergeCell ref="C15:C16"/>
    <mergeCell ref="D15:G16"/>
    <mergeCell ref="V15:V16"/>
    <mergeCell ref="W15:W16"/>
    <mergeCell ref="Y15:Y16"/>
    <mergeCell ref="Z15:Z16"/>
    <mergeCell ref="AI12:AI13"/>
    <mergeCell ref="AJ12:AJ13"/>
    <mergeCell ref="AB12:AB13"/>
    <mergeCell ref="AC12:AC13"/>
    <mergeCell ref="AD12:AD13"/>
    <mergeCell ref="AE12:AE13"/>
    <mergeCell ref="AF12:AF13"/>
    <mergeCell ref="AG12:AG13"/>
    <mergeCell ref="AH12:AH13"/>
  </mergeCells>
  <pageMargins left="0.25" right="0.25" top="0.75" bottom="0.75" header="0" footer="0"/>
  <pageSetup orientation="landscape"/>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O836"/>
  <sheetViews>
    <sheetView workbookViewId="0">
      <selection sqref="A1:S1"/>
    </sheetView>
  </sheetViews>
  <sheetFormatPr baseColWidth="10" defaultColWidth="14.42578125" defaultRowHeight="15" customHeight="1"/>
  <cols>
    <col min="1" max="1" width="22.85546875" customWidth="1"/>
    <col min="2" max="2" width="16.7109375" customWidth="1"/>
    <col min="3" max="3" width="20.7109375" customWidth="1"/>
    <col min="4" max="4" width="21.28515625" customWidth="1"/>
    <col min="5" max="5" width="19.7109375" customWidth="1"/>
    <col min="6" max="6" width="24.7109375" customWidth="1"/>
    <col min="7" max="7" width="10.7109375" customWidth="1"/>
    <col min="8" max="8" width="7.140625" customWidth="1"/>
    <col min="9" max="9" width="10.7109375" customWidth="1"/>
    <col min="10" max="10" width="7.140625" customWidth="1"/>
    <col min="11" max="23" width="10.7109375" customWidth="1"/>
    <col min="24" max="24" width="2.42578125" customWidth="1"/>
    <col min="25" max="36" width="39" customWidth="1"/>
    <col min="37" max="41" width="10.7109375" customWidth="1"/>
  </cols>
  <sheetData>
    <row r="1" spans="1:41" ht="19.5" customHeight="1">
      <c r="A1" s="1098"/>
      <c r="B1" s="1013"/>
      <c r="C1" s="1085" t="s">
        <v>146</v>
      </c>
      <c r="D1" s="1013"/>
      <c r="E1" s="1013"/>
      <c r="F1" s="1013"/>
      <c r="G1" s="1013"/>
      <c r="H1" s="1013"/>
      <c r="I1" s="1013"/>
      <c r="J1" s="1013"/>
      <c r="K1" s="1013"/>
      <c r="L1" s="1013"/>
      <c r="M1" s="1013"/>
      <c r="N1" s="1013"/>
      <c r="O1" s="1013"/>
      <c r="P1" s="1013"/>
      <c r="Q1" s="1013"/>
      <c r="R1" s="1013"/>
      <c r="S1" s="1013"/>
      <c r="T1" s="1013"/>
      <c r="U1" s="1086" t="s">
        <v>147</v>
      </c>
      <c r="V1" s="1010"/>
      <c r="W1" s="1011"/>
      <c r="X1" s="74"/>
      <c r="Y1" s="1087" t="s">
        <v>818</v>
      </c>
      <c r="Z1" s="1013"/>
      <c r="AA1" s="1013"/>
      <c r="AB1" s="1013"/>
      <c r="AC1" s="1013"/>
      <c r="AD1" s="1013"/>
      <c r="AE1" s="1013"/>
      <c r="AF1" s="1013"/>
      <c r="AG1" s="1013"/>
      <c r="AH1" s="1014"/>
      <c r="AI1" s="1086" t="s">
        <v>147</v>
      </c>
      <c r="AJ1" s="1011"/>
      <c r="AK1" s="107"/>
      <c r="AL1" s="107"/>
      <c r="AM1" s="107"/>
      <c r="AN1" s="107"/>
      <c r="AO1" s="107"/>
    </row>
    <row r="2" spans="1:41" ht="19.5" customHeight="1">
      <c r="A2" s="1019"/>
      <c r="B2" s="1020"/>
      <c r="C2" s="1019"/>
      <c r="D2" s="1020"/>
      <c r="E2" s="1020"/>
      <c r="F2" s="1020"/>
      <c r="G2" s="1020"/>
      <c r="H2" s="1020"/>
      <c r="I2" s="1020"/>
      <c r="J2" s="1020"/>
      <c r="K2" s="1020"/>
      <c r="L2" s="1020"/>
      <c r="M2" s="1020"/>
      <c r="N2" s="1020"/>
      <c r="O2" s="1020"/>
      <c r="P2" s="1020"/>
      <c r="Q2" s="1020"/>
      <c r="R2" s="1020"/>
      <c r="S2" s="1020"/>
      <c r="T2" s="1020"/>
      <c r="U2" s="1088" t="s">
        <v>149</v>
      </c>
      <c r="V2" s="1010"/>
      <c r="W2" s="1011"/>
      <c r="X2" s="74"/>
      <c r="Y2" s="1019"/>
      <c r="Z2" s="1020"/>
      <c r="AA2" s="1020"/>
      <c r="AB2" s="1020"/>
      <c r="AC2" s="1020"/>
      <c r="AD2" s="1020"/>
      <c r="AE2" s="1020"/>
      <c r="AF2" s="1020"/>
      <c r="AG2" s="1020"/>
      <c r="AH2" s="1021"/>
      <c r="AI2" s="1089" t="s">
        <v>149</v>
      </c>
      <c r="AJ2" s="1011"/>
      <c r="AK2" s="108"/>
      <c r="AL2" s="108"/>
      <c r="AM2" s="108"/>
      <c r="AN2" s="108"/>
      <c r="AO2" s="108"/>
    </row>
    <row r="3" spans="1:41" ht="19.5" customHeight="1">
      <c r="A3" s="1019"/>
      <c r="B3" s="1020"/>
      <c r="C3" s="1424" t="s">
        <v>150</v>
      </c>
      <c r="D3" s="1016"/>
      <c r="E3" s="1016"/>
      <c r="F3" s="1016"/>
      <c r="G3" s="1016"/>
      <c r="H3" s="1016"/>
      <c r="I3" s="1016"/>
      <c r="J3" s="1016"/>
      <c r="K3" s="1016"/>
      <c r="L3" s="1016"/>
      <c r="M3" s="1016"/>
      <c r="N3" s="1016"/>
      <c r="O3" s="1016"/>
      <c r="P3" s="1016"/>
      <c r="Q3" s="1016"/>
      <c r="R3" s="1016"/>
      <c r="S3" s="1016"/>
      <c r="T3" s="1016"/>
      <c r="U3" s="1425">
        <v>43839</v>
      </c>
      <c r="V3" s="1010"/>
      <c r="W3" s="1011"/>
      <c r="X3" s="74"/>
      <c r="Y3" s="1019"/>
      <c r="Z3" s="1020"/>
      <c r="AA3" s="1020"/>
      <c r="AB3" s="1020"/>
      <c r="AC3" s="1020"/>
      <c r="AD3" s="1020"/>
      <c r="AE3" s="1020"/>
      <c r="AF3" s="1020"/>
      <c r="AG3" s="1020"/>
      <c r="AH3" s="1021"/>
      <c r="AI3" s="1426">
        <f>+U3</f>
        <v>43839</v>
      </c>
      <c r="AJ3" s="1014"/>
      <c r="AK3" s="939"/>
      <c r="AL3" s="939"/>
      <c r="AM3" s="939"/>
      <c r="AN3" s="939"/>
      <c r="AO3" s="939"/>
    </row>
    <row r="4" spans="1:41" ht="19.5" customHeight="1">
      <c r="A4" s="1019"/>
      <c r="B4" s="1020"/>
      <c r="C4" s="1099" t="s">
        <v>151</v>
      </c>
      <c r="D4" s="1094" t="s">
        <v>135</v>
      </c>
      <c r="E4" s="1013"/>
      <c r="F4" s="1013"/>
      <c r="G4" s="1013"/>
      <c r="H4" s="1013"/>
      <c r="I4" s="1013"/>
      <c r="J4" s="1013"/>
      <c r="K4" s="1013"/>
      <c r="L4" s="1013"/>
      <c r="M4" s="1013"/>
      <c r="N4" s="1013"/>
      <c r="O4" s="1013"/>
      <c r="P4" s="1013"/>
      <c r="Q4" s="1013"/>
      <c r="R4" s="1013"/>
      <c r="S4" s="1013"/>
      <c r="T4" s="1013"/>
      <c r="U4" s="1138" t="s">
        <v>70</v>
      </c>
      <c r="V4" s="1011"/>
      <c r="W4" s="699">
        <v>4.2000000000000003E-2</v>
      </c>
      <c r="X4" s="112"/>
      <c r="Y4" s="1019"/>
      <c r="Z4" s="1020"/>
      <c r="AA4" s="1020"/>
      <c r="AB4" s="1020"/>
      <c r="AC4" s="1020"/>
      <c r="AD4" s="1020"/>
      <c r="AE4" s="1020"/>
      <c r="AF4" s="1020"/>
      <c r="AG4" s="1020"/>
      <c r="AH4" s="1021"/>
      <c r="AI4" s="1019"/>
      <c r="AJ4" s="1021"/>
      <c r="AK4" s="939"/>
      <c r="AL4" s="939"/>
      <c r="AM4" s="939"/>
      <c r="AN4" s="939"/>
      <c r="AO4" s="939"/>
    </row>
    <row r="5" spans="1:41" ht="19.5" customHeight="1">
      <c r="A5" s="1019"/>
      <c r="B5" s="1020"/>
      <c r="C5" s="1018"/>
      <c r="D5" s="1019"/>
      <c r="E5" s="1020"/>
      <c r="F5" s="1020"/>
      <c r="G5" s="1020"/>
      <c r="H5" s="1020"/>
      <c r="I5" s="1020"/>
      <c r="J5" s="1020"/>
      <c r="K5" s="1020"/>
      <c r="L5" s="1020"/>
      <c r="M5" s="1020"/>
      <c r="N5" s="1020"/>
      <c r="O5" s="1020"/>
      <c r="P5" s="1020"/>
      <c r="Q5" s="1020"/>
      <c r="R5" s="1020"/>
      <c r="S5" s="1020"/>
      <c r="T5" s="1020"/>
      <c r="U5" s="1427" t="s">
        <v>152</v>
      </c>
      <c r="V5" s="1011"/>
      <c r="W5" s="534">
        <f>W22+W48+W72+W58</f>
        <v>0.98624999999999996</v>
      </c>
      <c r="X5" s="112"/>
      <c r="Y5" s="1019"/>
      <c r="Z5" s="1020"/>
      <c r="AA5" s="1020"/>
      <c r="AB5" s="1020"/>
      <c r="AC5" s="1020"/>
      <c r="AD5" s="1020"/>
      <c r="AE5" s="1020"/>
      <c r="AF5" s="1020"/>
      <c r="AG5" s="1020"/>
      <c r="AH5" s="1021"/>
      <c r="AI5" s="1019"/>
      <c r="AJ5" s="1021"/>
      <c r="AK5" s="939"/>
      <c r="AL5" s="939"/>
      <c r="AM5" s="939"/>
      <c r="AN5" s="939"/>
      <c r="AO5" s="939"/>
    </row>
    <row r="6" spans="1:41" ht="19.5" customHeight="1">
      <c r="A6" s="1015"/>
      <c r="B6" s="1016"/>
      <c r="C6" s="1008"/>
      <c r="D6" s="1015"/>
      <c r="E6" s="1016"/>
      <c r="F6" s="1016"/>
      <c r="G6" s="1016"/>
      <c r="H6" s="1016"/>
      <c r="I6" s="1016"/>
      <c r="J6" s="1016"/>
      <c r="K6" s="1016"/>
      <c r="L6" s="1016"/>
      <c r="M6" s="1016"/>
      <c r="N6" s="1016"/>
      <c r="O6" s="1016"/>
      <c r="P6" s="1016"/>
      <c r="Q6" s="1016"/>
      <c r="R6" s="1016"/>
      <c r="S6" s="1016"/>
      <c r="T6" s="1016"/>
      <c r="U6" s="1138" t="s">
        <v>153</v>
      </c>
      <c r="V6" s="1011"/>
      <c r="W6" s="700">
        <f>+W5*W4</f>
        <v>4.1422500000000001E-2</v>
      </c>
      <c r="X6" s="112"/>
      <c r="Y6" s="1015"/>
      <c r="Z6" s="1016"/>
      <c r="AA6" s="1016"/>
      <c r="AB6" s="1016"/>
      <c r="AC6" s="1016"/>
      <c r="AD6" s="1016"/>
      <c r="AE6" s="1016"/>
      <c r="AF6" s="1016"/>
      <c r="AG6" s="1016"/>
      <c r="AH6" s="1017"/>
      <c r="AI6" s="1015"/>
      <c r="AJ6" s="1017"/>
      <c r="AK6" s="939"/>
      <c r="AL6" s="939"/>
      <c r="AM6" s="939"/>
      <c r="AN6" s="939"/>
      <c r="AO6" s="939"/>
    </row>
    <row r="7" spans="1:41" ht="15.75" customHeight="1">
      <c r="A7" s="1139" t="s">
        <v>154</v>
      </c>
      <c r="B7" s="1010"/>
      <c r="C7" s="1010"/>
      <c r="D7" s="1010"/>
      <c r="E7" s="1010"/>
      <c r="F7" s="1010"/>
      <c r="G7" s="1010"/>
      <c r="H7" s="1010"/>
      <c r="I7" s="1010"/>
      <c r="J7" s="1010"/>
      <c r="K7" s="1010"/>
      <c r="L7" s="1010"/>
      <c r="M7" s="1011"/>
      <c r="N7" s="1139" t="s">
        <v>155</v>
      </c>
      <c r="O7" s="1010"/>
      <c r="P7" s="1010"/>
      <c r="Q7" s="1010"/>
      <c r="R7" s="1010"/>
      <c r="S7" s="1010"/>
      <c r="T7" s="1010"/>
      <c r="U7" s="1010"/>
      <c r="V7" s="1010"/>
      <c r="W7" s="1011"/>
      <c r="X7" s="942"/>
      <c r="Y7" s="1100" t="s">
        <v>1</v>
      </c>
      <c r="Z7" s="1010"/>
      <c r="AA7" s="1010"/>
      <c r="AB7" s="1010"/>
      <c r="AC7" s="1010"/>
      <c r="AD7" s="1010"/>
      <c r="AE7" s="1010"/>
      <c r="AF7" s="1010"/>
      <c r="AG7" s="1010"/>
      <c r="AH7" s="1010"/>
      <c r="AI7" s="1010"/>
      <c r="AJ7" s="1011"/>
      <c r="AK7" s="209"/>
      <c r="AL7" s="209"/>
      <c r="AM7" s="209"/>
      <c r="AN7" s="209"/>
      <c r="AO7" s="209"/>
    </row>
    <row r="8" spans="1:41" ht="30.75" customHeight="1">
      <c r="A8" s="1138" t="s">
        <v>3861</v>
      </c>
      <c r="B8" s="1010"/>
      <c r="C8" s="1010"/>
      <c r="D8" s="1010"/>
      <c r="E8" s="1010"/>
      <c r="F8" s="1010"/>
      <c r="G8" s="1010"/>
      <c r="H8" s="1010"/>
      <c r="I8" s="1010"/>
      <c r="J8" s="1010"/>
      <c r="K8" s="1010"/>
      <c r="L8" s="1010"/>
      <c r="M8" s="1011"/>
      <c r="N8" s="1138" t="s">
        <v>3893</v>
      </c>
      <c r="O8" s="1010"/>
      <c r="P8" s="1010"/>
      <c r="Q8" s="1010"/>
      <c r="R8" s="1010"/>
      <c r="S8" s="1010"/>
      <c r="T8" s="1010"/>
      <c r="U8" s="1010"/>
      <c r="V8" s="1010"/>
      <c r="W8" s="1011"/>
      <c r="X8" s="535"/>
      <c r="Y8" s="1101">
        <f>F4</f>
        <v>0</v>
      </c>
      <c r="Z8" s="1020"/>
      <c r="AA8" s="1020"/>
      <c r="AB8" s="1020"/>
      <c r="AC8" s="1020"/>
      <c r="AD8" s="1020"/>
      <c r="AE8" s="1020"/>
      <c r="AF8" s="1020"/>
      <c r="AG8" s="1020"/>
      <c r="AH8" s="1020"/>
      <c r="AI8" s="1020"/>
      <c r="AJ8" s="1021"/>
      <c r="AK8" s="209"/>
      <c r="AL8" s="209"/>
      <c r="AM8" s="209"/>
      <c r="AN8" s="209"/>
      <c r="AO8" s="209"/>
    </row>
    <row r="9" spans="1:41" ht="15.75" customHeight="1">
      <c r="A9" s="1139" t="s">
        <v>71</v>
      </c>
      <c r="B9" s="1010"/>
      <c r="C9" s="1010"/>
      <c r="D9" s="1010"/>
      <c r="E9" s="1010"/>
      <c r="F9" s="1010"/>
      <c r="G9" s="1010"/>
      <c r="H9" s="1010"/>
      <c r="I9" s="1010"/>
      <c r="J9" s="1010"/>
      <c r="K9" s="1010"/>
      <c r="L9" s="1010"/>
      <c r="M9" s="1011"/>
      <c r="N9" s="1139" t="s">
        <v>821</v>
      </c>
      <c r="O9" s="1010"/>
      <c r="P9" s="1010"/>
      <c r="Q9" s="1010"/>
      <c r="R9" s="1010"/>
      <c r="S9" s="1010"/>
      <c r="T9" s="1010"/>
      <c r="U9" s="1010"/>
      <c r="V9" s="1010"/>
      <c r="W9" s="1011"/>
      <c r="X9" s="942"/>
      <c r="Y9" s="1019"/>
      <c r="Z9" s="1020"/>
      <c r="AA9" s="1020"/>
      <c r="AB9" s="1020"/>
      <c r="AC9" s="1020"/>
      <c r="AD9" s="1020"/>
      <c r="AE9" s="1020"/>
      <c r="AF9" s="1020"/>
      <c r="AG9" s="1020"/>
      <c r="AH9" s="1020"/>
      <c r="AI9" s="1020"/>
      <c r="AJ9" s="1021"/>
    </row>
    <row r="10" spans="1:41" ht="75" customHeight="1">
      <c r="A10" s="1138" t="s">
        <v>3898</v>
      </c>
      <c r="B10" s="1010"/>
      <c r="C10" s="1010"/>
      <c r="D10" s="1010"/>
      <c r="E10" s="1010"/>
      <c r="F10" s="1010"/>
      <c r="G10" s="1010"/>
      <c r="H10" s="1010"/>
      <c r="I10" s="1010"/>
      <c r="J10" s="1010"/>
      <c r="K10" s="1010"/>
      <c r="L10" s="1010"/>
      <c r="M10" s="1011"/>
      <c r="N10" s="1138" t="s">
        <v>3903</v>
      </c>
      <c r="O10" s="1010"/>
      <c r="P10" s="1010"/>
      <c r="Q10" s="1010"/>
      <c r="R10" s="1010"/>
      <c r="S10" s="1010"/>
      <c r="T10" s="1010"/>
      <c r="U10" s="1010"/>
      <c r="V10" s="1010"/>
      <c r="W10" s="1011"/>
      <c r="X10" s="535"/>
      <c r="Y10" s="1015"/>
      <c r="Z10" s="1016"/>
      <c r="AA10" s="1016"/>
      <c r="AB10" s="1016"/>
      <c r="AC10" s="1016"/>
      <c r="AD10" s="1016"/>
      <c r="AE10" s="1016"/>
      <c r="AF10" s="1016"/>
      <c r="AG10" s="1016"/>
      <c r="AH10" s="1016"/>
      <c r="AI10" s="1016"/>
      <c r="AJ10" s="1017"/>
    </row>
    <row r="11" spans="1:41" ht="39" customHeight="1">
      <c r="A11" s="240" t="s">
        <v>2</v>
      </c>
      <c r="B11" s="943" t="s">
        <v>161</v>
      </c>
      <c r="C11" s="943" t="s">
        <v>7</v>
      </c>
      <c r="D11" s="240" t="s">
        <v>825</v>
      </c>
      <c r="E11" s="240" t="s">
        <v>4</v>
      </c>
      <c r="F11" s="240" t="s">
        <v>5</v>
      </c>
      <c r="G11" s="240" t="s">
        <v>6</v>
      </c>
      <c r="H11" s="240" t="s">
        <v>53</v>
      </c>
      <c r="I11" s="240" t="s">
        <v>54</v>
      </c>
      <c r="J11" s="240" t="s">
        <v>55</v>
      </c>
      <c r="K11" s="240" t="s">
        <v>56</v>
      </c>
      <c r="L11" s="240" t="s">
        <v>57</v>
      </c>
      <c r="M11" s="240" t="s">
        <v>58</v>
      </c>
      <c r="N11" s="240" t="s">
        <v>59</v>
      </c>
      <c r="O11" s="240" t="s">
        <v>60</v>
      </c>
      <c r="P11" s="240" t="s">
        <v>61</v>
      </c>
      <c r="Q11" s="240" t="s">
        <v>62</v>
      </c>
      <c r="R11" s="240" t="s">
        <v>63</v>
      </c>
      <c r="S11" s="240" t="s">
        <v>64</v>
      </c>
      <c r="T11" s="240" t="s">
        <v>65</v>
      </c>
      <c r="U11" s="240" t="s">
        <v>66</v>
      </c>
      <c r="V11" s="240" t="s">
        <v>52</v>
      </c>
      <c r="W11" s="943" t="s">
        <v>162</v>
      </c>
      <c r="X11" s="944"/>
      <c r="Y11" s="117" t="s">
        <v>826</v>
      </c>
      <c r="Z11" s="117" t="s">
        <v>827</v>
      </c>
      <c r="AA11" s="117" t="s">
        <v>828</v>
      </c>
      <c r="AB11" s="117" t="s">
        <v>829</v>
      </c>
      <c r="AC11" s="117" t="s">
        <v>830</v>
      </c>
      <c r="AD11" s="117" t="s">
        <v>831</v>
      </c>
      <c r="AE11" s="117" t="s">
        <v>832</v>
      </c>
      <c r="AF11" s="117" t="s">
        <v>833</v>
      </c>
      <c r="AG11" s="117" t="s">
        <v>834</v>
      </c>
      <c r="AH11" s="117" t="s">
        <v>835</v>
      </c>
      <c r="AI11" s="117" t="s">
        <v>836</v>
      </c>
      <c r="AJ11" s="117" t="s">
        <v>837</v>
      </c>
    </row>
    <row r="12" spans="1:41" ht="40.5" customHeight="1">
      <c r="A12" s="1452" t="s">
        <v>3906</v>
      </c>
      <c r="B12" s="1452" t="s">
        <v>2491</v>
      </c>
      <c r="C12" s="1452" t="s">
        <v>3907</v>
      </c>
      <c r="D12" s="1452" t="s">
        <v>137</v>
      </c>
      <c r="E12" s="1438">
        <v>1</v>
      </c>
      <c r="F12" s="1590" t="s">
        <v>3908</v>
      </c>
      <c r="G12" s="1452" t="s">
        <v>179</v>
      </c>
      <c r="H12" s="222" t="s">
        <v>68</v>
      </c>
      <c r="I12" s="950">
        <v>0.08</v>
      </c>
      <c r="J12" s="950">
        <v>2.7E-2</v>
      </c>
      <c r="K12" s="950">
        <v>7.1999999999999995E-2</v>
      </c>
      <c r="L12" s="950">
        <v>2.4E-2</v>
      </c>
      <c r="M12" s="950">
        <v>2.4E-2</v>
      </c>
      <c r="N12" s="950">
        <v>0.16400000000000001</v>
      </c>
      <c r="O12" s="950">
        <v>2.4E-2</v>
      </c>
      <c r="P12" s="950">
        <v>2.4E-2</v>
      </c>
      <c r="Q12" s="950">
        <v>0.16400000000000001</v>
      </c>
      <c r="R12" s="950">
        <v>0.1085</v>
      </c>
      <c r="S12" s="950">
        <v>0.1085</v>
      </c>
      <c r="T12" s="950">
        <v>0.18</v>
      </c>
      <c r="U12" s="57">
        <f t="shared" ref="U12:U13" si="0">SUM(I12:T12)</f>
        <v>1.0000000000000002</v>
      </c>
      <c r="V12" s="1438">
        <v>1</v>
      </c>
      <c r="W12" s="1591">
        <f>IF(OR(U13=0,V12=0),0,(U13/U12*V12))</f>
        <v>0.14699999999999996</v>
      </c>
      <c r="X12" s="951"/>
      <c r="Y12" s="1067"/>
      <c r="Z12" s="1580" t="s">
        <v>3909</v>
      </c>
      <c r="AA12" s="1580" t="s">
        <v>3910</v>
      </c>
      <c r="AB12" s="1580" t="s">
        <v>3909</v>
      </c>
      <c r="AC12" s="1580" t="s">
        <v>3911</v>
      </c>
      <c r="AD12" s="1067"/>
      <c r="AE12" s="1067"/>
      <c r="AF12" s="1067"/>
      <c r="AG12" s="1067"/>
      <c r="AH12" s="1067"/>
      <c r="AI12" s="1067"/>
      <c r="AJ12" s="1067"/>
    </row>
    <row r="13" spans="1:41" ht="52.5" customHeight="1">
      <c r="A13" s="1018"/>
      <c r="B13" s="1008"/>
      <c r="C13" s="1008"/>
      <c r="D13" s="1008"/>
      <c r="E13" s="1008"/>
      <c r="F13" s="1017"/>
      <c r="G13" s="1008"/>
      <c r="H13" s="612" t="s">
        <v>69</v>
      </c>
      <c r="I13" s="950"/>
      <c r="J13" s="950">
        <v>2.7E-2</v>
      </c>
      <c r="K13" s="950">
        <v>7.1999999999999995E-2</v>
      </c>
      <c r="L13" s="950">
        <v>2.4E-2</v>
      </c>
      <c r="M13" s="950">
        <v>2.4E-2</v>
      </c>
      <c r="N13" s="950"/>
      <c r="O13" s="950"/>
      <c r="P13" s="950"/>
      <c r="Q13" s="950"/>
      <c r="R13" s="950"/>
      <c r="S13" s="950"/>
      <c r="T13" s="950"/>
      <c r="U13" s="144">
        <f t="shared" si="0"/>
        <v>0.14699999999999999</v>
      </c>
      <c r="V13" s="1008"/>
      <c r="W13" s="1008"/>
      <c r="X13" s="951"/>
      <c r="Y13" s="1008"/>
      <c r="Z13" s="1008"/>
      <c r="AA13" s="1008"/>
      <c r="AB13" s="1008"/>
      <c r="AC13" s="1008"/>
      <c r="AD13" s="1008"/>
      <c r="AE13" s="1008"/>
      <c r="AF13" s="1008"/>
      <c r="AG13" s="1008"/>
      <c r="AH13" s="1008"/>
      <c r="AI13" s="1008"/>
      <c r="AJ13" s="1008"/>
    </row>
    <row r="14" spans="1:41" ht="15.75" customHeight="1">
      <c r="A14" s="1018"/>
      <c r="B14" s="952"/>
      <c r="C14" s="952"/>
      <c r="D14" s="1582" t="s">
        <v>30</v>
      </c>
      <c r="E14" s="1010"/>
      <c r="F14" s="1010"/>
      <c r="G14" s="1010"/>
      <c r="H14" s="1010"/>
      <c r="I14" s="1010"/>
      <c r="J14" s="1010"/>
      <c r="K14" s="1010"/>
      <c r="L14" s="1010"/>
      <c r="M14" s="1010"/>
      <c r="N14" s="1010"/>
      <c r="O14" s="1010"/>
      <c r="P14" s="1010"/>
      <c r="Q14" s="1010"/>
      <c r="R14" s="1010"/>
      <c r="S14" s="1010"/>
      <c r="T14" s="1010"/>
      <c r="U14" s="1010"/>
      <c r="V14" s="1010"/>
      <c r="W14" s="1011"/>
      <c r="X14" s="209"/>
      <c r="Y14" s="951"/>
      <c r="Z14" s="951"/>
      <c r="AA14" s="951"/>
      <c r="AB14" s="951"/>
      <c r="AC14" s="951"/>
      <c r="AD14" s="951"/>
      <c r="AE14" s="951"/>
      <c r="AF14" s="951"/>
      <c r="AG14" s="951"/>
      <c r="AH14" s="951"/>
      <c r="AI14" s="951"/>
      <c r="AJ14" s="953"/>
    </row>
    <row r="15" spans="1:41" ht="15.75" customHeight="1">
      <c r="A15" s="1018"/>
      <c r="B15" s="1452" t="s">
        <v>2491</v>
      </c>
      <c r="C15" s="1452" t="s">
        <v>3912</v>
      </c>
      <c r="D15" s="1454" t="s">
        <v>3913</v>
      </c>
      <c r="E15" s="1013"/>
      <c r="F15" s="1013"/>
      <c r="G15" s="1014"/>
      <c r="H15" s="222" t="s">
        <v>68</v>
      </c>
      <c r="I15" s="954">
        <v>0</v>
      </c>
      <c r="J15" s="954">
        <v>0</v>
      </c>
      <c r="K15" s="954">
        <v>0</v>
      </c>
      <c r="L15" s="954">
        <v>0</v>
      </c>
      <c r="M15" s="954">
        <v>0</v>
      </c>
      <c r="N15" s="954">
        <v>0</v>
      </c>
      <c r="O15" s="954">
        <v>0</v>
      </c>
      <c r="P15" s="954">
        <v>0</v>
      </c>
      <c r="Q15" s="954">
        <v>0</v>
      </c>
      <c r="R15" s="954">
        <v>0.3</v>
      </c>
      <c r="S15" s="954">
        <v>0.35</v>
      </c>
      <c r="T15" s="954">
        <v>0.35</v>
      </c>
      <c r="U15" s="726">
        <f t="shared" ref="U15:U20" si="1">SUM(I15:T15)</f>
        <v>0.99999999999999989</v>
      </c>
      <c r="V15" s="1438">
        <v>0.15</v>
      </c>
      <c r="W15" s="1486">
        <f>IF(OR(U16=0,V15=0),0,(U16/U15*V15))</f>
        <v>0</v>
      </c>
      <c r="X15" s="209"/>
      <c r="Y15" s="1046"/>
      <c r="Z15" s="1046"/>
      <c r="AA15" s="1046"/>
      <c r="AB15" s="1046"/>
      <c r="AC15" s="1046"/>
      <c r="AD15" s="1580" t="s">
        <v>3914</v>
      </c>
      <c r="AE15" s="1046"/>
      <c r="AF15" s="1046"/>
      <c r="AG15" s="1046"/>
      <c r="AH15" s="1046"/>
      <c r="AI15" s="1046"/>
      <c r="AJ15" s="1046"/>
    </row>
    <row r="16" spans="1:41" ht="15.75" customHeight="1">
      <c r="A16" s="1018"/>
      <c r="B16" s="1008"/>
      <c r="C16" s="1018"/>
      <c r="D16" s="1015"/>
      <c r="E16" s="1016"/>
      <c r="F16" s="1016"/>
      <c r="G16" s="1017"/>
      <c r="H16" s="612" t="s">
        <v>69</v>
      </c>
      <c r="I16" s="577">
        <v>0</v>
      </c>
      <c r="J16" s="577">
        <v>0</v>
      </c>
      <c r="K16" s="577">
        <v>0</v>
      </c>
      <c r="L16" s="577">
        <v>0</v>
      </c>
      <c r="M16" s="577">
        <v>0</v>
      </c>
      <c r="N16" s="577">
        <v>0</v>
      </c>
      <c r="O16" s="577">
        <v>0</v>
      </c>
      <c r="P16" s="577">
        <v>0</v>
      </c>
      <c r="Q16" s="577">
        <v>0</v>
      </c>
      <c r="R16" s="577">
        <v>0</v>
      </c>
      <c r="S16" s="577">
        <v>0</v>
      </c>
      <c r="T16" s="577">
        <v>0</v>
      </c>
      <c r="U16" s="144">
        <f t="shared" si="1"/>
        <v>0</v>
      </c>
      <c r="V16" s="1008"/>
      <c r="W16" s="1008"/>
      <c r="X16" s="209"/>
      <c r="Y16" s="1008"/>
      <c r="Z16" s="1008"/>
      <c r="AA16" s="1008"/>
      <c r="AB16" s="1008"/>
      <c r="AC16" s="1008"/>
      <c r="AD16" s="1008"/>
      <c r="AE16" s="1008"/>
      <c r="AF16" s="1008"/>
      <c r="AG16" s="1008"/>
      <c r="AH16" s="1008"/>
      <c r="AI16" s="1008"/>
      <c r="AJ16" s="1008"/>
    </row>
    <row r="17" spans="1:41" ht="16.5" customHeight="1">
      <c r="A17" s="1018"/>
      <c r="B17" s="1452" t="s">
        <v>2491</v>
      </c>
      <c r="C17" s="1018"/>
      <c r="D17" s="1454" t="s">
        <v>3915</v>
      </c>
      <c r="E17" s="1013"/>
      <c r="F17" s="1013"/>
      <c r="G17" s="1014"/>
      <c r="H17" s="222" t="s">
        <v>68</v>
      </c>
      <c r="I17" s="954">
        <v>0</v>
      </c>
      <c r="J17" s="954">
        <v>0</v>
      </c>
      <c r="K17" s="954">
        <v>0.25</v>
      </c>
      <c r="L17" s="954">
        <v>0</v>
      </c>
      <c r="M17" s="954">
        <v>0</v>
      </c>
      <c r="N17" s="954">
        <v>0.25</v>
      </c>
      <c r="O17" s="954">
        <v>0</v>
      </c>
      <c r="P17" s="954">
        <v>0</v>
      </c>
      <c r="Q17" s="954">
        <v>0.25</v>
      </c>
      <c r="R17" s="954">
        <v>0</v>
      </c>
      <c r="S17" s="954">
        <v>0</v>
      </c>
      <c r="T17" s="954">
        <v>0.25</v>
      </c>
      <c r="U17" s="726">
        <f t="shared" si="1"/>
        <v>1</v>
      </c>
      <c r="V17" s="1438">
        <v>0.05</v>
      </c>
      <c r="W17" s="1486">
        <f>IF(OR(U18=0,V17=0),0,(U18/U17*V17))</f>
        <v>6.2500000000000003E-3</v>
      </c>
      <c r="X17" s="209"/>
      <c r="Y17" s="1067"/>
      <c r="Z17" s="1067"/>
      <c r="AA17" s="1580" t="s">
        <v>3916</v>
      </c>
      <c r="AB17" s="1067"/>
      <c r="AC17" s="1067"/>
      <c r="AD17" s="1581" t="s">
        <v>3917</v>
      </c>
      <c r="AE17" s="1067"/>
      <c r="AF17" s="1067"/>
      <c r="AG17" s="1067"/>
      <c r="AH17" s="1067"/>
      <c r="AI17" s="1067"/>
      <c r="AJ17" s="1067"/>
    </row>
    <row r="18" spans="1:41" ht="15.75" customHeight="1">
      <c r="A18" s="1018"/>
      <c r="B18" s="1008"/>
      <c r="C18" s="1018"/>
      <c r="D18" s="1015"/>
      <c r="E18" s="1016"/>
      <c r="F18" s="1016"/>
      <c r="G18" s="1017"/>
      <c r="H18" s="612" t="s">
        <v>69</v>
      </c>
      <c r="I18" s="955">
        <v>0</v>
      </c>
      <c r="J18" s="955">
        <v>0</v>
      </c>
      <c r="K18" s="955">
        <v>0.125</v>
      </c>
      <c r="L18" s="955">
        <v>0</v>
      </c>
      <c r="M18" s="955">
        <v>0</v>
      </c>
      <c r="N18" s="955">
        <v>0</v>
      </c>
      <c r="O18" s="955">
        <v>0</v>
      </c>
      <c r="P18" s="955">
        <v>0</v>
      </c>
      <c r="Q18" s="955">
        <v>0</v>
      </c>
      <c r="R18" s="955">
        <v>0</v>
      </c>
      <c r="S18" s="955">
        <v>0</v>
      </c>
      <c r="T18" s="955">
        <v>0</v>
      </c>
      <c r="U18" s="144">
        <f t="shared" si="1"/>
        <v>0.125</v>
      </c>
      <c r="V18" s="1008"/>
      <c r="W18" s="1008"/>
      <c r="X18" s="209"/>
      <c r="Y18" s="1008"/>
      <c r="Z18" s="1008"/>
      <c r="AA18" s="1008"/>
      <c r="AB18" s="1008"/>
      <c r="AC18" s="1008"/>
      <c r="AD18" s="1008"/>
      <c r="AE18" s="1008"/>
      <c r="AF18" s="1008"/>
      <c r="AG18" s="1008"/>
      <c r="AH18" s="1008"/>
      <c r="AI18" s="1008"/>
      <c r="AJ18" s="1008"/>
    </row>
    <row r="19" spans="1:41" ht="19.5" customHeight="1">
      <c r="A19" s="1018"/>
      <c r="B19" s="1452" t="s">
        <v>2491</v>
      </c>
      <c r="C19" s="1018"/>
      <c r="D19" s="1454" t="s">
        <v>3918</v>
      </c>
      <c r="E19" s="1013"/>
      <c r="F19" s="1013"/>
      <c r="G19" s="1014"/>
      <c r="H19" s="222" t="s">
        <v>68</v>
      </c>
      <c r="I19" s="954">
        <v>0</v>
      </c>
      <c r="J19" s="954">
        <v>0</v>
      </c>
      <c r="K19" s="954">
        <v>0.25</v>
      </c>
      <c r="L19" s="954">
        <v>0</v>
      </c>
      <c r="M19" s="954">
        <v>0</v>
      </c>
      <c r="N19" s="954">
        <v>0.25</v>
      </c>
      <c r="O19" s="954">
        <v>0</v>
      </c>
      <c r="P19" s="954">
        <v>0</v>
      </c>
      <c r="Q19" s="954">
        <v>0.25</v>
      </c>
      <c r="R19" s="954">
        <v>0</v>
      </c>
      <c r="S19" s="954">
        <v>0</v>
      </c>
      <c r="T19" s="954">
        <v>0.25</v>
      </c>
      <c r="U19" s="726">
        <f t="shared" si="1"/>
        <v>1</v>
      </c>
      <c r="V19" s="1438">
        <v>0.1</v>
      </c>
      <c r="W19" s="1486">
        <f>IF(OR(U20=0,V19=0),0,(U20/U19*V19))</f>
        <v>1.7999999999999999E-2</v>
      </c>
      <c r="X19" s="956"/>
      <c r="Y19" s="1067"/>
      <c r="Z19" s="1067"/>
      <c r="AA19" s="1580" t="s">
        <v>3919</v>
      </c>
      <c r="AB19" s="1067"/>
      <c r="AC19" s="1067"/>
      <c r="AD19" s="1581" t="s">
        <v>3920</v>
      </c>
      <c r="AE19" s="1067"/>
      <c r="AF19" s="1067"/>
      <c r="AG19" s="1067"/>
      <c r="AH19" s="1067"/>
      <c r="AI19" s="1067"/>
      <c r="AJ19" s="1067"/>
      <c r="AK19" s="957"/>
      <c r="AL19" s="957"/>
      <c r="AM19" s="957"/>
      <c r="AN19" s="957"/>
      <c r="AO19" s="957"/>
    </row>
    <row r="20" spans="1:41" ht="24.75" customHeight="1">
      <c r="A20" s="1008"/>
      <c r="B20" s="1008"/>
      <c r="C20" s="1008"/>
      <c r="D20" s="1015"/>
      <c r="E20" s="1016"/>
      <c r="F20" s="1016"/>
      <c r="G20" s="1017"/>
      <c r="H20" s="612" t="s">
        <v>69</v>
      </c>
      <c r="I20" s="955">
        <v>0</v>
      </c>
      <c r="J20" s="955">
        <v>0</v>
      </c>
      <c r="K20" s="955">
        <v>0.18</v>
      </c>
      <c r="L20" s="955">
        <v>0</v>
      </c>
      <c r="M20" s="955">
        <v>0</v>
      </c>
      <c r="N20" s="955">
        <v>0</v>
      </c>
      <c r="O20" s="955">
        <v>0</v>
      </c>
      <c r="P20" s="955">
        <v>0</v>
      </c>
      <c r="Q20" s="955">
        <v>0</v>
      </c>
      <c r="R20" s="955">
        <v>0</v>
      </c>
      <c r="S20" s="955">
        <v>0</v>
      </c>
      <c r="T20" s="955">
        <v>0</v>
      </c>
      <c r="U20" s="144">
        <f t="shared" si="1"/>
        <v>0.18</v>
      </c>
      <c r="V20" s="1008"/>
      <c r="W20" s="1008"/>
      <c r="X20" s="956"/>
      <c r="Y20" s="1008"/>
      <c r="Z20" s="1008"/>
      <c r="AA20" s="1008"/>
      <c r="AB20" s="1008"/>
      <c r="AC20" s="1008"/>
      <c r="AD20" s="1008"/>
      <c r="AE20" s="1008"/>
      <c r="AF20" s="1008"/>
      <c r="AG20" s="1008"/>
      <c r="AH20" s="1008"/>
      <c r="AI20" s="1008"/>
      <c r="AJ20" s="1008"/>
      <c r="AK20" s="957"/>
      <c r="AL20" s="957"/>
      <c r="AM20" s="957"/>
      <c r="AN20" s="957"/>
      <c r="AO20" s="957"/>
    </row>
    <row r="21" spans="1:41" ht="39" customHeight="1">
      <c r="A21" s="240" t="s">
        <v>2</v>
      </c>
      <c r="B21" s="943" t="s">
        <v>161</v>
      </c>
      <c r="C21" s="943" t="s">
        <v>7</v>
      </c>
      <c r="D21" s="240" t="s">
        <v>825</v>
      </c>
      <c r="E21" s="240" t="s">
        <v>4</v>
      </c>
      <c r="F21" s="240" t="s">
        <v>5</v>
      </c>
      <c r="G21" s="240" t="s">
        <v>6</v>
      </c>
      <c r="H21" s="240" t="s">
        <v>53</v>
      </c>
      <c r="I21" s="240" t="s">
        <v>54</v>
      </c>
      <c r="J21" s="240" t="s">
        <v>55</v>
      </c>
      <c r="K21" s="240" t="s">
        <v>56</v>
      </c>
      <c r="L21" s="240" t="s">
        <v>57</v>
      </c>
      <c r="M21" s="240" t="s">
        <v>58</v>
      </c>
      <c r="N21" s="240" t="s">
        <v>59</v>
      </c>
      <c r="O21" s="240" t="s">
        <v>60</v>
      </c>
      <c r="P21" s="240" t="s">
        <v>61</v>
      </c>
      <c r="Q21" s="240" t="s">
        <v>62</v>
      </c>
      <c r="R21" s="240" t="s">
        <v>63</v>
      </c>
      <c r="S21" s="240" t="s">
        <v>64</v>
      </c>
      <c r="T21" s="240" t="s">
        <v>65</v>
      </c>
      <c r="U21" s="240" t="s">
        <v>66</v>
      </c>
      <c r="V21" s="240" t="s">
        <v>52</v>
      </c>
      <c r="W21" s="943" t="s">
        <v>162</v>
      </c>
      <c r="X21" s="944"/>
      <c r="Y21" s="117" t="s">
        <v>826</v>
      </c>
      <c r="Z21" s="117" t="s">
        <v>827</v>
      </c>
      <c r="AA21" s="117" t="s">
        <v>828</v>
      </c>
      <c r="AB21" s="117" t="s">
        <v>829</v>
      </c>
      <c r="AC21" s="117" t="s">
        <v>830</v>
      </c>
      <c r="AD21" s="117" t="s">
        <v>831</v>
      </c>
      <c r="AE21" s="117" t="s">
        <v>832</v>
      </c>
      <c r="AF21" s="117" t="s">
        <v>833</v>
      </c>
      <c r="AG21" s="117" t="s">
        <v>834</v>
      </c>
      <c r="AH21" s="117" t="s">
        <v>835</v>
      </c>
      <c r="AI21" s="117" t="s">
        <v>836</v>
      </c>
      <c r="AJ21" s="117" t="s">
        <v>837</v>
      </c>
    </row>
    <row r="22" spans="1:41" ht="24.75" customHeight="1">
      <c r="A22" s="1046" t="s">
        <v>3921</v>
      </c>
      <c r="B22" s="1046" t="s">
        <v>2491</v>
      </c>
      <c r="C22" s="1046" t="s">
        <v>3922</v>
      </c>
      <c r="D22" s="1046" t="s">
        <v>137</v>
      </c>
      <c r="E22" s="1047">
        <v>1</v>
      </c>
      <c r="F22" s="1593" t="s">
        <v>3923</v>
      </c>
      <c r="G22" s="1046" t="s">
        <v>179</v>
      </c>
      <c r="H22" s="222" t="s">
        <v>68</v>
      </c>
      <c r="I22" s="245">
        <f t="shared" ref="I22:T22" si="2">I25*$V$25+I27*$V$27+I29*$V$29+I31*$V$31+I33*$V$33+I35*$V$35+I37*$V$37+I39*$V$39+I41*$V$41+I43*$V$43+I45*$V$45</f>
        <v>0.06</v>
      </c>
      <c r="J22" s="245">
        <f t="shared" si="2"/>
        <v>2.5000000000000005E-2</v>
      </c>
      <c r="K22" s="245">
        <f t="shared" si="2"/>
        <v>0.10000000000000002</v>
      </c>
      <c r="L22" s="245">
        <f t="shared" si="2"/>
        <v>1.0000000000000002E-2</v>
      </c>
      <c r="M22" s="245">
        <f t="shared" si="2"/>
        <v>1.0000000000000002E-2</v>
      </c>
      <c r="N22" s="245">
        <f t="shared" si="2"/>
        <v>3.0000000000000006E-2</v>
      </c>
      <c r="O22" s="245">
        <f t="shared" si="2"/>
        <v>0.11900000000000002</v>
      </c>
      <c r="P22" s="245">
        <f t="shared" si="2"/>
        <v>0.10900000000000001</v>
      </c>
      <c r="Q22" s="245">
        <f t="shared" si="2"/>
        <v>0.17900000000000005</v>
      </c>
      <c r="R22" s="245">
        <f t="shared" si="2"/>
        <v>8.4000000000000019E-2</v>
      </c>
      <c r="S22" s="245">
        <f t="shared" si="2"/>
        <v>0.15250000000000002</v>
      </c>
      <c r="T22" s="245">
        <f t="shared" si="2"/>
        <v>0.12150000000000001</v>
      </c>
      <c r="U22" s="57">
        <f t="shared" ref="U22:U23" si="3">SUM(I22:T22)</f>
        <v>1.0000000000000002</v>
      </c>
      <c r="V22" s="1047">
        <v>0.25</v>
      </c>
      <c r="W22" s="1052">
        <f>IF(OR(U23=0,V22=0),0,(U23/U22*V22))</f>
        <v>0.23624999999999996</v>
      </c>
      <c r="X22" s="951"/>
      <c r="Y22" s="1067"/>
      <c r="Z22" s="1067"/>
      <c r="AA22" s="1067"/>
      <c r="AB22" s="1067"/>
      <c r="AC22" s="1067"/>
      <c r="AD22" s="1349" t="s">
        <v>3924</v>
      </c>
      <c r="AE22" s="1067" t="s">
        <v>3925</v>
      </c>
      <c r="AF22" s="1067" t="s">
        <v>3926</v>
      </c>
      <c r="AG22" s="1067" t="s">
        <v>3927</v>
      </c>
      <c r="AH22" s="1067" t="s">
        <v>3928</v>
      </c>
      <c r="AI22" s="1067" t="s">
        <v>3929</v>
      </c>
      <c r="AJ22" s="1067" t="s">
        <v>3930</v>
      </c>
    </row>
    <row r="23" spans="1:41" ht="24.75" customHeight="1">
      <c r="A23" s="1018"/>
      <c r="B23" s="1008"/>
      <c r="C23" s="1008"/>
      <c r="D23" s="1008"/>
      <c r="E23" s="1008"/>
      <c r="F23" s="1008"/>
      <c r="G23" s="1008"/>
      <c r="H23" s="612" t="s">
        <v>69</v>
      </c>
      <c r="I23" s="958">
        <f t="shared" ref="I23:T23" si="4">I26*$V$25+I28*$V$27+I30*$V$29+I32*$V$31+I34*$V$33+I36*$V$35+I38*$V$37+I40*$V$39+I42*$V$41+I44*$V$43+I46*$V$45</f>
        <v>0.06</v>
      </c>
      <c r="J23" s="958">
        <f t="shared" si="4"/>
        <v>2.5000000000000005E-2</v>
      </c>
      <c r="K23" s="958">
        <f t="shared" si="4"/>
        <v>0.10000000000000002</v>
      </c>
      <c r="L23" s="958">
        <f t="shared" si="4"/>
        <v>1.0000000000000002E-2</v>
      </c>
      <c r="M23" s="958">
        <f t="shared" si="4"/>
        <v>1.0000000000000002E-2</v>
      </c>
      <c r="N23" s="958">
        <f t="shared" si="4"/>
        <v>3.0000000000000006E-2</v>
      </c>
      <c r="O23" s="958">
        <f t="shared" si="4"/>
        <v>0.11900000000000002</v>
      </c>
      <c r="P23" s="958">
        <f t="shared" si="4"/>
        <v>0.10900000000000001</v>
      </c>
      <c r="Q23" s="958">
        <f t="shared" si="4"/>
        <v>0.15900000000000003</v>
      </c>
      <c r="R23" s="958">
        <f t="shared" si="4"/>
        <v>9.4000000000000014E-2</v>
      </c>
      <c r="S23" s="958">
        <f t="shared" si="4"/>
        <v>6.2500000000000014E-2</v>
      </c>
      <c r="T23" s="958">
        <f t="shared" si="4"/>
        <v>0.16650000000000001</v>
      </c>
      <c r="U23" s="144">
        <f t="shared" si="3"/>
        <v>0.94500000000000006</v>
      </c>
      <c r="V23" s="1018"/>
      <c r="W23" s="1008"/>
      <c r="X23" s="951"/>
      <c r="Y23" s="1008"/>
      <c r="Z23" s="1008"/>
      <c r="AA23" s="1008"/>
      <c r="AB23" s="1008"/>
      <c r="AC23" s="1008"/>
      <c r="AD23" s="1008"/>
      <c r="AE23" s="1008"/>
      <c r="AF23" s="1008"/>
      <c r="AG23" s="1008"/>
      <c r="AH23" s="1008"/>
      <c r="AI23" s="1008"/>
      <c r="AJ23" s="1008"/>
    </row>
    <row r="24" spans="1:41" ht="15.75" customHeight="1">
      <c r="A24" s="1018"/>
      <c r="B24" s="952"/>
      <c r="C24" s="952"/>
      <c r="D24" s="1582" t="s">
        <v>30</v>
      </c>
      <c r="E24" s="1010"/>
      <c r="F24" s="1010"/>
      <c r="G24" s="1010"/>
      <c r="H24" s="1010"/>
      <c r="I24" s="1010"/>
      <c r="J24" s="1010"/>
      <c r="K24" s="1010"/>
      <c r="L24" s="1010"/>
      <c r="M24" s="1010"/>
      <c r="N24" s="1010"/>
      <c r="O24" s="1010"/>
      <c r="P24" s="1010"/>
      <c r="Q24" s="1010"/>
      <c r="R24" s="1010"/>
      <c r="S24" s="1010"/>
      <c r="T24" s="1010"/>
      <c r="U24" s="1010"/>
      <c r="V24" s="1010"/>
      <c r="W24" s="1011"/>
      <c r="X24" s="209"/>
      <c r="Y24" s="951"/>
      <c r="Z24" s="951"/>
      <c r="AA24" s="951"/>
      <c r="AB24" s="951"/>
      <c r="AC24" s="951"/>
      <c r="AD24" s="951"/>
      <c r="AE24" s="951"/>
      <c r="AF24" s="951"/>
      <c r="AG24" s="951"/>
      <c r="AH24" s="951"/>
      <c r="AI24" s="951"/>
      <c r="AJ24" s="953"/>
    </row>
    <row r="25" spans="1:41" ht="21.75" customHeight="1">
      <c r="A25" s="1018"/>
      <c r="B25" s="1046" t="s">
        <v>1538</v>
      </c>
      <c r="C25" s="1046" t="s">
        <v>3931</v>
      </c>
      <c r="D25" s="1385" t="s">
        <v>3932</v>
      </c>
      <c r="E25" s="1013"/>
      <c r="F25" s="1013"/>
      <c r="G25" s="1014"/>
      <c r="H25" s="222" t="s">
        <v>68</v>
      </c>
      <c r="I25" s="245">
        <v>0</v>
      </c>
      <c r="J25" s="245">
        <v>0.05</v>
      </c>
      <c r="K25" s="245">
        <v>0.1</v>
      </c>
      <c r="L25" s="245">
        <v>0.1</v>
      </c>
      <c r="M25" s="245">
        <v>0.1</v>
      </c>
      <c r="N25" s="245">
        <v>0.1</v>
      </c>
      <c r="O25" s="245">
        <v>0.1</v>
      </c>
      <c r="P25" s="245">
        <v>0.1</v>
      </c>
      <c r="Q25" s="245">
        <v>0.1</v>
      </c>
      <c r="R25" s="245">
        <v>0.1</v>
      </c>
      <c r="S25" s="245">
        <v>0.1</v>
      </c>
      <c r="T25" s="245">
        <v>0.05</v>
      </c>
      <c r="U25" s="57">
        <f t="shared" ref="U25:U46" si="5">SUM(I25:T25)</f>
        <v>0.99999999999999989</v>
      </c>
      <c r="V25" s="1047">
        <v>0.1</v>
      </c>
      <c r="W25" s="1072">
        <f>IF(OR(U26=0,V25=0),0,(U26/U25*V25))</f>
        <v>0.1</v>
      </c>
      <c r="X25" s="209"/>
      <c r="Y25" s="1046"/>
      <c r="Z25" s="1349" t="s">
        <v>3933</v>
      </c>
      <c r="AA25" s="1349" t="s">
        <v>3934</v>
      </c>
      <c r="AB25" s="1349" t="s">
        <v>3935</v>
      </c>
      <c r="AC25" s="1349" t="s">
        <v>3936</v>
      </c>
      <c r="AD25" s="1349" t="s">
        <v>3937</v>
      </c>
      <c r="AE25" s="1046" t="s">
        <v>3938</v>
      </c>
      <c r="AF25" s="1046" t="s">
        <v>3939</v>
      </c>
      <c r="AG25" s="1046" t="s">
        <v>3940</v>
      </c>
      <c r="AH25" s="1046" t="s">
        <v>3941</v>
      </c>
      <c r="AI25" s="1046" t="s">
        <v>3942</v>
      </c>
      <c r="AJ25" s="1046" t="s">
        <v>3943</v>
      </c>
    </row>
    <row r="26" spans="1:41" ht="21.75" customHeight="1">
      <c r="A26" s="1018"/>
      <c r="B26" s="1008"/>
      <c r="C26" s="1008"/>
      <c r="D26" s="1015"/>
      <c r="E26" s="1016"/>
      <c r="F26" s="1016"/>
      <c r="G26" s="1017"/>
      <c r="H26" s="612" t="s">
        <v>69</v>
      </c>
      <c r="I26" s="626">
        <v>0</v>
      </c>
      <c r="J26" s="626">
        <v>0.05</v>
      </c>
      <c r="K26" s="626">
        <v>0.1</v>
      </c>
      <c r="L26" s="626">
        <v>0.1</v>
      </c>
      <c r="M26" s="626">
        <v>0.1</v>
      </c>
      <c r="N26" s="626">
        <v>0.1</v>
      </c>
      <c r="O26" s="626">
        <v>0.1</v>
      </c>
      <c r="P26" s="626">
        <v>0.1</v>
      </c>
      <c r="Q26" s="626">
        <v>0.1</v>
      </c>
      <c r="R26" s="626">
        <v>0.1</v>
      </c>
      <c r="S26" s="626">
        <v>0.1</v>
      </c>
      <c r="T26" s="626">
        <v>0.05</v>
      </c>
      <c r="U26" s="144">
        <f t="shared" si="5"/>
        <v>0.99999999999999989</v>
      </c>
      <c r="V26" s="1008"/>
      <c r="W26" s="1008"/>
      <c r="X26" s="209"/>
      <c r="Y26" s="1008"/>
      <c r="Z26" s="1008"/>
      <c r="AA26" s="1008"/>
      <c r="AB26" s="1008"/>
      <c r="AC26" s="1008"/>
      <c r="AD26" s="1008"/>
      <c r="AE26" s="1008"/>
      <c r="AF26" s="1008"/>
      <c r="AG26" s="1008"/>
      <c r="AH26" s="1008"/>
      <c r="AI26" s="1008"/>
      <c r="AJ26" s="1008"/>
    </row>
    <row r="27" spans="1:41" ht="21.75" customHeight="1">
      <c r="A27" s="1018"/>
      <c r="B27" s="1046" t="s">
        <v>1538</v>
      </c>
      <c r="C27" s="1046" t="s">
        <v>3944</v>
      </c>
      <c r="D27" s="1592" t="s">
        <v>3945</v>
      </c>
      <c r="E27" s="1013"/>
      <c r="F27" s="1013"/>
      <c r="G27" s="1014"/>
      <c r="H27" s="222" t="s">
        <v>68</v>
      </c>
      <c r="I27" s="245">
        <v>0</v>
      </c>
      <c r="J27" s="245">
        <v>0</v>
      </c>
      <c r="K27" s="245">
        <v>0</v>
      </c>
      <c r="L27" s="245">
        <v>0</v>
      </c>
      <c r="M27" s="245">
        <v>0</v>
      </c>
      <c r="N27" s="245">
        <v>0.05</v>
      </c>
      <c r="O27" s="245">
        <v>0.25</v>
      </c>
      <c r="P27" s="245">
        <v>0.35</v>
      </c>
      <c r="Q27" s="245">
        <v>0.35</v>
      </c>
      <c r="R27" s="245">
        <v>0</v>
      </c>
      <c r="S27" s="245">
        <v>0</v>
      </c>
      <c r="T27" s="245">
        <v>0</v>
      </c>
      <c r="U27" s="57">
        <f t="shared" si="5"/>
        <v>0.99999999999999989</v>
      </c>
      <c r="V27" s="1047">
        <v>0.1</v>
      </c>
      <c r="W27" s="1072">
        <f>IF(OR(U28=0,V27=0),0,(U28/U27*V27))</f>
        <v>9.5000000000000015E-2</v>
      </c>
      <c r="X27" s="209"/>
      <c r="Y27" s="1067"/>
      <c r="Z27" s="1067"/>
      <c r="AA27" s="1067"/>
      <c r="AB27" s="1067"/>
      <c r="AC27" s="1067"/>
      <c r="AD27" s="1349" t="s">
        <v>3946</v>
      </c>
      <c r="AE27" s="1067" t="s">
        <v>3947</v>
      </c>
      <c r="AF27" s="1067" t="s">
        <v>3948</v>
      </c>
      <c r="AG27" s="1067" t="s">
        <v>3949</v>
      </c>
      <c r="AH27" s="1067" t="s">
        <v>3950</v>
      </c>
      <c r="AI27" s="1067"/>
      <c r="AJ27" s="1067" t="s">
        <v>3951</v>
      </c>
    </row>
    <row r="28" spans="1:41" ht="21.75" customHeight="1">
      <c r="A28" s="1018"/>
      <c r="B28" s="1008"/>
      <c r="C28" s="1008"/>
      <c r="D28" s="1015"/>
      <c r="E28" s="1016"/>
      <c r="F28" s="1016"/>
      <c r="G28" s="1017"/>
      <c r="H28" s="612" t="s">
        <v>69</v>
      </c>
      <c r="I28" s="626">
        <v>0</v>
      </c>
      <c r="J28" s="626">
        <v>0</v>
      </c>
      <c r="K28" s="626">
        <v>0</v>
      </c>
      <c r="L28" s="626">
        <v>0</v>
      </c>
      <c r="M28" s="626">
        <v>0</v>
      </c>
      <c r="N28" s="626">
        <v>0.05</v>
      </c>
      <c r="O28" s="626">
        <v>0.25</v>
      </c>
      <c r="P28" s="626">
        <v>0.35</v>
      </c>
      <c r="Q28" s="626">
        <v>0.15</v>
      </c>
      <c r="R28" s="626">
        <v>0.1</v>
      </c>
      <c r="S28" s="626">
        <v>0</v>
      </c>
      <c r="T28" s="626">
        <v>0.05</v>
      </c>
      <c r="U28" s="144">
        <f t="shared" si="5"/>
        <v>0.95</v>
      </c>
      <c r="V28" s="1008"/>
      <c r="W28" s="1008"/>
      <c r="X28" s="209"/>
      <c r="Y28" s="1008"/>
      <c r="Z28" s="1008"/>
      <c r="AA28" s="1008"/>
      <c r="AB28" s="1008"/>
      <c r="AC28" s="1008"/>
      <c r="AD28" s="1008"/>
      <c r="AE28" s="1008"/>
      <c r="AF28" s="1008"/>
      <c r="AG28" s="1008"/>
      <c r="AH28" s="1008"/>
      <c r="AI28" s="1008"/>
      <c r="AJ28" s="1008"/>
    </row>
    <row r="29" spans="1:41" ht="21.75" customHeight="1">
      <c r="A29" s="1018"/>
      <c r="B29" s="1046" t="s">
        <v>1538</v>
      </c>
      <c r="C29" s="1046" t="s">
        <v>3944</v>
      </c>
      <c r="D29" s="1385" t="s">
        <v>3952</v>
      </c>
      <c r="E29" s="1013"/>
      <c r="F29" s="1013"/>
      <c r="G29" s="1014"/>
      <c r="H29" s="222" t="s">
        <v>68</v>
      </c>
      <c r="I29" s="245">
        <v>0</v>
      </c>
      <c r="J29" s="245">
        <v>0</v>
      </c>
      <c r="K29" s="245">
        <v>0.25</v>
      </c>
      <c r="L29" s="245">
        <v>0</v>
      </c>
      <c r="M29" s="245">
        <v>0</v>
      </c>
      <c r="N29" s="245">
        <v>0.05</v>
      </c>
      <c r="O29" s="245">
        <v>0.14000000000000001</v>
      </c>
      <c r="P29" s="245">
        <v>0.14000000000000001</v>
      </c>
      <c r="Q29" s="245">
        <v>0.14000000000000001</v>
      </c>
      <c r="R29" s="245">
        <v>0.14000000000000001</v>
      </c>
      <c r="S29" s="245">
        <v>0.125</v>
      </c>
      <c r="T29" s="245">
        <v>1.4999999999999999E-2</v>
      </c>
      <c r="U29" s="57">
        <f t="shared" si="5"/>
        <v>1</v>
      </c>
      <c r="V29" s="1047">
        <v>0.1</v>
      </c>
      <c r="W29" s="1072">
        <f>IF(OR(U30=0,V29=0),0,(U30/U29*V29))</f>
        <v>0.1</v>
      </c>
      <c r="X29" s="209"/>
      <c r="Y29" s="1067"/>
      <c r="Z29" s="1067"/>
      <c r="AA29" s="1298" t="s">
        <v>3953</v>
      </c>
      <c r="AB29" s="1067"/>
      <c r="AC29" s="1067"/>
      <c r="AD29" s="1349" t="s">
        <v>3954</v>
      </c>
      <c r="AE29" s="1067" t="s">
        <v>3955</v>
      </c>
      <c r="AF29" s="1067" t="s">
        <v>3956</v>
      </c>
      <c r="AG29" s="1067" t="s">
        <v>3957</v>
      </c>
      <c r="AH29" s="1067" t="s">
        <v>3958</v>
      </c>
      <c r="AI29" s="1067" t="s">
        <v>3959</v>
      </c>
      <c r="AJ29" s="1067" t="s">
        <v>3960</v>
      </c>
    </row>
    <row r="30" spans="1:41" ht="21.75" customHeight="1">
      <c r="A30" s="1018"/>
      <c r="B30" s="1008"/>
      <c r="C30" s="1008"/>
      <c r="D30" s="1015"/>
      <c r="E30" s="1016"/>
      <c r="F30" s="1016"/>
      <c r="G30" s="1017"/>
      <c r="H30" s="612" t="s">
        <v>69</v>
      </c>
      <c r="I30" s="626">
        <v>0</v>
      </c>
      <c r="J30" s="626">
        <v>0</v>
      </c>
      <c r="K30" s="626">
        <v>0.25</v>
      </c>
      <c r="L30" s="626">
        <v>0</v>
      </c>
      <c r="M30" s="626">
        <v>0</v>
      </c>
      <c r="N30" s="626">
        <v>0.05</v>
      </c>
      <c r="O30" s="626">
        <v>0.14000000000000001</v>
      </c>
      <c r="P30" s="626">
        <v>0.14000000000000001</v>
      </c>
      <c r="Q30" s="626">
        <v>0.14000000000000001</v>
      </c>
      <c r="R30" s="626">
        <v>0.14000000000000001</v>
      </c>
      <c r="S30" s="626">
        <v>0.125</v>
      </c>
      <c r="T30" s="626">
        <v>1.4999999999999999E-2</v>
      </c>
      <c r="U30" s="144">
        <f t="shared" si="5"/>
        <v>1</v>
      </c>
      <c r="V30" s="1008"/>
      <c r="W30" s="1008"/>
      <c r="X30" s="209"/>
      <c r="Y30" s="1008"/>
      <c r="Z30" s="1008"/>
      <c r="AA30" s="1008"/>
      <c r="AB30" s="1008"/>
      <c r="AC30" s="1008"/>
      <c r="AD30" s="1008"/>
      <c r="AE30" s="1008"/>
      <c r="AF30" s="1008"/>
      <c r="AG30" s="1008"/>
      <c r="AH30" s="1008"/>
      <c r="AI30" s="1008"/>
      <c r="AJ30" s="1008"/>
    </row>
    <row r="31" spans="1:41" ht="21.75" customHeight="1">
      <c r="A31" s="1018"/>
      <c r="B31" s="1046" t="s">
        <v>1538</v>
      </c>
      <c r="C31" s="1046" t="s">
        <v>3961</v>
      </c>
      <c r="D31" s="1592" t="s">
        <v>3962</v>
      </c>
      <c r="E31" s="1013"/>
      <c r="F31" s="1013"/>
      <c r="G31" s="1014"/>
      <c r="H31" s="222" t="s">
        <v>68</v>
      </c>
      <c r="I31" s="245">
        <v>0</v>
      </c>
      <c r="J31" s="245">
        <v>0</v>
      </c>
      <c r="K31" s="245">
        <v>0</v>
      </c>
      <c r="L31" s="245">
        <v>0</v>
      </c>
      <c r="M31" s="245">
        <v>0</v>
      </c>
      <c r="N31" s="245">
        <v>0</v>
      </c>
      <c r="O31" s="245">
        <v>0.2</v>
      </c>
      <c r="P31" s="245">
        <v>0.2</v>
      </c>
      <c r="Q31" s="245">
        <v>0.2</v>
      </c>
      <c r="R31" s="245">
        <v>0.2</v>
      </c>
      <c r="S31" s="245">
        <v>0.2</v>
      </c>
      <c r="T31" s="245">
        <v>0</v>
      </c>
      <c r="U31" s="57">
        <f t="shared" si="5"/>
        <v>1</v>
      </c>
      <c r="V31" s="1047">
        <v>0.1</v>
      </c>
      <c r="W31" s="1072">
        <f>IF(OR(U32=0,V31=0),0,(U32/U31*V31))</f>
        <v>0.1</v>
      </c>
      <c r="X31" s="209"/>
      <c r="Y31" s="1067"/>
      <c r="Z31" s="1067"/>
      <c r="AA31" s="1067"/>
      <c r="AB31" s="1067"/>
      <c r="AC31" s="1067"/>
      <c r="AD31" s="1067"/>
      <c r="AE31" s="1067" t="s">
        <v>3963</v>
      </c>
      <c r="AF31" s="1067" t="s">
        <v>3964</v>
      </c>
      <c r="AG31" s="1067" t="s">
        <v>3965</v>
      </c>
      <c r="AH31" s="1351" t="s">
        <v>3966</v>
      </c>
      <c r="AI31" s="1067"/>
      <c r="AJ31" s="1067" t="s">
        <v>3967</v>
      </c>
    </row>
    <row r="32" spans="1:41" ht="21.75" customHeight="1">
      <c r="A32" s="1018"/>
      <c r="B32" s="1008"/>
      <c r="C32" s="1008"/>
      <c r="D32" s="1015"/>
      <c r="E32" s="1016"/>
      <c r="F32" s="1016"/>
      <c r="G32" s="1017"/>
      <c r="H32" s="612" t="s">
        <v>69</v>
      </c>
      <c r="I32" s="626">
        <v>0</v>
      </c>
      <c r="J32" s="626">
        <v>0</v>
      </c>
      <c r="K32" s="626">
        <v>0</v>
      </c>
      <c r="L32" s="626">
        <v>0</v>
      </c>
      <c r="M32" s="626">
        <v>0</v>
      </c>
      <c r="N32" s="626">
        <v>0</v>
      </c>
      <c r="O32" s="626">
        <v>0.2</v>
      </c>
      <c r="P32" s="626">
        <v>0.2</v>
      </c>
      <c r="Q32" s="626">
        <v>0.2</v>
      </c>
      <c r="R32" s="626">
        <v>0.2</v>
      </c>
      <c r="S32" s="626">
        <v>0</v>
      </c>
      <c r="T32" s="626">
        <v>0.2</v>
      </c>
      <c r="U32" s="144">
        <f t="shared" si="5"/>
        <v>1</v>
      </c>
      <c r="V32" s="1008"/>
      <c r="W32" s="1008"/>
      <c r="X32" s="209"/>
      <c r="Y32" s="1008"/>
      <c r="Z32" s="1008"/>
      <c r="AA32" s="1008"/>
      <c r="AB32" s="1008"/>
      <c r="AC32" s="1008"/>
      <c r="AD32" s="1008"/>
      <c r="AE32" s="1008"/>
      <c r="AF32" s="1008"/>
      <c r="AG32" s="1008"/>
      <c r="AH32" s="1008"/>
      <c r="AI32" s="1008"/>
      <c r="AJ32" s="1008"/>
    </row>
    <row r="33" spans="1:41" ht="21.75" customHeight="1">
      <c r="A33" s="1018"/>
      <c r="B33" s="1046" t="s">
        <v>1538</v>
      </c>
      <c r="C33" s="1046" t="s">
        <v>3968</v>
      </c>
      <c r="D33" s="1385" t="s">
        <v>3969</v>
      </c>
      <c r="E33" s="1013"/>
      <c r="F33" s="1013"/>
      <c r="G33" s="1014"/>
      <c r="H33" s="222" t="s">
        <v>68</v>
      </c>
      <c r="I33" s="245">
        <v>0</v>
      </c>
      <c r="J33" s="245">
        <v>0</v>
      </c>
      <c r="K33" s="245">
        <v>0.25</v>
      </c>
      <c r="L33" s="245">
        <v>0</v>
      </c>
      <c r="M33" s="245">
        <v>0</v>
      </c>
      <c r="N33" s="245">
        <v>0</v>
      </c>
      <c r="O33" s="245">
        <v>0.1</v>
      </c>
      <c r="P33" s="245">
        <v>0.2</v>
      </c>
      <c r="Q33" s="245">
        <v>0.25</v>
      </c>
      <c r="R33" s="245">
        <v>0.2</v>
      </c>
      <c r="S33" s="245">
        <v>0</v>
      </c>
      <c r="T33" s="245">
        <v>0</v>
      </c>
      <c r="U33" s="57">
        <f t="shared" si="5"/>
        <v>1</v>
      </c>
      <c r="V33" s="1047">
        <v>0.1</v>
      </c>
      <c r="W33" s="1072">
        <f>IF(OR(U34=0,V33=0),0,(U34/U33*V33))</f>
        <v>0.1</v>
      </c>
      <c r="X33" s="209"/>
      <c r="Y33" s="1067"/>
      <c r="Z33" s="1067"/>
      <c r="AA33" s="1298" t="s">
        <v>3970</v>
      </c>
      <c r="AB33" s="1067"/>
      <c r="AC33" s="1067"/>
      <c r="AD33" s="1343"/>
      <c r="AE33" s="1067" t="s">
        <v>3971</v>
      </c>
      <c r="AF33" s="1343" t="s">
        <v>3972</v>
      </c>
      <c r="AG33" s="1343" t="s">
        <v>3973</v>
      </c>
      <c r="AH33" s="1298" t="s">
        <v>3974</v>
      </c>
      <c r="AI33" s="1067"/>
      <c r="AJ33" s="1067"/>
    </row>
    <row r="34" spans="1:41" ht="21.75" customHeight="1">
      <c r="A34" s="1018"/>
      <c r="B34" s="1008"/>
      <c r="C34" s="1008"/>
      <c r="D34" s="1015"/>
      <c r="E34" s="1016"/>
      <c r="F34" s="1016"/>
      <c r="G34" s="1017"/>
      <c r="H34" s="612" t="s">
        <v>69</v>
      </c>
      <c r="I34" s="626">
        <v>0</v>
      </c>
      <c r="J34" s="626">
        <v>0</v>
      </c>
      <c r="K34" s="626">
        <v>0.25</v>
      </c>
      <c r="L34" s="626">
        <v>0</v>
      </c>
      <c r="M34" s="626">
        <v>0</v>
      </c>
      <c r="N34" s="626">
        <v>0</v>
      </c>
      <c r="O34" s="626">
        <v>0.1</v>
      </c>
      <c r="P34" s="626">
        <v>0.2</v>
      </c>
      <c r="Q34" s="626">
        <v>0.25</v>
      </c>
      <c r="R34" s="626">
        <v>0.2</v>
      </c>
      <c r="S34" s="626">
        <v>0</v>
      </c>
      <c r="T34" s="626">
        <v>0</v>
      </c>
      <c r="U34" s="144">
        <f t="shared" si="5"/>
        <v>1</v>
      </c>
      <c r="V34" s="1008"/>
      <c r="W34" s="1008"/>
      <c r="X34" s="209"/>
      <c r="Y34" s="1008"/>
      <c r="Z34" s="1008"/>
      <c r="AA34" s="1008"/>
      <c r="AB34" s="1008"/>
      <c r="AC34" s="1008"/>
      <c r="AD34" s="1008"/>
      <c r="AE34" s="1008"/>
      <c r="AF34" s="1008"/>
      <c r="AG34" s="1008"/>
      <c r="AH34" s="1008"/>
      <c r="AI34" s="1008"/>
      <c r="AJ34" s="1008"/>
    </row>
    <row r="35" spans="1:41" ht="21.75" customHeight="1">
      <c r="A35" s="1018"/>
      <c r="B35" s="1046" t="s">
        <v>1538</v>
      </c>
      <c r="C35" s="1046" t="s">
        <v>3975</v>
      </c>
      <c r="D35" s="1385" t="s">
        <v>3976</v>
      </c>
      <c r="E35" s="1013"/>
      <c r="F35" s="1013"/>
      <c r="G35" s="1014"/>
      <c r="H35" s="222" t="s">
        <v>68</v>
      </c>
      <c r="I35" s="245">
        <v>0.3</v>
      </c>
      <c r="J35" s="245">
        <v>0.1</v>
      </c>
      <c r="K35" s="245">
        <v>0.2</v>
      </c>
      <c r="L35" s="245">
        <v>0</v>
      </c>
      <c r="M35" s="245">
        <v>0</v>
      </c>
      <c r="N35" s="245">
        <v>0</v>
      </c>
      <c r="O35" s="245">
        <v>0</v>
      </c>
      <c r="P35" s="245">
        <v>0</v>
      </c>
      <c r="Q35" s="245">
        <v>0</v>
      </c>
      <c r="R35" s="245">
        <v>0</v>
      </c>
      <c r="S35" s="245">
        <v>0.4</v>
      </c>
      <c r="T35" s="245">
        <v>0</v>
      </c>
      <c r="U35" s="57">
        <f t="shared" si="5"/>
        <v>1</v>
      </c>
      <c r="V35" s="1047">
        <v>0.1</v>
      </c>
      <c r="W35" s="1072">
        <f>IF(OR(U36=0,V35=0),0,(U36/U35*V35))</f>
        <v>0.1</v>
      </c>
      <c r="X35" s="209"/>
      <c r="Y35" s="1298" t="s">
        <v>3977</v>
      </c>
      <c r="Z35" s="1298" t="s">
        <v>3978</v>
      </c>
      <c r="AA35" s="1298" t="s">
        <v>3979</v>
      </c>
      <c r="AB35" s="1067"/>
      <c r="AC35" s="1067"/>
      <c r="AD35" s="1067"/>
      <c r="AE35" s="1067"/>
      <c r="AF35" s="1067"/>
      <c r="AG35" s="1067" t="s">
        <v>3980</v>
      </c>
      <c r="AH35" s="1067"/>
      <c r="AI35" s="1067" t="s">
        <v>3981</v>
      </c>
      <c r="AJ35" s="1067" t="s">
        <v>3982</v>
      </c>
    </row>
    <row r="36" spans="1:41" ht="21.75" customHeight="1">
      <c r="A36" s="1018"/>
      <c r="B36" s="1008"/>
      <c r="C36" s="1008"/>
      <c r="D36" s="1015"/>
      <c r="E36" s="1016"/>
      <c r="F36" s="1016"/>
      <c r="G36" s="1017"/>
      <c r="H36" s="612" t="s">
        <v>69</v>
      </c>
      <c r="I36" s="626">
        <v>0.3</v>
      </c>
      <c r="J36" s="626">
        <v>0.1</v>
      </c>
      <c r="K36" s="626">
        <v>0.2</v>
      </c>
      <c r="L36" s="626">
        <v>0</v>
      </c>
      <c r="M36" s="626">
        <v>0</v>
      </c>
      <c r="N36" s="626">
        <v>0</v>
      </c>
      <c r="O36" s="626">
        <v>0</v>
      </c>
      <c r="P36" s="626">
        <v>0</v>
      </c>
      <c r="Q36" s="626">
        <v>0</v>
      </c>
      <c r="R36" s="626">
        <v>0</v>
      </c>
      <c r="S36" s="626">
        <v>0.2</v>
      </c>
      <c r="T36" s="626">
        <v>0.2</v>
      </c>
      <c r="U36" s="144">
        <f t="shared" si="5"/>
        <v>1</v>
      </c>
      <c r="V36" s="1008"/>
      <c r="W36" s="1008"/>
      <c r="X36" s="209"/>
      <c r="Y36" s="1008"/>
      <c r="Z36" s="1008"/>
      <c r="AA36" s="1008"/>
      <c r="AB36" s="1008"/>
      <c r="AC36" s="1008"/>
      <c r="AD36" s="1008"/>
      <c r="AE36" s="1008"/>
      <c r="AF36" s="1008"/>
      <c r="AG36" s="1008"/>
      <c r="AH36" s="1008"/>
      <c r="AI36" s="1008"/>
      <c r="AJ36" s="1008"/>
    </row>
    <row r="37" spans="1:41" ht="21.75" customHeight="1">
      <c r="A37" s="1018"/>
      <c r="B37" s="1046" t="s">
        <v>3983</v>
      </c>
      <c r="C37" s="1046" t="s">
        <v>3975</v>
      </c>
      <c r="D37" s="1592" t="s">
        <v>3984</v>
      </c>
      <c r="E37" s="1013"/>
      <c r="F37" s="1013"/>
      <c r="G37" s="1014"/>
      <c r="H37" s="222" t="s">
        <v>68</v>
      </c>
      <c r="I37" s="245">
        <v>0</v>
      </c>
      <c r="J37" s="245">
        <v>0</v>
      </c>
      <c r="K37" s="245">
        <v>0</v>
      </c>
      <c r="L37" s="245">
        <v>0</v>
      </c>
      <c r="M37" s="245">
        <v>0</v>
      </c>
      <c r="N37" s="245">
        <v>0</v>
      </c>
      <c r="O37" s="245">
        <v>0.3</v>
      </c>
      <c r="P37" s="245">
        <v>0</v>
      </c>
      <c r="Q37" s="245">
        <v>0.35</v>
      </c>
      <c r="R37" s="245">
        <v>0</v>
      </c>
      <c r="S37" s="245">
        <v>0</v>
      </c>
      <c r="T37" s="245">
        <v>0.35</v>
      </c>
      <c r="U37" s="57">
        <f t="shared" si="5"/>
        <v>0.99999999999999989</v>
      </c>
      <c r="V37" s="1047">
        <v>0.1</v>
      </c>
      <c r="W37" s="1072">
        <f>IF(OR(U38=0,V37=0),0,(U38/U37*V37))</f>
        <v>0.1</v>
      </c>
      <c r="X37" s="209"/>
      <c r="Y37" s="1067"/>
      <c r="Z37" s="1067"/>
      <c r="AA37" s="1067"/>
      <c r="AB37" s="1067"/>
      <c r="AC37" s="1067"/>
      <c r="AD37" s="1067"/>
      <c r="AE37" s="1067" t="s">
        <v>3985</v>
      </c>
      <c r="AF37" s="1067"/>
      <c r="AG37" s="1067" t="s">
        <v>3986</v>
      </c>
      <c r="AH37" s="1067"/>
      <c r="AI37" s="1067"/>
      <c r="AJ37" s="1067" t="s">
        <v>3987</v>
      </c>
    </row>
    <row r="38" spans="1:41" ht="21.75" customHeight="1">
      <c r="A38" s="1018"/>
      <c r="B38" s="1008"/>
      <c r="C38" s="1008"/>
      <c r="D38" s="1015"/>
      <c r="E38" s="1016"/>
      <c r="F38" s="1016"/>
      <c r="G38" s="1017"/>
      <c r="H38" s="612" t="s">
        <v>69</v>
      </c>
      <c r="I38" s="626">
        <v>0</v>
      </c>
      <c r="J38" s="626">
        <v>0</v>
      </c>
      <c r="K38" s="626">
        <v>0</v>
      </c>
      <c r="L38" s="626">
        <v>0</v>
      </c>
      <c r="M38" s="626">
        <v>0</v>
      </c>
      <c r="N38" s="626">
        <v>0</v>
      </c>
      <c r="O38" s="626">
        <v>0.3</v>
      </c>
      <c r="P38" s="626">
        <v>0</v>
      </c>
      <c r="Q38" s="626">
        <v>0.35</v>
      </c>
      <c r="R38" s="626">
        <v>0</v>
      </c>
      <c r="S38" s="626">
        <v>0</v>
      </c>
      <c r="T38" s="626">
        <v>0.35</v>
      </c>
      <c r="U38" s="144">
        <f t="shared" si="5"/>
        <v>0.99999999999999989</v>
      </c>
      <c r="V38" s="1008"/>
      <c r="W38" s="1008"/>
      <c r="X38" s="209"/>
      <c r="Y38" s="1008"/>
      <c r="Z38" s="1008"/>
      <c r="AA38" s="1008"/>
      <c r="AB38" s="1008"/>
      <c r="AC38" s="1008"/>
      <c r="AD38" s="1008"/>
      <c r="AE38" s="1008"/>
      <c r="AF38" s="1008"/>
      <c r="AG38" s="1008"/>
      <c r="AH38" s="1008"/>
      <c r="AI38" s="1008"/>
      <c r="AJ38" s="1008"/>
    </row>
    <row r="39" spans="1:41" ht="21.75" customHeight="1">
      <c r="A39" s="1018"/>
      <c r="B39" s="1046" t="s">
        <v>1538</v>
      </c>
      <c r="C39" s="1046" t="s">
        <v>3988</v>
      </c>
      <c r="D39" s="1592" t="s">
        <v>3989</v>
      </c>
      <c r="E39" s="1013"/>
      <c r="F39" s="1013"/>
      <c r="G39" s="1014"/>
      <c r="H39" s="222" t="s">
        <v>68</v>
      </c>
      <c r="I39" s="245">
        <v>0</v>
      </c>
      <c r="J39" s="245">
        <v>0</v>
      </c>
      <c r="K39" s="245">
        <v>0</v>
      </c>
      <c r="L39" s="245">
        <v>0</v>
      </c>
      <c r="M39" s="245">
        <v>0</v>
      </c>
      <c r="N39" s="245">
        <v>0.1</v>
      </c>
      <c r="O39" s="245">
        <v>0.1</v>
      </c>
      <c r="P39" s="245">
        <v>0.1</v>
      </c>
      <c r="Q39" s="245">
        <v>0.2</v>
      </c>
      <c r="R39" s="245">
        <v>0.2</v>
      </c>
      <c r="S39" s="245">
        <v>0.2</v>
      </c>
      <c r="T39" s="245">
        <v>0.1</v>
      </c>
      <c r="U39" s="57">
        <f t="shared" si="5"/>
        <v>0.99999999999999989</v>
      </c>
      <c r="V39" s="1047">
        <v>0.1</v>
      </c>
      <c r="W39" s="1072">
        <f>IF(OR(U40=0,V39=0),0,(U40/U39*V39))</f>
        <v>0.1</v>
      </c>
      <c r="X39" s="209"/>
      <c r="Y39" s="1067"/>
      <c r="Z39" s="1067"/>
      <c r="AA39" s="1067"/>
      <c r="AB39" s="1067"/>
      <c r="AC39" s="1067"/>
      <c r="AD39" s="1349" t="s">
        <v>3990</v>
      </c>
      <c r="AE39" s="1067" t="s">
        <v>3991</v>
      </c>
      <c r="AF39" s="1067" t="s">
        <v>3992</v>
      </c>
      <c r="AG39" s="1067" t="s">
        <v>3993</v>
      </c>
      <c r="AH39" s="1067" t="s">
        <v>3994</v>
      </c>
      <c r="AI39" s="1067" t="s">
        <v>3995</v>
      </c>
      <c r="AJ39" s="1067" t="s">
        <v>3996</v>
      </c>
    </row>
    <row r="40" spans="1:41" ht="21.75" customHeight="1">
      <c r="A40" s="1018"/>
      <c r="B40" s="1008"/>
      <c r="C40" s="1008"/>
      <c r="D40" s="1015"/>
      <c r="E40" s="1016"/>
      <c r="F40" s="1016"/>
      <c r="G40" s="1017"/>
      <c r="H40" s="612" t="s">
        <v>69</v>
      </c>
      <c r="I40" s="626">
        <v>0</v>
      </c>
      <c r="J40" s="626">
        <v>0</v>
      </c>
      <c r="K40" s="626">
        <v>0</v>
      </c>
      <c r="L40" s="626">
        <v>0</v>
      </c>
      <c r="M40" s="626">
        <v>0</v>
      </c>
      <c r="N40" s="626">
        <v>0.1</v>
      </c>
      <c r="O40" s="626">
        <v>0.1</v>
      </c>
      <c r="P40" s="626">
        <v>0.1</v>
      </c>
      <c r="Q40" s="626">
        <v>0.2</v>
      </c>
      <c r="R40" s="626">
        <v>0.2</v>
      </c>
      <c r="S40" s="626">
        <v>0.2</v>
      </c>
      <c r="T40" s="626">
        <v>0.1</v>
      </c>
      <c r="U40" s="144">
        <f t="shared" si="5"/>
        <v>0.99999999999999989</v>
      </c>
      <c r="V40" s="1008"/>
      <c r="W40" s="1008"/>
      <c r="X40" s="209"/>
      <c r="Y40" s="1008"/>
      <c r="Z40" s="1008"/>
      <c r="AA40" s="1008"/>
      <c r="AB40" s="1008"/>
      <c r="AC40" s="1008"/>
      <c r="AD40" s="1008"/>
      <c r="AE40" s="1008"/>
      <c r="AF40" s="1008"/>
      <c r="AG40" s="1008"/>
      <c r="AH40" s="1008"/>
      <c r="AI40" s="1008"/>
      <c r="AJ40" s="1008"/>
    </row>
    <row r="41" spans="1:41" ht="21.75" customHeight="1">
      <c r="A41" s="1018"/>
      <c r="B41" s="1046" t="s">
        <v>3983</v>
      </c>
      <c r="C41" s="1046" t="s">
        <v>3997</v>
      </c>
      <c r="D41" s="1385" t="s">
        <v>3998</v>
      </c>
      <c r="E41" s="1013"/>
      <c r="F41" s="1013"/>
      <c r="G41" s="1014"/>
      <c r="H41" s="567" t="s">
        <v>68</v>
      </c>
      <c r="I41" s="573">
        <v>0.3</v>
      </c>
      <c r="J41" s="573">
        <v>0.1</v>
      </c>
      <c r="K41" s="573">
        <v>0.2</v>
      </c>
      <c r="L41" s="573">
        <v>0</v>
      </c>
      <c r="M41" s="573">
        <v>0</v>
      </c>
      <c r="N41" s="573">
        <v>0</v>
      </c>
      <c r="O41" s="573">
        <v>0</v>
      </c>
      <c r="P41" s="573">
        <v>0</v>
      </c>
      <c r="Q41" s="573">
        <v>0.2</v>
      </c>
      <c r="R41" s="573">
        <v>0</v>
      </c>
      <c r="S41" s="573">
        <v>0</v>
      </c>
      <c r="T41" s="573">
        <v>0.2</v>
      </c>
      <c r="U41" s="57">
        <f t="shared" si="5"/>
        <v>1</v>
      </c>
      <c r="V41" s="1047">
        <v>0.1</v>
      </c>
      <c r="W41" s="1072">
        <f>IF(OR(U42=0,V41=0),0,(U42/U41*V41))</f>
        <v>0.1</v>
      </c>
      <c r="X41" s="209"/>
      <c r="Y41" s="1298" t="s">
        <v>3999</v>
      </c>
      <c r="Z41" s="1298" t="s">
        <v>4000</v>
      </c>
      <c r="AA41" s="1298" t="s">
        <v>4001</v>
      </c>
      <c r="AB41" s="1298"/>
      <c r="AC41" s="1298"/>
      <c r="AD41" s="1298"/>
      <c r="AE41" s="1298"/>
      <c r="AF41" s="1298"/>
      <c r="AG41" s="1298" t="s">
        <v>4002</v>
      </c>
      <c r="AH41" s="1298"/>
      <c r="AI41" s="1298"/>
      <c r="AJ41" s="1298" t="s">
        <v>4003</v>
      </c>
    </row>
    <row r="42" spans="1:41" ht="21.75" customHeight="1">
      <c r="A42" s="1018"/>
      <c r="B42" s="1008"/>
      <c r="C42" s="1008"/>
      <c r="D42" s="1015"/>
      <c r="E42" s="1016"/>
      <c r="F42" s="1016"/>
      <c r="G42" s="1017"/>
      <c r="H42" s="569" t="s">
        <v>69</v>
      </c>
      <c r="I42" s="577">
        <v>0.3</v>
      </c>
      <c r="J42" s="577">
        <v>0.1</v>
      </c>
      <c r="K42" s="577">
        <v>0.2</v>
      </c>
      <c r="L42" s="577">
        <v>0</v>
      </c>
      <c r="M42" s="577">
        <v>0</v>
      </c>
      <c r="N42" s="577">
        <v>0</v>
      </c>
      <c r="O42" s="577">
        <v>0</v>
      </c>
      <c r="P42" s="577">
        <v>0</v>
      </c>
      <c r="Q42" s="577">
        <v>0.2</v>
      </c>
      <c r="R42" s="577">
        <v>0</v>
      </c>
      <c r="S42" s="577">
        <v>0</v>
      </c>
      <c r="T42" s="577">
        <v>0.2</v>
      </c>
      <c r="U42" s="144">
        <f t="shared" si="5"/>
        <v>1</v>
      </c>
      <c r="V42" s="1008"/>
      <c r="W42" s="1008"/>
      <c r="X42" s="209"/>
      <c r="Y42" s="1008"/>
      <c r="Z42" s="1008"/>
      <c r="AA42" s="1008"/>
      <c r="AB42" s="1008"/>
      <c r="AC42" s="1008"/>
      <c r="AD42" s="1008"/>
      <c r="AE42" s="1008"/>
      <c r="AF42" s="1008"/>
      <c r="AG42" s="1008"/>
      <c r="AH42" s="1008"/>
      <c r="AI42" s="1008"/>
      <c r="AJ42" s="1008"/>
    </row>
    <row r="43" spans="1:41" ht="21.75" customHeight="1">
      <c r="A43" s="1018"/>
      <c r="B43" s="1046" t="s">
        <v>1538</v>
      </c>
      <c r="C43" s="1046" t="s">
        <v>3922</v>
      </c>
      <c r="D43" s="1385" t="s">
        <v>4004</v>
      </c>
      <c r="E43" s="1013"/>
      <c r="F43" s="1013"/>
      <c r="G43" s="1014"/>
      <c r="H43" s="567" t="s">
        <v>68</v>
      </c>
      <c r="I43" s="573">
        <v>0</v>
      </c>
      <c r="J43" s="573">
        <v>0</v>
      </c>
      <c r="K43" s="573">
        <v>0</v>
      </c>
      <c r="L43" s="573">
        <v>0</v>
      </c>
      <c r="M43" s="573">
        <v>0</v>
      </c>
      <c r="N43" s="573">
        <v>0</v>
      </c>
      <c r="O43" s="573">
        <v>0</v>
      </c>
      <c r="P43" s="573">
        <v>0</v>
      </c>
      <c r="Q43" s="573">
        <v>0</v>
      </c>
      <c r="R43" s="573">
        <v>0</v>
      </c>
      <c r="S43" s="573">
        <v>1</v>
      </c>
      <c r="T43" s="573">
        <v>0</v>
      </c>
      <c r="U43" s="57">
        <f t="shared" si="5"/>
        <v>1</v>
      </c>
      <c r="V43" s="1047">
        <v>0.05</v>
      </c>
      <c r="W43" s="1072">
        <f>IF(OR(U44=0,V43=0),0,(U44/U43*V43))</f>
        <v>0</v>
      </c>
      <c r="X43" s="209"/>
      <c r="Y43" s="1298"/>
      <c r="Z43" s="1298"/>
      <c r="AA43" s="1298"/>
      <c r="AB43" s="1298"/>
      <c r="AC43" s="1298"/>
      <c r="AD43" s="1298"/>
      <c r="AE43" s="1298"/>
      <c r="AF43" s="1298"/>
      <c r="AG43" s="1298"/>
      <c r="AH43" s="1298"/>
      <c r="AI43" s="1298" t="s">
        <v>4005</v>
      </c>
      <c r="AJ43" s="1298" t="s">
        <v>4006</v>
      </c>
    </row>
    <row r="44" spans="1:41" ht="21.75" customHeight="1">
      <c r="A44" s="1018"/>
      <c r="B44" s="1008"/>
      <c r="C44" s="1008"/>
      <c r="D44" s="1015"/>
      <c r="E44" s="1016"/>
      <c r="F44" s="1016"/>
      <c r="G44" s="1017"/>
      <c r="H44" s="569" t="s">
        <v>69</v>
      </c>
      <c r="I44" s="577">
        <v>0</v>
      </c>
      <c r="J44" s="577">
        <v>0</v>
      </c>
      <c r="K44" s="577">
        <v>0</v>
      </c>
      <c r="L44" s="577">
        <v>0</v>
      </c>
      <c r="M44" s="577">
        <v>0</v>
      </c>
      <c r="N44" s="577">
        <v>0</v>
      </c>
      <c r="O44" s="577">
        <v>0</v>
      </c>
      <c r="P44" s="577">
        <v>0</v>
      </c>
      <c r="Q44" s="577">
        <v>0</v>
      </c>
      <c r="R44" s="577">
        <v>0</v>
      </c>
      <c r="S44" s="577">
        <v>0</v>
      </c>
      <c r="T44" s="577">
        <v>0</v>
      </c>
      <c r="U44" s="144">
        <f t="shared" si="5"/>
        <v>0</v>
      </c>
      <c r="V44" s="1008"/>
      <c r="W44" s="1008"/>
      <c r="X44" s="209"/>
      <c r="Y44" s="1008"/>
      <c r="Z44" s="1008"/>
      <c r="AA44" s="1008"/>
      <c r="AB44" s="1008"/>
      <c r="AC44" s="1008"/>
      <c r="AD44" s="1008"/>
      <c r="AE44" s="1008"/>
      <c r="AF44" s="1008"/>
      <c r="AG44" s="1008"/>
      <c r="AH44" s="1008"/>
      <c r="AI44" s="1008"/>
      <c r="AJ44" s="1008"/>
    </row>
    <row r="45" spans="1:41" ht="21.75" customHeight="1">
      <c r="A45" s="1018"/>
      <c r="B45" s="1046" t="s">
        <v>1538</v>
      </c>
      <c r="C45" s="1046" t="s">
        <v>3922</v>
      </c>
      <c r="D45" s="1592" t="s">
        <v>4007</v>
      </c>
      <c r="E45" s="1013"/>
      <c r="F45" s="1013"/>
      <c r="G45" s="1014"/>
      <c r="H45" s="222" t="s">
        <v>68</v>
      </c>
      <c r="I45" s="245">
        <v>0</v>
      </c>
      <c r="J45" s="245">
        <v>0</v>
      </c>
      <c r="K45" s="245">
        <v>0</v>
      </c>
      <c r="L45" s="245">
        <v>0</v>
      </c>
      <c r="M45" s="245">
        <v>0</v>
      </c>
      <c r="N45" s="245">
        <v>0</v>
      </c>
      <c r="O45" s="245">
        <v>0</v>
      </c>
      <c r="P45" s="245">
        <v>0</v>
      </c>
      <c r="Q45" s="245">
        <v>0</v>
      </c>
      <c r="R45" s="245">
        <v>0</v>
      </c>
      <c r="S45" s="245">
        <v>0</v>
      </c>
      <c r="T45" s="245">
        <v>1</v>
      </c>
      <c r="U45" s="57">
        <f t="shared" si="5"/>
        <v>1</v>
      </c>
      <c r="V45" s="1342">
        <v>0.05</v>
      </c>
      <c r="W45" s="1072">
        <f>IF(OR(U46=0,V45=0),0,(U46/U45*V45))</f>
        <v>0.05</v>
      </c>
      <c r="X45" s="209"/>
      <c r="Y45" s="1067"/>
      <c r="Z45" s="1067"/>
      <c r="AA45" s="1067"/>
      <c r="AB45" s="1067"/>
      <c r="AC45" s="1067"/>
      <c r="AD45" s="1067"/>
      <c r="AE45" s="1067"/>
      <c r="AF45" s="1067"/>
      <c r="AG45" s="1067"/>
      <c r="AH45" s="1067"/>
      <c r="AI45" s="1067"/>
      <c r="AJ45" s="1067" t="s">
        <v>4008</v>
      </c>
    </row>
    <row r="46" spans="1:41" ht="21.75" customHeight="1">
      <c r="A46" s="1079"/>
      <c r="B46" s="1008"/>
      <c r="C46" s="1008"/>
      <c r="D46" s="1103"/>
      <c r="E46" s="1104"/>
      <c r="F46" s="1104"/>
      <c r="G46" s="1105"/>
      <c r="H46" s="864" t="s">
        <v>69</v>
      </c>
      <c r="I46" s="626">
        <v>0</v>
      </c>
      <c r="J46" s="626">
        <v>0</v>
      </c>
      <c r="K46" s="626">
        <v>0</v>
      </c>
      <c r="L46" s="626">
        <v>0</v>
      </c>
      <c r="M46" s="626">
        <v>0</v>
      </c>
      <c r="N46" s="626">
        <v>0</v>
      </c>
      <c r="O46" s="626">
        <v>0</v>
      </c>
      <c r="P46" s="626">
        <v>0</v>
      </c>
      <c r="Q46" s="626">
        <v>0</v>
      </c>
      <c r="R46" s="626">
        <v>0</v>
      </c>
      <c r="S46" s="626">
        <v>0</v>
      </c>
      <c r="T46" s="626">
        <v>1</v>
      </c>
      <c r="U46" s="144">
        <f t="shared" si="5"/>
        <v>1</v>
      </c>
      <c r="V46" s="1079"/>
      <c r="W46" s="1008"/>
      <c r="X46" s="209"/>
      <c r="Y46" s="1008"/>
      <c r="Z46" s="1008"/>
      <c r="AA46" s="1008"/>
      <c r="AB46" s="1008"/>
      <c r="AC46" s="1008"/>
      <c r="AD46" s="1008"/>
      <c r="AE46" s="1008"/>
      <c r="AF46" s="1008"/>
      <c r="AG46" s="1008"/>
      <c r="AH46" s="1008"/>
      <c r="AI46" s="1008"/>
      <c r="AJ46" s="1008"/>
    </row>
    <row r="47" spans="1:41" ht="39" customHeight="1">
      <c r="A47" s="240" t="s">
        <v>2</v>
      </c>
      <c r="B47" s="943" t="s">
        <v>161</v>
      </c>
      <c r="C47" s="943" t="s">
        <v>7</v>
      </c>
      <c r="D47" s="240" t="s">
        <v>825</v>
      </c>
      <c r="E47" s="240" t="s">
        <v>4</v>
      </c>
      <c r="F47" s="240" t="s">
        <v>5</v>
      </c>
      <c r="G47" s="240" t="s">
        <v>6</v>
      </c>
      <c r="H47" s="240" t="s">
        <v>53</v>
      </c>
      <c r="I47" s="240" t="s">
        <v>54</v>
      </c>
      <c r="J47" s="240" t="s">
        <v>55</v>
      </c>
      <c r="K47" s="240" t="s">
        <v>56</v>
      </c>
      <c r="L47" s="240" t="s">
        <v>57</v>
      </c>
      <c r="M47" s="240" t="s">
        <v>58</v>
      </c>
      <c r="N47" s="240" t="s">
        <v>59</v>
      </c>
      <c r="O47" s="240" t="s">
        <v>60</v>
      </c>
      <c r="P47" s="240" t="s">
        <v>61</v>
      </c>
      <c r="Q47" s="240" t="s">
        <v>62</v>
      </c>
      <c r="R47" s="240" t="s">
        <v>63</v>
      </c>
      <c r="S47" s="240" t="s">
        <v>64</v>
      </c>
      <c r="T47" s="240" t="s">
        <v>65</v>
      </c>
      <c r="U47" s="240" t="s">
        <v>66</v>
      </c>
      <c r="V47" s="240" t="s">
        <v>52</v>
      </c>
      <c r="W47" s="943" t="s">
        <v>162</v>
      </c>
      <c r="X47" s="944"/>
      <c r="Y47" s="117" t="s">
        <v>826</v>
      </c>
      <c r="Z47" s="117" t="s">
        <v>827</v>
      </c>
      <c r="AA47" s="117" t="s">
        <v>828</v>
      </c>
      <c r="AB47" s="117" t="s">
        <v>829</v>
      </c>
      <c r="AC47" s="117" t="s">
        <v>830</v>
      </c>
      <c r="AD47" s="117" t="s">
        <v>831</v>
      </c>
      <c r="AE47" s="117" t="s">
        <v>832</v>
      </c>
      <c r="AF47" s="117" t="s">
        <v>833</v>
      </c>
      <c r="AG47" s="117" t="s">
        <v>834</v>
      </c>
      <c r="AH47" s="117" t="s">
        <v>835</v>
      </c>
      <c r="AI47" s="117" t="s">
        <v>836</v>
      </c>
      <c r="AJ47" s="117" t="s">
        <v>837</v>
      </c>
      <c r="AK47" s="957"/>
      <c r="AL47" s="957"/>
      <c r="AM47" s="957"/>
      <c r="AN47" s="957"/>
      <c r="AO47" s="957"/>
    </row>
    <row r="48" spans="1:41" ht="17.25" customHeight="1">
      <c r="A48" s="1046" t="s">
        <v>142</v>
      </c>
      <c r="B48" s="1046" t="s">
        <v>2491</v>
      </c>
      <c r="C48" s="1046" t="s">
        <v>4009</v>
      </c>
      <c r="D48" s="1046" t="s">
        <v>137</v>
      </c>
      <c r="E48" s="1066">
        <v>0.79300000000000004</v>
      </c>
      <c r="F48" s="1593" t="s">
        <v>4010</v>
      </c>
      <c r="G48" s="1046" t="s">
        <v>179</v>
      </c>
      <c r="H48" s="222" t="s">
        <v>68</v>
      </c>
      <c r="I48" s="245">
        <f t="shared" ref="I48:T48" si="6">I51*$V$51+I53*$V$53+I55*$V$55</f>
        <v>0</v>
      </c>
      <c r="J48" s="245">
        <f t="shared" si="6"/>
        <v>0</v>
      </c>
      <c r="K48" s="245">
        <f t="shared" si="6"/>
        <v>0</v>
      </c>
      <c r="L48" s="245">
        <f t="shared" si="6"/>
        <v>0</v>
      </c>
      <c r="M48" s="245">
        <f t="shared" si="6"/>
        <v>0</v>
      </c>
      <c r="N48" s="245">
        <f t="shared" si="6"/>
        <v>0.4</v>
      </c>
      <c r="O48" s="245">
        <f t="shared" si="6"/>
        <v>0</v>
      </c>
      <c r="P48" s="245">
        <f t="shared" si="6"/>
        <v>0</v>
      </c>
      <c r="Q48" s="245">
        <f t="shared" si="6"/>
        <v>7.4999999999999997E-2</v>
      </c>
      <c r="R48" s="245">
        <f t="shared" si="6"/>
        <v>7.4999999999999997E-2</v>
      </c>
      <c r="S48" s="245">
        <f t="shared" si="6"/>
        <v>7.4999999999999997E-2</v>
      </c>
      <c r="T48" s="245">
        <f t="shared" si="6"/>
        <v>0.375</v>
      </c>
      <c r="U48" s="57">
        <f t="shared" ref="U48:U49" si="7">SUM(I48:T48)</f>
        <v>1</v>
      </c>
      <c r="V48" s="1047">
        <v>0.25</v>
      </c>
      <c r="W48" s="1052">
        <f>IF(OR(U49=0,V48=0),0,(U49/U48*V48))</f>
        <v>0.25</v>
      </c>
      <c r="X48" s="951"/>
      <c r="Y48" s="1067"/>
      <c r="Z48" s="1067"/>
      <c r="AA48" s="1067"/>
      <c r="AB48" s="1067"/>
      <c r="AC48" s="1067"/>
      <c r="AD48" s="1349" t="s">
        <v>4011</v>
      </c>
      <c r="AE48" s="1067"/>
      <c r="AF48" s="1067"/>
      <c r="AG48" s="1067" t="s">
        <v>4012</v>
      </c>
      <c r="AH48" s="1067" t="s">
        <v>4013</v>
      </c>
      <c r="AI48" s="1067" t="s">
        <v>4014</v>
      </c>
      <c r="AJ48" s="1067" t="s">
        <v>4015</v>
      </c>
      <c r="AK48" s="957"/>
      <c r="AL48" s="957"/>
      <c r="AM48" s="957"/>
      <c r="AN48" s="957"/>
      <c r="AO48" s="957"/>
    </row>
    <row r="49" spans="1:41" ht="15" customHeight="1">
      <c r="A49" s="1018"/>
      <c r="B49" s="1008"/>
      <c r="C49" s="1008"/>
      <c r="D49" s="1008"/>
      <c r="E49" s="1008"/>
      <c r="F49" s="1008"/>
      <c r="G49" s="1008"/>
      <c r="H49" s="612" t="s">
        <v>69</v>
      </c>
      <c r="I49" s="958">
        <f t="shared" ref="I49:T49" si="8">I52*$V$51+I54*$V$53+I56*$V$55</f>
        <v>0</v>
      </c>
      <c r="J49" s="958">
        <f t="shared" si="8"/>
        <v>0</v>
      </c>
      <c r="K49" s="958">
        <f t="shared" si="8"/>
        <v>0</v>
      </c>
      <c r="L49" s="958">
        <f t="shared" si="8"/>
        <v>0</v>
      </c>
      <c r="M49" s="958">
        <f t="shared" si="8"/>
        <v>0</v>
      </c>
      <c r="N49" s="958">
        <f t="shared" si="8"/>
        <v>0.4</v>
      </c>
      <c r="O49" s="958">
        <f t="shared" si="8"/>
        <v>0</v>
      </c>
      <c r="P49" s="958">
        <f t="shared" si="8"/>
        <v>0</v>
      </c>
      <c r="Q49" s="958">
        <f t="shared" si="8"/>
        <v>7.4999999999999997E-2</v>
      </c>
      <c r="R49" s="958">
        <f t="shared" si="8"/>
        <v>7.4999999999999997E-2</v>
      </c>
      <c r="S49" s="958">
        <f t="shared" si="8"/>
        <v>7.4999999999999997E-2</v>
      </c>
      <c r="T49" s="958">
        <f t="shared" si="8"/>
        <v>0.375</v>
      </c>
      <c r="U49" s="144">
        <f t="shared" si="7"/>
        <v>1</v>
      </c>
      <c r="V49" s="1018"/>
      <c r="W49" s="1008"/>
      <c r="X49" s="951"/>
      <c r="Y49" s="1008"/>
      <c r="Z49" s="1008"/>
      <c r="AA49" s="1008"/>
      <c r="AB49" s="1008"/>
      <c r="AC49" s="1008"/>
      <c r="AD49" s="1008"/>
      <c r="AE49" s="1008"/>
      <c r="AF49" s="1008"/>
      <c r="AG49" s="1008"/>
      <c r="AH49" s="1008"/>
      <c r="AI49" s="1008"/>
      <c r="AJ49" s="1008"/>
      <c r="AK49" s="957"/>
      <c r="AL49" s="957"/>
      <c r="AM49" s="957"/>
      <c r="AN49" s="957"/>
      <c r="AO49" s="957"/>
    </row>
    <row r="50" spans="1:41" ht="20.25" customHeight="1">
      <c r="A50" s="1018"/>
      <c r="B50" s="952"/>
      <c r="C50" s="952"/>
      <c r="D50" s="1582" t="s">
        <v>30</v>
      </c>
      <c r="E50" s="1010"/>
      <c r="F50" s="1010"/>
      <c r="G50" s="1010"/>
      <c r="H50" s="1010"/>
      <c r="I50" s="1010"/>
      <c r="J50" s="1010"/>
      <c r="K50" s="1010"/>
      <c r="L50" s="1010"/>
      <c r="M50" s="1010"/>
      <c r="N50" s="1010"/>
      <c r="O50" s="1010"/>
      <c r="P50" s="1010"/>
      <c r="Q50" s="1010"/>
      <c r="R50" s="1010"/>
      <c r="S50" s="1010"/>
      <c r="T50" s="1010"/>
      <c r="U50" s="1010"/>
      <c r="V50" s="1010"/>
      <c r="W50" s="1011"/>
      <c r="X50" s="209"/>
      <c r="Y50" s="951"/>
      <c r="Z50" s="951"/>
      <c r="AA50" s="951"/>
      <c r="AB50" s="951"/>
      <c r="AC50" s="951"/>
      <c r="AD50" s="951"/>
      <c r="AE50" s="951"/>
      <c r="AF50" s="951"/>
      <c r="AG50" s="951"/>
      <c r="AH50" s="951"/>
      <c r="AI50" s="951"/>
      <c r="AJ50" s="953"/>
      <c r="AK50" s="957"/>
      <c r="AL50" s="957"/>
      <c r="AM50" s="957"/>
      <c r="AN50" s="957"/>
      <c r="AO50" s="957"/>
    </row>
    <row r="51" spans="1:41" ht="23.25" customHeight="1">
      <c r="A51" s="1018"/>
      <c r="B51" s="1046" t="s">
        <v>1538</v>
      </c>
      <c r="C51" s="1046" t="s">
        <v>4009</v>
      </c>
      <c r="D51" s="1592" t="s">
        <v>4016</v>
      </c>
      <c r="E51" s="1013"/>
      <c r="F51" s="1013"/>
      <c r="G51" s="1014"/>
      <c r="H51" s="222" t="s">
        <v>68</v>
      </c>
      <c r="I51" s="245">
        <v>0</v>
      </c>
      <c r="J51" s="245">
        <v>0</v>
      </c>
      <c r="K51" s="245">
        <v>0</v>
      </c>
      <c r="L51" s="245">
        <v>0</v>
      </c>
      <c r="M51" s="245">
        <v>0</v>
      </c>
      <c r="N51" s="245">
        <v>1</v>
      </c>
      <c r="O51" s="245">
        <v>0</v>
      </c>
      <c r="P51" s="245">
        <v>0</v>
      </c>
      <c r="Q51" s="245">
        <v>0</v>
      </c>
      <c r="R51" s="245">
        <v>0</v>
      </c>
      <c r="S51" s="245">
        <v>0</v>
      </c>
      <c r="T51" s="245">
        <v>0</v>
      </c>
      <c r="U51" s="57">
        <f t="shared" ref="U51:U56" si="9">SUM(I51:T51)</f>
        <v>1</v>
      </c>
      <c r="V51" s="1047">
        <v>0.4</v>
      </c>
      <c r="W51" s="1072">
        <f>IF(OR(U52=0,V51=0),0,(U52/U51*V51))</f>
        <v>0.4</v>
      </c>
      <c r="X51" s="209"/>
      <c r="Y51" s="1067"/>
      <c r="Z51" s="1067"/>
      <c r="AA51" s="1067"/>
      <c r="AB51" s="1067"/>
      <c r="AC51" s="1067"/>
      <c r="AD51" s="1349" t="s">
        <v>4011</v>
      </c>
      <c r="AE51" s="1067"/>
      <c r="AF51" s="1067"/>
      <c r="AG51" s="1067"/>
      <c r="AH51" s="1067"/>
      <c r="AI51" s="1067"/>
      <c r="AJ51" s="1067"/>
      <c r="AK51" s="957"/>
      <c r="AL51" s="957"/>
      <c r="AM51" s="957"/>
      <c r="AN51" s="957"/>
      <c r="AO51" s="957"/>
    </row>
    <row r="52" spans="1:41" ht="23.25" customHeight="1">
      <c r="A52" s="1018"/>
      <c r="B52" s="1008"/>
      <c r="C52" s="1008"/>
      <c r="D52" s="1015"/>
      <c r="E52" s="1016"/>
      <c r="F52" s="1016"/>
      <c r="G52" s="1017"/>
      <c r="H52" s="612" t="s">
        <v>69</v>
      </c>
      <c r="I52" s="626">
        <v>0</v>
      </c>
      <c r="J52" s="626">
        <v>0</v>
      </c>
      <c r="K52" s="626">
        <v>0</v>
      </c>
      <c r="L52" s="626">
        <v>0</v>
      </c>
      <c r="M52" s="626">
        <v>0</v>
      </c>
      <c r="N52" s="626">
        <v>1</v>
      </c>
      <c r="O52" s="626">
        <v>0</v>
      </c>
      <c r="P52" s="626">
        <v>0</v>
      </c>
      <c r="Q52" s="626">
        <v>0</v>
      </c>
      <c r="R52" s="626">
        <v>0</v>
      </c>
      <c r="S52" s="626">
        <v>0</v>
      </c>
      <c r="T52" s="626">
        <v>0</v>
      </c>
      <c r="U52" s="144">
        <f t="shared" si="9"/>
        <v>1</v>
      </c>
      <c r="V52" s="1008"/>
      <c r="W52" s="1008"/>
      <c r="X52" s="209"/>
      <c r="Y52" s="1008"/>
      <c r="Z52" s="1008"/>
      <c r="AA52" s="1008"/>
      <c r="AB52" s="1008"/>
      <c r="AC52" s="1008"/>
      <c r="AD52" s="1008"/>
      <c r="AE52" s="1008"/>
      <c r="AF52" s="1008"/>
      <c r="AG52" s="1008"/>
      <c r="AH52" s="1008"/>
      <c r="AI52" s="1008"/>
      <c r="AJ52" s="1008"/>
      <c r="AK52" s="957"/>
      <c r="AL52" s="957"/>
      <c r="AM52" s="957"/>
      <c r="AN52" s="957"/>
      <c r="AO52" s="957"/>
    </row>
    <row r="53" spans="1:41" ht="23.25" customHeight="1">
      <c r="A53" s="1018"/>
      <c r="B53" s="1046" t="s">
        <v>1538</v>
      </c>
      <c r="C53" s="1046" t="s">
        <v>4017</v>
      </c>
      <c r="D53" s="1592" t="s">
        <v>4018</v>
      </c>
      <c r="E53" s="1013"/>
      <c r="F53" s="1013"/>
      <c r="G53" s="1014"/>
      <c r="H53" s="222" t="s">
        <v>68</v>
      </c>
      <c r="I53" s="245">
        <v>0</v>
      </c>
      <c r="J53" s="245">
        <v>0</v>
      </c>
      <c r="K53" s="245">
        <v>0</v>
      </c>
      <c r="L53" s="245">
        <v>0</v>
      </c>
      <c r="M53" s="245">
        <v>0</v>
      </c>
      <c r="N53" s="245">
        <v>0</v>
      </c>
      <c r="O53" s="245">
        <v>0</v>
      </c>
      <c r="P53" s="245">
        <v>0</v>
      </c>
      <c r="Q53" s="245">
        <v>0.25</v>
      </c>
      <c r="R53" s="245">
        <v>0.25</v>
      </c>
      <c r="S53" s="245">
        <v>0.25</v>
      </c>
      <c r="T53" s="245">
        <v>0.25</v>
      </c>
      <c r="U53" s="57">
        <f t="shared" si="9"/>
        <v>1</v>
      </c>
      <c r="V53" s="1047">
        <v>0.3</v>
      </c>
      <c r="W53" s="1072">
        <f>IF(OR(U54=0,V53=0),0,(U54/U53*V53))</f>
        <v>0.3</v>
      </c>
      <c r="X53" s="209"/>
      <c r="Y53" s="1067"/>
      <c r="Z53" s="1067"/>
      <c r="AA53" s="1067"/>
      <c r="AB53" s="1067"/>
      <c r="AC53" s="1067"/>
      <c r="AD53" s="1067"/>
      <c r="AE53" s="1067"/>
      <c r="AF53" s="1067"/>
      <c r="AG53" s="1343" t="s">
        <v>4019</v>
      </c>
      <c r="AH53" s="1343" t="s">
        <v>4020</v>
      </c>
      <c r="AI53" s="1067" t="s">
        <v>4014</v>
      </c>
      <c r="AJ53" s="1067" t="s">
        <v>4021</v>
      </c>
      <c r="AK53" s="957"/>
      <c r="AL53" s="957"/>
      <c r="AM53" s="957"/>
      <c r="AN53" s="957"/>
      <c r="AO53" s="957"/>
    </row>
    <row r="54" spans="1:41" ht="16.5" customHeight="1">
      <c r="A54" s="1018"/>
      <c r="B54" s="1008"/>
      <c r="C54" s="1008"/>
      <c r="D54" s="1015"/>
      <c r="E54" s="1016"/>
      <c r="F54" s="1016"/>
      <c r="G54" s="1017"/>
      <c r="H54" s="612" t="s">
        <v>69</v>
      </c>
      <c r="I54" s="626">
        <v>0</v>
      </c>
      <c r="J54" s="626">
        <v>0</v>
      </c>
      <c r="K54" s="626">
        <v>0</v>
      </c>
      <c r="L54" s="626">
        <v>0</v>
      </c>
      <c r="M54" s="626">
        <v>0</v>
      </c>
      <c r="N54" s="626">
        <v>0</v>
      </c>
      <c r="O54" s="626">
        <v>0</v>
      </c>
      <c r="P54" s="626">
        <v>0</v>
      </c>
      <c r="Q54" s="626">
        <v>0.25</v>
      </c>
      <c r="R54" s="626">
        <v>0.25</v>
      </c>
      <c r="S54" s="626">
        <v>0.25</v>
      </c>
      <c r="T54" s="626">
        <v>0.25</v>
      </c>
      <c r="U54" s="144">
        <f t="shared" si="9"/>
        <v>1</v>
      </c>
      <c r="V54" s="1008"/>
      <c r="W54" s="1008"/>
      <c r="X54" s="209"/>
      <c r="Y54" s="1008"/>
      <c r="Z54" s="1008"/>
      <c r="AA54" s="1008"/>
      <c r="AB54" s="1008"/>
      <c r="AC54" s="1008"/>
      <c r="AD54" s="1008"/>
      <c r="AE54" s="1008"/>
      <c r="AF54" s="1008"/>
      <c r="AG54" s="1008"/>
      <c r="AH54" s="1008"/>
      <c r="AI54" s="1008"/>
      <c r="AJ54" s="1008"/>
      <c r="AK54" s="957"/>
      <c r="AL54" s="957"/>
      <c r="AM54" s="957"/>
      <c r="AN54" s="957"/>
      <c r="AO54" s="957"/>
    </row>
    <row r="55" spans="1:41" ht="21.75" customHeight="1">
      <c r="A55" s="1018"/>
      <c r="B55" s="1046" t="s">
        <v>1538</v>
      </c>
      <c r="C55" s="1046" t="s">
        <v>4009</v>
      </c>
      <c r="D55" s="1592" t="s">
        <v>4022</v>
      </c>
      <c r="E55" s="1013"/>
      <c r="F55" s="1013"/>
      <c r="G55" s="1014"/>
      <c r="H55" s="222" t="s">
        <v>68</v>
      </c>
      <c r="I55" s="245">
        <v>0</v>
      </c>
      <c r="J55" s="245">
        <v>0</v>
      </c>
      <c r="K55" s="245">
        <v>0</v>
      </c>
      <c r="L55" s="245">
        <v>0</v>
      </c>
      <c r="M55" s="245">
        <v>0</v>
      </c>
      <c r="N55" s="245">
        <v>0</v>
      </c>
      <c r="O55" s="245">
        <v>0</v>
      </c>
      <c r="P55" s="245">
        <v>0</v>
      </c>
      <c r="Q55" s="245">
        <v>0</v>
      </c>
      <c r="R55" s="245">
        <v>0</v>
      </c>
      <c r="S55" s="245">
        <v>0</v>
      </c>
      <c r="T55" s="245">
        <v>1</v>
      </c>
      <c r="U55" s="57">
        <f t="shared" si="9"/>
        <v>1</v>
      </c>
      <c r="V55" s="1047">
        <v>0.3</v>
      </c>
      <c r="W55" s="1072">
        <f>IF(OR(U56=0,V55=0),0,(U56/U55*V55))</f>
        <v>0.3</v>
      </c>
      <c r="X55" s="209"/>
      <c r="Y55" s="1067"/>
      <c r="Z55" s="1349"/>
      <c r="AA55" s="1349"/>
      <c r="AB55" s="1349"/>
      <c r="AC55" s="1349"/>
      <c r="AD55" s="1067"/>
      <c r="AE55" s="1067"/>
      <c r="AF55" s="1067"/>
      <c r="AG55" s="1067"/>
      <c r="AH55" s="1067"/>
      <c r="AI55" s="1067"/>
      <c r="AJ55" s="1067" t="s">
        <v>4023</v>
      </c>
      <c r="AK55" s="957"/>
      <c r="AL55" s="957"/>
      <c r="AM55" s="957"/>
      <c r="AN55" s="957"/>
      <c r="AO55" s="957"/>
    </row>
    <row r="56" spans="1:41" ht="20.25" customHeight="1">
      <c r="A56" s="1079"/>
      <c r="B56" s="1008"/>
      <c r="C56" s="1008"/>
      <c r="D56" s="1015"/>
      <c r="E56" s="1016"/>
      <c r="F56" s="1016"/>
      <c r="G56" s="1017"/>
      <c r="H56" s="612" t="s">
        <v>69</v>
      </c>
      <c r="I56" s="626">
        <v>0</v>
      </c>
      <c r="J56" s="626">
        <v>0</v>
      </c>
      <c r="K56" s="626">
        <v>0</v>
      </c>
      <c r="L56" s="626">
        <v>0</v>
      </c>
      <c r="M56" s="626">
        <v>0</v>
      </c>
      <c r="N56" s="626">
        <v>0</v>
      </c>
      <c r="O56" s="626">
        <v>0</v>
      </c>
      <c r="P56" s="626">
        <v>0</v>
      </c>
      <c r="Q56" s="626">
        <v>0</v>
      </c>
      <c r="R56" s="626">
        <v>0</v>
      </c>
      <c r="S56" s="626">
        <v>0</v>
      </c>
      <c r="T56" s="955">
        <v>1</v>
      </c>
      <c r="U56" s="144">
        <f t="shared" si="9"/>
        <v>1</v>
      </c>
      <c r="V56" s="1008"/>
      <c r="W56" s="1008"/>
      <c r="X56" s="209"/>
      <c r="Y56" s="1008"/>
      <c r="Z56" s="1008"/>
      <c r="AA56" s="1008"/>
      <c r="AB56" s="1008"/>
      <c r="AC56" s="1008"/>
      <c r="AD56" s="1008"/>
      <c r="AE56" s="1008"/>
      <c r="AF56" s="1008"/>
      <c r="AG56" s="1008"/>
      <c r="AH56" s="1008"/>
      <c r="AI56" s="1008"/>
      <c r="AJ56" s="1008"/>
      <c r="AK56" s="957"/>
      <c r="AL56" s="957"/>
      <c r="AM56" s="957"/>
      <c r="AN56" s="957"/>
      <c r="AO56" s="957"/>
    </row>
    <row r="57" spans="1:41" ht="15.75" customHeight="1">
      <c r="A57" s="959" t="s">
        <v>2</v>
      </c>
      <c r="B57" s="960" t="s">
        <v>161</v>
      </c>
      <c r="C57" s="960" t="s">
        <v>7</v>
      </c>
      <c r="D57" s="961" t="s">
        <v>3</v>
      </c>
      <c r="E57" s="961" t="s">
        <v>4</v>
      </c>
      <c r="F57" s="961" t="s">
        <v>5</v>
      </c>
      <c r="G57" s="961" t="s">
        <v>6</v>
      </c>
      <c r="H57" s="961" t="s">
        <v>53</v>
      </c>
      <c r="I57" s="961" t="s">
        <v>54</v>
      </c>
      <c r="J57" s="961" t="s">
        <v>55</v>
      </c>
      <c r="K57" s="961" t="s">
        <v>56</v>
      </c>
      <c r="L57" s="961" t="s">
        <v>57</v>
      </c>
      <c r="M57" s="961" t="s">
        <v>58</v>
      </c>
      <c r="N57" s="961" t="s">
        <v>59</v>
      </c>
      <c r="O57" s="961" t="s">
        <v>60</v>
      </c>
      <c r="P57" s="961" t="s">
        <v>61</v>
      </c>
      <c r="Q57" s="961" t="s">
        <v>62</v>
      </c>
      <c r="R57" s="961" t="s">
        <v>63</v>
      </c>
      <c r="S57" s="961" t="s">
        <v>64</v>
      </c>
      <c r="T57" s="961" t="s">
        <v>65</v>
      </c>
      <c r="U57" s="961" t="s">
        <v>66</v>
      </c>
      <c r="V57" s="962" t="s">
        <v>52</v>
      </c>
      <c r="W57" s="960" t="s">
        <v>162</v>
      </c>
      <c r="X57" s="963"/>
      <c r="Y57" s="964" t="s">
        <v>826</v>
      </c>
      <c r="Z57" s="964" t="s">
        <v>827</v>
      </c>
      <c r="AA57" s="964" t="s">
        <v>828</v>
      </c>
      <c r="AB57" s="964" t="s">
        <v>829</v>
      </c>
      <c r="AC57" s="964" t="s">
        <v>830</v>
      </c>
      <c r="AD57" s="964" t="s">
        <v>831</v>
      </c>
      <c r="AE57" s="964" t="s">
        <v>832</v>
      </c>
      <c r="AF57" s="964" t="s">
        <v>833</v>
      </c>
      <c r="AG57" s="964" t="s">
        <v>834</v>
      </c>
      <c r="AH57" s="964" t="s">
        <v>835</v>
      </c>
      <c r="AI57" s="964" t="s">
        <v>836</v>
      </c>
      <c r="AJ57" s="964" t="s">
        <v>837</v>
      </c>
      <c r="AK57" s="31"/>
      <c r="AL57" s="31"/>
      <c r="AM57" s="31"/>
      <c r="AN57" s="31"/>
      <c r="AO57" s="31"/>
    </row>
    <row r="58" spans="1:41" ht="15.75" customHeight="1">
      <c r="A58" s="1067" t="s">
        <v>4024</v>
      </c>
      <c r="B58" s="1589" t="s">
        <v>839</v>
      </c>
      <c r="C58" s="1589" t="s">
        <v>4025</v>
      </c>
      <c r="D58" s="1327" t="s">
        <v>137</v>
      </c>
      <c r="E58" s="1327">
        <v>100</v>
      </c>
      <c r="F58" s="1327" t="s">
        <v>4026</v>
      </c>
      <c r="G58" s="1327" t="s">
        <v>179</v>
      </c>
      <c r="H58" s="965" t="s">
        <v>68</v>
      </c>
      <c r="I58" s="966">
        <v>2.8999999999999998E-2</v>
      </c>
      <c r="J58" s="966">
        <v>1.2500000000000001E-2</v>
      </c>
      <c r="K58" s="966">
        <v>0.16589999999999999</v>
      </c>
      <c r="L58" s="966">
        <v>1.2500000000000001E-2</v>
      </c>
      <c r="M58" s="966">
        <v>8.1099999999999992E-2</v>
      </c>
      <c r="N58" s="966">
        <v>0.17100000000000001</v>
      </c>
      <c r="O58" s="966">
        <v>5.0999999999999997E-2</v>
      </c>
      <c r="P58" s="966">
        <v>7.2000000000000008E-2</v>
      </c>
      <c r="Q58" s="966">
        <v>0.10800000000000001</v>
      </c>
      <c r="R58" s="966">
        <v>0.23350000000000001</v>
      </c>
      <c r="S58" s="966">
        <v>5.0999999999999997E-2</v>
      </c>
      <c r="T58" s="966">
        <v>1.2500000000000001E-2</v>
      </c>
      <c r="U58" s="967">
        <f t="shared" ref="U58:U59" si="10">SUM(I58:T58)</f>
        <v>1</v>
      </c>
      <c r="V58" s="1585">
        <v>0.25</v>
      </c>
      <c r="W58" s="1586">
        <f>IF(OR(U59=0,V58=0),0,(U59/U58*V58))</f>
        <v>0.25</v>
      </c>
      <c r="X58" s="968"/>
      <c r="Y58" s="1583" t="s">
        <v>4027</v>
      </c>
      <c r="Z58" s="1583" t="s">
        <v>4027</v>
      </c>
      <c r="AA58" s="1583" t="s">
        <v>4028</v>
      </c>
      <c r="AB58" s="1583" t="s">
        <v>4029</v>
      </c>
      <c r="AC58" s="1583" t="s">
        <v>4030</v>
      </c>
      <c r="AD58" s="1583" t="s">
        <v>4031</v>
      </c>
      <c r="AE58" s="1583" t="s">
        <v>4032</v>
      </c>
      <c r="AF58" s="1583" t="s">
        <v>4033</v>
      </c>
      <c r="AG58" s="1583" t="s">
        <v>4034</v>
      </c>
      <c r="AH58" s="1584" t="s">
        <v>4035</v>
      </c>
      <c r="AI58" s="1583" t="s">
        <v>4036</v>
      </c>
      <c r="AJ58" s="1583" t="s">
        <v>4037</v>
      </c>
    </row>
    <row r="59" spans="1:41" ht="15.75" customHeight="1">
      <c r="A59" s="1018"/>
      <c r="B59" s="1017"/>
      <c r="C59" s="1017"/>
      <c r="D59" s="1017"/>
      <c r="E59" s="1017"/>
      <c r="F59" s="1017"/>
      <c r="G59" s="1017"/>
      <c r="H59" s="969" t="s">
        <v>69</v>
      </c>
      <c r="I59" s="958">
        <f t="shared" ref="I59:T59" si="11">I62*$V$61+I64*$V$63+I66*$V$65+I68*$V$67+I70*$V$69</f>
        <v>2.6910000000000003E-2</v>
      </c>
      <c r="J59" s="958">
        <f t="shared" si="11"/>
        <v>1.0935E-2</v>
      </c>
      <c r="K59" s="958">
        <f t="shared" si="11"/>
        <v>0.100245</v>
      </c>
      <c r="L59" s="958">
        <f t="shared" si="11"/>
        <v>8.0249999999999991E-3</v>
      </c>
      <c r="M59" s="958">
        <f t="shared" si="11"/>
        <v>0.10124</v>
      </c>
      <c r="N59" s="958">
        <f t="shared" si="11"/>
        <v>0.14025499999999999</v>
      </c>
      <c r="O59" s="958">
        <f t="shared" si="11"/>
        <v>8.7874999999999995E-2</v>
      </c>
      <c r="P59" s="958">
        <f t="shared" si="11"/>
        <v>5.7504999999999994E-2</v>
      </c>
      <c r="Q59" s="958">
        <f t="shared" si="11"/>
        <v>8.7855000000000003E-2</v>
      </c>
      <c r="R59" s="958">
        <f t="shared" si="11"/>
        <v>0.24540000000000003</v>
      </c>
      <c r="S59" s="958">
        <f t="shared" si="11"/>
        <v>7.374E-2</v>
      </c>
      <c r="T59" s="958">
        <f t="shared" si="11"/>
        <v>6.0014999999999999E-2</v>
      </c>
      <c r="U59" s="970">
        <f t="shared" si="10"/>
        <v>1</v>
      </c>
      <c r="V59" s="1017"/>
      <c r="W59" s="1017"/>
      <c r="X59" s="968"/>
      <c r="Y59" s="1017"/>
      <c r="Z59" s="1017"/>
      <c r="AA59" s="1017"/>
      <c r="AB59" s="1017"/>
      <c r="AC59" s="1017"/>
      <c r="AD59" s="1017"/>
      <c r="AE59" s="1017"/>
      <c r="AF59" s="1017"/>
      <c r="AG59" s="1017"/>
      <c r="AH59" s="1017"/>
      <c r="AI59" s="1017"/>
      <c r="AJ59" s="1017"/>
    </row>
    <row r="60" spans="1:41" ht="15.75" customHeight="1">
      <c r="A60" s="1018"/>
      <c r="B60" s="971"/>
      <c r="C60" s="971"/>
      <c r="D60" s="1587" t="s">
        <v>30</v>
      </c>
      <c r="E60" s="1016"/>
      <c r="F60" s="1016"/>
      <c r="G60" s="1016"/>
      <c r="H60" s="1016"/>
      <c r="I60" s="1016"/>
      <c r="J60" s="1016"/>
      <c r="K60" s="1016"/>
      <c r="L60" s="1016"/>
      <c r="M60" s="1016"/>
      <c r="N60" s="1016"/>
      <c r="O60" s="1016"/>
      <c r="P60" s="1016"/>
      <c r="Q60" s="1016"/>
      <c r="R60" s="1016"/>
      <c r="S60" s="1016"/>
      <c r="T60" s="1016"/>
      <c r="U60" s="1016"/>
      <c r="V60" s="1016"/>
      <c r="W60" s="1017"/>
      <c r="X60" s="972"/>
      <c r="Y60" s="973"/>
      <c r="Z60" s="973"/>
      <c r="AA60" s="973"/>
      <c r="AB60" s="973"/>
      <c r="AC60" s="973"/>
      <c r="AD60" s="973"/>
      <c r="AE60" s="973"/>
      <c r="AF60" s="973"/>
      <c r="AG60" s="973"/>
      <c r="AH60" s="973"/>
      <c r="AI60" s="973"/>
      <c r="AJ60" s="974"/>
    </row>
    <row r="61" spans="1:41" ht="15.75" customHeight="1">
      <c r="A61" s="1018"/>
      <c r="B61" s="1585" t="s">
        <v>839</v>
      </c>
      <c r="C61" s="1585" t="s">
        <v>4038</v>
      </c>
      <c r="D61" s="1537" t="s">
        <v>4039</v>
      </c>
      <c r="E61" s="1020"/>
      <c r="F61" s="1020"/>
      <c r="G61" s="1021"/>
      <c r="H61" s="965" t="s">
        <v>68</v>
      </c>
      <c r="I61" s="966">
        <v>0</v>
      </c>
      <c r="J61" s="966">
        <v>0</v>
      </c>
      <c r="K61" s="966">
        <v>0.22</v>
      </c>
      <c r="L61" s="966">
        <v>0</v>
      </c>
      <c r="M61" s="966">
        <v>0.11</v>
      </c>
      <c r="N61" s="966">
        <v>0.11</v>
      </c>
      <c r="O61" s="966">
        <v>0.11</v>
      </c>
      <c r="P61" s="43">
        <v>0.17</v>
      </c>
      <c r="Q61" s="966">
        <v>0.11</v>
      </c>
      <c r="R61" s="966">
        <v>0.06</v>
      </c>
      <c r="S61" s="966">
        <v>0.11</v>
      </c>
      <c r="T61" s="966">
        <v>0</v>
      </c>
      <c r="U61" s="967">
        <f t="shared" ref="U61:U70" si="12">SUM(I61:T61)</f>
        <v>1.0000000000000002</v>
      </c>
      <c r="V61" s="1585">
        <v>0.35</v>
      </c>
      <c r="W61" s="1588">
        <f>IF(OR(U62=0,V61=0),0,(U62/U61*V61))</f>
        <v>0.34999999999999992</v>
      </c>
      <c r="X61" s="968"/>
      <c r="Y61" s="1583">
        <v>0</v>
      </c>
      <c r="Z61" s="1583">
        <v>0</v>
      </c>
      <c r="AA61" s="1583" t="s">
        <v>4040</v>
      </c>
      <c r="AB61" s="1583">
        <v>0</v>
      </c>
      <c r="AC61" s="1583" t="s">
        <v>4041</v>
      </c>
      <c r="AD61" s="1583" t="s">
        <v>4042</v>
      </c>
      <c r="AE61" s="1583" t="s">
        <v>4043</v>
      </c>
      <c r="AF61" s="1583" t="s">
        <v>4044</v>
      </c>
      <c r="AG61" s="1583" t="s">
        <v>4045</v>
      </c>
      <c r="AH61" s="1584" t="s">
        <v>4046</v>
      </c>
      <c r="AI61" s="1583" t="s">
        <v>4047</v>
      </c>
      <c r="AJ61" s="1583" t="s">
        <v>4048</v>
      </c>
    </row>
    <row r="62" spans="1:41" ht="15.75" customHeight="1">
      <c r="A62" s="1018"/>
      <c r="B62" s="1017"/>
      <c r="C62" s="1017"/>
      <c r="D62" s="1016"/>
      <c r="E62" s="1016"/>
      <c r="F62" s="1016"/>
      <c r="G62" s="1017"/>
      <c r="H62" s="969" t="s">
        <v>69</v>
      </c>
      <c r="I62" s="975">
        <v>0</v>
      </c>
      <c r="J62" s="975">
        <v>0</v>
      </c>
      <c r="K62" s="975">
        <v>0.11</v>
      </c>
      <c r="L62" s="975">
        <v>0</v>
      </c>
      <c r="M62" s="975">
        <v>0.11</v>
      </c>
      <c r="N62" s="976">
        <v>0.16500000000000001</v>
      </c>
      <c r="O62" s="975">
        <v>0.11</v>
      </c>
      <c r="P62" s="977">
        <v>0.1133</v>
      </c>
      <c r="Q62" s="976">
        <v>0.16669999999999999</v>
      </c>
      <c r="R62" s="976">
        <v>0.115</v>
      </c>
      <c r="S62" s="976">
        <v>5.5E-2</v>
      </c>
      <c r="T62" s="976">
        <v>5.5E-2</v>
      </c>
      <c r="U62" s="970">
        <f t="shared" si="12"/>
        <v>1</v>
      </c>
      <c r="V62" s="1017"/>
      <c r="W62" s="1017"/>
      <c r="X62" s="968"/>
      <c r="Y62" s="1017"/>
      <c r="Z62" s="1017"/>
      <c r="AA62" s="1017"/>
      <c r="AB62" s="1017"/>
      <c r="AC62" s="1017"/>
      <c r="AD62" s="1017"/>
      <c r="AE62" s="1017"/>
      <c r="AF62" s="1017"/>
      <c r="AG62" s="1017"/>
      <c r="AH62" s="1017"/>
      <c r="AI62" s="1017"/>
      <c r="AJ62" s="1017"/>
    </row>
    <row r="63" spans="1:41" ht="15.75" customHeight="1">
      <c r="A63" s="1018"/>
      <c r="B63" s="1585" t="s">
        <v>839</v>
      </c>
      <c r="C63" s="1585" t="s">
        <v>4038</v>
      </c>
      <c r="D63" s="1537" t="s">
        <v>4049</v>
      </c>
      <c r="E63" s="1020"/>
      <c r="F63" s="1020"/>
      <c r="G63" s="1021"/>
      <c r="H63" s="965" t="s">
        <v>68</v>
      </c>
      <c r="I63" s="966">
        <v>0</v>
      </c>
      <c r="J63" s="966">
        <v>0</v>
      </c>
      <c r="K63" s="966">
        <v>0.2</v>
      </c>
      <c r="L63" s="966">
        <v>0</v>
      </c>
      <c r="M63" s="966">
        <v>0.16</v>
      </c>
      <c r="N63" s="966">
        <v>0.48</v>
      </c>
      <c r="O63" s="966">
        <v>0</v>
      </c>
      <c r="P63" s="978">
        <v>0</v>
      </c>
      <c r="Q63" s="966">
        <v>0</v>
      </c>
      <c r="R63" s="966">
        <v>0.16</v>
      </c>
      <c r="S63" s="966">
        <v>0</v>
      </c>
      <c r="T63" s="966">
        <v>0</v>
      </c>
      <c r="U63" s="967">
        <f t="shared" si="12"/>
        <v>1</v>
      </c>
      <c r="V63" s="1585">
        <v>0.25</v>
      </c>
      <c r="W63" s="1588">
        <f>IF(OR(U64=0,V63=0),0,(U64/U63*V63))</f>
        <v>0.25</v>
      </c>
      <c r="X63" s="968"/>
      <c r="Y63" s="1583">
        <v>0</v>
      </c>
      <c r="Z63" s="1583">
        <v>0</v>
      </c>
      <c r="AA63" s="1583" t="s">
        <v>4050</v>
      </c>
      <c r="AB63" s="1583">
        <v>0</v>
      </c>
      <c r="AC63" s="1583" t="s">
        <v>4051</v>
      </c>
      <c r="AD63" s="1583" t="s">
        <v>4052</v>
      </c>
      <c r="AE63" s="1583" t="s">
        <v>4053</v>
      </c>
      <c r="AF63" s="1583">
        <v>0</v>
      </c>
      <c r="AG63" s="1583">
        <v>0</v>
      </c>
      <c r="AH63" s="1583" t="s">
        <v>4054</v>
      </c>
      <c r="AI63" s="1583" t="s">
        <v>4055</v>
      </c>
      <c r="AJ63" s="1583">
        <v>0</v>
      </c>
    </row>
    <row r="64" spans="1:41" ht="15.75" customHeight="1">
      <c r="A64" s="1018"/>
      <c r="B64" s="1017"/>
      <c r="C64" s="1017"/>
      <c r="D64" s="1016"/>
      <c r="E64" s="1016"/>
      <c r="F64" s="1016"/>
      <c r="G64" s="1017"/>
      <c r="H64" s="969" t="s">
        <v>69</v>
      </c>
      <c r="I64" s="975">
        <v>0</v>
      </c>
      <c r="J64" s="975">
        <v>0</v>
      </c>
      <c r="K64" s="975">
        <v>0.2</v>
      </c>
      <c r="L64" s="975">
        <v>0</v>
      </c>
      <c r="M64" s="975">
        <v>0.16</v>
      </c>
      <c r="N64" s="975">
        <v>0.32</v>
      </c>
      <c r="O64" s="975">
        <v>0.16</v>
      </c>
      <c r="P64" s="977">
        <v>0</v>
      </c>
      <c r="Q64" s="975">
        <v>0</v>
      </c>
      <c r="R64" s="976">
        <v>0</v>
      </c>
      <c r="S64" s="976">
        <v>0.16</v>
      </c>
      <c r="T64" s="976">
        <v>0</v>
      </c>
      <c r="U64" s="970">
        <f t="shared" si="12"/>
        <v>1</v>
      </c>
      <c r="V64" s="1017"/>
      <c r="W64" s="1017"/>
      <c r="X64" s="968"/>
      <c r="Y64" s="1017"/>
      <c r="Z64" s="1017"/>
      <c r="AA64" s="1017"/>
      <c r="AB64" s="1017"/>
      <c r="AC64" s="1017"/>
      <c r="AD64" s="1017"/>
      <c r="AE64" s="1017"/>
      <c r="AF64" s="1017"/>
      <c r="AG64" s="1017"/>
      <c r="AH64" s="1017"/>
      <c r="AI64" s="1017"/>
      <c r="AJ64" s="1017"/>
    </row>
    <row r="65" spans="1:36" ht="15.75" customHeight="1">
      <c r="A65" s="1018"/>
      <c r="B65" s="1585" t="s">
        <v>839</v>
      </c>
      <c r="C65" s="1585" t="s">
        <v>4038</v>
      </c>
      <c r="D65" s="1537" t="s">
        <v>4056</v>
      </c>
      <c r="E65" s="1020"/>
      <c r="F65" s="1020"/>
      <c r="G65" s="1021"/>
      <c r="H65" s="965" t="s">
        <v>68</v>
      </c>
      <c r="I65" s="966">
        <v>0</v>
      </c>
      <c r="J65" s="966">
        <v>0</v>
      </c>
      <c r="K65" s="966">
        <v>0</v>
      </c>
      <c r="L65" s="966">
        <v>0</v>
      </c>
      <c r="M65" s="966">
        <v>0</v>
      </c>
      <c r="N65" s="966">
        <v>0</v>
      </c>
      <c r="O65" s="966">
        <v>0</v>
      </c>
      <c r="P65" s="978">
        <v>0</v>
      </c>
      <c r="Q65" s="966">
        <v>0.2</v>
      </c>
      <c r="R65" s="966">
        <v>0.8</v>
      </c>
      <c r="S65" s="966">
        <v>0</v>
      </c>
      <c r="T65" s="966">
        <v>0</v>
      </c>
      <c r="U65" s="967">
        <f t="shared" si="12"/>
        <v>1</v>
      </c>
      <c r="V65" s="1585">
        <v>0.2</v>
      </c>
      <c r="W65" s="1588">
        <f>IF(OR(U66=0,V65=0),0,(U66/U65*V65))</f>
        <v>0.2</v>
      </c>
      <c r="X65" s="968"/>
      <c r="Y65" s="1583">
        <v>0</v>
      </c>
      <c r="Z65" s="1583">
        <v>0</v>
      </c>
      <c r="AA65" s="1583">
        <v>0</v>
      </c>
      <c r="AB65" s="1583">
        <v>0</v>
      </c>
      <c r="AC65" s="1583">
        <v>0</v>
      </c>
      <c r="AD65" s="1583"/>
      <c r="AE65" s="1583">
        <v>0</v>
      </c>
      <c r="AF65" s="1583">
        <v>0</v>
      </c>
      <c r="AG65" s="1583" t="s">
        <v>4057</v>
      </c>
      <c r="AH65" s="1584" t="s">
        <v>4058</v>
      </c>
      <c r="AI65" s="1583">
        <v>0</v>
      </c>
      <c r="AJ65" s="1583" t="s">
        <v>4059</v>
      </c>
    </row>
    <row r="66" spans="1:36" ht="15.75" customHeight="1">
      <c r="A66" s="1018"/>
      <c r="B66" s="1017"/>
      <c r="C66" s="1017"/>
      <c r="D66" s="1016"/>
      <c r="E66" s="1016"/>
      <c r="F66" s="1016"/>
      <c r="G66" s="1017"/>
      <c r="H66" s="969" t="s">
        <v>69</v>
      </c>
      <c r="I66" s="975">
        <v>0</v>
      </c>
      <c r="J66" s="975">
        <v>0</v>
      </c>
      <c r="K66" s="975">
        <v>0</v>
      </c>
      <c r="L66" s="975">
        <v>0</v>
      </c>
      <c r="M66" s="975">
        <v>0</v>
      </c>
      <c r="N66" s="975">
        <v>0</v>
      </c>
      <c r="O66" s="975">
        <v>0</v>
      </c>
      <c r="P66" s="977">
        <v>0</v>
      </c>
      <c r="Q66" s="975">
        <v>0</v>
      </c>
      <c r="R66" s="976">
        <v>0.92</v>
      </c>
      <c r="S66" s="976">
        <v>0</v>
      </c>
      <c r="T66" s="976">
        <v>0.08</v>
      </c>
      <c r="U66" s="970">
        <f t="shared" si="12"/>
        <v>1</v>
      </c>
      <c r="V66" s="1017"/>
      <c r="W66" s="1017"/>
      <c r="X66" s="968"/>
      <c r="Y66" s="1017"/>
      <c r="Z66" s="1017"/>
      <c r="AA66" s="1017"/>
      <c r="AB66" s="1017"/>
      <c r="AC66" s="1017"/>
      <c r="AD66" s="1017"/>
      <c r="AE66" s="1017"/>
      <c r="AF66" s="1017"/>
      <c r="AG66" s="1017"/>
      <c r="AH66" s="1017"/>
      <c r="AI66" s="1017"/>
      <c r="AJ66" s="1017"/>
    </row>
    <row r="67" spans="1:36" ht="15.75" customHeight="1">
      <c r="A67" s="1018"/>
      <c r="B67" s="1585" t="s">
        <v>839</v>
      </c>
      <c r="C67" s="1585" t="s">
        <v>4038</v>
      </c>
      <c r="D67" s="1537" t="s">
        <v>4060</v>
      </c>
      <c r="E67" s="1020"/>
      <c r="F67" s="1020"/>
      <c r="G67" s="1021"/>
      <c r="H67" s="965" t="s">
        <v>68</v>
      </c>
      <c r="I67" s="966">
        <v>8.3299999999999999E-2</v>
      </c>
      <c r="J67" s="966">
        <v>8.3299999999999999E-2</v>
      </c>
      <c r="K67" s="966">
        <v>8.3400000000000002E-2</v>
      </c>
      <c r="L67" s="966">
        <v>8.3299999999999999E-2</v>
      </c>
      <c r="M67" s="966">
        <v>8.3299999999999999E-2</v>
      </c>
      <c r="N67" s="966">
        <v>8.3400000000000002E-2</v>
      </c>
      <c r="O67" s="966">
        <v>8.3299999999999999E-2</v>
      </c>
      <c r="P67" s="978">
        <v>8.3299999999999999E-2</v>
      </c>
      <c r="Q67" s="966">
        <v>8.3400000000000002E-2</v>
      </c>
      <c r="R67" s="966">
        <v>8.3299999999999999E-2</v>
      </c>
      <c r="S67" s="966">
        <v>8.3299999999999999E-2</v>
      </c>
      <c r="T67" s="966">
        <v>8.3400000000000002E-2</v>
      </c>
      <c r="U67" s="967">
        <f t="shared" si="12"/>
        <v>1.0000000000000002</v>
      </c>
      <c r="V67" s="1585">
        <v>0.15</v>
      </c>
      <c r="W67" s="1588">
        <f>IF(OR(U68=0,V67=0),0,(U68/U67*V67))</f>
        <v>0.14999999999999997</v>
      </c>
      <c r="X67" s="968"/>
      <c r="Y67" s="1583" t="s">
        <v>4061</v>
      </c>
      <c r="Z67" s="1583" t="s">
        <v>4062</v>
      </c>
      <c r="AA67" s="1583" t="s">
        <v>4063</v>
      </c>
      <c r="AB67" s="1583" t="s">
        <v>4064</v>
      </c>
      <c r="AC67" s="1583" t="s">
        <v>4065</v>
      </c>
      <c r="AD67" s="1583" t="s">
        <v>4066</v>
      </c>
      <c r="AE67" s="1583" t="s">
        <v>4067</v>
      </c>
      <c r="AF67" s="1583" t="s">
        <v>4068</v>
      </c>
      <c r="AG67" s="1583" t="s">
        <v>4069</v>
      </c>
      <c r="AH67" s="1584" t="s">
        <v>4070</v>
      </c>
      <c r="AI67" s="1583" t="s">
        <v>4071</v>
      </c>
      <c r="AJ67" s="1583" t="s">
        <v>4072</v>
      </c>
    </row>
    <row r="68" spans="1:36" ht="15.75" customHeight="1">
      <c r="A68" s="1018"/>
      <c r="B68" s="1017"/>
      <c r="C68" s="1017"/>
      <c r="D68" s="1016"/>
      <c r="E68" s="1016"/>
      <c r="F68" s="1016"/>
      <c r="G68" s="1017"/>
      <c r="H68" s="969" t="s">
        <v>69</v>
      </c>
      <c r="I68" s="975">
        <v>6.9400000000000003E-2</v>
      </c>
      <c r="J68" s="975">
        <v>7.2900000000000006E-2</v>
      </c>
      <c r="K68" s="975">
        <v>7.8299999999999995E-2</v>
      </c>
      <c r="L68" s="975">
        <v>5.3499999999999999E-2</v>
      </c>
      <c r="M68" s="975">
        <v>4.1599999999999998E-2</v>
      </c>
      <c r="N68" s="976">
        <v>1.67E-2</v>
      </c>
      <c r="O68" s="975">
        <v>6.25E-2</v>
      </c>
      <c r="P68" s="977">
        <v>0.11899999999999999</v>
      </c>
      <c r="Q68" s="976">
        <v>8.3400000000000002E-2</v>
      </c>
      <c r="R68" s="976">
        <v>0.14099999999999999</v>
      </c>
      <c r="S68" s="976">
        <v>9.6600000000000005E-2</v>
      </c>
      <c r="T68" s="976">
        <v>0.1651</v>
      </c>
      <c r="U68" s="970">
        <f t="shared" si="12"/>
        <v>1</v>
      </c>
      <c r="V68" s="1017"/>
      <c r="W68" s="1017"/>
      <c r="X68" s="968"/>
      <c r="Y68" s="1017"/>
      <c r="Z68" s="1017"/>
      <c r="AA68" s="1017"/>
      <c r="AB68" s="1017"/>
      <c r="AC68" s="1017"/>
      <c r="AD68" s="1017"/>
      <c r="AE68" s="1017"/>
      <c r="AF68" s="1017"/>
      <c r="AG68" s="1017"/>
      <c r="AH68" s="1017"/>
      <c r="AI68" s="1017"/>
      <c r="AJ68" s="1017"/>
    </row>
    <row r="69" spans="1:36" ht="15.75" customHeight="1">
      <c r="A69" s="1018"/>
      <c r="B69" s="1585" t="s">
        <v>839</v>
      </c>
      <c r="C69" s="1585" t="s">
        <v>4038</v>
      </c>
      <c r="D69" s="1537" t="s">
        <v>4073</v>
      </c>
      <c r="E69" s="1020"/>
      <c r="F69" s="1020"/>
      <c r="G69" s="1021"/>
      <c r="H69" s="965" t="s">
        <v>68</v>
      </c>
      <c r="I69" s="966">
        <v>0.33</v>
      </c>
      <c r="J69" s="966">
        <v>0</v>
      </c>
      <c r="K69" s="966">
        <v>0</v>
      </c>
      <c r="L69" s="966">
        <v>0</v>
      </c>
      <c r="M69" s="966">
        <v>0.33</v>
      </c>
      <c r="N69" s="966">
        <v>0</v>
      </c>
      <c r="O69" s="966">
        <v>0</v>
      </c>
      <c r="P69" s="978">
        <v>0</v>
      </c>
      <c r="Q69" s="966">
        <v>0.34</v>
      </c>
      <c r="R69" s="966">
        <v>0</v>
      </c>
      <c r="S69" s="966">
        <v>0</v>
      </c>
      <c r="T69" s="966">
        <v>0</v>
      </c>
      <c r="U69" s="967">
        <f t="shared" si="12"/>
        <v>1</v>
      </c>
      <c r="V69" s="1585">
        <v>0.05</v>
      </c>
      <c r="W69" s="1588">
        <f>IF(OR(U70=0,V69=0),0,(U70/U69*V69))</f>
        <v>0.05</v>
      </c>
      <c r="X69" s="968"/>
      <c r="Y69" s="1583" t="s">
        <v>4074</v>
      </c>
      <c r="Z69" s="1583">
        <v>0</v>
      </c>
      <c r="AA69" s="1583">
        <v>0</v>
      </c>
      <c r="AB69" s="1583">
        <v>0</v>
      </c>
      <c r="AC69" s="1583" t="s">
        <v>4075</v>
      </c>
      <c r="AD69" s="1583"/>
      <c r="AE69" s="1583">
        <v>0</v>
      </c>
      <c r="AF69" s="1583">
        <v>0</v>
      </c>
      <c r="AG69" s="1583" t="s">
        <v>4076</v>
      </c>
      <c r="AH69" s="1583">
        <v>0</v>
      </c>
      <c r="AI69" s="1583">
        <v>0</v>
      </c>
      <c r="AJ69" s="1583">
        <v>0</v>
      </c>
    </row>
    <row r="70" spans="1:36" ht="15.75" customHeight="1">
      <c r="A70" s="1079"/>
      <c r="B70" s="1558"/>
      <c r="C70" s="1558"/>
      <c r="D70" s="1104"/>
      <c r="E70" s="1104"/>
      <c r="F70" s="1104"/>
      <c r="G70" s="1105"/>
      <c r="H70" s="979" t="s">
        <v>69</v>
      </c>
      <c r="I70" s="980">
        <v>0.33</v>
      </c>
      <c r="J70" s="980">
        <v>0</v>
      </c>
      <c r="K70" s="980">
        <v>0</v>
      </c>
      <c r="L70" s="980">
        <v>0</v>
      </c>
      <c r="M70" s="980">
        <v>0.33</v>
      </c>
      <c r="N70" s="980">
        <v>0</v>
      </c>
      <c r="O70" s="980">
        <v>0</v>
      </c>
      <c r="P70" s="981">
        <v>0</v>
      </c>
      <c r="Q70" s="982">
        <v>0.34</v>
      </c>
      <c r="R70" s="982">
        <v>0</v>
      </c>
      <c r="S70" s="982">
        <v>0</v>
      </c>
      <c r="T70" s="982">
        <v>0</v>
      </c>
      <c r="U70" s="983">
        <f t="shared" si="12"/>
        <v>1</v>
      </c>
      <c r="V70" s="1105"/>
      <c r="W70" s="1105"/>
      <c r="X70" s="968"/>
      <c r="Y70" s="1017"/>
      <c r="Z70" s="1017"/>
      <c r="AA70" s="1017"/>
      <c r="AB70" s="1017"/>
      <c r="AC70" s="1017"/>
      <c r="AD70" s="1017"/>
      <c r="AE70" s="1017"/>
      <c r="AF70" s="1017"/>
      <c r="AG70" s="1017"/>
      <c r="AH70" s="1017"/>
      <c r="AI70" s="1017"/>
      <c r="AJ70" s="1017"/>
    </row>
    <row r="71" spans="1:36" ht="15.75" customHeight="1">
      <c r="A71" s="35" t="s">
        <v>2</v>
      </c>
      <c r="B71" s="40"/>
      <c r="C71" s="40" t="s">
        <v>7</v>
      </c>
      <c r="D71" s="35" t="s">
        <v>3</v>
      </c>
      <c r="E71" s="35" t="s">
        <v>4</v>
      </c>
      <c r="F71" s="35" t="s">
        <v>5</v>
      </c>
      <c r="G71" s="37" t="s">
        <v>6</v>
      </c>
      <c r="H71" s="35" t="s">
        <v>53</v>
      </c>
      <c r="I71" s="35" t="s">
        <v>54</v>
      </c>
      <c r="J71" s="35" t="s">
        <v>55</v>
      </c>
      <c r="K71" s="35" t="s">
        <v>56</v>
      </c>
      <c r="L71" s="35" t="s">
        <v>57</v>
      </c>
      <c r="M71" s="35" t="s">
        <v>58</v>
      </c>
      <c r="N71" s="35" t="s">
        <v>59</v>
      </c>
      <c r="O71" s="35" t="s">
        <v>60</v>
      </c>
      <c r="P71" s="35" t="s">
        <v>61</v>
      </c>
      <c r="Q71" s="35" t="s">
        <v>62</v>
      </c>
      <c r="R71" s="35" t="s">
        <v>63</v>
      </c>
      <c r="S71" s="35" t="s">
        <v>64</v>
      </c>
      <c r="T71" s="35" t="s">
        <v>65</v>
      </c>
      <c r="U71" s="35" t="s">
        <v>66</v>
      </c>
      <c r="V71" s="38" t="s">
        <v>52</v>
      </c>
      <c r="W71" s="40" t="s">
        <v>162</v>
      </c>
      <c r="Y71" s="117" t="s">
        <v>163</v>
      </c>
      <c r="Z71" s="117" t="s">
        <v>164</v>
      </c>
      <c r="AA71" s="117" t="s">
        <v>165</v>
      </c>
      <c r="AB71" s="117" t="s">
        <v>166</v>
      </c>
      <c r="AC71" s="117" t="s">
        <v>167</v>
      </c>
      <c r="AD71" s="117" t="s">
        <v>168</v>
      </c>
      <c r="AE71" s="117" t="s">
        <v>169</v>
      </c>
      <c r="AF71" s="117" t="s">
        <v>170</v>
      </c>
      <c r="AG71" s="117" t="s">
        <v>171</v>
      </c>
      <c r="AH71" s="117" t="s">
        <v>172</v>
      </c>
      <c r="AI71" s="117" t="s">
        <v>173</v>
      </c>
      <c r="AJ71" s="117" t="s">
        <v>174</v>
      </c>
    </row>
    <row r="72" spans="1:36" ht="42.75" customHeight="1">
      <c r="A72" s="1046" t="s">
        <v>4077</v>
      </c>
      <c r="B72" s="1051" t="s">
        <v>839</v>
      </c>
      <c r="C72" s="1051" t="s">
        <v>4038</v>
      </c>
      <c r="D72" s="1046" t="s">
        <v>137</v>
      </c>
      <c r="E72" s="1046">
        <v>100</v>
      </c>
      <c r="F72" s="1046" t="s">
        <v>4078</v>
      </c>
      <c r="G72" s="1046" t="s">
        <v>179</v>
      </c>
      <c r="H72" s="42" t="s">
        <v>68</v>
      </c>
      <c r="I72" s="43">
        <v>0</v>
      </c>
      <c r="J72" s="43">
        <v>0</v>
      </c>
      <c r="K72" s="43">
        <v>0.25</v>
      </c>
      <c r="L72" s="43">
        <v>0</v>
      </c>
      <c r="M72" s="43">
        <v>0</v>
      </c>
      <c r="N72" s="43">
        <v>0.25</v>
      </c>
      <c r="O72" s="43">
        <v>0</v>
      </c>
      <c r="P72" s="43">
        <v>0</v>
      </c>
      <c r="Q72" s="43">
        <v>0.25</v>
      </c>
      <c r="R72" s="43">
        <v>0</v>
      </c>
      <c r="S72" s="43">
        <v>0</v>
      </c>
      <c r="T72" s="43">
        <v>0.25</v>
      </c>
      <c r="U72" s="57">
        <f t="shared" ref="U72:U73" si="13">SUM(I72:T72)</f>
        <v>1</v>
      </c>
      <c r="V72" s="1051">
        <v>0.25</v>
      </c>
      <c r="W72" s="1052">
        <f>IF(OR(U73=0,V72=0),0,(U73/U72*V72))</f>
        <v>0.25</v>
      </c>
      <c r="Y72" s="1046">
        <v>0</v>
      </c>
      <c r="Z72" s="1046">
        <v>0</v>
      </c>
      <c r="AA72" s="1046" t="s">
        <v>4079</v>
      </c>
      <c r="AB72" s="1046" t="s">
        <v>4080</v>
      </c>
      <c r="AC72" s="1046" t="s">
        <v>4081</v>
      </c>
      <c r="AD72" s="1046" t="s">
        <v>4082</v>
      </c>
      <c r="AE72" s="1046">
        <v>0</v>
      </c>
      <c r="AF72" s="1046">
        <v>0</v>
      </c>
      <c r="AG72" s="1046" t="s">
        <v>4083</v>
      </c>
      <c r="AH72" s="1046">
        <v>0</v>
      </c>
      <c r="AI72" s="1046">
        <v>0</v>
      </c>
      <c r="AJ72" s="1046">
        <v>0</v>
      </c>
    </row>
    <row r="73" spans="1:36" ht="42.75" customHeight="1">
      <c r="A73" s="1018"/>
      <c r="B73" s="1008"/>
      <c r="C73" s="1008"/>
      <c r="D73" s="1008"/>
      <c r="E73" s="1008"/>
      <c r="F73" s="1008"/>
      <c r="G73" s="1008"/>
      <c r="H73" s="120" t="s">
        <v>69</v>
      </c>
      <c r="I73" s="602">
        <v>0</v>
      </c>
      <c r="J73" s="602">
        <v>0</v>
      </c>
      <c r="K73" s="602">
        <v>0.25</v>
      </c>
      <c r="L73" s="602">
        <v>0</v>
      </c>
      <c r="M73" s="602">
        <v>0</v>
      </c>
      <c r="N73" s="603">
        <v>0.25</v>
      </c>
      <c r="O73" s="602">
        <v>0</v>
      </c>
      <c r="P73" s="602">
        <v>0</v>
      </c>
      <c r="Q73" s="603">
        <v>0.25</v>
      </c>
      <c r="R73" s="603">
        <v>0</v>
      </c>
      <c r="S73" s="603">
        <v>0</v>
      </c>
      <c r="T73" s="603">
        <v>0.25</v>
      </c>
      <c r="U73" s="144">
        <f t="shared" si="13"/>
        <v>1</v>
      </c>
      <c r="V73" s="1008"/>
      <c r="W73" s="1008"/>
      <c r="Y73" s="1008"/>
      <c r="Z73" s="1008"/>
      <c r="AA73" s="1008"/>
      <c r="AB73" s="1008"/>
      <c r="AC73" s="1008"/>
      <c r="AD73" s="1008"/>
      <c r="AE73" s="1008"/>
      <c r="AF73" s="1008"/>
      <c r="AG73" s="1008"/>
      <c r="AH73" s="1008"/>
      <c r="AI73" s="1008"/>
      <c r="AJ73" s="1008"/>
    </row>
    <row r="74" spans="1:36" ht="15.75" customHeight="1">
      <c r="A74" s="1018"/>
      <c r="B74" s="24"/>
      <c r="C74" s="24"/>
      <c r="D74" s="1097" t="s">
        <v>30</v>
      </c>
      <c r="E74" s="1010"/>
      <c r="F74" s="1010"/>
      <c r="G74" s="1010"/>
      <c r="H74" s="1010"/>
      <c r="I74" s="1010"/>
      <c r="J74" s="1010"/>
      <c r="K74" s="1010"/>
      <c r="L74" s="1010"/>
      <c r="M74" s="1010"/>
      <c r="N74" s="1010"/>
      <c r="O74" s="1010"/>
      <c r="P74" s="1010"/>
      <c r="Q74" s="1010"/>
      <c r="R74" s="1010"/>
      <c r="S74" s="1010"/>
      <c r="T74" s="1010"/>
      <c r="U74" s="1010"/>
      <c r="V74" s="1010"/>
      <c r="W74" s="1011"/>
      <c r="Y74" s="125"/>
      <c r="Z74" s="125"/>
      <c r="AA74" s="125"/>
      <c r="AB74" s="125"/>
      <c r="AC74" s="125"/>
      <c r="AD74" s="125"/>
      <c r="AE74" s="125"/>
      <c r="AF74" s="125"/>
      <c r="AG74" s="125"/>
      <c r="AH74" s="125"/>
      <c r="AI74" s="125"/>
      <c r="AJ74" s="605"/>
    </row>
    <row r="75" spans="1:36" ht="15.75" customHeight="1">
      <c r="A75" s="1018"/>
      <c r="B75" s="1051" t="s">
        <v>839</v>
      </c>
      <c r="C75" s="1051" t="s">
        <v>4038</v>
      </c>
      <c r="D75" s="1065" t="s">
        <v>4084</v>
      </c>
      <c r="E75" s="1013"/>
      <c r="F75" s="1013"/>
      <c r="G75" s="1014"/>
      <c r="H75" s="42" t="s">
        <v>68</v>
      </c>
      <c r="I75" s="43">
        <v>0</v>
      </c>
      <c r="J75" s="43">
        <v>0</v>
      </c>
      <c r="K75" s="43">
        <v>0.25</v>
      </c>
      <c r="L75" s="43">
        <v>0</v>
      </c>
      <c r="M75" s="43">
        <v>0</v>
      </c>
      <c r="N75" s="43">
        <v>0.25</v>
      </c>
      <c r="O75" s="43">
        <v>0</v>
      </c>
      <c r="P75" s="43">
        <v>0</v>
      </c>
      <c r="Q75" s="43">
        <v>0.25</v>
      </c>
      <c r="R75" s="43">
        <v>0</v>
      </c>
      <c r="S75" s="43">
        <v>0</v>
      </c>
      <c r="T75" s="43">
        <v>0.25</v>
      </c>
      <c r="U75" s="57">
        <f t="shared" ref="U75:U76" si="14">SUM(I75:T75)</f>
        <v>1</v>
      </c>
      <c r="V75" s="1051">
        <v>1</v>
      </c>
      <c r="W75" s="1072">
        <f>IF(OR(U76=0,V75=0),0,(U76/U75*V75))</f>
        <v>1</v>
      </c>
      <c r="Y75" s="1046">
        <v>0</v>
      </c>
      <c r="Z75" s="1046">
        <v>0</v>
      </c>
      <c r="AA75" s="1046" t="s">
        <v>4085</v>
      </c>
      <c r="AB75" s="1046">
        <v>0</v>
      </c>
      <c r="AC75" s="1046">
        <v>0</v>
      </c>
      <c r="AD75" s="1046" t="s">
        <v>4082</v>
      </c>
      <c r="AE75" s="1046">
        <v>0</v>
      </c>
      <c r="AF75" s="1046">
        <v>0</v>
      </c>
      <c r="AG75" s="1046" t="s">
        <v>4083</v>
      </c>
      <c r="AH75" s="1046">
        <v>0</v>
      </c>
      <c r="AI75" s="1046">
        <v>0</v>
      </c>
      <c r="AJ75" s="1046" t="s">
        <v>4083</v>
      </c>
    </row>
    <row r="76" spans="1:36" ht="15.75" customHeight="1">
      <c r="A76" s="1008"/>
      <c r="B76" s="1008"/>
      <c r="C76" s="1008"/>
      <c r="D76" s="1015"/>
      <c r="E76" s="1016"/>
      <c r="F76" s="1016"/>
      <c r="G76" s="1017"/>
      <c r="H76" s="120" t="s">
        <v>69</v>
      </c>
      <c r="I76" s="171">
        <v>0</v>
      </c>
      <c r="J76" s="171">
        <v>0</v>
      </c>
      <c r="K76" s="171">
        <v>0.25</v>
      </c>
      <c r="L76" s="171">
        <v>0</v>
      </c>
      <c r="M76" s="171">
        <v>0</v>
      </c>
      <c r="N76" s="173">
        <v>0.25</v>
      </c>
      <c r="O76" s="171">
        <v>0</v>
      </c>
      <c r="P76" s="171">
        <v>0</v>
      </c>
      <c r="Q76" s="173">
        <v>0.25</v>
      </c>
      <c r="R76" s="173">
        <v>0</v>
      </c>
      <c r="S76" s="173">
        <v>0</v>
      </c>
      <c r="T76" s="173">
        <v>0.25</v>
      </c>
      <c r="U76" s="144">
        <f t="shared" si="14"/>
        <v>1</v>
      </c>
      <c r="V76" s="1008"/>
      <c r="W76" s="1008"/>
      <c r="Y76" s="1008"/>
      <c r="Z76" s="1008"/>
      <c r="AA76" s="1008"/>
      <c r="AB76" s="1008"/>
      <c r="AC76" s="1008"/>
      <c r="AD76" s="1008"/>
      <c r="AE76" s="1008"/>
      <c r="AF76" s="1008"/>
      <c r="AG76" s="1008"/>
      <c r="AH76" s="1008"/>
      <c r="AI76" s="1008"/>
      <c r="AJ76" s="1008"/>
    </row>
    <row r="77" spans="1:36" ht="15.75" customHeight="1">
      <c r="B77" s="74"/>
      <c r="C77" s="74"/>
      <c r="D77" s="74"/>
      <c r="E77" s="74"/>
    </row>
    <row r="78" spans="1:36" ht="15.75" customHeight="1">
      <c r="B78" s="74"/>
      <c r="C78" s="74"/>
      <c r="D78" s="74"/>
      <c r="E78" s="74"/>
    </row>
    <row r="79" spans="1:36" ht="15.75" customHeight="1">
      <c r="B79" s="74"/>
      <c r="C79" s="74"/>
      <c r="D79" s="74"/>
      <c r="E79" s="74"/>
    </row>
    <row r="80" spans="1:36" ht="15.75" customHeight="1">
      <c r="B80" s="74"/>
      <c r="C80" s="74"/>
      <c r="D80" s="74"/>
      <c r="E80" s="74"/>
    </row>
    <row r="81" spans="2:5" ht="15.75" customHeight="1">
      <c r="B81" s="74"/>
      <c r="C81" s="74"/>
      <c r="D81" s="74"/>
      <c r="E81" s="74"/>
    </row>
    <row r="82" spans="2:5" ht="15.75" customHeight="1">
      <c r="B82" s="74"/>
      <c r="C82" s="74"/>
      <c r="D82" s="74"/>
      <c r="E82" s="74"/>
    </row>
    <row r="83" spans="2:5" ht="15.75" customHeight="1">
      <c r="B83" s="74"/>
      <c r="C83" s="74"/>
      <c r="D83" s="74"/>
      <c r="E83" s="74"/>
    </row>
    <row r="84" spans="2:5" ht="15.75" customHeight="1">
      <c r="B84" s="74"/>
      <c r="C84" s="74"/>
      <c r="D84" s="74"/>
      <c r="E84" s="74"/>
    </row>
    <row r="85" spans="2:5" ht="15.75" customHeight="1">
      <c r="B85" s="74"/>
      <c r="C85" s="74"/>
      <c r="D85" s="74"/>
      <c r="E85" s="74"/>
    </row>
    <row r="86" spans="2:5" ht="15.75" customHeight="1">
      <c r="B86" s="74"/>
      <c r="C86" s="74"/>
      <c r="D86" s="74"/>
      <c r="E86" s="74"/>
    </row>
    <row r="87" spans="2:5" ht="15.75" customHeight="1">
      <c r="B87" s="74"/>
      <c r="C87" s="74"/>
      <c r="D87" s="74"/>
      <c r="E87" s="74"/>
    </row>
    <row r="88" spans="2:5" ht="15.75" customHeight="1">
      <c r="B88" s="74"/>
      <c r="C88" s="74"/>
      <c r="D88" s="74"/>
      <c r="E88" s="74"/>
    </row>
    <row r="89" spans="2:5" ht="15.75" customHeight="1">
      <c r="B89" s="74"/>
      <c r="C89" s="74"/>
      <c r="D89" s="74"/>
      <c r="E89" s="74"/>
    </row>
    <row r="90" spans="2:5" ht="15.75" customHeight="1">
      <c r="B90" s="74"/>
      <c r="C90" s="74"/>
      <c r="D90" s="74"/>
      <c r="E90" s="74"/>
    </row>
    <row r="91" spans="2:5" ht="15.75" customHeight="1">
      <c r="B91" s="74"/>
      <c r="C91" s="74"/>
      <c r="D91" s="74"/>
      <c r="E91" s="74"/>
    </row>
    <row r="92" spans="2:5" ht="15.75" customHeight="1">
      <c r="B92" s="74"/>
      <c r="C92" s="74"/>
      <c r="D92" s="74"/>
      <c r="E92" s="74"/>
    </row>
    <row r="93" spans="2:5" ht="15.75" customHeight="1">
      <c r="B93" s="74"/>
      <c r="C93" s="74"/>
      <c r="D93" s="74"/>
      <c r="E93" s="74"/>
    </row>
    <row r="94" spans="2:5" ht="15.75" customHeight="1">
      <c r="B94" s="74"/>
      <c r="C94" s="74"/>
      <c r="D94" s="74"/>
      <c r="E94" s="74"/>
    </row>
    <row r="95" spans="2:5" ht="15.75" customHeight="1">
      <c r="B95" s="74"/>
      <c r="C95" s="74"/>
      <c r="D95" s="74"/>
      <c r="E95" s="74"/>
    </row>
    <row r="96" spans="2:5" ht="15.75" customHeight="1">
      <c r="B96" s="74"/>
      <c r="C96" s="74"/>
      <c r="D96" s="74"/>
      <c r="E96" s="74"/>
    </row>
    <row r="97" spans="2:5" ht="15.75" customHeight="1">
      <c r="B97" s="74"/>
      <c r="C97" s="74"/>
      <c r="D97" s="74"/>
      <c r="E97" s="74"/>
    </row>
    <row r="98" spans="2:5" ht="15.75" customHeight="1">
      <c r="B98" s="74"/>
      <c r="C98" s="74"/>
      <c r="D98" s="74"/>
      <c r="E98" s="74"/>
    </row>
    <row r="99" spans="2:5" ht="15.75" customHeight="1">
      <c r="B99" s="74"/>
      <c r="C99" s="74"/>
      <c r="D99" s="74"/>
      <c r="E99" s="74"/>
    </row>
    <row r="100" spans="2:5" ht="15.75" customHeight="1">
      <c r="B100" s="74"/>
      <c r="C100" s="74"/>
      <c r="D100" s="74"/>
      <c r="E100" s="74"/>
    </row>
    <row r="101" spans="2:5" ht="15.75" customHeight="1">
      <c r="B101" s="74"/>
      <c r="C101" s="74"/>
      <c r="D101" s="74"/>
      <c r="E101" s="74"/>
    </row>
    <row r="102" spans="2:5" ht="15.75" customHeight="1">
      <c r="B102" s="74"/>
      <c r="C102" s="74"/>
      <c r="D102" s="74"/>
      <c r="E102" s="74"/>
    </row>
    <row r="103" spans="2:5" ht="15.75" customHeight="1">
      <c r="B103" s="74"/>
      <c r="C103" s="74"/>
      <c r="D103" s="74"/>
      <c r="E103" s="74"/>
    </row>
    <row r="104" spans="2:5" ht="15.75" customHeight="1">
      <c r="B104" s="74"/>
      <c r="C104" s="74"/>
      <c r="D104" s="74"/>
      <c r="E104" s="74"/>
    </row>
    <row r="105" spans="2:5" ht="15.75" customHeight="1">
      <c r="B105" s="74"/>
      <c r="C105" s="74"/>
      <c r="D105" s="74"/>
      <c r="E105" s="74"/>
    </row>
    <row r="106" spans="2:5" ht="15.75" customHeight="1">
      <c r="B106" s="74"/>
      <c r="C106" s="74"/>
      <c r="D106" s="74"/>
      <c r="E106" s="74"/>
    </row>
    <row r="107" spans="2:5" ht="15.75" customHeight="1">
      <c r="B107" s="74"/>
      <c r="C107" s="74"/>
      <c r="D107" s="74"/>
      <c r="E107" s="74"/>
    </row>
    <row r="108" spans="2:5" ht="15.75" customHeight="1">
      <c r="B108" s="74"/>
      <c r="C108" s="74"/>
      <c r="D108" s="74"/>
      <c r="E108" s="74"/>
    </row>
    <row r="109" spans="2:5" ht="15.75" customHeight="1">
      <c r="B109" s="74"/>
      <c r="C109" s="74"/>
      <c r="D109" s="74"/>
      <c r="E109" s="74"/>
    </row>
    <row r="110" spans="2:5" ht="15.75" customHeight="1">
      <c r="B110" s="74"/>
      <c r="C110" s="74"/>
      <c r="D110" s="74"/>
      <c r="E110" s="74"/>
    </row>
    <row r="111" spans="2:5" ht="15.75" customHeight="1">
      <c r="B111" s="74"/>
      <c r="C111" s="74"/>
      <c r="D111" s="74"/>
      <c r="E111" s="74"/>
    </row>
    <row r="112" spans="2:5" ht="15.75" customHeight="1">
      <c r="B112" s="74"/>
      <c r="C112" s="74"/>
      <c r="D112" s="74"/>
      <c r="E112" s="74"/>
    </row>
    <row r="113" spans="2:5" ht="15.75" customHeight="1">
      <c r="B113" s="74"/>
      <c r="C113" s="74"/>
      <c r="D113" s="74"/>
      <c r="E113" s="74"/>
    </row>
    <row r="114" spans="2:5" ht="15.75" customHeight="1">
      <c r="B114" s="74"/>
      <c r="C114" s="74"/>
      <c r="D114" s="74"/>
      <c r="E114" s="74"/>
    </row>
    <row r="115" spans="2:5" ht="15.75" customHeight="1">
      <c r="B115" s="74"/>
      <c r="C115" s="74"/>
      <c r="D115" s="74"/>
      <c r="E115" s="74"/>
    </row>
    <row r="116" spans="2:5" ht="15.75" customHeight="1">
      <c r="B116" s="74"/>
      <c r="C116" s="74"/>
      <c r="D116" s="74"/>
      <c r="E116" s="74"/>
    </row>
    <row r="117" spans="2:5" ht="15.75" customHeight="1">
      <c r="B117" s="74"/>
      <c r="C117" s="74"/>
      <c r="D117" s="74"/>
      <c r="E117" s="74"/>
    </row>
    <row r="118" spans="2:5" ht="15.75" customHeight="1">
      <c r="B118" s="74"/>
      <c r="C118" s="74"/>
      <c r="D118" s="74"/>
      <c r="E118" s="74"/>
    </row>
    <row r="119" spans="2:5" ht="15.75" customHeight="1">
      <c r="B119" s="74"/>
      <c r="C119" s="74"/>
      <c r="D119" s="74"/>
      <c r="E119" s="74"/>
    </row>
    <row r="120" spans="2:5" ht="15.75" customHeight="1">
      <c r="B120" s="74"/>
      <c r="C120" s="74"/>
      <c r="D120" s="74"/>
      <c r="E120" s="74"/>
    </row>
    <row r="121" spans="2:5" ht="15.75" customHeight="1">
      <c r="B121" s="74"/>
      <c r="C121" s="74"/>
      <c r="D121" s="74"/>
      <c r="E121" s="74"/>
    </row>
    <row r="122" spans="2:5" ht="15.75" customHeight="1">
      <c r="B122" s="74"/>
      <c r="C122" s="74"/>
      <c r="D122" s="74"/>
      <c r="E122" s="74"/>
    </row>
    <row r="123" spans="2:5" ht="15.75" customHeight="1">
      <c r="B123" s="74"/>
      <c r="C123" s="74"/>
      <c r="D123" s="74"/>
      <c r="E123" s="74"/>
    </row>
    <row r="124" spans="2:5" ht="15.75" customHeight="1">
      <c r="B124" s="74"/>
      <c r="C124" s="74"/>
      <c r="D124" s="74"/>
      <c r="E124" s="74"/>
    </row>
    <row r="125" spans="2:5" ht="15.75" customHeight="1">
      <c r="B125" s="74"/>
      <c r="C125" s="74"/>
      <c r="D125" s="74"/>
      <c r="E125" s="74"/>
    </row>
    <row r="126" spans="2:5" ht="15.75" customHeight="1">
      <c r="B126" s="74"/>
      <c r="C126" s="74"/>
      <c r="D126" s="74"/>
      <c r="E126" s="74"/>
    </row>
    <row r="127" spans="2:5" ht="15.75" customHeight="1">
      <c r="B127" s="74"/>
      <c r="C127" s="74"/>
      <c r="D127" s="74"/>
      <c r="E127" s="74"/>
    </row>
    <row r="128" spans="2:5" ht="15.75" customHeight="1">
      <c r="B128" s="74"/>
      <c r="C128" s="74"/>
      <c r="D128" s="74"/>
      <c r="E128" s="74"/>
    </row>
    <row r="129" spans="2:5" ht="15.75" customHeight="1">
      <c r="B129" s="74"/>
      <c r="C129" s="74"/>
      <c r="D129" s="74"/>
      <c r="E129" s="74"/>
    </row>
    <row r="130" spans="2:5" ht="15.75" customHeight="1">
      <c r="B130" s="74"/>
      <c r="C130" s="74"/>
      <c r="D130" s="74"/>
      <c r="E130" s="74"/>
    </row>
    <row r="131" spans="2:5" ht="15.75" customHeight="1">
      <c r="B131" s="74"/>
      <c r="C131" s="74"/>
      <c r="D131" s="74"/>
      <c r="E131" s="74"/>
    </row>
    <row r="132" spans="2:5" ht="15.75" customHeight="1">
      <c r="B132" s="74"/>
      <c r="C132" s="74"/>
      <c r="D132" s="74"/>
      <c r="E132" s="74"/>
    </row>
    <row r="133" spans="2:5" ht="15.75" customHeight="1">
      <c r="B133" s="74"/>
      <c r="C133" s="74"/>
      <c r="D133" s="74"/>
      <c r="E133" s="74"/>
    </row>
    <row r="134" spans="2:5" ht="15.75" customHeight="1">
      <c r="B134" s="74"/>
      <c r="C134" s="74"/>
      <c r="D134" s="74"/>
      <c r="E134" s="74"/>
    </row>
    <row r="135" spans="2:5" ht="15.75" customHeight="1">
      <c r="B135" s="74"/>
      <c r="C135" s="74"/>
      <c r="D135" s="74"/>
      <c r="E135" s="74"/>
    </row>
    <row r="136" spans="2:5" ht="15.75" customHeight="1">
      <c r="B136" s="74"/>
      <c r="C136" s="74"/>
      <c r="D136" s="74"/>
      <c r="E136" s="74"/>
    </row>
    <row r="137" spans="2:5" ht="15.75" customHeight="1">
      <c r="B137" s="74"/>
      <c r="C137" s="74"/>
      <c r="D137" s="74"/>
      <c r="E137" s="74"/>
    </row>
    <row r="138" spans="2:5" ht="15.75" customHeight="1">
      <c r="B138" s="74"/>
      <c r="C138" s="74"/>
      <c r="D138" s="74"/>
      <c r="E138" s="74"/>
    </row>
    <row r="139" spans="2:5" ht="15.75" customHeight="1">
      <c r="B139" s="74"/>
      <c r="C139" s="74"/>
      <c r="D139" s="74"/>
      <c r="E139" s="74"/>
    </row>
    <row r="140" spans="2:5" ht="15.75" customHeight="1">
      <c r="B140" s="74"/>
      <c r="C140" s="74"/>
      <c r="D140" s="74"/>
      <c r="E140" s="74"/>
    </row>
    <row r="141" spans="2:5" ht="15.75" customHeight="1">
      <c r="B141" s="74"/>
      <c r="C141" s="74"/>
      <c r="D141" s="74"/>
      <c r="E141" s="74"/>
    </row>
    <row r="142" spans="2:5" ht="15.75" customHeight="1">
      <c r="B142" s="74"/>
      <c r="C142" s="74"/>
      <c r="D142" s="74"/>
      <c r="E142" s="74"/>
    </row>
    <row r="143" spans="2:5" ht="15.75" customHeight="1">
      <c r="B143" s="74"/>
      <c r="C143" s="74"/>
      <c r="D143" s="74"/>
      <c r="E143" s="74"/>
    </row>
    <row r="144" spans="2:5" ht="15.75" customHeight="1">
      <c r="B144" s="74"/>
      <c r="C144" s="74"/>
      <c r="D144" s="74"/>
      <c r="E144" s="74"/>
    </row>
    <row r="145" spans="2:5" ht="15.75" customHeight="1">
      <c r="B145" s="74"/>
      <c r="C145" s="74"/>
      <c r="D145" s="74"/>
      <c r="E145" s="74"/>
    </row>
    <row r="146" spans="2:5" ht="15.75" customHeight="1">
      <c r="B146" s="74"/>
      <c r="C146" s="74"/>
      <c r="D146" s="74"/>
      <c r="E146" s="74"/>
    </row>
    <row r="147" spans="2:5" ht="15.75" customHeight="1">
      <c r="B147" s="74"/>
      <c r="C147" s="74"/>
      <c r="D147" s="74"/>
      <c r="E147" s="74"/>
    </row>
    <row r="148" spans="2:5" ht="15.75" customHeight="1">
      <c r="B148" s="74"/>
      <c r="C148" s="74"/>
      <c r="D148" s="74"/>
      <c r="E148" s="74"/>
    </row>
    <row r="149" spans="2:5" ht="15.75" customHeight="1">
      <c r="B149" s="74"/>
      <c r="C149" s="74"/>
      <c r="D149" s="74"/>
      <c r="E149" s="74"/>
    </row>
    <row r="150" spans="2:5" ht="15.75" customHeight="1">
      <c r="B150" s="74"/>
      <c r="C150" s="74"/>
      <c r="D150" s="74"/>
      <c r="E150" s="74"/>
    </row>
    <row r="151" spans="2:5" ht="15.75" customHeight="1">
      <c r="B151" s="74"/>
      <c r="C151" s="74"/>
      <c r="D151" s="74"/>
      <c r="E151" s="74"/>
    </row>
    <row r="152" spans="2:5" ht="15.75" customHeight="1">
      <c r="B152" s="74"/>
      <c r="C152" s="74"/>
      <c r="D152" s="74"/>
      <c r="E152" s="74"/>
    </row>
    <row r="153" spans="2:5" ht="15.75" customHeight="1">
      <c r="B153" s="74"/>
      <c r="C153" s="74"/>
      <c r="D153" s="74"/>
      <c r="E153" s="74"/>
    </row>
    <row r="154" spans="2:5" ht="15.75" customHeight="1">
      <c r="B154" s="74"/>
      <c r="C154" s="74"/>
      <c r="D154" s="74"/>
      <c r="E154" s="74"/>
    </row>
    <row r="155" spans="2:5" ht="15.75" customHeight="1">
      <c r="B155" s="74"/>
      <c r="C155" s="74"/>
      <c r="D155" s="74"/>
      <c r="E155" s="74"/>
    </row>
    <row r="156" spans="2:5" ht="15.75" customHeight="1">
      <c r="B156" s="74"/>
      <c r="C156" s="74"/>
      <c r="D156" s="74"/>
      <c r="E156" s="74"/>
    </row>
    <row r="157" spans="2:5" ht="15.75" customHeight="1">
      <c r="B157" s="74"/>
      <c r="C157" s="74"/>
      <c r="D157" s="74"/>
      <c r="E157" s="74"/>
    </row>
    <row r="158" spans="2:5" ht="15.75" customHeight="1">
      <c r="B158" s="74"/>
      <c r="C158" s="74"/>
      <c r="D158" s="74"/>
      <c r="E158" s="74"/>
    </row>
    <row r="159" spans="2:5" ht="15.75" customHeight="1">
      <c r="B159" s="74"/>
      <c r="C159" s="74"/>
      <c r="D159" s="74"/>
      <c r="E159" s="74"/>
    </row>
    <row r="160" spans="2:5" ht="15.75" customHeight="1">
      <c r="B160" s="74"/>
      <c r="C160" s="74"/>
      <c r="D160" s="74"/>
      <c r="E160" s="74"/>
    </row>
    <row r="161" spans="2:5" ht="15.75" customHeight="1">
      <c r="B161" s="74"/>
      <c r="C161" s="74"/>
      <c r="D161" s="74"/>
      <c r="E161" s="74"/>
    </row>
    <row r="162" spans="2:5" ht="15.75" customHeight="1">
      <c r="B162" s="74"/>
      <c r="C162" s="74"/>
      <c r="D162" s="74"/>
      <c r="E162" s="74"/>
    </row>
    <row r="163" spans="2:5" ht="15.75" customHeight="1">
      <c r="B163" s="74"/>
      <c r="C163" s="74"/>
      <c r="D163" s="74"/>
      <c r="E163" s="74"/>
    </row>
    <row r="164" spans="2:5" ht="15.75" customHeight="1">
      <c r="B164" s="74"/>
      <c r="C164" s="74"/>
      <c r="D164" s="74"/>
      <c r="E164" s="74"/>
    </row>
    <row r="165" spans="2:5" ht="15.75" customHeight="1">
      <c r="B165" s="74"/>
      <c r="C165" s="74"/>
      <c r="D165" s="74"/>
      <c r="E165" s="74"/>
    </row>
    <row r="166" spans="2:5" ht="15.75" customHeight="1">
      <c r="B166" s="74"/>
      <c r="C166" s="74"/>
      <c r="D166" s="74"/>
      <c r="E166" s="74"/>
    </row>
    <row r="167" spans="2:5" ht="15.75" customHeight="1">
      <c r="B167" s="74"/>
      <c r="C167" s="74"/>
      <c r="D167" s="74"/>
      <c r="E167" s="74"/>
    </row>
    <row r="168" spans="2:5" ht="15.75" customHeight="1">
      <c r="B168" s="74"/>
      <c r="C168" s="74"/>
      <c r="D168" s="74"/>
      <c r="E168" s="74"/>
    </row>
    <row r="169" spans="2:5" ht="15.75" customHeight="1">
      <c r="B169" s="74"/>
      <c r="C169" s="74"/>
      <c r="D169" s="74"/>
      <c r="E169" s="74"/>
    </row>
    <row r="170" spans="2:5" ht="15.75" customHeight="1">
      <c r="B170" s="74"/>
      <c r="C170" s="74"/>
      <c r="D170" s="74"/>
      <c r="E170" s="74"/>
    </row>
    <row r="171" spans="2:5" ht="15.75" customHeight="1">
      <c r="B171" s="74"/>
      <c r="C171" s="74"/>
      <c r="D171" s="74"/>
      <c r="E171" s="74"/>
    </row>
    <row r="172" spans="2:5" ht="15.75" customHeight="1">
      <c r="B172" s="74"/>
      <c r="C172" s="74"/>
      <c r="D172" s="74"/>
      <c r="E172" s="74"/>
    </row>
    <row r="173" spans="2:5" ht="15.75" customHeight="1">
      <c r="B173" s="74"/>
      <c r="C173" s="74"/>
      <c r="D173" s="74"/>
      <c r="E173" s="74"/>
    </row>
    <row r="174" spans="2:5" ht="15.75" customHeight="1">
      <c r="B174" s="74"/>
      <c r="C174" s="74"/>
      <c r="D174" s="74"/>
      <c r="E174" s="74"/>
    </row>
    <row r="175" spans="2:5" ht="15.75" customHeight="1">
      <c r="B175" s="74"/>
      <c r="C175" s="74"/>
      <c r="D175" s="74"/>
      <c r="E175" s="74"/>
    </row>
    <row r="176" spans="2:5" ht="15.75" customHeight="1">
      <c r="B176" s="74"/>
      <c r="C176" s="74"/>
      <c r="D176" s="74"/>
      <c r="E176" s="74"/>
    </row>
    <row r="177" spans="2:5" ht="15.75" customHeight="1">
      <c r="B177" s="74"/>
      <c r="C177" s="74"/>
      <c r="D177" s="74"/>
      <c r="E177" s="74"/>
    </row>
    <row r="178" spans="2:5" ht="15.75" customHeight="1">
      <c r="B178" s="74"/>
      <c r="C178" s="74"/>
      <c r="D178" s="74"/>
      <c r="E178" s="74"/>
    </row>
    <row r="179" spans="2:5" ht="15.75" customHeight="1">
      <c r="B179" s="74"/>
      <c r="C179" s="74"/>
      <c r="D179" s="74"/>
      <c r="E179" s="74"/>
    </row>
    <row r="180" spans="2:5" ht="15.75" customHeight="1">
      <c r="B180" s="74"/>
      <c r="C180" s="74"/>
      <c r="D180" s="74"/>
      <c r="E180" s="74"/>
    </row>
    <row r="181" spans="2:5" ht="15.75" customHeight="1">
      <c r="B181" s="74"/>
      <c r="C181" s="74"/>
      <c r="D181" s="74"/>
      <c r="E181" s="74"/>
    </row>
    <row r="182" spans="2:5" ht="15.75" customHeight="1">
      <c r="B182" s="74"/>
      <c r="C182" s="74"/>
      <c r="D182" s="74"/>
      <c r="E182" s="74"/>
    </row>
    <row r="183" spans="2:5" ht="15.75" customHeight="1">
      <c r="B183" s="74"/>
      <c r="C183" s="74"/>
      <c r="D183" s="74"/>
      <c r="E183" s="74"/>
    </row>
    <row r="184" spans="2:5" ht="15.75" customHeight="1">
      <c r="B184" s="74"/>
      <c r="C184" s="74"/>
      <c r="D184" s="74"/>
      <c r="E184" s="74"/>
    </row>
    <row r="185" spans="2:5" ht="15.75" customHeight="1">
      <c r="B185" s="74"/>
      <c r="C185" s="74"/>
      <c r="D185" s="74"/>
      <c r="E185" s="74"/>
    </row>
    <row r="186" spans="2:5" ht="15.75" customHeight="1">
      <c r="B186" s="74"/>
      <c r="C186" s="74"/>
      <c r="D186" s="74"/>
      <c r="E186" s="74"/>
    </row>
    <row r="187" spans="2:5" ht="15.75" customHeight="1">
      <c r="B187" s="74"/>
      <c r="C187" s="74"/>
      <c r="D187" s="74"/>
      <c r="E187" s="74"/>
    </row>
    <row r="188" spans="2:5" ht="15.75" customHeight="1">
      <c r="B188" s="74"/>
      <c r="C188" s="74"/>
      <c r="D188" s="74"/>
      <c r="E188" s="74"/>
    </row>
    <row r="189" spans="2:5" ht="15.75" customHeight="1">
      <c r="B189" s="74"/>
      <c r="C189" s="74"/>
      <c r="D189" s="74"/>
      <c r="E189" s="74"/>
    </row>
    <row r="190" spans="2:5" ht="15.75" customHeight="1">
      <c r="B190" s="74"/>
      <c r="C190" s="74"/>
      <c r="D190" s="74"/>
      <c r="E190" s="74"/>
    </row>
    <row r="191" spans="2:5" ht="15.75" customHeight="1">
      <c r="B191" s="74"/>
      <c r="C191" s="74"/>
      <c r="D191" s="74"/>
      <c r="E191" s="74"/>
    </row>
    <row r="192" spans="2:5" ht="15.75" customHeight="1">
      <c r="B192" s="74"/>
      <c r="C192" s="74"/>
      <c r="D192" s="74"/>
      <c r="E192" s="74"/>
    </row>
    <row r="193" spans="2:5" ht="15.75" customHeight="1">
      <c r="B193" s="74"/>
      <c r="C193" s="74"/>
      <c r="D193" s="74"/>
      <c r="E193" s="74"/>
    </row>
    <row r="194" spans="2:5" ht="15.75" customHeight="1">
      <c r="B194" s="74"/>
      <c r="C194" s="74"/>
      <c r="D194" s="74"/>
      <c r="E194" s="74"/>
    </row>
    <row r="195" spans="2:5" ht="15.75" customHeight="1">
      <c r="B195" s="74"/>
      <c r="C195" s="74"/>
      <c r="D195" s="74"/>
      <c r="E195" s="74"/>
    </row>
    <row r="196" spans="2:5" ht="15.75" customHeight="1">
      <c r="B196" s="74"/>
      <c r="C196" s="74"/>
      <c r="D196" s="74"/>
      <c r="E196" s="74"/>
    </row>
    <row r="197" spans="2:5" ht="15.75" customHeight="1">
      <c r="B197" s="74"/>
      <c r="C197" s="74"/>
      <c r="D197" s="74"/>
      <c r="E197" s="74"/>
    </row>
    <row r="198" spans="2:5" ht="15.75" customHeight="1">
      <c r="B198" s="74"/>
      <c r="C198" s="74"/>
      <c r="D198" s="74"/>
      <c r="E198" s="74"/>
    </row>
    <row r="199" spans="2:5" ht="15.75" customHeight="1">
      <c r="B199" s="74"/>
      <c r="C199" s="74"/>
      <c r="D199" s="74"/>
      <c r="E199" s="74"/>
    </row>
    <row r="200" spans="2:5" ht="15.75" customHeight="1">
      <c r="B200" s="74"/>
      <c r="C200" s="74"/>
      <c r="D200" s="74"/>
      <c r="E200" s="74"/>
    </row>
    <row r="201" spans="2:5" ht="15.75" customHeight="1">
      <c r="B201" s="74"/>
      <c r="C201" s="74"/>
      <c r="D201" s="74"/>
      <c r="E201" s="74"/>
    </row>
    <row r="202" spans="2:5" ht="15.75" customHeight="1">
      <c r="B202" s="74"/>
      <c r="C202" s="74"/>
      <c r="D202" s="74"/>
      <c r="E202" s="74"/>
    </row>
    <row r="203" spans="2:5" ht="15.75" customHeight="1">
      <c r="B203" s="74"/>
      <c r="C203" s="74"/>
      <c r="D203" s="74"/>
      <c r="E203" s="74"/>
    </row>
    <row r="204" spans="2:5" ht="15.75" customHeight="1">
      <c r="B204" s="74"/>
      <c r="C204" s="74"/>
      <c r="D204" s="74"/>
      <c r="E204" s="74"/>
    </row>
    <row r="205" spans="2:5" ht="15.75" customHeight="1">
      <c r="B205" s="74"/>
      <c r="C205" s="74"/>
      <c r="D205" s="74"/>
      <c r="E205" s="74"/>
    </row>
    <row r="206" spans="2:5" ht="15.75" customHeight="1">
      <c r="B206" s="74"/>
      <c r="C206" s="74"/>
      <c r="D206" s="74"/>
      <c r="E206" s="74"/>
    </row>
    <row r="207" spans="2:5" ht="15.75" customHeight="1">
      <c r="B207" s="74"/>
      <c r="C207" s="74"/>
      <c r="D207" s="74"/>
      <c r="E207" s="74"/>
    </row>
    <row r="208" spans="2:5" ht="15.75" customHeight="1">
      <c r="B208" s="74"/>
      <c r="C208" s="74"/>
      <c r="D208" s="74"/>
      <c r="E208" s="74"/>
    </row>
    <row r="209" spans="2:5" ht="15.75" customHeight="1">
      <c r="B209" s="74"/>
      <c r="C209" s="74"/>
      <c r="D209" s="74"/>
      <c r="E209" s="74"/>
    </row>
    <row r="210" spans="2:5" ht="15.75" customHeight="1">
      <c r="B210" s="74"/>
      <c r="C210" s="74"/>
      <c r="D210" s="74"/>
      <c r="E210" s="74"/>
    </row>
    <row r="211" spans="2:5" ht="15.75" customHeight="1">
      <c r="B211" s="74"/>
      <c r="C211" s="74"/>
      <c r="D211" s="74"/>
      <c r="E211" s="74"/>
    </row>
    <row r="212" spans="2:5" ht="15.75" customHeight="1">
      <c r="B212" s="74"/>
      <c r="C212" s="74"/>
      <c r="D212" s="74"/>
      <c r="E212" s="74"/>
    </row>
    <row r="213" spans="2:5" ht="15.75" customHeight="1">
      <c r="B213" s="74"/>
      <c r="C213" s="74"/>
      <c r="D213" s="74"/>
      <c r="E213" s="74"/>
    </row>
    <row r="214" spans="2:5" ht="15.75" customHeight="1">
      <c r="B214" s="74"/>
      <c r="C214" s="74"/>
      <c r="D214" s="74"/>
      <c r="E214" s="74"/>
    </row>
    <row r="215" spans="2:5" ht="15.75" customHeight="1">
      <c r="B215" s="74"/>
      <c r="C215" s="74"/>
      <c r="D215" s="74"/>
      <c r="E215" s="74"/>
    </row>
    <row r="216" spans="2:5" ht="15.75" customHeight="1">
      <c r="B216" s="74"/>
      <c r="C216" s="74"/>
      <c r="D216" s="74"/>
      <c r="E216" s="74"/>
    </row>
    <row r="217" spans="2:5" ht="15.75" customHeight="1">
      <c r="B217" s="74"/>
      <c r="C217" s="74"/>
      <c r="D217" s="74"/>
      <c r="E217" s="74"/>
    </row>
    <row r="218" spans="2:5" ht="15.75" customHeight="1">
      <c r="B218" s="74"/>
      <c r="C218" s="74"/>
      <c r="D218" s="74"/>
      <c r="E218" s="74"/>
    </row>
    <row r="219" spans="2:5" ht="15.75" customHeight="1">
      <c r="B219" s="74"/>
      <c r="C219" s="74"/>
      <c r="D219" s="74"/>
      <c r="E219" s="74"/>
    </row>
    <row r="220" spans="2:5" ht="15.75" customHeight="1">
      <c r="B220" s="74"/>
      <c r="C220" s="74"/>
      <c r="D220" s="74"/>
      <c r="E220" s="74"/>
    </row>
    <row r="221" spans="2:5" ht="15.75" customHeight="1">
      <c r="B221" s="74"/>
      <c r="C221" s="74"/>
      <c r="D221" s="74"/>
      <c r="E221" s="74"/>
    </row>
    <row r="222" spans="2:5" ht="15.75" customHeight="1">
      <c r="B222" s="74"/>
      <c r="C222" s="74"/>
      <c r="D222" s="74"/>
      <c r="E222" s="74"/>
    </row>
    <row r="223" spans="2:5" ht="15.75" customHeight="1">
      <c r="B223" s="74"/>
      <c r="C223" s="74"/>
      <c r="D223" s="74"/>
      <c r="E223" s="74"/>
    </row>
    <row r="224" spans="2:5" ht="15.75" customHeight="1">
      <c r="B224" s="74"/>
      <c r="C224" s="74"/>
      <c r="D224" s="74"/>
      <c r="E224" s="74"/>
    </row>
    <row r="225" spans="2:5" ht="15.75" customHeight="1">
      <c r="B225" s="74"/>
      <c r="C225" s="74"/>
      <c r="D225" s="74"/>
      <c r="E225" s="74"/>
    </row>
    <row r="226" spans="2:5" ht="15.75" customHeight="1">
      <c r="B226" s="74"/>
      <c r="C226" s="74"/>
      <c r="D226" s="74"/>
      <c r="E226" s="74"/>
    </row>
    <row r="227" spans="2:5" ht="15.75" customHeight="1">
      <c r="B227" s="74"/>
      <c r="C227" s="74"/>
      <c r="D227" s="74"/>
      <c r="E227" s="74"/>
    </row>
    <row r="228" spans="2:5" ht="15.75" customHeight="1">
      <c r="B228" s="74"/>
      <c r="C228" s="74"/>
      <c r="D228" s="74"/>
      <c r="E228" s="74"/>
    </row>
    <row r="229" spans="2:5" ht="15.75" customHeight="1">
      <c r="B229" s="74"/>
      <c r="C229" s="74"/>
      <c r="D229" s="74"/>
      <c r="E229" s="74"/>
    </row>
    <row r="230" spans="2:5" ht="15.75" customHeight="1">
      <c r="B230" s="74"/>
      <c r="C230" s="74"/>
      <c r="D230" s="74"/>
      <c r="E230" s="74"/>
    </row>
    <row r="231" spans="2:5" ht="15.75" customHeight="1">
      <c r="B231" s="74"/>
      <c r="C231" s="74"/>
      <c r="D231" s="74"/>
      <c r="E231" s="74"/>
    </row>
    <row r="232" spans="2:5" ht="15.75" customHeight="1">
      <c r="B232" s="74"/>
      <c r="C232" s="74"/>
      <c r="D232" s="74"/>
      <c r="E232" s="74"/>
    </row>
    <row r="233" spans="2:5" ht="15.75" customHeight="1">
      <c r="B233" s="74"/>
      <c r="C233" s="74"/>
      <c r="D233" s="74"/>
      <c r="E233" s="74"/>
    </row>
    <row r="234" spans="2:5" ht="15.75" customHeight="1">
      <c r="B234" s="74"/>
      <c r="C234" s="74"/>
      <c r="D234" s="74"/>
      <c r="E234" s="74"/>
    </row>
    <row r="235" spans="2:5" ht="15.75" customHeight="1">
      <c r="B235" s="74"/>
      <c r="C235" s="74"/>
      <c r="D235" s="74"/>
      <c r="E235" s="74"/>
    </row>
    <row r="236" spans="2:5" ht="15.75" customHeight="1">
      <c r="B236" s="74"/>
      <c r="C236" s="74"/>
      <c r="D236" s="74"/>
      <c r="E236" s="74"/>
    </row>
    <row r="237" spans="2:5" ht="15.75" customHeight="1">
      <c r="B237" s="74"/>
      <c r="C237" s="74"/>
      <c r="D237" s="74"/>
      <c r="E237" s="74"/>
    </row>
    <row r="238" spans="2:5" ht="15.75" customHeight="1">
      <c r="B238" s="74"/>
      <c r="C238" s="74"/>
      <c r="D238" s="74"/>
      <c r="E238" s="74"/>
    </row>
    <row r="239" spans="2:5" ht="15.75" customHeight="1">
      <c r="B239" s="74"/>
      <c r="C239" s="74"/>
      <c r="D239" s="74"/>
      <c r="E239" s="74"/>
    </row>
    <row r="240" spans="2:5" ht="15.75" customHeight="1">
      <c r="B240" s="74"/>
      <c r="C240" s="74"/>
      <c r="D240" s="74"/>
      <c r="E240" s="74"/>
    </row>
    <row r="241" spans="2:5" ht="15.75" customHeight="1">
      <c r="B241" s="74"/>
      <c r="C241" s="74"/>
      <c r="D241" s="74"/>
      <c r="E241" s="74"/>
    </row>
    <row r="242" spans="2:5" ht="15.75" customHeight="1">
      <c r="B242" s="74"/>
      <c r="C242" s="74"/>
      <c r="D242" s="74"/>
      <c r="E242" s="74"/>
    </row>
    <row r="243" spans="2:5" ht="15.75" customHeight="1">
      <c r="B243" s="74"/>
      <c r="C243" s="74"/>
      <c r="D243" s="74"/>
      <c r="E243" s="74"/>
    </row>
    <row r="244" spans="2:5" ht="15.75" customHeight="1">
      <c r="B244" s="74"/>
      <c r="C244" s="74"/>
      <c r="D244" s="74"/>
      <c r="E244" s="74"/>
    </row>
    <row r="245" spans="2:5" ht="15.75" customHeight="1">
      <c r="B245" s="74"/>
      <c r="C245" s="74"/>
      <c r="D245" s="74"/>
      <c r="E245" s="74"/>
    </row>
    <row r="246" spans="2:5" ht="15.75" customHeight="1">
      <c r="B246" s="74"/>
      <c r="C246" s="74"/>
      <c r="D246" s="74"/>
      <c r="E246" s="74"/>
    </row>
    <row r="247" spans="2:5" ht="15.75" customHeight="1">
      <c r="B247" s="74"/>
      <c r="C247" s="74"/>
      <c r="D247" s="74"/>
      <c r="E247" s="74"/>
    </row>
    <row r="248" spans="2:5" ht="15.75" customHeight="1">
      <c r="B248" s="74"/>
      <c r="C248" s="74"/>
      <c r="D248" s="74"/>
      <c r="E248" s="74"/>
    </row>
    <row r="249" spans="2:5" ht="15.75" customHeight="1">
      <c r="B249" s="74"/>
      <c r="C249" s="74"/>
      <c r="D249" s="74"/>
      <c r="E249" s="74"/>
    </row>
    <row r="250" spans="2:5" ht="15.75" customHeight="1">
      <c r="B250" s="74"/>
      <c r="C250" s="74"/>
      <c r="D250" s="74"/>
      <c r="E250" s="74"/>
    </row>
    <row r="251" spans="2:5" ht="15.75" customHeight="1">
      <c r="B251" s="74"/>
      <c r="C251" s="74"/>
      <c r="D251" s="74"/>
      <c r="E251" s="74"/>
    </row>
    <row r="252" spans="2:5" ht="15.75" customHeight="1">
      <c r="B252" s="74"/>
      <c r="C252" s="74"/>
      <c r="D252" s="74"/>
      <c r="E252" s="74"/>
    </row>
    <row r="253" spans="2:5" ht="15.75" customHeight="1">
      <c r="B253" s="74"/>
      <c r="C253" s="74"/>
      <c r="D253" s="74"/>
      <c r="E253" s="74"/>
    </row>
    <row r="254" spans="2:5" ht="15.75" customHeight="1">
      <c r="B254" s="74"/>
      <c r="C254" s="74"/>
      <c r="D254" s="74"/>
      <c r="E254" s="74"/>
    </row>
    <row r="255" spans="2:5" ht="15.75" customHeight="1">
      <c r="B255" s="74"/>
      <c r="C255" s="74"/>
      <c r="D255" s="74"/>
      <c r="E255" s="74"/>
    </row>
    <row r="256" spans="2:5" ht="15.75" customHeight="1">
      <c r="B256" s="74"/>
      <c r="C256" s="74"/>
      <c r="D256" s="74"/>
      <c r="E256" s="74"/>
    </row>
    <row r="257" spans="2:5" ht="15.75" customHeight="1">
      <c r="B257" s="74"/>
      <c r="C257" s="74"/>
      <c r="D257" s="74"/>
      <c r="E257" s="74"/>
    </row>
    <row r="258" spans="2:5" ht="15.75" customHeight="1">
      <c r="B258" s="74"/>
      <c r="C258" s="74"/>
      <c r="D258" s="74"/>
      <c r="E258" s="74"/>
    </row>
    <row r="259" spans="2:5" ht="15.75" customHeight="1">
      <c r="B259" s="74"/>
      <c r="C259" s="74"/>
      <c r="D259" s="74"/>
      <c r="E259" s="74"/>
    </row>
    <row r="260" spans="2:5" ht="15.75" customHeight="1">
      <c r="B260" s="74"/>
      <c r="C260" s="74"/>
      <c r="D260" s="74"/>
      <c r="E260" s="74"/>
    </row>
    <row r="261" spans="2:5" ht="15.75" customHeight="1">
      <c r="B261" s="74"/>
      <c r="C261" s="74"/>
      <c r="D261" s="74"/>
      <c r="E261" s="74"/>
    </row>
    <row r="262" spans="2:5" ht="15.75" customHeight="1">
      <c r="B262" s="74"/>
      <c r="C262" s="74"/>
      <c r="D262" s="74"/>
      <c r="E262" s="74"/>
    </row>
    <row r="263" spans="2:5" ht="15.75" customHeight="1">
      <c r="B263" s="74"/>
      <c r="C263" s="74"/>
      <c r="D263" s="74"/>
      <c r="E263" s="74"/>
    </row>
    <row r="264" spans="2:5" ht="15.75" customHeight="1">
      <c r="B264" s="74"/>
      <c r="C264" s="74"/>
      <c r="D264" s="74"/>
      <c r="E264" s="74"/>
    </row>
    <row r="265" spans="2:5" ht="15.75" customHeight="1">
      <c r="B265" s="74"/>
      <c r="C265" s="74"/>
      <c r="D265" s="74"/>
      <c r="E265" s="74"/>
    </row>
    <row r="266" spans="2:5" ht="15.75" customHeight="1">
      <c r="B266" s="74"/>
      <c r="C266" s="74"/>
      <c r="D266" s="74"/>
      <c r="E266" s="74"/>
    </row>
    <row r="267" spans="2:5" ht="15.75" customHeight="1">
      <c r="B267" s="74"/>
      <c r="C267" s="74"/>
      <c r="D267" s="74"/>
      <c r="E267" s="74"/>
    </row>
    <row r="268" spans="2:5" ht="15.75" customHeight="1">
      <c r="B268" s="74"/>
      <c r="C268" s="74"/>
      <c r="D268" s="74"/>
      <c r="E268" s="74"/>
    </row>
    <row r="269" spans="2:5" ht="15.75" customHeight="1">
      <c r="B269" s="74"/>
      <c r="C269" s="74"/>
      <c r="D269" s="74"/>
      <c r="E269" s="74"/>
    </row>
    <row r="270" spans="2:5" ht="15.75" customHeight="1">
      <c r="B270" s="74"/>
      <c r="C270" s="74"/>
      <c r="D270" s="74"/>
      <c r="E270" s="74"/>
    </row>
    <row r="271" spans="2:5" ht="15.75" customHeight="1">
      <c r="B271" s="74"/>
      <c r="C271" s="74"/>
      <c r="D271" s="74"/>
      <c r="E271" s="74"/>
    </row>
    <row r="272" spans="2:5" ht="15.75" customHeight="1">
      <c r="B272" s="74"/>
      <c r="C272" s="74"/>
      <c r="D272" s="74"/>
      <c r="E272" s="74"/>
    </row>
    <row r="273" spans="2:5" ht="15.75" customHeight="1">
      <c r="B273" s="74"/>
      <c r="C273" s="74"/>
      <c r="D273" s="74"/>
      <c r="E273" s="74"/>
    </row>
    <row r="274" spans="2:5" ht="15.75" customHeight="1">
      <c r="B274" s="74"/>
      <c r="C274" s="74"/>
      <c r="D274" s="74"/>
      <c r="E274" s="74"/>
    </row>
    <row r="275" spans="2:5" ht="15.75" customHeight="1">
      <c r="B275" s="74"/>
      <c r="C275" s="74"/>
      <c r="D275" s="74"/>
      <c r="E275" s="74"/>
    </row>
    <row r="276" spans="2:5" ht="15.75" customHeight="1">
      <c r="B276" s="74"/>
      <c r="C276" s="74"/>
      <c r="D276" s="74"/>
      <c r="E276" s="74"/>
    </row>
    <row r="277" spans="2:5" ht="15.75" customHeight="1">
      <c r="B277" s="74"/>
      <c r="C277" s="74"/>
      <c r="D277" s="74"/>
      <c r="E277" s="74"/>
    </row>
    <row r="278" spans="2:5" ht="15.75" customHeight="1">
      <c r="B278" s="74"/>
      <c r="C278" s="74"/>
      <c r="D278" s="74"/>
      <c r="E278" s="74"/>
    </row>
    <row r="279" spans="2:5" ht="15.75" customHeight="1">
      <c r="B279" s="74"/>
      <c r="C279" s="74"/>
      <c r="D279" s="74"/>
      <c r="E279" s="74"/>
    </row>
    <row r="280" spans="2:5" ht="15.75" customHeight="1">
      <c r="B280" s="74"/>
      <c r="C280" s="74"/>
      <c r="D280" s="74"/>
      <c r="E280" s="74"/>
    </row>
    <row r="281" spans="2:5" ht="15.75" customHeight="1">
      <c r="B281" s="74"/>
      <c r="C281" s="74"/>
      <c r="D281" s="74"/>
      <c r="E281" s="74"/>
    </row>
    <row r="282" spans="2:5" ht="15.75" customHeight="1">
      <c r="B282" s="74"/>
      <c r="C282" s="74"/>
      <c r="D282" s="74"/>
      <c r="E282" s="74"/>
    </row>
    <row r="283" spans="2:5" ht="15.75" customHeight="1">
      <c r="B283" s="74"/>
      <c r="C283" s="74"/>
      <c r="D283" s="74"/>
      <c r="E283" s="74"/>
    </row>
    <row r="284" spans="2:5" ht="15.75" customHeight="1">
      <c r="B284" s="74"/>
      <c r="C284" s="74"/>
      <c r="D284" s="74"/>
      <c r="E284" s="74"/>
    </row>
    <row r="285" spans="2:5" ht="15.75" customHeight="1">
      <c r="B285" s="74"/>
      <c r="C285" s="74"/>
      <c r="D285" s="74"/>
      <c r="E285" s="74"/>
    </row>
    <row r="286" spans="2:5" ht="15.75" customHeight="1">
      <c r="B286" s="74"/>
      <c r="C286" s="74"/>
      <c r="D286" s="74"/>
      <c r="E286" s="74"/>
    </row>
    <row r="287" spans="2:5" ht="15.75" customHeight="1">
      <c r="B287" s="74"/>
      <c r="C287" s="74"/>
      <c r="D287" s="74"/>
      <c r="E287" s="74"/>
    </row>
    <row r="288" spans="2:5" ht="15.75" customHeight="1">
      <c r="B288" s="74"/>
      <c r="C288" s="74"/>
      <c r="D288" s="74"/>
      <c r="E288" s="74"/>
    </row>
    <row r="289" spans="2:5" ht="15.75" customHeight="1">
      <c r="B289" s="74"/>
      <c r="C289" s="74"/>
      <c r="D289" s="74"/>
      <c r="E289" s="74"/>
    </row>
    <row r="290" spans="2:5" ht="15.75" customHeight="1">
      <c r="B290" s="74"/>
      <c r="C290" s="74"/>
      <c r="D290" s="74"/>
      <c r="E290" s="74"/>
    </row>
    <row r="291" spans="2:5" ht="15.75" customHeight="1">
      <c r="B291" s="74"/>
      <c r="C291" s="74"/>
      <c r="D291" s="74"/>
      <c r="E291" s="74"/>
    </row>
    <row r="292" spans="2:5" ht="15.75" customHeight="1">
      <c r="B292" s="74"/>
      <c r="C292" s="74"/>
      <c r="D292" s="74"/>
      <c r="E292" s="74"/>
    </row>
    <row r="293" spans="2:5" ht="15.75" customHeight="1">
      <c r="B293" s="74"/>
      <c r="C293" s="74"/>
      <c r="D293" s="74"/>
      <c r="E293" s="74"/>
    </row>
    <row r="294" spans="2:5" ht="15.75" customHeight="1">
      <c r="B294" s="74"/>
      <c r="C294" s="74"/>
      <c r="D294" s="74"/>
      <c r="E294" s="74"/>
    </row>
    <row r="295" spans="2:5" ht="15.75" customHeight="1">
      <c r="B295" s="74"/>
      <c r="C295" s="74"/>
      <c r="D295" s="74"/>
      <c r="E295" s="74"/>
    </row>
    <row r="296" spans="2:5" ht="15.75" customHeight="1">
      <c r="B296" s="74"/>
      <c r="C296" s="74"/>
      <c r="D296" s="74"/>
      <c r="E296" s="74"/>
    </row>
    <row r="297" spans="2:5" ht="15.75" customHeight="1">
      <c r="B297" s="74"/>
      <c r="C297" s="74"/>
      <c r="D297" s="74"/>
      <c r="E297" s="74"/>
    </row>
    <row r="298" spans="2:5" ht="15.75" customHeight="1">
      <c r="B298" s="74"/>
      <c r="C298" s="74"/>
      <c r="D298" s="74"/>
      <c r="E298" s="74"/>
    </row>
    <row r="299" spans="2:5" ht="15.75" customHeight="1">
      <c r="B299" s="74"/>
      <c r="C299" s="74"/>
      <c r="D299" s="74"/>
      <c r="E299" s="74"/>
    </row>
    <row r="300" spans="2:5" ht="15.75" customHeight="1">
      <c r="B300" s="74"/>
      <c r="C300" s="74"/>
      <c r="D300" s="74"/>
      <c r="E300" s="74"/>
    </row>
    <row r="301" spans="2:5" ht="15.75" customHeight="1">
      <c r="B301" s="74"/>
      <c r="C301" s="74"/>
      <c r="D301" s="74"/>
      <c r="E301" s="74"/>
    </row>
    <row r="302" spans="2:5" ht="15.75" customHeight="1">
      <c r="B302" s="74"/>
      <c r="C302" s="74"/>
      <c r="D302" s="74"/>
      <c r="E302" s="74"/>
    </row>
    <row r="303" spans="2:5" ht="15.75" customHeight="1">
      <c r="B303" s="74"/>
      <c r="C303" s="74"/>
      <c r="D303" s="74"/>
      <c r="E303" s="74"/>
    </row>
    <row r="304" spans="2:5" ht="15.75" customHeight="1">
      <c r="B304" s="74"/>
      <c r="C304" s="74"/>
      <c r="D304" s="74"/>
      <c r="E304" s="74"/>
    </row>
    <row r="305" spans="2:5" ht="15.75" customHeight="1">
      <c r="B305" s="74"/>
      <c r="C305" s="74"/>
      <c r="D305" s="74"/>
      <c r="E305" s="74"/>
    </row>
    <row r="306" spans="2:5" ht="15.75" customHeight="1">
      <c r="B306" s="74"/>
      <c r="C306" s="74"/>
      <c r="D306" s="74"/>
      <c r="E306" s="74"/>
    </row>
    <row r="307" spans="2:5" ht="15.75" customHeight="1">
      <c r="B307" s="74"/>
      <c r="C307" s="74"/>
      <c r="D307" s="74"/>
      <c r="E307" s="74"/>
    </row>
    <row r="308" spans="2:5" ht="15.75" customHeight="1">
      <c r="B308" s="74"/>
      <c r="C308" s="74"/>
      <c r="D308" s="74"/>
      <c r="E308" s="74"/>
    </row>
    <row r="309" spans="2:5" ht="15.75" customHeight="1">
      <c r="B309" s="74"/>
      <c r="C309" s="74"/>
      <c r="D309" s="74"/>
      <c r="E309" s="74"/>
    </row>
    <row r="310" spans="2:5" ht="15.75" customHeight="1">
      <c r="B310" s="74"/>
      <c r="C310" s="74"/>
      <c r="D310" s="74"/>
      <c r="E310" s="74"/>
    </row>
    <row r="311" spans="2:5" ht="15.75" customHeight="1">
      <c r="B311" s="74"/>
      <c r="C311" s="74"/>
      <c r="D311" s="74"/>
      <c r="E311" s="74"/>
    </row>
    <row r="312" spans="2:5" ht="15.75" customHeight="1">
      <c r="B312" s="74"/>
      <c r="C312" s="74"/>
      <c r="D312" s="74"/>
      <c r="E312" s="74"/>
    </row>
    <row r="313" spans="2:5" ht="15.75" customHeight="1">
      <c r="B313" s="74"/>
      <c r="C313" s="74"/>
      <c r="D313" s="74"/>
      <c r="E313" s="74"/>
    </row>
    <row r="314" spans="2:5" ht="15.75" customHeight="1">
      <c r="B314" s="74"/>
      <c r="C314" s="74"/>
      <c r="D314" s="74"/>
      <c r="E314" s="74"/>
    </row>
    <row r="315" spans="2:5" ht="15.75" customHeight="1">
      <c r="B315" s="74"/>
      <c r="C315" s="74"/>
      <c r="D315" s="74"/>
      <c r="E315" s="74"/>
    </row>
    <row r="316" spans="2:5" ht="15.75" customHeight="1">
      <c r="B316" s="74"/>
      <c r="C316" s="74"/>
      <c r="D316" s="74"/>
      <c r="E316" s="74"/>
    </row>
    <row r="317" spans="2:5" ht="15.75" customHeight="1">
      <c r="B317" s="74"/>
      <c r="C317" s="74"/>
      <c r="D317" s="74"/>
      <c r="E317" s="74"/>
    </row>
    <row r="318" spans="2:5" ht="15.75" customHeight="1">
      <c r="B318" s="74"/>
      <c r="C318" s="74"/>
      <c r="D318" s="74"/>
      <c r="E318" s="74"/>
    </row>
    <row r="319" spans="2:5" ht="15.75" customHeight="1">
      <c r="B319" s="74"/>
      <c r="C319" s="74"/>
      <c r="D319" s="74"/>
      <c r="E319" s="74"/>
    </row>
    <row r="320" spans="2:5" ht="15.75" customHeight="1">
      <c r="B320" s="74"/>
      <c r="C320" s="74"/>
      <c r="D320" s="74"/>
      <c r="E320" s="74"/>
    </row>
    <row r="321" spans="2:5" ht="15.75" customHeight="1">
      <c r="B321" s="74"/>
      <c r="C321" s="74"/>
      <c r="D321" s="74"/>
      <c r="E321" s="74"/>
    </row>
    <row r="322" spans="2:5" ht="15.75" customHeight="1">
      <c r="B322" s="74"/>
      <c r="C322" s="74"/>
      <c r="D322" s="74"/>
      <c r="E322" s="74"/>
    </row>
    <row r="323" spans="2:5" ht="15.75" customHeight="1">
      <c r="B323" s="74"/>
      <c r="C323" s="74"/>
      <c r="D323" s="74"/>
      <c r="E323" s="74"/>
    </row>
    <row r="324" spans="2:5" ht="15.75" customHeight="1">
      <c r="B324" s="74"/>
      <c r="C324" s="74"/>
      <c r="D324" s="74"/>
      <c r="E324" s="74"/>
    </row>
    <row r="325" spans="2:5" ht="15.75" customHeight="1">
      <c r="B325" s="74"/>
      <c r="C325" s="74"/>
      <c r="D325" s="74"/>
      <c r="E325" s="74"/>
    </row>
    <row r="326" spans="2:5" ht="15.75" customHeight="1">
      <c r="B326" s="74"/>
      <c r="C326" s="74"/>
      <c r="D326" s="74"/>
      <c r="E326" s="74"/>
    </row>
    <row r="327" spans="2:5" ht="15.75" customHeight="1">
      <c r="B327" s="74"/>
      <c r="C327" s="74"/>
      <c r="D327" s="74"/>
      <c r="E327" s="74"/>
    </row>
    <row r="328" spans="2:5" ht="15.75" customHeight="1">
      <c r="B328" s="74"/>
      <c r="C328" s="74"/>
      <c r="D328" s="74"/>
      <c r="E328" s="74"/>
    </row>
    <row r="329" spans="2:5" ht="15.75" customHeight="1">
      <c r="B329" s="74"/>
      <c r="C329" s="74"/>
      <c r="D329" s="74"/>
      <c r="E329" s="74"/>
    </row>
    <row r="330" spans="2:5" ht="15.75" customHeight="1">
      <c r="B330" s="74"/>
      <c r="C330" s="74"/>
      <c r="D330" s="74"/>
      <c r="E330" s="74"/>
    </row>
    <row r="331" spans="2:5" ht="15.75" customHeight="1">
      <c r="B331" s="74"/>
      <c r="C331" s="74"/>
      <c r="D331" s="74"/>
      <c r="E331" s="74"/>
    </row>
    <row r="332" spans="2:5" ht="15.75" customHeight="1">
      <c r="B332" s="74"/>
      <c r="C332" s="74"/>
      <c r="D332" s="74"/>
      <c r="E332" s="74"/>
    </row>
    <row r="333" spans="2:5" ht="15.75" customHeight="1">
      <c r="B333" s="74"/>
      <c r="C333" s="74"/>
      <c r="D333" s="74"/>
      <c r="E333" s="74"/>
    </row>
    <row r="334" spans="2:5" ht="15.75" customHeight="1">
      <c r="B334" s="74"/>
      <c r="C334" s="74"/>
      <c r="D334" s="74"/>
      <c r="E334" s="74"/>
    </row>
    <row r="335" spans="2:5" ht="15.75" customHeight="1">
      <c r="B335" s="74"/>
      <c r="C335" s="74"/>
      <c r="D335" s="74"/>
      <c r="E335" s="74"/>
    </row>
    <row r="336" spans="2:5" ht="15.75" customHeight="1">
      <c r="B336" s="74"/>
      <c r="C336" s="74"/>
      <c r="D336" s="74"/>
      <c r="E336" s="74"/>
    </row>
    <row r="337" spans="2:5" ht="15.75" customHeight="1">
      <c r="B337" s="74"/>
      <c r="C337" s="74"/>
      <c r="D337" s="74"/>
      <c r="E337" s="74"/>
    </row>
    <row r="338" spans="2:5" ht="15.75" customHeight="1">
      <c r="B338" s="74"/>
      <c r="C338" s="74"/>
      <c r="D338" s="74"/>
      <c r="E338" s="74"/>
    </row>
    <row r="339" spans="2:5" ht="15.75" customHeight="1">
      <c r="B339" s="74"/>
      <c r="C339" s="74"/>
      <c r="D339" s="74"/>
      <c r="E339" s="74"/>
    </row>
    <row r="340" spans="2:5" ht="15.75" customHeight="1">
      <c r="B340" s="74"/>
      <c r="C340" s="74"/>
      <c r="D340" s="74"/>
      <c r="E340" s="74"/>
    </row>
    <row r="341" spans="2:5" ht="15.75" customHeight="1">
      <c r="B341" s="74"/>
      <c r="C341" s="74"/>
      <c r="D341" s="74"/>
      <c r="E341" s="74"/>
    </row>
    <row r="342" spans="2:5" ht="15.75" customHeight="1">
      <c r="B342" s="74"/>
      <c r="C342" s="74"/>
      <c r="D342" s="74"/>
      <c r="E342" s="74"/>
    </row>
    <row r="343" spans="2:5" ht="15.75" customHeight="1">
      <c r="B343" s="74"/>
      <c r="C343" s="74"/>
      <c r="D343" s="74"/>
      <c r="E343" s="74"/>
    </row>
    <row r="344" spans="2:5" ht="15.75" customHeight="1">
      <c r="B344" s="74"/>
      <c r="C344" s="74"/>
      <c r="D344" s="74"/>
      <c r="E344" s="74"/>
    </row>
    <row r="345" spans="2:5" ht="15.75" customHeight="1">
      <c r="B345" s="74"/>
      <c r="C345" s="74"/>
      <c r="D345" s="74"/>
      <c r="E345" s="74"/>
    </row>
    <row r="346" spans="2:5" ht="15.75" customHeight="1">
      <c r="B346" s="74"/>
      <c r="C346" s="74"/>
      <c r="D346" s="74"/>
      <c r="E346" s="74"/>
    </row>
    <row r="347" spans="2:5" ht="15.75" customHeight="1">
      <c r="B347" s="74"/>
      <c r="C347" s="74"/>
      <c r="D347" s="74"/>
      <c r="E347" s="74"/>
    </row>
    <row r="348" spans="2:5" ht="15.75" customHeight="1">
      <c r="B348" s="74"/>
      <c r="C348" s="74"/>
      <c r="D348" s="74"/>
      <c r="E348" s="74"/>
    </row>
    <row r="349" spans="2:5" ht="15.75" customHeight="1">
      <c r="B349" s="74"/>
      <c r="C349" s="74"/>
      <c r="D349" s="74"/>
      <c r="E349" s="74"/>
    </row>
    <row r="350" spans="2:5" ht="15.75" customHeight="1">
      <c r="B350" s="74"/>
      <c r="C350" s="74"/>
      <c r="D350" s="74"/>
      <c r="E350" s="74"/>
    </row>
    <row r="351" spans="2:5" ht="15.75" customHeight="1">
      <c r="B351" s="74"/>
      <c r="C351" s="74"/>
      <c r="D351" s="74"/>
      <c r="E351" s="74"/>
    </row>
    <row r="352" spans="2:5" ht="15.75" customHeight="1">
      <c r="B352" s="74"/>
      <c r="C352" s="74"/>
      <c r="D352" s="74"/>
      <c r="E352" s="74"/>
    </row>
    <row r="353" spans="2:5" ht="15.75" customHeight="1">
      <c r="B353" s="74"/>
      <c r="C353" s="74"/>
      <c r="D353" s="74"/>
      <c r="E353" s="74"/>
    </row>
    <row r="354" spans="2:5" ht="15.75" customHeight="1">
      <c r="B354" s="74"/>
      <c r="C354" s="74"/>
      <c r="D354" s="74"/>
      <c r="E354" s="74"/>
    </row>
    <row r="355" spans="2:5" ht="15.75" customHeight="1">
      <c r="B355" s="74"/>
      <c r="C355" s="74"/>
      <c r="D355" s="74"/>
      <c r="E355" s="74"/>
    </row>
    <row r="356" spans="2:5" ht="15.75" customHeight="1">
      <c r="B356" s="74"/>
      <c r="C356" s="74"/>
      <c r="D356" s="74"/>
      <c r="E356" s="74"/>
    </row>
    <row r="357" spans="2:5" ht="15.75" customHeight="1">
      <c r="B357" s="74"/>
      <c r="C357" s="74"/>
      <c r="D357" s="74"/>
      <c r="E357" s="74"/>
    </row>
    <row r="358" spans="2:5" ht="15.75" customHeight="1">
      <c r="B358" s="74"/>
      <c r="C358" s="74"/>
      <c r="D358" s="74"/>
      <c r="E358" s="74"/>
    </row>
    <row r="359" spans="2:5" ht="15.75" customHeight="1">
      <c r="B359" s="74"/>
      <c r="C359" s="74"/>
      <c r="D359" s="74"/>
      <c r="E359" s="74"/>
    </row>
    <row r="360" spans="2:5" ht="15.75" customHeight="1">
      <c r="B360" s="74"/>
      <c r="C360" s="74"/>
      <c r="D360" s="74"/>
      <c r="E360" s="74"/>
    </row>
    <row r="361" spans="2:5" ht="15.75" customHeight="1">
      <c r="B361" s="74"/>
      <c r="C361" s="74"/>
      <c r="D361" s="74"/>
      <c r="E361" s="74"/>
    </row>
    <row r="362" spans="2:5" ht="15.75" customHeight="1">
      <c r="B362" s="74"/>
      <c r="C362" s="74"/>
      <c r="D362" s="74"/>
      <c r="E362" s="74"/>
    </row>
    <row r="363" spans="2:5" ht="15.75" customHeight="1">
      <c r="B363" s="74"/>
      <c r="C363" s="74"/>
      <c r="D363" s="74"/>
      <c r="E363" s="74"/>
    </row>
    <row r="364" spans="2:5" ht="15.75" customHeight="1">
      <c r="B364" s="74"/>
      <c r="C364" s="74"/>
      <c r="D364" s="74"/>
      <c r="E364" s="74"/>
    </row>
    <row r="365" spans="2:5" ht="15.75" customHeight="1">
      <c r="B365" s="74"/>
      <c r="C365" s="74"/>
      <c r="D365" s="74"/>
      <c r="E365" s="74"/>
    </row>
    <row r="366" spans="2:5" ht="15.75" customHeight="1">
      <c r="B366" s="74"/>
      <c r="C366" s="74"/>
      <c r="D366" s="74"/>
      <c r="E366" s="74"/>
    </row>
    <row r="367" spans="2:5" ht="15.75" customHeight="1">
      <c r="B367" s="74"/>
      <c r="C367" s="74"/>
      <c r="D367" s="74"/>
      <c r="E367" s="74"/>
    </row>
    <row r="368" spans="2:5" ht="15.75" customHeight="1">
      <c r="B368" s="74"/>
      <c r="C368" s="74"/>
      <c r="D368" s="74"/>
      <c r="E368" s="74"/>
    </row>
    <row r="369" spans="2:5" ht="15.75" customHeight="1">
      <c r="B369" s="74"/>
      <c r="C369" s="74"/>
      <c r="D369" s="74"/>
      <c r="E369" s="74"/>
    </row>
    <row r="370" spans="2:5" ht="15.75" customHeight="1">
      <c r="B370" s="74"/>
      <c r="C370" s="74"/>
      <c r="D370" s="74"/>
      <c r="E370" s="74"/>
    </row>
    <row r="371" spans="2:5" ht="15.75" customHeight="1">
      <c r="B371" s="74"/>
      <c r="C371" s="74"/>
      <c r="D371" s="74"/>
      <c r="E371" s="74"/>
    </row>
    <row r="372" spans="2:5" ht="15.75" customHeight="1">
      <c r="B372" s="74"/>
      <c r="C372" s="74"/>
      <c r="D372" s="74"/>
      <c r="E372" s="74"/>
    </row>
    <row r="373" spans="2:5" ht="15.75" customHeight="1">
      <c r="B373" s="74"/>
      <c r="C373" s="74"/>
      <c r="D373" s="74"/>
      <c r="E373" s="74"/>
    </row>
    <row r="374" spans="2:5" ht="15.75" customHeight="1">
      <c r="B374" s="74"/>
      <c r="C374" s="74"/>
      <c r="D374" s="74"/>
      <c r="E374" s="74"/>
    </row>
    <row r="375" spans="2:5" ht="15.75" customHeight="1">
      <c r="B375" s="74"/>
      <c r="C375" s="74"/>
      <c r="D375" s="74"/>
      <c r="E375" s="74"/>
    </row>
    <row r="376" spans="2:5" ht="15.75" customHeight="1">
      <c r="B376" s="74"/>
      <c r="C376" s="74"/>
      <c r="D376" s="74"/>
      <c r="E376" s="74"/>
    </row>
    <row r="377" spans="2:5" ht="15.75" customHeight="1">
      <c r="B377" s="74"/>
      <c r="C377" s="74"/>
      <c r="D377" s="74"/>
      <c r="E377" s="74"/>
    </row>
    <row r="378" spans="2:5" ht="15.75" customHeight="1">
      <c r="B378" s="74"/>
      <c r="C378" s="74"/>
      <c r="D378" s="74"/>
      <c r="E378" s="74"/>
    </row>
    <row r="379" spans="2:5" ht="15.75" customHeight="1">
      <c r="B379" s="74"/>
      <c r="C379" s="74"/>
      <c r="D379" s="74"/>
      <c r="E379" s="74"/>
    </row>
    <row r="380" spans="2:5" ht="15.75" customHeight="1">
      <c r="B380" s="74"/>
      <c r="C380" s="74"/>
      <c r="D380" s="74"/>
      <c r="E380" s="74"/>
    </row>
    <row r="381" spans="2:5" ht="15.75" customHeight="1">
      <c r="B381" s="74"/>
      <c r="C381" s="74"/>
      <c r="D381" s="74"/>
      <c r="E381" s="74"/>
    </row>
    <row r="382" spans="2:5" ht="15.75" customHeight="1">
      <c r="B382" s="74"/>
      <c r="C382" s="74"/>
      <c r="D382" s="74"/>
      <c r="E382" s="74"/>
    </row>
    <row r="383" spans="2:5" ht="15.75" customHeight="1">
      <c r="B383" s="74"/>
      <c r="C383" s="74"/>
      <c r="D383" s="74"/>
      <c r="E383" s="74"/>
    </row>
    <row r="384" spans="2:5" ht="15.75" customHeight="1">
      <c r="B384" s="74"/>
      <c r="C384" s="74"/>
      <c r="D384" s="74"/>
      <c r="E384" s="74"/>
    </row>
    <row r="385" spans="2:5" ht="15.75" customHeight="1">
      <c r="B385" s="74"/>
      <c r="C385" s="74"/>
      <c r="D385" s="74"/>
      <c r="E385" s="74"/>
    </row>
    <row r="386" spans="2:5" ht="15.75" customHeight="1">
      <c r="B386" s="74"/>
      <c r="C386" s="74"/>
      <c r="D386" s="74"/>
      <c r="E386" s="74"/>
    </row>
    <row r="387" spans="2:5" ht="15.75" customHeight="1">
      <c r="B387" s="74"/>
      <c r="C387" s="74"/>
      <c r="D387" s="74"/>
      <c r="E387" s="74"/>
    </row>
    <row r="388" spans="2:5" ht="15.75" customHeight="1">
      <c r="B388" s="74"/>
      <c r="C388" s="74"/>
      <c r="D388" s="74"/>
      <c r="E388" s="74"/>
    </row>
    <row r="389" spans="2:5" ht="15.75" customHeight="1">
      <c r="B389" s="74"/>
      <c r="C389" s="74"/>
      <c r="D389" s="74"/>
      <c r="E389" s="74"/>
    </row>
    <row r="390" spans="2:5" ht="15.75" customHeight="1">
      <c r="B390" s="74"/>
      <c r="C390" s="74"/>
      <c r="D390" s="74"/>
      <c r="E390" s="74"/>
    </row>
    <row r="391" spans="2:5" ht="15.75" customHeight="1">
      <c r="B391" s="74"/>
      <c r="C391" s="74"/>
      <c r="D391" s="74"/>
      <c r="E391" s="74"/>
    </row>
    <row r="392" spans="2:5" ht="15.75" customHeight="1">
      <c r="B392" s="74"/>
      <c r="C392" s="74"/>
      <c r="D392" s="74"/>
      <c r="E392" s="74"/>
    </row>
    <row r="393" spans="2:5" ht="15.75" customHeight="1">
      <c r="B393" s="74"/>
      <c r="C393" s="74"/>
      <c r="D393" s="74"/>
      <c r="E393" s="74"/>
    </row>
    <row r="394" spans="2:5" ht="15.75" customHeight="1">
      <c r="B394" s="74"/>
      <c r="C394" s="74"/>
      <c r="D394" s="74"/>
      <c r="E394" s="74"/>
    </row>
    <row r="395" spans="2:5" ht="15.75" customHeight="1">
      <c r="B395" s="74"/>
      <c r="C395" s="74"/>
      <c r="D395" s="74"/>
      <c r="E395" s="74"/>
    </row>
    <row r="396" spans="2:5" ht="15.75" customHeight="1">
      <c r="B396" s="74"/>
      <c r="C396" s="74"/>
      <c r="D396" s="74"/>
      <c r="E396" s="74"/>
    </row>
    <row r="397" spans="2:5" ht="15.75" customHeight="1">
      <c r="B397" s="74"/>
      <c r="C397" s="74"/>
      <c r="D397" s="74"/>
      <c r="E397" s="74"/>
    </row>
    <row r="398" spans="2:5" ht="15.75" customHeight="1">
      <c r="B398" s="74"/>
      <c r="C398" s="74"/>
      <c r="D398" s="74"/>
      <c r="E398" s="74"/>
    </row>
    <row r="399" spans="2:5" ht="15.75" customHeight="1">
      <c r="B399" s="74"/>
      <c r="C399" s="74"/>
      <c r="D399" s="74"/>
      <c r="E399" s="74"/>
    </row>
    <row r="400" spans="2:5" ht="15.75" customHeight="1">
      <c r="B400" s="74"/>
      <c r="C400" s="74"/>
      <c r="D400" s="74"/>
      <c r="E400" s="74"/>
    </row>
    <row r="401" spans="2:5" ht="15.75" customHeight="1">
      <c r="B401" s="74"/>
      <c r="C401" s="74"/>
      <c r="D401" s="74"/>
      <c r="E401" s="74"/>
    </row>
    <row r="402" spans="2:5" ht="15.75" customHeight="1">
      <c r="B402" s="74"/>
      <c r="C402" s="74"/>
      <c r="D402" s="74"/>
      <c r="E402" s="74"/>
    </row>
    <row r="403" spans="2:5" ht="15.75" customHeight="1">
      <c r="B403" s="74"/>
      <c r="C403" s="74"/>
      <c r="D403" s="74"/>
      <c r="E403" s="74"/>
    </row>
    <row r="404" spans="2:5" ht="15.75" customHeight="1">
      <c r="B404" s="74"/>
      <c r="C404" s="74"/>
      <c r="D404" s="74"/>
      <c r="E404" s="74"/>
    </row>
    <row r="405" spans="2:5" ht="15.75" customHeight="1">
      <c r="B405" s="74"/>
      <c r="C405" s="74"/>
      <c r="D405" s="74"/>
      <c r="E405" s="74"/>
    </row>
    <row r="406" spans="2:5" ht="15.75" customHeight="1">
      <c r="B406" s="74"/>
      <c r="C406" s="74"/>
      <c r="D406" s="74"/>
      <c r="E406" s="74"/>
    </row>
    <row r="407" spans="2:5" ht="15.75" customHeight="1">
      <c r="B407" s="74"/>
      <c r="C407" s="74"/>
      <c r="D407" s="74"/>
      <c r="E407" s="74"/>
    </row>
    <row r="408" spans="2:5" ht="15.75" customHeight="1">
      <c r="B408" s="74"/>
      <c r="C408" s="74"/>
      <c r="D408" s="74"/>
      <c r="E408" s="74"/>
    </row>
    <row r="409" spans="2:5" ht="15.75" customHeight="1">
      <c r="B409" s="74"/>
      <c r="C409" s="74"/>
      <c r="D409" s="74"/>
      <c r="E409" s="74"/>
    </row>
    <row r="410" spans="2:5" ht="15.75" customHeight="1">
      <c r="B410" s="74"/>
      <c r="C410" s="74"/>
      <c r="D410" s="74"/>
      <c r="E410" s="74"/>
    </row>
    <row r="411" spans="2:5" ht="15.75" customHeight="1">
      <c r="B411" s="74"/>
      <c r="C411" s="74"/>
      <c r="D411" s="74"/>
      <c r="E411" s="74"/>
    </row>
    <row r="412" spans="2:5" ht="15.75" customHeight="1">
      <c r="B412" s="74"/>
      <c r="C412" s="74"/>
      <c r="D412" s="74"/>
      <c r="E412" s="74"/>
    </row>
    <row r="413" spans="2:5" ht="15.75" customHeight="1">
      <c r="B413" s="74"/>
      <c r="C413" s="74"/>
      <c r="D413" s="74"/>
      <c r="E413" s="74"/>
    </row>
    <row r="414" spans="2:5" ht="15.75" customHeight="1">
      <c r="B414" s="74"/>
      <c r="C414" s="74"/>
      <c r="D414" s="74"/>
      <c r="E414" s="74"/>
    </row>
    <row r="415" spans="2:5" ht="15.75" customHeight="1">
      <c r="B415" s="74"/>
      <c r="C415" s="74"/>
      <c r="D415" s="74"/>
      <c r="E415" s="74"/>
    </row>
    <row r="416" spans="2:5" ht="15.75" customHeight="1">
      <c r="B416" s="74"/>
      <c r="C416" s="74"/>
      <c r="D416" s="74"/>
      <c r="E416" s="74"/>
    </row>
    <row r="417" spans="2:5" ht="15.75" customHeight="1">
      <c r="B417" s="74"/>
      <c r="C417" s="74"/>
      <c r="D417" s="74"/>
      <c r="E417" s="74"/>
    </row>
    <row r="418" spans="2:5" ht="15.75" customHeight="1">
      <c r="B418" s="74"/>
      <c r="C418" s="74"/>
      <c r="D418" s="74"/>
      <c r="E418" s="74"/>
    </row>
    <row r="419" spans="2:5" ht="15.75" customHeight="1">
      <c r="B419" s="74"/>
      <c r="C419" s="74"/>
      <c r="D419" s="74"/>
      <c r="E419" s="74"/>
    </row>
    <row r="420" spans="2:5" ht="15.75" customHeight="1">
      <c r="B420" s="74"/>
      <c r="C420" s="74"/>
      <c r="D420" s="74"/>
      <c r="E420" s="74"/>
    </row>
    <row r="421" spans="2:5" ht="15.75" customHeight="1">
      <c r="B421" s="74"/>
      <c r="C421" s="74"/>
      <c r="D421" s="74"/>
      <c r="E421" s="74"/>
    </row>
    <row r="422" spans="2:5" ht="15.75" customHeight="1">
      <c r="B422" s="74"/>
      <c r="C422" s="74"/>
      <c r="D422" s="74"/>
      <c r="E422" s="74"/>
    </row>
    <row r="423" spans="2:5" ht="15.75" customHeight="1">
      <c r="B423" s="74"/>
      <c r="C423" s="74"/>
      <c r="D423" s="74"/>
      <c r="E423" s="74"/>
    </row>
    <row r="424" spans="2:5" ht="15.75" customHeight="1">
      <c r="B424" s="74"/>
      <c r="C424" s="74"/>
      <c r="D424" s="74"/>
      <c r="E424" s="74"/>
    </row>
    <row r="425" spans="2:5" ht="15.75" customHeight="1">
      <c r="B425" s="74"/>
      <c r="C425" s="74"/>
      <c r="D425" s="74"/>
      <c r="E425" s="74"/>
    </row>
    <row r="426" spans="2:5" ht="15.75" customHeight="1">
      <c r="B426" s="74"/>
      <c r="C426" s="74"/>
      <c r="D426" s="74"/>
      <c r="E426" s="74"/>
    </row>
    <row r="427" spans="2:5" ht="15.75" customHeight="1">
      <c r="B427" s="74"/>
      <c r="C427" s="74"/>
      <c r="D427" s="74"/>
      <c r="E427" s="74"/>
    </row>
    <row r="428" spans="2:5" ht="15.75" customHeight="1">
      <c r="B428" s="74"/>
      <c r="C428" s="74"/>
      <c r="D428" s="74"/>
      <c r="E428" s="74"/>
    </row>
    <row r="429" spans="2:5" ht="15.75" customHeight="1">
      <c r="B429" s="74"/>
      <c r="C429" s="74"/>
      <c r="D429" s="74"/>
      <c r="E429" s="74"/>
    </row>
    <row r="430" spans="2:5" ht="15.75" customHeight="1">
      <c r="B430" s="74"/>
      <c r="C430" s="74"/>
      <c r="D430" s="74"/>
      <c r="E430" s="74"/>
    </row>
    <row r="431" spans="2:5" ht="15.75" customHeight="1">
      <c r="B431" s="74"/>
      <c r="C431" s="74"/>
      <c r="D431" s="74"/>
      <c r="E431" s="74"/>
    </row>
    <row r="432" spans="2:5" ht="15.75" customHeight="1">
      <c r="B432" s="74"/>
      <c r="C432" s="74"/>
      <c r="D432" s="74"/>
      <c r="E432" s="74"/>
    </row>
    <row r="433" spans="2:5" ht="15.75" customHeight="1">
      <c r="B433" s="74"/>
      <c r="C433" s="74"/>
      <c r="D433" s="74"/>
      <c r="E433" s="74"/>
    </row>
    <row r="434" spans="2:5" ht="15.75" customHeight="1">
      <c r="B434" s="74"/>
      <c r="C434" s="74"/>
      <c r="D434" s="74"/>
      <c r="E434" s="74"/>
    </row>
    <row r="435" spans="2:5" ht="15.75" customHeight="1">
      <c r="B435" s="74"/>
      <c r="C435" s="74"/>
      <c r="D435" s="74"/>
      <c r="E435" s="74"/>
    </row>
    <row r="436" spans="2:5" ht="15.75" customHeight="1">
      <c r="B436" s="74"/>
      <c r="C436" s="74"/>
      <c r="D436" s="74"/>
      <c r="E436" s="74"/>
    </row>
    <row r="437" spans="2:5" ht="15.75" customHeight="1">
      <c r="B437" s="74"/>
      <c r="C437" s="74"/>
      <c r="D437" s="74"/>
      <c r="E437" s="74"/>
    </row>
    <row r="438" spans="2:5" ht="15.75" customHeight="1">
      <c r="B438" s="74"/>
      <c r="C438" s="74"/>
      <c r="D438" s="74"/>
      <c r="E438" s="74"/>
    </row>
    <row r="439" spans="2:5" ht="15.75" customHeight="1">
      <c r="B439" s="74"/>
      <c r="C439" s="74"/>
      <c r="D439" s="74"/>
      <c r="E439" s="74"/>
    </row>
    <row r="440" spans="2:5" ht="15.75" customHeight="1">
      <c r="B440" s="74"/>
      <c r="C440" s="74"/>
      <c r="D440" s="74"/>
      <c r="E440" s="74"/>
    </row>
    <row r="441" spans="2:5" ht="15.75" customHeight="1">
      <c r="B441" s="74"/>
      <c r="C441" s="74"/>
      <c r="D441" s="74"/>
      <c r="E441" s="74"/>
    </row>
    <row r="442" spans="2:5" ht="15.75" customHeight="1">
      <c r="B442" s="74"/>
      <c r="C442" s="74"/>
      <c r="D442" s="74"/>
      <c r="E442" s="74"/>
    </row>
    <row r="443" spans="2:5" ht="15.75" customHeight="1">
      <c r="B443" s="74"/>
      <c r="C443" s="74"/>
      <c r="D443" s="74"/>
      <c r="E443" s="74"/>
    </row>
    <row r="444" spans="2:5" ht="15.75" customHeight="1">
      <c r="B444" s="74"/>
      <c r="C444" s="74"/>
      <c r="D444" s="74"/>
      <c r="E444" s="74"/>
    </row>
    <row r="445" spans="2:5" ht="15.75" customHeight="1">
      <c r="B445" s="74"/>
      <c r="C445" s="74"/>
      <c r="D445" s="74"/>
      <c r="E445" s="74"/>
    </row>
    <row r="446" spans="2:5" ht="15.75" customHeight="1">
      <c r="B446" s="74"/>
      <c r="C446" s="74"/>
      <c r="D446" s="74"/>
      <c r="E446" s="74"/>
    </row>
    <row r="447" spans="2:5" ht="15.75" customHeight="1">
      <c r="B447" s="74"/>
      <c r="C447" s="74"/>
      <c r="D447" s="74"/>
      <c r="E447" s="74"/>
    </row>
    <row r="448" spans="2:5" ht="15.75" customHeight="1">
      <c r="B448" s="74"/>
      <c r="C448" s="74"/>
      <c r="D448" s="74"/>
      <c r="E448" s="74"/>
    </row>
    <row r="449" spans="2:5" ht="15.75" customHeight="1">
      <c r="B449" s="74"/>
      <c r="C449" s="74"/>
      <c r="D449" s="74"/>
      <c r="E449" s="74"/>
    </row>
    <row r="450" spans="2:5" ht="15.75" customHeight="1">
      <c r="B450" s="74"/>
      <c r="C450" s="74"/>
      <c r="D450" s="74"/>
      <c r="E450" s="74"/>
    </row>
    <row r="451" spans="2:5" ht="15.75" customHeight="1">
      <c r="B451" s="74"/>
      <c r="C451" s="74"/>
      <c r="D451" s="74"/>
      <c r="E451" s="74"/>
    </row>
    <row r="452" spans="2:5" ht="15.75" customHeight="1">
      <c r="B452" s="74"/>
      <c r="C452" s="74"/>
      <c r="D452" s="74"/>
      <c r="E452" s="74"/>
    </row>
    <row r="453" spans="2:5" ht="15.75" customHeight="1">
      <c r="B453" s="74"/>
      <c r="C453" s="74"/>
      <c r="D453" s="74"/>
      <c r="E453" s="74"/>
    </row>
    <row r="454" spans="2:5" ht="15.75" customHeight="1">
      <c r="B454" s="74"/>
      <c r="C454" s="74"/>
      <c r="D454" s="74"/>
      <c r="E454" s="74"/>
    </row>
    <row r="455" spans="2:5" ht="15.75" customHeight="1">
      <c r="B455" s="74"/>
      <c r="C455" s="74"/>
      <c r="D455" s="74"/>
      <c r="E455" s="74"/>
    </row>
    <row r="456" spans="2:5" ht="15.75" customHeight="1">
      <c r="B456" s="74"/>
      <c r="C456" s="74"/>
      <c r="D456" s="74"/>
      <c r="E456" s="74"/>
    </row>
    <row r="457" spans="2:5" ht="15.75" customHeight="1">
      <c r="B457" s="74"/>
      <c r="C457" s="74"/>
      <c r="D457" s="74"/>
      <c r="E457" s="74"/>
    </row>
    <row r="458" spans="2:5" ht="15.75" customHeight="1">
      <c r="B458" s="74"/>
      <c r="C458" s="74"/>
      <c r="D458" s="74"/>
      <c r="E458" s="74"/>
    </row>
    <row r="459" spans="2:5" ht="15.75" customHeight="1">
      <c r="B459" s="74"/>
      <c r="C459" s="74"/>
      <c r="D459" s="74"/>
      <c r="E459" s="74"/>
    </row>
    <row r="460" spans="2:5" ht="15.75" customHeight="1">
      <c r="B460" s="74"/>
      <c r="C460" s="74"/>
      <c r="D460" s="74"/>
      <c r="E460" s="74"/>
    </row>
    <row r="461" spans="2:5" ht="15.75" customHeight="1">
      <c r="B461" s="74"/>
      <c r="C461" s="74"/>
      <c r="D461" s="74"/>
      <c r="E461" s="74"/>
    </row>
    <row r="462" spans="2:5" ht="15.75" customHeight="1">
      <c r="B462" s="74"/>
      <c r="C462" s="74"/>
      <c r="D462" s="74"/>
      <c r="E462" s="74"/>
    </row>
    <row r="463" spans="2:5" ht="15.75" customHeight="1">
      <c r="B463" s="74"/>
      <c r="C463" s="74"/>
      <c r="D463" s="74"/>
      <c r="E463" s="74"/>
    </row>
    <row r="464" spans="2:5" ht="15.75" customHeight="1">
      <c r="B464" s="74"/>
      <c r="C464" s="74"/>
      <c r="D464" s="74"/>
      <c r="E464" s="74"/>
    </row>
    <row r="465" spans="2:5" ht="15.75" customHeight="1">
      <c r="B465" s="74"/>
      <c r="C465" s="74"/>
      <c r="D465" s="74"/>
      <c r="E465" s="74"/>
    </row>
    <row r="466" spans="2:5" ht="15.75" customHeight="1">
      <c r="B466" s="74"/>
      <c r="C466" s="74"/>
      <c r="D466" s="74"/>
      <c r="E466" s="74"/>
    </row>
    <row r="467" spans="2:5" ht="15.75" customHeight="1">
      <c r="B467" s="74"/>
      <c r="C467" s="74"/>
      <c r="D467" s="74"/>
      <c r="E467" s="74"/>
    </row>
    <row r="468" spans="2:5" ht="15.75" customHeight="1">
      <c r="B468" s="74"/>
      <c r="C468" s="74"/>
      <c r="D468" s="74"/>
      <c r="E468" s="74"/>
    </row>
    <row r="469" spans="2:5" ht="15.75" customHeight="1">
      <c r="B469" s="74"/>
      <c r="C469" s="74"/>
      <c r="D469" s="74"/>
      <c r="E469" s="74"/>
    </row>
    <row r="470" spans="2:5" ht="15.75" customHeight="1">
      <c r="B470" s="74"/>
      <c r="C470" s="74"/>
      <c r="D470" s="74"/>
      <c r="E470" s="74"/>
    </row>
    <row r="471" spans="2:5" ht="15.75" customHeight="1">
      <c r="B471" s="74"/>
      <c r="C471" s="74"/>
      <c r="D471" s="74"/>
      <c r="E471" s="74"/>
    </row>
    <row r="472" spans="2:5" ht="15.75" customHeight="1">
      <c r="B472" s="74"/>
      <c r="C472" s="74"/>
      <c r="D472" s="74"/>
      <c r="E472" s="74"/>
    </row>
    <row r="473" spans="2:5" ht="15.75" customHeight="1">
      <c r="B473" s="74"/>
      <c r="C473" s="74"/>
      <c r="D473" s="74"/>
      <c r="E473" s="74"/>
    </row>
    <row r="474" spans="2:5" ht="15.75" customHeight="1">
      <c r="B474" s="74"/>
      <c r="C474" s="74"/>
      <c r="D474" s="74"/>
      <c r="E474" s="74"/>
    </row>
    <row r="475" spans="2:5" ht="15.75" customHeight="1">
      <c r="B475" s="74"/>
      <c r="C475" s="74"/>
      <c r="D475" s="74"/>
      <c r="E475" s="74"/>
    </row>
    <row r="476" spans="2:5" ht="15.75" customHeight="1">
      <c r="B476" s="74"/>
      <c r="C476" s="74"/>
      <c r="D476" s="74"/>
      <c r="E476" s="74"/>
    </row>
    <row r="477" spans="2:5" ht="15.75" customHeight="1">
      <c r="B477" s="74"/>
      <c r="C477" s="74"/>
      <c r="D477" s="74"/>
      <c r="E477" s="74"/>
    </row>
    <row r="478" spans="2:5" ht="15.75" customHeight="1">
      <c r="B478" s="74"/>
      <c r="C478" s="74"/>
      <c r="D478" s="74"/>
      <c r="E478" s="74"/>
    </row>
    <row r="479" spans="2:5" ht="15.75" customHeight="1">
      <c r="B479" s="74"/>
      <c r="C479" s="74"/>
      <c r="D479" s="74"/>
      <c r="E479" s="74"/>
    </row>
    <row r="480" spans="2:5" ht="15.75" customHeight="1">
      <c r="B480" s="74"/>
      <c r="C480" s="74"/>
      <c r="D480" s="74"/>
      <c r="E480" s="74"/>
    </row>
    <row r="481" spans="2:5" ht="15.75" customHeight="1">
      <c r="B481" s="74"/>
      <c r="C481" s="74"/>
      <c r="D481" s="74"/>
      <c r="E481" s="74"/>
    </row>
    <row r="482" spans="2:5" ht="15.75" customHeight="1">
      <c r="B482" s="74"/>
      <c r="C482" s="74"/>
      <c r="D482" s="74"/>
      <c r="E482" s="74"/>
    </row>
    <row r="483" spans="2:5" ht="15.75" customHeight="1">
      <c r="B483" s="74"/>
      <c r="C483" s="74"/>
      <c r="D483" s="74"/>
      <c r="E483" s="74"/>
    </row>
    <row r="484" spans="2:5" ht="15.75" customHeight="1">
      <c r="B484" s="74"/>
      <c r="C484" s="74"/>
      <c r="D484" s="74"/>
      <c r="E484" s="74"/>
    </row>
    <row r="485" spans="2:5" ht="15.75" customHeight="1">
      <c r="B485" s="74"/>
      <c r="C485" s="74"/>
      <c r="D485" s="74"/>
      <c r="E485" s="74"/>
    </row>
    <row r="486" spans="2:5" ht="15.75" customHeight="1">
      <c r="B486" s="74"/>
      <c r="C486" s="74"/>
      <c r="D486" s="74"/>
      <c r="E486" s="74"/>
    </row>
    <row r="487" spans="2:5" ht="15.75" customHeight="1">
      <c r="B487" s="74"/>
      <c r="C487" s="74"/>
      <c r="D487" s="74"/>
      <c r="E487" s="74"/>
    </row>
    <row r="488" spans="2:5" ht="15.75" customHeight="1">
      <c r="B488" s="74"/>
      <c r="C488" s="74"/>
      <c r="D488" s="74"/>
      <c r="E488" s="74"/>
    </row>
    <row r="489" spans="2:5" ht="15.75" customHeight="1">
      <c r="B489" s="74"/>
      <c r="C489" s="74"/>
      <c r="D489" s="74"/>
      <c r="E489" s="74"/>
    </row>
    <row r="490" spans="2:5" ht="15.75" customHeight="1">
      <c r="B490" s="74"/>
      <c r="C490" s="74"/>
      <c r="D490" s="74"/>
      <c r="E490" s="74"/>
    </row>
    <row r="491" spans="2:5" ht="15.75" customHeight="1">
      <c r="B491" s="74"/>
      <c r="C491" s="74"/>
      <c r="D491" s="74"/>
      <c r="E491" s="74"/>
    </row>
    <row r="492" spans="2:5" ht="15.75" customHeight="1">
      <c r="B492" s="74"/>
      <c r="C492" s="74"/>
      <c r="D492" s="74"/>
      <c r="E492" s="74"/>
    </row>
    <row r="493" spans="2:5" ht="15.75" customHeight="1">
      <c r="B493" s="74"/>
      <c r="C493" s="74"/>
      <c r="D493" s="74"/>
      <c r="E493" s="74"/>
    </row>
    <row r="494" spans="2:5" ht="15.75" customHeight="1">
      <c r="B494" s="74"/>
      <c r="C494" s="74"/>
      <c r="D494" s="74"/>
      <c r="E494" s="74"/>
    </row>
    <row r="495" spans="2:5" ht="15.75" customHeight="1">
      <c r="B495" s="74"/>
      <c r="C495" s="74"/>
      <c r="D495" s="74"/>
      <c r="E495" s="74"/>
    </row>
    <row r="496" spans="2:5" ht="15.75" customHeight="1">
      <c r="B496" s="74"/>
      <c r="C496" s="74"/>
      <c r="D496" s="74"/>
      <c r="E496" s="74"/>
    </row>
    <row r="497" spans="2:5" ht="15.75" customHeight="1">
      <c r="B497" s="74"/>
      <c r="C497" s="74"/>
      <c r="D497" s="74"/>
      <c r="E497" s="74"/>
    </row>
    <row r="498" spans="2:5" ht="15.75" customHeight="1">
      <c r="B498" s="74"/>
      <c r="C498" s="74"/>
      <c r="D498" s="74"/>
      <c r="E498" s="74"/>
    </row>
    <row r="499" spans="2:5" ht="15.75" customHeight="1">
      <c r="B499" s="74"/>
      <c r="C499" s="74"/>
      <c r="D499" s="74"/>
      <c r="E499" s="74"/>
    </row>
    <row r="500" spans="2:5" ht="15.75" customHeight="1">
      <c r="B500" s="74"/>
      <c r="C500" s="74"/>
      <c r="D500" s="74"/>
      <c r="E500" s="74"/>
    </row>
    <row r="501" spans="2:5" ht="15.75" customHeight="1">
      <c r="B501" s="74"/>
      <c r="C501" s="74"/>
      <c r="D501" s="74"/>
      <c r="E501" s="74"/>
    </row>
    <row r="502" spans="2:5" ht="15.75" customHeight="1">
      <c r="B502" s="74"/>
      <c r="C502" s="74"/>
      <c r="D502" s="74"/>
      <c r="E502" s="74"/>
    </row>
    <row r="503" spans="2:5" ht="15.75" customHeight="1">
      <c r="B503" s="74"/>
      <c r="C503" s="74"/>
      <c r="D503" s="74"/>
      <c r="E503" s="74"/>
    </row>
    <row r="504" spans="2:5" ht="15.75" customHeight="1">
      <c r="B504" s="74"/>
      <c r="C504" s="74"/>
      <c r="D504" s="74"/>
      <c r="E504" s="74"/>
    </row>
    <row r="505" spans="2:5" ht="15.75" customHeight="1">
      <c r="B505" s="74"/>
      <c r="C505" s="74"/>
      <c r="D505" s="74"/>
      <c r="E505" s="74"/>
    </row>
    <row r="506" spans="2:5" ht="15.75" customHeight="1">
      <c r="B506" s="74"/>
      <c r="C506" s="74"/>
      <c r="D506" s="74"/>
      <c r="E506" s="74"/>
    </row>
    <row r="507" spans="2:5" ht="15.75" customHeight="1">
      <c r="B507" s="74"/>
      <c r="C507" s="74"/>
      <c r="D507" s="74"/>
      <c r="E507" s="74"/>
    </row>
    <row r="508" spans="2:5" ht="15.75" customHeight="1">
      <c r="B508" s="74"/>
      <c r="C508" s="74"/>
      <c r="D508" s="74"/>
      <c r="E508" s="74"/>
    </row>
    <row r="509" spans="2:5" ht="15.75" customHeight="1">
      <c r="B509" s="74"/>
      <c r="C509" s="74"/>
      <c r="D509" s="74"/>
      <c r="E509" s="74"/>
    </row>
    <row r="510" spans="2:5" ht="15.75" customHeight="1">
      <c r="B510" s="74"/>
      <c r="C510" s="74"/>
      <c r="D510" s="74"/>
      <c r="E510" s="74"/>
    </row>
    <row r="511" spans="2:5" ht="15.75" customHeight="1">
      <c r="B511" s="74"/>
      <c r="C511" s="74"/>
      <c r="D511" s="74"/>
      <c r="E511" s="74"/>
    </row>
    <row r="512" spans="2:5" ht="15.75" customHeight="1">
      <c r="B512" s="74"/>
      <c r="C512" s="74"/>
      <c r="D512" s="74"/>
      <c r="E512" s="74"/>
    </row>
    <row r="513" spans="2:5" ht="15.75" customHeight="1">
      <c r="B513" s="74"/>
      <c r="C513" s="74"/>
      <c r="D513" s="74"/>
      <c r="E513" s="74"/>
    </row>
    <row r="514" spans="2:5" ht="15.75" customHeight="1">
      <c r="B514" s="74"/>
      <c r="C514" s="74"/>
      <c r="D514" s="74"/>
      <c r="E514" s="74"/>
    </row>
    <row r="515" spans="2:5" ht="15.75" customHeight="1">
      <c r="B515" s="74"/>
      <c r="C515" s="74"/>
      <c r="D515" s="74"/>
      <c r="E515" s="74"/>
    </row>
    <row r="516" spans="2:5" ht="15.75" customHeight="1">
      <c r="B516" s="74"/>
      <c r="C516" s="74"/>
      <c r="D516" s="74"/>
      <c r="E516" s="74"/>
    </row>
    <row r="517" spans="2:5" ht="15.75" customHeight="1">
      <c r="B517" s="74"/>
      <c r="C517" s="74"/>
      <c r="D517" s="74"/>
      <c r="E517" s="74"/>
    </row>
    <row r="518" spans="2:5" ht="15.75" customHeight="1">
      <c r="B518" s="74"/>
      <c r="C518" s="74"/>
      <c r="D518" s="74"/>
      <c r="E518" s="74"/>
    </row>
    <row r="519" spans="2:5" ht="15.75" customHeight="1">
      <c r="B519" s="74"/>
      <c r="C519" s="74"/>
      <c r="D519" s="74"/>
      <c r="E519" s="74"/>
    </row>
    <row r="520" spans="2:5" ht="15.75" customHeight="1">
      <c r="B520" s="74"/>
      <c r="C520" s="74"/>
      <c r="D520" s="74"/>
      <c r="E520" s="74"/>
    </row>
    <row r="521" spans="2:5" ht="15.75" customHeight="1">
      <c r="B521" s="74"/>
      <c r="C521" s="74"/>
      <c r="D521" s="74"/>
      <c r="E521" s="74"/>
    </row>
    <row r="522" spans="2:5" ht="15.75" customHeight="1">
      <c r="B522" s="74"/>
      <c r="C522" s="74"/>
      <c r="D522" s="74"/>
      <c r="E522" s="74"/>
    </row>
    <row r="523" spans="2:5" ht="15.75" customHeight="1">
      <c r="B523" s="74"/>
      <c r="C523" s="74"/>
      <c r="D523" s="74"/>
      <c r="E523" s="74"/>
    </row>
    <row r="524" spans="2:5" ht="15.75" customHeight="1">
      <c r="B524" s="74"/>
      <c r="C524" s="74"/>
      <c r="D524" s="74"/>
      <c r="E524" s="74"/>
    </row>
    <row r="525" spans="2:5" ht="15.75" customHeight="1">
      <c r="B525" s="74"/>
      <c r="C525" s="74"/>
      <c r="D525" s="74"/>
      <c r="E525" s="74"/>
    </row>
    <row r="526" spans="2:5" ht="15.75" customHeight="1">
      <c r="B526" s="74"/>
      <c r="C526" s="74"/>
      <c r="D526" s="74"/>
      <c r="E526" s="74"/>
    </row>
    <row r="527" spans="2:5" ht="15.75" customHeight="1">
      <c r="B527" s="74"/>
      <c r="C527" s="74"/>
      <c r="D527" s="74"/>
      <c r="E527" s="74"/>
    </row>
    <row r="528" spans="2:5" ht="15.75" customHeight="1">
      <c r="B528" s="74"/>
      <c r="C528" s="74"/>
      <c r="D528" s="74"/>
      <c r="E528" s="74"/>
    </row>
    <row r="529" spans="2:5" ht="15.75" customHeight="1">
      <c r="B529" s="74"/>
      <c r="C529" s="74"/>
      <c r="D529" s="74"/>
      <c r="E529" s="74"/>
    </row>
    <row r="530" spans="2:5" ht="15.75" customHeight="1">
      <c r="B530" s="74"/>
      <c r="C530" s="74"/>
      <c r="D530" s="74"/>
      <c r="E530" s="74"/>
    </row>
    <row r="531" spans="2:5" ht="15.75" customHeight="1">
      <c r="B531" s="74"/>
      <c r="C531" s="74"/>
      <c r="D531" s="74"/>
      <c r="E531" s="74"/>
    </row>
    <row r="532" spans="2:5" ht="15.75" customHeight="1">
      <c r="B532" s="74"/>
      <c r="C532" s="74"/>
      <c r="D532" s="74"/>
      <c r="E532" s="74"/>
    </row>
    <row r="533" spans="2:5" ht="15.75" customHeight="1">
      <c r="B533" s="74"/>
      <c r="C533" s="74"/>
      <c r="D533" s="74"/>
      <c r="E533" s="74"/>
    </row>
    <row r="534" spans="2:5" ht="15.75" customHeight="1">
      <c r="B534" s="74"/>
      <c r="C534" s="74"/>
      <c r="D534" s="74"/>
      <c r="E534" s="74"/>
    </row>
    <row r="535" spans="2:5" ht="15.75" customHeight="1">
      <c r="B535" s="74"/>
      <c r="C535" s="74"/>
      <c r="D535" s="74"/>
      <c r="E535" s="74"/>
    </row>
    <row r="536" spans="2:5" ht="15.75" customHeight="1">
      <c r="B536" s="74"/>
      <c r="C536" s="74"/>
      <c r="D536" s="74"/>
      <c r="E536" s="74"/>
    </row>
    <row r="537" spans="2:5" ht="15.75" customHeight="1">
      <c r="B537" s="74"/>
      <c r="C537" s="74"/>
      <c r="D537" s="74"/>
      <c r="E537" s="74"/>
    </row>
    <row r="538" spans="2:5" ht="15.75" customHeight="1">
      <c r="B538" s="74"/>
      <c r="C538" s="74"/>
      <c r="D538" s="74"/>
      <c r="E538" s="74"/>
    </row>
    <row r="539" spans="2:5" ht="15.75" customHeight="1">
      <c r="B539" s="74"/>
      <c r="C539" s="74"/>
      <c r="D539" s="74"/>
      <c r="E539" s="74"/>
    </row>
    <row r="540" spans="2:5" ht="15.75" customHeight="1">
      <c r="B540" s="74"/>
      <c r="C540" s="74"/>
      <c r="D540" s="74"/>
      <c r="E540" s="74"/>
    </row>
    <row r="541" spans="2:5" ht="15.75" customHeight="1">
      <c r="B541" s="74"/>
      <c r="C541" s="74"/>
      <c r="D541" s="74"/>
      <c r="E541" s="74"/>
    </row>
    <row r="542" spans="2:5" ht="15.75" customHeight="1">
      <c r="B542" s="74"/>
      <c r="C542" s="74"/>
      <c r="D542" s="74"/>
      <c r="E542" s="74"/>
    </row>
    <row r="543" spans="2:5" ht="15.75" customHeight="1">
      <c r="B543" s="74"/>
      <c r="C543" s="74"/>
      <c r="D543" s="74"/>
      <c r="E543" s="74"/>
    </row>
    <row r="544" spans="2:5" ht="15.75" customHeight="1">
      <c r="B544" s="74"/>
      <c r="C544" s="74"/>
      <c r="D544" s="74"/>
      <c r="E544" s="74"/>
    </row>
    <row r="545" spans="2:5" ht="15.75" customHeight="1">
      <c r="B545" s="74"/>
      <c r="C545" s="74"/>
      <c r="D545" s="74"/>
      <c r="E545" s="74"/>
    </row>
    <row r="546" spans="2:5" ht="15.75" customHeight="1">
      <c r="B546" s="74"/>
      <c r="C546" s="74"/>
      <c r="D546" s="74"/>
      <c r="E546" s="74"/>
    </row>
    <row r="547" spans="2:5" ht="15.75" customHeight="1">
      <c r="B547" s="74"/>
      <c r="C547" s="74"/>
      <c r="D547" s="74"/>
      <c r="E547" s="74"/>
    </row>
    <row r="548" spans="2:5" ht="15.75" customHeight="1">
      <c r="B548" s="74"/>
      <c r="C548" s="74"/>
      <c r="D548" s="74"/>
      <c r="E548" s="74"/>
    </row>
    <row r="549" spans="2:5" ht="15.75" customHeight="1">
      <c r="B549" s="74"/>
      <c r="C549" s="74"/>
      <c r="D549" s="74"/>
      <c r="E549" s="74"/>
    </row>
    <row r="550" spans="2:5" ht="15.75" customHeight="1">
      <c r="B550" s="74"/>
      <c r="C550" s="74"/>
      <c r="D550" s="74"/>
      <c r="E550" s="74"/>
    </row>
    <row r="551" spans="2:5" ht="15.75" customHeight="1">
      <c r="B551" s="74"/>
      <c r="C551" s="74"/>
      <c r="D551" s="74"/>
      <c r="E551" s="74"/>
    </row>
    <row r="552" spans="2:5" ht="15.75" customHeight="1">
      <c r="B552" s="74"/>
      <c r="C552" s="74"/>
      <c r="D552" s="74"/>
      <c r="E552" s="74"/>
    </row>
    <row r="553" spans="2:5" ht="15.75" customHeight="1">
      <c r="B553" s="74"/>
      <c r="C553" s="74"/>
      <c r="D553" s="74"/>
      <c r="E553" s="74"/>
    </row>
    <row r="554" spans="2:5" ht="15.75" customHeight="1">
      <c r="B554" s="74"/>
      <c r="C554" s="74"/>
      <c r="D554" s="74"/>
      <c r="E554" s="74"/>
    </row>
    <row r="555" spans="2:5" ht="15.75" customHeight="1">
      <c r="B555" s="74"/>
      <c r="C555" s="74"/>
      <c r="D555" s="74"/>
      <c r="E555" s="74"/>
    </row>
    <row r="556" spans="2:5" ht="15.75" customHeight="1">
      <c r="B556" s="74"/>
      <c r="C556" s="74"/>
      <c r="D556" s="74"/>
      <c r="E556" s="74"/>
    </row>
    <row r="557" spans="2:5" ht="15.75" customHeight="1">
      <c r="B557" s="74"/>
      <c r="C557" s="74"/>
      <c r="D557" s="74"/>
      <c r="E557" s="74"/>
    </row>
    <row r="558" spans="2:5" ht="15.75" customHeight="1">
      <c r="B558" s="74"/>
      <c r="C558" s="74"/>
      <c r="D558" s="74"/>
      <c r="E558" s="74"/>
    </row>
    <row r="559" spans="2:5" ht="15.75" customHeight="1">
      <c r="B559" s="74"/>
      <c r="C559" s="74"/>
      <c r="D559" s="74"/>
      <c r="E559" s="74"/>
    </row>
    <row r="560" spans="2:5" ht="15.75" customHeight="1">
      <c r="B560" s="74"/>
      <c r="C560" s="74"/>
      <c r="D560" s="74"/>
      <c r="E560" s="74"/>
    </row>
    <row r="561" spans="2:5" ht="15.75" customHeight="1">
      <c r="B561" s="74"/>
      <c r="C561" s="74"/>
      <c r="D561" s="74"/>
      <c r="E561" s="74"/>
    </row>
    <row r="562" spans="2:5" ht="15.75" customHeight="1">
      <c r="B562" s="74"/>
      <c r="C562" s="74"/>
      <c r="D562" s="74"/>
      <c r="E562" s="74"/>
    </row>
    <row r="563" spans="2:5" ht="15.75" customHeight="1">
      <c r="B563" s="74"/>
      <c r="C563" s="74"/>
      <c r="D563" s="74"/>
      <c r="E563" s="74"/>
    </row>
    <row r="564" spans="2:5" ht="15.75" customHeight="1">
      <c r="B564" s="74"/>
      <c r="C564" s="74"/>
      <c r="D564" s="74"/>
      <c r="E564" s="74"/>
    </row>
    <row r="565" spans="2:5" ht="15.75" customHeight="1">
      <c r="B565" s="74"/>
      <c r="C565" s="74"/>
      <c r="D565" s="74"/>
      <c r="E565" s="74"/>
    </row>
    <row r="566" spans="2:5" ht="15.75" customHeight="1">
      <c r="B566" s="74"/>
      <c r="C566" s="74"/>
      <c r="D566" s="74"/>
      <c r="E566" s="74"/>
    </row>
    <row r="567" spans="2:5" ht="15.75" customHeight="1">
      <c r="B567" s="74"/>
      <c r="C567" s="74"/>
      <c r="D567" s="74"/>
      <c r="E567" s="74"/>
    </row>
    <row r="568" spans="2:5" ht="15.75" customHeight="1">
      <c r="B568" s="74"/>
      <c r="C568" s="74"/>
      <c r="D568" s="74"/>
      <c r="E568" s="74"/>
    </row>
    <row r="569" spans="2:5" ht="15.75" customHeight="1">
      <c r="B569" s="74"/>
      <c r="C569" s="74"/>
      <c r="D569" s="74"/>
      <c r="E569" s="74"/>
    </row>
    <row r="570" spans="2:5" ht="15.75" customHeight="1">
      <c r="B570" s="74"/>
      <c r="C570" s="74"/>
      <c r="D570" s="74"/>
      <c r="E570" s="74"/>
    </row>
    <row r="571" spans="2:5" ht="15.75" customHeight="1">
      <c r="B571" s="74"/>
      <c r="C571" s="74"/>
      <c r="D571" s="74"/>
      <c r="E571" s="74"/>
    </row>
    <row r="572" spans="2:5" ht="15.75" customHeight="1">
      <c r="B572" s="74"/>
      <c r="C572" s="74"/>
      <c r="D572" s="74"/>
      <c r="E572" s="74"/>
    </row>
    <row r="573" spans="2:5" ht="15.75" customHeight="1">
      <c r="B573" s="74"/>
      <c r="C573" s="74"/>
      <c r="D573" s="74"/>
      <c r="E573" s="74"/>
    </row>
    <row r="574" spans="2:5" ht="15.75" customHeight="1">
      <c r="B574" s="74"/>
      <c r="C574" s="74"/>
      <c r="D574" s="74"/>
      <c r="E574" s="74"/>
    </row>
    <row r="575" spans="2:5" ht="15.75" customHeight="1">
      <c r="B575" s="74"/>
      <c r="C575" s="74"/>
      <c r="D575" s="74"/>
      <c r="E575" s="74"/>
    </row>
    <row r="576" spans="2:5" ht="15.75" customHeight="1">
      <c r="B576" s="74"/>
      <c r="C576" s="74"/>
      <c r="D576" s="74"/>
      <c r="E576" s="74"/>
    </row>
    <row r="577" spans="2:5" ht="15.75" customHeight="1">
      <c r="B577" s="74"/>
      <c r="C577" s="74"/>
      <c r="D577" s="74"/>
      <c r="E577" s="74"/>
    </row>
    <row r="578" spans="2:5" ht="15.75" customHeight="1">
      <c r="B578" s="74"/>
      <c r="C578" s="74"/>
      <c r="D578" s="74"/>
      <c r="E578" s="74"/>
    </row>
    <row r="579" spans="2:5" ht="15.75" customHeight="1">
      <c r="B579" s="74"/>
      <c r="C579" s="74"/>
      <c r="D579" s="74"/>
      <c r="E579" s="74"/>
    </row>
    <row r="580" spans="2:5" ht="15.75" customHeight="1">
      <c r="B580" s="74"/>
      <c r="C580" s="74"/>
      <c r="D580" s="74"/>
      <c r="E580" s="74"/>
    </row>
    <row r="581" spans="2:5" ht="15.75" customHeight="1">
      <c r="B581" s="74"/>
      <c r="C581" s="74"/>
      <c r="D581" s="74"/>
      <c r="E581" s="74"/>
    </row>
    <row r="582" spans="2:5" ht="15.75" customHeight="1">
      <c r="B582" s="74"/>
      <c r="C582" s="74"/>
      <c r="D582" s="74"/>
      <c r="E582" s="74"/>
    </row>
    <row r="583" spans="2:5" ht="15.75" customHeight="1">
      <c r="B583" s="74"/>
      <c r="C583" s="74"/>
      <c r="D583" s="74"/>
      <c r="E583" s="74"/>
    </row>
    <row r="584" spans="2:5" ht="15.75" customHeight="1">
      <c r="B584" s="74"/>
      <c r="C584" s="74"/>
      <c r="D584" s="74"/>
      <c r="E584" s="74"/>
    </row>
    <row r="585" spans="2:5" ht="15.75" customHeight="1">
      <c r="B585" s="74"/>
      <c r="C585" s="74"/>
      <c r="D585" s="74"/>
      <c r="E585" s="74"/>
    </row>
    <row r="586" spans="2:5" ht="15.75" customHeight="1">
      <c r="B586" s="74"/>
      <c r="C586" s="74"/>
      <c r="D586" s="74"/>
      <c r="E586" s="74"/>
    </row>
    <row r="587" spans="2:5" ht="15.75" customHeight="1">
      <c r="B587" s="74"/>
      <c r="C587" s="74"/>
      <c r="D587" s="74"/>
      <c r="E587" s="74"/>
    </row>
    <row r="588" spans="2:5" ht="15.75" customHeight="1">
      <c r="B588" s="74"/>
      <c r="C588" s="74"/>
      <c r="D588" s="74"/>
      <c r="E588" s="74"/>
    </row>
    <row r="589" spans="2:5" ht="15.75" customHeight="1">
      <c r="B589" s="74"/>
      <c r="C589" s="74"/>
      <c r="D589" s="74"/>
      <c r="E589" s="74"/>
    </row>
    <row r="590" spans="2:5" ht="15.75" customHeight="1">
      <c r="B590" s="74"/>
      <c r="C590" s="74"/>
      <c r="D590" s="74"/>
      <c r="E590" s="74"/>
    </row>
    <row r="591" spans="2:5" ht="15.75" customHeight="1">
      <c r="B591" s="74"/>
      <c r="C591" s="74"/>
      <c r="D591" s="74"/>
      <c r="E591" s="74"/>
    </row>
    <row r="592" spans="2:5" ht="15.75" customHeight="1">
      <c r="B592" s="74"/>
      <c r="C592" s="74"/>
      <c r="D592" s="74"/>
      <c r="E592" s="74"/>
    </row>
    <row r="593" spans="2:5" ht="15.75" customHeight="1">
      <c r="B593" s="74"/>
      <c r="C593" s="74"/>
      <c r="D593" s="74"/>
      <c r="E593" s="74"/>
    </row>
    <row r="594" spans="2:5" ht="15.75" customHeight="1">
      <c r="B594" s="74"/>
      <c r="C594" s="74"/>
      <c r="D594" s="74"/>
      <c r="E594" s="74"/>
    </row>
    <row r="595" spans="2:5" ht="15.75" customHeight="1">
      <c r="B595" s="74"/>
      <c r="C595" s="74"/>
      <c r="D595" s="74"/>
      <c r="E595" s="74"/>
    </row>
    <row r="596" spans="2:5" ht="15.75" customHeight="1">
      <c r="B596" s="74"/>
      <c r="C596" s="74"/>
      <c r="D596" s="74"/>
      <c r="E596" s="74"/>
    </row>
    <row r="597" spans="2:5" ht="15.75" customHeight="1">
      <c r="B597" s="74"/>
      <c r="C597" s="74"/>
      <c r="D597" s="74"/>
      <c r="E597" s="74"/>
    </row>
    <row r="598" spans="2:5" ht="15.75" customHeight="1">
      <c r="B598" s="74"/>
      <c r="C598" s="74"/>
      <c r="D598" s="74"/>
      <c r="E598" s="74"/>
    </row>
    <row r="599" spans="2:5" ht="15.75" customHeight="1">
      <c r="B599" s="74"/>
      <c r="C599" s="74"/>
      <c r="D599" s="74"/>
      <c r="E599" s="74"/>
    </row>
    <row r="600" spans="2:5" ht="15.75" customHeight="1">
      <c r="B600" s="74"/>
      <c r="C600" s="74"/>
      <c r="D600" s="74"/>
      <c r="E600" s="74"/>
    </row>
    <row r="601" spans="2:5" ht="15.75" customHeight="1">
      <c r="B601" s="74"/>
      <c r="C601" s="74"/>
      <c r="D601" s="74"/>
      <c r="E601" s="74"/>
    </row>
    <row r="602" spans="2:5" ht="15.75" customHeight="1">
      <c r="B602" s="74"/>
      <c r="C602" s="74"/>
      <c r="D602" s="74"/>
      <c r="E602" s="74"/>
    </row>
    <row r="603" spans="2:5" ht="15.75" customHeight="1">
      <c r="B603" s="74"/>
      <c r="C603" s="74"/>
      <c r="D603" s="74"/>
      <c r="E603" s="74"/>
    </row>
    <row r="604" spans="2:5" ht="15.75" customHeight="1">
      <c r="B604" s="74"/>
      <c r="C604" s="74"/>
      <c r="D604" s="74"/>
      <c r="E604" s="74"/>
    </row>
    <row r="605" spans="2:5" ht="15.75" customHeight="1">
      <c r="B605" s="74"/>
      <c r="C605" s="74"/>
      <c r="D605" s="74"/>
      <c r="E605" s="74"/>
    </row>
    <row r="606" spans="2:5" ht="15.75" customHeight="1">
      <c r="B606" s="74"/>
      <c r="C606" s="74"/>
      <c r="D606" s="74"/>
      <c r="E606" s="74"/>
    </row>
    <row r="607" spans="2:5" ht="15.75" customHeight="1">
      <c r="B607" s="74"/>
      <c r="C607" s="74"/>
      <c r="D607" s="74"/>
      <c r="E607" s="74"/>
    </row>
    <row r="608" spans="2:5" ht="15.75" customHeight="1">
      <c r="B608" s="74"/>
      <c r="C608" s="74"/>
      <c r="D608" s="74"/>
      <c r="E608" s="74"/>
    </row>
    <row r="609" spans="2:5" ht="15.75" customHeight="1">
      <c r="B609" s="74"/>
      <c r="C609" s="74"/>
      <c r="D609" s="74"/>
      <c r="E609" s="74"/>
    </row>
    <row r="610" spans="2:5" ht="15.75" customHeight="1">
      <c r="B610" s="74"/>
      <c r="C610" s="74"/>
      <c r="D610" s="74"/>
      <c r="E610" s="74"/>
    </row>
    <row r="611" spans="2:5" ht="15.75" customHeight="1">
      <c r="B611" s="74"/>
      <c r="C611" s="74"/>
      <c r="D611" s="74"/>
      <c r="E611" s="74"/>
    </row>
    <row r="612" spans="2:5" ht="15.75" customHeight="1">
      <c r="B612" s="74"/>
      <c r="C612" s="74"/>
      <c r="D612" s="74"/>
      <c r="E612" s="74"/>
    </row>
    <row r="613" spans="2:5" ht="15.75" customHeight="1">
      <c r="B613" s="74"/>
      <c r="C613" s="74"/>
      <c r="D613" s="74"/>
      <c r="E613" s="74"/>
    </row>
    <row r="614" spans="2:5" ht="15.75" customHeight="1">
      <c r="B614" s="74"/>
      <c r="C614" s="74"/>
      <c r="D614" s="74"/>
      <c r="E614" s="74"/>
    </row>
    <row r="615" spans="2:5" ht="15.75" customHeight="1">
      <c r="B615" s="74"/>
      <c r="C615" s="74"/>
      <c r="D615" s="74"/>
      <c r="E615" s="74"/>
    </row>
    <row r="616" spans="2:5" ht="15.75" customHeight="1">
      <c r="B616" s="74"/>
      <c r="C616" s="74"/>
      <c r="D616" s="74"/>
      <c r="E616" s="74"/>
    </row>
    <row r="617" spans="2:5" ht="15.75" customHeight="1">
      <c r="B617" s="74"/>
      <c r="C617" s="74"/>
      <c r="D617" s="74"/>
      <c r="E617" s="74"/>
    </row>
    <row r="618" spans="2:5" ht="15.75" customHeight="1">
      <c r="B618" s="74"/>
      <c r="C618" s="74"/>
      <c r="D618" s="74"/>
      <c r="E618" s="74"/>
    </row>
    <row r="619" spans="2:5" ht="15.75" customHeight="1">
      <c r="B619" s="74"/>
      <c r="C619" s="74"/>
      <c r="D619" s="74"/>
      <c r="E619" s="74"/>
    </row>
    <row r="620" spans="2:5" ht="15.75" customHeight="1">
      <c r="B620" s="74"/>
      <c r="C620" s="74"/>
      <c r="D620" s="74"/>
      <c r="E620" s="74"/>
    </row>
    <row r="621" spans="2:5" ht="15.75" customHeight="1">
      <c r="B621" s="74"/>
      <c r="C621" s="74"/>
      <c r="D621" s="74"/>
      <c r="E621" s="74"/>
    </row>
    <row r="622" spans="2:5" ht="15.75" customHeight="1">
      <c r="B622" s="74"/>
      <c r="C622" s="74"/>
      <c r="D622" s="74"/>
      <c r="E622" s="74"/>
    </row>
    <row r="623" spans="2:5" ht="15.75" customHeight="1">
      <c r="B623" s="74"/>
      <c r="C623" s="74"/>
      <c r="D623" s="74"/>
      <c r="E623" s="74"/>
    </row>
    <row r="624" spans="2:5" ht="15.75" customHeight="1">
      <c r="B624" s="74"/>
      <c r="C624" s="74"/>
      <c r="D624" s="74"/>
      <c r="E624" s="74"/>
    </row>
    <row r="625" spans="2:5" ht="15.75" customHeight="1">
      <c r="B625" s="74"/>
      <c r="C625" s="74"/>
      <c r="D625" s="74"/>
      <c r="E625" s="74"/>
    </row>
    <row r="626" spans="2:5" ht="15.75" customHeight="1">
      <c r="B626" s="74"/>
      <c r="C626" s="74"/>
      <c r="D626" s="74"/>
      <c r="E626" s="74"/>
    </row>
    <row r="627" spans="2:5" ht="15.75" customHeight="1">
      <c r="B627" s="74"/>
      <c r="C627" s="74"/>
      <c r="D627" s="74"/>
      <c r="E627" s="74"/>
    </row>
    <row r="628" spans="2:5" ht="15.75" customHeight="1">
      <c r="B628" s="74"/>
      <c r="C628" s="74"/>
      <c r="D628" s="74"/>
      <c r="E628" s="74"/>
    </row>
    <row r="629" spans="2:5" ht="15.75" customHeight="1">
      <c r="B629" s="74"/>
      <c r="C629" s="74"/>
      <c r="D629" s="74"/>
      <c r="E629" s="74"/>
    </row>
    <row r="630" spans="2:5" ht="15.75" customHeight="1">
      <c r="B630" s="74"/>
      <c r="C630" s="74"/>
      <c r="D630" s="74"/>
      <c r="E630" s="74"/>
    </row>
    <row r="631" spans="2:5" ht="15.75" customHeight="1">
      <c r="B631" s="74"/>
      <c r="C631" s="74"/>
      <c r="D631" s="74"/>
      <c r="E631" s="74"/>
    </row>
    <row r="632" spans="2:5" ht="15.75" customHeight="1">
      <c r="B632" s="74"/>
      <c r="C632" s="74"/>
      <c r="D632" s="74"/>
      <c r="E632" s="74"/>
    </row>
    <row r="633" spans="2:5" ht="15.75" customHeight="1">
      <c r="B633" s="74"/>
      <c r="C633" s="74"/>
      <c r="D633" s="74"/>
      <c r="E633" s="74"/>
    </row>
    <row r="634" spans="2:5" ht="15.75" customHeight="1">
      <c r="B634" s="74"/>
      <c r="C634" s="74"/>
      <c r="D634" s="74"/>
      <c r="E634" s="74"/>
    </row>
    <row r="635" spans="2:5" ht="15.75" customHeight="1">
      <c r="B635" s="74"/>
      <c r="C635" s="74"/>
      <c r="D635" s="74"/>
      <c r="E635" s="74"/>
    </row>
    <row r="636" spans="2:5" ht="15.75" customHeight="1">
      <c r="B636" s="74"/>
      <c r="C636" s="74"/>
      <c r="D636" s="74"/>
      <c r="E636" s="74"/>
    </row>
    <row r="637" spans="2:5" ht="15.75" customHeight="1">
      <c r="B637" s="74"/>
      <c r="C637" s="74"/>
      <c r="D637" s="74"/>
      <c r="E637" s="74"/>
    </row>
    <row r="638" spans="2:5" ht="15.75" customHeight="1">
      <c r="B638" s="74"/>
      <c r="C638" s="74"/>
      <c r="D638" s="74"/>
      <c r="E638" s="74"/>
    </row>
    <row r="639" spans="2:5" ht="15.75" customHeight="1">
      <c r="B639" s="74"/>
      <c r="C639" s="74"/>
      <c r="D639" s="74"/>
      <c r="E639" s="74"/>
    </row>
    <row r="640" spans="2:5" ht="15.75" customHeight="1">
      <c r="B640" s="74"/>
      <c r="C640" s="74"/>
      <c r="D640" s="74"/>
      <c r="E640" s="74"/>
    </row>
    <row r="641" spans="2:5" ht="15.75" customHeight="1">
      <c r="B641" s="74"/>
      <c r="C641" s="74"/>
      <c r="D641" s="74"/>
      <c r="E641" s="74"/>
    </row>
    <row r="642" spans="2:5" ht="15.75" customHeight="1">
      <c r="B642" s="74"/>
      <c r="C642" s="74"/>
      <c r="D642" s="74"/>
      <c r="E642" s="74"/>
    </row>
    <row r="643" spans="2:5" ht="15.75" customHeight="1">
      <c r="B643" s="74"/>
      <c r="C643" s="74"/>
      <c r="D643" s="74"/>
      <c r="E643" s="74"/>
    </row>
    <row r="644" spans="2:5" ht="15.75" customHeight="1">
      <c r="B644" s="74"/>
      <c r="C644" s="74"/>
      <c r="D644" s="74"/>
      <c r="E644" s="74"/>
    </row>
    <row r="645" spans="2:5" ht="15.75" customHeight="1">
      <c r="B645" s="74"/>
      <c r="C645" s="74"/>
      <c r="D645" s="74"/>
      <c r="E645" s="74"/>
    </row>
    <row r="646" spans="2:5" ht="15.75" customHeight="1">
      <c r="B646" s="74"/>
      <c r="C646" s="74"/>
      <c r="D646" s="74"/>
      <c r="E646" s="74"/>
    </row>
    <row r="647" spans="2:5" ht="15.75" customHeight="1">
      <c r="B647" s="74"/>
      <c r="C647" s="74"/>
      <c r="D647" s="74"/>
      <c r="E647" s="74"/>
    </row>
    <row r="648" spans="2:5" ht="15.75" customHeight="1">
      <c r="B648" s="74"/>
      <c r="C648" s="74"/>
      <c r="D648" s="74"/>
      <c r="E648" s="74"/>
    </row>
    <row r="649" spans="2:5" ht="15.75" customHeight="1">
      <c r="B649" s="74"/>
      <c r="C649" s="74"/>
      <c r="D649" s="74"/>
      <c r="E649" s="74"/>
    </row>
    <row r="650" spans="2:5" ht="15.75" customHeight="1">
      <c r="B650" s="74"/>
      <c r="C650" s="74"/>
      <c r="D650" s="74"/>
      <c r="E650" s="74"/>
    </row>
    <row r="651" spans="2:5" ht="15.75" customHeight="1">
      <c r="B651" s="74"/>
      <c r="C651" s="74"/>
      <c r="D651" s="74"/>
      <c r="E651" s="74"/>
    </row>
    <row r="652" spans="2:5" ht="15.75" customHeight="1">
      <c r="B652" s="74"/>
      <c r="C652" s="74"/>
      <c r="D652" s="74"/>
      <c r="E652" s="74"/>
    </row>
    <row r="653" spans="2:5" ht="15.75" customHeight="1">
      <c r="B653" s="74"/>
      <c r="C653" s="74"/>
      <c r="D653" s="74"/>
      <c r="E653" s="74"/>
    </row>
    <row r="654" spans="2:5" ht="15.75" customHeight="1">
      <c r="B654" s="74"/>
      <c r="C654" s="74"/>
      <c r="D654" s="74"/>
      <c r="E654" s="74"/>
    </row>
    <row r="655" spans="2:5" ht="15.75" customHeight="1">
      <c r="B655" s="74"/>
      <c r="C655" s="74"/>
      <c r="D655" s="74"/>
      <c r="E655" s="74"/>
    </row>
    <row r="656" spans="2:5" ht="15.75" customHeight="1">
      <c r="B656" s="74"/>
      <c r="C656" s="74"/>
      <c r="D656" s="74"/>
      <c r="E656" s="74"/>
    </row>
    <row r="657" spans="2:5" ht="15.75" customHeight="1">
      <c r="B657" s="74"/>
      <c r="C657" s="74"/>
      <c r="D657" s="74"/>
      <c r="E657" s="74"/>
    </row>
    <row r="658" spans="2:5" ht="15.75" customHeight="1">
      <c r="B658" s="74"/>
      <c r="C658" s="74"/>
      <c r="D658" s="74"/>
      <c r="E658" s="74"/>
    </row>
    <row r="659" spans="2:5" ht="15.75" customHeight="1">
      <c r="B659" s="74"/>
      <c r="C659" s="74"/>
      <c r="D659" s="74"/>
      <c r="E659" s="74"/>
    </row>
    <row r="660" spans="2:5" ht="15.75" customHeight="1">
      <c r="B660" s="74"/>
      <c r="C660" s="74"/>
      <c r="D660" s="74"/>
      <c r="E660" s="74"/>
    </row>
    <row r="661" spans="2:5" ht="15.75" customHeight="1">
      <c r="B661" s="74"/>
      <c r="C661" s="74"/>
      <c r="D661" s="74"/>
      <c r="E661" s="74"/>
    </row>
    <row r="662" spans="2:5" ht="15.75" customHeight="1">
      <c r="B662" s="74"/>
      <c r="C662" s="74"/>
      <c r="D662" s="74"/>
      <c r="E662" s="74"/>
    </row>
    <row r="663" spans="2:5" ht="15.75" customHeight="1">
      <c r="B663" s="74"/>
      <c r="C663" s="74"/>
      <c r="D663" s="74"/>
      <c r="E663" s="74"/>
    </row>
    <row r="664" spans="2:5" ht="15.75" customHeight="1">
      <c r="B664" s="74"/>
      <c r="C664" s="74"/>
      <c r="D664" s="74"/>
      <c r="E664" s="74"/>
    </row>
    <row r="665" spans="2:5" ht="15.75" customHeight="1">
      <c r="B665" s="74"/>
      <c r="C665" s="74"/>
      <c r="D665" s="74"/>
      <c r="E665" s="74"/>
    </row>
    <row r="666" spans="2:5" ht="15.75" customHeight="1">
      <c r="B666" s="74"/>
      <c r="C666" s="74"/>
      <c r="D666" s="74"/>
      <c r="E666" s="74"/>
    </row>
    <row r="667" spans="2:5" ht="15.75" customHeight="1">
      <c r="B667" s="74"/>
      <c r="C667" s="74"/>
      <c r="D667" s="74"/>
      <c r="E667" s="74"/>
    </row>
    <row r="668" spans="2:5" ht="15.75" customHeight="1">
      <c r="B668" s="74"/>
      <c r="C668" s="74"/>
      <c r="D668" s="74"/>
      <c r="E668" s="74"/>
    </row>
    <row r="669" spans="2:5" ht="15.75" customHeight="1">
      <c r="B669" s="74"/>
      <c r="C669" s="74"/>
      <c r="D669" s="74"/>
      <c r="E669" s="74"/>
    </row>
    <row r="670" spans="2:5" ht="15.75" customHeight="1">
      <c r="B670" s="74"/>
      <c r="C670" s="74"/>
      <c r="D670" s="74"/>
      <c r="E670" s="74"/>
    </row>
    <row r="671" spans="2:5" ht="15.75" customHeight="1">
      <c r="B671" s="74"/>
      <c r="C671" s="74"/>
      <c r="D671" s="74"/>
      <c r="E671" s="74"/>
    </row>
    <row r="672" spans="2:5" ht="15.75" customHeight="1">
      <c r="B672" s="74"/>
      <c r="C672" s="74"/>
      <c r="D672" s="74"/>
      <c r="E672" s="74"/>
    </row>
    <row r="673" spans="2:5" ht="15.75" customHeight="1">
      <c r="B673" s="74"/>
      <c r="C673" s="74"/>
      <c r="D673" s="74"/>
      <c r="E673" s="74"/>
    </row>
    <row r="674" spans="2:5" ht="15.75" customHeight="1">
      <c r="B674" s="74"/>
      <c r="C674" s="74"/>
      <c r="D674" s="74"/>
      <c r="E674" s="74"/>
    </row>
    <row r="675" spans="2:5" ht="15.75" customHeight="1">
      <c r="B675" s="74"/>
      <c r="C675" s="74"/>
      <c r="D675" s="74"/>
      <c r="E675" s="74"/>
    </row>
    <row r="676" spans="2:5" ht="15.75" customHeight="1">
      <c r="B676" s="74"/>
      <c r="C676" s="74"/>
      <c r="D676" s="74"/>
      <c r="E676" s="74"/>
    </row>
    <row r="677" spans="2:5" ht="15.75" customHeight="1">
      <c r="B677" s="74"/>
      <c r="C677" s="74"/>
      <c r="D677" s="74"/>
      <c r="E677" s="74"/>
    </row>
    <row r="678" spans="2:5" ht="15.75" customHeight="1">
      <c r="B678" s="74"/>
      <c r="C678" s="74"/>
      <c r="D678" s="74"/>
      <c r="E678" s="74"/>
    </row>
    <row r="679" spans="2:5" ht="15.75" customHeight="1">
      <c r="B679" s="74"/>
      <c r="C679" s="74"/>
      <c r="D679" s="74"/>
      <c r="E679" s="74"/>
    </row>
    <row r="680" spans="2:5" ht="15.75" customHeight="1">
      <c r="B680" s="74"/>
      <c r="C680" s="74"/>
      <c r="D680" s="74"/>
      <c r="E680" s="74"/>
    </row>
    <row r="681" spans="2:5" ht="15.75" customHeight="1">
      <c r="B681" s="74"/>
      <c r="C681" s="74"/>
      <c r="D681" s="74"/>
      <c r="E681" s="74"/>
    </row>
    <row r="682" spans="2:5" ht="15.75" customHeight="1">
      <c r="B682" s="74"/>
      <c r="C682" s="74"/>
      <c r="D682" s="74"/>
      <c r="E682" s="74"/>
    </row>
    <row r="683" spans="2:5" ht="15.75" customHeight="1">
      <c r="B683" s="74"/>
      <c r="C683" s="74"/>
      <c r="D683" s="74"/>
      <c r="E683" s="74"/>
    </row>
    <row r="684" spans="2:5" ht="15.75" customHeight="1">
      <c r="B684" s="74"/>
      <c r="C684" s="74"/>
      <c r="D684" s="74"/>
      <c r="E684" s="74"/>
    </row>
    <row r="685" spans="2:5" ht="15.75" customHeight="1">
      <c r="B685" s="74"/>
      <c r="C685" s="74"/>
      <c r="D685" s="74"/>
      <c r="E685" s="74"/>
    </row>
    <row r="686" spans="2:5" ht="15.75" customHeight="1">
      <c r="B686" s="74"/>
      <c r="C686" s="74"/>
      <c r="D686" s="74"/>
      <c r="E686" s="74"/>
    </row>
    <row r="687" spans="2:5" ht="15.75" customHeight="1">
      <c r="B687" s="74"/>
      <c r="C687" s="74"/>
      <c r="D687" s="74"/>
      <c r="E687" s="74"/>
    </row>
    <row r="688" spans="2:5" ht="15.75" customHeight="1">
      <c r="B688" s="74"/>
      <c r="C688" s="74"/>
      <c r="D688" s="74"/>
      <c r="E688" s="74"/>
    </row>
    <row r="689" spans="2:5" ht="15.75" customHeight="1">
      <c r="B689" s="74"/>
      <c r="C689" s="74"/>
      <c r="D689" s="74"/>
      <c r="E689" s="74"/>
    </row>
    <row r="690" spans="2:5" ht="15.75" customHeight="1">
      <c r="B690" s="74"/>
      <c r="C690" s="74"/>
      <c r="D690" s="74"/>
      <c r="E690" s="74"/>
    </row>
    <row r="691" spans="2:5" ht="15.75" customHeight="1">
      <c r="B691" s="74"/>
      <c r="C691" s="74"/>
      <c r="D691" s="74"/>
      <c r="E691" s="74"/>
    </row>
    <row r="692" spans="2:5" ht="15.75" customHeight="1">
      <c r="B692" s="74"/>
      <c r="C692" s="74"/>
      <c r="D692" s="74"/>
      <c r="E692" s="74"/>
    </row>
    <row r="693" spans="2:5" ht="15.75" customHeight="1">
      <c r="B693" s="74"/>
      <c r="C693" s="74"/>
      <c r="D693" s="74"/>
      <c r="E693" s="74"/>
    </row>
    <row r="694" spans="2:5" ht="15.75" customHeight="1">
      <c r="B694" s="74"/>
      <c r="C694" s="74"/>
      <c r="D694" s="74"/>
      <c r="E694" s="74"/>
    </row>
    <row r="695" spans="2:5" ht="15.75" customHeight="1">
      <c r="B695" s="74"/>
      <c r="C695" s="74"/>
      <c r="D695" s="74"/>
      <c r="E695" s="74"/>
    </row>
    <row r="696" spans="2:5" ht="15.75" customHeight="1">
      <c r="B696" s="74"/>
      <c r="C696" s="74"/>
      <c r="D696" s="74"/>
      <c r="E696" s="74"/>
    </row>
    <row r="697" spans="2:5" ht="15.75" customHeight="1">
      <c r="B697" s="74"/>
      <c r="C697" s="74"/>
      <c r="D697" s="74"/>
      <c r="E697" s="74"/>
    </row>
    <row r="698" spans="2:5" ht="15.75" customHeight="1">
      <c r="B698" s="74"/>
      <c r="C698" s="74"/>
      <c r="D698" s="74"/>
      <c r="E698" s="74"/>
    </row>
    <row r="699" spans="2:5" ht="15.75" customHeight="1">
      <c r="B699" s="74"/>
      <c r="C699" s="74"/>
      <c r="D699" s="74"/>
      <c r="E699" s="74"/>
    </row>
    <row r="700" spans="2:5" ht="15.75" customHeight="1">
      <c r="B700" s="74"/>
      <c r="C700" s="74"/>
      <c r="D700" s="74"/>
      <c r="E700" s="74"/>
    </row>
    <row r="701" spans="2:5" ht="15.75" customHeight="1">
      <c r="B701" s="74"/>
      <c r="C701" s="74"/>
      <c r="D701" s="74"/>
      <c r="E701" s="74"/>
    </row>
    <row r="702" spans="2:5" ht="15.75" customHeight="1">
      <c r="B702" s="74"/>
      <c r="C702" s="74"/>
      <c r="D702" s="74"/>
      <c r="E702" s="74"/>
    </row>
    <row r="703" spans="2:5" ht="15.75" customHeight="1">
      <c r="B703" s="74"/>
      <c r="C703" s="74"/>
      <c r="D703" s="74"/>
      <c r="E703" s="74"/>
    </row>
    <row r="704" spans="2:5" ht="15.75" customHeight="1">
      <c r="B704" s="74"/>
      <c r="C704" s="74"/>
      <c r="D704" s="74"/>
      <c r="E704" s="74"/>
    </row>
    <row r="705" spans="2:5" ht="15.75" customHeight="1">
      <c r="B705" s="74"/>
      <c r="C705" s="74"/>
      <c r="D705" s="74"/>
      <c r="E705" s="74"/>
    </row>
    <row r="706" spans="2:5" ht="15.75" customHeight="1">
      <c r="B706" s="74"/>
      <c r="C706" s="74"/>
      <c r="D706" s="74"/>
      <c r="E706" s="74"/>
    </row>
    <row r="707" spans="2:5" ht="15.75" customHeight="1">
      <c r="B707" s="74"/>
      <c r="C707" s="74"/>
      <c r="D707" s="74"/>
      <c r="E707" s="74"/>
    </row>
    <row r="708" spans="2:5" ht="15.75" customHeight="1">
      <c r="B708" s="74"/>
      <c r="C708" s="74"/>
      <c r="D708" s="74"/>
      <c r="E708" s="74"/>
    </row>
    <row r="709" spans="2:5" ht="15.75" customHeight="1">
      <c r="B709" s="74"/>
      <c r="C709" s="74"/>
      <c r="D709" s="74"/>
      <c r="E709" s="74"/>
    </row>
    <row r="710" spans="2:5" ht="15.75" customHeight="1">
      <c r="B710" s="74"/>
      <c r="C710" s="74"/>
      <c r="D710" s="74"/>
      <c r="E710" s="74"/>
    </row>
    <row r="711" spans="2:5" ht="15.75" customHeight="1">
      <c r="B711" s="74"/>
      <c r="C711" s="74"/>
      <c r="D711" s="74"/>
      <c r="E711" s="74"/>
    </row>
    <row r="712" spans="2:5" ht="15.75" customHeight="1">
      <c r="B712" s="74"/>
      <c r="C712" s="74"/>
      <c r="D712" s="74"/>
      <c r="E712" s="74"/>
    </row>
    <row r="713" spans="2:5" ht="15.75" customHeight="1">
      <c r="B713" s="74"/>
      <c r="C713" s="74"/>
      <c r="D713" s="74"/>
      <c r="E713" s="74"/>
    </row>
    <row r="714" spans="2:5" ht="15.75" customHeight="1">
      <c r="B714" s="74"/>
      <c r="C714" s="74"/>
      <c r="D714" s="74"/>
      <c r="E714" s="74"/>
    </row>
    <row r="715" spans="2:5" ht="15.75" customHeight="1">
      <c r="B715" s="74"/>
      <c r="C715" s="74"/>
      <c r="D715" s="74"/>
      <c r="E715" s="74"/>
    </row>
    <row r="716" spans="2:5" ht="15.75" customHeight="1">
      <c r="B716" s="74"/>
      <c r="C716" s="74"/>
      <c r="D716" s="74"/>
      <c r="E716" s="74"/>
    </row>
    <row r="717" spans="2:5" ht="15.75" customHeight="1">
      <c r="B717" s="74"/>
      <c r="C717" s="74"/>
      <c r="D717" s="74"/>
      <c r="E717" s="74"/>
    </row>
    <row r="718" spans="2:5" ht="15.75" customHeight="1">
      <c r="B718" s="74"/>
      <c r="C718" s="74"/>
      <c r="D718" s="74"/>
      <c r="E718" s="74"/>
    </row>
    <row r="719" spans="2:5" ht="15.75" customHeight="1">
      <c r="B719" s="74"/>
      <c r="C719" s="74"/>
      <c r="D719" s="74"/>
      <c r="E719" s="74"/>
    </row>
    <row r="720" spans="2:5" ht="15.75" customHeight="1">
      <c r="B720" s="74"/>
      <c r="C720" s="74"/>
      <c r="D720" s="74"/>
      <c r="E720" s="74"/>
    </row>
    <row r="721" spans="2:5" ht="15.75" customHeight="1">
      <c r="B721" s="74"/>
      <c r="C721" s="74"/>
      <c r="D721" s="74"/>
      <c r="E721" s="74"/>
    </row>
    <row r="722" spans="2:5" ht="15.75" customHeight="1">
      <c r="B722" s="74"/>
      <c r="C722" s="74"/>
      <c r="D722" s="74"/>
      <c r="E722" s="74"/>
    </row>
    <row r="723" spans="2:5" ht="15.75" customHeight="1">
      <c r="B723" s="74"/>
      <c r="C723" s="74"/>
      <c r="D723" s="74"/>
      <c r="E723" s="74"/>
    </row>
    <row r="724" spans="2:5" ht="15.75" customHeight="1">
      <c r="B724" s="74"/>
      <c r="C724" s="74"/>
      <c r="D724" s="74"/>
      <c r="E724" s="74"/>
    </row>
    <row r="725" spans="2:5" ht="15.75" customHeight="1">
      <c r="B725" s="74"/>
      <c r="C725" s="74"/>
      <c r="D725" s="74"/>
      <c r="E725" s="74"/>
    </row>
    <row r="726" spans="2:5" ht="15.75" customHeight="1">
      <c r="B726" s="74"/>
      <c r="C726" s="74"/>
      <c r="D726" s="74"/>
      <c r="E726" s="74"/>
    </row>
    <row r="727" spans="2:5" ht="15.75" customHeight="1">
      <c r="B727" s="74"/>
      <c r="C727" s="74"/>
      <c r="D727" s="74"/>
      <c r="E727" s="74"/>
    </row>
    <row r="728" spans="2:5" ht="15.75" customHeight="1">
      <c r="B728" s="74"/>
      <c r="C728" s="74"/>
      <c r="D728" s="74"/>
      <c r="E728" s="74"/>
    </row>
    <row r="729" spans="2:5" ht="15.75" customHeight="1">
      <c r="B729" s="74"/>
      <c r="C729" s="74"/>
      <c r="D729" s="74"/>
      <c r="E729" s="74"/>
    </row>
    <row r="730" spans="2:5" ht="15.75" customHeight="1">
      <c r="B730" s="74"/>
      <c r="C730" s="74"/>
      <c r="D730" s="74"/>
      <c r="E730" s="74"/>
    </row>
    <row r="731" spans="2:5" ht="15.75" customHeight="1">
      <c r="B731" s="74"/>
      <c r="C731" s="74"/>
      <c r="D731" s="74"/>
      <c r="E731" s="74"/>
    </row>
    <row r="732" spans="2:5" ht="15.75" customHeight="1">
      <c r="B732" s="74"/>
      <c r="C732" s="74"/>
      <c r="D732" s="74"/>
      <c r="E732" s="74"/>
    </row>
    <row r="733" spans="2:5" ht="15.75" customHeight="1">
      <c r="B733" s="74"/>
      <c r="C733" s="74"/>
      <c r="D733" s="74"/>
      <c r="E733" s="74"/>
    </row>
    <row r="734" spans="2:5" ht="15.75" customHeight="1">
      <c r="B734" s="74"/>
      <c r="C734" s="74"/>
      <c r="D734" s="74"/>
      <c r="E734" s="74"/>
    </row>
    <row r="735" spans="2:5" ht="15.75" customHeight="1">
      <c r="B735" s="74"/>
      <c r="C735" s="74"/>
      <c r="D735" s="74"/>
      <c r="E735" s="74"/>
    </row>
    <row r="736" spans="2:5" ht="15.75" customHeight="1">
      <c r="B736" s="74"/>
      <c r="C736" s="74"/>
      <c r="D736" s="74"/>
      <c r="E736" s="74"/>
    </row>
    <row r="737" spans="2:5" ht="15.75" customHeight="1">
      <c r="B737" s="74"/>
      <c r="C737" s="74"/>
      <c r="D737" s="74"/>
      <c r="E737" s="74"/>
    </row>
    <row r="738" spans="2:5" ht="15.75" customHeight="1">
      <c r="B738" s="74"/>
      <c r="C738" s="74"/>
      <c r="D738" s="74"/>
      <c r="E738" s="74"/>
    </row>
    <row r="739" spans="2:5" ht="15.75" customHeight="1">
      <c r="B739" s="74"/>
      <c r="C739" s="74"/>
      <c r="D739" s="74"/>
      <c r="E739" s="74"/>
    </row>
    <row r="740" spans="2:5" ht="15.75" customHeight="1">
      <c r="B740" s="74"/>
      <c r="C740" s="74"/>
      <c r="D740" s="74"/>
      <c r="E740" s="74"/>
    </row>
    <row r="741" spans="2:5" ht="15.75" customHeight="1">
      <c r="B741" s="74"/>
      <c r="C741" s="74"/>
      <c r="D741" s="74"/>
      <c r="E741" s="74"/>
    </row>
    <row r="742" spans="2:5" ht="15.75" customHeight="1">
      <c r="B742" s="74"/>
      <c r="C742" s="74"/>
      <c r="D742" s="74"/>
      <c r="E742" s="74"/>
    </row>
    <row r="743" spans="2:5" ht="15.75" customHeight="1">
      <c r="B743" s="74"/>
      <c r="C743" s="74"/>
      <c r="D743" s="74"/>
      <c r="E743" s="74"/>
    </row>
    <row r="744" spans="2:5" ht="15.75" customHeight="1">
      <c r="B744" s="74"/>
      <c r="C744" s="74"/>
      <c r="D744" s="74"/>
      <c r="E744" s="74"/>
    </row>
    <row r="745" spans="2:5" ht="15.75" customHeight="1">
      <c r="B745" s="74"/>
      <c r="C745" s="74"/>
      <c r="D745" s="74"/>
      <c r="E745" s="74"/>
    </row>
    <row r="746" spans="2:5" ht="15.75" customHeight="1">
      <c r="B746" s="74"/>
      <c r="C746" s="74"/>
      <c r="D746" s="74"/>
      <c r="E746" s="74"/>
    </row>
    <row r="747" spans="2:5" ht="15.75" customHeight="1">
      <c r="B747" s="74"/>
      <c r="C747" s="74"/>
      <c r="D747" s="74"/>
      <c r="E747" s="74"/>
    </row>
    <row r="748" spans="2:5" ht="15.75" customHeight="1">
      <c r="B748" s="74"/>
      <c r="C748" s="74"/>
      <c r="D748" s="74"/>
      <c r="E748" s="74"/>
    </row>
    <row r="749" spans="2:5" ht="15.75" customHeight="1">
      <c r="B749" s="74"/>
      <c r="C749" s="74"/>
      <c r="D749" s="74"/>
      <c r="E749" s="74"/>
    </row>
    <row r="750" spans="2:5" ht="15.75" customHeight="1">
      <c r="B750" s="74"/>
      <c r="C750" s="74"/>
      <c r="D750" s="74"/>
      <c r="E750" s="74"/>
    </row>
    <row r="751" spans="2:5" ht="15.75" customHeight="1">
      <c r="B751" s="74"/>
      <c r="C751" s="74"/>
      <c r="D751" s="74"/>
      <c r="E751" s="74"/>
    </row>
    <row r="752" spans="2:5" ht="15.75" customHeight="1">
      <c r="B752" s="74"/>
      <c r="C752" s="74"/>
      <c r="D752" s="74"/>
      <c r="E752" s="74"/>
    </row>
    <row r="753" spans="2:5" ht="15.75" customHeight="1">
      <c r="B753" s="74"/>
      <c r="C753" s="74"/>
      <c r="D753" s="74"/>
      <c r="E753" s="74"/>
    </row>
    <row r="754" spans="2:5" ht="15.75" customHeight="1">
      <c r="B754" s="74"/>
      <c r="C754" s="74"/>
      <c r="D754" s="74"/>
      <c r="E754" s="74"/>
    </row>
    <row r="755" spans="2:5" ht="15.75" customHeight="1">
      <c r="B755" s="74"/>
      <c r="C755" s="74"/>
      <c r="D755" s="74"/>
      <c r="E755" s="74"/>
    </row>
    <row r="756" spans="2:5" ht="15.75" customHeight="1">
      <c r="B756" s="74"/>
      <c r="C756" s="74"/>
      <c r="D756" s="74"/>
      <c r="E756" s="74"/>
    </row>
    <row r="757" spans="2:5" ht="15.75" customHeight="1">
      <c r="B757" s="74"/>
      <c r="C757" s="74"/>
      <c r="D757" s="74"/>
      <c r="E757" s="74"/>
    </row>
    <row r="758" spans="2:5" ht="15.75" customHeight="1">
      <c r="B758" s="74"/>
      <c r="C758" s="74"/>
      <c r="D758" s="74"/>
      <c r="E758" s="74"/>
    </row>
    <row r="759" spans="2:5" ht="15.75" customHeight="1">
      <c r="B759" s="74"/>
      <c r="C759" s="74"/>
      <c r="D759" s="74"/>
      <c r="E759" s="74"/>
    </row>
    <row r="760" spans="2:5" ht="15.75" customHeight="1">
      <c r="B760" s="74"/>
      <c r="C760" s="74"/>
      <c r="D760" s="74"/>
      <c r="E760" s="74"/>
    </row>
    <row r="761" spans="2:5" ht="15.75" customHeight="1">
      <c r="B761" s="74"/>
      <c r="C761" s="74"/>
      <c r="D761" s="74"/>
      <c r="E761" s="74"/>
    </row>
    <row r="762" spans="2:5" ht="15.75" customHeight="1">
      <c r="B762" s="74"/>
      <c r="C762" s="74"/>
      <c r="D762" s="74"/>
      <c r="E762" s="74"/>
    </row>
    <row r="763" spans="2:5" ht="15.75" customHeight="1">
      <c r="B763" s="74"/>
      <c r="C763" s="74"/>
      <c r="D763" s="74"/>
      <c r="E763" s="74"/>
    </row>
    <row r="764" spans="2:5" ht="15.75" customHeight="1">
      <c r="B764" s="74"/>
      <c r="C764" s="74"/>
      <c r="D764" s="74"/>
      <c r="E764" s="74"/>
    </row>
    <row r="765" spans="2:5" ht="15.75" customHeight="1">
      <c r="B765" s="74"/>
      <c r="C765" s="74"/>
      <c r="D765" s="74"/>
      <c r="E765" s="74"/>
    </row>
    <row r="766" spans="2:5" ht="15.75" customHeight="1">
      <c r="B766" s="74"/>
      <c r="C766" s="74"/>
      <c r="D766" s="74"/>
      <c r="E766" s="74"/>
    </row>
    <row r="767" spans="2:5" ht="15.75" customHeight="1">
      <c r="B767" s="74"/>
      <c r="C767" s="74"/>
      <c r="D767" s="74"/>
      <c r="E767" s="74"/>
    </row>
    <row r="768" spans="2:5" ht="15.75" customHeight="1">
      <c r="B768" s="74"/>
      <c r="C768" s="74"/>
      <c r="D768" s="74"/>
      <c r="E768" s="74"/>
    </row>
    <row r="769" spans="2:5" ht="15.75" customHeight="1">
      <c r="B769" s="74"/>
      <c r="C769" s="74"/>
      <c r="D769" s="74"/>
      <c r="E769" s="74"/>
    </row>
    <row r="770" spans="2:5" ht="15.75" customHeight="1">
      <c r="B770" s="74"/>
      <c r="C770" s="74"/>
      <c r="D770" s="74"/>
      <c r="E770" s="74"/>
    </row>
    <row r="771" spans="2:5" ht="15.75" customHeight="1">
      <c r="B771" s="74"/>
      <c r="C771" s="74"/>
      <c r="D771" s="74"/>
      <c r="E771" s="74"/>
    </row>
    <row r="772" spans="2:5" ht="15.75" customHeight="1">
      <c r="B772" s="74"/>
      <c r="C772" s="74"/>
      <c r="D772" s="74"/>
      <c r="E772" s="74"/>
    </row>
    <row r="773" spans="2:5" ht="15.75" customHeight="1">
      <c r="B773" s="74"/>
      <c r="C773" s="74"/>
      <c r="D773" s="74"/>
      <c r="E773" s="74"/>
    </row>
    <row r="774" spans="2:5" ht="15.75" customHeight="1">
      <c r="B774" s="74"/>
      <c r="C774" s="74"/>
      <c r="D774" s="74"/>
      <c r="E774" s="74"/>
    </row>
    <row r="775" spans="2:5" ht="15.75" customHeight="1">
      <c r="B775" s="74"/>
      <c r="C775" s="74"/>
      <c r="D775" s="74"/>
      <c r="E775" s="74"/>
    </row>
    <row r="776" spans="2:5" ht="15.75" customHeight="1">
      <c r="B776" s="74"/>
      <c r="C776" s="74"/>
      <c r="D776" s="74"/>
      <c r="E776" s="74"/>
    </row>
    <row r="777" spans="2:5" ht="15.75" customHeight="1">
      <c r="B777" s="74"/>
      <c r="C777" s="74"/>
      <c r="D777" s="74"/>
      <c r="E777" s="74"/>
    </row>
    <row r="778" spans="2:5" ht="15.75" customHeight="1">
      <c r="B778" s="74"/>
      <c r="C778" s="74"/>
      <c r="D778" s="74"/>
      <c r="E778" s="74"/>
    </row>
    <row r="779" spans="2:5" ht="15.75" customHeight="1">
      <c r="B779" s="74"/>
      <c r="C779" s="74"/>
      <c r="D779" s="74"/>
      <c r="E779" s="74"/>
    </row>
    <row r="780" spans="2:5" ht="15.75" customHeight="1">
      <c r="B780" s="74"/>
      <c r="C780" s="74"/>
      <c r="D780" s="74"/>
      <c r="E780" s="74"/>
    </row>
    <row r="781" spans="2:5" ht="15.75" customHeight="1">
      <c r="B781" s="74"/>
      <c r="C781" s="74"/>
      <c r="D781" s="74"/>
      <c r="E781" s="74"/>
    </row>
    <row r="782" spans="2:5" ht="15.75" customHeight="1">
      <c r="B782" s="74"/>
      <c r="C782" s="74"/>
      <c r="D782" s="74"/>
      <c r="E782" s="74"/>
    </row>
    <row r="783" spans="2:5" ht="15.75" customHeight="1">
      <c r="B783" s="74"/>
      <c r="C783" s="74"/>
      <c r="D783" s="74"/>
      <c r="E783" s="74"/>
    </row>
    <row r="784" spans="2:5" ht="15.75" customHeight="1">
      <c r="B784" s="74"/>
      <c r="C784" s="74"/>
      <c r="D784" s="74"/>
      <c r="E784" s="74"/>
    </row>
    <row r="785" spans="2:5" ht="15.75" customHeight="1">
      <c r="B785" s="74"/>
      <c r="C785" s="74"/>
      <c r="D785" s="74"/>
      <c r="E785" s="74"/>
    </row>
    <row r="786" spans="2:5" ht="15.75" customHeight="1">
      <c r="B786" s="74"/>
      <c r="C786" s="74"/>
      <c r="D786" s="74"/>
      <c r="E786" s="74"/>
    </row>
    <row r="787" spans="2:5" ht="15.75" customHeight="1">
      <c r="B787" s="74"/>
      <c r="C787" s="74"/>
      <c r="D787" s="74"/>
      <c r="E787" s="74"/>
    </row>
    <row r="788" spans="2:5" ht="15.75" customHeight="1">
      <c r="B788" s="74"/>
      <c r="C788" s="74"/>
      <c r="D788" s="74"/>
      <c r="E788" s="74"/>
    </row>
    <row r="789" spans="2:5" ht="15.75" customHeight="1">
      <c r="B789" s="74"/>
      <c r="C789" s="74"/>
      <c r="D789" s="74"/>
      <c r="E789" s="74"/>
    </row>
    <row r="790" spans="2:5" ht="15.75" customHeight="1">
      <c r="B790" s="74"/>
      <c r="C790" s="74"/>
      <c r="D790" s="74"/>
      <c r="E790" s="74"/>
    </row>
    <row r="791" spans="2:5" ht="15.75" customHeight="1">
      <c r="B791" s="74"/>
      <c r="C791" s="74"/>
      <c r="D791" s="74"/>
      <c r="E791" s="74"/>
    </row>
    <row r="792" spans="2:5" ht="15.75" customHeight="1">
      <c r="B792" s="74"/>
      <c r="C792" s="74"/>
      <c r="D792" s="74"/>
      <c r="E792" s="74"/>
    </row>
    <row r="793" spans="2:5" ht="15.75" customHeight="1">
      <c r="B793" s="74"/>
      <c r="C793" s="74"/>
      <c r="D793" s="74"/>
      <c r="E793" s="74"/>
    </row>
    <row r="794" spans="2:5" ht="15.75" customHeight="1">
      <c r="B794" s="74"/>
      <c r="C794" s="74"/>
      <c r="D794" s="74"/>
      <c r="E794" s="74"/>
    </row>
    <row r="795" spans="2:5" ht="15.75" customHeight="1">
      <c r="B795" s="74"/>
      <c r="C795" s="74"/>
      <c r="D795" s="74"/>
      <c r="E795" s="74"/>
    </row>
    <row r="796" spans="2:5" ht="15.75" customHeight="1">
      <c r="B796" s="74"/>
      <c r="C796" s="74"/>
      <c r="D796" s="74"/>
      <c r="E796" s="74"/>
    </row>
    <row r="797" spans="2:5" ht="15.75" customHeight="1">
      <c r="B797" s="74"/>
      <c r="C797" s="74"/>
      <c r="D797" s="74"/>
      <c r="E797" s="74"/>
    </row>
    <row r="798" spans="2:5" ht="15.75" customHeight="1">
      <c r="B798" s="74"/>
      <c r="C798" s="74"/>
      <c r="D798" s="74"/>
      <c r="E798" s="74"/>
    </row>
    <row r="799" spans="2:5" ht="15.75" customHeight="1">
      <c r="B799" s="74"/>
      <c r="C799" s="74"/>
      <c r="D799" s="74"/>
      <c r="E799" s="74"/>
    </row>
    <row r="800" spans="2:5" ht="15.75" customHeight="1">
      <c r="B800" s="74"/>
      <c r="C800" s="74"/>
      <c r="D800" s="74"/>
      <c r="E800" s="74"/>
    </row>
    <row r="801" spans="2:5" ht="15.75" customHeight="1">
      <c r="B801" s="74"/>
      <c r="C801" s="74"/>
      <c r="D801" s="74"/>
      <c r="E801" s="74"/>
    </row>
    <row r="802" spans="2:5" ht="15.75" customHeight="1">
      <c r="B802" s="74"/>
      <c r="C802" s="74"/>
      <c r="D802" s="74"/>
      <c r="E802" s="74"/>
    </row>
    <row r="803" spans="2:5" ht="15.75" customHeight="1">
      <c r="B803" s="74"/>
      <c r="C803" s="74"/>
      <c r="D803" s="74"/>
      <c r="E803" s="74"/>
    </row>
    <row r="804" spans="2:5" ht="15.75" customHeight="1">
      <c r="B804" s="74"/>
      <c r="C804" s="74"/>
      <c r="D804" s="74"/>
      <c r="E804" s="74"/>
    </row>
    <row r="805" spans="2:5" ht="15.75" customHeight="1">
      <c r="B805" s="74"/>
      <c r="C805" s="74"/>
      <c r="D805" s="74"/>
      <c r="E805" s="74"/>
    </row>
    <row r="806" spans="2:5" ht="15.75" customHeight="1">
      <c r="B806" s="74"/>
      <c r="C806" s="74"/>
      <c r="D806" s="74"/>
      <c r="E806" s="74"/>
    </row>
    <row r="807" spans="2:5" ht="15.75" customHeight="1">
      <c r="B807" s="74"/>
      <c r="C807" s="74"/>
      <c r="D807" s="74"/>
      <c r="E807" s="74"/>
    </row>
    <row r="808" spans="2:5" ht="15.75" customHeight="1">
      <c r="B808" s="74"/>
      <c r="C808" s="74"/>
      <c r="D808" s="74"/>
      <c r="E808" s="74"/>
    </row>
    <row r="809" spans="2:5" ht="15.75" customHeight="1">
      <c r="B809" s="74"/>
      <c r="C809" s="74"/>
      <c r="D809" s="74"/>
      <c r="E809" s="74"/>
    </row>
    <row r="810" spans="2:5" ht="15.75" customHeight="1">
      <c r="B810" s="74"/>
      <c r="C810" s="74"/>
      <c r="D810" s="74"/>
      <c r="E810" s="74"/>
    </row>
    <row r="811" spans="2:5" ht="15.75" customHeight="1">
      <c r="B811" s="74"/>
      <c r="C811" s="74"/>
      <c r="D811" s="74"/>
      <c r="E811" s="74"/>
    </row>
    <row r="812" spans="2:5" ht="15.75" customHeight="1">
      <c r="B812" s="74"/>
      <c r="C812" s="74"/>
      <c r="D812" s="74"/>
      <c r="E812" s="74"/>
    </row>
    <row r="813" spans="2:5" ht="15.75" customHeight="1">
      <c r="B813" s="74"/>
      <c r="C813" s="74"/>
      <c r="D813" s="74"/>
      <c r="E813" s="74"/>
    </row>
    <row r="814" spans="2:5" ht="15.75" customHeight="1">
      <c r="B814" s="74"/>
      <c r="C814" s="74"/>
      <c r="D814" s="74"/>
      <c r="E814" s="74"/>
    </row>
    <row r="815" spans="2:5" ht="15.75" customHeight="1">
      <c r="B815" s="74"/>
      <c r="C815" s="74"/>
      <c r="D815" s="74"/>
      <c r="E815" s="74"/>
    </row>
    <row r="816" spans="2:5" ht="15.75" customHeight="1">
      <c r="B816" s="74"/>
      <c r="C816" s="74"/>
      <c r="D816" s="74"/>
      <c r="E816" s="74"/>
    </row>
    <row r="817" spans="2:5" ht="15.75" customHeight="1">
      <c r="B817" s="74"/>
      <c r="C817" s="74"/>
      <c r="D817" s="74"/>
      <c r="E817" s="74"/>
    </row>
    <row r="818" spans="2:5" ht="15.75" customHeight="1">
      <c r="B818" s="74"/>
      <c r="C818" s="74"/>
      <c r="D818" s="74"/>
      <c r="E818" s="74"/>
    </row>
    <row r="819" spans="2:5" ht="15.75" customHeight="1">
      <c r="B819" s="74"/>
      <c r="C819" s="74"/>
      <c r="D819" s="74"/>
      <c r="E819" s="74"/>
    </row>
    <row r="820" spans="2:5" ht="15.75" customHeight="1">
      <c r="B820" s="74"/>
      <c r="C820" s="74"/>
      <c r="D820" s="74"/>
      <c r="E820" s="74"/>
    </row>
    <row r="821" spans="2:5" ht="15.75" customHeight="1">
      <c r="B821" s="74"/>
      <c r="C821" s="74"/>
      <c r="D821" s="74"/>
      <c r="E821" s="74"/>
    </row>
    <row r="822" spans="2:5" ht="15.75" customHeight="1">
      <c r="B822" s="74"/>
      <c r="C822" s="74"/>
      <c r="D822" s="74"/>
      <c r="E822" s="74"/>
    </row>
    <row r="823" spans="2:5" ht="15.75" customHeight="1">
      <c r="B823" s="74"/>
      <c r="C823" s="74"/>
      <c r="D823" s="74"/>
      <c r="E823" s="74"/>
    </row>
    <row r="824" spans="2:5" ht="15.75" customHeight="1">
      <c r="B824" s="74"/>
      <c r="C824" s="74"/>
      <c r="D824" s="74"/>
      <c r="E824" s="74"/>
    </row>
    <row r="825" spans="2:5" ht="15.75" customHeight="1">
      <c r="B825" s="74"/>
      <c r="C825" s="74"/>
      <c r="D825" s="74"/>
      <c r="E825" s="74"/>
    </row>
    <row r="826" spans="2:5" ht="15.75" customHeight="1">
      <c r="B826" s="74"/>
      <c r="C826" s="74"/>
      <c r="D826" s="74"/>
      <c r="E826" s="74"/>
    </row>
    <row r="827" spans="2:5" ht="15.75" customHeight="1">
      <c r="B827" s="74"/>
      <c r="C827" s="74"/>
      <c r="D827" s="74"/>
      <c r="E827" s="74"/>
    </row>
    <row r="828" spans="2:5" ht="15.75" customHeight="1">
      <c r="B828" s="74"/>
      <c r="C828" s="74"/>
      <c r="D828" s="74"/>
      <c r="E828" s="74"/>
    </row>
    <row r="829" spans="2:5" ht="15.75" customHeight="1">
      <c r="B829" s="74"/>
      <c r="C829" s="74"/>
      <c r="D829" s="74"/>
      <c r="E829" s="74"/>
    </row>
    <row r="830" spans="2:5" ht="15.75" customHeight="1">
      <c r="B830" s="74"/>
      <c r="C830" s="74"/>
      <c r="D830" s="74"/>
      <c r="E830" s="74"/>
    </row>
    <row r="831" spans="2:5" ht="15.75" customHeight="1">
      <c r="B831" s="74"/>
      <c r="C831" s="74"/>
      <c r="D831" s="74"/>
      <c r="E831" s="74"/>
    </row>
    <row r="832" spans="2:5" ht="15.75" customHeight="1">
      <c r="B832" s="74"/>
      <c r="C832" s="74"/>
      <c r="D832" s="74"/>
      <c r="E832" s="74"/>
    </row>
    <row r="833" spans="2:5" ht="15.75" customHeight="1">
      <c r="B833" s="74"/>
      <c r="C833" s="74"/>
      <c r="D833" s="74"/>
      <c r="E833" s="74"/>
    </row>
    <row r="834" spans="2:5" ht="15.75" customHeight="1">
      <c r="B834" s="74"/>
      <c r="C834" s="74"/>
      <c r="D834" s="74"/>
      <c r="E834" s="74"/>
    </row>
    <row r="835" spans="2:5" ht="15.75" customHeight="1">
      <c r="B835" s="74"/>
      <c r="C835" s="74"/>
      <c r="D835" s="74"/>
      <c r="E835" s="74"/>
    </row>
    <row r="836" spans="2:5" ht="15.75" customHeight="1">
      <c r="B836" s="74"/>
      <c r="C836" s="74"/>
      <c r="D836" s="74"/>
      <c r="E836" s="74"/>
    </row>
  </sheetData>
  <mergeCells count="524">
    <mergeCell ref="B39:B40"/>
    <mergeCell ref="C39:C40"/>
    <mergeCell ref="D39:G40"/>
    <mergeCell ref="B41:B42"/>
    <mergeCell ref="C41:C42"/>
    <mergeCell ref="D41:G42"/>
    <mergeCell ref="B43:B44"/>
    <mergeCell ref="C43:C44"/>
    <mergeCell ref="D43:G44"/>
    <mergeCell ref="B33:B34"/>
    <mergeCell ref="C33:C34"/>
    <mergeCell ref="D33:G34"/>
    <mergeCell ref="B35:B36"/>
    <mergeCell ref="C35:C36"/>
    <mergeCell ref="D35:G36"/>
    <mergeCell ref="B37:B38"/>
    <mergeCell ref="C37:C38"/>
    <mergeCell ref="D37:G38"/>
    <mergeCell ref="B27:B28"/>
    <mergeCell ref="C27:C28"/>
    <mergeCell ref="D27:G28"/>
    <mergeCell ref="B29:B30"/>
    <mergeCell ref="C29:C30"/>
    <mergeCell ref="D29:G30"/>
    <mergeCell ref="B31:B32"/>
    <mergeCell ref="C31:C32"/>
    <mergeCell ref="D31:G32"/>
    <mergeCell ref="B25:B26"/>
    <mergeCell ref="C25:C26"/>
    <mergeCell ref="V12:V13"/>
    <mergeCell ref="V15:V16"/>
    <mergeCell ref="W15:W16"/>
    <mergeCell ref="Y15:Y16"/>
    <mergeCell ref="Z15:Z16"/>
    <mergeCell ref="AA15:AA16"/>
    <mergeCell ref="V22:V23"/>
    <mergeCell ref="B22:B23"/>
    <mergeCell ref="C22:C23"/>
    <mergeCell ref="D22:D23"/>
    <mergeCell ref="E22:E23"/>
    <mergeCell ref="F22:F23"/>
    <mergeCell ref="G22:G23"/>
    <mergeCell ref="D25:G26"/>
    <mergeCell ref="G12:G13"/>
    <mergeCell ref="W12:W13"/>
    <mergeCell ref="Y12:Y13"/>
    <mergeCell ref="Z12:Z13"/>
    <mergeCell ref="AA12:AA13"/>
    <mergeCell ref="D14:W14"/>
    <mergeCell ref="W22:W23"/>
    <mergeCell ref="Y22:Y23"/>
    <mergeCell ref="D24:W24"/>
    <mergeCell ref="Z22:Z23"/>
    <mergeCell ref="AA22:AA23"/>
    <mergeCell ref="C1:T2"/>
    <mergeCell ref="U1:W1"/>
    <mergeCell ref="Y1:AH6"/>
    <mergeCell ref="AI1:AJ1"/>
    <mergeCell ref="U2:W2"/>
    <mergeCell ref="AI2:AJ2"/>
    <mergeCell ref="AI3:AJ6"/>
    <mergeCell ref="A8:M8"/>
    <mergeCell ref="A9:M9"/>
    <mergeCell ref="N9:W9"/>
    <mergeCell ref="D4:T6"/>
    <mergeCell ref="U4:V4"/>
    <mergeCell ref="U5:V5"/>
    <mergeCell ref="U6:V6"/>
    <mergeCell ref="A7:M7"/>
    <mergeCell ref="N7:W7"/>
    <mergeCell ref="N8:W8"/>
    <mergeCell ref="A1:B6"/>
    <mergeCell ref="C4:C6"/>
    <mergeCell ref="Y7:AJ7"/>
    <mergeCell ref="Y8:AJ10"/>
    <mergeCell ref="AB15:AB16"/>
    <mergeCell ref="AC15:AC16"/>
    <mergeCell ref="AD15:AD16"/>
    <mergeCell ref="AE15:AE16"/>
    <mergeCell ref="AF15:AF16"/>
    <mergeCell ref="C3:T3"/>
    <mergeCell ref="U3:W3"/>
    <mergeCell ref="A10:M10"/>
    <mergeCell ref="N10:W10"/>
    <mergeCell ref="C12:C13"/>
    <mergeCell ref="C15:C20"/>
    <mergeCell ref="D15:G16"/>
    <mergeCell ref="D17:G18"/>
    <mergeCell ref="D19:G20"/>
    <mergeCell ref="B17:B18"/>
    <mergeCell ref="B19:B20"/>
    <mergeCell ref="A12:A20"/>
    <mergeCell ref="B12:B13"/>
    <mergeCell ref="D12:D13"/>
    <mergeCell ref="E12:E13"/>
    <mergeCell ref="B15:B16"/>
    <mergeCell ref="F12:F13"/>
    <mergeCell ref="AC72:AC73"/>
    <mergeCell ref="AI12:AI13"/>
    <mergeCell ref="AJ12:AJ13"/>
    <mergeCell ref="AB12:AB13"/>
    <mergeCell ref="AC12:AC13"/>
    <mergeCell ref="AD12:AD13"/>
    <mergeCell ref="AE12:AE13"/>
    <mergeCell ref="AF12:AF13"/>
    <mergeCell ref="AG12:AG13"/>
    <mergeCell ref="AH12:AH13"/>
    <mergeCell ref="AI15:AI16"/>
    <mergeCell ref="AJ15:AJ16"/>
    <mergeCell ref="AB22:AB23"/>
    <mergeCell ref="AC22:AC23"/>
    <mergeCell ref="AD22:AD23"/>
    <mergeCell ref="AE22:AE23"/>
    <mergeCell ref="AF22:AF23"/>
    <mergeCell ref="AI25:AI26"/>
    <mergeCell ref="AJ25:AJ26"/>
    <mergeCell ref="AG22:AG23"/>
    <mergeCell ref="AH22:AH23"/>
    <mergeCell ref="AI22:AI23"/>
    <mergeCell ref="AJ22:AJ23"/>
    <mergeCell ref="AF25:AF26"/>
    <mergeCell ref="AG69:AG70"/>
    <mergeCell ref="AH69:AH70"/>
    <mergeCell ref="AI69:AI70"/>
    <mergeCell ref="AJ69:AJ70"/>
    <mergeCell ref="AH75:AH76"/>
    <mergeCell ref="AI75:AI76"/>
    <mergeCell ref="AJ75:AJ76"/>
    <mergeCell ref="Z69:Z70"/>
    <mergeCell ref="AA69:AA70"/>
    <mergeCell ref="AB69:AB70"/>
    <mergeCell ref="AC69:AC70"/>
    <mergeCell ref="AD69:AD70"/>
    <mergeCell ref="AE69:AE70"/>
    <mergeCell ref="AF69:AF70"/>
    <mergeCell ref="AD72:AD73"/>
    <mergeCell ref="AE72:AE73"/>
    <mergeCell ref="AF72:AF73"/>
    <mergeCell ref="AG72:AG73"/>
    <mergeCell ref="AH72:AH73"/>
    <mergeCell ref="AI72:AI73"/>
    <mergeCell ref="AJ72:AJ73"/>
    <mergeCell ref="Z72:Z73"/>
    <mergeCell ref="AA72:AA73"/>
    <mergeCell ref="AB72:AB73"/>
    <mergeCell ref="AA67:AA68"/>
    <mergeCell ref="AB67:AB68"/>
    <mergeCell ref="V67:V68"/>
    <mergeCell ref="V69:V70"/>
    <mergeCell ref="V72:V73"/>
    <mergeCell ref="W72:W73"/>
    <mergeCell ref="V75:V76"/>
    <mergeCell ref="W75:W76"/>
    <mergeCell ref="B67:B68"/>
    <mergeCell ref="C67:C68"/>
    <mergeCell ref="D67:G68"/>
    <mergeCell ref="W67:W68"/>
    <mergeCell ref="Z67:Z68"/>
    <mergeCell ref="D69:G70"/>
    <mergeCell ref="W69:W70"/>
    <mergeCell ref="D74:W74"/>
    <mergeCell ref="Y67:Y68"/>
    <mergeCell ref="Y69:Y70"/>
    <mergeCell ref="Y72:Y73"/>
    <mergeCell ref="AF75:AF76"/>
    <mergeCell ref="AG75:AG76"/>
    <mergeCell ref="Y75:Y76"/>
    <mergeCell ref="Z75:Z76"/>
    <mergeCell ref="AA75:AA76"/>
    <mergeCell ref="AB75:AB76"/>
    <mergeCell ref="AC75:AC76"/>
    <mergeCell ref="AD75:AD76"/>
    <mergeCell ref="AE75:AE76"/>
    <mergeCell ref="AC67:AC68"/>
    <mergeCell ref="AD67:AD68"/>
    <mergeCell ref="AE67:AE68"/>
    <mergeCell ref="AF67:AF68"/>
    <mergeCell ref="AG67:AG68"/>
    <mergeCell ref="AH67:AH68"/>
    <mergeCell ref="AI67:AI68"/>
    <mergeCell ref="AJ67:AJ68"/>
    <mergeCell ref="AB63:AB64"/>
    <mergeCell ref="AC63:AC64"/>
    <mergeCell ref="AD63:AD64"/>
    <mergeCell ref="AE63:AE64"/>
    <mergeCell ref="AF63:AF64"/>
    <mergeCell ref="AG63:AG64"/>
    <mergeCell ref="AH63:AH64"/>
    <mergeCell ref="AH65:AH66"/>
    <mergeCell ref="AI65:AI66"/>
    <mergeCell ref="AB65:AB66"/>
    <mergeCell ref="AC65:AC66"/>
    <mergeCell ref="AD65:AD66"/>
    <mergeCell ref="AE65:AE66"/>
    <mergeCell ref="AF65:AF66"/>
    <mergeCell ref="AG65:AG66"/>
    <mergeCell ref="V63:V64"/>
    <mergeCell ref="W63:W64"/>
    <mergeCell ref="Y63:Y64"/>
    <mergeCell ref="Z63:Z64"/>
    <mergeCell ref="AA63:AA64"/>
    <mergeCell ref="AI63:AI64"/>
    <mergeCell ref="AJ63:AJ64"/>
    <mergeCell ref="AJ65:AJ66"/>
    <mergeCell ref="B65:B66"/>
    <mergeCell ref="C65:C66"/>
    <mergeCell ref="D65:G66"/>
    <mergeCell ref="V65:V66"/>
    <mergeCell ref="W65:W66"/>
    <mergeCell ref="Y65:Y66"/>
    <mergeCell ref="Z65:Z66"/>
    <mergeCell ref="D63:G64"/>
    <mergeCell ref="AA65:AA66"/>
    <mergeCell ref="D58:D59"/>
    <mergeCell ref="E58:E59"/>
    <mergeCell ref="B45:B46"/>
    <mergeCell ref="C45:C46"/>
    <mergeCell ref="A48:A56"/>
    <mergeCell ref="B48:B49"/>
    <mergeCell ref="C48:C49"/>
    <mergeCell ref="D48:D49"/>
    <mergeCell ref="E48:E49"/>
    <mergeCell ref="A22:A46"/>
    <mergeCell ref="D45:G46"/>
    <mergeCell ref="F48:F49"/>
    <mergeCell ref="G48:G49"/>
    <mergeCell ref="B51:B52"/>
    <mergeCell ref="C51:C52"/>
    <mergeCell ref="D51:G52"/>
    <mergeCell ref="B53:B54"/>
    <mergeCell ref="C53:C54"/>
    <mergeCell ref="D53:G54"/>
    <mergeCell ref="D55:G56"/>
    <mergeCell ref="F58:F59"/>
    <mergeCell ref="G58:G59"/>
    <mergeCell ref="B75:B76"/>
    <mergeCell ref="C75:C76"/>
    <mergeCell ref="A72:A76"/>
    <mergeCell ref="B72:B73"/>
    <mergeCell ref="C72:C73"/>
    <mergeCell ref="D72:D73"/>
    <mergeCell ref="E72:E73"/>
    <mergeCell ref="F72:F73"/>
    <mergeCell ref="G72:G73"/>
    <mergeCell ref="D75:G76"/>
    <mergeCell ref="B69:B70"/>
    <mergeCell ref="C69:C70"/>
    <mergeCell ref="B55:B56"/>
    <mergeCell ref="C55:C56"/>
    <mergeCell ref="A58:A70"/>
    <mergeCell ref="B58:B59"/>
    <mergeCell ref="C58:C59"/>
    <mergeCell ref="B61:B62"/>
    <mergeCell ref="C61:C62"/>
    <mergeCell ref="B63:B64"/>
    <mergeCell ref="C63:C64"/>
    <mergeCell ref="D60:W60"/>
    <mergeCell ref="AD61:AD62"/>
    <mergeCell ref="AE61:AE62"/>
    <mergeCell ref="AF61:AF62"/>
    <mergeCell ref="AG61:AG62"/>
    <mergeCell ref="AH61:AH62"/>
    <mergeCell ref="AI61:AI62"/>
    <mergeCell ref="AJ61:AJ62"/>
    <mergeCell ref="V61:V62"/>
    <mergeCell ref="W61:W62"/>
    <mergeCell ref="Y61:Y62"/>
    <mergeCell ref="Z61:Z62"/>
    <mergeCell ref="AA61:AA62"/>
    <mergeCell ref="AB61:AB62"/>
    <mergeCell ref="AC61:AC62"/>
    <mergeCell ref="D61:G62"/>
    <mergeCell ref="AF58:AF59"/>
    <mergeCell ref="AG58:AG59"/>
    <mergeCell ref="AH58:AH59"/>
    <mergeCell ref="AI58:AI59"/>
    <mergeCell ref="AJ58:AJ59"/>
    <mergeCell ref="V58:V59"/>
    <mergeCell ref="W58:W59"/>
    <mergeCell ref="Y58:Y59"/>
    <mergeCell ref="Z58:Z59"/>
    <mergeCell ref="AA58:AA59"/>
    <mergeCell ref="AB58:AB59"/>
    <mergeCell ref="AC58:AC59"/>
    <mergeCell ref="V45:V46"/>
    <mergeCell ref="V53:V54"/>
    <mergeCell ref="W53:W54"/>
    <mergeCell ref="Y53:Y54"/>
    <mergeCell ref="Z53:Z54"/>
    <mergeCell ref="AA53:AA54"/>
    <mergeCell ref="AB53:AB54"/>
    <mergeCell ref="AD58:AD59"/>
    <mergeCell ref="AE58:AE59"/>
    <mergeCell ref="D50:W50"/>
    <mergeCell ref="AC53:AC54"/>
    <mergeCell ref="AD53:AD54"/>
    <mergeCell ref="AE53:AE54"/>
    <mergeCell ref="AF53:AF54"/>
    <mergeCell ref="AG53:AG54"/>
    <mergeCell ref="AH53:AH54"/>
    <mergeCell ref="AI53:AI54"/>
    <mergeCell ref="AJ53:AJ54"/>
    <mergeCell ref="AD45:AD46"/>
    <mergeCell ref="AE45:AE46"/>
    <mergeCell ref="AF45:AF46"/>
    <mergeCell ref="AG45:AG46"/>
    <mergeCell ref="AH45:AH46"/>
    <mergeCell ref="AI45:AI46"/>
    <mergeCell ref="AJ45:AJ46"/>
    <mergeCell ref="W45:W46"/>
    <mergeCell ref="Y45:Y46"/>
    <mergeCell ref="Z45:Z46"/>
    <mergeCell ref="AA45:AA46"/>
    <mergeCell ref="AB45:AB46"/>
    <mergeCell ref="AC45:AC46"/>
    <mergeCell ref="AD55:AD56"/>
    <mergeCell ref="AE55:AE56"/>
    <mergeCell ref="AF55:AF56"/>
    <mergeCell ref="AG55:AG56"/>
    <mergeCell ref="AH55:AH56"/>
    <mergeCell ref="AI55:AI56"/>
    <mergeCell ref="AJ55:AJ56"/>
    <mergeCell ref="V55:V56"/>
    <mergeCell ref="W55:W56"/>
    <mergeCell ref="Y55:Y56"/>
    <mergeCell ref="Z55:Z56"/>
    <mergeCell ref="AA55:AA56"/>
    <mergeCell ref="AB55:AB56"/>
    <mergeCell ref="AC55:AC56"/>
    <mergeCell ref="AD51:AD52"/>
    <mergeCell ref="AE51:AE52"/>
    <mergeCell ref="AF51:AF52"/>
    <mergeCell ref="AG51:AG52"/>
    <mergeCell ref="AH51:AH52"/>
    <mergeCell ref="AI51:AI52"/>
    <mergeCell ref="AJ51:AJ52"/>
    <mergeCell ref="V51:V52"/>
    <mergeCell ref="W51:W52"/>
    <mergeCell ref="Y51:Y52"/>
    <mergeCell ref="Z51:Z52"/>
    <mergeCell ref="AA51:AA52"/>
    <mergeCell ref="AB51:AB52"/>
    <mergeCell ref="AC51:AC52"/>
    <mergeCell ref="AD43:AD44"/>
    <mergeCell ref="AE43:AE44"/>
    <mergeCell ref="AF43:AF44"/>
    <mergeCell ref="AG43:AG44"/>
    <mergeCell ref="AH43:AH44"/>
    <mergeCell ref="AI43:AI44"/>
    <mergeCell ref="AJ43:AJ44"/>
    <mergeCell ref="V43:V44"/>
    <mergeCell ref="W43:W44"/>
    <mergeCell ref="Y43:Y44"/>
    <mergeCell ref="Z43:Z44"/>
    <mergeCell ref="AA43:AA44"/>
    <mergeCell ref="AB43:AB44"/>
    <mergeCell ref="AC43:AC44"/>
    <mergeCell ref="AD41:AD42"/>
    <mergeCell ref="AE41:AE42"/>
    <mergeCell ref="AF41:AF42"/>
    <mergeCell ref="AG41:AG42"/>
    <mergeCell ref="AH41:AH42"/>
    <mergeCell ref="AI41:AI42"/>
    <mergeCell ref="AJ41:AJ42"/>
    <mergeCell ref="V41:V42"/>
    <mergeCell ref="W41:W42"/>
    <mergeCell ref="Y41:Y42"/>
    <mergeCell ref="Z41:Z42"/>
    <mergeCell ref="AA41:AA42"/>
    <mergeCell ref="AB41:AB42"/>
    <mergeCell ref="AC41:AC42"/>
    <mergeCell ref="AD39:AD40"/>
    <mergeCell ref="AE39:AE40"/>
    <mergeCell ref="AF39:AF40"/>
    <mergeCell ref="AG39:AG40"/>
    <mergeCell ref="AH39:AH40"/>
    <mergeCell ref="AI39:AI40"/>
    <mergeCell ref="AJ39:AJ40"/>
    <mergeCell ref="V39:V40"/>
    <mergeCell ref="W39:W40"/>
    <mergeCell ref="Y39:Y40"/>
    <mergeCell ref="Z39:Z40"/>
    <mergeCell ref="AA39:AA40"/>
    <mergeCell ref="AB39:AB40"/>
    <mergeCell ref="AC39:AC40"/>
    <mergeCell ref="AD48:AD49"/>
    <mergeCell ref="AE48:AE49"/>
    <mergeCell ref="AF48:AF49"/>
    <mergeCell ref="AG48:AG49"/>
    <mergeCell ref="AH48:AH49"/>
    <mergeCell ref="AI48:AI49"/>
    <mergeCell ref="AJ48:AJ49"/>
    <mergeCell ref="V48:V49"/>
    <mergeCell ref="W48:W49"/>
    <mergeCell ref="Y48:Y49"/>
    <mergeCell ref="Z48:Z49"/>
    <mergeCell ref="AA48:AA49"/>
    <mergeCell ref="AB48:AB49"/>
    <mergeCell ref="AC48:AC49"/>
    <mergeCell ref="AD37:AD38"/>
    <mergeCell ref="AE37:AE38"/>
    <mergeCell ref="AF37:AF38"/>
    <mergeCell ref="AG37:AG38"/>
    <mergeCell ref="AH37:AH38"/>
    <mergeCell ref="AI37:AI38"/>
    <mergeCell ref="AJ37:AJ38"/>
    <mergeCell ref="V37:V38"/>
    <mergeCell ref="W37:W38"/>
    <mergeCell ref="Y37:Y38"/>
    <mergeCell ref="Z37:Z38"/>
    <mergeCell ref="AA37:AA38"/>
    <mergeCell ref="AB37:AB38"/>
    <mergeCell ref="AC37:AC38"/>
    <mergeCell ref="AI35:AI36"/>
    <mergeCell ref="AJ35:AJ36"/>
    <mergeCell ref="AD17:AD18"/>
    <mergeCell ref="AE17:AE18"/>
    <mergeCell ref="V35:V36"/>
    <mergeCell ref="W35:W36"/>
    <mergeCell ref="Y35:Y36"/>
    <mergeCell ref="Z35:Z36"/>
    <mergeCell ref="AA35:AA36"/>
    <mergeCell ref="AG25:AG26"/>
    <mergeCell ref="AH25:AH26"/>
    <mergeCell ref="AG15:AG16"/>
    <mergeCell ref="AH15:AH16"/>
    <mergeCell ref="V17:V18"/>
    <mergeCell ref="W17:W18"/>
    <mergeCell ref="Y17:Y18"/>
    <mergeCell ref="Z17:Z18"/>
    <mergeCell ref="AA17:AA18"/>
    <mergeCell ref="AH17:AH18"/>
    <mergeCell ref="AB35:AB36"/>
    <mergeCell ref="AC35:AC36"/>
    <mergeCell ref="AD35:AD36"/>
    <mergeCell ref="AE35:AE36"/>
    <mergeCell ref="AF35:AF36"/>
    <mergeCell ref="AG35:AG36"/>
    <mergeCell ref="AH35:AH36"/>
    <mergeCell ref="AI19:AI20"/>
    <mergeCell ref="AB17:AB18"/>
    <mergeCell ref="AC17:AC18"/>
    <mergeCell ref="AI17:AI18"/>
    <mergeCell ref="AJ17:AJ18"/>
    <mergeCell ref="V19:V20"/>
    <mergeCell ref="W19:W20"/>
    <mergeCell ref="Y19:Y20"/>
    <mergeCell ref="AJ19:AJ20"/>
    <mergeCell ref="AF17:AF18"/>
    <mergeCell ref="AG17:AG18"/>
    <mergeCell ref="Z19:Z20"/>
    <mergeCell ref="AA19:AA20"/>
    <mergeCell ref="AB19:AB20"/>
    <mergeCell ref="AC19:AC20"/>
    <mergeCell ref="AD19:AD20"/>
    <mergeCell ref="AE19:AE20"/>
    <mergeCell ref="AF19:AF20"/>
    <mergeCell ref="AG19:AG20"/>
    <mergeCell ref="AH19:AH20"/>
    <mergeCell ref="AD33:AD34"/>
    <mergeCell ref="AE33:AE34"/>
    <mergeCell ref="AF33:AF34"/>
    <mergeCell ref="AG33:AG34"/>
    <mergeCell ref="AH33:AH34"/>
    <mergeCell ref="AI33:AI34"/>
    <mergeCell ref="AJ33:AJ34"/>
    <mergeCell ref="V33:V34"/>
    <mergeCell ref="W33:W34"/>
    <mergeCell ref="Y33:Y34"/>
    <mergeCell ref="Z33:Z34"/>
    <mergeCell ref="AA33:AA34"/>
    <mergeCell ref="AB33:AB34"/>
    <mergeCell ref="AC33:AC34"/>
    <mergeCell ref="AD29:AD30"/>
    <mergeCell ref="AE29:AE30"/>
    <mergeCell ref="AF29:AF30"/>
    <mergeCell ref="AG29:AG30"/>
    <mergeCell ref="AH29:AH30"/>
    <mergeCell ref="AI29:AI30"/>
    <mergeCell ref="AJ29:AJ30"/>
    <mergeCell ref="V29:V30"/>
    <mergeCell ref="W29:W30"/>
    <mergeCell ref="Y29:Y30"/>
    <mergeCell ref="Z29:Z30"/>
    <mergeCell ref="AA29:AA30"/>
    <mergeCell ref="AB29:AB30"/>
    <mergeCell ref="AC29:AC30"/>
    <mergeCell ref="AD27:AD28"/>
    <mergeCell ref="AE27:AE28"/>
    <mergeCell ref="AF27:AF28"/>
    <mergeCell ref="AG27:AG28"/>
    <mergeCell ref="AH27:AH28"/>
    <mergeCell ref="AI27:AI28"/>
    <mergeCell ref="AJ27:AJ28"/>
    <mergeCell ref="V27:V28"/>
    <mergeCell ref="W27:W28"/>
    <mergeCell ref="Y27:Y28"/>
    <mergeCell ref="Z27:Z28"/>
    <mergeCell ref="AA27:AA28"/>
    <mergeCell ref="AB27:AB28"/>
    <mergeCell ref="AC27:AC28"/>
    <mergeCell ref="AD25:AD26"/>
    <mergeCell ref="AE25:AE26"/>
    <mergeCell ref="V25:V26"/>
    <mergeCell ref="W25:W26"/>
    <mergeCell ref="Y25:Y26"/>
    <mergeCell ref="Z25:Z26"/>
    <mergeCell ref="AA25:AA26"/>
    <mergeCell ref="AB25:AB26"/>
    <mergeCell ref="AC25:AC26"/>
    <mergeCell ref="AD31:AD32"/>
    <mergeCell ref="AE31:AE32"/>
    <mergeCell ref="AF31:AF32"/>
    <mergeCell ref="AG31:AG32"/>
    <mergeCell ref="AH31:AH32"/>
    <mergeCell ref="AI31:AI32"/>
    <mergeCell ref="AJ31:AJ32"/>
    <mergeCell ref="V31:V32"/>
    <mergeCell ref="W31:W32"/>
    <mergeCell ref="Y31:Y32"/>
    <mergeCell ref="Z31:Z32"/>
    <mergeCell ref="AA31:AA32"/>
    <mergeCell ref="AB31:AB32"/>
    <mergeCell ref="AC31:AC32"/>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1073"/>
  <sheetViews>
    <sheetView tabSelected="1" topLeftCell="E1" workbookViewId="0">
      <selection activeCell="I16" sqref="I16"/>
    </sheetView>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8.7109375" customWidth="1"/>
    <col min="11" max="16" width="10.85546875" customWidth="1"/>
    <col min="17" max="17" width="9.85546875" customWidth="1"/>
    <col min="18" max="18" width="11.42578125" customWidth="1"/>
    <col min="19" max="20" width="13.42578125" customWidth="1"/>
    <col min="21" max="21" width="10.7109375" customWidth="1"/>
  </cols>
  <sheetData>
    <row r="1" spans="1:21" ht="21">
      <c r="A1" s="1059" t="s">
        <v>50</v>
      </c>
      <c r="B1" s="1020"/>
      <c r="C1" s="1020"/>
      <c r="D1" s="1020"/>
      <c r="E1" s="1020"/>
      <c r="F1" s="1020"/>
      <c r="G1" s="1020"/>
      <c r="H1" s="1020"/>
      <c r="I1" s="1020"/>
      <c r="J1" s="1020"/>
      <c r="K1" s="1020"/>
      <c r="L1" s="1020"/>
      <c r="M1" s="1020"/>
      <c r="N1" s="1020"/>
      <c r="O1" s="1020"/>
      <c r="P1" s="1020"/>
      <c r="Q1" s="1020"/>
      <c r="R1" s="1020"/>
      <c r="S1" s="1020"/>
      <c r="U1" s="1"/>
    </row>
    <row r="2" spans="1:21" ht="15.75">
      <c r="A2" s="1060" t="s">
        <v>51</v>
      </c>
      <c r="B2" s="1016"/>
      <c r="C2" s="1016"/>
      <c r="D2" s="1016"/>
      <c r="E2" s="1016"/>
      <c r="F2" s="1016"/>
      <c r="G2" s="1016"/>
      <c r="H2" s="1016"/>
      <c r="I2" s="1016"/>
      <c r="J2" s="1016"/>
      <c r="K2" s="1016"/>
      <c r="L2" s="1016"/>
      <c r="M2" s="1016"/>
      <c r="N2" s="1016"/>
      <c r="O2" s="1016"/>
      <c r="P2" s="1016"/>
      <c r="Q2" s="1016"/>
      <c r="R2" s="1016"/>
      <c r="S2" s="1016"/>
      <c r="U2" s="1"/>
    </row>
    <row r="3" spans="1:21" ht="15.75">
      <c r="A3" s="1061">
        <v>43707</v>
      </c>
      <c r="B3" s="1010"/>
      <c r="C3" s="1010"/>
      <c r="D3" s="1010"/>
      <c r="E3" s="1010"/>
      <c r="F3" s="1010"/>
      <c r="G3" s="1010"/>
      <c r="H3" s="1010"/>
      <c r="I3" s="1010"/>
      <c r="J3" s="1010"/>
      <c r="K3" s="1010"/>
      <c r="L3" s="1010"/>
      <c r="M3" s="1010"/>
      <c r="N3" s="1010"/>
      <c r="O3" s="1010"/>
      <c r="P3" s="1010"/>
      <c r="Q3" s="1010"/>
      <c r="R3" s="1010"/>
      <c r="S3" s="1010"/>
      <c r="U3" s="1"/>
    </row>
    <row r="4" spans="1:21" ht="24.75" customHeight="1">
      <c r="A4" s="35" t="s">
        <v>1</v>
      </c>
      <c r="B4" s="36" t="s">
        <v>52</v>
      </c>
      <c r="C4" s="35" t="s">
        <v>43</v>
      </c>
      <c r="D4" s="35" t="s">
        <v>2</v>
      </c>
      <c r="E4" s="35" t="s">
        <v>3</v>
      </c>
      <c r="F4" s="35" t="s">
        <v>4</v>
      </c>
      <c r="G4" s="35" t="s">
        <v>5</v>
      </c>
      <c r="H4" s="37" t="s">
        <v>6</v>
      </c>
      <c r="I4" s="35" t="s">
        <v>53</v>
      </c>
      <c r="J4" s="35" t="s">
        <v>54</v>
      </c>
      <c r="K4" s="35" t="s">
        <v>55</v>
      </c>
      <c r="L4" s="35" t="s">
        <v>56</v>
      </c>
      <c r="M4" s="35" t="s">
        <v>57</v>
      </c>
      <c r="N4" s="35" t="s">
        <v>58</v>
      </c>
      <c r="O4" s="35" t="s">
        <v>59</v>
      </c>
      <c r="P4" s="35" t="s">
        <v>66</v>
      </c>
      <c r="Q4" s="38" t="s">
        <v>52</v>
      </c>
      <c r="R4" s="39" t="s">
        <v>44</v>
      </c>
      <c r="S4" s="40" t="s">
        <v>45</v>
      </c>
      <c r="T4" s="41" t="s">
        <v>67</v>
      </c>
      <c r="U4" s="1"/>
    </row>
    <row r="5" spans="1:21">
      <c r="A5" s="1062" t="str">
        <f>Geod!D4</f>
        <v>GESTIÓN GEODÉSICA</v>
      </c>
      <c r="B5" s="1063">
        <f>Geod!W4</f>
        <v>5.8599999999999999E-2</v>
      </c>
      <c r="C5" s="1046">
        <v>1</v>
      </c>
      <c r="D5" s="1046" t="str">
        <f>Geod!A12</f>
        <v>Servicios de Información Geodésica generada</v>
      </c>
      <c r="E5" s="1046" t="str">
        <f>Geod!D12</f>
        <v>Unidad</v>
      </c>
      <c r="F5" s="1046">
        <f>Geod!E12</f>
        <v>13394</v>
      </c>
      <c r="G5" s="1046" t="str">
        <f>Geod!F12</f>
        <v>Cantidad de datos geodésicos generados</v>
      </c>
      <c r="H5" s="1046" t="str">
        <f>Geod!G12</f>
        <v>Producto</v>
      </c>
      <c r="I5" s="42" t="s">
        <v>68</v>
      </c>
      <c r="J5" s="43">
        <f>Geod!I12</f>
        <v>0</v>
      </c>
      <c r="K5" s="44">
        <f>Geod!J12</f>
        <v>0</v>
      </c>
      <c r="L5" s="44">
        <f>Geod!K12</f>
        <v>804</v>
      </c>
      <c r="M5" s="44">
        <f>Geod!L12</f>
        <v>735</v>
      </c>
      <c r="N5" s="44">
        <f>Geod!M12</f>
        <v>866</v>
      </c>
      <c r="O5" s="44">
        <f>Geod!N12</f>
        <v>1234</v>
      </c>
      <c r="P5" s="45">
        <f t="shared" ref="P5:P6" si="0">SUM(J5:O5)</f>
        <v>3639</v>
      </c>
      <c r="Q5" s="1051">
        <f>Geod!V12</f>
        <v>0.2</v>
      </c>
      <c r="R5" s="1052">
        <f>IF(OR(P6=0,Q5=0),0,(P6/P5*Q5))</f>
        <v>0.1850508381423468</v>
      </c>
      <c r="S5" s="1054">
        <f>R5+R8+R11+R14+R17</f>
        <v>0.98505083814234684</v>
      </c>
      <c r="T5" s="1055">
        <f>S5*B5</f>
        <v>5.7723979115141523E-2</v>
      </c>
      <c r="U5" s="1"/>
    </row>
    <row r="6" spans="1:21">
      <c r="A6" s="1018"/>
      <c r="B6" s="1018"/>
      <c r="C6" s="1018"/>
      <c r="D6" s="1018"/>
      <c r="E6" s="1018"/>
      <c r="F6" s="1018"/>
      <c r="G6" s="1018"/>
      <c r="H6" s="1018"/>
      <c r="I6" s="46" t="s">
        <v>69</v>
      </c>
      <c r="J6" s="47">
        <f>Geod!I13</f>
        <v>0</v>
      </c>
      <c r="K6" s="48">
        <f>Geod!J13</f>
        <v>0</v>
      </c>
      <c r="L6" s="48">
        <f>Geod!K13</f>
        <v>804</v>
      </c>
      <c r="M6" s="48">
        <f>Geod!L13</f>
        <v>735</v>
      </c>
      <c r="N6" s="48">
        <f>Geod!M13</f>
        <v>866</v>
      </c>
      <c r="O6" s="48">
        <f>Geod!N13</f>
        <v>962</v>
      </c>
      <c r="P6" s="50">
        <f t="shared" si="0"/>
        <v>3367</v>
      </c>
      <c r="Q6" s="1008"/>
      <c r="R6" s="1008"/>
      <c r="S6" s="1018"/>
      <c r="T6" s="1018"/>
      <c r="U6" s="1"/>
    </row>
    <row r="7" spans="1:21">
      <c r="A7" s="1018"/>
      <c r="B7" s="1018"/>
      <c r="C7" s="1008"/>
      <c r="D7" s="1008"/>
      <c r="E7" s="1008"/>
      <c r="F7" s="1008"/>
      <c r="G7" s="1008"/>
      <c r="H7" s="1008"/>
      <c r="I7" s="51" t="s">
        <v>10</v>
      </c>
      <c r="J7" s="52">
        <f t="shared" ref="J7:P7" si="1">IF(OR(J5=0,J6=0),0,J6/J5)</f>
        <v>0</v>
      </c>
      <c r="K7" s="52">
        <f t="shared" si="1"/>
        <v>0</v>
      </c>
      <c r="L7" s="52">
        <f t="shared" si="1"/>
        <v>1</v>
      </c>
      <c r="M7" s="52">
        <f t="shared" si="1"/>
        <v>1</v>
      </c>
      <c r="N7" s="52">
        <f t="shared" si="1"/>
        <v>1</v>
      </c>
      <c r="O7" s="52">
        <f t="shared" si="1"/>
        <v>0.77957860615883301</v>
      </c>
      <c r="P7" s="52">
        <f t="shared" si="1"/>
        <v>0.92525419071173398</v>
      </c>
      <c r="Q7" s="51"/>
      <c r="R7" s="51"/>
      <c r="S7" s="1018"/>
      <c r="T7" s="1018"/>
      <c r="U7" s="1"/>
    </row>
    <row r="8" spans="1:21">
      <c r="A8" s="1018"/>
      <c r="B8" s="1018"/>
      <c r="C8" s="1046">
        <v>2</v>
      </c>
      <c r="D8" s="1046" t="str">
        <f>Geod!A26</f>
        <v>Estaciones geodesicas reactivadas</v>
      </c>
      <c r="E8" s="1046" t="str">
        <f>Geod!D26</f>
        <v>Unidad</v>
      </c>
      <c r="F8" s="1046">
        <f>Geod!E26</f>
        <v>25</v>
      </c>
      <c r="G8" s="1046" t="str">
        <f>Geod!F26</f>
        <v>Cantidad de estaciones geodésicas reactivadas</v>
      </c>
      <c r="H8" s="1046" t="str">
        <f>Geod!G26</f>
        <v>Producto</v>
      </c>
      <c r="I8" s="42" t="s">
        <v>68</v>
      </c>
      <c r="J8" s="53">
        <f>Geod!I26</f>
        <v>0</v>
      </c>
      <c r="K8" s="53">
        <f>Geod!J26</f>
        <v>0</v>
      </c>
      <c r="L8" s="53">
        <f>Geod!K26</f>
        <v>0</v>
      </c>
      <c r="M8" s="53">
        <f>Geod!L26</f>
        <v>0</v>
      </c>
      <c r="N8" s="53">
        <f>Geod!M26</f>
        <v>0</v>
      </c>
      <c r="O8" s="53">
        <f>Geod!N26</f>
        <v>10</v>
      </c>
      <c r="P8" s="54">
        <f t="shared" ref="P8:P9" si="2">SUM(J8:O8)</f>
        <v>10</v>
      </c>
      <c r="Q8" s="1051">
        <f>Geod!V26</f>
        <v>0.2</v>
      </c>
      <c r="R8" s="1052">
        <f>IF(OR(P9=0,Q8=0),0,(P9/P8*Q8))</f>
        <v>0.2</v>
      </c>
      <c r="S8" s="1018"/>
      <c r="T8" s="1018"/>
      <c r="U8" s="1"/>
    </row>
    <row r="9" spans="1:21">
      <c r="A9" s="1018"/>
      <c r="B9" s="1018"/>
      <c r="C9" s="1018"/>
      <c r="D9" s="1018"/>
      <c r="E9" s="1018"/>
      <c r="F9" s="1018"/>
      <c r="G9" s="1018"/>
      <c r="H9" s="1018"/>
      <c r="I9" s="46" t="s">
        <v>69</v>
      </c>
      <c r="J9" s="55">
        <f>Geod!I27</f>
        <v>0</v>
      </c>
      <c r="K9" s="55">
        <f>Geod!J27</f>
        <v>0</v>
      </c>
      <c r="L9" s="55">
        <f>Geod!K27</f>
        <v>0</v>
      </c>
      <c r="M9" s="55">
        <f>Geod!L27</f>
        <v>0</v>
      </c>
      <c r="N9" s="55">
        <f>Geod!M27</f>
        <v>0</v>
      </c>
      <c r="O9" s="55">
        <f>Geod!N27</f>
        <v>10</v>
      </c>
      <c r="P9" s="56">
        <f t="shared" si="2"/>
        <v>10</v>
      </c>
      <c r="Q9" s="1008"/>
      <c r="R9" s="1008"/>
      <c r="S9" s="1018"/>
      <c r="T9" s="1018"/>
      <c r="U9" s="1"/>
    </row>
    <row r="10" spans="1:21">
      <c r="A10" s="1018"/>
      <c r="B10" s="1018"/>
      <c r="C10" s="1008"/>
      <c r="D10" s="1008"/>
      <c r="E10" s="1008"/>
      <c r="F10" s="1008"/>
      <c r="G10" s="1008"/>
      <c r="H10" s="1008"/>
      <c r="I10" s="51" t="s">
        <v>10</v>
      </c>
      <c r="J10" s="52">
        <f t="shared" ref="J10:P10" si="3">IF(OR(J8=0,J9=0),0,J9/J8)</f>
        <v>0</v>
      </c>
      <c r="K10" s="52">
        <f t="shared" si="3"/>
        <v>0</v>
      </c>
      <c r="L10" s="52">
        <f t="shared" si="3"/>
        <v>0</v>
      </c>
      <c r="M10" s="52">
        <f t="shared" si="3"/>
        <v>0</v>
      </c>
      <c r="N10" s="52">
        <f t="shared" si="3"/>
        <v>0</v>
      </c>
      <c r="O10" s="52">
        <f t="shared" si="3"/>
        <v>1</v>
      </c>
      <c r="P10" s="52">
        <f t="shared" si="3"/>
        <v>1</v>
      </c>
      <c r="Q10" s="51"/>
      <c r="R10" s="51"/>
      <c r="S10" s="1018"/>
      <c r="T10" s="1018"/>
      <c r="U10" s="1"/>
    </row>
    <row r="11" spans="1:21" ht="24" customHeight="1">
      <c r="A11" s="1018"/>
      <c r="B11" s="1018"/>
      <c r="C11" s="1046">
        <v>3</v>
      </c>
      <c r="D11" s="1046" t="str">
        <f>Geod!A36</f>
        <v>Documentos técnicos de investigación e innovación geodésica</v>
      </c>
      <c r="E11" s="1046" t="str">
        <f>Geod!D36</f>
        <v>Porcentaje</v>
      </c>
      <c r="F11" s="1050">
        <f>Geod!E36</f>
        <v>100</v>
      </c>
      <c r="G11" s="1046" t="str">
        <f>Geod!F36</f>
        <v>Porcentaje de avance en la elaboración de cuatro documentos técnicos de investigación e innovación geodésica</v>
      </c>
      <c r="H11" s="1046" t="str">
        <f>Geod!G36</f>
        <v>Producto</v>
      </c>
      <c r="I11" s="42" t="s">
        <v>68</v>
      </c>
      <c r="J11" s="43">
        <f>Geod!I36</f>
        <v>0</v>
      </c>
      <c r="K11" s="43">
        <f>Geod!J36</f>
        <v>0</v>
      </c>
      <c r="L11" s="43">
        <f>Geod!K36</f>
        <v>0</v>
      </c>
      <c r="M11" s="43">
        <f>Geod!L36</f>
        <v>0</v>
      </c>
      <c r="N11" s="43">
        <f>Geod!M36</f>
        <v>0</v>
      </c>
      <c r="O11" s="43">
        <f>Geod!N36</f>
        <v>0.11550000000000001</v>
      </c>
      <c r="P11" s="57">
        <f t="shared" ref="P11:P12" si="4">SUM(J11:O11)</f>
        <v>0.11550000000000001</v>
      </c>
      <c r="Q11" s="1051">
        <f>Geod!V36</f>
        <v>0.2</v>
      </c>
      <c r="R11" s="1052">
        <f>IF(OR(P12=0,Q11=0),0,(P12/P11*Q11))</f>
        <v>0.2</v>
      </c>
      <c r="S11" s="1018"/>
      <c r="T11" s="1018"/>
      <c r="U11" s="1"/>
    </row>
    <row r="12" spans="1:21" ht="24" customHeight="1">
      <c r="A12" s="1018"/>
      <c r="B12" s="1018"/>
      <c r="C12" s="1018"/>
      <c r="D12" s="1018"/>
      <c r="E12" s="1018"/>
      <c r="F12" s="1018"/>
      <c r="G12" s="1018"/>
      <c r="H12" s="1018"/>
      <c r="I12" s="46" t="s">
        <v>69</v>
      </c>
      <c r="J12" s="47">
        <f>Geod!I37</f>
        <v>0</v>
      </c>
      <c r="K12" s="47">
        <f>Geod!J37</f>
        <v>0</v>
      </c>
      <c r="L12" s="47">
        <f>Geod!K37</f>
        <v>0</v>
      </c>
      <c r="M12" s="47">
        <f>Geod!L37</f>
        <v>0</v>
      </c>
      <c r="N12" s="47">
        <f>Geod!M37</f>
        <v>0</v>
      </c>
      <c r="O12" s="47">
        <f>Geod!N37</f>
        <v>0.11550000000000001</v>
      </c>
      <c r="P12" s="58">
        <f t="shared" si="4"/>
        <v>0.11550000000000001</v>
      </c>
      <c r="Q12" s="1008"/>
      <c r="R12" s="1008"/>
      <c r="S12" s="1018"/>
      <c r="T12" s="1018"/>
      <c r="U12" s="1"/>
    </row>
    <row r="13" spans="1:21">
      <c r="A13" s="1018"/>
      <c r="B13" s="1018"/>
      <c r="C13" s="1008"/>
      <c r="D13" s="1008"/>
      <c r="E13" s="1008"/>
      <c r="F13" s="1008"/>
      <c r="G13" s="1008"/>
      <c r="H13" s="1008"/>
      <c r="I13" s="51" t="s">
        <v>10</v>
      </c>
      <c r="J13" s="52">
        <f t="shared" ref="J13:P13" si="5">IF(OR(J11=0,J12=0),0,J12/J11)</f>
        <v>0</v>
      </c>
      <c r="K13" s="52">
        <f t="shared" si="5"/>
        <v>0</v>
      </c>
      <c r="L13" s="52">
        <f t="shared" si="5"/>
        <v>0</v>
      </c>
      <c r="M13" s="52">
        <f t="shared" si="5"/>
        <v>0</v>
      </c>
      <c r="N13" s="52">
        <f t="shared" si="5"/>
        <v>0</v>
      </c>
      <c r="O13" s="52">
        <f t="shared" si="5"/>
        <v>1</v>
      </c>
      <c r="P13" s="52">
        <f t="shared" si="5"/>
        <v>1</v>
      </c>
      <c r="Q13" s="51"/>
      <c r="R13" s="51"/>
      <c r="S13" s="1018"/>
      <c r="T13" s="1018"/>
      <c r="U13" s="1"/>
    </row>
    <row r="14" spans="1:21" ht="24" customHeight="1">
      <c r="A14" s="1018"/>
      <c r="B14" s="1018"/>
      <c r="C14" s="1046">
        <v>4</v>
      </c>
      <c r="D14" s="1046" t="str">
        <f>Geod!A48</f>
        <v>Red geodésica activa MAGNA- ECO articulada con la red geodésica GEORED del Servicio Geológico Colombiano</v>
      </c>
      <c r="E14" s="1046" t="str">
        <f>Geod!D48</f>
        <v>Porcentaje</v>
      </c>
      <c r="F14" s="1046">
        <f>Geod!E48</f>
        <v>20</v>
      </c>
      <c r="G14" s="1046" t="str">
        <f>Geod!F48</f>
        <v>Porcentaje de avance en la articulación de las dos redes geodésicas (MAGNA-ECO y GEORED)</v>
      </c>
      <c r="H14" s="1046" t="str">
        <f>Geod!G48</f>
        <v>Resultado</v>
      </c>
      <c r="I14" s="42" t="s">
        <v>68</v>
      </c>
      <c r="J14" s="43">
        <f>Geod!I48</f>
        <v>0</v>
      </c>
      <c r="K14" s="43">
        <f>Geod!J48</f>
        <v>0</v>
      </c>
      <c r="L14" s="43">
        <f>Geod!K48</f>
        <v>0</v>
      </c>
      <c r="M14" s="43">
        <f>Geod!L48</f>
        <v>0</v>
      </c>
      <c r="N14" s="43">
        <f>Geod!M48</f>
        <v>0</v>
      </c>
      <c r="O14" s="43">
        <f>Geod!N48</f>
        <v>4.9500000000000002E-2</v>
      </c>
      <c r="P14" s="57">
        <f t="shared" ref="P14:P15" si="6">SUM(J14:O14)</f>
        <v>4.9500000000000002E-2</v>
      </c>
      <c r="Q14" s="1051">
        <f>Geod!V48</f>
        <v>0.2</v>
      </c>
      <c r="R14" s="1052">
        <f>IF(OR(P15=0,Q14=0),0,(P15/P14*Q14))</f>
        <v>0.2</v>
      </c>
      <c r="S14" s="1018"/>
      <c r="T14" s="1018"/>
      <c r="U14" s="1"/>
    </row>
    <row r="15" spans="1:21" ht="24" customHeight="1">
      <c r="A15" s="1018"/>
      <c r="B15" s="1018"/>
      <c r="C15" s="1018"/>
      <c r="D15" s="1018"/>
      <c r="E15" s="1018"/>
      <c r="F15" s="1018"/>
      <c r="G15" s="1018"/>
      <c r="H15" s="1018"/>
      <c r="I15" s="46" t="s">
        <v>69</v>
      </c>
      <c r="J15" s="47">
        <f>Geod!I49</f>
        <v>0</v>
      </c>
      <c r="K15" s="47">
        <f>Geod!J49</f>
        <v>0</v>
      </c>
      <c r="L15" s="47">
        <f>Geod!K49</f>
        <v>0</v>
      </c>
      <c r="M15" s="47">
        <f>Geod!L49</f>
        <v>0</v>
      </c>
      <c r="N15" s="47">
        <f>Geod!M49</f>
        <v>0</v>
      </c>
      <c r="O15" s="47">
        <f>Geod!N49</f>
        <v>4.9500000000000002E-2</v>
      </c>
      <c r="P15" s="58">
        <f t="shared" si="6"/>
        <v>4.9500000000000002E-2</v>
      </c>
      <c r="Q15" s="1008"/>
      <c r="R15" s="1008"/>
      <c r="S15" s="1018"/>
      <c r="T15" s="1018"/>
      <c r="U15" s="1"/>
    </row>
    <row r="16" spans="1:21">
      <c r="A16" s="1018"/>
      <c r="B16" s="1018"/>
      <c r="C16" s="1008"/>
      <c r="D16" s="1008"/>
      <c r="E16" s="1008"/>
      <c r="F16" s="1008"/>
      <c r="G16" s="1008"/>
      <c r="H16" s="1008"/>
      <c r="I16" s="51" t="s">
        <v>10</v>
      </c>
      <c r="J16" s="52">
        <f t="shared" ref="J16:P16" si="7">IF(OR(J14=0,J15=0),0,J15/J14)</f>
        <v>0</v>
      </c>
      <c r="K16" s="52">
        <f t="shared" si="7"/>
        <v>0</v>
      </c>
      <c r="L16" s="52">
        <f t="shared" si="7"/>
        <v>0</v>
      </c>
      <c r="M16" s="52">
        <f t="shared" si="7"/>
        <v>0</v>
      </c>
      <c r="N16" s="52">
        <f t="shared" si="7"/>
        <v>0</v>
      </c>
      <c r="O16" s="52">
        <f t="shared" si="7"/>
        <v>1</v>
      </c>
      <c r="P16" s="52">
        <f t="shared" si="7"/>
        <v>1</v>
      </c>
      <c r="Q16" s="51"/>
      <c r="R16" s="51"/>
      <c r="S16" s="1018"/>
      <c r="T16" s="1018"/>
      <c r="U16" s="1"/>
    </row>
    <row r="17" spans="1:21" ht="19.5" customHeight="1">
      <c r="A17" s="1018"/>
      <c r="B17" s="1018"/>
      <c r="C17" s="1046">
        <v>5</v>
      </c>
      <c r="D17" s="1046" t="str">
        <f>Geod!A66</f>
        <v>Proyecto observatorio geodésico, geomagnético y gravimétrico de la Isla Santuario de Fúquene</v>
      </c>
      <c r="E17" s="1046" t="str">
        <f>Geod!D66</f>
        <v>Porcentaje</v>
      </c>
      <c r="F17" s="1046">
        <f>Geod!E66</f>
        <v>100</v>
      </c>
      <c r="G17" s="1046" t="str">
        <f>Geod!F66</f>
        <v>Porcentaje de avance del proyecto observatorio geodésico, geomagnético y gravimétrico de la Isla Santuario de Fúquene</v>
      </c>
      <c r="H17" s="1046" t="str">
        <f>Geod!G66</f>
        <v>Producto</v>
      </c>
      <c r="I17" s="42" t="s">
        <v>68</v>
      </c>
      <c r="J17" s="43">
        <f>Geod!I66</f>
        <v>0</v>
      </c>
      <c r="K17" s="43">
        <f>Geod!J66</f>
        <v>0</v>
      </c>
      <c r="L17" s="43">
        <f>Geod!K66</f>
        <v>0</v>
      </c>
      <c r="M17" s="43">
        <f>Geod!L66</f>
        <v>0</v>
      </c>
      <c r="N17" s="43">
        <f>Geod!M66</f>
        <v>0</v>
      </c>
      <c r="O17" s="43">
        <f>Geod!N66</f>
        <v>0.75</v>
      </c>
      <c r="P17" s="57">
        <f t="shared" ref="P17:P18" si="8">SUM(J17:O17)</f>
        <v>0.75</v>
      </c>
      <c r="Q17" s="1051">
        <f>Geod!V66</f>
        <v>0.2</v>
      </c>
      <c r="R17" s="1052">
        <f>IF(OR(P18=0,Q17=0),0,(P18/P17*Q17))</f>
        <v>0.2</v>
      </c>
      <c r="S17" s="1018"/>
      <c r="T17" s="1018"/>
      <c r="U17" s="1"/>
    </row>
    <row r="18" spans="1:21" ht="19.5" customHeight="1">
      <c r="A18" s="1018"/>
      <c r="B18" s="1018"/>
      <c r="C18" s="1018"/>
      <c r="D18" s="1018"/>
      <c r="E18" s="1018"/>
      <c r="F18" s="1018"/>
      <c r="G18" s="1018"/>
      <c r="H18" s="1018"/>
      <c r="I18" s="46" t="s">
        <v>69</v>
      </c>
      <c r="J18" s="47">
        <f>Geod!I67</f>
        <v>0</v>
      </c>
      <c r="K18" s="47">
        <f>Geod!J67</f>
        <v>0</v>
      </c>
      <c r="L18" s="47">
        <f>Geod!K67</f>
        <v>0</v>
      </c>
      <c r="M18" s="47">
        <f>Geod!L67</f>
        <v>0</v>
      </c>
      <c r="N18" s="47">
        <f>Geod!M67</f>
        <v>0</v>
      </c>
      <c r="O18" s="47">
        <f>Geod!N67</f>
        <v>0.75</v>
      </c>
      <c r="P18" s="58">
        <f t="shared" si="8"/>
        <v>0.75</v>
      </c>
      <c r="Q18" s="1008"/>
      <c r="R18" s="1008"/>
      <c r="S18" s="1018"/>
      <c r="T18" s="1018"/>
      <c r="U18" s="1"/>
    </row>
    <row r="19" spans="1:21">
      <c r="A19" s="1008"/>
      <c r="B19" s="1008"/>
      <c r="C19" s="1008"/>
      <c r="D19" s="1008"/>
      <c r="E19" s="1008"/>
      <c r="F19" s="1008"/>
      <c r="G19" s="1008"/>
      <c r="H19" s="1008"/>
      <c r="I19" s="51" t="s">
        <v>10</v>
      </c>
      <c r="J19" s="52">
        <f t="shared" ref="J19:P19" si="9">IF(OR(J17=0,J18=0),0,J18/J17)</f>
        <v>0</v>
      </c>
      <c r="K19" s="52">
        <f t="shared" si="9"/>
        <v>0</v>
      </c>
      <c r="L19" s="52">
        <f t="shared" si="9"/>
        <v>0</v>
      </c>
      <c r="M19" s="52">
        <f t="shared" si="9"/>
        <v>0</v>
      </c>
      <c r="N19" s="52">
        <f t="shared" si="9"/>
        <v>0</v>
      </c>
      <c r="O19" s="52">
        <f t="shared" si="9"/>
        <v>1</v>
      </c>
      <c r="P19" s="52">
        <f t="shared" si="9"/>
        <v>1</v>
      </c>
      <c r="Q19" s="51"/>
      <c r="R19" s="51"/>
      <c r="S19" s="1008"/>
      <c r="T19" s="1008"/>
      <c r="U19" s="1"/>
    </row>
    <row r="20" spans="1:21" ht="21" customHeight="1">
      <c r="A20" s="35" t="s">
        <v>1</v>
      </c>
      <c r="B20" s="36" t="s">
        <v>52</v>
      </c>
      <c r="C20" s="35"/>
      <c r="D20" s="35" t="s">
        <v>2</v>
      </c>
      <c r="E20" s="35" t="s">
        <v>3</v>
      </c>
      <c r="F20" s="35" t="s">
        <v>4</v>
      </c>
      <c r="G20" s="35" t="s">
        <v>5</v>
      </c>
      <c r="H20" s="37" t="s">
        <v>6</v>
      </c>
      <c r="I20" s="35" t="s">
        <v>53</v>
      </c>
      <c r="J20" s="35" t="s">
        <v>54</v>
      </c>
      <c r="K20" s="35" t="s">
        <v>55</v>
      </c>
      <c r="L20" s="35" t="s">
        <v>56</v>
      </c>
      <c r="M20" s="35" t="s">
        <v>57</v>
      </c>
      <c r="N20" s="35" t="s">
        <v>58</v>
      </c>
      <c r="O20" s="35" t="s">
        <v>59</v>
      </c>
      <c r="P20" s="35" t="s">
        <v>66</v>
      </c>
      <c r="Q20" s="38" t="s">
        <v>52</v>
      </c>
      <c r="R20" s="39" t="s">
        <v>44</v>
      </c>
      <c r="S20" s="40" t="s">
        <v>45</v>
      </c>
      <c r="T20" s="41" t="s">
        <v>67</v>
      </c>
      <c r="U20" s="1"/>
    </row>
    <row r="21" spans="1:21">
      <c r="A21" s="1062" t="str">
        <f>Cartg!D4</f>
        <v>GESTIÓN CARTOGRÁFICA</v>
      </c>
      <c r="B21" s="1063">
        <f>Cartg!W4</f>
        <v>5.9799999999999999E-2</v>
      </c>
      <c r="C21" s="1046">
        <v>6</v>
      </c>
      <c r="D21" s="1046" t="str">
        <f>Cartg!A12</f>
        <v>Servicio de información del Banco Nacional de Imágenes</v>
      </c>
      <c r="E21" s="1046" t="str">
        <f>Cartg!D12</f>
        <v>Número</v>
      </c>
      <c r="F21" s="1050">
        <f>Cartg!E12</f>
        <v>80000</v>
      </c>
      <c r="G21" s="1046" t="str">
        <f>Cartg!F12</f>
        <v>Imágenes y/o productos cartográficos dispuestos por el BNI</v>
      </c>
      <c r="H21" s="1046" t="str">
        <f>Cartg!G12</f>
        <v>Eficiencia</v>
      </c>
      <c r="I21" s="42" t="s">
        <v>68</v>
      </c>
      <c r="J21" s="59">
        <f>Cartg!I12</f>
        <v>0</v>
      </c>
      <c r="K21" s="59">
        <f>Cartg!J12</f>
        <v>4000</v>
      </c>
      <c r="L21" s="59">
        <f>Cartg!K12</f>
        <v>8000</v>
      </c>
      <c r="M21" s="59">
        <f>Cartg!L12</f>
        <v>8000</v>
      </c>
      <c r="N21" s="59">
        <f>Cartg!M12</f>
        <v>8000</v>
      </c>
      <c r="O21" s="59">
        <f>Cartg!N12</f>
        <v>8000</v>
      </c>
      <c r="P21" s="60">
        <f t="shared" ref="P21:P22" si="10">SUM(J21:O21)</f>
        <v>36000</v>
      </c>
      <c r="Q21" s="1051">
        <f>Cartg!V12</f>
        <v>0.1</v>
      </c>
      <c r="R21" s="1052">
        <f>IF(OR(P22=0,Q21=0),0,(P22/P21*Q21))</f>
        <v>8.8825000000000001E-2</v>
      </c>
      <c r="S21" s="1054">
        <f>R21+R24+R27+R30+R33</f>
        <v>0.89163288505698102</v>
      </c>
      <c r="T21" s="1055">
        <f>S21*B21</f>
        <v>5.3319646526407465E-2</v>
      </c>
      <c r="U21" s="1"/>
    </row>
    <row r="22" spans="1:21">
      <c r="A22" s="1018"/>
      <c r="B22" s="1018"/>
      <c r="C22" s="1018"/>
      <c r="D22" s="1018"/>
      <c r="E22" s="1018"/>
      <c r="F22" s="1018"/>
      <c r="G22" s="1018"/>
      <c r="H22" s="1018"/>
      <c r="I22" s="46" t="s">
        <v>69</v>
      </c>
      <c r="J22" s="61">
        <f>Cartg!I13</f>
        <v>0</v>
      </c>
      <c r="K22" s="61">
        <f>Cartg!J13</f>
        <v>0</v>
      </c>
      <c r="L22" s="61">
        <f>Cartg!K13</f>
        <v>5777</v>
      </c>
      <c r="M22" s="61">
        <f>Cartg!L13</f>
        <v>9608</v>
      </c>
      <c r="N22" s="61">
        <f>Cartg!M13</f>
        <v>2702</v>
      </c>
      <c r="O22" s="61">
        <f>Cartg!N13</f>
        <v>13890</v>
      </c>
      <c r="P22" s="62">
        <f t="shared" si="10"/>
        <v>31977</v>
      </c>
      <c r="Q22" s="1008"/>
      <c r="R22" s="1008"/>
      <c r="S22" s="1018"/>
      <c r="T22" s="1018"/>
      <c r="U22" s="1"/>
    </row>
    <row r="23" spans="1:21">
      <c r="A23" s="1018"/>
      <c r="B23" s="1018"/>
      <c r="C23" s="1008"/>
      <c r="D23" s="1008"/>
      <c r="E23" s="1008"/>
      <c r="F23" s="1008"/>
      <c r="G23" s="1008"/>
      <c r="H23" s="1008"/>
      <c r="I23" s="51" t="s">
        <v>10</v>
      </c>
      <c r="J23" s="52">
        <f t="shared" ref="J23:P23" si="11">IF(OR(J21=0,J22=0),0,J22/J21)</f>
        <v>0</v>
      </c>
      <c r="K23" s="52">
        <f t="shared" si="11"/>
        <v>0</v>
      </c>
      <c r="L23" s="52">
        <f t="shared" si="11"/>
        <v>0.72212500000000002</v>
      </c>
      <c r="M23" s="52">
        <f t="shared" si="11"/>
        <v>1.2010000000000001</v>
      </c>
      <c r="N23" s="52">
        <f t="shared" si="11"/>
        <v>0.33774999999999999</v>
      </c>
      <c r="O23" s="52">
        <f t="shared" si="11"/>
        <v>1.7362500000000001</v>
      </c>
      <c r="P23" s="52">
        <f t="shared" si="11"/>
        <v>0.88824999999999998</v>
      </c>
      <c r="Q23" s="51"/>
      <c r="R23" s="51"/>
      <c r="S23" s="1018"/>
      <c r="T23" s="1018"/>
      <c r="U23" s="1"/>
    </row>
    <row r="24" spans="1:21">
      <c r="A24" s="1018"/>
      <c r="B24" s="1018"/>
      <c r="C24" s="1046">
        <v>7</v>
      </c>
      <c r="D24" s="1046" t="str">
        <f>Cartg!A20</f>
        <v>Servicio de información cartográfico</v>
      </c>
      <c r="E24" s="1046" t="str">
        <f>Cartg!D20</f>
        <v>Número</v>
      </c>
      <c r="F24" s="1050">
        <f>Cartg!E20</f>
        <v>11156853</v>
      </c>
      <c r="G24" s="1046" t="str">
        <f>Cartg!F20</f>
        <v>Hectareas publicadas de información  cartográfica</v>
      </c>
      <c r="H24" s="1046" t="str">
        <f>Cartg!G20</f>
        <v>Eficiencia</v>
      </c>
      <c r="I24" s="42" t="s">
        <v>68</v>
      </c>
      <c r="J24" s="59">
        <f>Cartg!I20</f>
        <v>0</v>
      </c>
      <c r="K24" s="59">
        <f>Cartg!J20</f>
        <v>0</v>
      </c>
      <c r="L24" s="59">
        <f>Cartg!K20</f>
        <v>0</v>
      </c>
      <c r="M24" s="59">
        <f>Cartg!L20</f>
        <v>0</v>
      </c>
      <c r="N24" s="59">
        <f>Cartg!M20</f>
        <v>0</v>
      </c>
      <c r="O24" s="59">
        <f>Cartg!N20</f>
        <v>0</v>
      </c>
      <c r="P24" s="60">
        <f t="shared" ref="P24:P25" si="12">SUM(J24:O24)</f>
        <v>0</v>
      </c>
      <c r="Q24" s="1051">
        <f>Cartg!V20</f>
        <v>0.1</v>
      </c>
      <c r="R24" s="1052">
        <f>IF(OR(P25=0,Q24=0),0,(P25/P24*Q24))</f>
        <v>0</v>
      </c>
      <c r="S24" s="1018"/>
      <c r="T24" s="1018"/>
      <c r="U24" s="1"/>
    </row>
    <row r="25" spans="1:21">
      <c r="A25" s="1018"/>
      <c r="B25" s="1018"/>
      <c r="C25" s="1018"/>
      <c r="D25" s="1018"/>
      <c r="E25" s="1018"/>
      <c r="F25" s="1018"/>
      <c r="G25" s="1018"/>
      <c r="H25" s="1018"/>
      <c r="I25" s="46" t="s">
        <v>69</v>
      </c>
      <c r="J25" s="61">
        <f>Cartg!I21</f>
        <v>0</v>
      </c>
      <c r="K25" s="61">
        <f>Cartg!J21</f>
        <v>0</v>
      </c>
      <c r="L25" s="61">
        <f>Cartg!K21</f>
        <v>0</v>
      </c>
      <c r="M25" s="61">
        <f>Cartg!L21</f>
        <v>0</v>
      </c>
      <c r="N25" s="61">
        <f>Cartg!M21</f>
        <v>0</v>
      </c>
      <c r="O25" s="61">
        <f>Cartg!N21</f>
        <v>0</v>
      </c>
      <c r="P25" s="62">
        <f t="shared" si="12"/>
        <v>0</v>
      </c>
      <c r="Q25" s="1008"/>
      <c r="R25" s="1008"/>
      <c r="S25" s="1018"/>
      <c r="T25" s="1018"/>
      <c r="U25" s="1"/>
    </row>
    <row r="26" spans="1:21">
      <c r="A26" s="1018"/>
      <c r="B26" s="1018"/>
      <c r="C26" s="1008"/>
      <c r="D26" s="1008"/>
      <c r="E26" s="1008"/>
      <c r="F26" s="1008"/>
      <c r="G26" s="1008"/>
      <c r="H26" s="1008"/>
      <c r="I26" s="51" t="s">
        <v>10</v>
      </c>
      <c r="J26" s="52">
        <f t="shared" ref="J26:P26" si="13">IF(OR(J24=0,J25=0),0,J25/J24)</f>
        <v>0</v>
      </c>
      <c r="K26" s="52">
        <f t="shared" si="13"/>
        <v>0</v>
      </c>
      <c r="L26" s="52">
        <f t="shared" si="13"/>
        <v>0</v>
      </c>
      <c r="M26" s="52">
        <f t="shared" si="13"/>
        <v>0</v>
      </c>
      <c r="N26" s="52">
        <f t="shared" si="13"/>
        <v>0</v>
      </c>
      <c r="O26" s="52">
        <f t="shared" si="13"/>
        <v>0</v>
      </c>
      <c r="P26" s="52">
        <f t="shared" si="13"/>
        <v>0</v>
      </c>
      <c r="Q26" s="51"/>
      <c r="R26" s="51"/>
      <c r="S26" s="1018"/>
      <c r="T26" s="1018"/>
      <c r="U26" s="1"/>
    </row>
    <row r="27" spans="1:21">
      <c r="A27" s="1018"/>
      <c r="B27" s="1018"/>
      <c r="C27" s="1046">
        <v>8</v>
      </c>
      <c r="D27" s="1046" t="str">
        <f>Cartg!A26</f>
        <v>Productos de cartografía básica generados o actualizados</v>
      </c>
      <c r="E27" s="1046" t="str">
        <f>Cartg!D26</f>
        <v>Hectareas</v>
      </c>
      <c r="F27" s="1050">
        <f>Cartg!E26</f>
        <v>12248771</v>
      </c>
      <c r="G27" s="1046" t="str">
        <f>Cartg!F26</f>
        <v>Área de cartografía generada o actualizada</v>
      </c>
      <c r="H27" s="1046" t="str">
        <f>Cartg!G26</f>
        <v>Eficacia</v>
      </c>
      <c r="I27" s="42" t="s">
        <v>68</v>
      </c>
      <c r="J27" s="59">
        <f>Cartg!I26</f>
        <v>0</v>
      </c>
      <c r="K27" s="59">
        <f>Cartg!J26</f>
        <v>0</v>
      </c>
      <c r="L27" s="59">
        <f>Cartg!K26</f>
        <v>568200</v>
      </c>
      <c r="M27" s="59">
        <f>Cartg!L26</f>
        <v>0</v>
      </c>
      <c r="N27" s="59">
        <f>Cartg!M26</f>
        <v>0</v>
      </c>
      <c r="O27" s="59">
        <f>Cartg!N26</f>
        <v>2222705.5</v>
      </c>
      <c r="P27" s="60">
        <f t="shared" ref="P27:P28" si="14">SUM(J27:O27)</f>
        <v>2790905.5</v>
      </c>
      <c r="Q27" s="1051">
        <f>Cartg!V26</f>
        <v>0.4</v>
      </c>
      <c r="R27" s="1052">
        <f>IF(OR(P28=0,Q27=0),0,(P28/P27*Q27))</f>
        <v>0.40280788505698101</v>
      </c>
      <c r="S27" s="1018"/>
      <c r="T27" s="1018"/>
      <c r="U27" s="1"/>
    </row>
    <row r="28" spans="1:21">
      <c r="A28" s="1018"/>
      <c r="B28" s="1018"/>
      <c r="C28" s="1018"/>
      <c r="D28" s="1018"/>
      <c r="E28" s="1018"/>
      <c r="F28" s="1018"/>
      <c r="G28" s="1018"/>
      <c r="H28" s="1018"/>
      <c r="I28" s="46" t="s">
        <v>69</v>
      </c>
      <c r="J28" s="61">
        <f>Cartg!I27</f>
        <v>0</v>
      </c>
      <c r="K28" s="61">
        <f>Cartg!J27</f>
        <v>0</v>
      </c>
      <c r="L28" s="61">
        <f>Cartg!K27</f>
        <v>539436</v>
      </c>
      <c r="M28" s="61">
        <f>Cartg!L27</f>
        <v>0</v>
      </c>
      <c r="N28" s="61">
        <f>Cartg!M27</f>
        <v>0</v>
      </c>
      <c r="O28" s="61">
        <f>Cartg!N27</f>
        <v>2271060.8546222402</v>
      </c>
      <c r="P28" s="62">
        <f t="shared" si="14"/>
        <v>2810496.8546222402</v>
      </c>
      <c r="Q28" s="1008"/>
      <c r="R28" s="1008"/>
      <c r="S28" s="1018"/>
      <c r="T28" s="1018"/>
      <c r="U28" s="1"/>
    </row>
    <row r="29" spans="1:21">
      <c r="A29" s="1018"/>
      <c r="B29" s="1018"/>
      <c r="C29" s="1008"/>
      <c r="D29" s="1008"/>
      <c r="E29" s="1008"/>
      <c r="F29" s="1008"/>
      <c r="G29" s="1008"/>
      <c r="H29" s="1008"/>
      <c r="I29" s="51" t="s">
        <v>10</v>
      </c>
      <c r="J29" s="52">
        <f t="shared" ref="J29:P29" si="15">IF(OR(J27=0,J28=0),0,J28/J27)</f>
        <v>0</v>
      </c>
      <c r="K29" s="52">
        <f t="shared" si="15"/>
        <v>0</v>
      </c>
      <c r="L29" s="52">
        <f t="shared" si="15"/>
        <v>0.94937697993664205</v>
      </c>
      <c r="M29" s="52">
        <f t="shared" si="15"/>
        <v>0</v>
      </c>
      <c r="N29" s="52">
        <f t="shared" si="15"/>
        <v>0</v>
      </c>
      <c r="O29" s="52">
        <f t="shared" si="15"/>
        <v>1.0217551783725916</v>
      </c>
      <c r="P29" s="52">
        <f t="shared" si="15"/>
        <v>1.0070197126424525</v>
      </c>
      <c r="Q29" s="51"/>
      <c r="R29" s="51"/>
      <c r="S29" s="1018"/>
      <c r="T29" s="1018"/>
      <c r="U29" s="1"/>
    </row>
    <row r="30" spans="1:21" ht="21.75" customHeight="1">
      <c r="A30" s="1018"/>
      <c r="B30" s="1018"/>
      <c r="C30" s="1046">
        <v>9</v>
      </c>
      <c r="D30" s="1046" t="str">
        <f>Cartg!A36</f>
        <v>Documentos de investigación e innovación cartografíca</v>
      </c>
      <c r="E30" s="1046" t="str">
        <f>Cartg!D36</f>
        <v>Porcentaje</v>
      </c>
      <c r="F30" s="1047">
        <f>Cartg!E36</f>
        <v>1</v>
      </c>
      <c r="G30" s="1046" t="str">
        <f>Cartg!F36</f>
        <v>Porcentaje de avance en la elaboración de documentos de investigación e innovación tecnologica en cartografía</v>
      </c>
      <c r="H30" s="1046" t="str">
        <f>Cartg!G36</f>
        <v>Eficacia</v>
      </c>
      <c r="I30" s="42" t="s">
        <v>68</v>
      </c>
      <c r="J30" s="59">
        <f>Cartg!I36</f>
        <v>0</v>
      </c>
      <c r="K30" s="43">
        <f>Cartg!J36</f>
        <v>0</v>
      </c>
      <c r="L30" s="43">
        <f>Cartg!K36</f>
        <v>0.01</v>
      </c>
      <c r="M30" s="43">
        <f>Cartg!L36</f>
        <v>0.01</v>
      </c>
      <c r="N30" s="43">
        <f>Cartg!M36</f>
        <v>0.02</v>
      </c>
      <c r="O30" s="43">
        <f>Cartg!N36</f>
        <v>0.40100000000000002</v>
      </c>
      <c r="P30" s="57">
        <f t="shared" ref="P30:P31" si="16">SUM(J30:O30)</f>
        <v>0.441</v>
      </c>
      <c r="Q30" s="1051">
        <f>Cartg!V36</f>
        <v>0.2</v>
      </c>
      <c r="R30" s="1052">
        <f>IF(OR(P31=0,Q30=0),0,(P31/P30*Q30))</f>
        <v>0.2</v>
      </c>
      <c r="S30" s="1018"/>
      <c r="T30" s="1018"/>
      <c r="U30" s="1"/>
    </row>
    <row r="31" spans="1:21" ht="21.75" customHeight="1">
      <c r="A31" s="1018"/>
      <c r="B31" s="1018"/>
      <c r="C31" s="1018"/>
      <c r="D31" s="1018"/>
      <c r="E31" s="1018"/>
      <c r="F31" s="1018"/>
      <c r="G31" s="1018"/>
      <c r="H31" s="1018"/>
      <c r="I31" s="46" t="s">
        <v>69</v>
      </c>
      <c r="J31" s="61">
        <f>Cartg!I37</f>
        <v>0</v>
      </c>
      <c r="K31" s="47">
        <f>Cartg!J37</f>
        <v>0</v>
      </c>
      <c r="L31" s="47">
        <f>Cartg!K37</f>
        <v>0.01</v>
      </c>
      <c r="M31" s="47">
        <f>Cartg!L37</f>
        <v>0.01</v>
      </c>
      <c r="N31" s="47">
        <f>Cartg!M37</f>
        <v>0.02</v>
      </c>
      <c r="O31" s="47">
        <f>Cartg!N37</f>
        <v>0.40100000000000002</v>
      </c>
      <c r="P31" s="58">
        <f t="shared" si="16"/>
        <v>0.441</v>
      </c>
      <c r="Q31" s="1008"/>
      <c r="R31" s="1008"/>
      <c r="S31" s="1018"/>
      <c r="T31" s="1018"/>
      <c r="U31" s="1"/>
    </row>
    <row r="32" spans="1:21">
      <c r="A32" s="1018"/>
      <c r="B32" s="1018"/>
      <c r="C32" s="1008"/>
      <c r="D32" s="1008"/>
      <c r="E32" s="1008"/>
      <c r="F32" s="1008"/>
      <c r="G32" s="1008"/>
      <c r="H32" s="1008"/>
      <c r="I32" s="51" t="s">
        <v>10</v>
      </c>
      <c r="J32" s="52">
        <f t="shared" ref="J32:P32" si="17">IF(OR(J30=0,J31=0),0,J31/J30)</f>
        <v>0</v>
      </c>
      <c r="K32" s="52">
        <f t="shared" si="17"/>
        <v>0</v>
      </c>
      <c r="L32" s="52">
        <f t="shared" si="17"/>
        <v>1</v>
      </c>
      <c r="M32" s="52">
        <f t="shared" si="17"/>
        <v>1</v>
      </c>
      <c r="N32" s="52">
        <f t="shared" si="17"/>
        <v>1</v>
      </c>
      <c r="O32" s="52">
        <f t="shared" si="17"/>
        <v>1</v>
      </c>
      <c r="P32" s="52">
        <f t="shared" si="17"/>
        <v>1</v>
      </c>
      <c r="Q32" s="51"/>
      <c r="R32" s="51"/>
      <c r="S32" s="1018"/>
      <c r="T32" s="1018"/>
      <c r="U32" s="1"/>
    </row>
    <row r="33" spans="1:21">
      <c r="A33" s="1018"/>
      <c r="B33" s="1018"/>
      <c r="C33" s="1046">
        <v>10</v>
      </c>
      <c r="D33" s="1046" t="str">
        <f>Cartg!A58</f>
        <v>Productos cartográficos validados</v>
      </c>
      <c r="E33" s="1046" t="str">
        <f>Cartg!D58</f>
        <v>Porcentaje</v>
      </c>
      <c r="F33" s="1053">
        <f>Cartg!E58</f>
        <v>1</v>
      </c>
      <c r="G33" s="1046" t="str">
        <f>Cartg!F58</f>
        <v>Porcentaje de Productos cartográficos validados respecto a las validaciones solicitadas</v>
      </c>
      <c r="H33" s="1046" t="str">
        <f>Cartg!G58</f>
        <v>Eficiencia</v>
      </c>
      <c r="I33" s="42" t="s">
        <v>68</v>
      </c>
      <c r="J33" s="43">
        <f>Cartg!I58</f>
        <v>0</v>
      </c>
      <c r="K33" s="43">
        <f>Cartg!J58</f>
        <v>0</v>
      </c>
      <c r="L33" s="43">
        <f>Cartg!K58</f>
        <v>0</v>
      </c>
      <c r="M33" s="43">
        <f>Cartg!L58</f>
        <v>0</v>
      </c>
      <c r="N33" s="43">
        <f>Cartg!M58</f>
        <v>0</v>
      </c>
      <c r="O33" s="43">
        <f>Cartg!N58</f>
        <v>0.2</v>
      </c>
      <c r="P33" s="57">
        <f t="shared" ref="P33:P34" si="18">SUM(J33:O33)</f>
        <v>0.2</v>
      </c>
      <c r="Q33" s="1051">
        <f>Cartg!V58</f>
        <v>0.2</v>
      </c>
      <c r="R33" s="1052">
        <f>IF(OR(P34=0,Q33=0),0,(P34/P33*Q33))</f>
        <v>0.2</v>
      </c>
      <c r="S33" s="1018"/>
      <c r="T33" s="1018"/>
      <c r="U33" s="1"/>
    </row>
    <row r="34" spans="1:21">
      <c r="A34" s="1018"/>
      <c r="B34" s="1018"/>
      <c r="C34" s="1018"/>
      <c r="D34" s="1018"/>
      <c r="E34" s="1018"/>
      <c r="F34" s="1018"/>
      <c r="G34" s="1018"/>
      <c r="H34" s="1018"/>
      <c r="I34" s="46" t="s">
        <v>69</v>
      </c>
      <c r="J34" s="47">
        <f>Cartg!I59</f>
        <v>0</v>
      </c>
      <c r="K34" s="47">
        <f>Cartg!J59</f>
        <v>0</v>
      </c>
      <c r="L34" s="47">
        <f>Cartg!K59</f>
        <v>0</v>
      </c>
      <c r="M34" s="47">
        <f>Cartg!L59</f>
        <v>0</v>
      </c>
      <c r="N34" s="47">
        <f>Cartg!M59</f>
        <v>0</v>
      </c>
      <c r="O34" s="47">
        <f>Cartg!N59</f>
        <v>0.2</v>
      </c>
      <c r="P34" s="58">
        <f t="shared" si="18"/>
        <v>0.2</v>
      </c>
      <c r="Q34" s="1008"/>
      <c r="R34" s="1008"/>
      <c r="S34" s="1018"/>
      <c r="T34" s="1018"/>
      <c r="U34" s="1"/>
    </row>
    <row r="35" spans="1:21">
      <c r="A35" s="1008"/>
      <c r="B35" s="1008"/>
      <c r="C35" s="1008"/>
      <c r="D35" s="1008"/>
      <c r="E35" s="1008"/>
      <c r="F35" s="1008"/>
      <c r="G35" s="1008"/>
      <c r="H35" s="1008"/>
      <c r="I35" s="51" t="s">
        <v>10</v>
      </c>
      <c r="J35" s="52">
        <f t="shared" ref="J35:P35" si="19">IF(OR(J33=0,J34=0),0,J34/J33)</f>
        <v>0</v>
      </c>
      <c r="K35" s="52">
        <f t="shared" si="19"/>
        <v>0</v>
      </c>
      <c r="L35" s="52">
        <f t="shared" si="19"/>
        <v>0</v>
      </c>
      <c r="M35" s="52">
        <f t="shared" si="19"/>
        <v>0</v>
      </c>
      <c r="N35" s="52">
        <f t="shared" si="19"/>
        <v>0</v>
      </c>
      <c r="O35" s="52">
        <f t="shared" si="19"/>
        <v>1</v>
      </c>
      <c r="P35" s="52">
        <f t="shared" si="19"/>
        <v>1</v>
      </c>
      <c r="Q35" s="51"/>
      <c r="R35" s="51"/>
      <c r="S35" s="1008"/>
      <c r="T35" s="1008"/>
      <c r="U35" s="1"/>
    </row>
    <row r="36" spans="1:21" ht="21.75" customHeight="1">
      <c r="A36" s="35" t="s">
        <v>1</v>
      </c>
      <c r="B36" s="36" t="s">
        <v>52</v>
      </c>
      <c r="C36" s="35"/>
      <c r="D36" s="35" t="s">
        <v>2</v>
      </c>
      <c r="E36" s="35" t="s">
        <v>3</v>
      </c>
      <c r="F36" s="35" t="s">
        <v>4</v>
      </c>
      <c r="G36" s="35" t="s">
        <v>5</v>
      </c>
      <c r="H36" s="37" t="s">
        <v>6</v>
      </c>
      <c r="I36" s="35" t="s">
        <v>53</v>
      </c>
      <c r="J36" s="35" t="s">
        <v>54</v>
      </c>
      <c r="K36" s="35" t="s">
        <v>55</v>
      </c>
      <c r="L36" s="35" t="s">
        <v>56</v>
      </c>
      <c r="M36" s="35" t="s">
        <v>57</v>
      </c>
      <c r="N36" s="35" t="s">
        <v>58</v>
      </c>
      <c r="O36" s="35" t="s">
        <v>59</v>
      </c>
      <c r="P36" s="35" t="s">
        <v>66</v>
      </c>
      <c r="Q36" s="38" t="s">
        <v>52</v>
      </c>
      <c r="R36" s="39" t="s">
        <v>44</v>
      </c>
      <c r="S36" s="40" t="s">
        <v>45</v>
      </c>
      <c r="T36" s="41" t="s">
        <v>67</v>
      </c>
      <c r="U36" s="1"/>
    </row>
    <row r="37" spans="1:21" ht="15" customHeight="1">
      <c r="A37" s="1062" t="str">
        <f>Geog!D4</f>
        <v>GESTIÓN GEOGRÁFICA</v>
      </c>
      <c r="B37" s="1063">
        <f>Geog!W4</f>
        <v>5.7500000000000002E-2</v>
      </c>
      <c r="C37" s="1046">
        <v>11</v>
      </c>
      <c r="D37" s="1046" t="str">
        <f>Geog!A12</f>
        <v>Documentos de estudios técnicos sobre geografía</v>
      </c>
      <c r="E37" s="1046" t="str">
        <f>Geog!D12</f>
        <v>Numero</v>
      </c>
      <c r="F37" s="1046">
        <f>Geog!E12</f>
        <v>4</v>
      </c>
      <c r="G37" s="1046" t="str">
        <f>Geog!F12</f>
        <v>Documentos de estudios técnicos sobre geografía elaborados</v>
      </c>
      <c r="H37" s="1046" t="str">
        <f>Geog!G12</f>
        <v>EFICACIA</v>
      </c>
      <c r="I37" s="42" t="s">
        <v>68</v>
      </c>
      <c r="J37" s="59">
        <f>Geog!I12</f>
        <v>0</v>
      </c>
      <c r="K37" s="59">
        <f>Geog!J12</f>
        <v>0.05</v>
      </c>
      <c r="L37" s="59">
        <f>Geog!K12</f>
        <v>0.25</v>
      </c>
      <c r="M37" s="59">
        <f>Geog!L12</f>
        <v>0.45</v>
      </c>
      <c r="N37" s="59">
        <f>Geog!M12</f>
        <v>0.6</v>
      </c>
      <c r="O37" s="59">
        <f>Geog!N12</f>
        <v>0.4</v>
      </c>
      <c r="P37" s="60">
        <f t="shared" ref="P37:P38" si="20">SUM(J37:O37)</f>
        <v>1.75</v>
      </c>
      <c r="Q37" s="1051">
        <f>Geog!V12</f>
        <v>0.1</v>
      </c>
      <c r="R37" s="1052">
        <f>IF(OR(P38=0,Q37=0),0,(P38/P37*Q37))</f>
        <v>0.1</v>
      </c>
      <c r="S37" s="1054">
        <f>+R55+R52+R49+R46+R43+R40+R37</f>
        <v>0.93069063386944173</v>
      </c>
      <c r="T37" s="1055">
        <f>S37*B37</f>
        <v>5.3514711447492903E-2</v>
      </c>
      <c r="U37" s="1"/>
    </row>
    <row r="38" spans="1:21">
      <c r="A38" s="1018"/>
      <c r="B38" s="1018"/>
      <c r="C38" s="1018"/>
      <c r="D38" s="1018"/>
      <c r="E38" s="1018"/>
      <c r="F38" s="1018"/>
      <c r="G38" s="1018"/>
      <c r="H38" s="1018"/>
      <c r="I38" s="46" t="s">
        <v>69</v>
      </c>
      <c r="J38" s="61">
        <f>Geog!I13</f>
        <v>0</v>
      </c>
      <c r="K38" s="61">
        <f>Geog!J13</f>
        <v>0.05</v>
      </c>
      <c r="L38" s="61">
        <f>Geog!K13</f>
        <v>0.25</v>
      </c>
      <c r="M38" s="61">
        <f>Geog!L13</f>
        <v>0.45</v>
      </c>
      <c r="N38" s="61">
        <f>Geog!M13</f>
        <v>0.6</v>
      </c>
      <c r="O38" s="61">
        <f>Geog!N13</f>
        <v>0.4</v>
      </c>
      <c r="P38" s="62">
        <f t="shared" si="20"/>
        <v>1.75</v>
      </c>
      <c r="Q38" s="1008"/>
      <c r="R38" s="1008"/>
      <c r="S38" s="1018"/>
      <c r="T38" s="1018"/>
      <c r="U38" s="1"/>
    </row>
    <row r="39" spans="1:21">
      <c r="A39" s="1018"/>
      <c r="B39" s="1018"/>
      <c r="C39" s="1008"/>
      <c r="D39" s="1008"/>
      <c r="E39" s="1008"/>
      <c r="F39" s="1008"/>
      <c r="G39" s="1008"/>
      <c r="H39" s="1008"/>
      <c r="I39" s="51" t="s">
        <v>10</v>
      </c>
      <c r="J39" s="52">
        <f t="shared" ref="J39:P39" si="21">IF(OR(J37=0,J38=0),0,J38/J37)</f>
        <v>0</v>
      </c>
      <c r="K39" s="52">
        <f t="shared" si="21"/>
        <v>1</v>
      </c>
      <c r="L39" s="52">
        <f t="shared" si="21"/>
        <v>1</v>
      </c>
      <c r="M39" s="52">
        <f t="shared" si="21"/>
        <v>1</v>
      </c>
      <c r="N39" s="52">
        <f t="shared" si="21"/>
        <v>1</v>
      </c>
      <c r="O39" s="52">
        <f t="shared" si="21"/>
        <v>1</v>
      </c>
      <c r="P39" s="52">
        <f t="shared" si="21"/>
        <v>1</v>
      </c>
      <c r="Q39" s="51"/>
      <c r="R39" s="51"/>
      <c r="S39" s="1018"/>
      <c r="T39" s="1018"/>
      <c r="U39" s="1"/>
    </row>
    <row r="40" spans="1:21" ht="15" customHeight="1">
      <c r="A40" s="1018"/>
      <c r="B40" s="1018"/>
      <c r="C40" s="1046">
        <v>12</v>
      </c>
      <c r="D40" s="1046" t="str">
        <f>Geog!A24</f>
        <v>Documentos de Investigación geográfica</v>
      </c>
      <c r="E40" s="1046" t="str">
        <f>Geog!D24</f>
        <v>Numero</v>
      </c>
      <c r="F40" s="1046">
        <f>Geog!E24</f>
        <v>3</v>
      </c>
      <c r="G40" s="1046" t="str">
        <f>Geog!F24</f>
        <v>Documentos de Investigación geográfica generados</v>
      </c>
      <c r="H40" s="1046" t="str">
        <f>Geog!G24</f>
        <v>EFICACIA</v>
      </c>
      <c r="I40" s="42" t="s">
        <v>68</v>
      </c>
      <c r="J40" s="44">
        <f>Geog!I24</f>
        <v>0</v>
      </c>
      <c r="K40" s="44">
        <f>Geog!J24</f>
        <v>0.08</v>
      </c>
      <c r="L40" s="44">
        <f>Geog!K24</f>
        <v>0.26</v>
      </c>
      <c r="M40" s="44">
        <f>Geog!L24</f>
        <v>0.41</v>
      </c>
      <c r="N40" s="44">
        <f>Geog!M24</f>
        <v>0.64</v>
      </c>
      <c r="O40" s="44">
        <f>Geog!N24</f>
        <v>0.3</v>
      </c>
      <c r="P40" s="60">
        <f t="shared" ref="P40:P41" si="22">SUM(J40:O40)</f>
        <v>1.6900000000000002</v>
      </c>
      <c r="Q40" s="1051">
        <f>Geog!V24</f>
        <v>0.1</v>
      </c>
      <c r="R40" s="1052">
        <f>IF(OR(P41=0,Q40=0),0,(P41/P40*Q40))</f>
        <v>0.1</v>
      </c>
      <c r="S40" s="1018"/>
      <c r="T40" s="1018"/>
      <c r="U40" s="1"/>
    </row>
    <row r="41" spans="1:21">
      <c r="A41" s="1018"/>
      <c r="B41" s="1018"/>
      <c r="C41" s="1018"/>
      <c r="D41" s="1018"/>
      <c r="E41" s="1018"/>
      <c r="F41" s="1018"/>
      <c r="G41" s="1018"/>
      <c r="H41" s="1018"/>
      <c r="I41" s="46" t="s">
        <v>69</v>
      </c>
      <c r="J41" s="48">
        <f>Geog!I25</f>
        <v>0</v>
      </c>
      <c r="K41" s="48">
        <f>Geog!J25</f>
        <v>0.08</v>
      </c>
      <c r="L41" s="48">
        <f>Geog!K25</f>
        <v>0.26</v>
      </c>
      <c r="M41" s="48">
        <f>Geog!L25</f>
        <v>0.41</v>
      </c>
      <c r="N41" s="48">
        <f>Geog!M25</f>
        <v>0.64</v>
      </c>
      <c r="O41" s="48">
        <f>Geog!N25</f>
        <v>0.3</v>
      </c>
      <c r="P41" s="62">
        <f t="shared" si="22"/>
        <v>1.6900000000000002</v>
      </c>
      <c r="Q41" s="1008"/>
      <c r="R41" s="1008"/>
      <c r="S41" s="1018"/>
      <c r="T41" s="1018"/>
      <c r="U41" s="1"/>
    </row>
    <row r="42" spans="1:21" ht="15.75" customHeight="1">
      <c r="A42" s="1018"/>
      <c r="B42" s="1018"/>
      <c r="C42" s="1008"/>
      <c r="D42" s="1008"/>
      <c r="E42" s="1008"/>
      <c r="F42" s="1008"/>
      <c r="G42" s="1008"/>
      <c r="H42" s="1008"/>
      <c r="I42" s="51" t="s">
        <v>10</v>
      </c>
      <c r="J42" s="52">
        <f t="shared" ref="J42:P42" si="23">IF(OR(J40=0,J41=0),0,J41/J40)</f>
        <v>0</v>
      </c>
      <c r="K42" s="52">
        <f t="shared" si="23"/>
        <v>1</v>
      </c>
      <c r="L42" s="52">
        <f t="shared" si="23"/>
        <v>1</v>
      </c>
      <c r="M42" s="52">
        <f t="shared" si="23"/>
        <v>1</v>
      </c>
      <c r="N42" s="52">
        <f t="shared" si="23"/>
        <v>1</v>
      </c>
      <c r="O42" s="52">
        <f t="shared" si="23"/>
        <v>1</v>
      </c>
      <c r="P42" s="52">
        <f t="shared" si="23"/>
        <v>1</v>
      </c>
      <c r="Q42" s="51"/>
      <c r="R42" s="51"/>
      <c r="S42" s="1018"/>
      <c r="T42" s="1018"/>
      <c r="U42" s="1"/>
    </row>
    <row r="43" spans="1:21" ht="15" customHeight="1">
      <c r="A43" s="1018"/>
      <c r="B43" s="1018"/>
      <c r="C43" s="1046">
        <v>13</v>
      </c>
      <c r="D43" s="1046" t="str">
        <f>Geog!A36</f>
        <v>Base de Datos del Diccionario geográfico</v>
      </c>
      <c r="E43" s="1046" t="str">
        <f>Geog!D36</f>
        <v>Numero</v>
      </c>
      <c r="F43" s="1050">
        <f>Geog!E36</f>
        <v>20000</v>
      </c>
      <c r="G43" s="1046" t="str">
        <f>Geog!F36</f>
        <v>Registros del Diccionario Geográfico actualizados</v>
      </c>
      <c r="H43" s="1046" t="str">
        <f>Geog!G36</f>
        <v>EFICACIA</v>
      </c>
      <c r="I43" s="42" t="s">
        <v>68</v>
      </c>
      <c r="J43" s="59">
        <f>Geog!I36</f>
        <v>0</v>
      </c>
      <c r="K43" s="59">
        <f>Geog!J36</f>
        <v>1000</v>
      </c>
      <c r="L43" s="59">
        <f>Geog!K36</f>
        <v>2000</v>
      </c>
      <c r="M43" s="59">
        <f>Geog!L36</f>
        <v>2000</v>
      </c>
      <c r="N43" s="59">
        <f>Geog!M36</f>
        <v>2000</v>
      </c>
      <c r="O43" s="59">
        <f>Geog!N36</f>
        <v>2000</v>
      </c>
      <c r="P43" s="60">
        <f t="shared" ref="P43:P44" si="24">SUM(J43:O43)</f>
        <v>9000</v>
      </c>
      <c r="Q43" s="1051">
        <f>Geog!V36</f>
        <v>0.1</v>
      </c>
      <c r="R43" s="1052">
        <f>IF(OR(P44=0,Q43=0),0,(P44/P43*Q43))</f>
        <v>0.1</v>
      </c>
      <c r="S43" s="1018"/>
      <c r="T43" s="1018"/>
      <c r="U43" s="1"/>
    </row>
    <row r="44" spans="1:21" ht="15.75" customHeight="1">
      <c r="A44" s="1018"/>
      <c r="B44" s="1018"/>
      <c r="C44" s="1018"/>
      <c r="D44" s="1018"/>
      <c r="E44" s="1018"/>
      <c r="F44" s="1018"/>
      <c r="G44" s="1018"/>
      <c r="H44" s="1018"/>
      <c r="I44" s="46" t="s">
        <v>69</v>
      </c>
      <c r="J44" s="61">
        <f>Geog!I37</f>
        <v>0</v>
      </c>
      <c r="K44" s="61">
        <f>Geog!J37</f>
        <v>1000</v>
      </c>
      <c r="L44" s="61">
        <f>Geog!K37</f>
        <v>2000</v>
      </c>
      <c r="M44" s="61">
        <f>Geog!L37</f>
        <v>2000</v>
      </c>
      <c r="N44" s="61">
        <f>Geog!M37</f>
        <v>2000</v>
      </c>
      <c r="O44" s="61">
        <f>Geog!N37</f>
        <v>2000</v>
      </c>
      <c r="P44" s="62">
        <f t="shared" si="24"/>
        <v>9000</v>
      </c>
      <c r="Q44" s="1008"/>
      <c r="R44" s="1008"/>
      <c r="S44" s="1018"/>
      <c r="T44" s="1018"/>
      <c r="U44" s="1"/>
    </row>
    <row r="45" spans="1:21" ht="15.75" customHeight="1">
      <c r="A45" s="1018"/>
      <c r="B45" s="1018"/>
      <c r="C45" s="1008"/>
      <c r="D45" s="1008"/>
      <c r="E45" s="1008"/>
      <c r="F45" s="1008"/>
      <c r="G45" s="1008"/>
      <c r="H45" s="1008"/>
      <c r="I45" s="51" t="s">
        <v>10</v>
      </c>
      <c r="J45" s="52">
        <f t="shared" ref="J45:P45" si="25">IF(OR(J43=0,J44=0),0,J44/J43)</f>
        <v>0</v>
      </c>
      <c r="K45" s="52">
        <f t="shared" si="25"/>
        <v>1</v>
      </c>
      <c r="L45" s="52">
        <f t="shared" si="25"/>
        <v>1</v>
      </c>
      <c r="M45" s="52">
        <f t="shared" si="25"/>
        <v>1</v>
      </c>
      <c r="N45" s="52">
        <f t="shared" si="25"/>
        <v>1</v>
      </c>
      <c r="O45" s="52">
        <f t="shared" si="25"/>
        <v>1</v>
      </c>
      <c r="P45" s="52">
        <f t="shared" si="25"/>
        <v>1</v>
      </c>
      <c r="Q45" s="51"/>
      <c r="R45" s="51"/>
      <c r="S45" s="1018"/>
      <c r="T45" s="1018"/>
      <c r="U45" s="63"/>
    </row>
    <row r="46" spans="1:21" ht="15" customHeight="1">
      <c r="A46" s="1018"/>
      <c r="B46" s="1018"/>
      <c r="C46" s="1046">
        <v>14</v>
      </c>
      <c r="D46" s="1046" t="str">
        <f>Geog!A48</f>
        <v>Documentos de estudios técnicos de deslindes y de Territorios Indígenas</v>
      </c>
      <c r="E46" s="1046" t="str">
        <f>Geog!D48</f>
        <v>Numero</v>
      </c>
      <c r="F46" s="1046">
        <f>Geog!E48</f>
        <v>14</v>
      </c>
      <c r="G46" s="1046" t="str">
        <f>Geog!F48</f>
        <v>Documentos de estudios técnicos de deslindes y de Territorios Indígenas elaborados</v>
      </c>
      <c r="H46" s="1046" t="str">
        <f>Geog!G48</f>
        <v>EFICACIA</v>
      </c>
      <c r="I46" s="42" t="s">
        <v>68</v>
      </c>
      <c r="J46" s="59">
        <f>Geog!I48</f>
        <v>0</v>
      </c>
      <c r="K46" s="44">
        <f>Geog!J48</f>
        <v>0</v>
      </c>
      <c r="L46" s="44">
        <f>Geog!K48</f>
        <v>1.4</v>
      </c>
      <c r="M46" s="44">
        <f>Geog!L48</f>
        <v>1.4</v>
      </c>
      <c r="N46" s="44">
        <f>Geog!M48</f>
        <v>1.4</v>
      </c>
      <c r="O46" s="44">
        <f>Geog!N48</f>
        <v>2.1</v>
      </c>
      <c r="P46" s="60">
        <f t="shared" ref="P46:P47" si="26">SUM(J46:O46)</f>
        <v>6.2999999999999989</v>
      </c>
      <c r="Q46" s="1051">
        <f>Geog!V48</f>
        <v>0.25</v>
      </c>
      <c r="R46" s="1052">
        <f>IF(OR(P47=0,Q46=0),0,(P47/P46*Q46))</f>
        <v>0.25</v>
      </c>
      <c r="S46" s="1018"/>
      <c r="T46" s="1018"/>
      <c r="U46" s="1"/>
    </row>
    <row r="47" spans="1:21" ht="15.75" customHeight="1">
      <c r="A47" s="1018"/>
      <c r="B47" s="1018"/>
      <c r="C47" s="1018"/>
      <c r="D47" s="1018"/>
      <c r="E47" s="1018"/>
      <c r="F47" s="1018"/>
      <c r="G47" s="1018"/>
      <c r="H47" s="1018"/>
      <c r="I47" s="46" t="s">
        <v>69</v>
      </c>
      <c r="J47" s="61">
        <f>Geog!I49</f>
        <v>0</v>
      </c>
      <c r="K47" s="48">
        <f>Geog!J49</f>
        <v>0</v>
      </c>
      <c r="L47" s="48">
        <f>Geog!K49</f>
        <v>1.4</v>
      </c>
      <c r="M47" s="48">
        <f>Geog!L49</f>
        <v>1.4</v>
      </c>
      <c r="N47" s="48">
        <f>Geog!M49</f>
        <v>1.4</v>
      </c>
      <c r="O47" s="48">
        <f>Geog!N49</f>
        <v>2.1</v>
      </c>
      <c r="P47" s="62">
        <f t="shared" si="26"/>
        <v>6.2999999999999989</v>
      </c>
      <c r="Q47" s="1008"/>
      <c r="R47" s="1008"/>
      <c r="S47" s="1018"/>
      <c r="T47" s="1018"/>
      <c r="U47" s="1"/>
    </row>
    <row r="48" spans="1:21" ht="15.75" customHeight="1">
      <c r="A48" s="1018"/>
      <c r="B48" s="1018"/>
      <c r="C48" s="1008"/>
      <c r="D48" s="1008"/>
      <c r="E48" s="1008"/>
      <c r="F48" s="1008"/>
      <c r="G48" s="1008"/>
      <c r="H48" s="1008"/>
      <c r="I48" s="51" t="s">
        <v>10</v>
      </c>
      <c r="J48" s="52">
        <f t="shared" ref="J48:P48" si="27">IF(OR(J46=0,J47=0),0,J47/J46)</f>
        <v>0</v>
      </c>
      <c r="K48" s="52">
        <f t="shared" si="27"/>
        <v>0</v>
      </c>
      <c r="L48" s="52">
        <f t="shared" si="27"/>
        <v>1</v>
      </c>
      <c r="M48" s="52">
        <f t="shared" si="27"/>
        <v>1</v>
      </c>
      <c r="N48" s="52">
        <f t="shared" si="27"/>
        <v>1</v>
      </c>
      <c r="O48" s="52">
        <f t="shared" si="27"/>
        <v>1</v>
      </c>
      <c r="P48" s="52">
        <f t="shared" si="27"/>
        <v>1</v>
      </c>
      <c r="Q48" s="51"/>
      <c r="R48" s="51"/>
      <c r="S48" s="1018"/>
      <c r="T48" s="1018"/>
      <c r="U48" s="1"/>
    </row>
    <row r="49" spans="1:21" ht="19.5" customHeight="1">
      <c r="A49" s="1018"/>
      <c r="B49" s="1018"/>
      <c r="C49" s="1046">
        <v>15</v>
      </c>
      <c r="D49" s="1046" t="str">
        <f>Geog!A58</f>
        <v>Servicio de apoyo técnico a las solicitudes recibidas por la cancillería en temas fronterizos</v>
      </c>
      <c r="E49" s="1064" t="str">
        <f>Geog!D58</f>
        <v>Porcentaje</v>
      </c>
      <c r="F49" s="1064">
        <f>Geog!E58</f>
        <v>100</v>
      </c>
      <c r="G49" s="1046" t="str">
        <f>Geog!F58</f>
        <v>Avance en las solicitudes atendidas respecto a las solicitudes recibidas de la cancillería en temas fronterizos</v>
      </c>
      <c r="H49" s="1064" t="str">
        <f>Geog!G58</f>
        <v>EFICACIA</v>
      </c>
      <c r="I49" s="42" t="s">
        <v>68</v>
      </c>
      <c r="J49" s="43">
        <f>Geog!I58</f>
        <v>0</v>
      </c>
      <c r="K49" s="43">
        <f>Geog!J58</f>
        <v>0.05</v>
      </c>
      <c r="L49" s="43">
        <f>Geog!K58</f>
        <v>0.1</v>
      </c>
      <c r="M49" s="43">
        <f>Geog!L58</f>
        <v>0.1</v>
      </c>
      <c r="N49" s="43">
        <f>Geog!M58</f>
        <v>0.1</v>
      </c>
      <c r="O49" s="43">
        <f>Geog!N58</f>
        <v>0.1</v>
      </c>
      <c r="P49" s="57">
        <f t="shared" ref="P49:P50" si="28">SUM(J49:O49)</f>
        <v>0.44999999999999996</v>
      </c>
      <c r="Q49" s="1051">
        <f>Geog!V58</f>
        <v>0.25</v>
      </c>
      <c r="R49" s="1052">
        <f>IF(OR(P50=0,Q49=0),0,(P50/P49*Q49))</f>
        <v>0.25</v>
      </c>
      <c r="S49" s="1018"/>
      <c r="T49" s="1018"/>
      <c r="U49" s="1"/>
    </row>
    <row r="50" spans="1:21" ht="19.5" customHeight="1">
      <c r="A50" s="1018"/>
      <c r="B50" s="1018"/>
      <c r="C50" s="1018"/>
      <c r="D50" s="1018"/>
      <c r="E50" s="1018"/>
      <c r="F50" s="1018"/>
      <c r="G50" s="1018"/>
      <c r="H50" s="1018"/>
      <c r="I50" s="46" t="s">
        <v>69</v>
      </c>
      <c r="J50" s="47">
        <f>Geog!I59</f>
        <v>0</v>
      </c>
      <c r="K50" s="47">
        <f>Geog!J59</f>
        <v>0.05</v>
      </c>
      <c r="L50" s="47">
        <f>Geog!K59</f>
        <v>0.1</v>
      </c>
      <c r="M50" s="47">
        <f>Geog!L59</f>
        <v>0.1</v>
      </c>
      <c r="N50" s="47">
        <f>Geog!M59</f>
        <v>0.1</v>
      </c>
      <c r="O50" s="47">
        <f>Geog!N59</f>
        <v>0.1</v>
      </c>
      <c r="P50" s="58">
        <f t="shared" si="28"/>
        <v>0.44999999999999996</v>
      </c>
      <c r="Q50" s="1008"/>
      <c r="R50" s="1008"/>
      <c r="S50" s="1018"/>
      <c r="T50" s="1018"/>
      <c r="U50" s="1"/>
    </row>
    <row r="51" spans="1:21" ht="15.75" customHeight="1">
      <c r="A51" s="1018"/>
      <c r="B51" s="1018"/>
      <c r="C51" s="1008"/>
      <c r="D51" s="1008"/>
      <c r="E51" s="1008"/>
      <c r="F51" s="1008"/>
      <c r="G51" s="1008"/>
      <c r="H51" s="1008"/>
      <c r="I51" s="51" t="s">
        <v>10</v>
      </c>
      <c r="J51" s="52">
        <f t="shared" ref="J51:P51" si="29">IF(OR(J49=0,J50=0),0,J50/J49)</f>
        <v>0</v>
      </c>
      <c r="K51" s="52">
        <f t="shared" si="29"/>
        <v>1</v>
      </c>
      <c r="L51" s="52">
        <f t="shared" si="29"/>
        <v>1</v>
      </c>
      <c r="M51" s="52">
        <f t="shared" si="29"/>
        <v>1</v>
      </c>
      <c r="N51" s="52">
        <f t="shared" si="29"/>
        <v>1</v>
      </c>
      <c r="O51" s="52">
        <f t="shared" si="29"/>
        <v>1</v>
      </c>
      <c r="P51" s="52">
        <f t="shared" si="29"/>
        <v>1</v>
      </c>
      <c r="Q51" s="51"/>
      <c r="R51" s="51"/>
      <c r="S51" s="1018"/>
      <c r="T51" s="1018"/>
      <c r="U51" s="1"/>
    </row>
    <row r="52" spans="1:21" ht="15.75" customHeight="1">
      <c r="A52" s="1018"/>
      <c r="B52" s="1018"/>
      <c r="C52" s="1046">
        <v>16</v>
      </c>
      <c r="D52" s="1046" t="str">
        <f>Geog!A68</f>
        <v>Documentos metodológicos para procesos de ordenamiento territorial</v>
      </c>
      <c r="E52" s="1046" t="str">
        <f>Geog!D68</f>
        <v>Numero</v>
      </c>
      <c r="F52" s="1046">
        <f>Geog!E68</f>
        <v>3</v>
      </c>
      <c r="G52" s="1046" t="str">
        <f>Geog!F68</f>
        <v>Documentos metodológicos  para procesos de ordenamiento territorial generados</v>
      </c>
      <c r="H52" s="1046" t="str">
        <f>Geog!G68</f>
        <v>EFICACIA</v>
      </c>
      <c r="I52" s="42" t="s">
        <v>68</v>
      </c>
      <c r="J52" s="44">
        <f>Geog!I68</f>
        <v>0</v>
      </c>
      <c r="K52" s="44">
        <f>Geog!J68</f>
        <v>0.11</v>
      </c>
      <c r="L52" s="44">
        <f>Geog!K68</f>
        <v>0.56999999999999995</v>
      </c>
      <c r="M52" s="44">
        <f>Geog!L68</f>
        <v>0.53</v>
      </c>
      <c r="N52" s="44">
        <f>Geog!M68</f>
        <v>0.12</v>
      </c>
      <c r="O52" s="44">
        <f>Geog!N68</f>
        <v>0.18</v>
      </c>
      <c r="P52" s="60">
        <f t="shared" ref="P52:P53" si="30">SUM(J52:O52)</f>
        <v>1.51</v>
      </c>
      <c r="Q52" s="1051">
        <f>Geog!V68</f>
        <v>0.1</v>
      </c>
      <c r="R52" s="1052">
        <f>IF(OR(P53=0,Q52=0),0,(P53/P52*Q52))</f>
        <v>8.2119205298013254E-2</v>
      </c>
      <c r="S52" s="1018"/>
      <c r="T52" s="1018"/>
      <c r="U52" s="1"/>
    </row>
    <row r="53" spans="1:21" ht="15.75" customHeight="1">
      <c r="A53" s="1018"/>
      <c r="B53" s="1018"/>
      <c r="C53" s="1018"/>
      <c r="D53" s="1018"/>
      <c r="E53" s="1018"/>
      <c r="F53" s="1018"/>
      <c r="G53" s="1018"/>
      <c r="H53" s="1018"/>
      <c r="I53" s="46" t="s">
        <v>69</v>
      </c>
      <c r="J53" s="48">
        <f>Geog!I69</f>
        <v>0</v>
      </c>
      <c r="K53" s="48">
        <f>Geog!J69</f>
        <v>0.11</v>
      </c>
      <c r="L53" s="48">
        <f>Geog!K69</f>
        <v>0.25</v>
      </c>
      <c r="M53" s="48">
        <f>Geog!L69</f>
        <v>0.25</v>
      </c>
      <c r="N53" s="48">
        <f>Geog!M69</f>
        <v>0.45</v>
      </c>
      <c r="O53" s="48">
        <f>Geog!N69</f>
        <v>0.18</v>
      </c>
      <c r="P53" s="62">
        <f t="shared" si="30"/>
        <v>1.24</v>
      </c>
      <c r="Q53" s="1008"/>
      <c r="R53" s="1008"/>
      <c r="S53" s="1018"/>
      <c r="T53" s="1018"/>
      <c r="U53" s="1"/>
    </row>
    <row r="54" spans="1:21" ht="15.75" customHeight="1">
      <c r="A54" s="1018"/>
      <c r="B54" s="1018"/>
      <c r="C54" s="1008"/>
      <c r="D54" s="1008"/>
      <c r="E54" s="1008"/>
      <c r="F54" s="1008"/>
      <c r="G54" s="1008"/>
      <c r="H54" s="1008"/>
      <c r="I54" s="51" t="s">
        <v>10</v>
      </c>
      <c r="J54" s="52">
        <f t="shared" ref="J54:P54" si="31">IF(OR(J52=0,J53=0),0,J53/J52)</f>
        <v>0</v>
      </c>
      <c r="K54" s="52">
        <f t="shared" si="31"/>
        <v>1</v>
      </c>
      <c r="L54" s="52">
        <f t="shared" si="31"/>
        <v>0.43859649122807021</v>
      </c>
      <c r="M54" s="52">
        <f t="shared" si="31"/>
        <v>0.47169811320754712</v>
      </c>
      <c r="N54" s="52">
        <f t="shared" si="31"/>
        <v>3.7500000000000004</v>
      </c>
      <c r="O54" s="52">
        <f t="shared" si="31"/>
        <v>1</v>
      </c>
      <c r="P54" s="52">
        <f t="shared" si="31"/>
        <v>0.82119205298013243</v>
      </c>
      <c r="Q54" s="51"/>
      <c r="R54" s="51"/>
      <c r="S54" s="1018"/>
      <c r="T54" s="1018"/>
      <c r="U54" s="1"/>
    </row>
    <row r="55" spans="1:21" ht="15.75" customHeight="1">
      <c r="A55" s="1018"/>
      <c r="B55" s="1018"/>
      <c r="C55" s="1046">
        <v>17</v>
      </c>
      <c r="D55" s="1046" t="str">
        <f>Geog!A78</f>
        <v>Servicio de información Geográfica</v>
      </c>
      <c r="E55" s="1046" t="str">
        <f>Geog!D78</f>
        <v>Numero</v>
      </c>
      <c r="F55" s="1046">
        <f>Geog!E78</f>
        <v>100</v>
      </c>
      <c r="G55" s="1046" t="str">
        <f>Geog!F78</f>
        <v>Variables de información Geográfica  publicadas  en SIGOT</v>
      </c>
      <c r="H55" s="1046" t="str">
        <f>Geog!G78</f>
        <v>EFICACIA</v>
      </c>
      <c r="I55" s="42" t="s">
        <v>68</v>
      </c>
      <c r="J55" s="59">
        <f>Geog!I78</f>
        <v>0</v>
      </c>
      <c r="K55" s="59">
        <f>Geog!J78</f>
        <v>5</v>
      </c>
      <c r="L55" s="59">
        <f>Geog!K78</f>
        <v>10</v>
      </c>
      <c r="M55" s="59">
        <f>Geog!L78</f>
        <v>10</v>
      </c>
      <c r="N55" s="59">
        <f>Geog!M78</f>
        <v>10</v>
      </c>
      <c r="O55" s="59">
        <f>Geog!N78</f>
        <v>0</v>
      </c>
      <c r="P55" s="60">
        <f t="shared" ref="P55:P56" si="32">SUM(J55:O55)</f>
        <v>35</v>
      </c>
      <c r="Q55" s="1051">
        <f>Geog!V78</f>
        <v>0.1</v>
      </c>
      <c r="R55" s="1052">
        <f>IF(OR(P56=0,Q55=0),0,(P56/P55*Q55))</f>
        <v>4.8571428571428571E-2</v>
      </c>
      <c r="S55" s="1018"/>
      <c r="T55" s="1018"/>
      <c r="U55" s="1"/>
    </row>
    <row r="56" spans="1:21" ht="15.75" customHeight="1">
      <c r="A56" s="1018"/>
      <c r="B56" s="1018"/>
      <c r="C56" s="1018"/>
      <c r="D56" s="1018"/>
      <c r="E56" s="1018"/>
      <c r="F56" s="1018"/>
      <c r="G56" s="1018"/>
      <c r="H56" s="1018"/>
      <c r="I56" s="46" t="s">
        <v>69</v>
      </c>
      <c r="J56" s="61">
        <f>Geog!I79</f>
        <v>0</v>
      </c>
      <c r="K56" s="61">
        <f>Geog!J79</f>
        <v>0</v>
      </c>
      <c r="L56" s="61">
        <f>Geog!K79</f>
        <v>0</v>
      </c>
      <c r="M56" s="61">
        <f>Geog!L79</f>
        <v>8</v>
      </c>
      <c r="N56" s="61">
        <f>Geog!M79</f>
        <v>9</v>
      </c>
      <c r="O56" s="61">
        <f>Geog!N79</f>
        <v>0</v>
      </c>
      <c r="P56" s="62">
        <f t="shared" si="32"/>
        <v>17</v>
      </c>
      <c r="Q56" s="1008"/>
      <c r="R56" s="1008"/>
      <c r="S56" s="1018"/>
      <c r="T56" s="1018"/>
      <c r="U56" s="1"/>
    </row>
    <row r="57" spans="1:21" ht="15.75" customHeight="1">
      <c r="A57" s="1008"/>
      <c r="B57" s="1008"/>
      <c r="C57" s="1008"/>
      <c r="D57" s="1008"/>
      <c r="E57" s="1008"/>
      <c r="F57" s="1008"/>
      <c r="G57" s="1008"/>
      <c r="H57" s="1008"/>
      <c r="I57" s="51" t="s">
        <v>10</v>
      </c>
      <c r="J57" s="52">
        <f t="shared" ref="J57:P57" si="33">IF(OR(J55=0,J56=0),0,J56/J55)</f>
        <v>0</v>
      </c>
      <c r="K57" s="52">
        <f t="shared" si="33"/>
        <v>0</v>
      </c>
      <c r="L57" s="52">
        <f t="shared" si="33"/>
        <v>0</v>
      </c>
      <c r="M57" s="52">
        <f t="shared" si="33"/>
        <v>0.8</v>
      </c>
      <c r="N57" s="52">
        <f t="shared" si="33"/>
        <v>0.9</v>
      </c>
      <c r="O57" s="52">
        <f t="shared" si="33"/>
        <v>0</v>
      </c>
      <c r="P57" s="52">
        <f t="shared" si="33"/>
        <v>0.48571428571428571</v>
      </c>
      <c r="Q57" s="51"/>
      <c r="R57" s="51"/>
      <c r="S57" s="1008"/>
      <c r="T57" s="1008"/>
      <c r="U57" s="1"/>
    </row>
    <row r="58" spans="1:21" ht="21.75" customHeight="1">
      <c r="A58" s="35" t="s">
        <v>1</v>
      </c>
      <c r="B58" s="36" t="s">
        <v>52</v>
      </c>
      <c r="C58" s="35"/>
      <c r="D58" s="35" t="s">
        <v>2</v>
      </c>
      <c r="E58" s="35" t="s">
        <v>3</v>
      </c>
      <c r="F58" s="35" t="s">
        <v>4</v>
      </c>
      <c r="G58" s="35" t="s">
        <v>5</v>
      </c>
      <c r="H58" s="37" t="s">
        <v>6</v>
      </c>
      <c r="I58" s="35" t="s">
        <v>53</v>
      </c>
      <c r="J58" s="35" t="s">
        <v>54</v>
      </c>
      <c r="K58" s="35" t="s">
        <v>55</v>
      </c>
      <c r="L58" s="35" t="s">
        <v>56</v>
      </c>
      <c r="M58" s="35" t="s">
        <v>57</v>
      </c>
      <c r="N58" s="35" t="s">
        <v>58</v>
      </c>
      <c r="O58" s="35" t="s">
        <v>59</v>
      </c>
      <c r="P58" s="35" t="s">
        <v>66</v>
      </c>
      <c r="Q58" s="38" t="s">
        <v>52</v>
      </c>
      <c r="R58" s="39" t="s">
        <v>44</v>
      </c>
      <c r="S58" s="64" t="s">
        <v>45</v>
      </c>
      <c r="T58" s="41" t="s">
        <v>67</v>
      </c>
      <c r="U58" s="1"/>
    </row>
    <row r="59" spans="1:21" ht="18.75" customHeight="1">
      <c r="A59" s="1062" t="str">
        <f>Agrol!D4</f>
        <v>GESTIÓN AGROLÓGICA</v>
      </c>
      <c r="B59" s="1063">
        <f>Agrol!W4</f>
        <v>5.9799999999999999E-2</v>
      </c>
      <c r="C59" s="1046">
        <v>18</v>
      </c>
      <c r="D59" s="1046" t="str">
        <f>Agrol!A12</f>
        <v>Servicio de análisis químicos, físicos, mineralógicos y biológicos de suelos</v>
      </c>
      <c r="E59" s="1046" t="str">
        <f>Agrol!D12</f>
        <v>Numero</v>
      </c>
      <c r="F59" s="1050">
        <f>Agrol!E12</f>
        <v>90000</v>
      </c>
      <c r="G59" s="1046" t="str">
        <f>Agrol!F12</f>
        <v>Análisis químicos, físicos, mineralógicos y biológicos de suelos, aguas y tejido vegetal realizados</v>
      </c>
      <c r="H59" s="1046" t="str">
        <f>Agrol!G12</f>
        <v>EFICACIA</v>
      </c>
      <c r="I59" s="42" t="s">
        <v>68</v>
      </c>
      <c r="J59" s="59">
        <f>Agrol!I12</f>
        <v>450</v>
      </c>
      <c r="K59" s="59">
        <f>Agrol!J12</f>
        <v>4050</v>
      </c>
      <c r="L59" s="59">
        <f>Agrol!K12</f>
        <v>4950</v>
      </c>
      <c r="M59" s="59">
        <f>Agrol!L12</f>
        <v>7650</v>
      </c>
      <c r="N59" s="59">
        <f>Agrol!M12</f>
        <v>9450</v>
      </c>
      <c r="O59" s="59">
        <f>Agrol!N12</f>
        <v>9900</v>
      </c>
      <c r="P59" s="60">
        <f t="shared" ref="P59:P60" si="34">SUM(J59:O59)</f>
        <v>36450</v>
      </c>
      <c r="Q59" s="1051">
        <f>Agrol!V12</f>
        <v>0.15</v>
      </c>
      <c r="R59" s="1052">
        <f>IF(OR(P60=0,Q59=0),0,(P60/P59*Q59))</f>
        <v>0.1714938271604938</v>
      </c>
      <c r="S59" s="1054">
        <f>SUM(R59:R91)</f>
        <v>0.97064304741241469</v>
      </c>
      <c r="T59" s="1055">
        <f>S59*B59</f>
        <v>5.8044454235262395E-2</v>
      </c>
      <c r="U59" s="1"/>
    </row>
    <row r="60" spans="1:21" ht="18.75" customHeight="1">
      <c r="A60" s="1018"/>
      <c r="B60" s="1018"/>
      <c r="C60" s="1018"/>
      <c r="D60" s="1018"/>
      <c r="E60" s="1018"/>
      <c r="F60" s="1018"/>
      <c r="G60" s="1018"/>
      <c r="H60" s="1018"/>
      <c r="I60" s="46" t="s">
        <v>69</v>
      </c>
      <c r="J60" s="59">
        <f>Agrol!I13</f>
        <v>602</v>
      </c>
      <c r="K60" s="59">
        <f>Agrol!J13</f>
        <v>1790</v>
      </c>
      <c r="L60" s="59">
        <f>Agrol!K13</f>
        <v>4812</v>
      </c>
      <c r="M60" s="59">
        <f>Agrol!L13</f>
        <v>17873</v>
      </c>
      <c r="N60" s="59">
        <f>Agrol!M13</f>
        <v>12240</v>
      </c>
      <c r="O60" s="59">
        <f>Agrol!N13</f>
        <v>4356</v>
      </c>
      <c r="P60" s="62">
        <f t="shared" si="34"/>
        <v>41673</v>
      </c>
      <c r="Q60" s="1008"/>
      <c r="R60" s="1008"/>
      <c r="S60" s="1018"/>
      <c r="T60" s="1018"/>
      <c r="U60" s="1"/>
    </row>
    <row r="61" spans="1:21" ht="15.75" customHeight="1">
      <c r="A61" s="1018"/>
      <c r="B61" s="1018"/>
      <c r="C61" s="1008"/>
      <c r="D61" s="1008"/>
      <c r="E61" s="1008"/>
      <c r="F61" s="1008"/>
      <c r="G61" s="1008"/>
      <c r="H61" s="1008"/>
      <c r="I61" s="51" t="s">
        <v>10</v>
      </c>
      <c r="J61" s="52">
        <f t="shared" ref="J61:P61" si="35">IF(OR(J59=0,J60=0),0,J60/J59)</f>
        <v>1.3377777777777777</v>
      </c>
      <c r="K61" s="52">
        <f t="shared" si="35"/>
        <v>0.44197530864197532</v>
      </c>
      <c r="L61" s="52">
        <f t="shared" si="35"/>
        <v>0.97212121212121216</v>
      </c>
      <c r="M61" s="52">
        <f t="shared" si="35"/>
        <v>2.3363398692810455</v>
      </c>
      <c r="N61" s="52">
        <f t="shared" si="35"/>
        <v>1.2952380952380953</v>
      </c>
      <c r="O61" s="52">
        <f t="shared" si="35"/>
        <v>0.44</v>
      </c>
      <c r="P61" s="52">
        <f t="shared" si="35"/>
        <v>1.1432921810699588</v>
      </c>
      <c r="Q61" s="51"/>
      <c r="R61" s="51"/>
      <c r="S61" s="1018"/>
      <c r="T61" s="1018"/>
      <c r="U61" s="1"/>
    </row>
    <row r="62" spans="1:21" ht="15.75" customHeight="1">
      <c r="A62" s="1018"/>
      <c r="B62" s="1018"/>
      <c r="C62" s="1046">
        <v>19</v>
      </c>
      <c r="D62" s="1046" t="str">
        <f>Agrol!A34</f>
        <v>Servicio de Información agrológica</v>
      </c>
      <c r="E62" s="1046" t="str">
        <f>Agrol!D34</f>
        <v>Hectáreas</v>
      </c>
      <c r="F62" s="1050">
        <f>Agrol!E34</f>
        <v>4550000</v>
      </c>
      <c r="G62" s="1046" t="str">
        <f>Agrol!F34</f>
        <v>Hectáreas con información Agrológica ejecutadas</v>
      </c>
      <c r="H62" s="1046" t="str">
        <f>Agrol!G34</f>
        <v>EFICACIA</v>
      </c>
      <c r="I62" s="42" t="s">
        <v>68</v>
      </c>
      <c r="J62" s="59">
        <f>Agrol!I34</f>
        <v>0</v>
      </c>
      <c r="K62" s="59">
        <f>Agrol!J34</f>
        <v>146653</v>
      </c>
      <c r="L62" s="59">
        <f>Agrol!K34</f>
        <v>359112</v>
      </c>
      <c r="M62" s="59">
        <f>Agrol!L34</f>
        <v>477937</v>
      </c>
      <c r="N62" s="59">
        <f>Agrol!M34</f>
        <v>473425</v>
      </c>
      <c r="O62" s="59">
        <f>Agrol!N34</f>
        <v>486963</v>
      </c>
      <c r="P62" s="60">
        <f t="shared" ref="P62:P63" si="36">SUM(J62:O62)</f>
        <v>1944090</v>
      </c>
      <c r="Q62" s="1051">
        <f>Agrol!V34</f>
        <v>0</v>
      </c>
      <c r="R62" s="1052">
        <f>IF(OR(P63=0,Q62=0),0,(P63/P62*Q62))</f>
        <v>0</v>
      </c>
      <c r="S62" s="1018"/>
      <c r="T62" s="1018"/>
      <c r="U62" s="1"/>
    </row>
    <row r="63" spans="1:21" ht="15.75" customHeight="1">
      <c r="A63" s="1018"/>
      <c r="B63" s="1018"/>
      <c r="C63" s="1018"/>
      <c r="D63" s="1018"/>
      <c r="E63" s="1018"/>
      <c r="F63" s="1018"/>
      <c r="G63" s="1018"/>
      <c r="H63" s="1018"/>
      <c r="I63" s="46" t="s">
        <v>69</v>
      </c>
      <c r="J63" s="59">
        <f>Agrol!I35</f>
        <v>0</v>
      </c>
      <c r="K63" s="59">
        <f>Agrol!J35</f>
        <v>132140</v>
      </c>
      <c r="L63" s="59">
        <f>Agrol!K35</f>
        <v>263431</v>
      </c>
      <c r="M63" s="59">
        <f>Agrol!L35</f>
        <v>543725</v>
      </c>
      <c r="N63" s="59">
        <f>Agrol!M35</f>
        <v>600724</v>
      </c>
      <c r="O63" s="59">
        <f>Agrol!N35</f>
        <v>0</v>
      </c>
      <c r="P63" s="62">
        <f t="shared" si="36"/>
        <v>1540020</v>
      </c>
      <c r="Q63" s="1008"/>
      <c r="R63" s="1008"/>
      <c r="S63" s="1018"/>
      <c r="T63" s="1018"/>
      <c r="U63" s="1"/>
    </row>
    <row r="64" spans="1:21" ht="15.75" customHeight="1">
      <c r="A64" s="1018"/>
      <c r="B64" s="1018"/>
      <c r="C64" s="1008"/>
      <c r="D64" s="1008"/>
      <c r="E64" s="1008"/>
      <c r="F64" s="1008"/>
      <c r="G64" s="1008"/>
      <c r="H64" s="1008"/>
      <c r="I64" s="51" t="s">
        <v>10</v>
      </c>
      <c r="J64" s="52">
        <f t="shared" ref="J64:P64" si="37">IF(OR(J62=0,J63=0),0,J63/J62)</f>
        <v>0</v>
      </c>
      <c r="K64" s="52">
        <f t="shared" si="37"/>
        <v>0.90103850586077339</v>
      </c>
      <c r="L64" s="52">
        <f t="shared" si="37"/>
        <v>0.73356223128160569</v>
      </c>
      <c r="M64" s="52">
        <f t="shared" si="37"/>
        <v>1.1376499413102563</v>
      </c>
      <c r="N64" s="52">
        <f t="shared" si="37"/>
        <v>1.2688894756297195</v>
      </c>
      <c r="O64" s="52">
        <f t="shared" si="37"/>
        <v>0</v>
      </c>
      <c r="P64" s="52">
        <f t="shared" si="37"/>
        <v>0.79215468419671931</v>
      </c>
      <c r="Q64" s="51"/>
      <c r="R64" s="51"/>
      <c r="S64" s="1018"/>
      <c r="T64" s="1018"/>
      <c r="U64" s="1"/>
    </row>
    <row r="65" spans="1:21" ht="15.75" customHeight="1">
      <c r="A65" s="1018"/>
      <c r="B65" s="1018"/>
      <c r="C65" s="1046">
        <v>20</v>
      </c>
      <c r="D65" s="1046" t="str">
        <f>Agrol!A46</f>
        <v>Compromisos institucionales nacionales e internacionales</v>
      </c>
      <c r="E65" s="1046" t="str">
        <f>Agrol!D46</f>
        <v>Porcentaje</v>
      </c>
      <c r="F65" s="1046">
        <f>Agrol!E46</f>
        <v>100</v>
      </c>
      <c r="G65" s="1046" t="str">
        <f>Agrol!F46</f>
        <v>Compromisos institucionales nacionales e internacionales</v>
      </c>
      <c r="H65" s="1046" t="str">
        <f>Agrol!G46</f>
        <v>EFICACIA</v>
      </c>
      <c r="I65" s="42" t="s">
        <v>68</v>
      </c>
      <c r="J65" s="43">
        <f>Agrol!I46</f>
        <v>0</v>
      </c>
      <c r="K65" s="43">
        <f>Agrol!J46</f>
        <v>0</v>
      </c>
      <c r="L65" s="43">
        <f>Agrol!K46</f>
        <v>0.25</v>
      </c>
      <c r="M65" s="43">
        <f>Agrol!L46</f>
        <v>0</v>
      </c>
      <c r="N65" s="43">
        <f>Agrol!M46</f>
        <v>0</v>
      </c>
      <c r="O65" s="43">
        <f>Agrol!N46</f>
        <v>0.25</v>
      </c>
      <c r="P65" s="57">
        <f t="shared" ref="P65:P66" si="38">SUM(J65:O65)</f>
        <v>0.5</v>
      </c>
      <c r="Q65" s="1051">
        <f>Agrol!V46</f>
        <v>0.1</v>
      </c>
      <c r="R65" s="1052">
        <f>IF(OR(P66=0,Q65=0),0,(P66/P65*Q65))</f>
        <v>8.1500000000000003E-2</v>
      </c>
      <c r="S65" s="1018"/>
      <c r="T65" s="1018"/>
      <c r="U65" s="1"/>
    </row>
    <row r="66" spans="1:21" ht="15.75" customHeight="1">
      <c r="A66" s="1018"/>
      <c r="B66" s="1018"/>
      <c r="C66" s="1018"/>
      <c r="D66" s="1018"/>
      <c r="E66" s="1018"/>
      <c r="F66" s="1018"/>
      <c r="G66" s="1018"/>
      <c r="H66" s="1018"/>
      <c r="I66" s="46" t="s">
        <v>69</v>
      </c>
      <c r="J66" s="43">
        <f>Agrol!I47</f>
        <v>0</v>
      </c>
      <c r="K66" s="43">
        <f>Agrol!J47</f>
        <v>2.5000000000000001E-3</v>
      </c>
      <c r="L66" s="43">
        <f>Agrol!K47</f>
        <v>0.16500000000000001</v>
      </c>
      <c r="M66" s="43">
        <f>Agrol!L47</f>
        <v>0</v>
      </c>
      <c r="N66" s="43">
        <f>Agrol!M47</f>
        <v>0</v>
      </c>
      <c r="O66" s="43">
        <f>Agrol!N47</f>
        <v>0.24</v>
      </c>
      <c r="P66" s="58">
        <f t="shared" si="38"/>
        <v>0.40749999999999997</v>
      </c>
      <c r="Q66" s="1008"/>
      <c r="R66" s="1008"/>
      <c r="S66" s="1018"/>
      <c r="T66" s="1018"/>
      <c r="U66" s="1"/>
    </row>
    <row r="67" spans="1:21" ht="15.75" customHeight="1">
      <c r="A67" s="1018"/>
      <c r="B67" s="1018"/>
      <c r="C67" s="1008"/>
      <c r="D67" s="1008"/>
      <c r="E67" s="1008"/>
      <c r="F67" s="1008"/>
      <c r="G67" s="1008"/>
      <c r="H67" s="1008"/>
      <c r="I67" s="51" t="s">
        <v>10</v>
      </c>
      <c r="J67" s="52">
        <f t="shared" ref="J67:P67" si="39">IF(OR(J65=0,J66=0),0,J66/J65)</f>
        <v>0</v>
      </c>
      <c r="K67" s="52">
        <f t="shared" si="39"/>
        <v>0</v>
      </c>
      <c r="L67" s="52">
        <f t="shared" si="39"/>
        <v>0.66</v>
      </c>
      <c r="M67" s="52">
        <f t="shared" si="39"/>
        <v>0</v>
      </c>
      <c r="N67" s="52">
        <f t="shared" si="39"/>
        <v>0</v>
      </c>
      <c r="O67" s="52">
        <f t="shared" si="39"/>
        <v>0.96</v>
      </c>
      <c r="P67" s="52">
        <f t="shared" si="39"/>
        <v>0.81499999999999995</v>
      </c>
      <c r="Q67" s="51"/>
      <c r="R67" s="51"/>
      <c r="S67" s="1018"/>
      <c r="T67" s="1018"/>
      <c r="U67" s="1"/>
    </row>
    <row r="68" spans="1:21" ht="36" customHeight="1">
      <c r="A68" s="1018"/>
      <c r="B68" s="1018"/>
      <c r="C68" s="1046">
        <v>21</v>
      </c>
      <c r="D68" s="1046" t="str">
        <f>Agrol!A60</f>
        <v>Áreas AHT con fines múltiples homologadas, actualizadas y correlacionadas (NUEVO PRODUCTO viene de actividad)</v>
      </c>
      <c r="E68" s="1046" t="str">
        <f>Agrol!D60</f>
        <v>Hectáreas</v>
      </c>
      <c r="F68" s="1050">
        <f>Agrol!E60</f>
        <v>7907112</v>
      </c>
      <c r="G68" s="1046" t="str">
        <f>Agrol!F60</f>
        <v>Hectáreas AHT con fines múltiples homologadas, actualizadas y correlacionadas</v>
      </c>
      <c r="H68" s="1046" t="str">
        <f>Agrol!G60</f>
        <v>Eficacia</v>
      </c>
      <c r="I68" s="42" t="s">
        <v>68</v>
      </c>
      <c r="J68" s="59">
        <f>Agrol!I60</f>
        <v>0</v>
      </c>
      <c r="K68" s="59">
        <f>Agrol!J60</f>
        <v>0</v>
      </c>
      <c r="L68" s="59">
        <f>Agrol!K60</f>
        <v>0</v>
      </c>
      <c r="M68" s="59">
        <f>Agrol!L60</f>
        <v>0</v>
      </c>
      <c r="N68" s="59">
        <f>Agrol!M60</f>
        <v>350000</v>
      </c>
      <c r="O68" s="59">
        <f>Agrol!N60</f>
        <v>948853</v>
      </c>
      <c r="P68" s="60">
        <f t="shared" ref="P68:P69" si="40">SUM(J68:O68)</f>
        <v>1298853</v>
      </c>
      <c r="Q68" s="1051">
        <f>Agrol!V60</f>
        <v>0.15</v>
      </c>
      <c r="R68" s="1052">
        <f>IF(OR(P69=0,Q68=0),0,(P69/P68*Q68))</f>
        <v>0.23714115454173795</v>
      </c>
      <c r="S68" s="1018"/>
      <c r="T68" s="1018"/>
      <c r="U68" s="1"/>
    </row>
    <row r="69" spans="1:21" ht="36" customHeight="1">
      <c r="A69" s="1018"/>
      <c r="B69" s="1018"/>
      <c r="C69" s="1018"/>
      <c r="D69" s="1018"/>
      <c r="E69" s="1018"/>
      <c r="F69" s="1018"/>
      <c r="G69" s="1018"/>
      <c r="H69" s="1018"/>
      <c r="I69" s="46" t="s">
        <v>69</v>
      </c>
      <c r="J69" s="59">
        <f>Agrol!I61</f>
        <v>0</v>
      </c>
      <c r="K69" s="59">
        <f>Agrol!J61</f>
        <v>0</v>
      </c>
      <c r="L69" s="59">
        <f>Agrol!K61</f>
        <v>0</v>
      </c>
      <c r="M69" s="59">
        <f>Agrol!L61</f>
        <v>0</v>
      </c>
      <c r="N69" s="59">
        <f>Agrol!M61</f>
        <v>0</v>
      </c>
      <c r="O69" s="59">
        <f>Agrol!N61</f>
        <v>2053410</v>
      </c>
      <c r="P69" s="62">
        <f t="shared" si="40"/>
        <v>2053410</v>
      </c>
      <c r="Q69" s="1008"/>
      <c r="R69" s="1008"/>
      <c r="S69" s="1018"/>
      <c r="T69" s="1018"/>
      <c r="U69" s="1"/>
    </row>
    <row r="70" spans="1:21" ht="15.75" customHeight="1">
      <c r="A70" s="1018"/>
      <c r="B70" s="1018"/>
      <c r="C70" s="1008"/>
      <c r="D70" s="1008"/>
      <c r="E70" s="1008"/>
      <c r="F70" s="1008"/>
      <c r="G70" s="1008"/>
      <c r="H70" s="1008"/>
      <c r="I70" s="51" t="s">
        <v>10</v>
      </c>
      <c r="J70" s="52">
        <f t="shared" ref="J70:P70" si="41">IF(OR(J68=0,J69=0),0,J69/J68)</f>
        <v>0</v>
      </c>
      <c r="K70" s="52">
        <f t="shared" si="41"/>
        <v>0</v>
      </c>
      <c r="L70" s="52">
        <f t="shared" si="41"/>
        <v>0</v>
      </c>
      <c r="M70" s="52">
        <f t="shared" si="41"/>
        <v>0</v>
      </c>
      <c r="N70" s="52">
        <f t="shared" si="41"/>
        <v>0</v>
      </c>
      <c r="O70" s="52">
        <f t="shared" si="41"/>
        <v>2.1640970729923392</v>
      </c>
      <c r="P70" s="52">
        <f t="shared" si="41"/>
        <v>1.5809410302782532</v>
      </c>
      <c r="Q70" s="51"/>
      <c r="R70" s="51"/>
      <c r="S70" s="1018"/>
      <c r="T70" s="1018"/>
      <c r="U70" s="1"/>
    </row>
    <row r="71" spans="1:21" ht="15.75" customHeight="1">
      <c r="A71" s="1018"/>
      <c r="B71" s="1018"/>
      <c r="C71" s="1046">
        <v>22</v>
      </c>
      <c r="D71" s="1046" t="str">
        <f>Agrol!A72</f>
        <v>Estudio de suelos realizados, como insumo para el ordenamiento del territorio. (NUEVO PRODUCTO, viene de actividad)</v>
      </c>
      <c r="E71" s="1046" t="str">
        <f>Agrol!D72</f>
        <v>Hectáreas</v>
      </c>
      <c r="F71" s="1050">
        <f>Agrol!E72</f>
        <v>1000000</v>
      </c>
      <c r="G71" s="1046" t="str">
        <f>Agrol!F72</f>
        <v>Áreas de Estudio de suelos realizados, como insumo para el ordenamiento del territorio.</v>
      </c>
      <c r="H71" s="1046" t="str">
        <f>Agrol!G72</f>
        <v>Eficacia</v>
      </c>
      <c r="I71" s="42" t="s">
        <v>68</v>
      </c>
      <c r="J71" s="59">
        <f>Agrol!I72</f>
        <v>0</v>
      </c>
      <c r="K71" s="59">
        <f>Agrol!J72</f>
        <v>50000</v>
      </c>
      <c r="L71" s="59">
        <f>Agrol!K72</f>
        <v>100000</v>
      </c>
      <c r="M71" s="59">
        <f>Agrol!L72</f>
        <v>100000</v>
      </c>
      <c r="N71" s="59">
        <f>Agrol!M72</f>
        <v>100000</v>
      </c>
      <c r="O71" s="59">
        <f>Agrol!N72</f>
        <v>100000</v>
      </c>
      <c r="P71" s="60">
        <f t="shared" ref="P71:P72" si="42">SUM(J71:O71)</f>
        <v>450000</v>
      </c>
      <c r="Q71" s="1051">
        <f>Agrol!V72</f>
        <v>0.13</v>
      </c>
      <c r="R71" s="1052">
        <f>IF(OR(P72=0,Q71=0),0,(P72/P71*Q71))</f>
        <v>0.14375111111111111</v>
      </c>
      <c r="S71" s="1018"/>
      <c r="T71" s="1018"/>
      <c r="U71" s="1"/>
    </row>
    <row r="72" spans="1:21" ht="15.75" customHeight="1">
      <c r="A72" s="1018"/>
      <c r="B72" s="1018"/>
      <c r="C72" s="1018"/>
      <c r="D72" s="1018"/>
      <c r="E72" s="1018"/>
      <c r="F72" s="1018"/>
      <c r="G72" s="1018"/>
      <c r="H72" s="1018"/>
      <c r="I72" s="46" t="s">
        <v>69</v>
      </c>
      <c r="J72" s="59">
        <f>Agrol!I73</f>
        <v>0</v>
      </c>
      <c r="K72" s="59">
        <f>Agrol!J73</f>
        <v>60000</v>
      </c>
      <c r="L72" s="59">
        <f>Agrol!K73</f>
        <v>100000</v>
      </c>
      <c r="M72" s="59">
        <f>Agrol!L73</f>
        <v>62222</v>
      </c>
      <c r="N72" s="59">
        <f>Agrol!M73</f>
        <v>62222</v>
      </c>
      <c r="O72" s="59">
        <f>Agrol!N73</f>
        <v>213156</v>
      </c>
      <c r="P72" s="62">
        <f t="shared" si="42"/>
        <v>497600</v>
      </c>
      <c r="Q72" s="1008"/>
      <c r="R72" s="1008"/>
      <c r="S72" s="1018"/>
      <c r="T72" s="1018"/>
      <c r="U72" s="1"/>
    </row>
    <row r="73" spans="1:21" ht="15.75" customHeight="1">
      <c r="A73" s="1018"/>
      <c r="B73" s="1018"/>
      <c r="C73" s="1008"/>
      <c r="D73" s="1008"/>
      <c r="E73" s="1008"/>
      <c r="F73" s="1008"/>
      <c r="G73" s="1008"/>
      <c r="H73" s="1008"/>
      <c r="I73" s="51" t="s">
        <v>10</v>
      </c>
      <c r="J73" s="52">
        <f t="shared" ref="J73:P73" si="43">IF(OR(J71=0,J72=0),0,J72/J71)</f>
        <v>0</v>
      </c>
      <c r="K73" s="52">
        <f t="shared" si="43"/>
        <v>1.2</v>
      </c>
      <c r="L73" s="52">
        <f t="shared" si="43"/>
        <v>1</v>
      </c>
      <c r="M73" s="52">
        <f t="shared" si="43"/>
        <v>0.62222</v>
      </c>
      <c r="N73" s="52">
        <f t="shared" si="43"/>
        <v>0.62222</v>
      </c>
      <c r="O73" s="52">
        <f t="shared" si="43"/>
        <v>2.1315599999999999</v>
      </c>
      <c r="P73" s="52">
        <f t="shared" si="43"/>
        <v>1.1057777777777777</v>
      </c>
      <c r="Q73" s="51"/>
      <c r="R73" s="51"/>
      <c r="S73" s="1018"/>
      <c r="T73" s="1018"/>
      <c r="U73" s="1"/>
    </row>
    <row r="74" spans="1:21" ht="34.5" customHeight="1">
      <c r="A74" s="1018"/>
      <c r="B74" s="1018"/>
      <c r="C74" s="1046">
        <v>23</v>
      </c>
      <c r="D74" s="1046" t="str">
        <f>Agrol!A86</f>
        <v>Estudio de suelos realizados, como insumo para el cumplimiento de los acuerdos de paz. (NUEVO PRODUCTO, viene de actividad)</v>
      </c>
      <c r="E74" s="1046" t="str">
        <f>Agrol!D86</f>
        <v>Hectáreas</v>
      </c>
      <c r="F74" s="1050">
        <f>Agrol!E86</f>
        <v>200000</v>
      </c>
      <c r="G74" s="1046" t="str">
        <f>Agrol!F86</f>
        <v>Áreas de Estudio de suelos como insumo para el cumplimiento de los acuerdos de paz</v>
      </c>
      <c r="H74" s="1046" t="str">
        <f>Agrol!G86</f>
        <v>Eficacia</v>
      </c>
      <c r="I74" s="42" t="s">
        <v>68</v>
      </c>
      <c r="J74" s="59">
        <f>Agrol!I86</f>
        <v>0</v>
      </c>
      <c r="K74" s="59">
        <f>Agrol!J86</f>
        <v>0</v>
      </c>
      <c r="L74" s="59">
        <f>Agrol!K86</f>
        <v>0</v>
      </c>
      <c r="M74" s="59">
        <f>Agrol!L86</f>
        <v>0</v>
      </c>
      <c r="N74" s="59">
        <f>Agrol!M86</f>
        <v>66000</v>
      </c>
      <c r="O74" s="59">
        <f>Agrol!N86</f>
        <v>22000</v>
      </c>
      <c r="P74" s="60">
        <f t="shared" ref="P74:P75" si="44">SUM(J74:O74)</f>
        <v>88000</v>
      </c>
      <c r="Q74" s="1051">
        <f>Agrol!V86</f>
        <v>0.06</v>
      </c>
      <c r="R74" s="1052">
        <f>IF(OR(P75=0,Q74=0),0,(P75/P74*Q74))</f>
        <v>2.4545454545454547E-2</v>
      </c>
      <c r="S74" s="1018"/>
      <c r="T74" s="1018"/>
      <c r="U74" s="1"/>
    </row>
    <row r="75" spans="1:21" ht="34.5" customHeight="1">
      <c r="A75" s="1018"/>
      <c r="B75" s="1018"/>
      <c r="C75" s="1018"/>
      <c r="D75" s="1018"/>
      <c r="E75" s="1018"/>
      <c r="F75" s="1018"/>
      <c r="G75" s="1018"/>
      <c r="H75" s="1018"/>
      <c r="I75" s="46" t="s">
        <v>69</v>
      </c>
      <c r="J75" s="59">
        <f>Agrol!I87</f>
        <v>0</v>
      </c>
      <c r="K75" s="59">
        <f>Agrol!J87</f>
        <v>0</v>
      </c>
      <c r="L75" s="59">
        <f>Agrol!K87</f>
        <v>0</v>
      </c>
      <c r="M75" s="59">
        <f>Agrol!L87</f>
        <v>0</v>
      </c>
      <c r="N75" s="59">
        <f>Agrol!M87</f>
        <v>36000</v>
      </c>
      <c r="O75" s="59">
        <f>Agrol!N87</f>
        <v>0</v>
      </c>
      <c r="P75" s="62">
        <f t="shared" si="44"/>
        <v>36000</v>
      </c>
      <c r="Q75" s="1008"/>
      <c r="R75" s="1008"/>
      <c r="S75" s="1018"/>
      <c r="T75" s="1018"/>
      <c r="U75" s="1"/>
    </row>
    <row r="76" spans="1:21" ht="15.75" customHeight="1">
      <c r="A76" s="1018"/>
      <c r="B76" s="1018"/>
      <c r="C76" s="1008"/>
      <c r="D76" s="1008"/>
      <c r="E76" s="1008"/>
      <c r="F76" s="1008"/>
      <c r="G76" s="1008"/>
      <c r="H76" s="1008"/>
      <c r="I76" s="51" t="s">
        <v>10</v>
      </c>
      <c r="J76" s="52">
        <f t="shared" ref="J76:P76" si="45">IF(OR(J74=0,J75=0),0,J75/J74)</f>
        <v>0</v>
      </c>
      <c r="K76" s="52">
        <f t="shared" si="45"/>
        <v>0</v>
      </c>
      <c r="L76" s="52">
        <f t="shared" si="45"/>
        <v>0</v>
      </c>
      <c r="M76" s="52">
        <f t="shared" si="45"/>
        <v>0</v>
      </c>
      <c r="N76" s="52">
        <f t="shared" si="45"/>
        <v>0.54545454545454541</v>
      </c>
      <c r="O76" s="52">
        <f t="shared" si="45"/>
        <v>0</v>
      </c>
      <c r="P76" s="52">
        <f t="shared" si="45"/>
        <v>0.40909090909090912</v>
      </c>
      <c r="Q76" s="51"/>
      <c r="R76" s="51"/>
      <c r="S76" s="1018"/>
      <c r="T76" s="1018"/>
      <c r="U76" s="1"/>
    </row>
    <row r="77" spans="1:21" ht="21.75" customHeight="1">
      <c r="A77" s="1018"/>
      <c r="B77" s="1018"/>
      <c r="C77" s="1046">
        <v>24</v>
      </c>
      <c r="D77" s="1046" t="str">
        <f>Agrol!A100</f>
        <v>Geomorfología aplicada a levantamientos de suelos. (NUEVO PRODUCTO, viene de actividad)</v>
      </c>
      <c r="E77" s="1046" t="str">
        <f>Agrol!D100</f>
        <v>Hectáreas</v>
      </c>
      <c r="F77" s="1050">
        <f>Agrol!E100</f>
        <v>1200000</v>
      </c>
      <c r="G77" s="1046" t="str">
        <f>Agrol!F100</f>
        <v>Áreas interpretadas por geomorfología</v>
      </c>
      <c r="H77" s="1046" t="str">
        <f>Agrol!G100</f>
        <v>Eficacia</v>
      </c>
      <c r="I77" s="42" t="s">
        <v>68</v>
      </c>
      <c r="J77" s="59">
        <f>Agrol!I100</f>
        <v>0</v>
      </c>
      <c r="K77" s="59">
        <f>Agrol!J100</f>
        <v>0</v>
      </c>
      <c r="L77" s="59">
        <f>Agrol!K100</f>
        <v>0</v>
      </c>
      <c r="M77" s="59">
        <f>Agrol!L100</f>
        <v>0</v>
      </c>
      <c r="N77" s="59">
        <f>Agrol!M100</f>
        <v>584750</v>
      </c>
      <c r="O77" s="59">
        <f>Agrol!N100</f>
        <v>258500</v>
      </c>
      <c r="P77" s="60">
        <f t="shared" ref="P77:P78" si="46">SUM(J77:O77)</f>
        <v>843250</v>
      </c>
      <c r="Q77" s="1051">
        <f>Agrol!V100</f>
        <v>0.105</v>
      </c>
      <c r="R77" s="1052">
        <f>IF(OR(P78=0,Q77=0),0,(P78/P77*Q77))</f>
        <v>8.2306925585532154E-2</v>
      </c>
      <c r="S77" s="1018"/>
      <c r="T77" s="1018"/>
      <c r="U77" s="1"/>
    </row>
    <row r="78" spans="1:21" ht="21.75" customHeight="1">
      <c r="A78" s="1018"/>
      <c r="B78" s="1018"/>
      <c r="C78" s="1018"/>
      <c r="D78" s="1018"/>
      <c r="E78" s="1018"/>
      <c r="F78" s="1018"/>
      <c r="G78" s="1018"/>
      <c r="H78" s="1018"/>
      <c r="I78" s="46" t="s">
        <v>69</v>
      </c>
      <c r="J78" s="59">
        <f>Agrol!I101</f>
        <v>0</v>
      </c>
      <c r="K78" s="59">
        <f>Agrol!J101</f>
        <v>0</v>
      </c>
      <c r="L78" s="59">
        <f>Agrol!K101</f>
        <v>0</v>
      </c>
      <c r="M78" s="59">
        <f>Agrol!L101</f>
        <v>0</v>
      </c>
      <c r="N78" s="59">
        <f>Agrol!M101</f>
        <v>421703</v>
      </c>
      <c r="O78" s="59">
        <f>Agrol!N101</f>
        <v>239300</v>
      </c>
      <c r="P78" s="62">
        <f t="shared" si="46"/>
        <v>661003</v>
      </c>
      <c r="Q78" s="1008"/>
      <c r="R78" s="1008"/>
      <c r="S78" s="1018"/>
      <c r="T78" s="1018"/>
      <c r="U78" s="1"/>
    </row>
    <row r="79" spans="1:21" ht="15.75" customHeight="1">
      <c r="A79" s="1018"/>
      <c r="B79" s="1018"/>
      <c r="C79" s="1008"/>
      <c r="D79" s="1008"/>
      <c r="E79" s="1008"/>
      <c r="F79" s="1008"/>
      <c r="G79" s="1008"/>
      <c r="H79" s="1008"/>
      <c r="I79" s="51" t="s">
        <v>10</v>
      </c>
      <c r="J79" s="52">
        <f t="shared" ref="J79:P79" si="47">IF(OR(J77=0,J78=0),0,J78/J77)</f>
        <v>0</v>
      </c>
      <c r="K79" s="52">
        <f t="shared" si="47"/>
        <v>0</v>
      </c>
      <c r="L79" s="52">
        <f t="shared" si="47"/>
        <v>0</v>
      </c>
      <c r="M79" s="52">
        <f t="shared" si="47"/>
        <v>0</v>
      </c>
      <c r="N79" s="52">
        <f t="shared" si="47"/>
        <v>0.72116802052159046</v>
      </c>
      <c r="O79" s="52">
        <f t="shared" si="47"/>
        <v>0.9257253384912959</v>
      </c>
      <c r="P79" s="52">
        <f t="shared" si="47"/>
        <v>0.78387548176697297</v>
      </c>
      <c r="Q79" s="51"/>
      <c r="R79" s="51"/>
      <c r="S79" s="1018"/>
      <c r="T79" s="1018"/>
      <c r="U79" s="1"/>
    </row>
    <row r="80" spans="1:21" ht="25.5" customHeight="1">
      <c r="A80" s="1018"/>
      <c r="B80" s="1018"/>
      <c r="C80" s="1046">
        <v>25</v>
      </c>
      <c r="D80" s="1046" t="str">
        <f>Agrol!A114</f>
        <v>Coberturas y usos de la tierra, aplicada al ordenamiento del territorio. (NUEVO PRODUCTO, es una estrategia del PEI))</v>
      </c>
      <c r="E80" s="1046" t="str">
        <f>Agrol!D114</f>
        <v>Hectáreas</v>
      </c>
      <c r="F80" s="1050">
        <f>Agrol!E114</f>
        <v>1150000</v>
      </c>
      <c r="G80" s="1046" t="str">
        <f>Agrol!F114</f>
        <v>Áreas interpretadas por coberturas y usos.</v>
      </c>
      <c r="H80" s="1046" t="str">
        <f>Agrol!G114</f>
        <v>Eficacia</v>
      </c>
      <c r="I80" s="42" t="s">
        <v>68</v>
      </c>
      <c r="J80" s="59">
        <f>Agrol!I114</f>
        <v>0</v>
      </c>
      <c r="K80" s="59">
        <f>Agrol!J114</f>
        <v>0</v>
      </c>
      <c r="L80" s="59">
        <f>Agrol!K114</f>
        <v>0</v>
      </c>
      <c r="M80" s="59">
        <f>Agrol!L114</f>
        <v>0</v>
      </c>
      <c r="N80" s="59">
        <f>Agrol!M114</f>
        <v>728500</v>
      </c>
      <c r="O80" s="59">
        <f>Agrol!N114</f>
        <v>258500</v>
      </c>
      <c r="P80" s="60">
        <f t="shared" ref="P80:P81" si="48">SUM(J80:O80)</f>
        <v>987000</v>
      </c>
      <c r="Q80" s="1051">
        <f>Agrol!V114</f>
        <v>0.105</v>
      </c>
      <c r="R80" s="1052">
        <f>IF(OR(P81=0,Q80=0),0,(P81/P80*Q80))</f>
        <v>5.8904574468085107E-2</v>
      </c>
      <c r="S80" s="1018"/>
      <c r="T80" s="1018"/>
      <c r="U80" s="1"/>
    </row>
    <row r="81" spans="1:21" ht="25.5" customHeight="1">
      <c r="A81" s="1018"/>
      <c r="B81" s="1018"/>
      <c r="C81" s="1018"/>
      <c r="D81" s="1018"/>
      <c r="E81" s="1018"/>
      <c r="F81" s="1018"/>
      <c r="G81" s="1018"/>
      <c r="H81" s="1018"/>
      <c r="I81" s="46" t="s">
        <v>69</v>
      </c>
      <c r="J81" s="59">
        <f>Agrol!I115</f>
        <v>0</v>
      </c>
      <c r="K81" s="59">
        <f>Agrol!J115</f>
        <v>0</v>
      </c>
      <c r="L81" s="59">
        <f>Agrol!K115</f>
        <v>0</v>
      </c>
      <c r="M81" s="59">
        <f>Agrol!L115</f>
        <v>0</v>
      </c>
      <c r="N81" s="59">
        <f>Agrol!M115</f>
        <v>421703</v>
      </c>
      <c r="O81" s="59">
        <f>Agrol!N115</f>
        <v>132000</v>
      </c>
      <c r="P81" s="62">
        <f t="shared" si="48"/>
        <v>553703</v>
      </c>
      <c r="Q81" s="1008"/>
      <c r="R81" s="1008"/>
      <c r="S81" s="1018"/>
      <c r="T81" s="1018"/>
      <c r="U81" s="1"/>
    </row>
    <row r="82" spans="1:21" ht="15.75" customHeight="1">
      <c r="A82" s="1018"/>
      <c r="B82" s="1018"/>
      <c r="C82" s="1008"/>
      <c r="D82" s="1008"/>
      <c r="E82" s="1008"/>
      <c r="F82" s="1008"/>
      <c r="G82" s="1008"/>
      <c r="H82" s="1008"/>
      <c r="I82" s="51" t="s">
        <v>10</v>
      </c>
      <c r="J82" s="52">
        <f t="shared" ref="J82:P82" si="49">IF(OR(J80=0,J81=0),0,J81/J80)</f>
        <v>0</v>
      </c>
      <c r="K82" s="52">
        <f t="shared" si="49"/>
        <v>0</v>
      </c>
      <c r="L82" s="52">
        <f t="shared" si="49"/>
        <v>0</v>
      </c>
      <c r="M82" s="52">
        <f t="shared" si="49"/>
        <v>0</v>
      </c>
      <c r="N82" s="52">
        <f t="shared" si="49"/>
        <v>0.57886479066575158</v>
      </c>
      <c r="O82" s="52">
        <f t="shared" si="49"/>
        <v>0.51063829787234039</v>
      </c>
      <c r="P82" s="52">
        <f t="shared" si="49"/>
        <v>0.56099594731509628</v>
      </c>
      <c r="Q82" s="51"/>
      <c r="R82" s="51"/>
      <c r="S82" s="1018"/>
      <c r="T82" s="1018"/>
      <c r="U82" s="1"/>
    </row>
    <row r="83" spans="1:21" ht="15.75" customHeight="1">
      <c r="A83" s="1018"/>
      <c r="B83" s="1018"/>
      <c r="C83" s="1046">
        <v>26</v>
      </c>
      <c r="D83" s="1046" t="str">
        <f>Agrol!A128</f>
        <v>Laboratorio Nacional de suelos modernizado (NUEVO PRODUCTO, es una estrategia del PEI))</v>
      </c>
      <c r="E83" s="1046" t="str">
        <f>Agrol!D128</f>
        <v>Porcentaje</v>
      </c>
      <c r="F83" s="1047">
        <f>Agrol!E128</f>
        <v>1</v>
      </c>
      <c r="G83" s="1046" t="str">
        <f>Agrol!F128</f>
        <v>Laboratorio de suelos modernizado</v>
      </c>
      <c r="H83" s="1046" t="str">
        <f>Agrol!G128</f>
        <v>Eficacia</v>
      </c>
      <c r="I83" s="42" t="s">
        <v>68</v>
      </c>
      <c r="J83" s="59">
        <f>Agrol!I128</f>
        <v>0</v>
      </c>
      <c r="K83" s="43">
        <f>Agrol!J128</f>
        <v>0</v>
      </c>
      <c r="L83" s="43">
        <f>Agrol!K128</f>
        <v>0</v>
      </c>
      <c r="M83" s="43">
        <f>Agrol!L128</f>
        <v>0</v>
      </c>
      <c r="N83" s="43">
        <f>Agrol!M128</f>
        <v>0</v>
      </c>
      <c r="O83" s="43">
        <f>Agrol!N128</f>
        <v>0.1</v>
      </c>
      <c r="P83" s="57">
        <f t="shared" ref="P83:P84" si="50">SUM(J83:O83)</f>
        <v>0.1</v>
      </c>
      <c r="Q83" s="1051">
        <f>Agrol!V128</f>
        <v>0.1</v>
      </c>
      <c r="R83" s="1052">
        <f>IF(OR(P84=0,Q83=0),0,(P84/P83*Q83))</f>
        <v>0.1</v>
      </c>
      <c r="S83" s="1018"/>
      <c r="T83" s="1018"/>
      <c r="U83" s="1"/>
    </row>
    <row r="84" spans="1:21" ht="15.75" customHeight="1">
      <c r="A84" s="1018"/>
      <c r="B84" s="1018"/>
      <c r="C84" s="1018"/>
      <c r="D84" s="1018"/>
      <c r="E84" s="1018"/>
      <c r="F84" s="1018"/>
      <c r="G84" s="1018"/>
      <c r="H84" s="1018"/>
      <c r="I84" s="46" t="s">
        <v>69</v>
      </c>
      <c r="J84" s="59">
        <f>Agrol!I129</f>
        <v>0</v>
      </c>
      <c r="K84" s="43">
        <f>Agrol!J129</f>
        <v>0</v>
      </c>
      <c r="L84" s="43">
        <f>Agrol!K129</f>
        <v>0</v>
      </c>
      <c r="M84" s="43">
        <f>Agrol!L129</f>
        <v>0</v>
      </c>
      <c r="N84" s="43">
        <f>Agrol!M129</f>
        <v>0</v>
      </c>
      <c r="O84" s="43">
        <f>Agrol!N129</f>
        <v>0.1</v>
      </c>
      <c r="P84" s="58">
        <f t="shared" si="50"/>
        <v>0.1</v>
      </c>
      <c r="Q84" s="1008"/>
      <c r="R84" s="1008"/>
      <c r="S84" s="1018"/>
      <c r="T84" s="1018"/>
      <c r="U84" s="1"/>
    </row>
    <row r="85" spans="1:21" ht="15.75" customHeight="1">
      <c r="A85" s="1018"/>
      <c r="B85" s="1018"/>
      <c r="C85" s="1008"/>
      <c r="D85" s="1008"/>
      <c r="E85" s="1008"/>
      <c r="F85" s="1008"/>
      <c r="G85" s="1008"/>
      <c r="H85" s="1008"/>
      <c r="I85" s="51" t="s">
        <v>10</v>
      </c>
      <c r="J85" s="52">
        <f t="shared" ref="J85:P85" si="51">IF(OR(J83=0,J84=0),0,J84/J83)</f>
        <v>0</v>
      </c>
      <c r="K85" s="52">
        <f t="shared" si="51"/>
        <v>0</v>
      </c>
      <c r="L85" s="52">
        <f t="shared" si="51"/>
        <v>0</v>
      </c>
      <c r="M85" s="52">
        <f t="shared" si="51"/>
        <v>0</v>
      </c>
      <c r="N85" s="52">
        <f t="shared" si="51"/>
        <v>0</v>
      </c>
      <c r="O85" s="52">
        <f t="shared" si="51"/>
        <v>1</v>
      </c>
      <c r="P85" s="52">
        <f t="shared" si="51"/>
        <v>1</v>
      </c>
      <c r="Q85" s="51"/>
      <c r="R85" s="51"/>
      <c r="S85" s="1018"/>
      <c r="T85" s="1018"/>
      <c r="U85" s="1"/>
    </row>
    <row r="86" spans="1:21" ht="31.5" customHeight="1">
      <c r="A86" s="1018"/>
      <c r="B86" s="1018"/>
      <c r="C86" s="1046">
        <v>27</v>
      </c>
      <c r="D86" s="1046" t="str">
        <f>Agrol!A142</f>
        <v>Laboratorio Nacional de Suelos acreditado (Validación-Confirmación de análisis básicos químicos, Q-01) viene de una actividad)</v>
      </c>
      <c r="E86" s="1046" t="str">
        <f>Agrol!D142</f>
        <v>Porcentaje</v>
      </c>
      <c r="F86" s="1047">
        <f>Agrol!E142</f>
        <v>1</v>
      </c>
      <c r="G86" s="1046" t="str">
        <f>Agrol!F142</f>
        <v>Determinaciones analíticas acreditadas</v>
      </c>
      <c r="H86" s="1046" t="str">
        <f>Agrol!G142</f>
        <v>Eficacia</v>
      </c>
      <c r="I86" s="42" t="s">
        <v>68</v>
      </c>
      <c r="J86" s="43">
        <f>Agrol!I142</f>
        <v>0</v>
      </c>
      <c r="K86" s="43">
        <f>Agrol!J142</f>
        <v>0</v>
      </c>
      <c r="L86" s="43">
        <f>Agrol!K142</f>
        <v>0.25</v>
      </c>
      <c r="M86" s="43">
        <f>Agrol!L142</f>
        <v>0</v>
      </c>
      <c r="N86" s="43">
        <f>Agrol!M142</f>
        <v>0</v>
      </c>
      <c r="O86" s="43">
        <f>Agrol!N142</f>
        <v>0.25</v>
      </c>
      <c r="P86" s="57">
        <f t="shared" ref="P86:P87" si="52">SUM(J86:O86)</f>
        <v>0.5</v>
      </c>
      <c r="Q86" s="1051">
        <f>Agrol!V142</f>
        <v>0.05</v>
      </c>
      <c r="R86" s="1052">
        <f>IF(OR(P87=0,Q86=0),0,(P87/P86*Q86))</f>
        <v>2.1000000000000005E-2</v>
      </c>
      <c r="S86" s="1018"/>
      <c r="T86" s="1018"/>
      <c r="U86" s="1"/>
    </row>
    <row r="87" spans="1:21" ht="31.5" customHeight="1">
      <c r="A87" s="1018"/>
      <c r="B87" s="1018"/>
      <c r="C87" s="1018"/>
      <c r="D87" s="1018"/>
      <c r="E87" s="1018"/>
      <c r="F87" s="1018"/>
      <c r="G87" s="1018"/>
      <c r="H87" s="1018"/>
      <c r="I87" s="46" t="s">
        <v>69</v>
      </c>
      <c r="J87" s="43">
        <f>Agrol!I143</f>
        <v>0</v>
      </c>
      <c r="K87" s="43">
        <f>Agrol!J143</f>
        <v>0</v>
      </c>
      <c r="L87" s="43">
        <f>Agrol!K143</f>
        <v>0.1</v>
      </c>
      <c r="M87" s="43">
        <f>Agrol!L143</f>
        <v>0</v>
      </c>
      <c r="N87" s="43">
        <f>Agrol!M143</f>
        <v>0</v>
      </c>
      <c r="O87" s="43">
        <f>Agrol!N143</f>
        <v>0.11</v>
      </c>
      <c r="P87" s="58">
        <f t="shared" si="52"/>
        <v>0.21000000000000002</v>
      </c>
      <c r="Q87" s="1008"/>
      <c r="R87" s="1008"/>
      <c r="S87" s="1018"/>
      <c r="T87" s="1018"/>
      <c r="U87" s="1"/>
    </row>
    <row r="88" spans="1:21" ht="15.75" customHeight="1">
      <c r="A88" s="1018"/>
      <c r="B88" s="1018"/>
      <c r="C88" s="1008"/>
      <c r="D88" s="1008"/>
      <c r="E88" s="1008"/>
      <c r="F88" s="1008"/>
      <c r="G88" s="1008"/>
      <c r="H88" s="1008"/>
      <c r="I88" s="51" t="s">
        <v>10</v>
      </c>
      <c r="J88" s="52">
        <f t="shared" ref="J88:P88" si="53">IF(OR(J86=0,J87=0),0,J87/J86)</f>
        <v>0</v>
      </c>
      <c r="K88" s="52">
        <f t="shared" si="53"/>
        <v>0</v>
      </c>
      <c r="L88" s="52">
        <f t="shared" si="53"/>
        <v>0.4</v>
      </c>
      <c r="M88" s="52">
        <f t="shared" si="53"/>
        <v>0</v>
      </c>
      <c r="N88" s="52">
        <f t="shared" si="53"/>
        <v>0</v>
      </c>
      <c r="O88" s="52">
        <f t="shared" si="53"/>
        <v>0.44</v>
      </c>
      <c r="P88" s="52">
        <f t="shared" si="53"/>
        <v>0.42000000000000004</v>
      </c>
      <c r="Q88" s="51"/>
      <c r="R88" s="51"/>
      <c r="S88" s="1018"/>
      <c r="T88" s="1018"/>
      <c r="U88" s="1"/>
    </row>
    <row r="89" spans="1:21" ht="15.75" customHeight="1">
      <c r="A89" s="1018"/>
      <c r="B89" s="1018"/>
      <c r="C89" s="1046">
        <v>28</v>
      </c>
      <c r="D89" s="1046" t="str">
        <f>Agrol!A154</f>
        <v>Museo Nacional de Suelos ampliado (NUEVO PRODUCTO)</v>
      </c>
      <c r="E89" s="1046" t="str">
        <f>Agrol!D154</f>
        <v>Porcentaje</v>
      </c>
      <c r="F89" s="1047">
        <f>Agrol!E154</f>
        <v>1</v>
      </c>
      <c r="G89" s="1046" t="str">
        <f>Agrol!F154</f>
        <v>Museo Nacional de Suelos ampliado</v>
      </c>
      <c r="H89" s="1046" t="str">
        <f>Agrol!G154</f>
        <v>Eficacia</v>
      </c>
      <c r="I89" s="42" t="s">
        <v>68</v>
      </c>
      <c r="J89" s="43">
        <f>Agrol!I154</f>
        <v>0</v>
      </c>
      <c r="K89" s="43">
        <f>Agrol!J154</f>
        <v>0</v>
      </c>
      <c r="L89" s="43">
        <f>Agrol!K154</f>
        <v>0</v>
      </c>
      <c r="M89" s="43">
        <f>Agrol!L154</f>
        <v>0</v>
      </c>
      <c r="N89" s="43">
        <f>Agrol!M154</f>
        <v>0</v>
      </c>
      <c r="O89" s="43">
        <f>Agrol!N154</f>
        <v>0.1</v>
      </c>
      <c r="P89" s="57">
        <f t="shared" ref="P89:P90" si="54">SUM(J89:O89)</f>
        <v>0.1</v>
      </c>
      <c r="Q89" s="1051">
        <f>Agrol!V154</f>
        <v>0.05</v>
      </c>
      <c r="R89" s="1052">
        <f>IF(OR(P90=0,Q89=0),0,(P90/P89*Q89))</f>
        <v>0.05</v>
      </c>
      <c r="S89" s="1018"/>
      <c r="T89" s="1018"/>
      <c r="U89" s="1"/>
    </row>
    <row r="90" spans="1:21" ht="15.75" customHeight="1">
      <c r="A90" s="1018"/>
      <c r="B90" s="1018"/>
      <c r="C90" s="1018"/>
      <c r="D90" s="1018"/>
      <c r="E90" s="1018"/>
      <c r="F90" s="1018"/>
      <c r="G90" s="1018"/>
      <c r="H90" s="1018"/>
      <c r="I90" s="46" t="s">
        <v>69</v>
      </c>
      <c r="J90" s="43">
        <f>Agrol!I155</f>
        <v>0</v>
      </c>
      <c r="K90" s="43">
        <f>Agrol!J155</f>
        <v>0</v>
      </c>
      <c r="L90" s="43">
        <f>Agrol!K155</f>
        <v>0</v>
      </c>
      <c r="M90" s="43">
        <f>Agrol!L155</f>
        <v>0</v>
      </c>
      <c r="N90" s="43">
        <f>Agrol!M155</f>
        <v>0</v>
      </c>
      <c r="O90" s="43">
        <f>Agrol!N155</f>
        <v>0.1</v>
      </c>
      <c r="P90" s="58">
        <f t="shared" si="54"/>
        <v>0.1</v>
      </c>
      <c r="Q90" s="1008"/>
      <c r="R90" s="1008"/>
      <c r="S90" s="1018"/>
      <c r="T90" s="1018"/>
      <c r="U90" s="1"/>
    </row>
    <row r="91" spans="1:21" ht="15.75" customHeight="1">
      <c r="A91" s="1008"/>
      <c r="B91" s="1008"/>
      <c r="C91" s="1008"/>
      <c r="D91" s="1008"/>
      <c r="E91" s="1008"/>
      <c r="F91" s="1008"/>
      <c r="G91" s="1008"/>
      <c r="H91" s="1008"/>
      <c r="I91" s="51" t="s">
        <v>10</v>
      </c>
      <c r="J91" s="52">
        <f t="shared" ref="J91:P91" si="55">IF(OR(J89=0,J90=0),0,J90/J89)</f>
        <v>0</v>
      </c>
      <c r="K91" s="52">
        <f t="shared" si="55"/>
        <v>0</v>
      </c>
      <c r="L91" s="52">
        <f t="shared" si="55"/>
        <v>0</v>
      </c>
      <c r="M91" s="52">
        <f t="shared" si="55"/>
        <v>0</v>
      </c>
      <c r="N91" s="52">
        <f t="shared" si="55"/>
        <v>0</v>
      </c>
      <c r="O91" s="52">
        <f t="shared" si="55"/>
        <v>1</v>
      </c>
      <c r="P91" s="52">
        <f t="shared" si="55"/>
        <v>1</v>
      </c>
      <c r="Q91" s="51"/>
      <c r="R91" s="51"/>
      <c r="S91" s="1008"/>
      <c r="T91" s="1008"/>
      <c r="U91" s="1"/>
    </row>
    <row r="92" spans="1:21" ht="33.75">
      <c r="A92" s="35" t="s">
        <v>1</v>
      </c>
      <c r="B92" s="36" t="s">
        <v>52</v>
      </c>
      <c r="C92" s="35"/>
      <c r="D92" s="35" t="s">
        <v>2</v>
      </c>
      <c r="E92" s="35" t="s">
        <v>3</v>
      </c>
      <c r="F92" s="35" t="s">
        <v>4</v>
      </c>
      <c r="G92" s="35" t="s">
        <v>5</v>
      </c>
      <c r="H92" s="37" t="s">
        <v>6</v>
      </c>
      <c r="I92" s="35" t="s">
        <v>53</v>
      </c>
      <c r="J92" s="35" t="s">
        <v>54</v>
      </c>
      <c r="K92" s="35" t="s">
        <v>55</v>
      </c>
      <c r="L92" s="35" t="s">
        <v>56</v>
      </c>
      <c r="M92" s="35" t="s">
        <v>57</v>
      </c>
      <c r="N92" s="35" t="s">
        <v>58</v>
      </c>
      <c r="O92" s="35" t="s">
        <v>59</v>
      </c>
      <c r="P92" s="35" t="s">
        <v>66</v>
      </c>
      <c r="Q92" s="38" t="s">
        <v>52</v>
      </c>
      <c r="R92" s="39" t="s">
        <v>44</v>
      </c>
      <c r="S92" s="40" t="s">
        <v>45</v>
      </c>
      <c r="T92" s="41" t="s">
        <v>67</v>
      </c>
      <c r="U92" s="1"/>
    </row>
    <row r="93" spans="1:21" ht="15.75" customHeight="1">
      <c r="A93" s="1062" t="str">
        <f>Catas!D4</f>
        <v>GESTIÓN CATASTRAL</v>
      </c>
      <c r="B93" s="1063">
        <f>Catas!W4</f>
        <v>6.4500000000000002E-2</v>
      </c>
      <c r="C93" s="1046">
        <v>29</v>
      </c>
      <c r="D93" s="1046" t="str">
        <f>Catas!A12</f>
        <v>Avalúos elaborados 2019</v>
      </c>
      <c r="E93" s="1046" t="str">
        <f>Catas!D12</f>
        <v>Número</v>
      </c>
      <c r="F93" s="1046">
        <f>Catas!E12</f>
        <v>7021</v>
      </c>
      <c r="G93" s="1046" t="str">
        <f>Catas!F12</f>
        <v>Número de avalúos elaborados en el periodo</v>
      </c>
      <c r="H93" s="1046" t="str">
        <f>Catas!G12</f>
        <v>EFICACIA</v>
      </c>
      <c r="I93" s="42" t="s">
        <v>68</v>
      </c>
      <c r="J93" s="59">
        <f>Catas!I12</f>
        <v>44</v>
      </c>
      <c r="K93" s="59">
        <f>Catas!J12</f>
        <v>112</v>
      </c>
      <c r="L93" s="59">
        <f>Catas!K12</f>
        <v>27</v>
      </c>
      <c r="M93" s="59">
        <f>Catas!L12</f>
        <v>116</v>
      </c>
      <c r="N93" s="59">
        <f>Catas!M12</f>
        <v>151</v>
      </c>
      <c r="O93" s="59">
        <f>Catas!N12</f>
        <v>160</v>
      </c>
      <c r="P93" s="60">
        <f t="shared" ref="P93:P94" si="56">SUM(J93:O93)</f>
        <v>610</v>
      </c>
      <c r="Q93" s="1051">
        <f>Catas!V12</f>
        <v>0.1</v>
      </c>
      <c r="R93" s="1052">
        <f>IF(OR(P94=0,Q93=0),0,(P94/P93*Q93))</f>
        <v>4.2786885245901643E-2</v>
      </c>
      <c r="S93" s="1054">
        <f>R93+R96+R99+R102+R105+R108+R111+R114+R117+R120+R123+R126</f>
        <v>0.73468860196460151</v>
      </c>
      <c r="T93" s="1055">
        <f>S93*B93</f>
        <v>4.7387414826716802E-2</v>
      </c>
      <c r="U93" s="1"/>
    </row>
    <row r="94" spans="1:21" ht="15.75" customHeight="1">
      <c r="A94" s="1018"/>
      <c r="B94" s="1018"/>
      <c r="C94" s="1018"/>
      <c r="D94" s="1018"/>
      <c r="E94" s="1018"/>
      <c r="F94" s="1018"/>
      <c r="G94" s="1018"/>
      <c r="H94" s="1018"/>
      <c r="I94" s="46" t="s">
        <v>69</v>
      </c>
      <c r="J94" s="61">
        <f>Catas!I13</f>
        <v>41</v>
      </c>
      <c r="K94" s="61">
        <f>Catas!J13</f>
        <v>20</v>
      </c>
      <c r="L94" s="61">
        <f>Catas!K13</f>
        <v>8</v>
      </c>
      <c r="M94" s="61">
        <f>Catas!L13</f>
        <v>41</v>
      </c>
      <c r="N94" s="61">
        <f>Catas!M13</f>
        <v>46</v>
      </c>
      <c r="O94" s="61">
        <f>Catas!N13</f>
        <v>105</v>
      </c>
      <c r="P94" s="62">
        <f t="shared" si="56"/>
        <v>261</v>
      </c>
      <c r="Q94" s="1008"/>
      <c r="R94" s="1008"/>
      <c r="S94" s="1018"/>
      <c r="T94" s="1018"/>
      <c r="U94" s="1"/>
    </row>
    <row r="95" spans="1:21" ht="15.75" customHeight="1">
      <c r="A95" s="1018"/>
      <c r="B95" s="1018"/>
      <c r="C95" s="1008"/>
      <c r="D95" s="1008"/>
      <c r="E95" s="1008"/>
      <c r="F95" s="1008"/>
      <c r="G95" s="1008"/>
      <c r="H95" s="1008"/>
      <c r="I95" s="51" t="s">
        <v>10</v>
      </c>
      <c r="J95" s="52">
        <f t="shared" ref="J95:P95" si="57">IF(OR(J93=0,J94=0),0,J94/J93)</f>
        <v>0.93181818181818177</v>
      </c>
      <c r="K95" s="52">
        <f t="shared" si="57"/>
        <v>0.17857142857142858</v>
      </c>
      <c r="L95" s="52">
        <f t="shared" si="57"/>
        <v>0.29629629629629628</v>
      </c>
      <c r="M95" s="52">
        <f t="shared" si="57"/>
        <v>0.35344827586206895</v>
      </c>
      <c r="N95" s="52">
        <f t="shared" si="57"/>
        <v>0.30463576158940397</v>
      </c>
      <c r="O95" s="52">
        <f t="shared" si="57"/>
        <v>0.65625</v>
      </c>
      <c r="P95" s="52">
        <f t="shared" si="57"/>
        <v>0.4278688524590164</v>
      </c>
      <c r="Q95" s="51"/>
      <c r="R95" s="51"/>
      <c r="S95" s="1018"/>
      <c r="T95" s="1018"/>
      <c r="U95" s="1"/>
    </row>
    <row r="96" spans="1:21" ht="58.5" customHeight="1">
      <c r="A96" s="1018"/>
      <c r="B96" s="1018"/>
      <c r="C96" s="1046">
        <v>30</v>
      </c>
      <c r="D96" s="1046" t="str">
        <f>Catas!A20</f>
        <v>Lineamientos y procedimientos para la implementación y aplicación de la  Resolución conjunta SNR No. 5204 IGAC No. 479 de 2019 la cual modifica parcialmente la Resolución No. 1732 IGAC No. 221 de 2018 y Resolución No. 193 de 2014.</v>
      </c>
      <c r="E96" s="1046" t="str">
        <f>Catas!D20</f>
        <v>Porcentaje</v>
      </c>
      <c r="F96" s="1046">
        <f>Catas!E20</f>
        <v>100</v>
      </c>
      <c r="G96" s="1046" t="str">
        <f>Catas!F20</f>
        <v>Porcentaje de avance en la elaboración de lineamientos y procedimientos para la aplicación de la Resolución conjunta SNR No. 5204 IGAC No. 479 de 2019 la cual modifica parcialmente la Resolución No. 1732 IGAC No. 221 de 2018 y Resolución No. 193 de 2014.</v>
      </c>
      <c r="H96" s="1046" t="str">
        <f>Catas!G20</f>
        <v>EFICACIA</v>
      </c>
      <c r="I96" s="42" t="s">
        <v>68</v>
      </c>
      <c r="J96" s="43">
        <f>Catas!I20</f>
        <v>7.1000000000000004E-3</v>
      </c>
      <c r="K96" s="43">
        <f>Catas!J20</f>
        <v>2.8500000000000004E-2</v>
      </c>
      <c r="L96" s="43">
        <f>Catas!K20</f>
        <v>3.9400000000000004E-2</v>
      </c>
      <c r="M96" s="43">
        <f>Catas!L20</f>
        <v>4.6500000000000007E-2</v>
      </c>
      <c r="N96" s="43">
        <f>Catas!M20</f>
        <v>4.7250000000000007E-2</v>
      </c>
      <c r="O96" s="43">
        <f>Catas!N20</f>
        <v>0.16725000000000001</v>
      </c>
      <c r="P96" s="57">
        <f t="shared" ref="P96:P97" si="58">SUM(J96:O96)</f>
        <v>0.33600000000000008</v>
      </c>
      <c r="Q96" s="1051">
        <f>Catas!V20</f>
        <v>0.1</v>
      </c>
      <c r="R96" s="1052">
        <f>IF(OR(P97=0,Q96=0),0,(P97/P96*Q96))</f>
        <v>9.9925595238095244E-2</v>
      </c>
      <c r="S96" s="1018"/>
      <c r="T96" s="1018"/>
      <c r="U96" s="1"/>
    </row>
    <row r="97" spans="1:21" ht="58.5" customHeight="1">
      <c r="A97" s="1018"/>
      <c r="B97" s="1018"/>
      <c r="C97" s="1018"/>
      <c r="D97" s="1018"/>
      <c r="E97" s="1018"/>
      <c r="F97" s="1018"/>
      <c r="G97" s="1018"/>
      <c r="H97" s="1018"/>
      <c r="I97" s="66" t="s">
        <v>69</v>
      </c>
      <c r="J97" s="47">
        <f>Catas!I21</f>
        <v>7.1000000000000004E-3</v>
      </c>
      <c r="K97" s="47">
        <f>Catas!J21</f>
        <v>2.8500000000000004E-2</v>
      </c>
      <c r="L97" s="47">
        <f>Catas!K21</f>
        <v>3.9400000000000004E-2</v>
      </c>
      <c r="M97" s="47">
        <f>Catas!L21</f>
        <v>4.6500000000000007E-2</v>
      </c>
      <c r="N97" s="47">
        <f>Catas!M21</f>
        <v>4.7250000000000007E-2</v>
      </c>
      <c r="O97" s="47">
        <f>Catas!N21</f>
        <v>0.16700000000000001</v>
      </c>
      <c r="P97" s="58">
        <f t="shared" si="58"/>
        <v>0.33575000000000005</v>
      </c>
      <c r="Q97" s="1008"/>
      <c r="R97" s="1008"/>
      <c r="S97" s="1018"/>
      <c r="T97" s="1018"/>
      <c r="U97" s="1"/>
    </row>
    <row r="98" spans="1:21" ht="15.75" customHeight="1">
      <c r="A98" s="1018"/>
      <c r="B98" s="1018"/>
      <c r="C98" s="1008"/>
      <c r="D98" s="1008"/>
      <c r="E98" s="1008"/>
      <c r="F98" s="1008"/>
      <c r="G98" s="1008"/>
      <c r="H98" s="1008"/>
      <c r="I98" s="51" t="s">
        <v>10</v>
      </c>
      <c r="J98" s="52">
        <f t="shared" ref="J98:P98" si="59">IF(OR(J96=0,J97=0),0,J97/J96)</f>
        <v>1</v>
      </c>
      <c r="K98" s="52">
        <f t="shared" si="59"/>
        <v>1</v>
      </c>
      <c r="L98" s="52">
        <f t="shared" si="59"/>
        <v>1</v>
      </c>
      <c r="M98" s="52">
        <f t="shared" si="59"/>
        <v>1</v>
      </c>
      <c r="N98" s="52">
        <f t="shared" si="59"/>
        <v>1</v>
      </c>
      <c r="O98" s="52">
        <f t="shared" si="59"/>
        <v>0.99850523168908822</v>
      </c>
      <c r="P98" s="52">
        <f t="shared" si="59"/>
        <v>0.99925595238095233</v>
      </c>
      <c r="Q98" s="51"/>
      <c r="R98" s="51"/>
      <c r="S98" s="1018"/>
      <c r="T98" s="1018"/>
      <c r="U98" s="1"/>
    </row>
    <row r="99" spans="1:21" ht="31.5" customHeight="1">
      <c r="A99" s="1018"/>
      <c r="B99" s="1018"/>
      <c r="C99" s="1046">
        <v>31</v>
      </c>
      <c r="D99" s="1046" t="str">
        <f>Catas!A40</f>
        <v>Documentos de competencia del IGAC, relacionados a la implementación de la política de Catastro Multipropósito</v>
      </c>
      <c r="E99" s="1046" t="str">
        <f>Catas!D40</f>
        <v>Porcentaje</v>
      </c>
      <c r="F99" s="1046">
        <f>Catas!E40</f>
        <v>100</v>
      </c>
      <c r="G99" s="1046" t="str">
        <f>Catas!F40</f>
        <v>Avance en la generación de documentos a cargo del IGAC, relacionados con Catastro Multipropósito</v>
      </c>
      <c r="H99" s="1046" t="str">
        <f>Catas!G40</f>
        <v>EFICACIA</v>
      </c>
      <c r="I99" s="42" t="s">
        <v>68</v>
      </c>
      <c r="J99" s="43">
        <f>Catas!I40</f>
        <v>0</v>
      </c>
      <c r="K99" s="43">
        <f>Catas!J40</f>
        <v>5.8522000000000005E-2</v>
      </c>
      <c r="L99" s="43">
        <f>Catas!K40</f>
        <v>0.13880300000000001</v>
      </c>
      <c r="M99" s="43">
        <f>Catas!L40</f>
        <v>0.12937799999999999</v>
      </c>
      <c r="N99" s="43">
        <f>Catas!M40</f>
        <v>0.15554999999999999</v>
      </c>
      <c r="O99" s="43">
        <f>Catas!N40</f>
        <v>0.13456400000000002</v>
      </c>
      <c r="P99" s="57">
        <f t="shared" ref="P99:P100" si="60">SUM(J99:O99)</f>
        <v>0.61681700000000006</v>
      </c>
      <c r="Q99" s="1051">
        <f>Catas!V40</f>
        <v>0.1</v>
      </c>
      <c r="R99" s="1052">
        <f>IF(OR(P100=0,Q99=0),0,(P100/P99*Q99))</f>
        <v>9.9958982972259192E-2</v>
      </c>
      <c r="S99" s="1018"/>
      <c r="T99" s="1018"/>
      <c r="U99" s="1"/>
    </row>
    <row r="100" spans="1:21" ht="31.5" customHeight="1">
      <c r="A100" s="1018"/>
      <c r="B100" s="1018"/>
      <c r="C100" s="1018"/>
      <c r="D100" s="1018"/>
      <c r="E100" s="1018"/>
      <c r="F100" s="1018"/>
      <c r="G100" s="1018"/>
      <c r="H100" s="1018"/>
      <c r="I100" s="66" t="s">
        <v>69</v>
      </c>
      <c r="J100" s="47">
        <f>Catas!I41</f>
        <v>0</v>
      </c>
      <c r="K100" s="47">
        <f>Catas!J41</f>
        <v>5.9000000000000004E-2</v>
      </c>
      <c r="L100" s="47">
        <f>Catas!K41</f>
        <v>0.13900000000000001</v>
      </c>
      <c r="M100" s="47">
        <f>Catas!L41</f>
        <v>0.128</v>
      </c>
      <c r="N100" s="47">
        <f>Catas!M41</f>
        <v>0.156</v>
      </c>
      <c r="O100" s="47">
        <f>Catas!N41</f>
        <v>0.13456400000000002</v>
      </c>
      <c r="P100" s="58">
        <f t="shared" si="60"/>
        <v>0.616564</v>
      </c>
      <c r="Q100" s="1008"/>
      <c r="R100" s="1008"/>
      <c r="S100" s="1018"/>
      <c r="T100" s="1018"/>
      <c r="U100" s="1"/>
    </row>
    <row r="101" spans="1:21" ht="15.75" customHeight="1">
      <c r="A101" s="1018"/>
      <c r="B101" s="1018"/>
      <c r="C101" s="1008"/>
      <c r="D101" s="1008"/>
      <c r="E101" s="1008"/>
      <c r="F101" s="1008"/>
      <c r="G101" s="1008"/>
      <c r="H101" s="1008"/>
      <c r="I101" s="51" t="s">
        <v>10</v>
      </c>
      <c r="J101" s="52">
        <f t="shared" ref="J101:P101" si="61">IF(OR(J99=0,J100=0),0,J100/J99)</f>
        <v>0</v>
      </c>
      <c r="K101" s="52">
        <f t="shared" si="61"/>
        <v>1.0081678684938997</v>
      </c>
      <c r="L101" s="52">
        <f t="shared" si="61"/>
        <v>1.0014192776813182</v>
      </c>
      <c r="M101" s="52">
        <f t="shared" si="61"/>
        <v>0.98934903924933149</v>
      </c>
      <c r="N101" s="52">
        <f t="shared" si="61"/>
        <v>1.0028929604628738</v>
      </c>
      <c r="O101" s="52">
        <f t="shared" si="61"/>
        <v>1</v>
      </c>
      <c r="P101" s="52">
        <f t="shared" si="61"/>
        <v>0.9995898297225918</v>
      </c>
      <c r="Q101" s="51"/>
      <c r="R101" s="51"/>
      <c r="S101" s="1018"/>
      <c r="T101" s="1018"/>
      <c r="U101" s="1"/>
    </row>
    <row r="102" spans="1:21" ht="30" customHeight="1">
      <c r="A102" s="1018"/>
      <c r="B102" s="1018"/>
      <c r="C102" s="1046">
        <v>32</v>
      </c>
      <c r="D102" s="1046" t="str">
        <f>Catas!A56</f>
        <v>Solicitudes y requerimientos en el marco de la Política de Reparación Integral a Víctimas y de sentencias de Restitución de Tierras atendidos</v>
      </c>
      <c r="E102" s="1046" t="str">
        <f>Catas!D56</f>
        <v>Porcentaje</v>
      </c>
      <c r="F102" s="1046">
        <f>Catas!E56</f>
        <v>100</v>
      </c>
      <c r="G102" s="1046" t="str">
        <f>Catas!F56</f>
        <v>Porcentaje de solicitudes y requerimientos en el marco de la Política de Reparación Integral a Víctimas y de sentencias de Restitución de Tierras atendidos</v>
      </c>
      <c r="H102" s="1046" t="str">
        <f>Catas!G56</f>
        <v>EFICACIA</v>
      </c>
      <c r="I102" s="42" t="s">
        <v>68</v>
      </c>
      <c r="J102" s="43">
        <f>Catas!I56</f>
        <v>0</v>
      </c>
      <c r="K102" s="43">
        <f>Catas!J56</f>
        <v>0.05</v>
      </c>
      <c r="L102" s="43">
        <f>Catas!K56</f>
        <v>0.09</v>
      </c>
      <c r="M102" s="43">
        <f>Catas!L56</f>
        <v>0.09</v>
      </c>
      <c r="N102" s="43">
        <f>Catas!M56</f>
        <v>0.09</v>
      </c>
      <c r="O102" s="43">
        <f>Catas!N56</f>
        <v>0.1</v>
      </c>
      <c r="P102" s="57">
        <f t="shared" ref="P102:P103" si="62">SUM(J102:O102)</f>
        <v>0.42000000000000004</v>
      </c>
      <c r="Q102" s="1051">
        <f>Catas!V56</f>
        <v>0.1</v>
      </c>
      <c r="R102" s="1052">
        <f>IF(OR(P103=0,Q102=0),0,(P103/P102*Q102))</f>
        <v>8.9285714285714288E-2</v>
      </c>
      <c r="S102" s="1018"/>
      <c r="T102" s="1018"/>
      <c r="U102" s="1"/>
    </row>
    <row r="103" spans="1:21" ht="30" customHeight="1">
      <c r="A103" s="1018"/>
      <c r="B103" s="1018"/>
      <c r="C103" s="1018"/>
      <c r="D103" s="1018"/>
      <c r="E103" s="1018"/>
      <c r="F103" s="1018"/>
      <c r="G103" s="1018"/>
      <c r="H103" s="1018"/>
      <c r="I103" s="66" t="s">
        <v>69</v>
      </c>
      <c r="J103" s="47">
        <f>Catas!I57</f>
        <v>0</v>
      </c>
      <c r="K103" s="47">
        <f>Catas!J57</f>
        <v>2.6000000000000002E-2</v>
      </c>
      <c r="L103" s="47">
        <f>Catas!K57</f>
        <v>9.3000000000000013E-2</v>
      </c>
      <c r="M103" s="47">
        <f>Catas!L57</f>
        <v>0.08</v>
      </c>
      <c r="N103" s="47">
        <f>Catas!M57</f>
        <v>0.08</v>
      </c>
      <c r="O103" s="47">
        <f>Catas!N57</f>
        <v>9.6000000000000002E-2</v>
      </c>
      <c r="P103" s="58">
        <f t="shared" si="62"/>
        <v>0.375</v>
      </c>
      <c r="Q103" s="1008"/>
      <c r="R103" s="1008"/>
      <c r="S103" s="1018"/>
      <c r="T103" s="1018"/>
      <c r="U103" s="1"/>
    </row>
    <row r="104" spans="1:21" ht="15.75" customHeight="1">
      <c r="A104" s="1018"/>
      <c r="B104" s="1018"/>
      <c r="C104" s="1008"/>
      <c r="D104" s="1008"/>
      <c r="E104" s="1008"/>
      <c r="F104" s="1008"/>
      <c r="G104" s="1008"/>
      <c r="H104" s="1008"/>
      <c r="I104" s="51" t="s">
        <v>10</v>
      </c>
      <c r="J104" s="52">
        <f t="shared" ref="J104:P104" si="63">IF(OR(J102=0,J103=0),0,J103/J102)</f>
        <v>0</v>
      </c>
      <c r="K104" s="52">
        <f t="shared" si="63"/>
        <v>0.52</v>
      </c>
      <c r="L104" s="52">
        <f t="shared" si="63"/>
        <v>1.0333333333333334</v>
      </c>
      <c r="M104" s="52">
        <f t="shared" si="63"/>
        <v>0.88888888888888895</v>
      </c>
      <c r="N104" s="52">
        <f t="shared" si="63"/>
        <v>0.88888888888888895</v>
      </c>
      <c r="O104" s="52">
        <f t="shared" si="63"/>
        <v>0.96</v>
      </c>
      <c r="P104" s="52">
        <f t="shared" si="63"/>
        <v>0.89285714285714279</v>
      </c>
      <c r="Q104" s="51"/>
      <c r="R104" s="51"/>
      <c r="S104" s="1018"/>
      <c r="T104" s="1018"/>
      <c r="U104" s="1"/>
    </row>
    <row r="105" spans="1:21" ht="15.75" customHeight="1">
      <c r="A105" s="1018"/>
      <c r="B105" s="1018"/>
      <c r="C105" s="1046">
        <v>33</v>
      </c>
      <c r="D105" s="1046" t="str">
        <f>Catas!A70</f>
        <v>Predios actualizados catastralmente</v>
      </c>
      <c r="E105" s="1046" t="str">
        <f>Catas!D70</f>
        <v>Predios rurales</v>
      </c>
      <c r="F105" s="1050">
        <f>Catas!E70</f>
        <v>36678</v>
      </c>
      <c r="G105" s="1046" t="str">
        <f>Catas!F70</f>
        <v>Número de predios rurales en proceso de actualización catastral</v>
      </c>
      <c r="H105" s="1046" t="str">
        <f>Catas!G70</f>
        <v>EFICACIA</v>
      </c>
      <c r="I105" s="42" t="s">
        <v>68</v>
      </c>
      <c r="J105" s="59">
        <f>Catas!I70</f>
        <v>0</v>
      </c>
      <c r="K105" s="59">
        <f>Catas!J70</f>
        <v>0</v>
      </c>
      <c r="L105" s="59">
        <f>Catas!K70</f>
        <v>0</v>
      </c>
      <c r="M105" s="59">
        <f>Catas!L70</f>
        <v>0</v>
      </c>
      <c r="N105" s="59">
        <f>Catas!M70</f>
        <v>0</v>
      </c>
      <c r="O105" s="59">
        <f>Catas!N70</f>
        <v>0</v>
      </c>
      <c r="P105" s="60">
        <f t="shared" ref="P105:P106" si="64">SUM(J105:O105)</f>
        <v>0</v>
      </c>
      <c r="Q105" s="1051">
        <f>Catas!V70</f>
        <v>7.4999999999999997E-2</v>
      </c>
      <c r="R105" s="1052">
        <f>IF(OR(P106=0,Q105=0),0,(P106/P105*Q105))</f>
        <v>0</v>
      </c>
      <c r="S105" s="1018"/>
      <c r="T105" s="1018"/>
      <c r="U105" s="1"/>
    </row>
    <row r="106" spans="1:21" ht="15.75" customHeight="1">
      <c r="A106" s="1018"/>
      <c r="B106" s="1018"/>
      <c r="C106" s="1018"/>
      <c r="D106" s="1018"/>
      <c r="E106" s="1018"/>
      <c r="F106" s="1018"/>
      <c r="G106" s="1018"/>
      <c r="H106" s="1018"/>
      <c r="I106" s="66" t="s">
        <v>69</v>
      </c>
      <c r="J106" s="61">
        <f>Catas!I71</f>
        <v>0</v>
      </c>
      <c r="K106" s="61">
        <f>Catas!J71</f>
        <v>0</v>
      </c>
      <c r="L106" s="61">
        <f>Catas!K71</f>
        <v>0</v>
      </c>
      <c r="M106" s="61">
        <f>Catas!L71</f>
        <v>0</v>
      </c>
      <c r="N106" s="61">
        <f>Catas!M71</f>
        <v>0</v>
      </c>
      <c r="O106" s="61">
        <f>Catas!N71</f>
        <v>0</v>
      </c>
      <c r="P106" s="62">
        <f t="shared" si="64"/>
        <v>0</v>
      </c>
      <c r="Q106" s="1008"/>
      <c r="R106" s="1008"/>
      <c r="S106" s="1018"/>
      <c r="T106" s="1018"/>
      <c r="U106" s="1"/>
    </row>
    <row r="107" spans="1:21" ht="15.75" customHeight="1">
      <c r="A107" s="1018"/>
      <c r="B107" s="1018"/>
      <c r="C107" s="1008"/>
      <c r="D107" s="1018"/>
      <c r="E107" s="1008"/>
      <c r="F107" s="1008"/>
      <c r="G107" s="1008"/>
      <c r="H107" s="1008"/>
      <c r="I107" s="51" t="s">
        <v>10</v>
      </c>
      <c r="J107" s="52">
        <f t="shared" ref="J107:P107" si="65">IF(OR(J105=0,J106=0),0,J106/J105)</f>
        <v>0</v>
      </c>
      <c r="K107" s="52">
        <f t="shared" si="65"/>
        <v>0</v>
      </c>
      <c r="L107" s="52">
        <f t="shared" si="65"/>
        <v>0</v>
      </c>
      <c r="M107" s="52">
        <f t="shared" si="65"/>
        <v>0</v>
      </c>
      <c r="N107" s="52">
        <f t="shared" si="65"/>
        <v>0</v>
      </c>
      <c r="O107" s="52">
        <f t="shared" si="65"/>
        <v>0</v>
      </c>
      <c r="P107" s="52">
        <f t="shared" si="65"/>
        <v>0</v>
      </c>
      <c r="Q107" s="51"/>
      <c r="R107" s="51"/>
      <c r="S107" s="1018"/>
      <c r="T107" s="1018"/>
      <c r="U107" s="1"/>
    </row>
    <row r="108" spans="1:21" ht="15.75" customHeight="1">
      <c r="A108" s="1018"/>
      <c r="B108" s="1018"/>
      <c r="C108" s="1046">
        <v>34</v>
      </c>
      <c r="D108" s="1018"/>
      <c r="E108" s="1046" t="str">
        <f>Catas!D72</f>
        <v>Predios urbanos</v>
      </c>
      <c r="F108" s="1050">
        <f>Catas!E72</f>
        <v>126670</v>
      </c>
      <c r="G108" s="1046" t="str">
        <f>Catas!F72</f>
        <v>Número de predios urbanos en proceso de actualización catastral</v>
      </c>
      <c r="H108" s="1046" t="str">
        <f>Catas!G72</f>
        <v>EFICACIA</v>
      </c>
      <c r="I108" s="42" t="s">
        <v>68</v>
      </c>
      <c r="J108" s="59">
        <f>Catas!I72</f>
        <v>0</v>
      </c>
      <c r="K108" s="59">
        <f>Catas!J72</f>
        <v>0</v>
      </c>
      <c r="L108" s="59">
        <f>Catas!K72</f>
        <v>0</v>
      </c>
      <c r="M108" s="59">
        <f>Catas!L72</f>
        <v>0</v>
      </c>
      <c r="N108" s="59">
        <f>Catas!M72</f>
        <v>0</v>
      </c>
      <c r="O108" s="59">
        <f>Catas!N72</f>
        <v>0</v>
      </c>
      <c r="P108" s="60">
        <f t="shared" ref="P108:P109" si="66">SUM(J108:O108)</f>
        <v>0</v>
      </c>
      <c r="Q108" s="1051">
        <f>Catas!V72</f>
        <v>7.4999999999999997E-2</v>
      </c>
      <c r="R108" s="1052">
        <f>IF(OR(P109=0,Q108=0),0,(P109/P108*Q108))</f>
        <v>0</v>
      </c>
      <c r="S108" s="1018"/>
      <c r="T108" s="1018"/>
      <c r="U108" s="1"/>
    </row>
    <row r="109" spans="1:21" ht="15.75" customHeight="1">
      <c r="A109" s="1018"/>
      <c r="B109" s="1018"/>
      <c r="C109" s="1018"/>
      <c r="D109" s="1018"/>
      <c r="E109" s="1018"/>
      <c r="F109" s="1018"/>
      <c r="G109" s="1018"/>
      <c r="H109" s="1018"/>
      <c r="I109" s="66" t="s">
        <v>69</v>
      </c>
      <c r="J109" s="61">
        <f>Catas!I73</f>
        <v>0</v>
      </c>
      <c r="K109" s="61">
        <f>Catas!J73</f>
        <v>0</v>
      </c>
      <c r="L109" s="61">
        <f>Catas!K73</f>
        <v>0</v>
      </c>
      <c r="M109" s="61">
        <f>Catas!L73</f>
        <v>0</v>
      </c>
      <c r="N109" s="61">
        <f>Catas!M73</f>
        <v>0</v>
      </c>
      <c r="O109" s="61">
        <f>Catas!N73</f>
        <v>0</v>
      </c>
      <c r="P109" s="62">
        <f t="shared" si="66"/>
        <v>0</v>
      </c>
      <c r="Q109" s="1008"/>
      <c r="R109" s="1008"/>
      <c r="S109" s="1018"/>
      <c r="T109" s="1018"/>
      <c r="U109" s="1"/>
    </row>
    <row r="110" spans="1:21" ht="15.75" customHeight="1">
      <c r="A110" s="1018"/>
      <c r="B110" s="1018"/>
      <c r="C110" s="1008"/>
      <c r="D110" s="1008"/>
      <c r="E110" s="1008"/>
      <c r="F110" s="1008"/>
      <c r="G110" s="1008"/>
      <c r="H110" s="1008"/>
      <c r="I110" s="51" t="s">
        <v>10</v>
      </c>
      <c r="J110" s="52">
        <f t="shared" ref="J110:P110" si="67">IF(OR(J108=0,J109=0),0,J109/J108)</f>
        <v>0</v>
      </c>
      <c r="K110" s="52">
        <f t="shared" si="67"/>
        <v>0</v>
      </c>
      <c r="L110" s="52">
        <f t="shared" si="67"/>
        <v>0</v>
      </c>
      <c r="M110" s="52">
        <f t="shared" si="67"/>
        <v>0</v>
      </c>
      <c r="N110" s="52">
        <f t="shared" si="67"/>
        <v>0</v>
      </c>
      <c r="O110" s="52">
        <f t="shared" si="67"/>
        <v>0</v>
      </c>
      <c r="P110" s="52">
        <f t="shared" si="67"/>
        <v>0</v>
      </c>
      <c r="Q110" s="51"/>
      <c r="R110" s="51"/>
      <c r="S110" s="1018"/>
      <c r="T110" s="1018"/>
      <c r="U110" s="1"/>
    </row>
    <row r="111" spans="1:21" ht="15.75" customHeight="1">
      <c r="A111" s="1018"/>
      <c r="B111" s="1018"/>
      <c r="C111" s="1046">
        <v>35</v>
      </c>
      <c r="D111" s="1046" t="str">
        <f>Catas!A92</f>
        <v>Mutaciones catastrales</v>
      </c>
      <c r="E111" s="1046" t="str">
        <f>Catas!D92</f>
        <v>Mutaciones</v>
      </c>
      <c r="F111" s="1050">
        <f>Catas!E92</f>
        <v>853936</v>
      </c>
      <c r="G111" s="1046" t="str">
        <f>Catas!F92</f>
        <v>Número de mutaciones ejecutadas</v>
      </c>
      <c r="H111" s="1046" t="str">
        <f>Catas!G92</f>
        <v>EFICACIA</v>
      </c>
      <c r="I111" s="42" t="s">
        <v>68</v>
      </c>
      <c r="J111" s="59">
        <f>Catas!I92</f>
        <v>20228</v>
      </c>
      <c r="K111" s="59">
        <f>Catas!J92</f>
        <v>42697</v>
      </c>
      <c r="L111" s="59">
        <f>Catas!K92</f>
        <v>85394</v>
      </c>
      <c r="M111" s="59">
        <f>Catas!L92</f>
        <v>85394</v>
      </c>
      <c r="N111" s="59">
        <f>Catas!M92</f>
        <v>85394</v>
      </c>
      <c r="O111" s="59">
        <f>Catas!N92</f>
        <v>85394</v>
      </c>
      <c r="P111" s="60">
        <f t="shared" ref="P111:P112" si="68">SUM(J111:O111)</f>
        <v>404501</v>
      </c>
      <c r="Q111" s="1051">
        <f>Catas!V92</f>
        <v>0.1</v>
      </c>
      <c r="R111" s="1052">
        <f>IF(OR(P112=0,Q111=0),0,(P112/P111*Q111))</f>
        <v>6.9963485875189441E-2</v>
      </c>
      <c r="S111" s="1018"/>
      <c r="T111" s="1018"/>
      <c r="U111" s="1"/>
    </row>
    <row r="112" spans="1:21" ht="15.75" customHeight="1">
      <c r="A112" s="1018"/>
      <c r="B112" s="1018"/>
      <c r="C112" s="1018"/>
      <c r="D112" s="1018"/>
      <c r="E112" s="1018"/>
      <c r="F112" s="1018"/>
      <c r="G112" s="1018"/>
      <c r="H112" s="1018"/>
      <c r="I112" s="66" t="s">
        <v>69</v>
      </c>
      <c r="J112" s="61">
        <f>Catas!I93</f>
        <v>8508</v>
      </c>
      <c r="K112" s="61">
        <f>Catas!J93</f>
        <v>22972</v>
      </c>
      <c r="L112" s="61">
        <f>Catas!K93</f>
        <v>40099</v>
      </c>
      <c r="M112" s="61">
        <f>Catas!L93</f>
        <v>64079</v>
      </c>
      <c r="N112" s="61">
        <f>Catas!M93</f>
        <v>78520</v>
      </c>
      <c r="O112" s="61">
        <f>Catas!N93</f>
        <v>68825</v>
      </c>
      <c r="P112" s="62">
        <f t="shared" si="68"/>
        <v>283003</v>
      </c>
      <c r="Q112" s="1008"/>
      <c r="R112" s="1008"/>
      <c r="S112" s="1018"/>
      <c r="T112" s="1018"/>
      <c r="U112" s="1"/>
    </row>
    <row r="113" spans="1:21" ht="15.75" customHeight="1">
      <c r="A113" s="1018"/>
      <c r="B113" s="1018"/>
      <c r="C113" s="1008"/>
      <c r="D113" s="1008"/>
      <c r="E113" s="1008"/>
      <c r="F113" s="1008"/>
      <c r="G113" s="1008"/>
      <c r="H113" s="1008"/>
      <c r="I113" s="51" t="s">
        <v>10</v>
      </c>
      <c r="J113" s="52">
        <f t="shared" ref="J113:P113" si="69">IF(OR(J111=0,J112=0),0,J112/J111)</f>
        <v>0.42060510183903499</v>
      </c>
      <c r="K113" s="52">
        <f t="shared" si="69"/>
        <v>0.53802374874112935</v>
      </c>
      <c r="L113" s="52">
        <f t="shared" si="69"/>
        <v>0.46957631683724854</v>
      </c>
      <c r="M113" s="52">
        <f t="shared" si="69"/>
        <v>0.75039229922476991</v>
      </c>
      <c r="N113" s="52">
        <f t="shared" si="69"/>
        <v>0.91950254116214258</v>
      </c>
      <c r="O113" s="52">
        <f t="shared" si="69"/>
        <v>0.80596997447127428</v>
      </c>
      <c r="P113" s="52">
        <f t="shared" si="69"/>
        <v>0.69963485875189435</v>
      </c>
      <c r="Q113" s="51"/>
      <c r="R113" s="51"/>
      <c r="S113" s="1018"/>
      <c r="T113" s="1018"/>
      <c r="U113" s="1"/>
    </row>
    <row r="114" spans="1:21" ht="15.75" customHeight="1">
      <c r="A114" s="1018"/>
      <c r="B114" s="1018"/>
      <c r="C114" s="1046">
        <v>36</v>
      </c>
      <c r="D114" s="1046" t="str">
        <f>Catas!A106</f>
        <v>Saldos de mutaciones de vigencias anteriores finalizadas</v>
      </c>
      <c r="E114" s="1046" t="str">
        <f>Catas!D106</f>
        <v>Mutaciones</v>
      </c>
      <c r="F114" s="1050">
        <f>Catas!E106</f>
        <v>115444</v>
      </c>
      <c r="G114" s="1046" t="str">
        <f>Catas!F106</f>
        <v>Reducción de saldos de  mutaciones de vigencias anteriores</v>
      </c>
      <c r="H114" s="1046" t="str">
        <f>Catas!G106</f>
        <v>EFECTIVIDAD</v>
      </c>
      <c r="I114" s="42" t="s">
        <v>68</v>
      </c>
      <c r="J114" s="59">
        <f>Catas!I106</f>
        <v>0</v>
      </c>
      <c r="K114" s="59">
        <f>Catas!J106</f>
        <v>5772</v>
      </c>
      <c r="L114" s="59">
        <f>Catas!K106</f>
        <v>11544</v>
      </c>
      <c r="M114" s="59">
        <f>Catas!L106</f>
        <v>11544</v>
      </c>
      <c r="N114" s="59">
        <f>Catas!M106</f>
        <v>11544</v>
      </c>
      <c r="O114" s="59">
        <f>Catas!N106</f>
        <v>11544</v>
      </c>
      <c r="P114" s="60">
        <f t="shared" ref="P114:P115" si="70">SUM(J114:O114)</f>
        <v>51948</v>
      </c>
      <c r="Q114" s="1051">
        <f>Catas!V106</f>
        <v>2.5000000000000001E-2</v>
      </c>
      <c r="R114" s="1052">
        <f>IF(OR(P115=0,Q114=0),0,(P115/P114*Q114))</f>
        <v>1.2171305921305921E-2</v>
      </c>
      <c r="S114" s="1018"/>
      <c r="T114" s="1018"/>
      <c r="U114" s="1"/>
    </row>
    <row r="115" spans="1:21" ht="15.75" customHeight="1">
      <c r="A115" s="1018"/>
      <c r="B115" s="1018"/>
      <c r="C115" s="1018"/>
      <c r="D115" s="1018"/>
      <c r="E115" s="1018"/>
      <c r="F115" s="1018"/>
      <c r="G115" s="1018"/>
      <c r="H115" s="1018"/>
      <c r="I115" s="66" t="s">
        <v>69</v>
      </c>
      <c r="J115" s="61">
        <f>Catas!I107</f>
        <v>1976</v>
      </c>
      <c r="K115" s="61">
        <f>Catas!J107</f>
        <v>4390</v>
      </c>
      <c r="L115" s="61">
        <f>Catas!K107</f>
        <v>5980</v>
      </c>
      <c r="M115" s="61">
        <f>Catas!L107</f>
        <v>5312</v>
      </c>
      <c r="N115" s="61">
        <f>Catas!M107</f>
        <v>4528</v>
      </c>
      <c r="O115" s="61">
        <f>Catas!N107</f>
        <v>3105</v>
      </c>
      <c r="P115" s="62">
        <f t="shared" si="70"/>
        <v>25291</v>
      </c>
      <c r="Q115" s="1008"/>
      <c r="R115" s="1008"/>
      <c r="S115" s="1018"/>
      <c r="T115" s="1018"/>
      <c r="U115" s="1"/>
    </row>
    <row r="116" spans="1:21" ht="15.75" customHeight="1">
      <c r="A116" s="1018"/>
      <c r="B116" s="1018"/>
      <c r="C116" s="1008"/>
      <c r="D116" s="1008"/>
      <c r="E116" s="1008"/>
      <c r="F116" s="1008"/>
      <c r="G116" s="1008"/>
      <c r="H116" s="1008"/>
      <c r="I116" s="51" t="s">
        <v>10</v>
      </c>
      <c r="J116" s="52">
        <f t="shared" ref="J116:P116" si="71">IF(OR(J114=0,J115=0),0,J115/J114)</f>
        <v>0</v>
      </c>
      <c r="K116" s="52">
        <f t="shared" si="71"/>
        <v>0.76056826056826055</v>
      </c>
      <c r="L116" s="52">
        <f t="shared" si="71"/>
        <v>0.51801801801801806</v>
      </c>
      <c r="M116" s="52">
        <f t="shared" si="71"/>
        <v>0.46015246015246014</v>
      </c>
      <c r="N116" s="52">
        <f t="shared" si="71"/>
        <v>0.39223839223839224</v>
      </c>
      <c r="O116" s="52">
        <f t="shared" si="71"/>
        <v>0.26897089397089397</v>
      </c>
      <c r="P116" s="52">
        <f t="shared" si="71"/>
        <v>0.48685223685223683</v>
      </c>
      <c r="Q116" s="51"/>
      <c r="R116" s="51"/>
      <c r="S116" s="1018"/>
      <c r="T116" s="1018"/>
      <c r="U116" s="1"/>
    </row>
    <row r="117" spans="1:21" ht="15.75" customHeight="1">
      <c r="A117" s="1018"/>
      <c r="B117" s="1018"/>
      <c r="C117" s="1046">
        <v>37</v>
      </c>
      <c r="D117" s="1046" t="str">
        <f>Catas!A112</f>
        <v xml:space="preserve"> Mutaciones de primera tramitadas durante el mismo mes de su radicación.</v>
      </c>
      <c r="E117" s="1046" t="str">
        <f>Catas!D112</f>
        <v>Porcentaje</v>
      </c>
      <c r="F117" s="1046">
        <f>Catas!E112</f>
        <v>95</v>
      </c>
      <c r="G117" s="1046" t="str">
        <f>Catas!F112</f>
        <v>Porcentaje de mutaciones de primera tramitadas en el mismo mes de su radicación</v>
      </c>
      <c r="H117" s="1046" t="str">
        <f>Catas!G112</f>
        <v>EFECTIVIDAD</v>
      </c>
      <c r="I117" s="42" t="s">
        <v>68</v>
      </c>
      <c r="J117" s="43">
        <f>Catas!I112</f>
        <v>0</v>
      </c>
      <c r="K117" s="43">
        <f>Catas!J112</f>
        <v>0.95</v>
      </c>
      <c r="L117" s="43">
        <f>Catas!K112</f>
        <v>0.95</v>
      </c>
      <c r="M117" s="43">
        <f>Catas!L112</f>
        <v>0.95</v>
      </c>
      <c r="N117" s="43">
        <f>Catas!M112</f>
        <v>0.95</v>
      </c>
      <c r="O117" s="43">
        <f>Catas!N112</f>
        <v>0.95</v>
      </c>
      <c r="P117" s="57">
        <f t="shared" ref="P117:P118" si="72">AVERAGE(K117:O117)</f>
        <v>0.95</v>
      </c>
      <c r="Q117" s="1051">
        <f>Catas!V112</f>
        <v>2.5000000000000001E-2</v>
      </c>
      <c r="R117" s="1052">
        <f>IF(OR(P118=0,Q117=0),0,(P118/P117*Q117))</f>
        <v>1.98421052631579E-2</v>
      </c>
      <c r="S117" s="1018"/>
      <c r="T117" s="1018"/>
      <c r="U117" s="1"/>
    </row>
    <row r="118" spans="1:21" ht="15.75" customHeight="1">
      <c r="A118" s="1018"/>
      <c r="B118" s="1018"/>
      <c r="C118" s="1018"/>
      <c r="D118" s="1018"/>
      <c r="E118" s="1018"/>
      <c r="F118" s="1018"/>
      <c r="G118" s="1018"/>
      <c r="H118" s="1018"/>
      <c r="I118" s="66" t="s">
        <v>69</v>
      </c>
      <c r="J118" s="47">
        <f>Catas!I113</f>
        <v>0</v>
      </c>
      <c r="K118" s="47">
        <f>Catas!J113</f>
        <v>0.56999999999999995</v>
      </c>
      <c r="L118" s="47">
        <f>Catas!K113</f>
        <v>0.66</v>
      </c>
      <c r="M118" s="47">
        <f>Catas!L113</f>
        <v>0.8</v>
      </c>
      <c r="N118" s="47">
        <f>Catas!M113</f>
        <v>0.87</v>
      </c>
      <c r="O118" s="47">
        <f>Catas!N113</f>
        <v>0.87</v>
      </c>
      <c r="P118" s="58">
        <f t="shared" si="72"/>
        <v>0.75400000000000011</v>
      </c>
      <c r="Q118" s="1008"/>
      <c r="R118" s="1008"/>
      <c r="S118" s="1018"/>
      <c r="T118" s="1018"/>
      <c r="U118" s="1"/>
    </row>
    <row r="119" spans="1:21" ht="15.75" customHeight="1">
      <c r="A119" s="1018"/>
      <c r="B119" s="1018"/>
      <c r="C119" s="1008"/>
      <c r="D119" s="1008"/>
      <c r="E119" s="1008"/>
      <c r="F119" s="1008"/>
      <c r="G119" s="1008"/>
      <c r="H119" s="1008"/>
      <c r="I119" s="51" t="s">
        <v>10</v>
      </c>
      <c r="J119" s="52">
        <f t="shared" ref="J119:P119" si="73">IF(OR(J117=0,J118=0),0,J118/J117)</f>
        <v>0</v>
      </c>
      <c r="K119" s="52">
        <f t="shared" si="73"/>
        <v>0.6</v>
      </c>
      <c r="L119" s="52">
        <f t="shared" si="73"/>
        <v>0.69473684210526321</v>
      </c>
      <c r="M119" s="52">
        <f t="shared" si="73"/>
        <v>0.8421052631578948</v>
      </c>
      <c r="N119" s="52">
        <f t="shared" si="73"/>
        <v>0.9157894736842106</v>
      </c>
      <c r="O119" s="52">
        <f t="shared" si="73"/>
        <v>0.9157894736842106</v>
      </c>
      <c r="P119" s="52">
        <f t="shared" si="73"/>
        <v>0.79368421052631599</v>
      </c>
      <c r="Q119" s="51"/>
      <c r="R119" s="51"/>
      <c r="S119" s="1018"/>
      <c r="T119" s="1018"/>
      <c r="U119" s="1"/>
    </row>
    <row r="120" spans="1:21" ht="37.5" customHeight="1">
      <c r="A120" s="1018"/>
      <c r="B120" s="1018"/>
      <c r="C120" s="1046">
        <v>38</v>
      </c>
      <c r="D120" s="1046" t="str">
        <f>Catas!A118</f>
        <v>Suministro de información y herramientas en pro de los procesos catastrales para la toma de decisiones en los diferentes niveles de la organización y en marco del posconflicto.</v>
      </c>
      <c r="E120" s="1046" t="str">
        <f>Catas!D118</f>
        <v>Porcentaje</v>
      </c>
      <c r="F120" s="1046">
        <f>Catas!E118</f>
        <v>100</v>
      </c>
      <c r="G120" s="1046" t="str">
        <f>Catas!F118</f>
        <v>Porcentaje de cumplimiento en suministro de información y herramientas en el marco del apoyo de los procesos catastrales con relación a la programación</v>
      </c>
      <c r="H120" s="1046" t="str">
        <f>Catas!G118</f>
        <v>EFICACIA</v>
      </c>
      <c r="I120" s="42" t="s">
        <v>68</v>
      </c>
      <c r="J120" s="43">
        <f>Catas!I118</f>
        <v>1.3999999999999999E-2</v>
      </c>
      <c r="K120" s="43">
        <f>Catas!J118</f>
        <v>4.0199999999999993E-2</v>
      </c>
      <c r="L120" s="43">
        <f>Catas!K118</f>
        <v>7.9199999999999993E-2</v>
      </c>
      <c r="M120" s="43">
        <f>Catas!L118</f>
        <v>8.4399999999999989E-2</v>
      </c>
      <c r="N120" s="43">
        <f>Catas!M118</f>
        <v>8.8399999999999992E-2</v>
      </c>
      <c r="O120" s="43">
        <f>Catas!N118</f>
        <v>9.1400000000000009E-2</v>
      </c>
      <c r="P120" s="57">
        <f t="shared" ref="P120:P121" si="74">SUM(J120:O120)</f>
        <v>0.39759999999999995</v>
      </c>
      <c r="Q120" s="1051">
        <f>Catas!V118</f>
        <v>0.1</v>
      </c>
      <c r="R120" s="1052">
        <f>IF(OR(P121=0,Q120=0),0,(P121/P120*Q120))</f>
        <v>0.10075452716297786</v>
      </c>
      <c r="S120" s="1018"/>
      <c r="T120" s="1018"/>
      <c r="U120" s="1"/>
    </row>
    <row r="121" spans="1:21" ht="37.5" customHeight="1">
      <c r="A121" s="1018"/>
      <c r="B121" s="1018"/>
      <c r="C121" s="1018"/>
      <c r="D121" s="1018"/>
      <c r="E121" s="1018"/>
      <c r="F121" s="1018"/>
      <c r="G121" s="1018"/>
      <c r="H121" s="1018"/>
      <c r="I121" s="66" t="s">
        <v>69</v>
      </c>
      <c r="J121" s="47">
        <f>Catas!I119</f>
        <v>1.3999999999999999E-2</v>
      </c>
      <c r="K121" s="47">
        <f>Catas!J119</f>
        <v>3.7000000000000005E-2</v>
      </c>
      <c r="L121" s="47">
        <f>Catas!K119</f>
        <v>7.9199999999999993E-2</v>
      </c>
      <c r="M121" s="47">
        <f>Catas!L119</f>
        <v>8.4399999999999989E-2</v>
      </c>
      <c r="N121" s="47">
        <f>Catas!M119</f>
        <v>0.09</v>
      </c>
      <c r="O121" s="47">
        <f>Catas!N119</f>
        <v>9.6000000000000002E-2</v>
      </c>
      <c r="P121" s="58">
        <f t="shared" si="74"/>
        <v>0.40059999999999996</v>
      </c>
      <c r="Q121" s="1008"/>
      <c r="R121" s="1008"/>
      <c r="S121" s="1018"/>
      <c r="T121" s="1018"/>
      <c r="U121" s="1"/>
    </row>
    <row r="122" spans="1:21" ht="15.75" customHeight="1">
      <c r="A122" s="1018"/>
      <c r="B122" s="1018"/>
      <c r="C122" s="1008"/>
      <c r="D122" s="1008"/>
      <c r="E122" s="1008"/>
      <c r="F122" s="1008"/>
      <c r="G122" s="1008"/>
      <c r="H122" s="1008"/>
      <c r="I122" s="51" t="s">
        <v>10</v>
      </c>
      <c r="J122" s="52">
        <f t="shared" ref="J122:P122" si="75">IF(OR(J120=0,J121=0),0,J121/J120)</f>
        <v>1</v>
      </c>
      <c r="K122" s="52">
        <f t="shared" si="75"/>
        <v>0.92039800995024901</v>
      </c>
      <c r="L122" s="52">
        <f t="shared" si="75"/>
        <v>1</v>
      </c>
      <c r="M122" s="52">
        <f t="shared" si="75"/>
        <v>1</v>
      </c>
      <c r="N122" s="52">
        <f t="shared" si="75"/>
        <v>1.0180995475113124</v>
      </c>
      <c r="O122" s="52">
        <f t="shared" si="75"/>
        <v>1.0503282275711159</v>
      </c>
      <c r="P122" s="52">
        <f t="shared" si="75"/>
        <v>1.0075452716297786</v>
      </c>
      <c r="Q122" s="51"/>
      <c r="R122" s="51"/>
      <c r="S122" s="1018"/>
      <c r="T122" s="1018"/>
      <c r="U122" s="1"/>
    </row>
    <row r="123" spans="1:21" ht="15.75" customHeight="1">
      <c r="A123" s="1018"/>
      <c r="B123" s="1018"/>
      <c r="C123" s="1046">
        <v>39</v>
      </c>
      <c r="D123" s="1046" t="str">
        <f>Catas!A132</f>
        <v>Gestores habilitados en el marco de lo definido en el Plan Nacional de Desarrollo 2019-2022</v>
      </c>
      <c r="E123" s="1046" t="str">
        <f>Catas!D132</f>
        <v>Número</v>
      </c>
      <c r="F123" s="1046">
        <f>Catas!E132</f>
        <v>5</v>
      </c>
      <c r="G123" s="1046" t="str">
        <f>Catas!F132</f>
        <v>Número de Gestores Catastrales Habilitados en el marco de lo definido en el Plan Nacional de Desarrollo 2019-2022</v>
      </c>
      <c r="H123" s="1046" t="str">
        <f>Catas!G132</f>
        <v>EFICACIA</v>
      </c>
      <c r="I123" s="42" t="s">
        <v>68</v>
      </c>
      <c r="J123" s="59">
        <f>Catas!I132</f>
        <v>0</v>
      </c>
      <c r="K123" s="59">
        <f>Catas!J132</f>
        <v>0</v>
      </c>
      <c r="L123" s="59">
        <f>Catas!K132</f>
        <v>0</v>
      </c>
      <c r="M123" s="59">
        <f>Catas!L132</f>
        <v>0</v>
      </c>
      <c r="N123" s="59">
        <f>Catas!M132</f>
        <v>5</v>
      </c>
      <c r="O123" s="59">
        <f>Catas!N132</f>
        <v>0</v>
      </c>
      <c r="P123" s="60">
        <f t="shared" ref="P123:P124" si="76">SUM(J123:O123)</f>
        <v>5</v>
      </c>
      <c r="Q123" s="1051">
        <f>Catas!V132</f>
        <v>0.1</v>
      </c>
      <c r="R123" s="1052">
        <f>IF(OR(P124=0,Q123=0),0,(P124/P123*Q123))</f>
        <v>0.1</v>
      </c>
      <c r="S123" s="1018"/>
      <c r="T123" s="1018"/>
      <c r="U123" s="1"/>
    </row>
    <row r="124" spans="1:21" ht="15.75" customHeight="1">
      <c r="A124" s="1018"/>
      <c r="B124" s="1018"/>
      <c r="C124" s="1018"/>
      <c r="D124" s="1018"/>
      <c r="E124" s="1018"/>
      <c r="F124" s="1018"/>
      <c r="G124" s="1018"/>
      <c r="H124" s="1018"/>
      <c r="I124" s="66" t="s">
        <v>69</v>
      </c>
      <c r="J124" s="61">
        <f>Catas!I133</f>
        <v>0</v>
      </c>
      <c r="K124" s="61">
        <f>Catas!J133</f>
        <v>0</v>
      </c>
      <c r="L124" s="61">
        <f>Catas!K133</f>
        <v>0</v>
      </c>
      <c r="M124" s="61">
        <f>Catas!L133</f>
        <v>0</v>
      </c>
      <c r="N124" s="61">
        <f>Catas!M133</f>
        <v>5</v>
      </c>
      <c r="O124" s="61">
        <f>Catas!N133</f>
        <v>0</v>
      </c>
      <c r="P124" s="62">
        <f t="shared" si="76"/>
        <v>5</v>
      </c>
      <c r="Q124" s="1008"/>
      <c r="R124" s="1008"/>
      <c r="S124" s="1018"/>
      <c r="T124" s="1018"/>
      <c r="U124" s="1"/>
    </row>
    <row r="125" spans="1:21" ht="15.75" customHeight="1">
      <c r="A125" s="1018"/>
      <c r="B125" s="1018"/>
      <c r="C125" s="1008"/>
      <c r="D125" s="1008"/>
      <c r="E125" s="1008"/>
      <c r="F125" s="1008"/>
      <c r="G125" s="1008"/>
      <c r="H125" s="1008"/>
      <c r="I125" s="51" t="s">
        <v>10</v>
      </c>
      <c r="J125" s="52">
        <f t="shared" ref="J125:P125" si="77">IF(OR(J123=0,J124=0),0,J124/J123)</f>
        <v>0</v>
      </c>
      <c r="K125" s="52">
        <f t="shared" si="77"/>
        <v>0</v>
      </c>
      <c r="L125" s="52">
        <f t="shared" si="77"/>
        <v>0</v>
      </c>
      <c r="M125" s="52">
        <f t="shared" si="77"/>
        <v>0</v>
      </c>
      <c r="N125" s="52">
        <f t="shared" si="77"/>
        <v>1</v>
      </c>
      <c r="O125" s="52">
        <f t="shared" si="77"/>
        <v>0</v>
      </c>
      <c r="P125" s="52">
        <f t="shared" si="77"/>
        <v>1</v>
      </c>
      <c r="Q125" s="51"/>
      <c r="R125" s="51"/>
      <c r="S125" s="1018"/>
      <c r="T125" s="1018"/>
      <c r="U125" s="1"/>
    </row>
    <row r="126" spans="1:21" ht="19.5" customHeight="1">
      <c r="A126" s="1018"/>
      <c r="B126" s="1018"/>
      <c r="C126" s="1046">
        <v>40</v>
      </c>
      <c r="D126" s="1046" t="str">
        <f>Catas!A146</f>
        <v>Informes y reportes de seguimiento a los compromisos del IGAC en el marco de la gestión catastral</v>
      </c>
      <c r="E126" s="1046" t="str">
        <f>Catas!D146</f>
        <v>Porcentaje</v>
      </c>
      <c r="F126" s="1046">
        <f>Catas!E146</f>
        <v>100</v>
      </c>
      <c r="G126" s="1046" t="str">
        <f>Catas!F146</f>
        <v>Porcentaje de cumplimiento en el reporte y/o envío de informes de los compromisos del IGAC en el marco de la gestión catastral</v>
      </c>
      <c r="H126" s="1046" t="str">
        <f>Catas!G146</f>
        <v>EFICACIA</v>
      </c>
      <c r="I126" s="42" t="s">
        <v>68</v>
      </c>
      <c r="J126" s="43">
        <f>Catas!I146</f>
        <v>0</v>
      </c>
      <c r="K126" s="43">
        <f>Catas!J146</f>
        <v>0.1</v>
      </c>
      <c r="L126" s="43">
        <f>Catas!K146</f>
        <v>0.09</v>
      </c>
      <c r="M126" s="43">
        <f>Catas!L146</f>
        <v>0.09</v>
      </c>
      <c r="N126" s="43">
        <f>Catas!M146</f>
        <v>0.09</v>
      </c>
      <c r="O126" s="43">
        <f>Catas!N146</f>
        <v>0.09</v>
      </c>
      <c r="P126" s="57">
        <f t="shared" ref="P126:P127" si="78">SUM(J126:O126)</f>
        <v>0.45999999999999996</v>
      </c>
      <c r="Q126" s="1051">
        <f>Catas!V146</f>
        <v>0.1</v>
      </c>
      <c r="R126" s="1052">
        <f>IF(OR(P127=0,Q126=0),0,(P127/P126*Q126))</f>
        <v>0.1</v>
      </c>
      <c r="S126" s="1018"/>
      <c r="T126" s="1018"/>
      <c r="U126" s="1"/>
    </row>
    <row r="127" spans="1:21" ht="19.5" customHeight="1">
      <c r="A127" s="1018"/>
      <c r="B127" s="1018"/>
      <c r="C127" s="1018"/>
      <c r="D127" s="1018"/>
      <c r="E127" s="1018"/>
      <c r="F127" s="1018"/>
      <c r="G127" s="1018"/>
      <c r="H127" s="1018"/>
      <c r="I127" s="66" t="s">
        <v>69</v>
      </c>
      <c r="J127" s="47">
        <f>Catas!I147</f>
        <v>0</v>
      </c>
      <c r="K127" s="47">
        <f>Catas!J147</f>
        <v>0.1</v>
      </c>
      <c r="L127" s="47">
        <f>Catas!K147</f>
        <v>0.09</v>
      </c>
      <c r="M127" s="47">
        <f>Catas!L147</f>
        <v>0.09</v>
      </c>
      <c r="N127" s="47">
        <f>Catas!M147</f>
        <v>0.09</v>
      </c>
      <c r="O127" s="47">
        <f>Catas!N147</f>
        <v>0.09</v>
      </c>
      <c r="P127" s="58">
        <f t="shared" si="78"/>
        <v>0.45999999999999996</v>
      </c>
      <c r="Q127" s="1008"/>
      <c r="R127" s="1008"/>
      <c r="S127" s="1018"/>
      <c r="T127" s="1018"/>
      <c r="U127" s="1"/>
    </row>
    <row r="128" spans="1:21" ht="15.75" customHeight="1">
      <c r="A128" s="1008"/>
      <c r="B128" s="1008"/>
      <c r="C128" s="1008"/>
      <c r="D128" s="1008"/>
      <c r="E128" s="1008"/>
      <c r="F128" s="1008"/>
      <c r="G128" s="1008"/>
      <c r="H128" s="1008"/>
      <c r="I128" s="51" t="s">
        <v>10</v>
      </c>
      <c r="J128" s="52">
        <f t="shared" ref="J128:P128" si="79">IF(OR(J126=0,J127=0),0,J127/J126)</f>
        <v>0</v>
      </c>
      <c r="K128" s="52">
        <f t="shared" si="79"/>
        <v>1</v>
      </c>
      <c r="L128" s="52">
        <f t="shared" si="79"/>
        <v>1</v>
      </c>
      <c r="M128" s="52">
        <f t="shared" si="79"/>
        <v>1</v>
      </c>
      <c r="N128" s="52">
        <f t="shared" si="79"/>
        <v>1</v>
      </c>
      <c r="O128" s="52">
        <f t="shared" si="79"/>
        <v>1</v>
      </c>
      <c r="P128" s="52">
        <f t="shared" si="79"/>
        <v>1</v>
      </c>
      <c r="Q128" s="51"/>
      <c r="R128" s="51"/>
      <c r="S128" s="1008"/>
      <c r="T128" s="1008"/>
      <c r="U128" s="1"/>
    </row>
    <row r="129" spans="1:21" ht="33.75">
      <c r="A129" s="35" t="s">
        <v>1</v>
      </c>
      <c r="B129" s="36" t="s">
        <v>52</v>
      </c>
      <c r="C129" s="35"/>
      <c r="D129" s="35" t="s">
        <v>2</v>
      </c>
      <c r="E129" s="35" t="s">
        <v>3</v>
      </c>
      <c r="F129" s="35" t="s">
        <v>4</v>
      </c>
      <c r="G129" s="35" t="s">
        <v>5</v>
      </c>
      <c r="H129" s="37" t="s">
        <v>6</v>
      </c>
      <c r="I129" s="35" t="s">
        <v>53</v>
      </c>
      <c r="J129" s="35" t="s">
        <v>54</v>
      </c>
      <c r="K129" s="35" t="s">
        <v>55</v>
      </c>
      <c r="L129" s="35" t="s">
        <v>56</v>
      </c>
      <c r="M129" s="35" t="s">
        <v>57</v>
      </c>
      <c r="N129" s="35" t="s">
        <v>58</v>
      </c>
      <c r="O129" s="35" t="s">
        <v>59</v>
      </c>
      <c r="P129" s="35" t="s">
        <v>66</v>
      </c>
      <c r="Q129" s="38" t="s">
        <v>52</v>
      </c>
      <c r="R129" s="39" t="s">
        <v>44</v>
      </c>
      <c r="S129" s="40" t="s">
        <v>45</v>
      </c>
      <c r="T129" s="41" t="s">
        <v>67</v>
      </c>
      <c r="U129" s="1"/>
    </row>
    <row r="130" spans="1:21" ht="15" customHeight="1">
      <c r="A130" s="1062" t="str">
        <f>Direcci!D4</f>
        <v>DIRECCIONAMIENTO ESTRATÉGICO Y PLANEACION</v>
      </c>
      <c r="B130" s="1063">
        <f>Direcci!W4</f>
        <v>5.7500000000000002E-2</v>
      </c>
      <c r="C130" s="1046">
        <v>41</v>
      </c>
      <c r="D130" s="1046" t="str">
        <f>Direcci!A30</f>
        <v>Formulación del Plan Estratégico Institucional 2019-2022</v>
      </c>
      <c r="E130" s="1046" t="str">
        <f>Direcci!D30</f>
        <v>Documento</v>
      </c>
      <c r="F130" s="1046">
        <f>Direcci!E30</f>
        <v>1</v>
      </c>
      <c r="G130" s="1046" t="str">
        <f>Direcci!F30</f>
        <v>Documento aprobado y publicado</v>
      </c>
      <c r="H130" s="1046" t="str">
        <f>Direcci!G30</f>
        <v>EFICACIA</v>
      </c>
      <c r="I130" s="42" t="s">
        <v>68</v>
      </c>
      <c r="J130" s="44">
        <f>Direcci!I30</f>
        <v>0</v>
      </c>
      <c r="K130" s="44">
        <f>Direcci!J30</f>
        <v>0</v>
      </c>
      <c r="L130" s="44">
        <f>Direcci!K30</f>
        <v>0</v>
      </c>
      <c r="M130" s="44">
        <f>Direcci!L30</f>
        <v>0</v>
      </c>
      <c r="N130" s="44">
        <f>Direcci!M30</f>
        <v>0.2</v>
      </c>
      <c r="O130" s="44">
        <f>Direcci!N30</f>
        <v>0.42500000000000004</v>
      </c>
      <c r="P130" s="45">
        <f t="shared" ref="P130:P131" si="80">SUM(J130:O130)</f>
        <v>0.625</v>
      </c>
      <c r="Q130" s="1051">
        <f>Direcci!V30</f>
        <v>0.15</v>
      </c>
      <c r="R130" s="1052">
        <f>IF(OR(P131=0,Q130=0),0,(P131/P130*Q130))</f>
        <v>0.15</v>
      </c>
      <c r="S130" s="1054">
        <f>SUM(R130:R156)</f>
        <v>0.86444444444444457</v>
      </c>
      <c r="T130" s="1055">
        <f>S130*B130</f>
        <v>4.9705555555555565E-2</v>
      </c>
      <c r="U130" s="1"/>
    </row>
    <row r="131" spans="1:21" ht="15" customHeight="1">
      <c r="A131" s="1018"/>
      <c r="B131" s="1018"/>
      <c r="C131" s="1018"/>
      <c r="D131" s="1018"/>
      <c r="E131" s="1018"/>
      <c r="F131" s="1018"/>
      <c r="G131" s="1018"/>
      <c r="H131" s="1018"/>
      <c r="I131" s="66" t="s">
        <v>69</v>
      </c>
      <c r="J131" s="48">
        <f>Direcci!I31</f>
        <v>0</v>
      </c>
      <c r="K131" s="48">
        <f>Direcci!J31</f>
        <v>0</v>
      </c>
      <c r="L131" s="48">
        <f>Direcci!K31</f>
        <v>0</v>
      </c>
      <c r="M131" s="48">
        <f>Direcci!L31</f>
        <v>0</v>
      </c>
      <c r="N131" s="48">
        <f>Direcci!M31</f>
        <v>0.2</v>
      </c>
      <c r="O131" s="48">
        <f>Direcci!N31</f>
        <v>0.42500000000000004</v>
      </c>
      <c r="P131" s="50">
        <f t="shared" si="80"/>
        <v>0.625</v>
      </c>
      <c r="Q131" s="1008"/>
      <c r="R131" s="1008"/>
      <c r="S131" s="1018"/>
      <c r="T131" s="1018"/>
      <c r="U131" s="1"/>
    </row>
    <row r="132" spans="1:21" ht="15" customHeight="1">
      <c r="A132" s="1018"/>
      <c r="B132" s="1018"/>
      <c r="C132" s="1008"/>
      <c r="D132" s="1008"/>
      <c r="E132" s="1008"/>
      <c r="F132" s="1008"/>
      <c r="G132" s="1008"/>
      <c r="H132" s="1008"/>
      <c r="I132" s="51" t="s">
        <v>10</v>
      </c>
      <c r="J132" s="52">
        <f t="shared" ref="J132:P132" si="81">IF(OR(J130=0,J131=0),0,J131/J130)</f>
        <v>0</v>
      </c>
      <c r="K132" s="52">
        <f t="shared" si="81"/>
        <v>0</v>
      </c>
      <c r="L132" s="52">
        <f t="shared" si="81"/>
        <v>0</v>
      </c>
      <c r="M132" s="52">
        <f t="shared" si="81"/>
        <v>0</v>
      </c>
      <c r="N132" s="52">
        <f t="shared" si="81"/>
        <v>1</v>
      </c>
      <c r="O132" s="52">
        <f t="shared" si="81"/>
        <v>1</v>
      </c>
      <c r="P132" s="52">
        <f t="shared" si="81"/>
        <v>1</v>
      </c>
      <c r="Q132" s="51"/>
      <c r="R132" s="51"/>
      <c r="S132" s="1018"/>
      <c r="T132" s="1018"/>
      <c r="U132" s="1"/>
    </row>
    <row r="133" spans="1:21" ht="15" customHeight="1">
      <c r="A133" s="1018"/>
      <c r="B133" s="1018"/>
      <c r="C133" s="1046">
        <v>42</v>
      </c>
      <c r="D133" s="1046" t="str">
        <f>Direcci!A42</f>
        <v>Formulación del Plan de Acción Anual 2019</v>
      </c>
      <c r="E133" s="1046" t="str">
        <f>Direcci!D42</f>
        <v>Porcentaje</v>
      </c>
      <c r="F133" s="1046">
        <f>Direcci!E42</f>
        <v>100</v>
      </c>
      <c r="G133" s="1046" t="str">
        <f>Direcci!F42</f>
        <v>Planes de acción actualizados por proceso</v>
      </c>
      <c r="H133" s="1046" t="str">
        <f>Direcci!G42</f>
        <v>EFICACIA</v>
      </c>
      <c r="I133" s="42" t="s">
        <v>68</v>
      </c>
      <c r="J133" s="43">
        <f>Direcci!I42</f>
        <v>0.40750000000000003</v>
      </c>
      <c r="K133" s="43">
        <f>Direcci!J42</f>
        <v>0.2</v>
      </c>
      <c r="L133" s="43">
        <f>Direcci!K42</f>
        <v>6.7299999999999999E-3</v>
      </c>
      <c r="M133" s="43">
        <f>Direcci!L42</f>
        <v>9.7000000000000003E-3</v>
      </c>
      <c r="N133" s="43">
        <f>Direcci!M42</f>
        <v>1.1360000000000002E-2</v>
      </c>
      <c r="O133" s="43">
        <f>Direcci!N42</f>
        <v>0.15</v>
      </c>
      <c r="P133" s="57">
        <f t="shared" ref="P133:P134" si="82">SUM(J133:O133)</f>
        <v>0.78529000000000015</v>
      </c>
      <c r="Q133" s="1051">
        <f>Direcci!V42</f>
        <v>0.17</v>
      </c>
      <c r="R133" s="1052">
        <f>IF(OR(P134=0,Q133=0),0,(P134/P133*Q133))</f>
        <v>0.17</v>
      </c>
      <c r="S133" s="1018"/>
      <c r="T133" s="1018"/>
      <c r="U133" s="1"/>
    </row>
    <row r="134" spans="1:21" ht="15" customHeight="1">
      <c r="A134" s="1018"/>
      <c r="B134" s="1018"/>
      <c r="C134" s="1018"/>
      <c r="D134" s="1018"/>
      <c r="E134" s="1018"/>
      <c r="F134" s="1018"/>
      <c r="G134" s="1018"/>
      <c r="H134" s="1018"/>
      <c r="I134" s="66" t="s">
        <v>69</v>
      </c>
      <c r="J134" s="47">
        <f>Direcci!I43</f>
        <v>0.40750000000000003</v>
      </c>
      <c r="K134" s="47">
        <f>Direcci!J43</f>
        <v>0.2</v>
      </c>
      <c r="L134" s="47">
        <f>Direcci!K43</f>
        <v>6.7299999999999999E-3</v>
      </c>
      <c r="M134" s="47">
        <f>Direcci!L43</f>
        <v>9.7000000000000003E-3</v>
      </c>
      <c r="N134" s="47">
        <f>Direcci!M43</f>
        <v>1.1360000000000002E-2</v>
      </c>
      <c r="O134" s="47">
        <f>Direcci!N43</f>
        <v>0.15</v>
      </c>
      <c r="P134" s="58">
        <f t="shared" si="82"/>
        <v>0.78529000000000015</v>
      </c>
      <c r="Q134" s="1008"/>
      <c r="R134" s="1008"/>
      <c r="S134" s="1018"/>
      <c r="T134" s="1018"/>
      <c r="U134" s="1"/>
    </row>
    <row r="135" spans="1:21" ht="15" customHeight="1">
      <c r="A135" s="1018"/>
      <c r="B135" s="1018"/>
      <c r="C135" s="1008"/>
      <c r="D135" s="1008"/>
      <c r="E135" s="1008"/>
      <c r="F135" s="1008"/>
      <c r="G135" s="1008"/>
      <c r="H135" s="1008"/>
      <c r="I135" s="51" t="s">
        <v>10</v>
      </c>
      <c r="J135" s="52">
        <f t="shared" ref="J135:P135" si="83">IF(OR(J133=0,J134=0),0,J134/J133)</f>
        <v>1</v>
      </c>
      <c r="K135" s="52">
        <f t="shared" si="83"/>
        <v>1</v>
      </c>
      <c r="L135" s="52">
        <f t="shared" si="83"/>
        <v>1</v>
      </c>
      <c r="M135" s="52">
        <f t="shared" si="83"/>
        <v>1</v>
      </c>
      <c r="N135" s="52">
        <f t="shared" si="83"/>
        <v>1</v>
      </c>
      <c r="O135" s="52">
        <f t="shared" si="83"/>
        <v>1</v>
      </c>
      <c r="P135" s="52">
        <f t="shared" si="83"/>
        <v>1</v>
      </c>
      <c r="Q135" s="51"/>
      <c r="R135" s="51"/>
      <c r="S135" s="1018"/>
      <c r="T135" s="1018"/>
      <c r="U135" s="1"/>
    </row>
    <row r="136" spans="1:21" ht="15" customHeight="1">
      <c r="A136" s="1018"/>
      <c r="B136" s="1018"/>
      <c r="C136" s="1046">
        <v>43</v>
      </c>
      <c r="D136" s="1046" t="str">
        <f>Direcci!A56</f>
        <v>Planes Institucionales actualizados y articulados al PEI</v>
      </c>
      <c r="E136" s="1046" t="str">
        <f>Direcci!D56</f>
        <v>Porcentaje</v>
      </c>
      <c r="F136" s="1047">
        <f>Direcci!E56</f>
        <v>1</v>
      </c>
      <c r="G136" s="1046" t="str">
        <f>Direcci!F56</f>
        <v>Planes Institucionales articulados</v>
      </c>
      <c r="H136" s="1046" t="str">
        <f>Direcci!G56</f>
        <v>EFICACIA</v>
      </c>
      <c r="I136" s="42" t="s">
        <v>68</v>
      </c>
      <c r="J136" s="43">
        <f>Direcci!I56</f>
        <v>0</v>
      </c>
      <c r="K136" s="43">
        <f>Direcci!J56</f>
        <v>0</v>
      </c>
      <c r="L136" s="43">
        <f>Direcci!K56</f>
        <v>0</v>
      </c>
      <c r="M136" s="43">
        <f>Direcci!L56</f>
        <v>0</v>
      </c>
      <c r="N136" s="43">
        <f>Direcci!M56</f>
        <v>0.05</v>
      </c>
      <c r="O136" s="43">
        <f>Direcci!N56</f>
        <v>0.17000000000000004</v>
      </c>
      <c r="P136" s="57">
        <f t="shared" ref="P136:P137" si="84">SUM(J136:O136)</f>
        <v>0.22000000000000003</v>
      </c>
      <c r="Q136" s="1051">
        <f>Direcci!V56</f>
        <v>0.17</v>
      </c>
      <c r="R136" s="1052">
        <f>IF(OR(P137=0,Q136=0),0,(P137/P136*Q136))</f>
        <v>0.17</v>
      </c>
      <c r="S136" s="1018"/>
      <c r="T136" s="1018"/>
      <c r="U136" s="1"/>
    </row>
    <row r="137" spans="1:21" ht="15" customHeight="1">
      <c r="A137" s="1018"/>
      <c r="B137" s="1018"/>
      <c r="C137" s="1018"/>
      <c r="D137" s="1018"/>
      <c r="E137" s="1018"/>
      <c r="F137" s="1018"/>
      <c r="G137" s="1018"/>
      <c r="H137" s="1018"/>
      <c r="I137" s="66" t="s">
        <v>69</v>
      </c>
      <c r="J137" s="47">
        <f>Direcci!I57</f>
        <v>0</v>
      </c>
      <c r="K137" s="47">
        <f>Direcci!J57</f>
        <v>0</v>
      </c>
      <c r="L137" s="47">
        <f>Direcci!K57</f>
        <v>0</v>
      </c>
      <c r="M137" s="47">
        <f>Direcci!L57</f>
        <v>0</v>
      </c>
      <c r="N137" s="47">
        <f>Direcci!M57</f>
        <v>0.05</v>
      </c>
      <c r="O137" s="47">
        <f>Direcci!N57</f>
        <v>0.17000000000000004</v>
      </c>
      <c r="P137" s="58">
        <f t="shared" si="84"/>
        <v>0.22000000000000003</v>
      </c>
      <c r="Q137" s="1008"/>
      <c r="R137" s="1008"/>
      <c r="S137" s="1018"/>
      <c r="T137" s="1018"/>
      <c r="U137" s="1"/>
    </row>
    <row r="138" spans="1:21" ht="15" customHeight="1">
      <c r="A138" s="1018"/>
      <c r="B138" s="1018"/>
      <c r="C138" s="1008"/>
      <c r="D138" s="1008"/>
      <c r="E138" s="1008"/>
      <c r="F138" s="1008"/>
      <c r="G138" s="1008"/>
      <c r="H138" s="1008"/>
      <c r="I138" s="51" t="s">
        <v>10</v>
      </c>
      <c r="J138" s="52">
        <f t="shared" ref="J138:P138" si="85">IF(OR(J136=0,J137=0),0,J137/J136)</f>
        <v>0</v>
      </c>
      <c r="K138" s="52">
        <f t="shared" si="85"/>
        <v>0</v>
      </c>
      <c r="L138" s="52">
        <f t="shared" si="85"/>
        <v>0</v>
      </c>
      <c r="M138" s="52">
        <f t="shared" si="85"/>
        <v>0</v>
      </c>
      <c r="N138" s="52">
        <f t="shared" si="85"/>
        <v>1</v>
      </c>
      <c r="O138" s="52">
        <f t="shared" si="85"/>
        <v>1</v>
      </c>
      <c r="P138" s="52">
        <f t="shared" si="85"/>
        <v>1</v>
      </c>
      <c r="Q138" s="51"/>
      <c r="R138" s="51"/>
      <c r="S138" s="1018"/>
      <c r="T138" s="1018"/>
      <c r="U138" s="1"/>
    </row>
    <row r="139" spans="1:21" ht="31.5" customHeight="1">
      <c r="A139" s="1018"/>
      <c r="B139" s="1018"/>
      <c r="C139" s="1046">
        <v>44</v>
      </c>
      <c r="D139" s="1046" t="str">
        <f>Direcci!A70</f>
        <v>Plan Estratégico Sectorial formulado y con seguimiento
Plan Estratégico Sectorial formulado</v>
      </c>
      <c r="E139" s="1046" t="str">
        <f>Direcci!D70</f>
        <v>Documentos</v>
      </c>
      <c r="F139" s="1046">
        <f>Direcci!E70</f>
        <v>1</v>
      </c>
      <c r="G139" s="1046" t="str">
        <f>Direcci!F70</f>
        <v>Documento aprobado y socializado - Plan Estratégico Sectorial</v>
      </c>
      <c r="H139" s="1046" t="str">
        <f>Direcci!G70</f>
        <v>EFICACIA</v>
      </c>
      <c r="I139" s="42" t="s">
        <v>68</v>
      </c>
      <c r="J139" s="43">
        <f>Direcci!I70</f>
        <v>0.105</v>
      </c>
      <c r="K139" s="43">
        <f>Direcci!J70</f>
        <v>0.44499999999999995</v>
      </c>
      <c r="L139" s="43">
        <f>Direcci!K70</f>
        <v>7.4999999999999997E-2</v>
      </c>
      <c r="M139" s="43">
        <f>Direcci!L70</f>
        <v>0</v>
      </c>
      <c r="N139" s="43">
        <f>Direcci!M70</f>
        <v>0</v>
      </c>
      <c r="O139" s="43">
        <f>Direcci!N70</f>
        <v>0</v>
      </c>
      <c r="P139" s="57">
        <f t="shared" ref="P139:P140" si="86">SUM(J139:O139)</f>
        <v>0.62499999999999989</v>
      </c>
      <c r="Q139" s="1051">
        <f>Direcci!V70</f>
        <v>0.15</v>
      </c>
      <c r="R139" s="1052">
        <f>IF(OR(P140=0,Q139=0),0,(P140/P139*Q139))</f>
        <v>0.15</v>
      </c>
      <c r="S139" s="1018"/>
      <c r="T139" s="1018"/>
      <c r="U139" s="1"/>
    </row>
    <row r="140" spans="1:21" ht="31.5" customHeight="1">
      <c r="A140" s="1018"/>
      <c r="B140" s="1018"/>
      <c r="C140" s="1018"/>
      <c r="D140" s="1018"/>
      <c r="E140" s="1018"/>
      <c r="F140" s="1018"/>
      <c r="G140" s="1018"/>
      <c r="H140" s="1018"/>
      <c r="I140" s="66" t="s">
        <v>69</v>
      </c>
      <c r="J140" s="47">
        <f>Direcci!I71</f>
        <v>0.105</v>
      </c>
      <c r="K140" s="47">
        <f>Direcci!J71</f>
        <v>0.44499999999999995</v>
      </c>
      <c r="L140" s="47">
        <f>Direcci!K71</f>
        <v>7.4999999999999997E-2</v>
      </c>
      <c r="M140" s="47">
        <f>Direcci!L71</f>
        <v>0</v>
      </c>
      <c r="N140" s="47">
        <f>Direcci!M71</f>
        <v>0</v>
      </c>
      <c r="O140" s="47">
        <f>Direcci!N71</f>
        <v>0</v>
      </c>
      <c r="P140" s="58">
        <f t="shared" si="86"/>
        <v>0.62499999999999989</v>
      </c>
      <c r="Q140" s="1008"/>
      <c r="R140" s="1008"/>
      <c r="S140" s="1018"/>
      <c r="T140" s="1018"/>
      <c r="U140" s="1"/>
    </row>
    <row r="141" spans="1:21" ht="15" customHeight="1">
      <c r="A141" s="1018"/>
      <c r="B141" s="1018"/>
      <c r="C141" s="1008"/>
      <c r="D141" s="1008"/>
      <c r="E141" s="1008"/>
      <c r="F141" s="1008"/>
      <c r="G141" s="1008"/>
      <c r="H141" s="1008"/>
      <c r="I141" s="51" t="s">
        <v>10</v>
      </c>
      <c r="J141" s="52">
        <f t="shared" ref="J141:P141" si="87">IF(OR(J139=0,J140=0),0,J140/J139)</f>
        <v>1</v>
      </c>
      <c r="K141" s="52">
        <f t="shared" si="87"/>
        <v>1</v>
      </c>
      <c r="L141" s="52">
        <f t="shared" si="87"/>
        <v>1</v>
      </c>
      <c r="M141" s="52">
        <f t="shared" si="87"/>
        <v>0</v>
      </c>
      <c r="N141" s="52">
        <f t="shared" si="87"/>
        <v>0</v>
      </c>
      <c r="O141" s="52">
        <f t="shared" si="87"/>
        <v>0</v>
      </c>
      <c r="P141" s="52">
        <f t="shared" si="87"/>
        <v>1</v>
      </c>
      <c r="Q141" s="51"/>
      <c r="R141" s="51"/>
      <c r="S141" s="1018"/>
      <c r="T141" s="1018"/>
      <c r="U141" s="1"/>
    </row>
    <row r="142" spans="1:21" ht="37.5" customHeight="1">
      <c r="A142" s="1018"/>
      <c r="B142" s="1018"/>
      <c r="C142" s="1046">
        <v>45</v>
      </c>
      <c r="D142" s="1046" t="str">
        <f>Direcci!A84</f>
        <v>Documento de anteproyecto de presupuesto - MGMP- viGencia
Documento de anteproyecto de presupuesto - MGMP-, aprobado</v>
      </c>
      <c r="E142" s="1046" t="str">
        <f>Direcci!D84</f>
        <v>Documento</v>
      </c>
      <c r="F142" s="1046">
        <f>Direcci!E84</f>
        <v>1</v>
      </c>
      <c r="G142" s="1046" t="str">
        <f>Direcci!F84</f>
        <v>Anteproyecto de presupuesto 2020</v>
      </c>
      <c r="H142" s="1046" t="str">
        <f>Direcci!G84</f>
        <v>EFICACIA</v>
      </c>
      <c r="I142" s="42" t="s">
        <v>68</v>
      </c>
      <c r="J142" s="43">
        <f>Direcci!I84</f>
        <v>0</v>
      </c>
      <c r="K142" s="43">
        <f>Direcci!J84</f>
        <v>0</v>
      </c>
      <c r="L142" s="43">
        <f>Direcci!K84</f>
        <v>0.5</v>
      </c>
      <c r="M142" s="43">
        <f>Direcci!L84</f>
        <v>0.24</v>
      </c>
      <c r="N142" s="43">
        <f>Direcci!M84</f>
        <v>0.13</v>
      </c>
      <c r="O142" s="43">
        <f>Direcci!N84</f>
        <v>0.115</v>
      </c>
      <c r="P142" s="57">
        <f t="shared" ref="P142:P143" si="88">SUM(J142:O142)</f>
        <v>0.98499999999999999</v>
      </c>
      <c r="Q142" s="1051">
        <f>Direcci!V84</f>
        <v>0.05</v>
      </c>
      <c r="R142" s="1052">
        <f>IF(OR(P143=0,Q142=0),0,(P143/P142*Q142))</f>
        <v>0.05</v>
      </c>
      <c r="S142" s="1018"/>
      <c r="T142" s="1018"/>
      <c r="U142" s="1"/>
    </row>
    <row r="143" spans="1:21" ht="37.5" customHeight="1">
      <c r="A143" s="1018"/>
      <c r="B143" s="1018"/>
      <c r="C143" s="1018"/>
      <c r="D143" s="1018"/>
      <c r="E143" s="1018"/>
      <c r="F143" s="1018"/>
      <c r="G143" s="1018"/>
      <c r="H143" s="1018"/>
      <c r="I143" s="66" t="s">
        <v>69</v>
      </c>
      <c r="J143" s="47">
        <f>Direcci!I85</f>
        <v>0</v>
      </c>
      <c r="K143" s="47">
        <f>Direcci!J85</f>
        <v>0</v>
      </c>
      <c r="L143" s="47">
        <f>Direcci!K85</f>
        <v>0.5</v>
      </c>
      <c r="M143" s="47">
        <f>Direcci!L85</f>
        <v>0.24</v>
      </c>
      <c r="N143" s="47">
        <f>Direcci!M85</f>
        <v>0.13</v>
      </c>
      <c r="O143" s="47">
        <f>Direcci!N85</f>
        <v>0.115</v>
      </c>
      <c r="P143" s="58">
        <f t="shared" si="88"/>
        <v>0.98499999999999999</v>
      </c>
      <c r="Q143" s="1008"/>
      <c r="R143" s="1008"/>
      <c r="S143" s="1018"/>
      <c r="T143" s="1018"/>
      <c r="U143" s="1"/>
    </row>
    <row r="144" spans="1:21" ht="18" customHeight="1">
      <c r="A144" s="1018"/>
      <c r="B144" s="1018"/>
      <c r="C144" s="1008"/>
      <c r="D144" s="1008"/>
      <c r="E144" s="1008"/>
      <c r="F144" s="1008"/>
      <c r="G144" s="1008"/>
      <c r="H144" s="1008"/>
      <c r="I144" s="51" t="s">
        <v>10</v>
      </c>
      <c r="J144" s="52">
        <f t="shared" ref="J144:P144" si="89">IF(OR(J142=0,J143=0),0,J143/J142)</f>
        <v>0</v>
      </c>
      <c r="K144" s="52">
        <f t="shared" si="89"/>
        <v>0</v>
      </c>
      <c r="L144" s="52">
        <f t="shared" si="89"/>
        <v>1</v>
      </c>
      <c r="M144" s="52">
        <f t="shared" si="89"/>
        <v>1</v>
      </c>
      <c r="N144" s="52">
        <f t="shared" si="89"/>
        <v>1</v>
      </c>
      <c r="O144" s="52">
        <f t="shared" si="89"/>
        <v>1</v>
      </c>
      <c r="P144" s="52">
        <f t="shared" si="89"/>
        <v>1</v>
      </c>
      <c r="Q144" s="51"/>
      <c r="R144" s="51"/>
      <c r="S144" s="1018"/>
      <c r="T144" s="1018"/>
      <c r="U144" s="1"/>
    </row>
    <row r="145" spans="1:21" ht="45.75" customHeight="1">
      <c r="A145" s="1018"/>
      <c r="B145" s="1018"/>
      <c r="C145" s="1046">
        <v>46</v>
      </c>
      <c r="D145" s="1046" t="str">
        <f>Direcci!A96</f>
        <v>Alianzas estratégicas de cooperación gestionadas.
Iniciativas identificadas por el IGAC que se enmarcan en los ODS de la hoja de ruta de la Cooperación Internacional del IGAC</v>
      </c>
      <c r="E145" s="1046" t="str">
        <f>Direcci!D96</f>
        <v>Porcentaje</v>
      </c>
      <c r="F145" s="1047">
        <f>Direcci!E96</f>
        <v>1</v>
      </c>
      <c r="G145" s="1046" t="str">
        <f>Direcci!F96</f>
        <v>Gestiones de cooperación atendidas</v>
      </c>
      <c r="H145" s="1046" t="str">
        <f>Direcci!G96</f>
        <v>EFICACIA</v>
      </c>
      <c r="I145" s="42" t="s">
        <v>68</v>
      </c>
      <c r="J145" s="43">
        <f>Direcci!I96</f>
        <v>0</v>
      </c>
      <c r="K145" s="43">
        <f>Direcci!J96</f>
        <v>0</v>
      </c>
      <c r="L145" s="43">
        <f>Direcci!K96</f>
        <v>0</v>
      </c>
      <c r="M145" s="43">
        <f>Direcci!L96</f>
        <v>4.0000000000000008E-2</v>
      </c>
      <c r="N145" s="43">
        <f>Direcci!M96</f>
        <v>0.06</v>
      </c>
      <c r="O145" s="43">
        <f>Direcci!N96</f>
        <v>0.08</v>
      </c>
      <c r="P145" s="57">
        <f t="shared" ref="P145:P146" si="90">SUM(J145:O145)</f>
        <v>0.18</v>
      </c>
      <c r="Q145" s="1051">
        <f>Direcci!V96</f>
        <v>0.1</v>
      </c>
      <c r="R145" s="1052">
        <f>IF(OR(P146=0,Q145=0),0,(P146/P145*Q145))</f>
        <v>4.4444444444444453E-2</v>
      </c>
      <c r="S145" s="1018"/>
      <c r="T145" s="1018"/>
      <c r="U145" s="1"/>
    </row>
    <row r="146" spans="1:21" ht="45.75" customHeight="1">
      <c r="A146" s="1018"/>
      <c r="B146" s="1018"/>
      <c r="C146" s="1018"/>
      <c r="D146" s="1018"/>
      <c r="E146" s="1018"/>
      <c r="F146" s="1018"/>
      <c r="G146" s="1018"/>
      <c r="H146" s="1018"/>
      <c r="I146" s="66" t="s">
        <v>69</v>
      </c>
      <c r="J146" s="47">
        <f>Direcci!I97</f>
        <v>0</v>
      </c>
      <c r="K146" s="47">
        <f>Direcci!J97</f>
        <v>0</v>
      </c>
      <c r="L146" s="47">
        <f>Direcci!K97</f>
        <v>0</v>
      </c>
      <c r="M146" s="47">
        <f>Direcci!L97</f>
        <v>0</v>
      </c>
      <c r="N146" s="47">
        <f>Direcci!M97</f>
        <v>0</v>
      </c>
      <c r="O146" s="47">
        <f>Direcci!N97</f>
        <v>0.08</v>
      </c>
      <c r="P146" s="58">
        <f t="shared" si="90"/>
        <v>0.08</v>
      </c>
      <c r="Q146" s="1008"/>
      <c r="R146" s="1008"/>
      <c r="S146" s="1018"/>
      <c r="T146" s="1018"/>
      <c r="U146" s="1"/>
    </row>
    <row r="147" spans="1:21" ht="16.5" customHeight="1">
      <c r="A147" s="1018"/>
      <c r="B147" s="1018"/>
      <c r="C147" s="1008"/>
      <c r="D147" s="1008"/>
      <c r="E147" s="1008"/>
      <c r="F147" s="1008"/>
      <c r="G147" s="1008"/>
      <c r="H147" s="1008"/>
      <c r="I147" s="51" t="s">
        <v>10</v>
      </c>
      <c r="J147" s="52">
        <f t="shared" ref="J147:P147" si="91">IF(OR(J145=0,J146=0),0,J146/J145)</f>
        <v>0</v>
      </c>
      <c r="K147" s="52">
        <f t="shared" si="91"/>
        <v>0</v>
      </c>
      <c r="L147" s="52">
        <f t="shared" si="91"/>
        <v>0</v>
      </c>
      <c r="M147" s="52">
        <f t="shared" si="91"/>
        <v>0</v>
      </c>
      <c r="N147" s="52">
        <f t="shared" si="91"/>
        <v>0</v>
      </c>
      <c r="O147" s="52">
        <f t="shared" si="91"/>
        <v>1</v>
      </c>
      <c r="P147" s="52">
        <f t="shared" si="91"/>
        <v>0.44444444444444448</v>
      </c>
      <c r="Q147" s="51"/>
      <c r="R147" s="51"/>
      <c r="S147" s="1018"/>
      <c r="T147" s="1018"/>
      <c r="U147" s="1"/>
    </row>
    <row r="148" spans="1:21" ht="21" customHeight="1">
      <c r="A148" s="1018"/>
      <c r="B148" s="1018"/>
      <c r="C148" s="1046">
        <v>47</v>
      </c>
      <c r="D148" s="1046" t="str">
        <f>Direcci!A116</f>
        <v>Proceso de Direccionamiento Estratégico y Planeación con lineamientos o documentación actualizada</v>
      </c>
      <c r="E148" s="1046" t="str">
        <f>Direcci!D116</f>
        <v>Porcentaje</v>
      </c>
      <c r="F148" s="1047">
        <f>Direcci!E116</f>
        <v>1</v>
      </c>
      <c r="G148" s="1046" t="str">
        <f>Direcci!F116</f>
        <v>%Avance en la actualización de los documentos del proceso</v>
      </c>
      <c r="H148" s="1046">
        <f>Direcci!G116</f>
        <v>0</v>
      </c>
      <c r="I148" s="42" t="s">
        <v>68</v>
      </c>
      <c r="J148" s="43">
        <f>Direcci!I116</f>
        <v>0</v>
      </c>
      <c r="K148" s="43">
        <f>Direcci!J116</f>
        <v>0</v>
      </c>
      <c r="L148" s="43">
        <f>Direcci!K116</f>
        <v>0</v>
      </c>
      <c r="M148" s="43">
        <f>Direcci!L116</f>
        <v>0</v>
      </c>
      <c r="N148" s="43">
        <f>Direcci!M116</f>
        <v>0</v>
      </c>
      <c r="O148" s="43">
        <f>Direcci!N116</f>
        <v>0</v>
      </c>
      <c r="P148" s="57">
        <f t="shared" ref="P148:P149" si="92">SUM(J148:O148)</f>
        <v>0</v>
      </c>
      <c r="Q148" s="1051">
        <f>Direcci!V116</f>
        <v>0.04</v>
      </c>
      <c r="R148" s="1052">
        <f>IF(OR(P149=0,Q148=0),0,(P149/P148*Q148))</f>
        <v>0</v>
      </c>
      <c r="S148" s="1018"/>
      <c r="T148" s="1018"/>
      <c r="U148" s="1"/>
    </row>
    <row r="149" spans="1:21" ht="21" customHeight="1">
      <c r="A149" s="1018"/>
      <c r="B149" s="1018"/>
      <c r="C149" s="1018"/>
      <c r="D149" s="1018"/>
      <c r="E149" s="1018"/>
      <c r="F149" s="1018"/>
      <c r="G149" s="1018"/>
      <c r="H149" s="1018"/>
      <c r="I149" s="66" t="s">
        <v>69</v>
      </c>
      <c r="J149" s="47">
        <f>Direcci!I117</f>
        <v>0</v>
      </c>
      <c r="K149" s="47">
        <f>Direcci!J117</f>
        <v>0</v>
      </c>
      <c r="L149" s="47">
        <f>Direcci!K117</f>
        <v>0</v>
      </c>
      <c r="M149" s="47">
        <f>Direcci!L117</f>
        <v>0</v>
      </c>
      <c r="N149" s="47">
        <f>Direcci!M117</f>
        <v>0</v>
      </c>
      <c r="O149" s="47">
        <f>Direcci!N117</f>
        <v>0</v>
      </c>
      <c r="P149" s="58">
        <f t="shared" si="92"/>
        <v>0</v>
      </c>
      <c r="Q149" s="1008"/>
      <c r="R149" s="1008"/>
      <c r="S149" s="1018"/>
      <c r="T149" s="1018"/>
      <c r="U149" s="1"/>
    </row>
    <row r="150" spans="1:21" ht="23.25" customHeight="1">
      <c r="A150" s="1018"/>
      <c r="B150" s="1018"/>
      <c r="C150" s="1008"/>
      <c r="D150" s="1008"/>
      <c r="E150" s="1008"/>
      <c r="F150" s="1008"/>
      <c r="G150" s="1008"/>
      <c r="H150" s="1008"/>
      <c r="I150" s="51" t="s">
        <v>10</v>
      </c>
      <c r="J150" s="52">
        <f t="shared" ref="J150:P150" si="93">IF(OR(J148=0,J149=0),0,J149/J148)</f>
        <v>0</v>
      </c>
      <c r="K150" s="52">
        <f t="shared" si="93"/>
        <v>0</v>
      </c>
      <c r="L150" s="52">
        <f t="shared" si="93"/>
        <v>0</v>
      </c>
      <c r="M150" s="52">
        <f t="shared" si="93"/>
        <v>0</v>
      </c>
      <c r="N150" s="52">
        <f t="shared" si="93"/>
        <v>0</v>
      </c>
      <c r="O150" s="52">
        <f t="shared" si="93"/>
        <v>0</v>
      </c>
      <c r="P150" s="52">
        <f t="shared" si="93"/>
        <v>0</v>
      </c>
      <c r="Q150" s="51"/>
      <c r="R150" s="51"/>
      <c r="S150" s="1018"/>
      <c r="T150" s="1018"/>
      <c r="U150" s="1"/>
    </row>
    <row r="151" spans="1:21" ht="24" customHeight="1">
      <c r="A151" s="1018"/>
      <c r="B151" s="1018"/>
      <c r="C151" s="1046">
        <v>48</v>
      </c>
      <c r="D151" s="1046" t="str">
        <f>Direcci!A130</f>
        <v>Informes mensuales de seguimiento presupuestal</v>
      </c>
      <c r="E151" s="1046" t="str">
        <f>Direcci!D130</f>
        <v>Porcentaje</v>
      </c>
      <c r="F151" s="1047">
        <f>Direcci!E130</f>
        <v>1</v>
      </c>
      <c r="G151" s="1046" t="str">
        <f>Direcci!F130</f>
        <v xml:space="preserve">Porcentaje de avance de informes elaborados sobre el seguimiento presupuestal </v>
      </c>
      <c r="H151" s="1046" t="str">
        <f>Direcci!G130</f>
        <v>EFICACIA</v>
      </c>
      <c r="I151" s="42" t="s">
        <v>68</v>
      </c>
      <c r="J151" s="43">
        <f>Direcci!I130</f>
        <v>0</v>
      </c>
      <c r="K151" s="43">
        <f>Direcci!J130</f>
        <v>8.3299999999999999E-2</v>
      </c>
      <c r="L151" s="43">
        <f>Direcci!K130</f>
        <v>8.7099999999999997E-2</v>
      </c>
      <c r="M151" s="43">
        <f>Direcci!L130</f>
        <v>8.3400000000000002E-2</v>
      </c>
      <c r="N151" s="43">
        <f>Direcci!M130</f>
        <v>8.3299999999999999E-2</v>
      </c>
      <c r="O151" s="43">
        <f>Direcci!N130</f>
        <v>9.4650000000000012E-2</v>
      </c>
      <c r="P151" s="57">
        <f t="shared" ref="P151:P152" si="94">SUM(J151:O151)</f>
        <v>0.43175000000000002</v>
      </c>
      <c r="Q151" s="1051">
        <f>Direcci!V130</f>
        <v>7.0000000000000007E-2</v>
      </c>
      <c r="R151" s="1052">
        <f>IF(OR(P152=0,Q151=0),0,(P152/P151*Q151))</f>
        <v>7.0000000000000021E-2</v>
      </c>
      <c r="S151" s="1018"/>
      <c r="T151" s="1018"/>
      <c r="U151" s="1"/>
    </row>
    <row r="152" spans="1:21" ht="24" customHeight="1">
      <c r="A152" s="1018"/>
      <c r="B152" s="1018"/>
      <c r="C152" s="1018"/>
      <c r="D152" s="1018"/>
      <c r="E152" s="1018"/>
      <c r="F152" s="1018"/>
      <c r="G152" s="1018"/>
      <c r="H152" s="1018"/>
      <c r="I152" s="66" t="s">
        <v>69</v>
      </c>
      <c r="J152" s="47">
        <f>Direcci!I131</f>
        <v>0</v>
      </c>
      <c r="K152" s="47">
        <f>Direcci!J131</f>
        <v>8.3299999999999999E-2</v>
      </c>
      <c r="L152" s="47">
        <f>Direcci!K131</f>
        <v>8.7099999999999997E-2</v>
      </c>
      <c r="M152" s="47">
        <f>Direcci!L131</f>
        <v>8.3400000000000002E-2</v>
      </c>
      <c r="N152" s="47">
        <f>Direcci!M131</f>
        <v>4.165E-2</v>
      </c>
      <c r="O152" s="47">
        <f>Direcci!N131</f>
        <v>0.1363</v>
      </c>
      <c r="P152" s="58">
        <f t="shared" si="94"/>
        <v>0.43175000000000008</v>
      </c>
      <c r="Q152" s="1008"/>
      <c r="R152" s="1008"/>
      <c r="S152" s="1018"/>
      <c r="T152" s="1018"/>
      <c r="U152" s="1"/>
    </row>
    <row r="153" spans="1:21" ht="24" customHeight="1">
      <c r="A153" s="1018"/>
      <c r="B153" s="1018"/>
      <c r="C153" s="1008"/>
      <c r="D153" s="1008"/>
      <c r="E153" s="1008"/>
      <c r="F153" s="1008"/>
      <c r="G153" s="1008"/>
      <c r="H153" s="1008"/>
      <c r="I153" s="51" t="s">
        <v>10</v>
      </c>
      <c r="J153" s="52">
        <f t="shared" ref="J153:P153" si="95">IF(OR(J151=0,J152=0),0,J152/J151)</f>
        <v>0</v>
      </c>
      <c r="K153" s="52">
        <f t="shared" si="95"/>
        <v>1</v>
      </c>
      <c r="L153" s="52">
        <f t="shared" si="95"/>
        <v>1</v>
      </c>
      <c r="M153" s="52">
        <f t="shared" si="95"/>
        <v>1</v>
      </c>
      <c r="N153" s="52">
        <f t="shared" si="95"/>
        <v>0.5</v>
      </c>
      <c r="O153" s="52">
        <f t="shared" si="95"/>
        <v>1.4400422609614367</v>
      </c>
      <c r="P153" s="52">
        <f t="shared" si="95"/>
        <v>1.0000000000000002</v>
      </c>
      <c r="Q153" s="51"/>
      <c r="R153" s="51"/>
      <c r="S153" s="1018"/>
      <c r="T153" s="1018"/>
      <c r="U153" s="1"/>
    </row>
    <row r="154" spans="1:21" ht="24" customHeight="1">
      <c r="A154" s="1018"/>
      <c r="B154" s="1018"/>
      <c r="C154" s="1046">
        <v>49</v>
      </c>
      <c r="D154" s="1046" t="str">
        <f>Direcci!A138</f>
        <v>Informes de gestión elaborados</v>
      </c>
      <c r="E154" s="1046" t="str">
        <f>Direcci!D138</f>
        <v>Porcentaje</v>
      </c>
      <c r="F154" s="1047">
        <f>Direcci!E138</f>
        <v>1</v>
      </c>
      <c r="G154" s="1046" t="str">
        <f>Direcci!F138</f>
        <v>Porcentaje de avance de Informes de gestión institucional elaborados.</v>
      </c>
      <c r="H154" s="1046" t="str">
        <f>Direcci!G138</f>
        <v>EFICACIA</v>
      </c>
      <c r="I154" s="42" t="s">
        <v>68</v>
      </c>
      <c r="J154" s="43">
        <f>Direcci!I138</f>
        <v>0</v>
      </c>
      <c r="K154" s="43">
        <f>Direcci!J138</f>
        <v>0</v>
      </c>
      <c r="L154" s="43">
        <f>Direcci!K138</f>
        <v>0</v>
      </c>
      <c r="M154" s="43">
        <f>Direcci!L138</f>
        <v>0.16664999999999999</v>
      </c>
      <c r="N154" s="43">
        <f>Direcci!M138</f>
        <v>0</v>
      </c>
      <c r="O154" s="43">
        <f>Direcci!N138</f>
        <v>0</v>
      </c>
      <c r="P154" s="57">
        <f t="shared" ref="P154:P155" si="96">SUM(J154:O154)</f>
        <v>0.16664999999999999</v>
      </c>
      <c r="Q154" s="1051">
        <f>Direcci!V138</f>
        <v>0.06</v>
      </c>
      <c r="R154" s="1052">
        <f>IF(OR(P155=0,Q154=0),0,(P155/P154*Q154))</f>
        <v>0.06</v>
      </c>
      <c r="S154" s="1018"/>
      <c r="T154" s="1018"/>
      <c r="U154" s="1"/>
    </row>
    <row r="155" spans="1:21" ht="24" customHeight="1">
      <c r="A155" s="1018"/>
      <c r="B155" s="1018"/>
      <c r="C155" s="1018"/>
      <c r="D155" s="1018"/>
      <c r="E155" s="1018"/>
      <c r="F155" s="1018"/>
      <c r="G155" s="1018"/>
      <c r="H155" s="1018"/>
      <c r="I155" s="66" t="s">
        <v>69</v>
      </c>
      <c r="J155" s="47">
        <f>Direcci!I139</f>
        <v>0</v>
      </c>
      <c r="K155" s="47">
        <f>Direcci!J139</f>
        <v>0</v>
      </c>
      <c r="L155" s="47">
        <f>Direcci!K139</f>
        <v>0</v>
      </c>
      <c r="M155" s="47">
        <f>Direcci!L139</f>
        <v>0.16664999999999999</v>
      </c>
      <c r="N155" s="47">
        <f>Direcci!M139</f>
        <v>0</v>
      </c>
      <c r="O155" s="47">
        <f>Direcci!N139</f>
        <v>0</v>
      </c>
      <c r="P155" s="58">
        <f t="shared" si="96"/>
        <v>0.16664999999999999</v>
      </c>
      <c r="Q155" s="1008"/>
      <c r="R155" s="1008"/>
      <c r="S155" s="1018"/>
      <c r="T155" s="1018"/>
      <c r="U155" s="1"/>
    </row>
    <row r="156" spans="1:21" ht="24" customHeight="1">
      <c r="A156" s="1008"/>
      <c r="B156" s="1008"/>
      <c r="C156" s="1008"/>
      <c r="D156" s="1008"/>
      <c r="E156" s="1008"/>
      <c r="F156" s="1008"/>
      <c r="G156" s="1008"/>
      <c r="H156" s="1008"/>
      <c r="I156" s="51" t="s">
        <v>10</v>
      </c>
      <c r="J156" s="52">
        <f t="shared" ref="J156:P156" si="97">IF(OR(J154=0,J155=0),0,J155/J154)</f>
        <v>0</v>
      </c>
      <c r="K156" s="52">
        <f t="shared" si="97"/>
        <v>0</v>
      </c>
      <c r="L156" s="52">
        <f t="shared" si="97"/>
        <v>0</v>
      </c>
      <c r="M156" s="52">
        <f t="shared" si="97"/>
        <v>1</v>
      </c>
      <c r="N156" s="52">
        <f t="shared" si="97"/>
        <v>0</v>
      </c>
      <c r="O156" s="52">
        <f t="shared" si="97"/>
        <v>0</v>
      </c>
      <c r="P156" s="52">
        <f t="shared" si="97"/>
        <v>1</v>
      </c>
      <c r="Q156" s="51"/>
      <c r="R156" s="51"/>
      <c r="S156" s="1008"/>
      <c r="T156" s="1008"/>
      <c r="U156" s="1"/>
    </row>
    <row r="157" spans="1:21" ht="24" customHeight="1">
      <c r="A157" s="35" t="s">
        <v>1</v>
      </c>
      <c r="B157" s="36" t="s">
        <v>52</v>
      </c>
      <c r="C157" s="35" t="s">
        <v>43</v>
      </c>
      <c r="D157" s="35" t="s">
        <v>2</v>
      </c>
      <c r="E157" s="35" t="s">
        <v>3</v>
      </c>
      <c r="F157" s="35" t="s">
        <v>4</v>
      </c>
      <c r="G157" s="35" t="s">
        <v>5</v>
      </c>
      <c r="H157" s="37" t="s">
        <v>6</v>
      </c>
      <c r="I157" s="35" t="s">
        <v>53</v>
      </c>
      <c r="J157" s="35" t="s">
        <v>54</v>
      </c>
      <c r="K157" s="35" t="s">
        <v>55</v>
      </c>
      <c r="L157" s="35" t="s">
        <v>56</v>
      </c>
      <c r="M157" s="35" t="s">
        <v>57</v>
      </c>
      <c r="N157" s="35" t="s">
        <v>58</v>
      </c>
      <c r="O157" s="35" t="s">
        <v>59</v>
      </c>
      <c r="P157" s="35" t="s">
        <v>66</v>
      </c>
      <c r="Q157" s="38" t="s">
        <v>52</v>
      </c>
      <c r="R157" s="39" t="s">
        <v>44</v>
      </c>
      <c r="S157" s="40" t="s">
        <v>45</v>
      </c>
      <c r="T157" s="41" t="s">
        <v>67</v>
      </c>
      <c r="U157" s="1"/>
    </row>
    <row r="158" spans="1:21" ht="42.75" customHeight="1">
      <c r="A158" s="1069" t="str">
        <f>Regulacion!D4</f>
        <v>REGULACIÓN</v>
      </c>
      <c r="B158" s="1068">
        <f>Regulacion!W4</f>
        <v>5.04E-2</v>
      </c>
      <c r="C158" s="1046"/>
      <c r="D158" s="1065" t="str">
        <f>Regulacion!A12</f>
        <v xml:space="preserve">
*Nota: En consideración con los nuevos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encuentra definiendo actualmente los indicadores y productos que harán parte del Plan de Acción del proceso en mención.</v>
      </c>
      <c r="E158" s="1013"/>
      <c r="F158" s="1013"/>
      <c r="G158" s="1013"/>
      <c r="H158" s="1013"/>
      <c r="I158" s="1013"/>
      <c r="J158" s="1013"/>
      <c r="K158" s="1013"/>
      <c r="L158" s="1013"/>
      <c r="M158" s="1013"/>
      <c r="N158" s="1013"/>
      <c r="O158" s="1014"/>
      <c r="P158" s="57">
        <f t="shared" ref="P158:P159" si="98">SUM(J158:O158)</f>
        <v>0</v>
      </c>
      <c r="Q158" s="1051"/>
      <c r="R158" s="1052">
        <f>IF(OR(P159=0,Q158=0),0,(P159/P158*Q158))</f>
        <v>0</v>
      </c>
      <c r="S158" s="1058">
        <f>+R158</f>
        <v>0</v>
      </c>
      <c r="T158" s="1055">
        <f>S158*B158</f>
        <v>0</v>
      </c>
      <c r="U158" s="1"/>
    </row>
    <row r="159" spans="1:21" ht="42.75" customHeight="1">
      <c r="A159" s="1018"/>
      <c r="B159" s="1018"/>
      <c r="C159" s="1018"/>
      <c r="D159" s="1019"/>
      <c r="E159" s="1020"/>
      <c r="F159" s="1020"/>
      <c r="G159" s="1020"/>
      <c r="H159" s="1020"/>
      <c r="I159" s="1020"/>
      <c r="J159" s="1020"/>
      <c r="K159" s="1020"/>
      <c r="L159" s="1020"/>
      <c r="M159" s="1020"/>
      <c r="N159" s="1020"/>
      <c r="O159" s="1021"/>
      <c r="P159" s="67">
        <f t="shared" si="98"/>
        <v>0</v>
      </c>
      <c r="Q159" s="1008"/>
      <c r="R159" s="1008"/>
      <c r="S159" s="1018"/>
      <c r="T159" s="1018"/>
      <c r="U159" s="1"/>
    </row>
    <row r="160" spans="1:21" ht="42.75" customHeight="1">
      <c r="A160" s="1008"/>
      <c r="B160" s="1008"/>
      <c r="C160" s="1008"/>
      <c r="D160" s="1015"/>
      <c r="E160" s="1016"/>
      <c r="F160" s="1016"/>
      <c r="G160" s="1016"/>
      <c r="H160" s="1016"/>
      <c r="I160" s="1016"/>
      <c r="J160" s="1016"/>
      <c r="K160" s="1016"/>
      <c r="L160" s="1016"/>
      <c r="M160" s="1016"/>
      <c r="N160" s="1016"/>
      <c r="O160" s="1017"/>
      <c r="P160" s="52">
        <f>IF(OR(P158=0,P159=0),0,P159/P158)</f>
        <v>0</v>
      </c>
      <c r="Q160" s="51"/>
      <c r="R160" s="51"/>
      <c r="S160" s="1008"/>
      <c r="T160" s="1008"/>
      <c r="U160" s="1"/>
    </row>
    <row r="161" spans="1:21" ht="24.75" customHeight="1">
      <c r="A161" s="35" t="s">
        <v>1</v>
      </c>
      <c r="B161" s="36" t="s">
        <v>52</v>
      </c>
      <c r="C161" s="35"/>
      <c r="D161" s="35" t="s">
        <v>2</v>
      </c>
      <c r="E161" s="35" t="s">
        <v>3</v>
      </c>
      <c r="F161" s="35" t="s">
        <v>4</v>
      </c>
      <c r="G161" s="35" t="s">
        <v>5</v>
      </c>
      <c r="H161" s="37" t="s">
        <v>6</v>
      </c>
      <c r="I161" s="35" t="s">
        <v>53</v>
      </c>
      <c r="J161" s="35" t="s">
        <v>54</v>
      </c>
      <c r="K161" s="35" t="s">
        <v>55</v>
      </c>
      <c r="L161" s="35" t="s">
        <v>56</v>
      </c>
      <c r="M161" s="35" t="s">
        <v>57</v>
      </c>
      <c r="N161" s="35" t="s">
        <v>58</v>
      </c>
      <c r="O161" s="35" t="s">
        <v>59</v>
      </c>
      <c r="P161" s="35" t="s">
        <v>66</v>
      </c>
      <c r="Q161" s="38" t="s">
        <v>52</v>
      </c>
      <c r="R161" s="39" t="s">
        <v>44</v>
      </c>
      <c r="S161" s="40" t="s">
        <v>45</v>
      </c>
      <c r="T161" s="41" t="s">
        <v>67</v>
      </c>
      <c r="U161" s="1"/>
    </row>
    <row r="162" spans="1:21" ht="24" customHeight="1">
      <c r="A162" s="1062" t="str">
        <f>Tecnolog!D4</f>
        <v>GESTIÓN DE TECNOLOGIAS DE LA INFORMACIÓN</v>
      </c>
      <c r="B162" s="1063">
        <f>Tecnolog!W4</f>
        <v>5.9200000000000003E-2</v>
      </c>
      <c r="C162" s="1046">
        <v>50</v>
      </c>
      <c r="D162" s="1046" t="str">
        <f>Tecnolog!A12</f>
        <v>Documentos Normativos para el gobierno geoespacial de la ICDE (Gestion del Conocimiento)</v>
      </c>
      <c r="E162" s="1046" t="str">
        <f>Tecnolog!D12</f>
        <v>NÚMERO</v>
      </c>
      <c r="F162" s="1046">
        <f>Tecnolog!E12</f>
        <v>2</v>
      </c>
      <c r="G162" s="1046" t="str">
        <f>Tecnolog!F12</f>
        <v xml:space="preserve">Documentos normativos  (Guías de implementación de estándares, especificaciones técnicas y proyección de actos administrativos) </v>
      </c>
      <c r="H162" s="1046" t="str">
        <f>Tecnolog!G12</f>
        <v>Eficacia</v>
      </c>
      <c r="I162" s="42" t="s">
        <v>68</v>
      </c>
      <c r="J162" s="44">
        <f>Tecnolog!I12</f>
        <v>0</v>
      </c>
      <c r="K162" s="44">
        <f>Tecnolog!J12</f>
        <v>0</v>
      </c>
      <c r="L162" s="44">
        <f>Tecnolog!K12</f>
        <v>0</v>
      </c>
      <c r="M162" s="44">
        <f>Tecnolog!L12</f>
        <v>0.1</v>
      </c>
      <c r="N162" s="44">
        <f>Tecnolog!M12</f>
        <v>0.1</v>
      </c>
      <c r="O162" s="44">
        <f>Tecnolog!N12</f>
        <v>0.1</v>
      </c>
      <c r="P162" s="60">
        <f t="shared" ref="P162:P163" si="99">SUM(J162:O162)</f>
        <v>0.30000000000000004</v>
      </c>
      <c r="Q162" s="1051">
        <f>Tecnolog!V12</f>
        <v>0.1</v>
      </c>
      <c r="R162" s="1052">
        <f>IF(OR(P163=0,Q162=0),0,(P163/P162*Q162))</f>
        <v>0.1</v>
      </c>
      <c r="S162" s="1054">
        <f>SUM(R162:R197)</f>
        <v>0.85000000000000009</v>
      </c>
      <c r="T162" s="1055">
        <f>S162*B162</f>
        <v>5.0320000000000011E-2</v>
      </c>
      <c r="U162" s="1"/>
    </row>
    <row r="163" spans="1:21" ht="24" customHeight="1">
      <c r="A163" s="1018"/>
      <c r="B163" s="1018"/>
      <c r="C163" s="1018"/>
      <c r="D163" s="1018"/>
      <c r="E163" s="1018"/>
      <c r="F163" s="1018"/>
      <c r="G163" s="1018"/>
      <c r="H163" s="1018"/>
      <c r="I163" s="66" t="s">
        <v>69</v>
      </c>
      <c r="J163" s="48">
        <f>Tecnolog!I13</f>
        <v>0</v>
      </c>
      <c r="K163" s="48">
        <f>Tecnolog!J13</f>
        <v>0</v>
      </c>
      <c r="L163" s="48">
        <f>Tecnolog!K13</f>
        <v>0</v>
      </c>
      <c r="M163" s="48">
        <f>Tecnolog!L13</f>
        <v>0.1</v>
      </c>
      <c r="N163" s="48">
        <f>Tecnolog!M13</f>
        <v>0.1</v>
      </c>
      <c r="O163" s="48">
        <f>Tecnolog!N13</f>
        <v>0.1</v>
      </c>
      <c r="P163" s="50">
        <f t="shared" si="99"/>
        <v>0.30000000000000004</v>
      </c>
      <c r="Q163" s="1008"/>
      <c r="R163" s="1008"/>
      <c r="S163" s="1018"/>
      <c r="T163" s="1018"/>
      <c r="U163" s="1"/>
    </row>
    <row r="164" spans="1:21">
      <c r="A164" s="1018"/>
      <c r="B164" s="1018"/>
      <c r="C164" s="1008"/>
      <c r="D164" s="1008"/>
      <c r="E164" s="1008"/>
      <c r="F164" s="1008"/>
      <c r="G164" s="1008"/>
      <c r="H164" s="1008"/>
      <c r="I164" s="51" t="s">
        <v>10</v>
      </c>
      <c r="J164" s="52">
        <f t="shared" ref="J164:P164" si="100">IF(OR(J162=0,J163=0),0,J163/J162)</f>
        <v>0</v>
      </c>
      <c r="K164" s="52">
        <f t="shared" si="100"/>
        <v>0</v>
      </c>
      <c r="L164" s="52">
        <f t="shared" si="100"/>
        <v>0</v>
      </c>
      <c r="M164" s="52">
        <f t="shared" si="100"/>
        <v>1</v>
      </c>
      <c r="N164" s="52">
        <f t="shared" si="100"/>
        <v>1</v>
      </c>
      <c r="O164" s="52">
        <f t="shared" si="100"/>
        <v>1</v>
      </c>
      <c r="P164" s="52">
        <f t="shared" si="100"/>
        <v>1</v>
      </c>
      <c r="Q164" s="51"/>
      <c r="R164" s="51"/>
      <c r="S164" s="1018"/>
      <c r="T164" s="1018"/>
      <c r="U164" s="1"/>
    </row>
    <row r="165" spans="1:21" ht="22.5" customHeight="1">
      <c r="A165" s="1018"/>
      <c r="B165" s="1018"/>
      <c r="C165" s="1046">
        <v>51</v>
      </c>
      <c r="D165" s="1046" t="str">
        <f>Tecnolog!A24</f>
        <v>Servicio de asistencia técnica en temas IDE para las diferentes entidades (Gestion del Conocimiento)</v>
      </c>
      <c r="E165" s="1046" t="str">
        <f>Tecnolog!D24</f>
        <v>NÚMERO</v>
      </c>
      <c r="F165" s="1046">
        <f>Tecnolog!E24</f>
        <v>15</v>
      </c>
      <c r="G165" s="1046" t="str">
        <f>Tecnolog!F24</f>
        <v>Entidades Asistidas</v>
      </c>
      <c r="H165" s="1046" t="str">
        <f>Tecnolog!G24</f>
        <v>Eficacia</v>
      </c>
      <c r="I165" s="42" t="s">
        <v>68</v>
      </c>
      <c r="J165" s="59">
        <f>Tecnolog!I24</f>
        <v>0</v>
      </c>
      <c r="K165" s="59">
        <f>Tecnolog!J24</f>
        <v>0</v>
      </c>
      <c r="L165" s="59">
        <f>Tecnolog!K24</f>
        <v>1</v>
      </c>
      <c r="M165" s="59">
        <f>Tecnolog!L24</f>
        <v>0</v>
      </c>
      <c r="N165" s="59">
        <f>Tecnolog!M24</f>
        <v>1</v>
      </c>
      <c r="O165" s="59">
        <f>Tecnolog!N24</f>
        <v>3</v>
      </c>
      <c r="P165" s="60">
        <f t="shared" ref="P165:P166" si="101">SUM(J165:O165)</f>
        <v>5</v>
      </c>
      <c r="Q165" s="1051">
        <f>Tecnolog!V24</f>
        <v>0.1</v>
      </c>
      <c r="R165" s="1052">
        <f>IF(OR(P166=0,Q165=0),0,(P166/P165*Q165))</f>
        <v>0.1</v>
      </c>
      <c r="S165" s="1018"/>
      <c r="T165" s="1018"/>
      <c r="U165" s="1"/>
    </row>
    <row r="166" spans="1:21" ht="22.5" customHeight="1">
      <c r="A166" s="1018"/>
      <c r="B166" s="1018"/>
      <c r="C166" s="1018"/>
      <c r="D166" s="1018"/>
      <c r="E166" s="1018"/>
      <c r="F166" s="1018"/>
      <c r="G166" s="1018"/>
      <c r="H166" s="1018"/>
      <c r="I166" s="66" t="s">
        <v>69</v>
      </c>
      <c r="J166" s="61">
        <f>Tecnolog!I25</f>
        <v>0</v>
      </c>
      <c r="K166" s="61">
        <f>Tecnolog!J25</f>
        <v>0</v>
      </c>
      <c r="L166" s="61">
        <f>Tecnolog!K25</f>
        <v>1</v>
      </c>
      <c r="M166" s="61">
        <f>Tecnolog!L25</f>
        <v>0</v>
      </c>
      <c r="N166" s="61">
        <f>Tecnolog!M25</f>
        <v>1</v>
      </c>
      <c r="O166" s="61">
        <f>Tecnolog!N25</f>
        <v>3</v>
      </c>
      <c r="P166" s="62">
        <f t="shared" si="101"/>
        <v>5</v>
      </c>
      <c r="Q166" s="1008"/>
      <c r="R166" s="1008"/>
      <c r="S166" s="1018"/>
      <c r="T166" s="1018"/>
      <c r="U166" s="1"/>
    </row>
    <row r="167" spans="1:21">
      <c r="A167" s="1018"/>
      <c r="B167" s="1018"/>
      <c r="C167" s="1008"/>
      <c r="D167" s="1008"/>
      <c r="E167" s="1008"/>
      <c r="F167" s="1008"/>
      <c r="G167" s="1008"/>
      <c r="H167" s="1008"/>
      <c r="I167" s="51" t="s">
        <v>10</v>
      </c>
      <c r="J167" s="52">
        <f t="shared" ref="J167:P167" si="102">IF(OR(J165=0,J166=0),0,J166/J165)</f>
        <v>0</v>
      </c>
      <c r="K167" s="52">
        <f t="shared" si="102"/>
        <v>0</v>
      </c>
      <c r="L167" s="52">
        <f t="shared" si="102"/>
        <v>1</v>
      </c>
      <c r="M167" s="52">
        <f t="shared" si="102"/>
        <v>0</v>
      </c>
      <c r="N167" s="52">
        <f t="shared" si="102"/>
        <v>1</v>
      </c>
      <c r="O167" s="52">
        <f t="shared" si="102"/>
        <v>1</v>
      </c>
      <c r="P167" s="52">
        <f t="shared" si="102"/>
        <v>1</v>
      </c>
      <c r="Q167" s="51"/>
      <c r="R167" s="51"/>
      <c r="S167" s="1018"/>
      <c r="T167" s="1018"/>
      <c r="U167" s="1"/>
    </row>
    <row r="168" spans="1:21" ht="24" customHeight="1">
      <c r="A168" s="1018"/>
      <c r="B168" s="1018"/>
      <c r="C168" s="1046">
        <v>52</v>
      </c>
      <c r="D168" s="1046" t="str">
        <f>Tecnolog!A40</f>
        <v>Herramientas de difusión  para el posicionamiento de la ICDE (Gestion del Conocimiento)</v>
      </c>
      <c r="E168" s="1046" t="str">
        <f>Tecnolog!D40</f>
        <v>NÚMERO</v>
      </c>
      <c r="F168" s="1046">
        <f>Tecnolog!E40</f>
        <v>14</v>
      </c>
      <c r="G168" s="1046" t="str">
        <f>Tecnolog!F40</f>
        <v>Herramientas de difusión para el posicionamiento de la ICDE (boletines, plenarias, cursos en temáticas IDE y Actualizaciones en canales digitales)</v>
      </c>
      <c r="H168" s="1046" t="str">
        <f>Tecnolog!G40</f>
        <v>Eficacia</v>
      </c>
      <c r="I168" s="42" t="s">
        <v>68</v>
      </c>
      <c r="J168" s="59">
        <f>Tecnolog!I40</f>
        <v>0</v>
      </c>
      <c r="K168" s="59">
        <f>Tecnolog!J40</f>
        <v>0</v>
      </c>
      <c r="L168" s="59">
        <f>Tecnolog!K40</f>
        <v>0</v>
      </c>
      <c r="M168" s="59">
        <f>Tecnolog!L40</f>
        <v>0</v>
      </c>
      <c r="N168" s="59">
        <f>Tecnolog!M40</f>
        <v>0</v>
      </c>
      <c r="O168" s="59">
        <f>Tecnolog!N40</f>
        <v>5</v>
      </c>
      <c r="P168" s="60">
        <f t="shared" ref="P168:P169" si="103">SUM(J168:O168)</f>
        <v>5</v>
      </c>
      <c r="Q168" s="1051">
        <f>Tecnolog!V40</f>
        <v>0.1</v>
      </c>
      <c r="R168" s="1052">
        <f>IF(OR(P169=0,Q168=0),0,(P169/P168*Q168))</f>
        <v>0.1</v>
      </c>
      <c r="S168" s="1018"/>
      <c r="T168" s="1018"/>
      <c r="U168" s="1"/>
    </row>
    <row r="169" spans="1:21" ht="24" customHeight="1">
      <c r="A169" s="1018"/>
      <c r="B169" s="1018"/>
      <c r="C169" s="1018"/>
      <c r="D169" s="1018"/>
      <c r="E169" s="1018"/>
      <c r="F169" s="1018"/>
      <c r="G169" s="1018"/>
      <c r="H169" s="1018"/>
      <c r="I169" s="66" t="s">
        <v>69</v>
      </c>
      <c r="J169" s="61">
        <f>Tecnolog!I41</f>
        <v>0</v>
      </c>
      <c r="K169" s="61">
        <f>Tecnolog!J41</f>
        <v>0</v>
      </c>
      <c r="L169" s="61">
        <f>Tecnolog!K41</f>
        <v>0</v>
      </c>
      <c r="M169" s="61">
        <f>Tecnolog!L41</f>
        <v>0</v>
      </c>
      <c r="N169" s="61">
        <f>Tecnolog!M41</f>
        <v>0</v>
      </c>
      <c r="O169" s="61">
        <f>Tecnolog!N41</f>
        <v>5</v>
      </c>
      <c r="P169" s="62">
        <f t="shared" si="103"/>
        <v>5</v>
      </c>
      <c r="Q169" s="1008"/>
      <c r="R169" s="1008"/>
      <c r="S169" s="1018"/>
      <c r="T169" s="1018"/>
      <c r="U169" s="1"/>
    </row>
    <row r="170" spans="1:21">
      <c r="A170" s="1018"/>
      <c r="B170" s="1018"/>
      <c r="C170" s="1008"/>
      <c r="D170" s="1008"/>
      <c r="E170" s="1008"/>
      <c r="F170" s="1008"/>
      <c r="G170" s="1008"/>
      <c r="H170" s="1008"/>
      <c r="I170" s="51" t="s">
        <v>10</v>
      </c>
      <c r="J170" s="52">
        <f t="shared" ref="J170:P170" si="104">IF(OR(J168=0,J169=0),0,J169/J168)</f>
        <v>0</v>
      </c>
      <c r="K170" s="52">
        <f t="shared" si="104"/>
        <v>0</v>
      </c>
      <c r="L170" s="52">
        <f t="shared" si="104"/>
        <v>0</v>
      </c>
      <c r="M170" s="52">
        <f t="shared" si="104"/>
        <v>0</v>
      </c>
      <c r="N170" s="52">
        <f t="shared" si="104"/>
        <v>0</v>
      </c>
      <c r="O170" s="52">
        <f t="shared" si="104"/>
        <v>1</v>
      </c>
      <c r="P170" s="52">
        <f t="shared" si="104"/>
        <v>1</v>
      </c>
      <c r="Q170" s="51"/>
      <c r="R170" s="51"/>
      <c r="S170" s="1018"/>
      <c r="T170" s="1018"/>
      <c r="U170" s="1"/>
    </row>
    <row r="171" spans="1:21">
      <c r="A171" s="1018"/>
      <c r="B171" s="1018"/>
      <c r="C171" s="1046">
        <v>53</v>
      </c>
      <c r="D171" s="1046" t="str">
        <f>Tecnolog!A52</f>
        <v>Geoportal Comunitario PGN (Compartido)</v>
      </c>
      <c r="E171" s="1046" t="str">
        <f>Tecnolog!D52</f>
        <v>NÚMERO</v>
      </c>
      <c r="F171" s="1046">
        <f>Tecnolog!E52</f>
        <v>143</v>
      </c>
      <c r="G171" s="1046" t="str">
        <f>Tecnolog!F52</f>
        <v>Geoservicios publicados y disponibles</v>
      </c>
      <c r="H171" s="1046" t="str">
        <f>Tecnolog!G52</f>
        <v>Eficacia</v>
      </c>
      <c r="I171" s="42" t="s">
        <v>68</v>
      </c>
      <c r="J171" s="59">
        <f>Tecnolog!I52</f>
        <v>0</v>
      </c>
      <c r="K171" s="59">
        <f>Tecnolog!J52</f>
        <v>0</v>
      </c>
      <c r="L171" s="59">
        <f>Tecnolog!K52</f>
        <v>0</v>
      </c>
      <c r="M171" s="59">
        <f>Tecnolog!L52</f>
        <v>0</v>
      </c>
      <c r="N171" s="59">
        <f>Tecnolog!M52</f>
        <v>0</v>
      </c>
      <c r="O171" s="59">
        <f>Tecnolog!N52</f>
        <v>118</v>
      </c>
      <c r="P171" s="60">
        <f t="shared" ref="P171:P172" si="105">SUM(J171:O171)</f>
        <v>118</v>
      </c>
      <c r="Q171" s="1051">
        <f>Tecnolog!V52</f>
        <v>0.1</v>
      </c>
      <c r="R171" s="1052">
        <f>IF(OR(P172=0,Q171=0),0,(P172/P171*Q171))</f>
        <v>0.1</v>
      </c>
      <c r="S171" s="1018"/>
      <c r="T171" s="1018"/>
      <c r="U171" s="1"/>
    </row>
    <row r="172" spans="1:21">
      <c r="A172" s="1018"/>
      <c r="B172" s="1018"/>
      <c r="C172" s="1018"/>
      <c r="D172" s="1018"/>
      <c r="E172" s="1018"/>
      <c r="F172" s="1018"/>
      <c r="G172" s="1018"/>
      <c r="H172" s="1018"/>
      <c r="I172" s="66" t="s">
        <v>69</v>
      </c>
      <c r="J172" s="61">
        <f>Tecnolog!I53</f>
        <v>0</v>
      </c>
      <c r="K172" s="61">
        <f>Tecnolog!J53</f>
        <v>0</v>
      </c>
      <c r="L172" s="61">
        <f>Tecnolog!K53</f>
        <v>0</v>
      </c>
      <c r="M172" s="61">
        <f>Tecnolog!L53</f>
        <v>0</v>
      </c>
      <c r="N172" s="61">
        <f>Tecnolog!M53</f>
        <v>0</v>
      </c>
      <c r="O172" s="61">
        <f>Tecnolog!N53</f>
        <v>118</v>
      </c>
      <c r="P172" s="62">
        <f t="shared" si="105"/>
        <v>118</v>
      </c>
      <c r="Q172" s="1008"/>
      <c r="R172" s="1008"/>
      <c r="S172" s="1018"/>
      <c r="T172" s="1018"/>
      <c r="U172" s="1"/>
    </row>
    <row r="173" spans="1:21">
      <c r="A173" s="1018"/>
      <c r="B173" s="1018"/>
      <c r="C173" s="1008"/>
      <c r="D173" s="1008"/>
      <c r="E173" s="1008"/>
      <c r="F173" s="1008"/>
      <c r="G173" s="1008"/>
      <c r="H173" s="1008"/>
      <c r="I173" s="51" t="s">
        <v>10</v>
      </c>
      <c r="J173" s="52">
        <f t="shared" ref="J173:P173" si="106">IF(OR(J171=0,J172=0),0,J172/J171)</f>
        <v>0</v>
      </c>
      <c r="K173" s="52">
        <f t="shared" si="106"/>
        <v>0</v>
      </c>
      <c r="L173" s="52">
        <f t="shared" si="106"/>
        <v>0</v>
      </c>
      <c r="M173" s="52">
        <f t="shared" si="106"/>
        <v>0</v>
      </c>
      <c r="N173" s="52">
        <f t="shared" si="106"/>
        <v>0</v>
      </c>
      <c r="O173" s="52">
        <f t="shared" si="106"/>
        <v>1</v>
      </c>
      <c r="P173" s="52">
        <f t="shared" si="106"/>
        <v>1</v>
      </c>
      <c r="Q173" s="51"/>
      <c r="R173" s="51"/>
      <c r="S173" s="1018"/>
      <c r="T173" s="1018"/>
      <c r="U173" s="1"/>
    </row>
    <row r="174" spans="1:21" ht="21" customHeight="1">
      <c r="A174" s="1018"/>
      <c r="B174" s="1018"/>
      <c r="C174" s="1046">
        <v>54</v>
      </c>
      <c r="D174" s="1048" t="str">
        <f>Tecnolog!A66</f>
        <v>Instrumentos y asistencia técnica para el fortalecimiento de la IDE-IGAC e IDE-AT (Compartido)</v>
      </c>
      <c r="E174" s="1046" t="str">
        <f>Tecnolog!D66</f>
        <v>NÚMERO</v>
      </c>
      <c r="F174" s="1046">
        <f>Tecnolog!E66</f>
        <v>3</v>
      </c>
      <c r="G174" s="1046" t="str">
        <f>Tecnolog!F66</f>
        <v>Documento técnico con los resultados de implementación de la IDE - IGAC realizados</v>
      </c>
      <c r="H174" s="1046" t="str">
        <f>Tecnolog!G66</f>
        <v>Eficacia</v>
      </c>
      <c r="I174" s="42" t="s">
        <v>68</v>
      </c>
      <c r="J174" s="44">
        <f>Tecnolog!I66</f>
        <v>0</v>
      </c>
      <c r="K174" s="44">
        <f>Tecnolog!J66</f>
        <v>0</v>
      </c>
      <c r="L174" s="44">
        <f>Tecnolog!K66</f>
        <v>0</v>
      </c>
      <c r="M174" s="44">
        <f>Tecnolog!L66</f>
        <v>0</v>
      </c>
      <c r="N174" s="44">
        <f>Tecnolog!M66</f>
        <v>0</v>
      </c>
      <c r="O174" s="44">
        <f>Tecnolog!N66</f>
        <v>1</v>
      </c>
      <c r="P174" s="60">
        <f t="shared" ref="P174:P175" si="107">SUM(J174:O174)</f>
        <v>1</v>
      </c>
      <c r="Q174" s="1051">
        <f>Tecnolog!V66</f>
        <v>0.05</v>
      </c>
      <c r="R174" s="1052">
        <f>IF(OR(P175=0,Q174=0),0,(P175/P174*Q174))</f>
        <v>0.05</v>
      </c>
      <c r="S174" s="1018"/>
      <c r="T174" s="1018"/>
      <c r="U174" s="1"/>
    </row>
    <row r="175" spans="1:21" ht="21" customHeight="1">
      <c r="A175" s="1018"/>
      <c r="B175" s="1018"/>
      <c r="C175" s="1018"/>
      <c r="D175" s="1018"/>
      <c r="E175" s="1018"/>
      <c r="F175" s="1018"/>
      <c r="G175" s="1018"/>
      <c r="H175" s="1018"/>
      <c r="I175" s="46" t="s">
        <v>69</v>
      </c>
      <c r="J175" s="44">
        <f>Tecnolog!I67</f>
        <v>0</v>
      </c>
      <c r="K175" s="44">
        <f>Tecnolog!J67</f>
        <v>0</v>
      </c>
      <c r="L175" s="44">
        <f>Tecnolog!K67</f>
        <v>0</v>
      </c>
      <c r="M175" s="44">
        <f>Tecnolog!L67</f>
        <v>0</v>
      </c>
      <c r="N175" s="44">
        <f>Tecnolog!M67</f>
        <v>0</v>
      </c>
      <c r="O175" s="44">
        <f>Tecnolog!N67</f>
        <v>1</v>
      </c>
      <c r="P175" s="68">
        <f t="shared" si="107"/>
        <v>1</v>
      </c>
      <c r="Q175" s="1008"/>
      <c r="R175" s="1008"/>
      <c r="S175" s="1018"/>
      <c r="T175" s="1018"/>
      <c r="U175" s="1"/>
    </row>
    <row r="176" spans="1:21">
      <c r="A176" s="1018"/>
      <c r="B176" s="1018"/>
      <c r="C176" s="1018"/>
      <c r="D176" s="1018"/>
      <c r="E176" s="1008"/>
      <c r="F176" s="1008"/>
      <c r="G176" s="1008"/>
      <c r="H176" s="1008"/>
      <c r="I176" s="51" t="s">
        <v>10</v>
      </c>
      <c r="J176" s="52">
        <f t="shared" ref="J176:P176" si="108">IF(OR(J174=0,J175=0),0,J175/J174)</f>
        <v>0</v>
      </c>
      <c r="K176" s="52">
        <f t="shared" si="108"/>
        <v>0</v>
      </c>
      <c r="L176" s="52">
        <f t="shared" si="108"/>
        <v>0</v>
      </c>
      <c r="M176" s="52">
        <f t="shared" si="108"/>
        <v>0</v>
      </c>
      <c r="N176" s="52">
        <f t="shared" si="108"/>
        <v>0</v>
      </c>
      <c r="O176" s="52">
        <f t="shared" si="108"/>
        <v>1</v>
      </c>
      <c r="P176" s="52">
        <f t="shared" si="108"/>
        <v>1</v>
      </c>
      <c r="Q176" s="51"/>
      <c r="R176" s="51"/>
      <c r="S176" s="1018"/>
      <c r="T176" s="1018"/>
      <c r="U176" s="1"/>
    </row>
    <row r="177" spans="1:21">
      <c r="A177" s="1018"/>
      <c r="B177" s="1018"/>
      <c r="C177" s="1018"/>
      <c r="D177" s="1018"/>
      <c r="E177" s="1046" t="str">
        <f>Tecnolog!D68</f>
        <v>NÚMERO</v>
      </c>
      <c r="F177" s="1046">
        <f>Tecnolog!E68</f>
        <v>25</v>
      </c>
      <c r="G177" s="1046" t="str">
        <f>Tecnolog!F68</f>
        <v>Solicitudes de las áreas misionales atendidas</v>
      </c>
      <c r="H177" s="1046" t="str">
        <f>Tecnolog!G68</f>
        <v>Eficacia</v>
      </c>
      <c r="I177" s="42" t="s">
        <v>68</v>
      </c>
      <c r="J177" s="59">
        <f>Tecnolog!I68</f>
        <v>0</v>
      </c>
      <c r="K177" s="59">
        <f>Tecnolog!J68</f>
        <v>0</v>
      </c>
      <c r="L177" s="59">
        <f>Tecnolog!K68</f>
        <v>0</v>
      </c>
      <c r="M177" s="59">
        <f>Tecnolog!L68</f>
        <v>0</v>
      </c>
      <c r="N177" s="59">
        <f>Tecnolog!M68</f>
        <v>0</v>
      </c>
      <c r="O177" s="59">
        <f>Tecnolog!N68</f>
        <v>11</v>
      </c>
      <c r="P177" s="60">
        <f t="shared" ref="P177:P178" si="109">SUM(J177:O177)</f>
        <v>11</v>
      </c>
      <c r="Q177" s="1051">
        <f>Tecnolog!V68</f>
        <v>0.05</v>
      </c>
      <c r="R177" s="1052">
        <f>IF(OR(P178=0,Q177=0),0,(P178/P177*Q177))</f>
        <v>0.05</v>
      </c>
      <c r="S177" s="1018"/>
      <c r="T177" s="1018"/>
      <c r="U177" s="1"/>
    </row>
    <row r="178" spans="1:21">
      <c r="A178" s="1018"/>
      <c r="B178" s="1018"/>
      <c r="C178" s="1018"/>
      <c r="D178" s="1018"/>
      <c r="E178" s="1018"/>
      <c r="F178" s="1018"/>
      <c r="G178" s="1018"/>
      <c r="H178" s="1018"/>
      <c r="I178" s="46" t="s">
        <v>69</v>
      </c>
      <c r="J178" s="59">
        <f>Tecnolog!I69</f>
        <v>0</v>
      </c>
      <c r="K178" s="59">
        <f>Tecnolog!J69</f>
        <v>0</v>
      </c>
      <c r="L178" s="59">
        <f>Tecnolog!K69</f>
        <v>0</v>
      </c>
      <c r="M178" s="59">
        <f>Tecnolog!L69</f>
        <v>0</v>
      </c>
      <c r="N178" s="59">
        <f>Tecnolog!M69</f>
        <v>0</v>
      </c>
      <c r="O178" s="59">
        <f>Tecnolog!N69</f>
        <v>11</v>
      </c>
      <c r="P178" s="68">
        <f t="shared" si="109"/>
        <v>11</v>
      </c>
      <c r="Q178" s="1008"/>
      <c r="R178" s="1008"/>
      <c r="S178" s="1018"/>
      <c r="T178" s="1018"/>
      <c r="U178" s="1"/>
    </row>
    <row r="179" spans="1:21">
      <c r="A179" s="1018"/>
      <c r="B179" s="1018"/>
      <c r="C179" s="1008"/>
      <c r="D179" s="1008"/>
      <c r="E179" s="1008"/>
      <c r="F179" s="1008"/>
      <c r="G179" s="1008"/>
      <c r="H179" s="1008"/>
      <c r="I179" s="51" t="s">
        <v>10</v>
      </c>
      <c r="J179" s="52">
        <f t="shared" ref="J179:P179" si="110">IF(OR(J177=0,J178=0),0,J178/J177)</f>
        <v>0</v>
      </c>
      <c r="K179" s="52">
        <f t="shared" si="110"/>
        <v>0</v>
      </c>
      <c r="L179" s="52">
        <f t="shared" si="110"/>
        <v>0</v>
      </c>
      <c r="M179" s="52">
        <f t="shared" si="110"/>
        <v>0</v>
      </c>
      <c r="N179" s="52">
        <f t="shared" si="110"/>
        <v>0</v>
      </c>
      <c r="O179" s="52">
        <f t="shared" si="110"/>
        <v>1</v>
      </c>
      <c r="P179" s="52">
        <f t="shared" si="110"/>
        <v>1</v>
      </c>
      <c r="Q179" s="51"/>
      <c r="R179" s="51"/>
      <c r="S179" s="1018"/>
      <c r="T179" s="1018"/>
      <c r="U179" s="1"/>
    </row>
    <row r="180" spans="1:21">
      <c r="A180" s="1018"/>
      <c r="B180" s="1018"/>
      <c r="C180" s="1046">
        <v>55</v>
      </c>
      <c r="D180" s="1048" t="str">
        <f>Tecnolog!A82</f>
        <v>Portal ICDE y Plataformas WEB AT (Gestiion de Tecnologia)</v>
      </c>
      <c r="E180" s="1046" t="str">
        <f>Tecnolog!D82</f>
        <v>NÚMERO</v>
      </c>
      <c r="F180" s="1046">
        <f>Tecnolog!E82</f>
        <v>17</v>
      </c>
      <c r="G180" s="1046" t="str">
        <f>Tecnolog!F82</f>
        <v>Actualizaciones de contenidos del portal ICDE Y Micrositios realizadas</v>
      </c>
      <c r="H180" s="1046" t="str">
        <f>Tecnolog!G82</f>
        <v>Eficacia</v>
      </c>
      <c r="I180" s="42" t="s">
        <v>68</v>
      </c>
      <c r="J180" s="44">
        <f>Tecnolog!I82</f>
        <v>0</v>
      </c>
      <c r="K180" s="44">
        <f>Tecnolog!J82</f>
        <v>0</v>
      </c>
      <c r="L180" s="44">
        <f>Tecnolog!K82</f>
        <v>0</v>
      </c>
      <c r="M180" s="44">
        <f>Tecnolog!L82</f>
        <v>0</v>
      </c>
      <c r="N180" s="44">
        <f>Tecnolog!M82</f>
        <v>0</v>
      </c>
      <c r="O180" s="44">
        <f>Tecnolog!N82</f>
        <v>6</v>
      </c>
      <c r="P180" s="45">
        <f t="shared" ref="P180:P181" si="111">SUM(J180:O180)</f>
        <v>6</v>
      </c>
      <c r="Q180" s="1051">
        <f>Tecnolog!V82</f>
        <v>0.05</v>
      </c>
      <c r="R180" s="1052">
        <f>IF(OR(P181=0,Q180=0),0,(P181/P180*Q180))</f>
        <v>0.05</v>
      </c>
      <c r="S180" s="1018"/>
      <c r="T180" s="1018"/>
      <c r="U180" s="1"/>
    </row>
    <row r="181" spans="1:21">
      <c r="A181" s="1018"/>
      <c r="B181" s="1018"/>
      <c r="C181" s="1018"/>
      <c r="D181" s="1018"/>
      <c r="E181" s="1018"/>
      <c r="F181" s="1018"/>
      <c r="G181" s="1018"/>
      <c r="H181" s="1018"/>
      <c r="I181" s="46" t="s">
        <v>69</v>
      </c>
      <c r="J181" s="44">
        <f>Tecnolog!I83</f>
        <v>0</v>
      </c>
      <c r="K181" s="44">
        <f>Tecnolog!J83</f>
        <v>0</v>
      </c>
      <c r="L181" s="44">
        <f>Tecnolog!K83</f>
        <v>0</v>
      </c>
      <c r="M181" s="44">
        <f>Tecnolog!L83</f>
        <v>0</v>
      </c>
      <c r="N181" s="44">
        <f>Tecnolog!M83</f>
        <v>0</v>
      </c>
      <c r="O181" s="44">
        <f>Tecnolog!N83</f>
        <v>6</v>
      </c>
      <c r="P181" s="69">
        <f t="shared" si="111"/>
        <v>6</v>
      </c>
      <c r="Q181" s="1008"/>
      <c r="R181" s="1008"/>
      <c r="S181" s="1018"/>
      <c r="T181" s="1018"/>
      <c r="U181" s="1"/>
    </row>
    <row r="182" spans="1:21">
      <c r="A182" s="1018"/>
      <c r="B182" s="1018"/>
      <c r="C182" s="1018"/>
      <c r="D182" s="1018"/>
      <c r="E182" s="1008"/>
      <c r="F182" s="1008"/>
      <c r="G182" s="1008"/>
      <c r="H182" s="1008"/>
      <c r="I182" s="51" t="s">
        <v>10</v>
      </c>
      <c r="J182" s="52">
        <f t="shared" ref="J182:P182" si="112">IF(OR(J180=0,J181=0),0,J181/J180)</f>
        <v>0</v>
      </c>
      <c r="K182" s="52">
        <f t="shared" si="112"/>
        <v>0</v>
      </c>
      <c r="L182" s="52">
        <f t="shared" si="112"/>
        <v>0</v>
      </c>
      <c r="M182" s="52">
        <f t="shared" si="112"/>
        <v>0</v>
      </c>
      <c r="N182" s="52">
        <f t="shared" si="112"/>
        <v>0</v>
      </c>
      <c r="O182" s="52">
        <f t="shared" si="112"/>
        <v>1</v>
      </c>
      <c r="P182" s="52">
        <f t="shared" si="112"/>
        <v>1</v>
      </c>
      <c r="Q182" s="51"/>
      <c r="R182" s="51"/>
      <c r="S182" s="1018"/>
      <c r="T182" s="1018"/>
      <c r="U182" s="1"/>
    </row>
    <row r="183" spans="1:21">
      <c r="A183" s="1018"/>
      <c r="B183" s="1018"/>
      <c r="C183" s="1018"/>
      <c r="D183" s="1018"/>
      <c r="E183" s="1046" t="str">
        <f>Tecnolog!D84</f>
        <v>NÚMERO</v>
      </c>
      <c r="F183" s="1046">
        <f>Tecnolog!E84</f>
        <v>10</v>
      </c>
      <c r="G183" s="1046" t="str">
        <f>Tecnolog!F84</f>
        <v>Mejoras de funcionalidades del Portal ICDE y Micrositios realizadas</v>
      </c>
      <c r="H183" s="1046" t="str">
        <f>Tecnolog!G84</f>
        <v>Eficacia</v>
      </c>
      <c r="I183" s="42" t="s">
        <v>68</v>
      </c>
      <c r="J183" s="59">
        <f>Tecnolog!I84</f>
        <v>0</v>
      </c>
      <c r="K183" s="59">
        <f>Tecnolog!J84</f>
        <v>0</v>
      </c>
      <c r="L183" s="59">
        <f>Tecnolog!K84</f>
        <v>0</v>
      </c>
      <c r="M183" s="59">
        <f>Tecnolog!L84</f>
        <v>0</v>
      </c>
      <c r="N183" s="59">
        <f>Tecnolog!M84</f>
        <v>0</v>
      </c>
      <c r="O183" s="59">
        <f>Tecnolog!N84</f>
        <v>3</v>
      </c>
      <c r="P183" s="45">
        <f t="shared" ref="P183:P184" si="113">SUM(J183:O183)</f>
        <v>3</v>
      </c>
      <c r="Q183" s="1051">
        <f>Tecnolog!V84</f>
        <v>0.05</v>
      </c>
      <c r="R183" s="1052">
        <f>IF(OR(P184=0,Q183=0),0,(P184/P183*Q183))</f>
        <v>0.05</v>
      </c>
      <c r="S183" s="1018"/>
      <c r="T183" s="1018"/>
      <c r="U183" s="1"/>
    </row>
    <row r="184" spans="1:21">
      <c r="A184" s="1018"/>
      <c r="B184" s="1018"/>
      <c r="C184" s="1018"/>
      <c r="D184" s="1018"/>
      <c r="E184" s="1018"/>
      <c r="F184" s="1018"/>
      <c r="G184" s="1018"/>
      <c r="H184" s="1018"/>
      <c r="I184" s="46" t="s">
        <v>69</v>
      </c>
      <c r="J184" s="59">
        <f>Tecnolog!I85</f>
        <v>0</v>
      </c>
      <c r="K184" s="59">
        <f>Tecnolog!J85</f>
        <v>0</v>
      </c>
      <c r="L184" s="59">
        <f>Tecnolog!K85</f>
        <v>0</v>
      </c>
      <c r="M184" s="59">
        <f>Tecnolog!L85</f>
        <v>0</v>
      </c>
      <c r="N184" s="59">
        <f>Tecnolog!M85</f>
        <v>0</v>
      </c>
      <c r="O184" s="59">
        <f>Tecnolog!N85</f>
        <v>3</v>
      </c>
      <c r="P184" s="69">
        <f t="shared" si="113"/>
        <v>3</v>
      </c>
      <c r="Q184" s="1008"/>
      <c r="R184" s="1008"/>
      <c r="S184" s="1018"/>
      <c r="T184" s="1018"/>
      <c r="U184" s="1"/>
    </row>
    <row r="185" spans="1:21">
      <c r="A185" s="1018"/>
      <c r="B185" s="1018"/>
      <c r="C185" s="1008"/>
      <c r="D185" s="1008"/>
      <c r="E185" s="1008"/>
      <c r="F185" s="1008"/>
      <c r="G185" s="1008"/>
      <c r="H185" s="1008"/>
      <c r="I185" s="51" t="s">
        <v>10</v>
      </c>
      <c r="J185" s="52">
        <f t="shared" ref="J185:P185" si="114">IF(OR(J183=0,J184=0),0,J184/J183)</f>
        <v>0</v>
      </c>
      <c r="K185" s="52">
        <f t="shared" si="114"/>
        <v>0</v>
      </c>
      <c r="L185" s="52">
        <f t="shared" si="114"/>
        <v>0</v>
      </c>
      <c r="M185" s="52">
        <f t="shared" si="114"/>
        <v>0</v>
      </c>
      <c r="N185" s="52">
        <f t="shared" si="114"/>
        <v>0</v>
      </c>
      <c r="O185" s="52">
        <f t="shared" si="114"/>
        <v>1</v>
      </c>
      <c r="P185" s="52">
        <f t="shared" si="114"/>
        <v>1</v>
      </c>
      <c r="Q185" s="51"/>
      <c r="R185" s="51"/>
      <c r="S185" s="1018"/>
      <c r="T185" s="1018"/>
      <c r="U185" s="1"/>
    </row>
    <row r="186" spans="1:21">
      <c r="A186" s="1018"/>
      <c r="B186" s="1018"/>
      <c r="C186" s="1046">
        <v>56</v>
      </c>
      <c r="D186" s="1048" t="str">
        <f>Tecnolog!A94</f>
        <v>Sistemas de Información Geográfica (Gestion de Tecnologia)</v>
      </c>
      <c r="E186" s="1048" t="str">
        <f>Tecnolog!D94</f>
        <v>NÚMERO</v>
      </c>
      <c r="F186" s="1048">
        <f>Tecnolog!E94</f>
        <v>2</v>
      </c>
      <c r="G186" s="1048" t="str">
        <f>Tecnolog!F94</f>
        <v>Funcionalidades creadas para los Sistemas de Información Geográfica</v>
      </c>
      <c r="H186" s="1048" t="str">
        <f>Tecnolog!G94</f>
        <v>Eficacia</v>
      </c>
      <c r="I186" s="42" t="s">
        <v>68</v>
      </c>
      <c r="J186" s="59">
        <f>Tecnolog!I94</f>
        <v>0</v>
      </c>
      <c r="K186" s="59">
        <f>Tecnolog!J94</f>
        <v>0</v>
      </c>
      <c r="L186" s="59">
        <f>Tecnolog!K94</f>
        <v>0</v>
      </c>
      <c r="M186" s="59">
        <f>Tecnolog!L94</f>
        <v>0</v>
      </c>
      <c r="N186" s="59">
        <f>Tecnolog!M94</f>
        <v>0</v>
      </c>
      <c r="O186" s="59">
        <f>Tecnolog!N94</f>
        <v>1</v>
      </c>
      <c r="P186" s="45">
        <f t="shared" ref="P186:P187" si="115">SUM(J186:O186)</f>
        <v>1</v>
      </c>
      <c r="Q186" s="1051">
        <f>Tecnolog!V94</f>
        <v>0.1</v>
      </c>
      <c r="R186" s="1052">
        <f>IF(OR(P187=0,Q186=0),0,(P187/P186*Q186))</f>
        <v>0.1</v>
      </c>
      <c r="S186" s="1018"/>
      <c r="T186" s="1018"/>
      <c r="U186" s="1"/>
    </row>
    <row r="187" spans="1:21">
      <c r="A187" s="1018"/>
      <c r="B187" s="1018"/>
      <c r="C187" s="1018"/>
      <c r="D187" s="1018"/>
      <c r="E187" s="1018"/>
      <c r="F187" s="1018"/>
      <c r="G187" s="1018"/>
      <c r="H187" s="1018"/>
      <c r="I187" s="46" t="s">
        <v>69</v>
      </c>
      <c r="J187" s="59">
        <f>Tecnolog!I95</f>
        <v>0</v>
      </c>
      <c r="K187" s="59">
        <f>Tecnolog!J95</f>
        <v>0</v>
      </c>
      <c r="L187" s="59">
        <f>Tecnolog!K95</f>
        <v>0</v>
      </c>
      <c r="M187" s="59">
        <f>Tecnolog!L95</f>
        <v>0</v>
      </c>
      <c r="N187" s="59">
        <f>Tecnolog!M95</f>
        <v>0</v>
      </c>
      <c r="O187" s="59">
        <f>Tecnolog!N95</f>
        <v>1</v>
      </c>
      <c r="P187" s="69">
        <f t="shared" si="115"/>
        <v>1</v>
      </c>
      <c r="Q187" s="1008"/>
      <c r="R187" s="1008"/>
      <c r="S187" s="1018"/>
      <c r="T187" s="1018"/>
      <c r="U187" s="1"/>
    </row>
    <row r="188" spans="1:21">
      <c r="A188" s="1018"/>
      <c r="B188" s="1018"/>
      <c r="C188" s="1008"/>
      <c r="D188" s="1008"/>
      <c r="E188" s="1008"/>
      <c r="F188" s="1008"/>
      <c r="G188" s="1008"/>
      <c r="H188" s="1008"/>
      <c r="I188" s="51" t="s">
        <v>10</v>
      </c>
      <c r="J188" s="52">
        <f t="shared" ref="J188:P188" si="116">IF(OR(J186=0,J187=0),0,J187/J186)</f>
        <v>0</v>
      </c>
      <c r="K188" s="52">
        <f t="shared" si="116"/>
        <v>0</v>
      </c>
      <c r="L188" s="52">
        <f t="shared" si="116"/>
        <v>0</v>
      </c>
      <c r="M188" s="52">
        <f t="shared" si="116"/>
        <v>0</v>
      </c>
      <c r="N188" s="52">
        <f t="shared" si="116"/>
        <v>0</v>
      </c>
      <c r="O188" s="52">
        <f t="shared" si="116"/>
        <v>1</v>
      </c>
      <c r="P188" s="52">
        <f t="shared" si="116"/>
        <v>1</v>
      </c>
      <c r="Q188" s="51"/>
      <c r="R188" s="51"/>
      <c r="S188" s="1018"/>
      <c r="T188" s="1018"/>
      <c r="U188" s="1"/>
    </row>
    <row r="189" spans="1:21" ht="21" customHeight="1">
      <c r="A189" s="1018"/>
      <c r="B189" s="1018"/>
      <c r="C189" s="1046">
        <v>57</v>
      </c>
      <c r="D189" s="1046" t="str">
        <f>Tecnolog!A108</f>
        <v xml:space="preserve">Plan de acción de Politica de Gobierno Digital asociado al habilitador de arquitectura empresarial </v>
      </c>
      <c r="E189" s="1046" t="str">
        <f>Tecnolog!D108</f>
        <v>Porcentaje</v>
      </c>
      <c r="F189" s="1046">
        <f>Tecnolog!E108</f>
        <v>100</v>
      </c>
      <c r="G189" s="1046" t="str">
        <f>Tecnolog!F108</f>
        <v xml:space="preserve">Porcentaje en el plan de acción de politica gobierno digital asociado al habilitador de arquitectura empresarial </v>
      </c>
      <c r="H189" s="1046" t="str">
        <f>Tecnolog!G108</f>
        <v>EFICACIA</v>
      </c>
      <c r="I189" s="42" t="s">
        <v>68</v>
      </c>
      <c r="J189" s="43">
        <f>Tecnolog!I108</f>
        <v>0</v>
      </c>
      <c r="K189" s="43">
        <f>Tecnolog!J108</f>
        <v>0</v>
      </c>
      <c r="L189" s="43">
        <f>Tecnolog!K108</f>
        <v>0</v>
      </c>
      <c r="M189" s="43">
        <f>Tecnolog!L108</f>
        <v>0</v>
      </c>
      <c r="N189" s="43">
        <f>Tecnolog!M108</f>
        <v>0</v>
      </c>
      <c r="O189" s="43">
        <f>Tecnolog!N108</f>
        <v>0</v>
      </c>
      <c r="P189" s="57">
        <f t="shared" ref="P189:P190" si="117">SUM(J189:O189)</f>
        <v>0</v>
      </c>
      <c r="Q189" s="1051">
        <f>Tecnolog!V108</f>
        <v>0.1</v>
      </c>
      <c r="R189" s="1052">
        <f>IF(OR(P190=0,Q189=0),0,(P190/P189*Q189))</f>
        <v>0</v>
      </c>
      <c r="S189" s="1018"/>
      <c r="T189" s="1018"/>
      <c r="U189" s="1"/>
    </row>
    <row r="190" spans="1:21" ht="21" customHeight="1">
      <c r="A190" s="1018"/>
      <c r="B190" s="1018"/>
      <c r="C190" s="1018"/>
      <c r="D190" s="1018"/>
      <c r="E190" s="1018"/>
      <c r="F190" s="1018"/>
      <c r="G190" s="1018"/>
      <c r="H190" s="1018"/>
      <c r="I190" s="46" t="s">
        <v>69</v>
      </c>
      <c r="J190" s="43">
        <f>Tecnolog!I109</f>
        <v>0</v>
      </c>
      <c r="K190" s="43">
        <f>Tecnolog!J109</f>
        <v>0</v>
      </c>
      <c r="L190" s="43">
        <f>Tecnolog!K109</f>
        <v>0</v>
      </c>
      <c r="M190" s="43">
        <f>Tecnolog!L109</f>
        <v>0</v>
      </c>
      <c r="N190" s="43">
        <f>Tecnolog!M109</f>
        <v>0</v>
      </c>
      <c r="O190" s="43">
        <f>Tecnolog!N109</f>
        <v>0</v>
      </c>
      <c r="P190" s="67">
        <f t="shared" si="117"/>
        <v>0</v>
      </c>
      <c r="Q190" s="1008"/>
      <c r="R190" s="1008"/>
      <c r="S190" s="1018"/>
      <c r="T190" s="1018"/>
      <c r="U190" s="1"/>
    </row>
    <row r="191" spans="1:21">
      <c r="A191" s="1018"/>
      <c r="B191" s="1018"/>
      <c r="C191" s="1008"/>
      <c r="D191" s="1008"/>
      <c r="E191" s="1008"/>
      <c r="F191" s="1008"/>
      <c r="G191" s="1008"/>
      <c r="H191" s="1008"/>
      <c r="I191" s="51" t="s">
        <v>10</v>
      </c>
      <c r="J191" s="52">
        <f t="shared" ref="J191:P191" si="118">IF(OR(J189=0,J190=0),0,J190/J189)</f>
        <v>0</v>
      </c>
      <c r="K191" s="52">
        <f t="shared" si="118"/>
        <v>0</v>
      </c>
      <c r="L191" s="52">
        <f t="shared" si="118"/>
        <v>0</v>
      </c>
      <c r="M191" s="52">
        <f t="shared" si="118"/>
        <v>0</v>
      </c>
      <c r="N191" s="52">
        <f t="shared" si="118"/>
        <v>0</v>
      </c>
      <c r="O191" s="52">
        <f t="shared" si="118"/>
        <v>0</v>
      </c>
      <c r="P191" s="52">
        <f t="shared" si="118"/>
        <v>0</v>
      </c>
      <c r="Q191" s="51"/>
      <c r="R191" s="51"/>
      <c r="S191" s="1018"/>
      <c r="T191" s="1018"/>
      <c r="U191" s="1"/>
    </row>
    <row r="192" spans="1:21">
      <c r="A192" s="1018"/>
      <c r="B192" s="1018"/>
      <c r="C192" s="1046">
        <v>58</v>
      </c>
      <c r="D192" s="1046" t="str">
        <f>Tecnolog!A118</f>
        <v xml:space="preserve">Implementación de Nuevo sistema de información </v>
      </c>
      <c r="E192" s="1046" t="str">
        <f>Tecnolog!D118</f>
        <v xml:space="preserve">Unidad </v>
      </c>
      <c r="F192" s="1046">
        <f>Tecnolog!E118</f>
        <v>1</v>
      </c>
      <c r="G192" s="1046" t="str">
        <f>Tecnolog!F118</f>
        <v xml:space="preserve">Implementación de nuevo sistema de información </v>
      </c>
      <c r="H192" s="1046" t="str">
        <f>Tecnolog!G118</f>
        <v>EFICACIA</v>
      </c>
      <c r="I192" s="42" t="s">
        <v>68</v>
      </c>
      <c r="J192" s="43">
        <f>Tecnolog!I118</f>
        <v>0</v>
      </c>
      <c r="K192" s="43">
        <f>Tecnolog!J118</f>
        <v>0</v>
      </c>
      <c r="L192" s="43">
        <f>Tecnolog!K118</f>
        <v>0</v>
      </c>
      <c r="M192" s="43">
        <f>Tecnolog!L118</f>
        <v>0</v>
      </c>
      <c r="N192" s="43">
        <f>Tecnolog!M118</f>
        <v>0</v>
      </c>
      <c r="O192" s="43">
        <f>Tecnolog!N118</f>
        <v>0.1</v>
      </c>
      <c r="P192" s="57">
        <f t="shared" ref="P192:P193" si="119">SUM(J192:O192)</f>
        <v>0.1</v>
      </c>
      <c r="Q192" s="1051">
        <f>Tecnolog!V118</f>
        <v>0.1</v>
      </c>
      <c r="R192" s="1052">
        <f>IF(OR(P193=0,Q192=0),0,(P193/P192*Q192))</f>
        <v>0.1</v>
      </c>
      <c r="S192" s="1018"/>
      <c r="T192" s="1018"/>
      <c r="U192" s="1"/>
    </row>
    <row r="193" spans="1:21">
      <c r="A193" s="1018"/>
      <c r="B193" s="1018"/>
      <c r="C193" s="1018"/>
      <c r="D193" s="1018"/>
      <c r="E193" s="1018"/>
      <c r="F193" s="1018"/>
      <c r="G193" s="1018"/>
      <c r="H193" s="1018"/>
      <c r="I193" s="46" t="s">
        <v>69</v>
      </c>
      <c r="J193" s="43">
        <f>Tecnolog!I119</f>
        <v>0</v>
      </c>
      <c r="K193" s="43">
        <f>Tecnolog!J119</f>
        <v>0</v>
      </c>
      <c r="L193" s="43">
        <f>Tecnolog!K119</f>
        <v>0</v>
      </c>
      <c r="M193" s="43">
        <f>Tecnolog!L119</f>
        <v>0</v>
      </c>
      <c r="N193" s="43">
        <f>Tecnolog!M119</f>
        <v>0</v>
      </c>
      <c r="O193" s="43">
        <f>Tecnolog!N119</f>
        <v>0.1</v>
      </c>
      <c r="P193" s="67">
        <f t="shared" si="119"/>
        <v>0.1</v>
      </c>
      <c r="Q193" s="1008"/>
      <c r="R193" s="1008"/>
      <c r="S193" s="1018"/>
      <c r="T193" s="1018"/>
      <c r="U193" s="1"/>
    </row>
    <row r="194" spans="1:21">
      <c r="A194" s="1018"/>
      <c r="B194" s="1018"/>
      <c r="C194" s="1008"/>
      <c r="D194" s="1008"/>
      <c r="E194" s="1008"/>
      <c r="F194" s="1008"/>
      <c r="G194" s="1008"/>
      <c r="H194" s="1008"/>
      <c r="I194" s="51" t="s">
        <v>10</v>
      </c>
      <c r="J194" s="52">
        <f t="shared" ref="J194:P194" si="120">IF(OR(J192=0,J193=0),0,J193/J192)</f>
        <v>0</v>
      </c>
      <c r="K194" s="52">
        <f t="shared" si="120"/>
        <v>0</v>
      </c>
      <c r="L194" s="52">
        <f t="shared" si="120"/>
        <v>0</v>
      </c>
      <c r="M194" s="52">
        <f t="shared" si="120"/>
        <v>0</v>
      </c>
      <c r="N194" s="52">
        <f t="shared" si="120"/>
        <v>0</v>
      </c>
      <c r="O194" s="52">
        <f t="shared" si="120"/>
        <v>1</v>
      </c>
      <c r="P194" s="52">
        <f t="shared" si="120"/>
        <v>1</v>
      </c>
      <c r="Q194" s="51"/>
      <c r="R194" s="51"/>
      <c r="S194" s="1018"/>
      <c r="T194" s="1018"/>
      <c r="U194" s="1"/>
    </row>
    <row r="195" spans="1:21">
      <c r="A195" s="1018"/>
      <c r="B195" s="1018"/>
      <c r="C195" s="1046">
        <v>59</v>
      </c>
      <c r="D195" s="1046" t="str">
        <f>Tecnolog!A126</f>
        <v xml:space="preserve">Inventario de activos de información y riesgos de seguridad de la información </v>
      </c>
      <c r="E195" s="1046" t="str">
        <f>Tecnolog!D126</f>
        <v xml:space="preserve">Unidad </v>
      </c>
      <c r="F195" s="1046">
        <f>Tecnolog!E126</f>
        <v>5</v>
      </c>
      <c r="G195" s="1046" t="str">
        <f>Tecnolog!F126</f>
        <v>Procesos con riesgos y activos de seguridad de la información actualizados</v>
      </c>
      <c r="H195" s="1046" t="str">
        <f>Tecnolog!G126</f>
        <v>EFICACIA</v>
      </c>
      <c r="I195" s="42" t="s">
        <v>68</v>
      </c>
      <c r="J195" s="44">
        <f>Tecnolog!I126</f>
        <v>0</v>
      </c>
      <c r="K195" s="44">
        <f>Tecnolog!J126</f>
        <v>0</v>
      </c>
      <c r="L195" s="44">
        <f>Tecnolog!K126</f>
        <v>0</v>
      </c>
      <c r="M195" s="44">
        <f>Tecnolog!L126</f>
        <v>0</v>
      </c>
      <c r="N195" s="44">
        <f>Tecnolog!M126</f>
        <v>0</v>
      </c>
      <c r="O195" s="44">
        <f>Tecnolog!N126</f>
        <v>30</v>
      </c>
      <c r="P195" s="75">
        <f t="shared" ref="P195:P196" si="121">SUM(J195:O195)</f>
        <v>30</v>
      </c>
      <c r="Q195" s="1051">
        <f>Tecnolog!V126</f>
        <v>0.1</v>
      </c>
      <c r="R195" s="1052">
        <f>IF(OR(P196=0,Q195=0),0,(P196/P195*Q195))</f>
        <v>0.05</v>
      </c>
      <c r="S195" s="1018"/>
      <c r="T195" s="1018"/>
      <c r="U195" s="1"/>
    </row>
    <row r="196" spans="1:21">
      <c r="A196" s="1018"/>
      <c r="B196" s="1018"/>
      <c r="C196" s="1018"/>
      <c r="D196" s="1018"/>
      <c r="E196" s="1018"/>
      <c r="F196" s="1018"/>
      <c r="G196" s="1018"/>
      <c r="H196" s="1018"/>
      <c r="I196" s="46" t="s">
        <v>69</v>
      </c>
      <c r="J196" s="44">
        <f>Tecnolog!I127</f>
        <v>0</v>
      </c>
      <c r="K196" s="44">
        <f>Tecnolog!J127</f>
        <v>0</v>
      </c>
      <c r="L196" s="44">
        <f>Tecnolog!K127</f>
        <v>0</v>
      </c>
      <c r="M196" s="44">
        <f>Tecnolog!L127</f>
        <v>0</v>
      </c>
      <c r="N196" s="44">
        <f>Tecnolog!M127</f>
        <v>0</v>
      </c>
      <c r="O196" s="44">
        <f>Tecnolog!N127</f>
        <v>15</v>
      </c>
      <c r="P196" s="76">
        <f t="shared" si="121"/>
        <v>15</v>
      </c>
      <c r="Q196" s="1008"/>
      <c r="R196" s="1008"/>
      <c r="S196" s="1018"/>
      <c r="T196" s="1018"/>
      <c r="U196" s="1"/>
    </row>
    <row r="197" spans="1:21">
      <c r="A197" s="1008"/>
      <c r="B197" s="1008"/>
      <c r="C197" s="1008"/>
      <c r="D197" s="1008"/>
      <c r="E197" s="1008"/>
      <c r="F197" s="1008"/>
      <c r="G197" s="1008"/>
      <c r="H197" s="1008"/>
      <c r="I197" s="51" t="s">
        <v>10</v>
      </c>
      <c r="J197" s="52">
        <f t="shared" ref="J197:P197" si="122">IF(OR(J195=0,J196=0),0,J196/J195)</f>
        <v>0</v>
      </c>
      <c r="K197" s="52">
        <f t="shared" si="122"/>
        <v>0</v>
      </c>
      <c r="L197" s="52">
        <f t="shared" si="122"/>
        <v>0</v>
      </c>
      <c r="M197" s="52">
        <f t="shared" si="122"/>
        <v>0</v>
      </c>
      <c r="N197" s="52">
        <f t="shared" si="122"/>
        <v>0</v>
      </c>
      <c r="O197" s="52">
        <f t="shared" si="122"/>
        <v>0.5</v>
      </c>
      <c r="P197" s="52">
        <f t="shared" si="122"/>
        <v>0.5</v>
      </c>
      <c r="Q197" s="51"/>
      <c r="R197" s="51"/>
      <c r="S197" s="1008"/>
      <c r="T197" s="1008"/>
      <c r="U197" s="1"/>
    </row>
    <row r="198" spans="1:21" ht="33.75">
      <c r="A198" s="35" t="s">
        <v>1</v>
      </c>
      <c r="B198" s="36" t="s">
        <v>52</v>
      </c>
      <c r="C198" s="35" t="s">
        <v>43</v>
      </c>
      <c r="D198" s="35" t="s">
        <v>2</v>
      </c>
      <c r="E198" s="35" t="s">
        <v>3</v>
      </c>
      <c r="F198" s="35" t="s">
        <v>4</v>
      </c>
      <c r="G198" s="35" t="s">
        <v>5</v>
      </c>
      <c r="H198" s="37" t="s">
        <v>6</v>
      </c>
      <c r="I198" s="35" t="s">
        <v>53</v>
      </c>
      <c r="J198" s="35" t="s">
        <v>54</v>
      </c>
      <c r="K198" s="35" t="s">
        <v>55</v>
      </c>
      <c r="L198" s="35" t="s">
        <v>56</v>
      </c>
      <c r="M198" s="35" t="s">
        <v>57</v>
      </c>
      <c r="N198" s="35" t="s">
        <v>58</v>
      </c>
      <c r="O198" s="35" t="s">
        <v>59</v>
      </c>
      <c r="P198" s="35" t="s">
        <v>66</v>
      </c>
      <c r="Q198" s="38" t="s">
        <v>52</v>
      </c>
      <c r="R198" s="39" t="s">
        <v>44</v>
      </c>
      <c r="S198" s="40" t="s">
        <v>45</v>
      </c>
      <c r="T198" s="41" t="s">
        <v>67</v>
      </c>
      <c r="U198" s="1"/>
    </row>
    <row r="199" spans="1:21">
      <c r="A199" s="1062" t="str">
        <f>'Comun y Mdeo'!D4</f>
        <v>GESTIÓN DE COMUNICACIONES Y MERCADEO</v>
      </c>
      <c r="B199" s="1063">
        <f>'Comun y Mdeo'!W4</f>
        <v>5.1200000000000002E-2</v>
      </c>
      <c r="C199" s="1046">
        <v>60</v>
      </c>
      <c r="D199" s="1046" t="str">
        <f>'Comun y Mdeo'!A12</f>
        <v>Plan estratégico de comunicaciones del IGAC implementado</v>
      </c>
      <c r="E199" s="1046" t="str">
        <f>'Comun y Mdeo'!D12</f>
        <v>Porcentaje</v>
      </c>
      <c r="F199" s="1046">
        <f>'Comun y Mdeo'!E12</f>
        <v>100</v>
      </c>
      <c r="G199" s="1046" t="str">
        <f>'Comun y Mdeo'!F12</f>
        <v>Porcentaje avance Implementación EstrateGía de comunicación.</v>
      </c>
      <c r="H199" s="1046" t="str">
        <f>'Comun y Mdeo'!G12</f>
        <v>EFICACIA</v>
      </c>
      <c r="I199" s="42" t="s">
        <v>68</v>
      </c>
      <c r="J199" s="43">
        <f>'Comun y Mdeo'!I12</f>
        <v>3.2000000000000001E-2</v>
      </c>
      <c r="K199" s="43">
        <f>'Comun y Mdeo'!J12</f>
        <v>0.15539999999999998</v>
      </c>
      <c r="L199" s="43">
        <f>'Comun y Mdeo'!K12</f>
        <v>6.2899999999999998E-2</v>
      </c>
      <c r="M199" s="43">
        <f>'Comun y Mdeo'!L12</f>
        <v>0.1003</v>
      </c>
      <c r="N199" s="43">
        <f>'Comun y Mdeo'!M12</f>
        <v>8.8300000000000003E-2</v>
      </c>
      <c r="O199" s="43">
        <f>'Comun y Mdeo'!N12</f>
        <v>0.1452</v>
      </c>
      <c r="P199" s="57">
        <f t="shared" ref="P199:P200" si="123">SUM(J199:O199)</f>
        <v>0.58409999999999995</v>
      </c>
      <c r="Q199" s="1051">
        <f>'Comun y Mdeo'!V12</f>
        <v>0.3</v>
      </c>
      <c r="R199" s="1052">
        <f>IF(OR(P200=0,Q199=0),0,(P200/P199*Q199))</f>
        <v>0.27159732922444785</v>
      </c>
      <c r="S199" s="1054">
        <f>SUM(R199:R210)</f>
        <v>0.94830980506726514</v>
      </c>
      <c r="T199" s="1055">
        <f>S199*B199</f>
        <v>4.855346201944398E-2</v>
      </c>
      <c r="U199" s="1"/>
    </row>
    <row r="200" spans="1:21">
      <c r="A200" s="1018"/>
      <c r="B200" s="1018"/>
      <c r="C200" s="1018"/>
      <c r="D200" s="1018"/>
      <c r="E200" s="1018"/>
      <c r="F200" s="1018"/>
      <c r="G200" s="1018"/>
      <c r="H200" s="1018"/>
      <c r="I200" s="66" t="s">
        <v>69</v>
      </c>
      <c r="J200" s="47">
        <f>'Comun y Mdeo'!I13</f>
        <v>1.32E-2</v>
      </c>
      <c r="K200" s="47">
        <f>'Comun y Mdeo'!J13</f>
        <v>0.11890000000000001</v>
      </c>
      <c r="L200" s="47">
        <f>'Comun y Mdeo'!K13</f>
        <v>6.2899999999999998E-2</v>
      </c>
      <c r="M200" s="47">
        <f>'Comun y Mdeo'!L13</f>
        <v>0.1003</v>
      </c>
      <c r="N200" s="47">
        <f>'Comun y Mdeo'!M13</f>
        <v>8.8300000000000003E-2</v>
      </c>
      <c r="O200" s="47">
        <f>'Comun y Mdeo'!N13</f>
        <v>0.1452</v>
      </c>
      <c r="P200" s="58">
        <f t="shared" si="123"/>
        <v>0.52879999999999994</v>
      </c>
      <c r="Q200" s="1008"/>
      <c r="R200" s="1008"/>
      <c r="S200" s="1018"/>
      <c r="T200" s="1018"/>
      <c r="U200" s="1"/>
    </row>
    <row r="201" spans="1:21">
      <c r="A201" s="1018"/>
      <c r="B201" s="1018"/>
      <c r="C201" s="1008"/>
      <c r="D201" s="1008"/>
      <c r="E201" s="1008"/>
      <c r="F201" s="1008"/>
      <c r="G201" s="1008"/>
      <c r="H201" s="1008"/>
      <c r="I201" s="51" t="s">
        <v>10</v>
      </c>
      <c r="J201" s="52">
        <f t="shared" ref="J201:P201" si="124">IF(OR(J199=0,J200=0),0,J200/J199)</f>
        <v>0.41249999999999998</v>
      </c>
      <c r="K201" s="52">
        <f t="shared" si="124"/>
        <v>0.76512226512226522</v>
      </c>
      <c r="L201" s="52">
        <f t="shared" si="124"/>
        <v>1</v>
      </c>
      <c r="M201" s="52">
        <f t="shared" si="124"/>
        <v>1</v>
      </c>
      <c r="N201" s="52">
        <f t="shared" si="124"/>
        <v>1</v>
      </c>
      <c r="O201" s="52">
        <f t="shared" si="124"/>
        <v>1</v>
      </c>
      <c r="P201" s="52">
        <f t="shared" si="124"/>
        <v>0.90532443074815949</v>
      </c>
      <c r="Q201" s="51"/>
      <c r="R201" s="51"/>
      <c r="S201" s="1018"/>
      <c r="T201" s="1018"/>
      <c r="U201" s="1"/>
    </row>
    <row r="202" spans="1:21">
      <c r="A202" s="1018"/>
      <c r="B202" s="1018"/>
      <c r="C202" s="1046">
        <v>61</v>
      </c>
      <c r="D202" s="1046" t="str">
        <f>'Comun y Mdeo'!A34</f>
        <v xml:space="preserve">Documentos de Lineamientos Técnicos </v>
      </c>
      <c r="E202" s="1046" t="str">
        <f>'Comun y Mdeo'!D34</f>
        <v>Porcentaje</v>
      </c>
      <c r="F202" s="1046">
        <f>'Comun y Mdeo'!E34</f>
        <v>100</v>
      </c>
      <c r="G202" s="1046" t="str">
        <f>'Comun y Mdeo'!F34</f>
        <v>Porcentaje avance de los documentos de lineamientos técnicos realizados</v>
      </c>
      <c r="H202" s="1046" t="str">
        <f>'Comun y Mdeo'!G34</f>
        <v>EFICACIA</v>
      </c>
      <c r="I202" s="42" t="s">
        <v>68</v>
      </c>
      <c r="J202" s="43">
        <f>'Comun y Mdeo'!I34</f>
        <v>0</v>
      </c>
      <c r="K202" s="43">
        <f>'Comun y Mdeo'!J34</f>
        <v>7.0000000000000007E-2</v>
      </c>
      <c r="L202" s="43">
        <f>'Comun y Mdeo'!K34</f>
        <v>9.5000000000000001E-2</v>
      </c>
      <c r="M202" s="43">
        <f>'Comun y Mdeo'!L34</f>
        <v>9.7500000000000003E-2</v>
      </c>
      <c r="N202" s="43">
        <f>'Comun y Mdeo'!M34</f>
        <v>8.5000000000000006E-2</v>
      </c>
      <c r="O202" s="43">
        <f>'Comun y Mdeo'!N34</f>
        <v>0.14000000000000001</v>
      </c>
      <c r="P202" s="57">
        <f t="shared" ref="P202:P203" si="125">SUM(J202:O202)</f>
        <v>0.48750000000000004</v>
      </c>
      <c r="Q202" s="1051">
        <f>'Comun y Mdeo'!V34</f>
        <v>0.25</v>
      </c>
      <c r="R202" s="1052">
        <f>IF(OR(P203=0,Q202=0),0,(P203/P202*Q202))</f>
        <v>0.25</v>
      </c>
      <c r="S202" s="1018"/>
      <c r="T202" s="1018"/>
      <c r="U202" s="1"/>
    </row>
    <row r="203" spans="1:21">
      <c r="A203" s="1018"/>
      <c r="B203" s="1018"/>
      <c r="C203" s="1018"/>
      <c r="D203" s="1018"/>
      <c r="E203" s="1018"/>
      <c r="F203" s="1018"/>
      <c r="G203" s="1018"/>
      <c r="H203" s="1018"/>
      <c r="I203" s="66" t="s">
        <v>69</v>
      </c>
      <c r="J203" s="47">
        <f>'Comun y Mdeo'!I35</f>
        <v>0</v>
      </c>
      <c r="K203" s="47">
        <f>'Comun y Mdeo'!J35</f>
        <v>7.0000000000000007E-2</v>
      </c>
      <c r="L203" s="47">
        <f>'Comun y Mdeo'!K35</f>
        <v>9.5000000000000001E-2</v>
      </c>
      <c r="M203" s="47">
        <f>'Comun y Mdeo'!L35</f>
        <v>9.7500000000000003E-2</v>
      </c>
      <c r="N203" s="47">
        <f>'Comun y Mdeo'!M35</f>
        <v>8.5000000000000006E-2</v>
      </c>
      <c r="O203" s="47">
        <f>'Comun y Mdeo'!N35</f>
        <v>0.14000000000000001</v>
      </c>
      <c r="P203" s="58">
        <f t="shared" si="125"/>
        <v>0.48750000000000004</v>
      </c>
      <c r="Q203" s="1008"/>
      <c r="R203" s="1008"/>
      <c r="S203" s="1018"/>
      <c r="T203" s="1018"/>
      <c r="U203" s="1"/>
    </row>
    <row r="204" spans="1:21">
      <c r="A204" s="1018"/>
      <c r="B204" s="1018"/>
      <c r="C204" s="1008"/>
      <c r="D204" s="1008"/>
      <c r="E204" s="1008"/>
      <c r="F204" s="1008"/>
      <c r="G204" s="1008"/>
      <c r="H204" s="1008"/>
      <c r="I204" s="51" t="s">
        <v>10</v>
      </c>
      <c r="J204" s="52">
        <f t="shared" ref="J204:P204" si="126">IF(OR(J202=0,J203=0),0,J203/J202)</f>
        <v>0</v>
      </c>
      <c r="K204" s="52">
        <f t="shared" si="126"/>
        <v>1</v>
      </c>
      <c r="L204" s="52">
        <f t="shared" si="126"/>
        <v>1</v>
      </c>
      <c r="M204" s="52">
        <f t="shared" si="126"/>
        <v>1</v>
      </c>
      <c r="N204" s="52">
        <f t="shared" si="126"/>
        <v>1</v>
      </c>
      <c r="O204" s="52">
        <f t="shared" si="126"/>
        <v>1</v>
      </c>
      <c r="P204" s="52">
        <f t="shared" si="126"/>
        <v>1</v>
      </c>
      <c r="Q204" s="51"/>
      <c r="R204" s="51"/>
      <c r="S204" s="1018"/>
      <c r="T204" s="1018"/>
      <c r="U204" s="1"/>
    </row>
    <row r="205" spans="1:21">
      <c r="A205" s="1018"/>
      <c r="B205" s="1018"/>
      <c r="C205" s="1046">
        <v>62</v>
      </c>
      <c r="D205" s="1046" t="str">
        <f>'Comun y Mdeo'!A52</f>
        <v>Ingresos por ventas de contado consolidado a nivel nacional</v>
      </c>
      <c r="E205" s="1046" t="str">
        <f>'Comun y Mdeo'!D52</f>
        <v>Porcentaje</v>
      </c>
      <c r="F205" s="1046">
        <f>'Comun y Mdeo'!E52</f>
        <v>100</v>
      </c>
      <c r="G205" s="1046" t="str">
        <f>'Comun y Mdeo'!F52</f>
        <v>Cumplimiento de la meta de ingresos por ventas de contado establecida</v>
      </c>
      <c r="H205" s="1046" t="str">
        <f>'Comun y Mdeo'!G52</f>
        <v>EFICIENCIA</v>
      </c>
      <c r="I205" s="42" t="s">
        <v>68</v>
      </c>
      <c r="J205" s="43">
        <f>'Comun y Mdeo'!I52</f>
        <v>4.9800000000000004E-2</v>
      </c>
      <c r="K205" s="43">
        <f>'Comun y Mdeo'!J52</f>
        <v>8.2100000000000006E-2</v>
      </c>
      <c r="L205" s="43">
        <f>'Comun y Mdeo'!K52</f>
        <v>7.6200000000000004E-2</v>
      </c>
      <c r="M205" s="43">
        <f>'Comun y Mdeo'!L52</f>
        <v>8.3699999999999997E-2</v>
      </c>
      <c r="N205" s="43">
        <f>'Comun y Mdeo'!M52</f>
        <v>9.69E-2</v>
      </c>
      <c r="O205" s="43">
        <f>'Comun y Mdeo'!N52</f>
        <v>7.6999999999999999E-2</v>
      </c>
      <c r="P205" s="57">
        <f t="shared" ref="P205:P206" si="127">SUM(J205:O205)</f>
        <v>0.4657</v>
      </c>
      <c r="Q205" s="1051">
        <f>'Comun y Mdeo'!V52</f>
        <v>0.15</v>
      </c>
      <c r="R205" s="1052">
        <f>IF(OR(P206=0,Q205=0),0,(P206/P205*Q205))</f>
        <v>0.12671247584281725</v>
      </c>
      <c r="S205" s="1018"/>
      <c r="T205" s="1018"/>
      <c r="U205" s="1"/>
    </row>
    <row r="206" spans="1:21">
      <c r="A206" s="1018"/>
      <c r="B206" s="1018"/>
      <c r="C206" s="1018"/>
      <c r="D206" s="1018"/>
      <c r="E206" s="1018"/>
      <c r="F206" s="1018"/>
      <c r="G206" s="1018"/>
      <c r="H206" s="1018"/>
      <c r="I206" s="66" t="s">
        <v>69</v>
      </c>
      <c r="J206" s="47">
        <f>'Comun y Mdeo'!I53</f>
        <v>3.78E-2</v>
      </c>
      <c r="K206" s="47">
        <f>'Comun y Mdeo'!J53</f>
        <v>6.3399999999999998E-2</v>
      </c>
      <c r="L206" s="47">
        <f>'Comun y Mdeo'!K53</f>
        <v>6.6299999999999998E-2</v>
      </c>
      <c r="M206" s="47">
        <f>'Comun y Mdeo'!L53</f>
        <v>5.8799999999999998E-2</v>
      </c>
      <c r="N206" s="47">
        <f>'Comun y Mdeo'!M53</f>
        <v>9.64E-2</v>
      </c>
      <c r="O206" s="47">
        <f>'Comun y Mdeo'!N53</f>
        <v>7.0699999999999999E-2</v>
      </c>
      <c r="P206" s="58">
        <f t="shared" si="127"/>
        <v>0.39339999999999997</v>
      </c>
      <c r="Q206" s="1008"/>
      <c r="R206" s="1008"/>
      <c r="S206" s="1018"/>
      <c r="T206" s="1018"/>
      <c r="U206" s="1"/>
    </row>
    <row r="207" spans="1:21">
      <c r="A207" s="1018"/>
      <c r="B207" s="1018"/>
      <c r="C207" s="1008"/>
      <c r="D207" s="1008"/>
      <c r="E207" s="1008"/>
      <c r="F207" s="1008"/>
      <c r="G207" s="1008"/>
      <c r="H207" s="1008"/>
      <c r="I207" s="51" t="s">
        <v>10</v>
      </c>
      <c r="J207" s="52">
        <f t="shared" ref="J207:P207" si="128">IF(OR(J205=0,J206=0),0,J206/J205)</f>
        <v>0.75903614457831314</v>
      </c>
      <c r="K207" s="52">
        <f t="shared" si="128"/>
        <v>0.77222898903775872</v>
      </c>
      <c r="L207" s="52">
        <f t="shared" si="128"/>
        <v>0.87007874015748021</v>
      </c>
      <c r="M207" s="52">
        <f t="shared" si="128"/>
        <v>0.70250896057347667</v>
      </c>
      <c r="N207" s="52">
        <f t="shared" si="128"/>
        <v>0.99484004127966974</v>
      </c>
      <c r="O207" s="52">
        <f t="shared" si="128"/>
        <v>0.91818181818181821</v>
      </c>
      <c r="P207" s="52">
        <f t="shared" si="128"/>
        <v>0.84474983895211508</v>
      </c>
      <c r="Q207" s="51"/>
      <c r="R207" s="51"/>
      <c r="S207" s="1018"/>
      <c r="T207" s="1018"/>
      <c r="U207" s="1"/>
    </row>
    <row r="208" spans="1:21">
      <c r="A208" s="1018"/>
      <c r="B208" s="1018"/>
      <c r="C208" s="1046">
        <v>63</v>
      </c>
      <c r="D208" s="1046" t="str">
        <f>'Comun y Mdeo'!A60</f>
        <v>Servicios de Información Implementados</v>
      </c>
      <c r="E208" s="1046" t="str">
        <f>'Comun y Mdeo'!D60</f>
        <v>Porcentaje</v>
      </c>
      <c r="F208" s="1046">
        <f>'Comun y Mdeo'!E60</f>
        <v>100</v>
      </c>
      <c r="G208" s="1046" t="str">
        <f>'Comun y Mdeo'!F60</f>
        <v>Porcentaje de servicios de información implementados</v>
      </c>
      <c r="H208" s="1046" t="str">
        <f>'Comun y Mdeo'!G60</f>
        <v>EFICACIA</v>
      </c>
      <c r="I208" s="42" t="s">
        <v>68</v>
      </c>
      <c r="J208" s="43">
        <f>'Comun y Mdeo'!I60</f>
        <v>7.4999999999999997E-3</v>
      </c>
      <c r="K208" s="43">
        <f>'Comun y Mdeo'!J60</f>
        <v>9.2300000000000007E-2</v>
      </c>
      <c r="L208" s="43">
        <f>'Comun y Mdeo'!K60</f>
        <v>0.13769999999999999</v>
      </c>
      <c r="M208" s="43">
        <f>'Comun y Mdeo'!L60</f>
        <v>8.8800000000000004E-2</v>
      </c>
      <c r="N208" s="43">
        <f>'Comun y Mdeo'!M60</f>
        <v>9.0800000000000006E-2</v>
      </c>
      <c r="O208" s="43">
        <f>'Comun y Mdeo'!N60</f>
        <v>9.7799999999999998E-2</v>
      </c>
      <c r="P208" s="57">
        <f t="shared" ref="P208:P209" si="129">SUM(J208:O208)</f>
        <v>0.51489999999999991</v>
      </c>
      <c r="Q208" s="1051">
        <f>'Comun y Mdeo'!V60</f>
        <v>0.3</v>
      </c>
      <c r="R208" s="1052">
        <f>IF(OR(P209=0,Q208=0),0,(P209/P208*Q208))</f>
        <v>0.3</v>
      </c>
      <c r="S208" s="1018"/>
      <c r="T208" s="1018"/>
      <c r="U208" s="1"/>
    </row>
    <row r="209" spans="1:21">
      <c r="A209" s="1018"/>
      <c r="B209" s="1018"/>
      <c r="C209" s="1018"/>
      <c r="D209" s="1018"/>
      <c r="E209" s="1018"/>
      <c r="F209" s="1018"/>
      <c r="G209" s="1018"/>
      <c r="H209" s="1018"/>
      <c r="I209" s="66" t="s">
        <v>69</v>
      </c>
      <c r="J209" s="47">
        <f>'Comun y Mdeo'!I61</f>
        <v>0</v>
      </c>
      <c r="K209" s="47">
        <f>'Comun y Mdeo'!J61</f>
        <v>9.2300000000000007E-2</v>
      </c>
      <c r="L209" s="47">
        <f>'Comun y Mdeo'!K61</f>
        <v>0.13769999999999999</v>
      </c>
      <c r="M209" s="47">
        <f>'Comun y Mdeo'!L61</f>
        <v>9.6299999999999997E-2</v>
      </c>
      <c r="N209" s="47">
        <f>'Comun y Mdeo'!M61</f>
        <v>9.0800000000000006E-2</v>
      </c>
      <c r="O209" s="47">
        <f>'Comun y Mdeo'!N61</f>
        <v>9.7799999999999998E-2</v>
      </c>
      <c r="P209" s="58">
        <f t="shared" si="129"/>
        <v>0.51489999999999991</v>
      </c>
      <c r="Q209" s="1008"/>
      <c r="R209" s="1008"/>
      <c r="S209" s="1018"/>
      <c r="T209" s="1018"/>
      <c r="U209" s="1"/>
    </row>
    <row r="210" spans="1:21">
      <c r="A210" s="1008"/>
      <c r="B210" s="1008"/>
      <c r="C210" s="1008"/>
      <c r="D210" s="1008"/>
      <c r="E210" s="1008"/>
      <c r="F210" s="1008"/>
      <c r="G210" s="1008"/>
      <c r="H210" s="1008"/>
      <c r="I210" s="51" t="s">
        <v>10</v>
      </c>
      <c r="J210" s="52">
        <f t="shared" ref="J210:P210" si="130">IF(OR(J208=0,J209=0),0,J209/J208)</f>
        <v>0</v>
      </c>
      <c r="K210" s="52">
        <f t="shared" si="130"/>
        <v>1</v>
      </c>
      <c r="L210" s="52">
        <f t="shared" si="130"/>
        <v>1</v>
      </c>
      <c r="M210" s="52">
        <f t="shared" si="130"/>
        <v>1.0844594594594594</v>
      </c>
      <c r="N210" s="52">
        <f t="shared" si="130"/>
        <v>1</v>
      </c>
      <c r="O210" s="52">
        <f t="shared" si="130"/>
        <v>1</v>
      </c>
      <c r="P210" s="52">
        <f t="shared" si="130"/>
        <v>1</v>
      </c>
      <c r="Q210" s="51"/>
      <c r="R210" s="51"/>
      <c r="S210" s="1008"/>
      <c r="T210" s="1008"/>
      <c r="U210" s="1"/>
    </row>
    <row r="211" spans="1:21" ht="33.75">
      <c r="A211" s="35" t="s">
        <v>1</v>
      </c>
      <c r="B211" s="36" t="s">
        <v>52</v>
      </c>
      <c r="C211" s="35" t="s">
        <v>43</v>
      </c>
      <c r="D211" s="35" t="s">
        <v>2</v>
      </c>
      <c r="E211" s="35" t="s">
        <v>3</v>
      </c>
      <c r="F211" s="35" t="s">
        <v>4</v>
      </c>
      <c r="G211" s="35" t="s">
        <v>5</v>
      </c>
      <c r="H211" s="37" t="s">
        <v>6</v>
      </c>
      <c r="I211" s="35" t="s">
        <v>53</v>
      </c>
      <c r="J211" s="35" t="s">
        <v>54</v>
      </c>
      <c r="K211" s="35" t="s">
        <v>55</v>
      </c>
      <c r="L211" s="35" t="s">
        <v>56</v>
      </c>
      <c r="M211" s="35" t="s">
        <v>57</v>
      </c>
      <c r="N211" s="35" t="s">
        <v>58</v>
      </c>
      <c r="O211" s="35" t="s">
        <v>59</v>
      </c>
      <c r="P211" s="35" t="s">
        <v>66</v>
      </c>
      <c r="Q211" s="38" t="s">
        <v>52</v>
      </c>
      <c r="R211" s="39" t="s">
        <v>44</v>
      </c>
      <c r="S211" s="40" t="s">
        <v>45</v>
      </c>
      <c r="T211" s="41" t="s">
        <v>67</v>
      </c>
      <c r="U211" s="1"/>
    </row>
    <row r="212" spans="1:21">
      <c r="A212" s="1062" t="str">
        <f>'S Ciudad'!D4</f>
        <v>SERVICIO AL CIUDADANO Y PARTICIPACION</v>
      </c>
      <c r="B212" s="1063">
        <f>'S Ciudad'!W4</f>
        <v>4.2599999999999999E-2</v>
      </c>
      <c r="C212" s="1046">
        <v>64</v>
      </c>
      <c r="D212" s="1046" t="str">
        <f>'S Ciudad'!A12</f>
        <v>Modelo de Gestión Eficiente de Servicio al Ciudadano fortalecido.</v>
      </c>
      <c r="E212" s="1046" t="str">
        <f>'S Ciudad'!D12</f>
        <v>Porcentaje</v>
      </c>
      <c r="F212" s="1046">
        <f>'S Ciudad'!E12</f>
        <v>100</v>
      </c>
      <c r="G212" s="1046" t="str">
        <f>'S Ciudad'!F12</f>
        <v>Porcentaje del Modelo de Servicio al Ciudadano fortalecido.</v>
      </c>
      <c r="H212" s="1046" t="str">
        <f>'S Ciudad'!G12</f>
        <v>EFICACIA</v>
      </c>
      <c r="I212" s="42" t="s">
        <v>68</v>
      </c>
      <c r="J212" s="43">
        <f>'S Ciudad'!I12</f>
        <v>8.3999999999999995E-3</v>
      </c>
      <c r="K212" s="43">
        <f>'S Ciudad'!J12</f>
        <v>0.05</v>
      </c>
      <c r="L212" s="43">
        <f>'S Ciudad'!K12</f>
        <v>0.14630000000000001</v>
      </c>
      <c r="M212" s="43">
        <f>'S Ciudad'!L12</f>
        <v>0.1326</v>
      </c>
      <c r="N212" s="43">
        <f>'S Ciudad'!M12</f>
        <v>2.1700000000000001E-2</v>
      </c>
      <c r="O212" s="43">
        <f>'S Ciudad'!N12</f>
        <v>7.3999999999999996E-2</v>
      </c>
      <c r="P212" s="57">
        <f t="shared" ref="P212:P213" si="131">SUM(J212:O212)</f>
        <v>0.43300000000000005</v>
      </c>
      <c r="Q212" s="1051">
        <f>'S Ciudad'!V12</f>
        <v>0.35</v>
      </c>
      <c r="R212" s="1052">
        <f>IF(OR(P213=0,Q212=0),0,(P213/P212*Q212))</f>
        <v>0.35</v>
      </c>
      <c r="S212" s="1054">
        <f>R212+R215+R218+R221</f>
        <v>0.55000000000000004</v>
      </c>
      <c r="T212" s="1055">
        <f>S212*B212</f>
        <v>2.3430000000000003E-2</v>
      </c>
      <c r="U212" s="1"/>
    </row>
    <row r="213" spans="1:21">
      <c r="A213" s="1018"/>
      <c r="B213" s="1018"/>
      <c r="C213" s="1018"/>
      <c r="D213" s="1018"/>
      <c r="E213" s="1018"/>
      <c r="F213" s="1018"/>
      <c r="G213" s="1018"/>
      <c r="H213" s="1018"/>
      <c r="I213" s="66" t="s">
        <v>69</v>
      </c>
      <c r="J213" s="47">
        <f>'S Ciudad'!I13</f>
        <v>8.3999999999999995E-3</v>
      </c>
      <c r="K213" s="47">
        <f>'S Ciudad'!J13</f>
        <v>0.05</v>
      </c>
      <c r="L213" s="47">
        <f>'S Ciudad'!K13</f>
        <v>0.14630000000000001</v>
      </c>
      <c r="M213" s="47">
        <f>'S Ciudad'!L13</f>
        <v>0.1326</v>
      </c>
      <c r="N213" s="47">
        <f>'S Ciudad'!M13</f>
        <v>2.1700000000000001E-2</v>
      </c>
      <c r="O213" s="47">
        <f>'S Ciudad'!N13</f>
        <v>7.3999999999999996E-2</v>
      </c>
      <c r="P213" s="58">
        <f t="shared" si="131"/>
        <v>0.43300000000000005</v>
      </c>
      <c r="Q213" s="1008"/>
      <c r="R213" s="1008"/>
      <c r="S213" s="1018"/>
      <c r="T213" s="1018"/>
      <c r="U213" s="1"/>
    </row>
    <row r="214" spans="1:21">
      <c r="A214" s="1018"/>
      <c r="B214" s="1018"/>
      <c r="C214" s="1008"/>
      <c r="D214" s="1008"/>
      <c r="E214" s="1008"/>
      <c r="F214" s="1008"/>
      <c r="G214" s="1008"/>
      <c r="H214" s="1008"/>
      <c r="I214" s="51" t="s">
        <v>10</v>
      </c>
      <c r="J214" s="52">
        <f t="shared" ref="J214:P214" si="132">IF(OR(J212=0,J213=0),0,J213/J212)</f>
        <v>1</v>
      </c>
      <c r="K214" s="52">
        <f t="shared" si="132"/>
        <v>1</v>
      </c>
      <c r="L214" s="52">
        <f t="shared" si="132"/>
        <v>1</v>
      </c>
      <c r="M214" s="52">
        <f t="shared" si="132"/>
        <v>1</v>
      </c>
      <c r="N214" s="52">
        <f t="shared" si="132"/>
        <v>1</v>
      </c>
      <c r="O214" s="52">
        <f t="shared" si="132"/>
        <v>1</v>
      </c>
      <c r="P214" s="52">
        <f t="shared" si="132"/>
        <v>1</v>
      </c>
      <c r="Q214" s="51"/>
      <c r="R214" s="51"/>
      <c r="S214" s="1018"/>
      <c r="T214" s="1018"/>
      <c r="U214" s="1"/>
    </row>
    <row r="215" spans="1:21">
      <c r="A215" s="1018"/>
      <c r="B215" s="1018"/>
      <c r="C215" s="1046">
        <v>65</v>
      </c>
      <c r="D215" s="1046" t="str">
        <f>'S Ciudad'!A36</f>
        <v>PQRD ATENDIDAS OPORTUNAMENTE</v>
      </c>
      <c r="E215" s="1046" t="str">
        <f>'S Ciudad'!D36</f>
        <v>Porcentaje</v>
      </c>
      <c r="F215" s="1046">
        <f>'S Ciudad'!E36</f>
        <v>100</v>
      </c>
      <c r="G215" s="1046" t="str">
        <f>'S Ciudad'!F36</f>
        <v>% de Seguimiento y control a las PQRD 2019 atendidas oportunamente</v>
      </c>
      <c r="H215" s="1046" t="str">
        <f>'S Ciudad'!G36</f>
        <v>EFICACIA</v>
      </c>
      <c r="I215" s="42" t="s">
        <v>68</v>
      </c>
      <c r="J215" s="43">
        <f>'S Ciudad'!I36</f>
        <v>0</v>
      </c>
      <c r="K215" s="43">
        <f>'S Ciudad'!J36</f>
        <v>7.4999999999999997E-3</v>
      </c>
      <c r="L215" s="43">
        <f>'S Ciudad'!K36</f>
        <v>3.9300000000000002E-2</v>
      </c>
      <c r="M215" s="43">
        <f>'S Ciudad'!L36</f>
        <v>3.4500000000000003E-2</v>
      </c>
      <c r="N215" s="43">
        <f>'S Ciudad'!M36</f>
        <v>0.105</v>
      </c>
      <c r="O215" s="43">
        <f>'S Ciudad'!N36</f>
        <v>0.10020000000000001</v>
      </c>
      <c r="P215" s="57">
        <f t="shared" ref="P215:P216" si="133">SUM(J215:O215)</f>
        <v>0.28650000000000003</v>
      </c>
      <c r="Q215" s="1051">
        <f>'S Ciudad'!V36</f>
        <v>0.2</v>
      </c>
      <c r="R215" s="1052">
        <f>IF(OR(P216=0,Q215=0),0,(P216/P215*Q215))</f>
        <v>0.2</v>
      </c>
      <c r="S215" s="1018"/>
      <c r="T215" s="1018"/>
      <c r="U215" s="1"/>
    </row>
    <row r="216" spans="1:21">
      <c r="A216" s="1018"/>
      <c r="B216" s="1018"/>
      <c r="C216" s="1018"/>
      <c r="D216" s="1018"/>
      <c r="E216" s="1018"/>
      <c r="F216" s="1018"/>
      <c r="G216" s="1018"/>
      <c r="H216" s="1018"/>
      <c r="I216" s="66" t="s">
        <v>69</v>
      </c>
      <c r="J216" s="47">
        <f>'S Ciudad'!I37</f>
        <v>0</v>
      </c>
      <c r="K216" s="47">
        <f>'S Ciudad'!J37</f>
        <v>7.4999999999999997E-3</v>
      </c>
      <c r="L216" s="47">
        <f>'S Ciudad'!K37</f>
        <v>3.9300000000000002E-2</v>
      </c>
      <c r="M216" s="47">
        <f>'S Ciudad'!L37</f>
        <v>3.4500000000000003E-2</v>
      </c>
      <c r="N216" s="47">
        <f>'S Ciudad'!M37</f>
        <v>0.105</v>
      </c>
      <c r="O216" s="47">
        <f>'S Ciudad'!N37</f>
        <v>0.1002</v>
      </c>
      <c r="P216" s="58">
        <f t="shared" si="133"/>
        <v>0.28650000000000003</v>
      </c>
      <c r="Q216" s="1008"/>
      <c r="R216" s="1008"/>
      <c r="S216" s="1018"/>
      <c r="T216" s="1018"/>
      <c r="U216" s="1"/>
    </row>
    <row r="217" spans="1:21">
      <c r="A217" s="1018"/>
      <c r="B217" s="1018"/>
      <c r="C217" s="1008"/>
      <c r="D217" s="1008"/>
      <c r="E217" s="1008"/>
      <c r="F217" s="1008"/>
      <c r="G217" s="1008"/>
      <c r="H217" s="1008"/>
      <c r="I217" s="51" t="s">
        <v>10</v>
      </c>
      <c r="J217" s="52">
        <f t="shared" ref="J217:P217" si="134">IF(OR(J215=0,J216=0),0,J216/J215)</f>
        <v>0</v>
      </c>
      <c r="K217" s="52">
        <f t="shared" si="134"/>
        <v>1</v>
      </c>
      <c r="L217" s="52">
        <f t="shared" si="134"/>
        <v>1</v>
      </c>
      <c r="M217" s="52">
        <f t="shared" si="134"/>
        <v>1</v>
      </c>
      <c r="N217" s="52">
        <f t="shared" si="134"/>
        <v>1</v>
      </c>
      <c r="O217" s="52">
        <f t="shared" si="134"/>
        <v>0.99999999999999989</v>
      </c>
      <c r="P217" s="52">
        <f t="shared" si="134"/>
        <v>1</v>
      </c>
      <c r="Q217" s="51"/>
      <c r="R217" s="51"/>
      <c r="S217" s="1018"/>
      <c r="T217" s="1018"/>
      <c r="U217" s="1"/>
    </row>
    <row r="218" spans="1:21">
      <c r="A218" s="1018"/>
      <c r="B218" s="1018"/>
      <c r="C218" s="1046">
        <v>66</v>
      </c>
      <c r="D218" s="1046" t="str">
        <f>'S Ciudad'!A46</f>
        <v>Caracterización de los grupos de valor y/o grupos de interés</v>
      </c>
      <c r="E218" s="1046" t="str">
        <f>'S Ciudad'!D46</f>
        <v>Porcentaje</v>
      </c>
      <c r="F218" s="1046">
        <f>'S Ciudad'!E46</f>
        <v>100</v>
      </c>
      <c r="G218" s="1046" t="str">
        <f>'S Ciudad'!F46</f>
        <v>Documento de caracterización de grupos de valor elaborado</v>
      </c>
      <c r="H218" s="1046" t="str">
        <f>'S Ciudad'!G46</f>
        <v>EFICACIA</v>
      </c>
      <c r="I218" s="42" t="s">
        <v>68</v>
      </c>
      <c r="J218" s="43">
        <f>'S Ciudad'!I46</f>
        <v>0</v>
      </c>
      <c r="K218" s="43">
        <f>'S Ciudad'!J46</f>
        <v>0</v>
      </c>
      <c r="L218" s="43">
        <f>'S Ciudad'!K46</f>
        <v>0</v>
      </c>
      <c r="M218" s="43">
        <f>'S Ciudad'!L46</f>
        <v>0</v>
      </c>
      <c r="N218" s="43">
        <f>'S Ciudad'!M46</f>
        <v>0</v>
      </c>
      <c r="O218" s="43">
        <f>'S Ciudad'!N46</f>
        <v>0</v>
      </c>
      <c r="P218" s="57">
        <f t="shared" ref="P218:P219" si="135">SUM(J218:O218)</f>
        <v>0</v>
      </c>
      <c r="Q218" s="1051">
        <f>'S Ciudad'!V46</f>
        <v>0.25</v>
      </c>
      <c r="R218" s="1052">
        <f>IF(OR(P219=0,Q218=0),0,(P219/P218*Q218))</f>
        <v>0</v>
      </c>
      <c r="S218" s="1018"/>
      <c r="T218" s="1018"/>
      <c r="U218" s="1"/>
    </row>
    <row r="219" spans="1:21">
      <c r="A219" s="1018"/>
      <c r="B219" s="1018"/>
      <c r="C219" s="1018"/>
      <c r="D219" s="1018"/>
      <c r="E219" s="1018"/>
      <c r="F219" s="1018"/>
      <c r="G219" s="1018"/>
      <c r="H219" s="1018"/>
      <c r="I219" s="66" t="s">
        <v>69</v>
      </c>
      <c r="J219" s="47">
        <f>'S Ciudad'!I47</f>
        <v>0</v>
      </c>
      <c r="K219" s="47">
        <f>'S Ciudad'!J47</f>
        <v>0</v>
      </c>
      <c r="L219" s="47">
        <f>'S Ciudad'!K47</f>
        <v>0</v>
      </c>
      <c r="M219" s="47">
        <f>'S Ciudad'!L47</f>
        <v>0</v>
      </c>
      <c r="N219" s="47">
        <f>'S Ciudad'!M47</f>
        <v>0</v>
      </c>
      <c r="O219" s="47">
        <f>'S Ciudad'!N47</f>
        <v>0</v>
      </c>
      <c r="P219" s="58">
        <f t="shared" si="135"/>
        <v>0</v>
      </c>
      <c r="Q219" s="1008"/>
      <c r="R219" s="1008"/>
      <c r="S219" s="1018"/>
      <c r="T219" s="1018"/>
      <c r="U219" s="1"/>
    </row>
    <row r="220" spans="1:21">
      <c r="A220" s="1018"/>
      <c r="B220" s="1018"/>
      <c r="C220" s="1008"/>
      <c r="D220" s="1008"/>
      <c r="E220" s="1008"/>
      <c r="F220" s="1008"/>
      <c r="G220" s="1008"/>
      <c r="H220" s="1008"/>
      <c r="I220" s="51" t="s">
        <v>10</v>
      </c>
      <c r="J220" s="52">
        <f t="shared" ref="J220:P220" si="136">IF(OR(J218=0,J219=0),0,J219/J218)</f>
        <v>0</v>
      </c>
      <c r="K220" s="52">
        <f t="shared" si="136"/>
        <v>0</v>
      </c>
      <c r="L220" s="52">
        <f t="shared" si="136"/>
        <v>0</v>
      </c>
      <c r="M220" s="52">
        <f t="shared" si="136"/>
        <v>0</v>
      </c>
      <c r="N220" s="52">
        <f t="shared" si="136"/>
        <v>0</v>
      </c>
      <c r="O220" s="52">
        <f t="shared" si="136"/>
        <v>0</v>
      </c>
      <c r="P220" s="52">
        <f t="shared" si="136"/>
        <v>0</v>
      </c>
      <c r="Q220" s="51"/>
      <c r="R220" s="51"/>
      <c r="S220" s="1018"/>
      <c r="T220" s="1018"/>
      <c r="U220" s="1"/>
    </row>
    <row r="221" spans="1:21">
      <c r="A221" s="1018"/>
      <c r="B221" s="1018"/>
      <c r="C221" s="1046">
        <v>67</v>
      </c>
      <c r="D221" s="1046" t="str">
        <f>'S Ciudad'!A56</f>
        <v xml:space="preserve"> Plan de participación ciudadana </v>
      </c>
      <c r="E221" s="1046" t="str">
        <f>'S Ciudad'!D56</f>
        <v>Porcentaje</v>
      </c>
      <c r="F221" s="1046">
        <f>'S Ciudad'!E56</f>
        <v>100</v>
      </c>
      <c r="G221" s="1046" t="str">
        <f>'S Ciudad'!F56</f>
        <v>% de avance del Plan de partiipación ciudadana Formulado</v>
      </c>
      <c r="H221" s="1046">
        <f>'S Ciudad'!G56</f>
        <v>0</v>
      </c>
      <c r="I221" s="42" t="s">
        <v>68</v>
      </c>
      <c r="J221" s="43">
        <f>'S Ciudad'!I56</f>
        <v>0</v>
      </c>
      <c r="K221" s="43">
        <f>'S Ciudad'!J56</f>
        <v>0</v>
      </c>
      <c r="L221" s="43">
        <f>'S Ciudad'!K56</f>
        <v>0</v>
      </c>
      <c r="M221" s="43">
        <f>'S Ciudad'!L56</f>
        <v>0</v>
      </c>
      <c r="N221" s="43">
        <f>'S Ciudad'!M56</f>
        <v>0</v>
      </c>
      <c r="O221" s="43">
        <f>'S Ciudad'!N56</f>
        <v>0</v>
      </c>
      <c r="P221" s="57">
        <f t="shared" ref="P221:P222" si="137">SUM(J221:O221)</f>
        <v>0</v>
      </c>
      <c r="Q221" s="1051">
        <f>'S Ciudad'!V56</f>
        <v>0.2</v>
      </c>
      <c r="R221" s="1052">
        <f>IF(OR(P222=0,Q221=0),0,(P222/P221*Q221))</f>
        <v>0</v>
      </c>
      <c r="S221" s="1018"/>
      <c r="T221" s="1018"/>
      <c r="U221" s="1"/>
    </row>
    <row r="222" spans="1:21">
      <c r="A222" s="1018"/>
      <c r="B222" s="1018"/>
      <c r="C222" s="1018"/>
      <c r="D222" s="1018"/>
      <c r="E222" s="1018"/>
      <c r="F222" s="1018"/>
      <c r="G222" s="1018"/>
      <c r="H222" s="1018"/>
      <c r="I222" s="66" t="s">
        <v>69</v>
      </c>
      <c r="J222" s="47">
        <f>'S Ciudad'!I57</f>
        <v>0</v>
      </c>
      <c r="K222" s="47">
        <f>'S Ciudad'!J57</f>
        <v>0</v>
      </c>
      <c r="L222" s="47">
        <f>'S Ciudad'!K57</f>
        <v>0</v>
      </c>
      <c r="M222" s="47">
        <f>'S Ciudad'!L57</f>
        <v>0</v>
      </c>
      <c r="N222" s="47">
        <f>'S Ciudad'!M57</f>
        <v>0</v>
      </c>
      <c r="O222" s="47">
        <f>'S Ciudad'!N57</f>
        <v>0</v>
      </c>
      <c r="P222" s="58">
        <f t="shared" si="137"/>
        <v>0</v>
      </c>
      <c r="Q222" s="1008"/>
      <c r="R222" s="1008"/>
      <c r="S222" s="1018"/>
      <c r="T222" s="1018"/>
      <c r="U222" s="1"/>
    </row>
    <row r="223" spans="1:21">
      <c r="A223" s="1008"/>
      <c r="B223" s="1008"/>
      <c r="C223" s="1008"/>
      <c r="D223" s="1008"/>
      <c r="E223" s="1008"/>
      <c r="F223" s="1008"/>
      <c r="G223" s="1008"/>
      <c r="H223" s="1008"/>
      <c r="I223" s="51" t="s">
        <v>10</v>
      </c>
      <c r="J223" s="52">
        <f t="shared" ref="J223:P223" si="138">IF(OR(J221=0,J222=0),0,J222/J221)</f>
        <v>0</v>
      </c>
      <c r="K223" s="52">
        <f t="shared" si="138"/>
        <v>0</v>
      </c>
      <c r="L223" s="52">
        <f t="shared" si="138"/>
        <v>0</v>
      </c>
      <c r="M223" s="52">
        <f t="shared" si="138"/>
        <v>0</v>
      </c>
      <c r="N223" s="52">
        <f t="shared" si="138"/>
        <v>0</v>
      </c>
      <c r="O223" s="52">
        <f t="shared" si="138"/>
        <v>0</v>
      </c>
      <c r="P223" s="52">
        <f t="shared" si="138"/>
        <v>0</v>
      </c>
      <c r="Q223" s="51"/>
      <c r="R223" s="51"/>
      <c r="S223" s="1008"/>
      <c r="T223" s="1008"/>
      <c r="U223" s="1"/>
    </row>
    <row r="224" spans="1:21" ht="33.75">
      <c r="A224" s="35" t="s">
        <v>1</v>
      </c>
      <c r="B224" s="36" t="s">
        <v>52</v>
      </c>
      <c r="C224" s="35"/>
      <c r="D224" s="35" t="s">
        <v>2</v>
      </c>
      <c r="E224" s="35" t="s">
        <v>3</v>
      </c>
      <c r="F224" s="35" t="s">
        <v>4</v>
      </c>
      <c r="G224" s="35" t="s">
        <v>5</v>
      </c>
      <c r="H224" s="37" t="s">
        <v>6</v>
      </c>
      <c r="I224" s="35" t="s">
        <v>53</v>
      </c>
      <c r="J224" s="35" t="s">
        <v>54</v>
      </c>
      <c r="K224" s="35" t="s">
        <v>55</v>
      </c>
      <c r="L224" s="35" t="s">
        <v>56</v>
      </c>
      <c r="M224" s="35" t="s">
        <v>57</v>
      </c>
      <c r="N224" s="35" t="s">
        <v>58</v>
      </c>
      <c r="O224" s="35" t="s">
        <v>59</v>
      </c>
      <c r="P224" s="35" t="s">
        <v>66</v>
      </c>
      <c r="Q224" s="38" t="s">
        <v>52</v>
      </c>
      <c r="R224" s="39" t="s">
        <v>44</v>
      </c>
      <c r="S224" s="40" t="s">
        <v>45</v>
      </c>
      <c r="T224" s="41" t="s">
        <v>67</v>
      </c>
      <c r="U224" s="1"/>
    </row>
    <row r="225" spans="1:21" ht="24" customHeight="1">
      <c r="A225" s="1062" t="str">
        <f>'G Conoc'!D4</f>
        <v>GESTIÓN DEL CONOCIMIENTO, INVESTIGACIÓN E INNOVACIÓN</v>
      </c>
      <c r="B225" s="1063">
        <f>'G Conoc'!W4</f>
        <v>6.2100000000000002E-2</v>
      </c>
      <c r="C225" s="1046">
        <v>68</v>
      </c>
      <c r="D225" s="1046" t="str">
        <f>'G Conoc'!A12</f>
        <v>Investigaciones para el uso y aplicación de las tecnologías geopespaciales</v>
      </c>
      <c r="E225" s="1046" t="str">
        <f>'G Conoc'!D12</f>
        <v>NÚMERO</v>
      </c>
      <c r="F225" s="1046">
        <f>'G Conoc'!E12</f>
        <v>4</v>
      </c>
      <c r="G225" s="1046" t="str">
        <f>'G Conoc'!F12</f>
        <v>Investigaciones para el uso y aplicación de las tecnologías geopespaciales desarrolladas</v>
      </c>
      <c r="H225" s="1046" t="str">
        <f>'G Conoc'!G12</f>
        <v>Eficacia</v>
      </c>
      <c r="I225" s="42" t="s">
        <v>68</v>
      </c>
      <c r="J225" s="59">
        <f>'G Conoc'!I12</f>
        <v>0</v>
      </c>
      <c r="K225" s="59">
        <f>'G Conoc'!J12</f>
        <v>0</v>
      </c>
      <c r="L225" s="59">
        <f>'G Conoc'!K12</f>
        <v>0</v>
      </c>
      <c r="M225" s="59">
        <f>'G Conoc'!L12</f>
        <v>0</v>
      </c>
      <c r="N225" s="59">
        <f>'G Conoc'!M12</f>
        <v>0</v>
      </c>
      <c r="O225" s="59">
        <f>'G Conoc'!N12</f>
        <v>0</v>
      </c>
      <c r="P225" s="60">
        <f t="shared" ref="P225:P226" si="139">SUM(J225:O225)</f>
        <v>0</v>
      </c>
      <c r="Q225" s="1051">
        <f>'G Conoc'!V12</f>
        <v>0.25</v>
      </c>
      <c r="R225" s="1052">
        <f>IF(OR(P226=0,Q225=0),0,(P226/P225*Q225))</f>
        <v>0</v>
      </c>
      <c r="S225" s="1054">
        <f>SUM(R225:R239)</f>
        <v>0.5</v>
      </c>
      <c r="T225" s="1055">
        <f>S225*B225</f>
        <v>3.1050000000000001E-2</v>
      </c>
      <c r="U225" s="1"/>
    </row>
    <row r="226" spans="1:21" ht="24" customHeight="1">
      <c r="A226" s="1018"/>
      <c r="B226" s="1018"/>
      <c r="C226" s="1018"/>
      <c r="D226" s="1018"/>
      <c r="E226" s="1018"/>
      <c r="F226" s="1018"/>
      <c r="G226" s="1018"/>
      <c r="H226" s="1018"/>
      <c r="I226" s="66" t="s">
        <v>69</v>
      </c>
      <c r="J226" s="61">
        <f>'G Conoc'!I13</f>
        <v>0</v>
      </c>
      <c r="K226" s="61">
        <f>'G Conoc'!J13</f>
        <v>0</v>
      </c>
      <c r="L226" s="61">
        <f>'G Conoc'!K13</f>
        <v>0</v>
      </c>
      <c r="M226" s="61">
        <f>'G Conoc'!L13</f>
        <v>0</v>
      </c>
      <c r="N226" s="61">
        <f>'G Conoc'!M13</f>
        <v>0</v>
      </c>
      <c r="O226" s="61">
        <f>'G Conoc'!N13</f>
        <v>0</v>
      </c>
      <c r="P226" s="62">
        <f t="shared" si="139"/>
        <v>0</v>
      </c>
      <c r="Q226" s="1008"/>
      <c r="R226" s="1008"/>
      <c r="S226" s="1018"/>
      <c r="T226" s="1018"/>
      <c r="U226" s="1"/>
    </row>
    <row r="227" spans="1:21" ht="15.75" customHeight="1">
      <c r="A227" s="1018"/>
      <c r="B227" s="1018"/>
      <c r="C227" s="1008"/>
      <c r="D227" s="1008"/>
      <c r="E227" s="1008"/>
      <c r="F227" s="1008"/>
      <c r="G227" s="1008"/>
      <c r="H227" s="1008"/>
      <c r="I227" s="51" t="s">
        <v>10</v>
      </c>
      <c r="J227" s="52">
        <f t="shared" ref="J227:P227" si="140">IF(OR(J225=0,J226=0),0,J226/J225)</f>
        <v>0</v>
      </c>
      <c r="K227" s="52">
        <f t="shared" si="140"/>
        <v>0</v>
      </c>
      <c r="L227" s="52">
        <f t="shared" si="140"/>
        <v>0</v>
      </c>
      <c r="M227" s="52">
        <f t="shared" si="140"/>
        <v>0</v>
      </c>
      <c r="N227" s="52">
        <f t="shared" si="140"/>
        <v>0</v>
      </c>
      <c r="O227" s="52">
        <f t="shared" si="140"/>
        <v>0</v>
      </c>
      <c r="P227" s="52">
        <f t="shared" si="140"/>
        <v>0</v>
      </c>
      <c r="Q227" s="51"/>
      <c r="R227" s="51"/>
      <c r="S227" s="1018"/>
      <c r="T227" s="1018"/>
      <c r="U227" s="1"/>
    </row>
    <row r="228" spans="1:21" ht="15.75" customHeight="1">
      <c r="A228" s="1018"/>
      <c r="B228" s="1018"/>
      <c r="C228" s="1046">
        <v>69</v>
      </c>
      <c r="D228" s="1067" t="str">
        <f>'G Conoc'!A30</f>
        <v>Eventos de difusión de información técnico cientifica</v>
      </c>
      <c r="E228" s="1046" t="str">
        <f>'G Conoc'!D30</f>
        <v>NÚMERO</v>
      </c>
      <c r="F228" s="1046">
        <f>'G Conoc'!E30</f>
        <v>4</v>
      </c>
      <c r="G228" s="1046" t="str">
        <f>'G Conoc'!F30</f>
        <v>Eventos de difusión de información técnico cientifica realizados</v>
      </c>
      <c r="H228" s="1046" t="str">
        <f>'G Conoc'!G30</f>
        <v>Eficacia</v>
      </c>
      <c r="I228" s="42" t="s">
        <v>68</v>
      </c>
      <c r="J228" s="59">
        <f>'G Conoc'!I30</f>
        <v>0</v>
      </c>
      <c r="K228" s="59">
        <f>'G Conoc'!J30</f>
        <v>0</v>
      </c>
      <c r="L228" s="59">
        <f>'G Conoc'!K30</f>
        <v>0</v>
      </c>
      <c r="M228" s="59">
        <f>'G Conoc'!L30</f>
        <v>0</v>
      </c>
      <c r="N228" s="59">
        <f>'G Conoc'!M30</f>
        <v>0</v>
      </c>
      <c r="O228" s="59">
        <f>'G Conoc'!N30</f>
        <v>0</v>
      </c>
      <c r="P228" s="60">
        <f t="shared" ref="P228:P229" si="141">SUM(J228:O228)</f>
        <v>0</v>
      </c>
      <c r="Q228" s="1051">
        <f>'G Conoc'!V30</f>
        <v>0.25</v>
      </c>
      <c r="R228" s="1052">
        <f>IF(OR(P229=0,Q228=0),0,(P229/P228*Q228))</f>
        <v>0</v>
      </c>
      <c r="S228" s="1018"/>
      <c r="T228" s="1018"/>
      <c r="U228" s="1"/>
    </row>
    <row r="229" spans="1:21" ht="15.75" customHeight="1">
      <c r="A229" s="1018"/>
      <c r="B229" s="1018"/>
      <c r="C229" s="1018"/>
      <c r="D229" s="1018"/>
      <c r="E229" s="1018"/>
      <c r="F229" s="1018"/>
      <c r="G229" s="1018"/>
      <c r="H229" s="1018"/>
      <c r="I229" s="66" t="s">
        <v>69</v>
      </c>
      <c r="J229" s="61">
        <f>'G Conoc'!I31</f>
        <v>0</v>
      </c>
      <c r="K229" s="61">
        <f>'G Conoc'!J31</f>
        <v>0</v>
      </c>
      <c r="L229" s="61">
        <f>'G Conoc'!K31</f>
        <v>0</v>
      </c>
      <c r="M229" s="61">
        <f>'G Conoc'!L31</f>
        <v>0</v>
      </c>
      <c r="N229" s="61">
        <f>'G Conoc'!M31</f>
        <v>0</v>
      </c>
      <c r="O229" s="61">
        <f>'G Conoc'!N31</f>
        <v>0</v>
      </c>
      <c r="P229" s="62">
        <f t="shared" si="141"/>
        <v>0</v>
      </c>
      <c r="Q229" s="1008"/>
      <c r="R229" s="1008"/>
      <c r="S229" s="1018"/>
      <c r="T229" s="1018"/>
      <c r="U229" s="1"/>
    </row>
    <row r="230" spans="1:21" ht="15.75" customHeight="1">
      <c r="A230" s="1018"/>
      <c r="B230" s="1018"/>
      <c r="C230" s="1008"/>
      <c r="D230" s="1008"/>
      <c r="E230" s="1008"/>
      <c r="F230" s="1008"/>
      <c r="G230" s="1008"/>
      <c r="H230" s="1008"/>
      <c r="I230" s="51" t="s">
        <v>10</v>
      </c>
      <c r="J230" s="52">
        <f t="shared" ref="J230:P230" si="142">IF(OR(J228=0,J229=0),0,J229/J228)</f>
        <v>0</v>
      </c>
      <c r="K230" s="52">
        <f t="shared" si="142"/>
        <v>0</v>
      </c>
      <c r="L230" s="52">
        <f t="shared" si="142"/>
        <v>0</v>
      </c>
      <c r="M230" s="52">
        <f t="shared" si="142"/>
        <v>0</v>
      </c>
      <c r="N230" s="52">
        <f t="shared" si="142"/>
        <v>0</v>
      </c>
      <c r="O230" s="52">
        <f t="shared" si="142"/>
        <v>0</v>
      </c>
      <c r="P230" s="52">
        <f t="shared" si="142"/>
        <v>0</v>
      </c>
      <c r="Q230" s="51"/>
      <c r="R230" s="51"/>
      <c r="S230" s="1018"/>
      <c r="T230" s="1018"/>
      <c r="U230" s="1"/>
    </row>
    <row r="231" spans="1:21" ht="18.75" customHeight="1">
      <c r="A231" s="1018"/>
      <c r="B231" s="1018"/>
      <c r="C231" s="1046">
        <v>70</v>
      </c>
      <c r="D231" s="1048" t="str">
        <f>'G Conoc'!A46</f>
        <v>Servicio de transferencia de conocimiento presencial y virtual en las diferentes temáticas misionales</v>
      </c>
      <c r="E231" s="1046" t="str">
        <f>'G Conoc'!D46</f>
        <v>NÚMERO</v>
      </c>
      <c r="F231" s="1046">
        <f>'G Conoc'!E46</f>
        <v>10</v>
      </c>
      <c r="G231" s="1046" t="str">
        <f>'G Conoc'!F46</f>
        <v>Cursos en temas agrológicos, cartográficos, geodésicos, geográficos y tecnologías geoespaciales realizados</v>
      </c>
      <c r="H231" s="1046" t="str">
        <f>'G Conoc'!G46</f>
        <v>Eficacia</v>
      </c>
      <c r="I231" s="42" t="s">
        <v>68</v>
      </c>
      <c r="J231" s="59">
        <f>'G Conoc'!I46</f>
        <v>0</v>
      </c>
      <c r="K231" s="59">
        <f>'G Conoc'!J46</f>
        <v>0</v>
      </c>
      <c r="L231" s="59">
        <f>'G Conoc'!K46</f>
        <v>1</v>
      </c>
      <c r="M231" s="59">
        <f>'G Conoc'!L46</f>
        <v>0</v>
      </c>
      <c r="N231" s="59">
        <f>'G Conoc'!M46</f>
        <v>0</v>
      </c>
      <c r="O231" s="59">
        <f>'G Conoc'!N46</f>
        <v>1</v>
      </c>
      <c r="P231" s="60">
        <f t="shared" ref="P231:P232" si="143">SUM(J231:O231)</f>
        <v>2</v>
      </c>
      <c r="Q231" s="1051">
        <f>'G Conoc'!V46</f>
        <v>0.15</v>
      </c>
      <c r="R231" s="1052">
        <f>IF(OR(P232=0,Q231=0),0,(P232/P231*Q231))</f>
        <v>0.15</v>
      </c>
      <c r="S231" s="1018"/>
      <c r="T231" s="1018"/>
      <c r="U231" s="1"/>
    </row>
    <row r="232" spans="1:21" ht="18.75" customHeight="1">
      <c r="A232" s="1018"/>
      <c r="B232" s="1018"/>
      <c r="C232" s="1018"/>
      <c r="D232" s="1018"/>
      <c r="E232" s="1018"/>
      <c r="F232" s="1018"/>
      <c r="G232" s="1018"/>
      <c r="H232" s="1018"/>
      <c r="I232" s="66" t="s">
        <v>69</v>
      </c>
      <c r="J232" s="61">
        <f>'G Conoc'!I47</f>
        <v>0</v>
      </c>
      <c r="K232" s="61">
        <f>'G Conoc'!J47</f>
        <v>0</v>
      </c>
      <c r="L232" s="61">
        <f>'G Conoc'!K47</f>
        <v>1</v>
      </c>
      <c r="M232" s="61">
        <f>'G Conoc'!L47</f>
        <v>0</v>
      </c>
      <c r="N232" s="61">
        <f>'G Conoc'!M47</f>
        <v>0</v>
      </c>
      <c r="O232" s="61">
        <f>'G Conoc'!N47</f>
        <v>1</v>
      </c>
      <c r="P232" s="62">
        <f t="shared" si="143"/>
        <v>2</v>
      </c>
      <c r="Q232" s="1008"/>
      <c r="R232" s="1008"/>
      <c r="S232" s="1018"/>
      <c r="T232" s="1018"/>
      <c r="U232" s="1"/>
    </row>
    <row r="233" spans="1:21" ht="15.75" customHeight="1">
      <c r="A233" s="1018"/>
      <c r="B233" s="1018"/>
      <c r="C233" s="1008"/>
      <c r="D233" s="1018"/>
      <c r="E233" s="1008"/>
      <c r="F233" s="1008"/>
      <c r="G233" s="1008"/>
      <c r="H233" s="1008"/>
      <c r="I233" s="51" t="s">
        <v>10</v>
      </c>
      <c r="J233" s="52">
        <f t="shared" ref="J233:P233" si="144">IF(OR(J231=0,J232=0),0,J232/J231)</f>
        <v>0</v>
      </c>
      <c r="K233" s="52">
        <f t="shared" si="144"/>
        <v>0</v>
      </c>
      <c r="L233" s="52">
        <f t="shared" si="144"/>
        <v>1</v>
      </c>
      <c r="M233" s="52">
        <f t="shared" si="144"/>
        <v>0</v>
      </c>
      <c r="N233" s="52">
        <f t="shared" si="144"/>
        <v>0</v>
      </c>
      <c r="O233" s="52">
        <f t="shared" si="144"/>
        <v>1</v>
      </c>
      <c r="P233" s="52">
        <f t="shared" si="144"/>
        <v>1</v>
      </c>
      <c r="Q233" s="51"/>
      <c r="R233" s="51"/>
      <c r="S233" s="1018"/>
      <c r="T233" s="1018"/>
      <c r="U233" s="1"/>
    </row>
    <row r="234" spans="1:21" ht="15.75" customHeight="1">
      <c r="A234" s="1018"/>
      <c r="B234" s="1018"/>
      <c r="C234" s="1046">
        <v>71</v>
      </c>
      <c r="D234" s="1018"/>
      <c r="E234" s="1046" t="str">
        <f>'G Conoc'!D48</f>
        <v>NÚMERO</v>
      </c>
      <c r="F234" s="1046">
        <f>'G Conoc'!E48</f>
        <v>3</v>
      </c>
      <c r="G234" s="1046" t="str">
        <f>'G Conoc'!F48</f>
        <v>Cursos en temas catastrales realizados</v>
      </c>
      <c r="H234" s="1046" t="str">
        <f>'G Conoc'!G48</f>
        <v>Eficacia</v>
      </c>
      <c r="I234" s="42" t="s">
        <v>68</v>
      </c>
      <c r="J234" s="59">
        <f>'G Conoc'!I48</f>
        <v>0</v>
      </c>
      <c r="K234" s="59">
        <f>'G Conoc'!J48</f>
        <v>0</v>
      </c>
      <c r="L234" s="59">
        <f>'G Conoc'!K48</f>
        <v>0</v>
      </c>
      <c r="M234" s="59">
        <f>'G Conoc'!L48</f>
        <v>0</v>
      </c>
      <c r="N234" s="59">
        <f>'G Conoc'!M48</f>
        <v>1</v>
      </c>
      <c r="O234" s="59">
        <f>'G Conoc'!N48</f>
        <v>0</v>
      </c>
      <c r="P234" s="60">
        <f t="shared" ref="P234:P235" si="145">SUM(J234:O234)</f>
        <v>1</v>
      </c>
      <c r="Q234" s="1051">
        <f>'G Conoc'!V48</f>
        <v>0.15</v>
      </c>
      <c r="R234" s="1052">
        <f>IF(OR(P235=0,Q234=0),0,(P235/P234*Q234))</f>
        <v>0.15</v>
      </c>
      <c r="S234" s="1018"/>
      <c r="T234" s="1018"/>
      <c r="U234" s="1"/>
    </row>
    <row r="235" spans="1:21" ht="15.75" customHeight="1">
      <c r="A235" s="1018"/>
      <c r="B235" s="1018"/>
      <c r="C235" s="1018"/>
      <c r="D235" s="1018"/>
      <c r="E235" s="1018"/>
      <c r="F235" s="1018"/>
      <c r="G235" s="1018"/>
      <c r="H235" s="1018"/>
      <c r="I235" s="66" t="s">
        <v>69</v>
      </c>
      <c r="J235" s="61">
        <f>'G Conoc'!I49</f>
        <v>0</v>
      </c>
      <c r="K235" s="61">
        <f>'G Conoc'!J49</f>
        <v>0</v>
      </c>
      <c r="L235" s="61">
        <f>'G Conoc'!K49</f>
        <v>0</v>
      </c>
      <c r="M235" s="61">
        <f>'G Conoc'!L49</f>
        <v>0</v>
      </c>
      <c r="N235" s="61">
        <f>'G Conoc'!M49</f>
        <v>1</v>
      </c>
      <c r="O235" s="61">
        <f>'G Conoc'!N49</f>
        <v>0</v>
      </c>
      <c r="P235" s="62">
        <f t="shared" si="145"/>
        <v>1</v>
      </c>
      <c r="Q235" s="1008"/>
      <c r="R235" s="1008"/>
      <c r="S235" s="1018"/>
      <c r="T235" s="1018"/>
      <c r="U235" s="1"/>
    </row>
    <row r="236" spans="1:21" ht="15.75" customHeight="1">
      <c r="A236" s="1018"/>
      <c r="B236" s="1018"/>
      <c r="C236" s="1008"/>
      <c r="D236" s="1008"/>
      <c r="E236" s="1008"/>
      <c r="F236" s="1008"/>
      <c r="G236" s="1008"/>
      <c r="H236" s="1008"/>
      <c r="I236" s="51" t="s">
        <v>10</v>
      </c>
      <c r="J236" s="52">
        <f t="shared" ref="J236:P236" si="146">IF(OR(J234=0,J235=0),0,J235/J234)</f>
        <v>0</v>
      </c>
      <c r="K236" s="52">
        <f t="shared" si="146"/>
        <v>0</v>
      </c>
      <c r="L236" s="52">
        <f t="shared" si="146"/>
        <v>0</v>
      </c>
      <c r="M236" s="52">
        <f t="shared" si="146"/>
        <v>0</v>
      </c>
      <c r="N236" s="52">
        <f t="shared" si="146"/>
        <v>1</v>
      </c>
      <c r="O236" s="52">
        <f t="shared" si="146"/>
        <v>0</v>
      </c>
      <c r="P236" s="52">
        <f t="shared" si="146"/>
        <v>1</v>
      </c>
      <c r="Q236" s="51"/>
      <c r="R236" s="51"/>
      <c r="S236" s="1018"/>
      <c r="T236" s="1018"/>
      <c r="U236" s="1"/>
    </row>
    <row r="237" spans="1:21" ht="15.75" customHeight="1">
      <c r="A237" s="1018"/>
      <c r="B237" s="1018"/>
      <c r="C237" s="1046">
        <v>72</v>
      </c>
      <c r="D237" s="1046" t="str">
        <f>'G Conoc'!A62</f>
        <v>Servicios de asistencia técnica para la gestión de los recursos geográficos</v>
      </c>
      <c r="E237" s="1046" t="str">
        <f>'G Conoc'!D62</f>
        <v>NÚMERO</v>
      </c>
      <c r="F237" s="1046">
        <f>'G Conoc'!E62</f>
        <v>20</v>
      </c>
      <c r="G237" s="1046" t="str">
        <f>'G Conoc'!F62</f>
        <v>Entidades Atendidas</v>
      </c>
      <c r="H237" s="1046" t="str">
        <f>'G Conoc'!G62</f>
        <v>EFICACIA</v>
      </c>
      <c r="I237" s="42" t="s">
        <v>68</v>
      </c>
      <c r="J237" s="59">
        <f>'G Conoc'!I62</f>
        <v>0</v>
      </c>
      <c r="K237" s="59">
        <f>'G Conoc'!J62</f>
        <v>0</v>
      </c>
      <c r="L237" s="59">
        <f>'G Conoc'!K62</f>
        <v>0</v>
      </c>
      <c r="M237" s="59">
        <f>'G Conoc'!L62</f>
        <v>0</v>
      </c>
      <c r="N237" s="59">
        <f>'G Conoc'!M62</f>
        <v>0</v>
      </c>
      <c r="O237" s="59">
        <f>'G Conoc'!N62</f>
        <v>2</v>
      </c>
      <c r="P237" s="60">
        <f t="shared" ref="P237:P238" si="147">SUM(J237:O237)</f>
        <v>2</v>
      </c>
      <c r="Q237" s="1051">
        <f>'G Conoc'!V62</f>
        <v>0.2</v>
      </c>
      <c r="R237" s="1052">
        <f>IF(OR(P238=0,Q237=0),0,(P238/P237*Q237))</f>
        <v>0.2</v>
      </c>
      <c r="S237" s="1018"/>
      <c r="T237" s="1018"/>
      <c r="U237" s="1"/>
    </row>
    <row r="238" spans="1:21" ht="15.75" customHeight="1">
      <c r="A238" s="1018"/>
      <c r="B238" s="1018"/>
      <c r="C238" s="1018"/>
      <c r="D238" s="1018"/>
      <c r="E238" s="1018"/>
      <c r="F238" s="1018"/>
      <c r="G238" s="1018"/>
      <c r="H238" s="1018"/>
      <c r="I238" s="66" t="s">
        <v>69</v>
      </c>
      <c r="J238" s="61">
        <f>'G Conoc'!I63</f>
        <v>0</v>
      </c>
      <c r="K238" s="61">
        <f>'G Conoc'!J63</f>
        <v>0</v>
      </c>
      <c r="L238" s="61">
        <f>'G Conoc'!K63</f>
        <v>0</v>
      </c>
      <c r="M238" s="61">
        <f>'G Conoc'!L63</f>
        <v>0</v>
      </c>
      <c r="N238" s="61">
        <f>'G Conoc'!M63</f>
        <v>0</v>
      </c>
      <c r="O238" s="61">
        <f>'G Conoc'!N63</f>
        <v>2</v>
      </c>
      <c r="P238" s="62">
        <f t="shared" si="147"/>
        <v>2</v>
      </c>
      <c r="Q238" s="1008"/>
      <c r="R238" s="1008"/>
      <c r="S238" s="1018"/>
      <c r="T238" s="1018"/>
      <c r="U238" s="1"/>
    </row>
    <row r="239" spans="1:21" ht="15.75" customHeight="1">
      <c r="A239" s="1008"/>
      <c r="B239" s="1008"/>
      <c r="C239" s="1008"/>
      <c r="D239" s="1008"/>
      <c r="E239" s="1008"/>
      <c r="F239" s="1008"/>
      <c r="G239" s="1008"/>
      <c r="H239" s="1008"/>
      <c r="I239" s="51" t="s">
        <v>10</v>
      </c>
      <c r="J239" s="52">
        <f t="shared" ref="J239:P239" si="148">IF(OR(J237=0,J238=0),0,J238/J237)</f>
        <v>0</v>
      </c>
      <c r="K239" s="52">
        <f t="shared" si="148"/>
        <v>0</v>
      </c>
      <c r="L239" s="52">
        <f t="shared" si="148"/>
        <v>0</v>
      </c>
      <c r="M239" s="52">
        <f t="shared" si="148"/>
        <v>0</v>
      </c>
      <c r="N239" s="52">
        <f t="shared" si="148"/>
        <v>0</v>
      </c>
      <c r="O239" s="52">
        <f t="shared" si="148"/>
        <v>1</v>
      </c>
      <c r="P239" s="52">
        <f t="shared" si="148"/>
        <v>1</v>
      </c>
      <c r="Q239" s="51"/>
      <c r="R239" s="51"/>
      <c r="S239" s="1008"/>
      <c r="T239" s="1008"/>
      <c r="U239" s="1"/>
    </row>
    <row r="240" spans="1:21" ht="22.5" customHeight="1">
      <c r="A240" s="35" t="s">
        <v>1</v>
      </c>
      <c r="B240" s="36" t="s">
        <v>52</v>
      </c>
      <c r="C240" s="35"/>
      <c r="D240" s="35" t="s">
        <v>2</v>
      </c>
      <c r="E240" s="35" t="s">
        <v>3</v>
      </c>
      <c r="F240" s="35" t="s">
        <v>4</v>
      </c>
      <c r="G240" s="35" t="s">
        <v>5</v>
      </c>
      <c r="H240" s="37" t="s">
        <v>6</v>
      </c>
      <c r="I240" s="35" t="s">
        <v>53</v>
      </c>
      <c r="J240" s="35" t="s">
        <v>54</v>
      </c>
      <c r="K240" s="35" t="s">
        <v>55</v>
      </c>
      <c r="L240" s="35" t="s">
        <v>56</v>
      </c>
      <c r="M240" s="35" t="s">
        <v>57</v>
      </c>
      <c r="N240" s="35" t="s">
        <v>58</v>
      </c>
      <c r="O240" s="35" t="s">
        <v>59</v>
      </c>
      <c r="P240" s="35" t="s">
        <v>66</v>
      </c>
      <c r="Q240" s="38" t="s">
        <v>52</v>
      </c>
      <c r="R240" s="39" t="s">
        <v>44</v>
      </c>
      <c r="S240" s="40" t="s">
        <v>45</v>
      </c>
      <c r="T240" s="41" t="s">
        <v>67</v>
      </c>
      <c r="U240" s="1"/>
    </row>
    <row r="241" spans="1:21">
      <c r="A241" s="1062" t="str">
        <f>'T Hum'!D4</f>
        <v>GESTIÓN DEL TALENTO HUMANO</v>
      </c>
      <c r="B241" s="1063">
        <f>'T Hum'!W4</f>
        <v>4.1399999999999999E-2</v>
      </c>
      <c r="C241" s="1046">
        <v>73</v>
      </c>
      <c r="D241" s="1046" t="str">
        <f>'T Hum'!A12</f>
        <v>Plan Estratégico de Talento Humano Implementado</v>
      </c>
      <c r="E241" s="1046" t="str">
        <f>'T Hum'!D12</f>
        <v>Porcentaje</v>
      </c>
      <c r="F241" s="1046">
        <f>'T Hum'!E12</f>
        <v>100</v>
      </c>
      <c r="G241" s="1046" t="str">
        <f>'T Hum'!F12</f>
        <v>Avance de implementación y desarrollo del Plan Estratégico del Talento Humano</v>
      </c>
      <c r="H241" s="1046" t="str">
        <f>'T Hum'!G12</f>
        <v>EFICACIA</v>
      </c>
      <c r="I241" s="42" t="s">
        <v>68</v>
      </c>
      <c r="J241" s="43">
        <f>'T Hum'!I12</f>
        <v>1.7500000000000002E-2</v>
      </c>
      <c r="K241" s="43">
        <f>'T Hum'!J12</f>
        <v>4.4500000000000012E-2</v>
      </c>
      <c r="L241" s="43">
        <f>'T Hum'!K12</f>
        <v>7.6500000000000026E-2</v>
      </c>
      <c r="M241" s="43">
        <f>'T Hum'!L12</f>
        <v>5.4000000000000006E-2</v>
      </c>
      <c r="N241" s="43">
        <f>'T Hum'!M12</f>
        <v>0.11800000000000004</v>
      </c>
      <c r="O241" s="43">
        <f>'T Hum'!N12</f>
        <v>0.11800000000000002</v>
      </c>
      <c r="P241" s="57">
        <f t="shared" ref="P241:P242" si="149">SUM(J241:O241)</f>
        <v>0.4285000000000001</v>
      </c>
      <c r="Q241" s="1051">
        <f>'T Hum'!V12</f>
        <v>0.7</v>
      </c>
      <c r="R241" s="1052">
        <f>IF(OR(P242=0,Q241=0),0,(P242/P241*Q241))</f>
        <v>0.62199533255542583</v>
      </c>
      <c r="S241" s="1054">
        <f>SUM(R241:R249)</f>
        <v>0.92643977699987023</v>
      </c>
      <c r="T241" s="1055">
        <f>S241*B241</f>
        <v>3.8354606767794626E-2</v>
      </c>
      <c r="U241" s="1"/>
    </row>
    <row r="242" spans="1:21">
      <c r="A242" s="1018"/>
      <c r="B242" s="1018"/>
      <c r="C242" s="1018"/>
      <c r="D242" s="1018"/>
      <c r="E242" s="1018"/>
      <c r="F242" s="1018"/>
      <c r="G242" s="1018"/>
      <c r="H242" s="1018"/>
      <c r="I242" s="46" t="s">
        <v>69</v>
      </c>
      <c r="J242" s="43">
        <f>'T Hum'!I13</f>
        <v>2.1000000000000005E-2</v>
      </c>
      <c r="K242" s="43">
        <f>'T Hum'!J13</f>
        <v>4.4500000000000012E-2</v>
      </c>
      <c r="L242" s="43">
        <f>'T Hum'!K13</f>
        <v>6.6249999999999989E-2</v>
      </c>
      <c r="M242" s="43">
        <f>'T Hum'!L13</f>
        <v>6.1500000000000013E-2</v>
      </c>
      <c r="N242" s="43">
        <f>'T Hum'!M13</f>
        <v>9.3000000000000013E-2</v>
      </c>
      <c r="O242" s="43">
        <f>'T Hum'!N13</f>
        <v>9.4500000000000028E-2</v>
      </c>
      <c r="P242" s="67">
        <f t="shared" si="149"/>
        <v>0.38075000000000009</v>
      </c>
      <c r="Q242" s="1008"/>
      <c r="R242" s="1008"/>
      <c r="S242" s="1018"/>
      <c r="T242" s="1018"/>
      <c r="U242" s="1"/>
    </row>
    <row r="243" spans="1:21">
      <c r="A243" s="1018"/>
      <c r="B243" s="1018"/>
      <c r="C243" s="1008"/>
      <c r="D243" s="1008"/>
      <c r="E243" s="1008"/>
      <c r="F243" s="1008"/>
      <c r="G243" s="1008"/>
      <c r="H243" s="1008"/>
      <c r="I243" s="51" t="s">
        <v>10</v>
      </c>
      <c r="J243" s="52">
        <f t="shared" ref="J243:P243" si="150">IF(OR(J241=0,J242=0),0,J242/J241)</f>
        <v>1.2000000000000002</v>
      </c>
      <c r="K243" s="52">
        <f t="shared" si="150"/>
        <v>1</v>
      </c>
      <c r="L243" s="52">
        <f t="shared" si="150"/>
        <v>0.86601307189542442</v>
      </c>
      <c r="M243" s="52">
        <f t="shared" si="150"/>
        <v>1.1388888888888891</v>
      </c>
      <c r="N243" s="52">
        <f t="shared" si="150"/>
        <v>0.78813559322033888</v>
      </c>
      <c r="O243" s="52">
        <f t="shared" si="150"/>
        <v>0.80084745762711873</v>
      </c>
      <c r="P243" s="52">
        <f t="shared" si="150"/>
        <v>0.88856476079346558</v>
      </c>
      <c r="Q243" s="51"/>
      <c r="R243" s="51"/>
      <c r="S243" s="1018"/>
      <c r="T243" s="1018"/>
      <c r="U243" s="1"/>
    </row>
    <row r="244" spans="1:21" ht="24.75" customHeight="1">
      <c r="A244" s="1018"/>
      <c r="B244" s="1018"/>
      <c r="C244" s="1046">
        <v>74</v>
      </c>
      <c r="D244" s="1046" t="str">
        <f>'T Hum'!A110</f>
        <v xml:space="preserve">Capacitación informal para  los servidores públicos </v>
      </c>
      <c r="E244" s="1046" t="str">
        <f>'T Hum'!D110</f>
        <v xml:space="preserve">Personas </v>
      </c>
      <c r="F244" s="1046">
        <f>'T Hum'!E110</f>
        <v>1800</v>
      </c>
      <c r="G244" s="1046" t="str">
        <f>'T Hum'!F110</f>
        <v>Personas capacitadas</v>
      </c>
      <c r="H244" s="1046" t="str">
        <f>'T Hum'!G110</f>
        <v>Efectividad</v>
      </c>
      <c r="I244" s="42" t="s">
        <v>68</v>
      </c>
      <c r="J244" s="59">
        <f>'T Hum'!I110</f>
        <v>0</v>
      </c>
      <c r="K244" s="59">
        <f>'T Hum'!J110</f>
        <v>0</v>
      </c>
      <c r="L244" s="59">
        <f>'T Hum'!K110</f>
        <v>180</v>
      </c>
      <c r="M244" s="59">
        <f>'T Hum'!L110</f>
        <v>180</v>
      </c>
      <c r="N244" s="59">
        <f>'T Hum'!M110</f>
        <v>360</v>
      </c>
      <c r="O244" s="59">
        <f>'T Hum'!N110</f>
        <v>360</v>
      </c>
      <c r="P244" s="60">
        <f t="shared" ref="P244:P245" si="151">SUM(J244:O244)</f>
        <v>1080</v>
      </c>
      <c r="Q244" s="1051">
        <f>'T Hum'!V110</f>
        <v>0.3</v>
      </c>
      <c r="R244" s="1052">
        <f>IF(OR(P245=0,Q244=0),0,(P245/P244*Q244))</f>
        <v>0.30444444444444446</v>
      </c>
      <c r="S244" s="1018"/>
      <c r="T244" s="1018"/>
      <c r="U244" s="1"/>
    </row>
    <row r="245" spans="1:21" ht="24.75" customHeight="1">
      <c r="A245" s="1018"/>
      <c r="B245" s="1018"/>
      <c r="C245" s="1018"/>
      <c r="D245" s="1018"/>
      <c r="E245" s="1018"/>
      <c r="F245" s="1018"/>
      <c r="G245" s="1018"/>
      <c r="H245" s="1018"/>
      <c r="I245" s="46" t="s">
        <v>69</v>
      </c>
      <c r="J245" s="59">
        <f>'T Hum'!I111</f>
        <v>30</v>
      </c>
      <c r="K245" s="59">
        <f>'T Hum'!J111</f>
        <v>70</v>
      </c>
      <c r="L245" s="59">
        <f>'T Hum'!K111</f>
        <v>216</v>
      </c>
      <c r="M245" s="59">
        <f>'T Hum'!L111</f>
        <v>141</v>
      </c>
      <c r="N245" s="59">
        <f>'T Hum'!M111</f>
        <v>468</v>
      </c>
      <c r="O245" s="59">
        <f>'T Hum'!N111</f>
        <v>171</v>
      </c>
      <c r="P245" s="68">
        <f t="shared" si="151"/>
        <v>1096</v>
      </c>
      <c r="Q245" s="1008"/>
      <c r="R245" s="1008"/>
      <c r="S245" s="1018"/>
      <c r="T245" s="1018"/>
      <c r="U245" s="1"/>
    </row>
    <row r="246" spans="1:21">
      <c r="A246" s="1018"/>
      <c r="B246" s="1018"/>
      <c r="C246" s="1008"/>
      <c r="D246" s="1008"/>
      <c r="E246" s="1008"/>
      <c r="F246" s="1008"/>
      <c r="G246" s="1008"/>
      <c r="H246" s="1008"/>
      <c r="I246" s="51" t="s">
        <v>10</v>
      </c>
      <c r="J246" s="52">
        <f t="shared" ref="J246:P246" si="152">IF(OR(J244=0,J245=0),0,J245/J244)</f>
        <v>0</v>
      </c>
      <c r="K246" s="52">
        <f t="shared" si="152"/>
        <v>0</v>
      </c>
      <c r="L246" s="52">
        <f t="shared" si="152"/>
        <v>1.2</v>
      </c>
      <c r="M246" s="52">
        <f t="shared" si="152"/>
        <v>0.78333333333333333</v>
      </c>
      <c r="N246" s="52">
        <f t="shared" si="152"/>
        <v>1.3</v>
      </c>
      <c r="O246" s="52">
        <f t="shared" si="152"/>
        <v>0.47499999999999998</v>
      </c>
      <c r="P246" s="52">
        <f t="shared" si="152"/>
        <v>1.0148148148148148</v>
      </c>
      <c r="Q246" s="51"/>
      <c r="R246" s="51"/>
      <c r="S246" s="1018"/>
      <c r="T246" s="1018"/>
      <c r="U246" s="1"/>
    </row>
    <row r="247" spans="1:21">
      <c r="A247" s="1018"/>
      <c r="B247" s="1018"/>
      <c r="C247" s="1046">
        <v>75</v>
      </c>
      <c r="D247" s="1046" t="str">
        <f>'T Hum'!A120</f>
        <v xml:space="preserve">Proceso de  Modernizacion y Reestructuracion  institucional </v>
      </c>
      <c r="E247" s="1046" t="str">
        <f>'T Hum'!D120</f>
        <v>Porcentaje</v>
      </c>
      <c r="F247" s="1047">
        <f>'T Hum'!E120</f>
        <v>1</v>
      </c>
      <c r="G247" s="1046" t="str">
        <f>'T Hum'!F120</f>
        <v xml:space="preserve">% de Avance en las actividades de implementación de la reorganización institucional </v>
      </c>
      <c r="H247" s="1046" t="str">
        <f>'T Hum'!G120</f>
        <v>Gestión</v>
      </c>
      <c r="I247" s="42" t="s">
        <v>68</v>
      </c>
      <c r="J247" s="43">
        <f>'T Hum'!I120</f>
        <v>0</v>
      </c>
      <c r="K247" s="43">
        <f>'T Hum'!J120</f>
        <v>0</v>
      </c>
      <c r="L247" s="43">
        <f>'T Hum'!K120</f>
        <v>0</v>
      </c>
      <c r="M247" s="43">
        <f>'T Hum'!L120</f>
        <v>0</v>
      </c>
      <c r="N247" s="43">
        <f>'T Hum'!M120</f>
        <v>0.04</v>
      </c>
      <c r="O247" s="43">
        <f>'T Hum'!N120</f>
        <v>0.03</v>
      </c>
      <c r="P247" s="57">
        <f t="shared" ref="P247:P248" si="153">SUM(J247:O247)</f>
        <v>7.0000000000000007E-2</v>
      </c>
      <c r="Q247" s="1051">
        <f>'T Hum'!V120</f>
        <v>0</v>
      </c>
      <c r="R247" s="1052">
        <f>IF(OR(P248=0,Q247=0),0,(P248/P247*Q247))</f>
        <v>0</v>
      </c>
      <c r="S247" s="1018"/>
      <c r="T247" s="1018"/>
      <c r="U247" s="1"/>
    </row>
    <row r="248" spans="1:21" ht="15" customHeight="1">
      <c r="A248" s="1018"/>
      <c r="B248" s="1018"/>
      <c r="C248" s="1018"/>
      <c r="D248" s="1018"/>
      <c r="E248" s="1018"/>
      <c r="F248" s="1018"/>
      <c r="G248" s="1018"/>
      <c r="H248" s="1018"/>
      <c r="I248" s="46" t="s">
        <v>69</v>
      </c>
      <c r="J248" s="43">
        <f>'T Hum'!I121</f>
        <v>0</v>
      </c>
      <c r="K248" s="43">
        <f>'T Hum'!J121</f>
        <v>0</v>
      </c>
      <c r="L248" s="43">
        <f>'T Hum'!K121</f>
        <v>0</v>
      </c>
      <c r="M248" s="43">
        <f>'T Hum'!L121</f>
        <v>0</v>
      </c>
      <c r="N248" s="43">
        <f>'T Hum'!M121</f>
        <v>0.04</v>
      </c>
      <c r="O248" s="43">
        <f>'T Hum'!N121</f>
        <v>0.02</v>
      </c>
      <c r="P248" s="67">
        <f t="shared" si="153"/>
        <v>0.06</v>
      </c>
      <c r="Q248" s="1008"/>
      <c r="R248" s="1008"/>
      <c r="S248" s="1018"/>
      <c r="T248" s="1018"/>
      <c r="U248" s="1"/>
    </row>
    <row r="249" spans="1:21" ht="15.75" customHeight="1">
      <c r="A249" s="1008"/>
      <c r="B249" s="1008"/>
      <c r="C249" s="1008"/>
      <c r="D249" s="1008"/>
      <c r="E249" s="1008"/>
      <c r="F249" s="1008"/>
      <c r="G249" s="1008"/>
      <c r="H249" s="1008"/>
      <c r="I249" s="51" t="s">
        <v>10</v>
      </c>
      <c r="J249" s="52">
        <f t="shared" ref="J249:P249" si="154">IF(OR(J247=0,J248=0),0,J248/J247)</f>
        <v>0</v>
      </c>
      <c r="K249" s="52">
        <f t="shared" si="154"/>
        <v>0</v>
      </c>
      <c r="L249" s="52">
        <f t="shared" si="154"/>
        <v>0</v>
      </c>
      <c r="M249" s="52">
        <f t="shared" si="154"/>
        <v>0</v>
      </c>
      <c r="N249" s="52">
        <f t="shared" si="154"/>
        <v>1</v>
      </c>
      <c r="O249" s="52">
        <f t="shared" si="154"/>
        <v>0.66666666666666674</v>
      </c>
      <c r="P249" s="52">
        <f t="shared" si="154"/>
        <v>0.85714285714285698</v>
      </c>
      <c r="Q249" s="51"/>
      <c r="R249" s="51"/>
      <c r="S249" s="1008"/>
      <c r="T249" s="1008"/>
      <c r="U249" s="1"/>
    </row>
    <row r="250" spans="1:21" ht="21.75" customHeight="1">
      <c r="A250" s="35" t="s">
        <v>1</v>
      </c>
      <c r="B250" s="36" t="s">
        <v>52</v>
      </c>
      <c r="C250" s="35"/>
      <c r="D250" s="35" t="s">
        <v>2</v>
      </c>
      <c r="E250" s="35" t="s">
        <v>3</v>
      </c>
      <c r="F250" s="35" t="s">
        <v>4</v>
      </c>
      <c r="G250" s="35" t="s">
        <v>5</v>
      </c>
      <c r="H250" s="37" t="s">
        <v>6</v>
      </c>
      <c r="I250" s="35" t="s">
        <v>53</v>
      </c>
      <c r="J250" s="35" t="s">
        <v>54</v>
      </c>
      <c r="K250" s="35" t="s">
        <v>55</v>
      </c>
      <c r="L250" s="35" t="s">
        <v>56</v>
      </c>
      <c r="M250" s="35" t="s">
        <v>57</v>
      </c>
      <c r="N250" s="35" t="s">
        <v>58</v>
      </c>
      <c r="O250" s="35" t="s">
        <v>59</v>
      </c>
      <c r="P250" s="35" t="s">
        <v>66</v>
      </c>
      <c r="Q250" s="38" t="s">
        <v>52</v>
      </c>
      <c r="R250" s="39" t="s">
        <v>44</v>
      </c>
      <c r="S250" s="40" t="s">
        <v>45</v>
      </c>
      <c r="T250" s="41" t="s">
        <v>67</v>
      </c>
      <c r="U250" s="1"/>
    </row>
    <row r="251" spans="1:21" ht="13.5" customHeight="1">
      <c r="A251" s="1062" t="str">
        <f>Finan!D4</f>
        <v>GESTIÓN FINANCIERA</v>
      </c>
      <c r="B251" s="1063">
        <f>Finan!W4</f>
        <v>4.0300000000000002E-2</v>
      </c>
      <c r="C251" s="1046">
        <v>76</v>
      </c>
      <c r="D251" s="1046" t="str">
        <f>Finan!A12</f>
        <v>INFORME MENSUAL AL SEGUIMIENTO DEL PRESUPUESTO DE LA VIGENCIA A NIVEL NACIONAL Y LAS RESERVAS PRESUPUESTALES</v>
      </c>
      <c r="E251" s="1046" t="str">
        <f>Finan!D12</f>
        <v>Porcentaje</v>
      </c>
      <c r="F251" s="1047">
        <f>Finan!E12</f>
        <v>0.98</v>
      </c>
      <c r="G251" s="1046" t="str">
        <f>Finan!F12</f>
        <v>Porcentaje de avance a la ejecución de compromisos presupuestales</v>
      </c>
      <c r="H251" s="1046" t="str">
        <f>Finan!G12</f>
        <v>EFICACIA</v>
      </c>
      <c r="I251" s="42" t="s">
        <v>68</v>
      </c>
      <c r="J251" s="43">
        <f>Finan!I12</f>
        <v>7.5300000000000006E-2</v>
      </c>
      <c r="K251" s="43">
        <f>Finan!J12</f>
        <v>0.1153</v>
      </c>
      <c r="L251" s="43">
        <f>Finan!K12</f>
        <v>0.1653</v>
      </c>
      <c r="M251" s="43">
        <f>Finan!L12</f>
        <v>0.23530000000000001</v>
      </c>
      <c r="N251" s="43">
        <f>Finan!M12</f>
        <v>0.31109999999999999</v>
      </c>
      <c r="O251" s="43">
        <f>Finan!N12</f>
        <v>0.379</v>
      </c>
      <c r="P251" s="57">
        <f t="shared" ref="P251:P252" si="155">LOOKUP(200%,J251:O251)</f>
        <v>0.379</v>
      </c>
      <c r="Q251" s="1051">
        <f>Finan!V12</f>
        <v>0.2</v>
      </c>
      <c r="R251" s="1052">
        <f>IF(OR(P252=0,Q251=0),0,(P252/P251*Q251))</f>
        <v>0.25905013192612136</v>
      </c>
      <c r="S251" s="1054">
        <f>R251+R254+R257+R260+R263+R266</f>
        <v>1.0097421947813254</v>
      </c>
      <c r="T251" s="1055">
        <f>S251*B251</f>
        <v>4.0692610449687416E-2</v>
      </c>
      <c r="U251" s="1"/>
    </row>
    <row r="252" spans="1:21" ht="13.5" customHeight="1">
      <c r="A252" s="1018"/>
      <c r="B252" s="1018"/>
      <c r="C252" s="1018"/>
      <c r="D252" s="1018"/>
      <c r="E252" s="1018"/>
      <c r="F252" s="1018"/>
      <c r="G252" s="1018"/>
      <c r="H252" s="1018"/>
      <c r="I252" s="46" t="s">
        <v>69</v>
      </c>
      <c r="J252" s="43">
        <f>Finan!I13</f>
        <v>8.2699999999999996E-2</v>
      </c>
      <c r="K252" s="43">
        <f>Finan!J13</f>
        <v>0.17579999999999998</v>
      </c>
      <c r="L252" s="43">
        <f>Finan!K13</f>
        <v>0.33229999999999998</v>
      </c>
      <c r="M252" s="43">
        <f>Finan!L13</f>
        <v>0.38219999999999998</v>
      </c>
      <c r="N252" s="43">
        <f>Finan!M13</f>
        <v>0.43530000000000002</v>
      </c>
      <c r="O252" s="43">
        <f>Finan!N13</f>
        <v>0.4909</v>
      </c>
      <c r="P252" s="67">
        <f t="shared" si="155"/>
        <v>0.4909</v>
      </c>
      <c r="Q252" s="1008"/>
      <c r="R252" s="1008"/>
      <c r="S252" s="1018"/>
      <c r="T252" s="1018"/>
      <c r="U252" s="1"/>
    </row>
    <row r="253" spans="1:21" ht="15.75" customHeight="1">
      <c r="A253" s="1018"/>
      <c r="B253" s="1018"/>
      <c r="C253" s="1008"/>
      <c r="D253" s="1018"/>
      <c r="E253" s="1008"/>
      <c r="F253" s="1008"/>
      <c r="G253" s="1008"/>
      <c r="H253" s="1008"/>
      <c r="I253" s="51" t="s">
        <v>10</v>
      </c>
      <c r="J253" s="52">
        <f t="shared" ref="J253:P253" si="156">IF(OR(J251=0,J252=0),0,J252/J251)</f>
        <v>1.0982735723771579</v>
      </c>
      <c r="K253" s="52">
        <f t="shared" si="156"/>
        <v>1.5247181266261924</v>
      </c>
      <c r="L253" s="52">
        <f t="shared" si="156"/>
        <v>2.0102843315184513</v>
      </c>
      <c r="M253" s="52">
        <f t="shared" si="156"/>
        <v>1.6243093922651932</v>
      </c>
      <c r="N253" s="52">
        <f t="shared" si="156"/>
        <v>1.399228543876567</v>
      </c>
      <c r="O253" s="52">
        <f t="shared" si="156"/>
        <v>1.2952506596306068</v>
      </c>
      <c r="P253" s="52">
        <f t="shared" si="156"/>
        <v>1.2952506596306068</v>
      </c>
      <c r="Q253" s="51"/>
      <c r="R253" s="51"/>
      <c r="S253" s="1018"/>
      <c r="T253" s="1018"/>
      <c r="U253" s="1"/>
    </row>
    <row r="254" spans="1:21" ht="15.75" customHeight="1">
      <c r="A254" s="1018"/>
      <c r="B254" s="1018"/>
      <c r="C254" s="1046">
        <v>77</v>
      </c>
      <c r="D254" s="1018"/>
      <c r="E254" s="1046" t="str">
        <f>Finan!D14</f>
        <v>Porcentaje</v>
      </c>
      <c r="F254" s="1047">
        <f>Finan!E14</f>
        <v>0.95</v>
      </c>
      <c r="G254" s="1046" t="str">
        <f>Finan!F14</f>
        <v>Porcentaje de avance a la ejecución de  obligaciones presupuestales</v>
      </c>
      <c r="H254" s="1046" t="str">
        <f>Finan!G14</f>
        <v>EFICACIA</v>
      </c>
      <c r="I254" s="42" t="s">
        <v>68</v>
      </c>
      <c r="J254" s="43">
        <f>Finan!I14</f>
        <v>1.8799999999999997E-2</v>
      </c>
      <c r="K254" s="43">
        <f>Finan!J14</f>
        <v>3.5799999999999998E-2</v>
      </c>
      <c r="L254" s="43">
        <f>Finan!K14</f>
        <v>7.9500000000000001E-2</v>
      </c>
      <c r="M254" s="43">
        <f>Finan!L14</f>
        <v>0.1595</v>
      </c>
      <c r="N254" s="43">
        <f>Finan!M14</f>
        <v>0.25769999999999998</v>
      </c>
      <c r="O254" s="43">
        <f>Finan!N14</f>
        <v>0.33929999999999999</v>
      </c>
      <c r="P254" s="57">
        <f t="shared" ref="P254:P255" si="157">LOOKUP(200%,J254:O254)</f>
        <v>0.33929999999999999</v>
      </c>
      <c r="Q254" s="1051">
        <f>Finan!V14</f>
        <v>0.2</v>
      </c>
      <c r="R254" s="1052">
        <f>IF(OR(P255=0,Q254=0),0,(P255/P254*Q254))</f>
        <v>0.15072207486000588</v>
      </c>
      <c r="S254" s="1018"/>
      <c r="T254" s="1018"/>
      <c r="U254" s="1"/>
    </row>
    <row r="255" spans="1:21" ht="15.75" customHeight="1">
      <c r="A255" s="1018"/>
      <c r="B255" s="1018"/>
      <c r="C255" s="1018"/>
      <c r="D255" s="1018"/>
      <c r="E255" s="1018"/>
      <c r="F255" s="1018"/>
      <c r="G255" s="1018"/>
      <c r="H255" s="1018"/>
      <c r="I255" s="46" t="s">
        <v>69</v>
      </c>
      <c r="J255" s="43">
        <f>Finan!I15</f>
        <v>1.7899999999999999E-2</v>
      </c>
      <c r="K255" s="43">
        <f>Finan!J15</f>
        <v>4.5700000000000005E-2</v>
      </c>
      <c r="L255" s="43">
        <f>Finan!K15</f>
        <v>8.5500000000000007E-2</v>
      </c>
      <c r="M255" s="43">
        <f>Finan!L15</f>
        <v>0.13320000000000001</v>
      </c>
      <c r="N255" s="43">
        <f>Finan!M15</f>
        <v>0.17920000000000003</v>
      </c>
      <c r="O255" s="43">
        <f>Finan!N15</f>
        <v>0.25569999999999998</v>
      </c>
      <c r="P255" s="67">
        <f t="shared" si="157"/>
        <v>0.25569999999999998</v>
      </c>
      <c r="Q255" s="1008"/>
      <c r="R255" s="1008"/>
      <c r="S255" s="1018"/>
      <c r="T255" s="1018"/>
      <c r="U255" s="1"/>
    </row>
    <row r="256" spans="1:21" ht="15.75" customHeight="1">
      <c r="A256" s="1018"/>
      <c r="B256" s="1018"/>
      <c r="C256" s="1008"/>
      <c r="D256" s="1008"/>
      <c r="E256" s="1008"/>
      <c r="F256" s="1008"/>
      <c r="G256" s="1008"/>
      <c r="H256" s="1008"/>
      <c r="I256" s="51" t="s">
        <v>10</v>
      </c>
      <c r="J256" s="52">
        <f t="shared" ref="J256:P256" si="158">IF(OR(J254=0,J255=0),0,J255/J254)</f>
        <v>0.95212765957446821</v>
      </c>
      <c r="K256" s="52">
        <f t="shared" si="158"/>
        <v>1.2765363128491622</v>
      </c>
      <c r="L256" s="52">
        <f t="shared" si="158"/>
        <v>1.0754716981132075</v>
      </c>
      <c r="M256" s="52">
        <f t="shared" si="158"/>
        <v>0.83510971786833865</v>
      </c>
      <c r="N256" s="52">
        <f t="shared" si="158"/>
        <v>0.69538222739619726</v>
      </c>
      <c r="O256" s="52">
        <f t="shared" si="158"/>
        <v>0.75361037430002942</v>
      </c>
      <c r="P256" s="52">
        <f t="shared" si="158"/>
        <v>0.75361037430002942</v>
      </c>
      <c r="Q256" s="51"/>
      <c r="R256" s="51"/>
      <c r="S256" s="1018"/>
      <c r="T256" s="1018"/>
      <c r="U256" s="1"/>
    </row>
    <row r="257" spans="1:21" ht="15.75" customHeight="1">
      <c r="A257" s="1018"/>
      <c r="B257" s="1018"/>
      <c r="C257" s="1046">
        <v>78</v>
      </c>
      <c r="D257" s="1046" t="str">
        <f>Finan!A28</f>
        <v>TOTAL DE DOCUMENTOS DE RECAUDO CLASIFICADOS Y DEPURADOS</v>
      </c>
      <c r="E257" s="1046" t="str">
        <f>Finan!D28</f>
        <v>Porcentaje</v>
      </c>
      <c r="F257" s="1046">
        <f>Finan!E28</f>
        <v>100</v>
      </c>
      <c r="G257" s="1046" t="str">
        <f>Finan!F28</f>
        <v>Porcentaje de depuración de los documentos de recaudo por clasificar</v>
      </c>
      <c r="H257" s="1046" t="str">
        <f>Finan!G28</f>
        <v>EFICACIA</v>
      </c>
      <c r="I257" s="42" t="s">
        <v>68</v>
      </c>
      <c r="J257" s="43">
        <f>Finan!I28</f>
        <v>8.3299999999999999E-2</v>
      </c>
      <c r="K257" s="43">
        <f>Finan!J28</f>
        <v>8.3299999999999999E-2</v>
      </c>
      <c r="L257" s="43">
        <f>Finan!K28</f>
        <v>8.3299999999999999E-2</v>
      </c>
      <c r="M257" s="43">
        <f>Finan!L28</f>
        <v>8.3299999999999999E-2</v>
      </c>
      <c r="N257" s="43">
        <f>Finan!M28</f>
        <v>8.3299999999999999E-2</v>
      </c>
      <c r="O257" s="43">
        <f>Finan!N28</f>
        <v>8.3299999999999999E-2</v>
      </c>
      <c r="P257" s="57">
        <f t="shared" ref="P257:P258" si="159">SUM(J257:O257)</f>
        <v>0.49979999999999997</v>
      </c>
      <c r="Q257" s="1051">
        <f>Finan!V28</f>
        <v>0.2</v>
      </c>
      <c r="R257" s="1052">
        <f>IF(OR(P258=0,Q257=0),0,(P258/P257*Q257))</f>
        <v>0.2</v>
      </c>
      <c r="S257" s="1018"/>
      <c r="T257" s="1018"/>
      <c r="U257" s="1"/>
    </row>
    <row r="258" spans="1:21" ht="15.75" customHeight="1">
      <c r="A258" s="1018"/>
      <c r="B258" s="1018"/>
      <c r="C258" s="1018"/>
      <c r="D258" s="1018"/>
      <c r="E258" s="1018"/>
      <c r="F258" s="1018"/>
      <c r="G258" s="1018"/>
      <c r="H258" s="1018"/>
      <c r="I258" s="46" t="s">
        <v>69</v>
      </c>
      <c r="J258" s="43">
        <f>Finan!I29</f>
        <v>8.3299999999999999E-2</v>
      </c>
      <c r="K258" s="43">
        <f>Finan!J29</f>
        <v>8.3299999999999999E-2</v>
      </c>
      <c r="L258" s="43">
        <f>Finan!K29</f>
        <v>8.3299999999999999E-2</v>
      </c>
      <c r="M258" s="43">
        <f>Finan!L29</f>
        <v>8.3299999999999999E-2</v>
      </c>
      <c r="N258" s="43">
        <f>Finan!M29</f>
        <v>8.3299999999999999E-2</v>
      </c>
      <c r="O258" s="43">
        <f>Finan!N29</f>
        <v>8.3299999999999999E-2</v>
      </c>
      <c r="P258" s="67">
        <f t="shared" si="159"/>
        <v>0.49979999999999997</v>
      </c>
      <c r="Q258" s="1008"/>
      <c r="R258" s="1008"/>
      <c r="S258" s="1018"/>
      <c r="T258" s="1018"/>
      <c r="U258" s="1"/>
    </row>
    <row r="259" spans="1:21" ht="15.75" customHeight="1">
      <c r="A259" s="1018"/>
      <c r="B259" s="1018"/>
      <c r="C259" s="1008"/>
      <c r="D259" s="1008"/>
      <c r="E259" s="1008"/>
      <c r="F259" s="1008"/>
      <c r="G259" s="1008"/>
      <c r="H259" s="1008"/>
      <c r="I259" s="51" t="s">
        <v>10</v>
      </c>
      <c r="J259" s="52">
        <f t="shared" ref="J259:P259" si="160">IF(OR(J257=0,J258=0),0,J258/J257)</f>
        <v>1</v>
      </c>
      <c r="K259" s="52">
        <f t="shared" si="160"/>
        <v>1</v>
      </c>
      <c r="L259" s="52">
        <f t="shared" si="160"/>
        <v>1</v>
      </c>
      <c r="M259" s="52">
        <f t="shared" si="160"/>
        <v>1</v>
      </c>
      <c r="N259" s="52">
        <f t="shared" si="160"/>
        <v>1</v>
      </c>
      <c r="O259" s="52">
        <f t="shared" si="160"/>
        <v>1</v>
      </c>
      <c r="P259" s="52">
        <f t="shared" si="160"/>
        <v>1</v>
      </c>
      <c r="Q259" s="51"/>
      <c r="R259" s="51"/>
      <c r="S259" s="1018"/>
      <c r="T259" s="1018"/>
      <c r="U259" s="1"/>
    </row>
    <row r="260" spans="1:21" ht="15.75" customHeight="1">
      <c r="A260" s="1018"/>
      <c r="B260" s="1018"/>
      <c r="C260" s="1046">
        <v>79</v>
      </c>
      <c r="D260" s="1046" t="str">
        <f>Finan!A38</f>
        <v>ELABORACIÓN Y PRESENTACIÓN DE LOS ESTADOS FINANCIEROS DEL IGAC</v>
      </c>
      <c r="E260" s="1046" t="str">
        <f>Finan!D38</f>
        <v>Porcentaje</v>
      </c>
      <c r="F260" s="1046">
        <f>Finan!E38</f>
        <v>100</v>
      </c>
      <c r="G260" s="1046" t="str">
        <f>Finan!F38</f>
        <v>Estados financieros publicados en la fecha correspondiente</v>
      </c>
      <c r="H260" s="1046" t="str">
        <f>Finan!G38</f>
        <v>EFICACIA</v>
      </c>
      <c r="I260" s="42" t="s">
        <v>68</v>
      </c>
      <c r="J260" s="43">
        <f>Finan!I38</f>
        <v>4.58E-2</v>
      </c>
      <c r="K260" s="43">
        <f>Finan!J38</f>
        <v>0.1583</v>
      </c>
      <c r="L260" s="43">
        <f>Finan!K38</f>
        <v>4.58E-2</v>
      </c>
      <c r="M260" s="43">
        <f>Finan!L38</f>
        <v>0.1583</v>
      </c>
      <c r="N260" s="43">
        <f>Finan!M38</f>
        <v>4.58E-2</v>
      </c>
      <c r="O260" s="43">
        <f>Finan!N38</f>
        <v>4.58E-2</v>
      </c>
      <c r="P260" s="57">
        <f t="shared" ref="P260:P261" si="161">SUM(J260:O260)</f>
        <v>0.49980000000000002</v>
      </c>
      <c r="Q260" s="1051">
        <f>Finan!V38</f>
        <v>0.15</v>
      </c>
      <c r="R260" s="1052">
        <f>IF(OR(P261=0,Q260=0),0,(P261/P260*Q260))</f>
        <v>0.14996998799519806</v>
      </c>
      <c r="S260" s="1018"/>
      <c r="T260" s="1018"/>
      <c r="U260" s="1"/>
    </row>
    <row r="261" spans="1:21" ht="15.75" customHeight="1">
      <c r="A261" s="1018"/>
      <c r="B261" s="1018"/>
      <c r="C261" s="1018"/>
      <c r="D261" s="1018"/>
      <c r="E261" s="1018"/>
      <c r="F261" s="1018"/>
      <c r="G261" s="1018"/>
      <c r="H261" s="1018"/>
      <c r="I261" s="66" t="s">
        <v>69</v>
      </c>
      <c r="J261" s="47">
        <f>Finan!I39</f>
        <v>0</v>
      </c>
      <c r="K261" s="47">
        <f>Finan!J39</f>
        <v>0</v>
      </c>
      <c r="L261" s="47">
        <f>Finan!K39</f>
        <v>0</v>
      </c>
      <c r="M261" s="47">
        <f>Finan!L39</f>
        <v>0.24989999999999998</v>
      </c>
      <c r="N261" s="47">
        <f>Finan!M39</f>
        <v>0.20399999999999999</v>
      </c>
      <c r="O261" s="47">
        <f>Finan!N39</f>
        <v>4.58E-2</v>
      </c>
      <c r="P261" s="58">
        <f t="shared" si="161"/>
        <v>0.49969999999999998</v>
      </c>
      <c r="Q261" s="1008"/>
      <c r="R261" s="1008"/>
      <c r="S261" s="1018"/>
      <c r="T261" s="1018"/>
      <c r="U261" s="1"/>
    </row>
    <row r="262" spans="1:21" ht="15.75" customHeight="1">
      <c r="A262" s="1018"/>
      <c r="B262" s="1018"/>
      <c r="C262" s="1008"/>
      <c r="D262" s="1008"/>
      <c r="E262" s="1008"/>
      <c r="F262" s="1008"/>
      <c r="G262" s="1008"/>
      <c r="H262" s="1008"/>
      <c r="I262" s="51" t="s">
        <v>10</v>
      </c>
      <c r="J262" s="52">
        <f t="shared" ref="J262:P262" si="162">IF(OR(J260=0,J261=0),0,J261/J260)</f>
        <v>0</v>
      </c>
      <c r="K262" s="52">
        <f t="shared" si="162"/>
        <v>0</v>
      </c>
      <c r="L262" s="52">
        <f t="shared" si="162"/>
        <v>0</v>
      </c>
      <c r="M262" s="52">
        <f t="shared" si="162"/>
        <v>1.5786481364497789</v>
      </c>
      <c r="N262" s="52">
        <f t="shared" si="162"/>
        <v>4.4541484716157198</v>
      </c>
      <c r="O262" s="52">
        <f t="shared" si="162"/>
        <v>1</v>
      </c>
      <c r="P262" s="52">
        <f t="shared" si="162"/>
        <v>0.99979991996798712</v>
      </c>
      <c r="Q262" s="51"/>
      <c r="R262" s="51"/>
      <c r="S262" s="1018"/>
      <c r="T262" s="1018"/>
      <c r="U262" s="1"/>
    </row>
    <row r="263" spans="1:21" ht="15.75" customHeight="1">
      <c r="A263" s="1018"/>
      <c r="B263" s="1018"/>
      <c r="C263" s="1046">
        <v>80</v>
      </c>
      <c r="D263" s="1046" t="str">
        <f>Finan!A52</f>
        <v>MANUALES DE PROCEDIMIENTOS DEL PROCESO GESTIÓN FINANCIERA ACTUALIZADOS</v>
      </c>
      <c r="E263" s="1046" t="str">
        <f>Finan!D52</f>
        <v>Porcentaje</v>
      </c>
      <c r="F263" s="1046">
        <f>Finan!E52</f>
        <v>100</v>
      </c>
      <c r="G263" s="1046" t="str">
        <f>Finan!F52</f>
        <v>Porcentaje de manuales actualizados después de revisión de pertinencia</v>
      </c>
      <c r="H263" s="1046" t="str">
        <f>Finan!G52</f>
        <v>EFICACIA</v>
      </c>
      <c r="I263" s="42" t="s">
        <v>68</v>
      </c>
      <c r="J263" s="43">
        <f>Finan!I52</f>
        <v>0</v>
      </c>
      <c r="K263" s="43">
        <f>Finan!J52</f>
        <v>0</v>
      </c>
      <c r="L263" s="43">
        <f>Finan!K52</f>
        <v>0</v>
      </c>
      <c r="M263" s="43">
        <f>Finan!L52</f>
        <v>0</v>
      </c>
      <c r="N263" s="43">
        <f>Finan!M52</f>
        <v>0.25</v>
      </c>
      <c r="O263" s="43">
        <f>Finan!N52</f>
        <v>0</v>
      </c>
      <c r="P263" s="57">
        <f t="shared" ref="P263:P264" si="163">SUM(J263:O263)</f>
        <v>0.25</v>
      </c>
      <c r="Q263" s="1051">
        <f>Finan!V52</f>
        <v>0.1</v>
      </c>
      <c r="R263" s="1052">
        <f>IF(OR(P264=0,Q263=0),0,(P264/P263*Q263))</f>
        <v>0.1</v>
      </c>
      <c r="S263" s="1018"/>
      <c r="T263" s="1018"/>
      <c r="U263" s="1"/>
    </row>
    <row r="264" spans="1:21" ht="15.75" customHeight="1">
      <c r="A264" s="1018"/>
      <c r="B264" s="1018"/>
      <c r="C264" s="1018"/>
      <c r="D264" s="1018"/>
      <c r="E264" s="1018"/>
      <c r="F264" s="1018"/>
      <c r="G264" s="1018"/>
      <c r="H264" s="1018"/>
      <c r="I264" s="66" t="s">
        <v>69</v>
      </c>
      <c r="J264" s="47">
        <f>Finan!I53</f>
        <v>0</v>
      </c>
      <c r="K264" s="47">
        <f>Finan!J53</f>
        <v>0</v>
      </c>
      <c r="L264" s="47">
        <f>Finan!K53</f>
        <v>0</v>
      </c>
      <c r="M264" s="47">
        <f>Finan!L53</f>
        <v>0</v>
      </c>
      <c r="N264" s="47">
        <f>Finan!M53</f>
        <v>0.25</v>
      </c>
      <c r="O264" s="47">
        <f>Finan!N53</f>
        <v>0</v>
      </c>
      <c r="P264" s="58">
        <f t="shared" si="163"/>
        <v>0.25</v>
      </c>
      <c r="Q264" s="1008"/>
      <c r="R264" s="1008"/>
      <c r="S264" s="1018"/>
      <c r="T264" s="1018"/>
      <c r="U264" s="1"/>
    </row>
    <row r="265" spans="1:21" ht="15.75" customHeight="1">
      <c r="A265" s="1018"/>
      <c r="B265" s="1018"/>
      <c r="C265" s="1008"/>
      <c r="D265" s="1008"/>
      <c r="E265" s="1008"/>
      <c r="F265" s="1008"/>
      <c r="G265" s="1008"/>
      <c r="H265" s="1008"/>
      <c r="I265" s="51" t="s">
        <v>10</v>
      </c>
      <c r="J265" s="52">
        <f t="shared" ref="J265:P265" si="164">IF(OR(J263=0,J264=0),0,J264/J263)</f>
        <v>0</v>
      </c>
      <c r="K265" s="52">
        <f t="shared" si="164"/>
        <v>0</v>
      </c>
      <c r="L265" s="52">
        <f t="shared" si="164"/>
        <v>0</v>
      </c>
      <c r="M265" s="52">
        <f t="shared" si="164"/>
        <v>0</v>
      </c>
      <c r="N265" s="52">
        <f t="shared" si="164"/>
        <v>1</v>
      </c>
      <c r="O265" s="52">
        <f t="shared" si="164"/>
        <v>0</v>
      </c>
      <c r="P265" s="52">
        <f t="shared" si="164"/>
        <v>1</v>
      </c>
      <c r="Q265" s="51"/>
      <c r="R265" s="51"/>
      <c r="S265" s="1018"/>
      <c r="T265" s="1018"/>
      <c r="U265" s="1"/>
    </row>
    <row r="266" spans="1:21" ht="15.75" customHeight="1">
      <c r="A266" s="1018"/>
      <c r="B266" s="1018"/>
      <c r="C266" s="1046">
        <v>81</v>
      </c>
      <c r="D266" s="1046" t="str">
        <f>Finan!A60</f>
        <v>TOTAL DE PAGOS REALIZADOS PARA CUMPLIR CON LAS OBLIGACIONES RECIBIDAS</v>
      </c>
      <c r="E266" s="1046" t="str">
        <f>Finan!D60</f>
        <v>Porcentaje</v>
      </c>
      <c r="F266" s="1046">
        <f>Finan!E60</f>
        <v>100</v>
      </c>
      <c r="G266" s="1046" t="str">
        <f>Finan!F60</f>
        <v>Porcentaje de pago de obligaciones recibidas</v>
      </c>
      <c r="H266" s="1046" t="str">
        <f>Finan!G60</f>
        <v>EFICACIA</v>
      </c>
      <c r="I266" s="42" t="s">
        <v>68</v>
      </c>
      <c r="J266" s="43">
        <f>Finan!I60</f>
        <v>8.3299999999999999E-2</v>
      </c>
      <c r="K266" s="43">
        <f>Finan!J60</f>
        <v>8.3299999999999999E-2</v>
      </c>
      <c r="L266" s="43">
        <f>Finan!K60</f>
        <v>8.3299999999999999E-2</v>
      </c>
      <c r="M266" s="43">
        <f>Finan!L60</f>
        <v>8.3299999999999999E-2</v>
      </c>
      <c r="N266" s="43">
        <f>Finan!M60</f>
        <v>8.3299999999999999E-2</v>
      </c>
      <c r="O266" s="43">
        <f>Finan!N60</f>
        <v>8.3299999999999999E-2</v>
      </c>
      <c r="P266" s="57">
        <f t="shared" ref="P266:P267" si="165">SUM(J266:O266)</f>
        <v>0.49979999999999997</v>
      </c>
      <c r="Q266" s="1051">
        <f>Finan!V60</f>
        <v>0.15</v>
      </c>
      <c r="R266" s="1052">
        <f>IF(OR(P267=0,Q266=0),0,(P267/P266*Q266))</f>
        <v>0.15</v>
      </c>
      <c r="S266" s="1018"/>
      <c r="T266" s="1018"/>
      <c r="U266" s="1"/>
    </row>
    <row r="267" spans="1:21" ht="15.75" customHeight="1">
      <c r="A267" s="1018"/>
      <c r="B267" s="1018"/>
      <c r="C267" s="1018"/>
      <c r="D267" s="1018"/>
      <c r="E267" s="1018"/>
      <c r="F267" s="1018"/>
      <c r="G267" s="1018"/>
      <c r="H267" s="1018"/>
      <c r="I267" s="66" t="s">
        <v>69</v>
      </c>
      <c r="J267" s="47">
        <f>Finan!I61</f>
        <v>8.3299999999999999E-2</v>
      </c>
      <c r="K267" s="47">
        <f>Finan!J61</f>
        <v>8.3299999999999999E-2</v>
      </c>
      <c r="L267" s="47">
        <f>Finan!K61</f>
        <v>8.3299999999999999E-2</v>
      </c>
      <c r="M267" s="47">
        <f>Finan!L61</f>
        <v>8.3299999999999999E-2</v>
      </c>
      <c r="N267" s="47">
        <f>Finan!M61</f>
        <v>8.3299999999999999E-2</v>
      </c>
      <c r="O267" s="47">
        <f>Finan!N61</f>
        <v>8.3299999999999999E-2</v>
      </c>
      <c r="P267" s="58">
        <f t="shared" si="165"/>
        <v>0.49979999999999997</v>
      </c>
      <c r="Q267" s="1008"/>
      <c r="R267" s="1008"/>
      <c r="S267" s="1018"/>
      <c r="T267" s="1018"/>
      <c r="U267" s="1"/>
    </row>
    <row r="268" spans="1:21" ht="15.75" customHeight="1">
      <c r="A268" s="1008"/>
      <c r="B268" s="1008"/>
      <c r="C268" s="1008"/>
      <c r="D268" s="1008"/>
      <c r="E268" s="1008"/>
      <c r="F268" s="1008"/>
      <c r="G268" s="1008"/>
      <c r="H268" s="1008"/>
      <c r="I268" s="51" t="s">
        <v>10</v>
      </c>
      <c r="J268" s="52">
        <f t="shared" ref="J268:P268" si="166">IF(OR(J266=0,J267=0),0,J267/J266)</f>
        <v>1</v>
      </c>
      <c r="K268" s="52">
        <f t="shared" si="166"/>
        <v>1</v>
      </c>
      <c r="L268" s="52">
        <f t="shared" si="166"/>
        <v>1</v>
      </c>
      <c r="M268" s="52">
        <f t="shared" si="166"/>
        <v>1</v>
      </c>
      <c r="N268" s="52">
        <f t="shared" si="166"/>
        <v>1</v>
      </c>
      <c r="O268" s="52">
        <f t="shared" si="166"/>
        <v>1</v>
      </c>
      <c r="P268" s="52">
        <f t="shared" si="166"/>
        <v>1</v>
      </c>
      <c r="Q268" s="51"/>
      <c r="R268" s="51"/>
      <c r="S268" s="1008"/>
      <c r="T268" s="1008"/>
      <c r="U268" s="1"/>
    </row>
    <row r="269" spans="1:21" ht="21.75" customHeight="1">
      <c r="A269" s="35" t="s">
        <v>1</v>
      </c>
      <c r="B269" s="36" t="s">
        <v>52</v>
      </c>
      <c r="C269" s="35"/>
      <c r="D269" s="35" t="s">
        <v>2</v>
      </c>
      <c r="E269" s="35" t="s">
        <v>3</v>
      </c>
      <c r="F269" s="35" t="s">
        <v>4</v>
      </c>
      <c r="G269" s="35" t="s">
        <v>5</v>
      </c>
      <c r="H269" s="37" t="s">
        <v>6</v>
      </c>
      <c r="I269" s="35" t="s">
        <v>53</v>
      </c>
      <c r="J269" s="35" t="s">
        <v>54</v>
      </c>
      <c r="K269" s="35" t="s">
        <v>55</v>
      </c>
      <c r="L269" s="35" t="s">
        <v>56</v>
      </c>
      <c r="M269" s="35" t="s">
        <v>57</v>
      </c>
      <c r="N269" s="35" t="s">
        <v>58</v>
      </c>
      <c r="O269" s="35" t="s">
        <v>59</v>
      </c>
      <c r="P269" s="35" t="s">
        <v>66</v>
      </c>
      <c r="Q269" s="38" t="s">
        <v>52</v>
      </c>
      <c r="R269" s="39" t="s">
        <v>44</v>
      </c>
      <c r="S269" s="40" t="s">
        <v>45</v>
      </c>
      <c r="T269" s="41" t="s">
        <v>67</v>
      </c>
      <c r="U269" s="1"/>
    </row>
    <row r="270" spans="1:21" ht="15.75" customHeight="1">
      <c r="A270" s="1062" t="str">
        <f>Document!D4</f>
        <v>GESTIÓN DOCUMENTAL</v>
      </c>
      <c r="B270" s="1063">
        <f>Document!W4</f>
        <v>4.4900000000000002E-2</v>
      </c>
      <c r="C270" s="1046">
        <v>82</v>
      </c>
      <c r="D270" s="1046" t="str">
        <f>Document!A12</f>
        <v>Sistema de Gestión Documental Implementado</v>
      </c>
      <c r="E270" s="1046" t="str">
        <f>Document!D12</f>
        <v>Porcentaje</v>
      </c>
      <c r="F270" s="1047">
        <f>Document!E12</f>
        <v>1</v>
      </c>
      <c r="G270" s="1046" t="str">
        <f>Document!F12</f>
        <v>% de avance en la implementación del Servicio de Gestión Documental</v>
      </c>
      <c r="H270" s="1046" t="str">
        <f>Document!G12</f>
        <v>EFICACIA</v>
      </c>
      <c r="I270" s="42" t="s">
        <v>68</v>
      </c>
      <c r="J270" s="43">
        <f>Document!I12</f>
        <v>0</v>
      </c>
      <c r="K270" s="43">
        <f>Document!J12</f>
        <v>0</v>
      </c>
      <c r="L270" s="43">
        <f>Document!K12</f>
        <v>0.13500000000000001</v>
      </c>
      <c r="M270" s="43">
        <f>Document!L12</f>
        <v>0.16000000000000003</v>
      </c>
      <c r="N270" s="43">
        <f>Document!M12</f>
        <v>0.16000000000000003</v>
      </c>
      <c r="O270" s="43">
        <f>Document!N12</f>
        <v>0.08</v>
      </c>
      <c r="P270" s="57">
        <f t="shared" ref="P270:P271" si="167">SUM(J270:O270)</f>
        <v>0.53500000000000003</v>
      </c>
      <c r="Q270" s="1051">
        <f>Document!V12</f>
        <v>0.6</v>
      </c>
      <c r="R270" s="1052">
        <f>IF(OR(P271=0,Q270=0),0,(P271/P270*Q270))</f>
        <v>0.59359145527369828</v>
      </c>
      <c r="S270" s="1057">
        <f>R270+R273</f>
        <v>0.93751668891855799</v>
      </c>
      <c r="T270" s="1056">
        <f>S270*B270</f>
        <v>4.2094499332443254E-2</v>
      </c>
      <c r="U270" s="1"/>
    </row>
    <row r="271" spans="1:21" ht="15.75" customHeight="1">
      <c r="A271" s="1018"/>
      <c r="B271" s="1018"/>
      <c r="C271" s="1018"/>
      <c r="D271" s="1018"/>
      <c r="E271" s="1018"/>
      <c r="F271" s="1018"/>
      <c r="G271" s="1018"/>
      <c r="H271" s="1018"/>
      <c r="I271" s="66" t="s">
        <v>69</v>
      </c>
      <c r="J271" s="47">
        <f>Document!I13</f>
        <v>0</v>
      </c>
      <c r="K271" s="47">
        <f>Document!J13</f>
        <v>0</v>
      </c>
      <c r="L271" s="47">
        <f>Document!K13</f>
        <v>0.13500000000000001</v>
      </c>
      <c r="M271" s="47">
        <f>Document!L13</f>
        <v>0.16000000000000003</v>
      </c>
      <c r="N271" s="47">
        <f>Document!M13</f>
        <v>0.16000000000000003</v>
      </c>
      <c r="O271" s="47">
        <f>Document!N13</f>
        <v>7.4285714285714288E-2</v>
      </c>
      <c r="P271" s="58">
        <f t="shared" si="167"/>
        <v>0.52928571428571436</v>
      </c>
      <c r="Q271" s="1008"/>
      <c r="R271" s="1008"/>
      <c r="S271" s="1018"/>
      <c r="T271" s="1018"/>
      <c r="U271" s="1"/>
    </row>
    <row r="272" spans="1:21" ht="15.75" customHeight="1">
      <c r="A272" s="1018"/>
      <c r="B272" s="1018"/>
      <c r="C272" s="1008"/>
      <c r="D272" s="1018"/>
      <c r="E272" s="1008"/>
      <c r="F272" s="1008"/>
      <c r="G272" s="1008"/>
      <c r="H272" s="1008"/>
      <c r="I272" s="51" t="s">
        <v>10</v>
      </c>
      <c r="J272" s="52">
        <f t="shared" ref="J272:P272" si="168">IF(OR(J270=0,J271=0),0,J271/J270)</f>
        <v>0</v>
      </c>
      <c r="K272" s="52">
        <f t="shared" si="168"/>
        <v>0</v>
      </c>
      <c r="L272" s="52">
        <f t="shared" si="168"/>
        <v>1</v>
      </c>
      <c r="M272" s="52">
        <f t="shared" si="168"/>
        <v>1</v>
      </c>
      <c r="N272" s="52">
        <f t="shared" si="168"/>
        <v>1</v>
      </c>
      <c r="O272" s="52">
        <f t="shared" si="168"/>
        <v>0.9285714285714286</v>
      </c>
      <c r="P272" s="52">
        <f t="shared" si="168"/>
        <v>0.98931909212283053</v>
      </c>
      <c r="Q272" s="51"/>
      <c r="R272" s="51"/>
      <c r="S272" s="1018"/>
      <c r="T272" s="1018"/>
      <c r="U272" s="1"/>
    </row>
    <row r="273" spans="1:21" ht="15.75" customHeight="1">
      <c r="A273" s="1018"/>
      <c r="B273" s="1018"/>
      <c r="C273" s="1046">
        <v>83</v>
      </c>
      <c r="D273" s="1018"/>
      <c r="E273" s="1046" t="str">
        <f>Document!D36</f>
        <v>porcentaje</v>
      </c>
      <c r="F273" s="1047">
        <f>Document!E36</f>
        <v>1</v>
      </c>
      <c r="G273" s="1046" t="str">
        <f>Document!F36</f>
        <v>% de avance en la implementación del Sistema de Información</v>
      </c>
      <c r="H273" s="1046" t="str">
        <f>Document!G36</f>
        <v>EFICACIA</v>
      </c>
      <c r="I273" s="42" t="s">
        <v>68</v>
      </c>
      <c r="J273" s="43">
        <f>Document!I36</f>
        <v>0</v>
      </c>
      <c r="K273" s="43">
        <f>Document!J36</f>
        <v>0.08</v>
      </c>
      <c r="L273" s="43">
        <f>Document!K36</f>
        <v>0.11</v>
      </c>
      <c r="M273" s="43">
        <f>Document!L36</f>
        <v>0.1575</v>
      </c>
      <c r="N273" s="43">
        <f>Document!M36</f>
        <v>0.1575</v>
      </c>
      <c r="O273" s="43">
        <f>Document!N36</f>
        <v>0.03</v>
      </c>
      <c r="P273" s="57">
        <f t="shared" ref="P273:P274" si="169">SUM(J273:O273)</f>
        <v>0.53500000000000003</v>
      </c>
      <c r="Q273" s="1051">
        <f>Document!V36</f>
        <v>0.4</v>
      </c>
      <c r="R273" s="1052">
        <f>IF(OR(P274=0,Q273=0),0,(P274/P273*Q273))</f>
        <v>0.34392523364485977</v>
      </c>
      <c r="S273" s="1018"/>
      <c r="T273" s="1018"/>
      <c r="U273" s="1"/>
    </row>
    <row r="274" spans="1:21" ht="15.75" customHeight="1">
      <c r="A274" s="1018"/>
      <c r="B274" s="1018"/>
      <c r="C274" s="1018"/>
      <c r="D274" s="1018"/>
      <c r="E274" s="1018"/>
      <c r="F274" s="1018"/>
      <c r="G274" s="1018"/>
      <c r="H274" s="1018"/>
      <c r="I274" s="66" t="s">
        <v>69</v>
      </c>
      <c r="J274" s="47">
        <f>Document!I37</f>
        <v>0</v>
      </c>
      <c r="K274" s="47">
        <f>Document!J37</f>
        <v>0.05</v>
      </c>
      <c r="L274" s="47">
        <f>Document!K37</f>
        <v>0.08</v>
      </c>
      <c r="M274" s="47">
        <f>Document!L37</f>
        <v>0.12</v>
      </c>
      <c r="N274" s="47">
        <f>Document!M37</f>
        <v>0.12</v>
      </c>
      <c r="O274" s="47">
        <f>Document!N37</f>
        <v>0.09</v>
      </c>
      <c r="P274" s="58">
        <f t="shared" si="169"/>
        <v>0.45999999999999996</v>
      </c>
      <c r="Q274" s="1008"/>
      <c r="R274" s="1008"/>
      <c r="S274" s="1018"/>
      <c r="T274" s="1018"/>
      <c r="U274" s="1"/>
    </row>
    <row r="275" spans="1:21" ht="15.75" customHeight="1">
      <c r="A275" s="1008"/>
      <c r="B275" s="1008"/>
      <c r="C275" s="1008"/>
      <c r="D275" s="1008"/>
      <c r="E275" s="1008"/>
      <c r="F275" s="1008"/>
      <c r="G275" s="1008"/>
      <c r="H275" s="1008"/>
      <c r="I275" s="51" t="s">
        <v>10</v>
      </c>
      <c r="J275" s="52">
        <f t="shared" ref="J275:P275" si="170">IF(OR(J273=0,J274=0),0,J274/J273)</f>
        <v>0</v>
      </c>
      <c r="K275" s="52">
        <f t="shared" si="170"/>
        <v>0.625</v>
      </c>
      <c r="L275" s="52">
        <f t="shared" si="170"/>
        <v>0.72727272727272729</v>
      </c>
      <c r="M275" s="52">
        <f t="shared" si="170"/>
        <v>0.76190476190476186</v>
      </c>
      <c r="N275" s="52">
        <f t="shared" si="170"/>
        <v>0.76190476190476186</v>
      </c>
      <c r="O275" s="52">
        <f t="shared" si="170"/>
        <v>3</v>
      </c>
      <c r="P275" s="52">
        <f t="shared" si="170"/>
        <v>0.85981308411214941</v>
      </c>
      <c r="Q275" s="51"/>
      <c r="R275" s="51"/>
      <c r="S275" s="1008"/>
      <c r="T275" s="1008"/>
      <c r="U275" s="1"/>
    </row>
    <row r="276" spans="1:21" ht="21.75" customHeight="1">
      <c r="A276" s="35" t="s">
        <v>1</v>
      </c>
      <c r="B276" s="36" t="s">
        <v>52</v>
      </c>
      <c r="C276" s="35"/>
      <c r="D276" s="35" t="s">
        <v>2</v>
      </c>
      <c r="E276" s="35" t="s">
        <v>3</v>
      </c>
      <c r="F276" s="35" t="s">
        <v>4</v>
      </c>
      <c r="G276" s="35" t="s">
        <v>5</v>
      </c>
      <c r="H276" s="37" t="s">
        <v>6</v>
      </c>
      <c r="I276" s="35" t="s">
        <v>53</v>
      </c>
      <c r="J276" s="35" t="s">
        <v>54</v>
      </c>
      <c r="K276" s="35" t="s">
        <v>55</v>
      </c>
      <c r="L276" s="35" t="s">
        <v>56</v>
      </c>
      <c r="M276" s="35" t="s">
        <v>57</v>
      </c>
      <c r="N276" s="35" t="s">
        <v>58</v>
      </c>
      <c r="O276" s="35" t="s">
        <v>59</v>
      </c>
      <c r="P276" s="35" t="s">
        <v>66</v>
      </c>
      <c r="Q276" s="38" t="s">
        <v>52</v>
      </c>
      <c r="R276" s="39" t="s">
        <v>44</v>
      </c>
      <c r="S276" s="40" t="s">
        <v>45</v>
      </c>
      <c r="T276" s="41" t="s">
        <v>67</v>
      </c>
      <c r="U276" s="1"/>
    </row>
    <row r="277" spans="1:21" ht="15.75" customHeight="1">
      <c r="A277" s="1062" t="str">
        <f>Administ!D4</f>
        <v>GESTIÓN DE SERVICIOS ADMINISTRATIVOS</v>
      </c>
      <c r="B277" s="1063">
        <f>Administ!W4</f>
        <v>3.6799999999999999E-2</v>
      </c>
      <c r="C277" s="1046">
        <v>84</v>
      </c>
      <c r="D277" s="1046" t="str">
        <f>+Administ!A12</f>
        <v>Sistema de Gestión Ambiental mantenido bajo la NTC ISO 14001, versión 2015.</v>
      </c>
      <c r="E277" s="1046" t="str">
        <f>+Administ!D12</f>
        <v>Porcentaje</v>
      </c>
      <c r="F277" s="1046">
        <f>+Administ!E12</f>
        <v>80</v>
      </c>
      <c r="G277" s="1046" t="str">
        <f>+Administ!F12</f>
        <v>Apropiación de conocimientos del SGA</v>
      </c>
      <c r="H277" s="1046" t="str">
        <f>+Administ!G12</f>
        <v>EFECTIVIDAD</v>
      </c>
      <c r="I277" s="42" t="s">
        <v>68</v>
      </c>
      <c r="J277" s="59">
        <f>+Administ!I12</f>
        <v>0</v>
      </c>
      <c r="K277" s="59">
        <f>+Administ!J12</f>
        <v>0</v>
      </c>
      <c r="L277" s="59">
        <f>+Administ!K12</f>
        <v>0</v>
      </c>
      <c r="M277" s="59">
        <f>+Administ!L12</f>
        <v>0</v>
      </c>
      <c r="N277" s="59">
        <f>+Administ!M12</f>
        <v>40</v>
      </c>
      <c r="O277" s="59">
        <f>+Administ!N12</f>
        <v>0</v>
      </c>
      <c r="P277" s="60">
        <f t="shared" ref="P277:P278" si="171">SUM(J277:O277)</f>
        <v>40</v>
      </c>
      <c r="Q277" s="1051">
        <f>+Administ!V12</f>
        <v>0.03</v>
      </c>
      <c r="R277" s="1052">
        <f>IF(OR(P278=0,Q277=0),0,(P278/P277*Q277))</f>
        <v>0</v>
      </c>
      <c r="S277" s="1054">
        <f>SUM(R277:R306)</f>
        <v>0.80894833438994862</v>
      </c>
      <c r="T277" s="1055">
        <f>S277*B277</f>
        <v>2.9769298705550108E-2</v>
      </c>
      <c r="U277" s="1"/>
    </row>
    <row r="278" spans="1:21" ht="15.75" customHeight="1">
      <c r="A278" s="1018"/>
      <c r="B278" s="1018"/>
      <c r="C278" s="1018"/>
      <c r="D278" s="1018"/>
      <c r="E278" s="1018"/>
      <c r="F278" s="1018"/>
      <c r="G278" s="1018"/>
      <c r="H278" s="1018"/>
      <c r="I278" s="66" t="s">
        <v>69</v>
      </c>
      <c r="J278" s="61">
        <f>+Administ!I13</f>
        <v>0</v>
      </c>
      <c r="K278" s="61">
        <f>+Administ!J13</f>
        <v>0</v>
      </c>
      <c r="L278" s="61">
        <f>+Administ!K13</f>
        <v>0</v>
      </c>
      <c r="M278" s="61">
        <f>+Administ!L13</f>
        <v>0</v>
      </c>
      <c r="N278" s="61">
        <f>+Administ!M13</f>
        <v>0</v>
      </c>
      <c r="O278" s="61">
        <f>+Administ!N13</f>
        <v>0</v>
      </c>
      <c r="P278" s="62">
        <f t="shared" si="171"/>
        <v>0</v>
      </c>
      <c r="Q278" s="1008"/>
      <c r="R278" s="1008"/>
      <c r="S278" s="1018"/>
      <c r="T278" s="1018"/>
      <c r="U278" s="1"/>
    </row>
    <row r="279" spans="1:21" ht="15.75" customHeight="1">
      <c r="A279" s="1018"/>
      <c r="B279" s="1018"/>
      <c r="C279" s="1008"/>
      <c r="D279" s="1018"/>
      <c r="E279" s="1008"/>
      <c r="F279" s="1008"/>
      <c r="G279" s="1008"/>
      <c r="H279" s="1008"/>
      <c r="I279" s="51" t="s">
        <v>10</v>
      </c>
      <c r="J279" s="52">
        <f t="shared" ref="J279:P279" si="172">IF(OR(J277=0,J278=0),0,J278/J277)</f>
        <v>0</v>
      </c>
      <c r="K279" s="52">
        <f t="shared" si="172"/>
        <v>0</v>
      </c>
      <c r="L279" s="52">
        <f t="shared" si="172"/>
        <v>0</v>
      </c>
      <c r="M279" s="52">
        <f t="shared" si="172"/>
        <v>0</v>
      </c>
      <c r="N279" s="52">
        <f t="shared" si="172"/>
        <v>0</v>
      </c>
      <c r="O279" s="52">
        <f t="shared" si="172"/>
        <v>0</v>
      </c>
      <c r="P279" s="52">
        <f t="shared" si="172"/>
        <v>0</v>
      </c>
      <c r="Q279" s="51"/>
      <c r="R279" s="51"/>
      <c r="S279" s="1018"/>
      <c r="T279" s="1018"/>
      <c r="U279" s="1"/>
    </row>
    <row r="280" spans="1:21" ht="15.75" customHeight="1">
      <c r="A280" s="1018"/>
      <c r="B280" s="1018"/>
      <c r="C280" s="1046">
        <v>85</v>
      </c>
      <c r="D280" s="1018"/>
      <c r="E280" s="1046" t="str">
        <f>+Administ!D14</f>
        <v>Porcentaje</v>
      </c>
      <c r="F280" s="1046">
        <f>+Administ!E14</f>
        <v>100</v>
      </c>
      <c r="G280" s="1046" t="str">
        <f>+Administ!F14</f>
        <v>Cumplimiento de normatividad ambiental</v>
      </c>
      <c r="H280" s="1046" t="str">
        <f>+Administ!G14</f>
        <v>EFECTIVIDAD</v>
      </c>
      <c r="I280" s="42" t="s">
        <v>68</v>
      </c>
      <c r="J280" s="43">
        <f>+Administ!I14</f>
        <v>0</v>
      </c>
      <c r="K280" s="43">
        <f>+Administ!J14</f>
        <v>0</v>
      </c>
      <c r="L280" s="43">
        <f>+Administ!K14</f>
        <v>0</v>
      </c>
      <c r="M280" s="43">
        <f>+Administ!L14</f>
        <v>0</v>
      </c>
      <c r="N280" s="43">
        <f>+Administ!M14</f>
        <v>0.5</v>
      </c>
      <c r="O280" s="43">
        <f>+Administ!N14</f>
        <v>0</v>
      </c>
      <c r="P280" s="57">
        <f t="shared" ref="P280:P281" si="173">SUM(J280:O280)</f>
        <v>0.5</v>
      </c>
      <c r="Q280" s="1051">
        <f>+Administ!V14</f>
        <v>0.04</v>
      </c>
      <c r="R280" s="1052">
        <f>IF(OR(P281=0,Q280=0),0,(P281/P280*Q280))</f>
        <v>3.8399999999999997E-2</v>
      </c>
      <c r="S280" s="1018"/>
      <c r="T280" s="1018"/>
      <c r="U280" s="1"/>
    </row>
    <row r="281" spans="1:21" ht="15.75" customHeight="1">
      <c r="A281" s="1018"/>
      <c r="B281" s="1018"/>
      <c r="C281" s="1018"/>
      <c r="D281" s="1018"/>
      <c r="E281" s="1018"/>
      <c r="F281" s="1018"/>
      <c r="G281" s="1018"/>
      <c r="H281" s="1018"/>
      <c r="I281" s="66" t="s">
        <v>69</v>
      </c>
      <c r="J281" s="47">
        <f>+Administ!I15</f>
        <v>0</v>
      </c>
      <c r="K281" s="47">
        <f>+Administ!J15</f>
        <v>0</v>
      </c>
      <c r="L281" s="47">
        <f>+Administ!K15</f>
        <v>0</v>
      </c>
      <c r="M281" s="47">
        <f>+Administ!L15</f>
        <v>0</v>
      </c>
      <c r="N281" s="47">
        <f>+Administ!M15</f>
        <v>0.48</v>
      </c>
      <c r="O281" s="47">
        <f>+Administ!N15</f>
        <v>0</v>
      </c>
      <c r="P281" s="58">
        <f t="shared" si="173"/>
        <v>0.48</v>
      </c>
      <c r="Q281" s="1008"/>
      <c r="R281" s="1008"/>
      <c r="S281" s="1018"/>
      <c r="T281" s="1018"/>
      <c r="U281" s="1"/>
    </row>
    <row r="282" spans="1:21" ht="15.75" customHeight="1">
      <c r="A282" s="1018"/>
      <c r="B282" s="1018"/>
      <c r="C282" s="1008"/>
      <c r="D282" s="1018"/>
      <c r="E282" s="1008"/>
      <c r="F282" s="1008"/>
      <c r="G282" s="1008"/>
      <c r="H282" s="1008"/>
      <c r="I282" s="51" t="s">
        <v>10</v>
      </c>
      <c r="J282" s="52">
        <f t="shared" ref="J282:P282" si="174">IF(OR(J280=0,J281=0),0,J281/J280)</f>
        <v>0</v>
      </c>
      <c r="K282" s="52">
        <f t="shared" si="174"/>
        <v>0</v>
      </c>
      <c r="L282" s="52">
        <f t="shared" si="174"/>
        <v>0</v>
      </c>
      <c r="M282" s="52">
        <f t="shared" si="174"/>
        <v>0</v>
      </c>
      <c r="N282" s="52">
        <f t="shared" si="174"/>
        <v>0.96</v>
      </c>
      <c r="O282" s="52">
        <f t="shared" si="174"/>
        <v>0</v>
      </c>
      <c r="P282" s="52">
        <f t="shared" si="174"/>
        <v>0.96</v>
      </c>
      <c r="Q282" s="51"/>
      <c r="R282" s="51"/>
      <c r="S282" s="1018"/>
      <c r="T282" s="1018"/>
      <c r="U282" s="1"/>
    </row>
    <row r="283" spans="1:21" ht="15.75" customHeight="1">
      <c r="A283" s="1018"/>
      <c r="B283" s="1018"/>
      <c r="C283" s="1046">
        <v>86</v>
      </c>
      <c r="D283" s="1018"/>
      <c r="E283" s="1046" t="str">
        <f>+Administ!D16</f>
        <v>Porcentaje</v>
      </c>
      <c r="F283" s="1046">
        <f>+Administ!E16</f>
        <v>100</v>
      </c>
      <c r="G283" s="1046" t="str">
        <f>+Administ!F16</f>
        <v>Porcentaje de cumplimiento gestión RESPEL</v>
      </c>
      <c r="H283" s="1046" t="str">
        <f>+Administ!G16</f>
        <v>EFECTIVIDAD</v>
      </c>
      <c r="I283" s="42" t="s">
        <v>68</v>
      </c>
      <c r="J283" s="43">
        <f>+Administ!I16</f>
        <v>0</v>
      </c>
      <c r="K283" s="43">
        <f>+Administ!J16</f>
        <v>0</v>
      </c>
      <c r="L283" s="43">
        <f>+Administ!K16</f>
        <v>0</v>
      </c>
      <c r="M283" s="43">
        <f>+Administ!L16</f>
        <v>0</v>
      </c>
      <c r="N283" s="43">
        <f>+Administ!M16</f>
        <v>0.5</v>
      </c>
      <c r="O283" s="43">
        <f>+Administ!N16</f>
        <v>0</v>
      </c>
      <c r="P283" s="57">
        <f t="shared" ref="P283:P284" si="175">SUM(J283:O283)</f>
        <v>0.5</v>
      </c>
      <c r="Q283" s="1051">
        <f>+Administ!V16</f>
        <v>0.03</v>
      </c>
      <c r="R283" s="1052">
        <f>IF(OR(P284=0,Q283=0),0,(P284/P283*Q283))</f>
        <v>0</v>
      </c>
      <c r="S283" s="1018"/>
      <c r="T283" s="1018"/>
      <c r="U283" s="1"/>
    </row>
    <row r="284" spans="1:21" ht="15.75" customHeight="1">
      <c r="A284" s="1018"/>
      <c r="B284" s="1018"/>
      <c r="C284" s="1018"/>
      <c r="D284" s="1018"/>
      <c r="E284" s="1018"/>
      <c r="F284" s="1018"/>
      <c r="G284" s="1018"/>
      <c r="H284" s="1018"/>
      <c r="I284" s="66" t="s">
        <v>69</v>
      </c>
      <c r="J284" s="47">
        <f>+Administ!I17</f>
        <v>0</v>
      </c>
      <c r="K284" s="47">
        <f>+Administ!J17</f>
        <v>0</v>
      </c>
      <c r="L284" s="47">
        <f>+Administ!K17</f>
        <v>0</v>
      </c>
      <c r="M284" s="47">
        <f>+Administ!L17</f>
        <v>0</v>
      </c>
      <c r="N284" s="47">
        <f>+Administ!M17</f>
        <v>0</v>
      </c>
      <c r="O284" s="47">
        <f>+Administ!N17</f>
        <v>0</v>
      </c>
      <c r="P284" s="58">
        <f t="shared" si="175"/>
        <v>0</v>
      </c>
      <c r="Q284" s="1008"/>
      <c r="R284" s="1008"/>
      <c r="S284" s="1018"/>
      <c r="T284" s="1018"/>
      <c r="U284" s="1"/>
    </row>
    <row r="285" spans="1:21" ht="15.75" customHeight="1">
      <c r="A285" s="1018"/>
      <c r="B285" s="1018"/>
      <c r="C285" s="1008"/>
      <c r="D285" s="1018"/>
      <c r="E285" s="1008"/>
      <c r="F285" s="1008"/>
      <c r="G285" s="1008"/>
      <c r="H285" s="1008"/>
      <c r="I285" s="51" t="s">
        <v>10</v>
      </c>
      <c r="J285" s="52">
        <f t="shared" ref="J285:P285" si="176">IF(OR(J283=0,J284=0),0,J284/J283)</f>
        <v>0</v>
      </c>
      <c r="K285" s="52">
        <f t="shared" si="176"/>
        <v>0</v>
      </c>
      <c r="L285" s="52">
        <f t="shared" si="176"/>
        <v>0</v>
      </c>
      <c r="M285" s="52">
        <f t="shared" si="176"/>
        <v>0</v>
      </c>
      <c r="N285" s="52">
        <f t="shared" si="176"/>
        <v>0</v>
      </c>
      <c r="O285" s="52">
        <f t="shared" si="176"/>
        <v>0</v>
      </c>
      <c r="P285" s="52">
        <f t="shared" si="176"/>
        <v>0</v>
      </c>
      <c r="Q285" s="51"/>
      <c r="R285" s="51"/>
      <c r="S285" s="1018"/>
      <c r="T285" s="1018"/>
      <c r="U285" s="1"/>
    </row>
    <row r="286" spans="1:21" ht="15.75" customHeight="1">
      <c r="A286" s="1018"/>
      <c r="B286" s="1018"/>
      <c r="C286" s="1046">
        <v>87</v>
      </c>
      <c r="D286" s="1018"/>
      <c r="E286" s="1046" t="str">
        <f>+Administ!D18</f>
        <v>Porcentaje</v>
      </c>
      <c r="F286" s="1046">
        <f>+Administ!E18</f>
        <v>100</v>
      </c>
      <c r="G286" s="1046" t="str">
        <f>+Administ!F18</f>
        <v>Seguimiento al Sistema de Gestión Ambiental a nivel nacional</v>
      </c>
      <c r="H286" s="1046" t="str">
        <f>+Administ!G18</f>
        <v>EFICACIA</v>
      </c>
      <c r="I286" s="42" t="s">
        <v>68</v>
      </c>
      <c r="J286" s="43">
        <f>+Administ!I18</f>
        <v>1.8E-3</v>
      </c>
      <c r="K286" s="43">
        <f>+Administ!J18</f>
        <v>2.8799999999999999E-2</v>
      </c>
      <c r="L286" s="43">
        <f>+Administ!K18</f>
        <v>0.1515</v>
      </c>
      <c r="M286" s="43">
        <f>+Administ!L18</f>
        <v>9.8799999999999999E-2</v>
      </c>
      <c r="N286" s="43">
        <f>+Administ!M18</f>
        <v>7.9399999999999998E-2</v>
      </c>
      <c r="O286" s="43">
        <f>+Administ!N18</f>
        <v>0.13650000000000001</v>
      </c>
      <c r="P286" s="57">
        <f t="shared" ref="P286:P287" si="177">SUM(J286:O286)</f>
        <v>0.49679999999999996</v>
      </c>
      <c r="Q286" s="1051">
        <f>+Administ!V18</f>
        <v>0.16</v>
      </c>
      <c r="R286" s="1052">
        <f>IF(OR(P287=0,Q286=0),0,(P287/P286*Q286))</f>
        <v>8.5636070853462171E-2</v>
      </c>
      <c r="S286" s="1018"/>
      <c r="T286" s="1018"/>
      <c r="U286" s="1"/>
    </row>
    <row r="287" spans="1:21" ht="15.75" customHeight="1">
      <c r="A287" s="1018"/>
      <c r="B287" s="1018"/>
      <c r="C287" s="1018"/>
      <c r="D287" s="1018"/>
      <c r="E287" s="1018"/>
      <c r="F287" s="1018"/>
      <c r="G287" s="1018"/>
      <c r="H287" s="1018"/>
      <c r="I287" s="66" t="s">
        <v>69</v>
      </c>
      <c r="J287" s="47">
        <f>+Administ!I19</f>
        <v>1.8E-3</v>
      </c>
      <c r="K287" s="47">
        <f>+Administ!J19</f>
        <v>2.8799999999999999E-2</v>
      </c>
      <c r="L287" s="47">
        <f>+Administ!K19</f>
        <v>0</v>
      </c>
      <c r="M287" s="47">
        <f>+Administ!L19</f>
        <v>9.8799999999999999E-2</v>
      </c>
      <c r="N287" s="47">
        <f>+Administ!M19</f>
        <v>0</v>
      </c>
      <c r="O287" s="47">
        <f>+Administ!N19</f>
        <v>0.13650000000000001</v>
      </c>
      <c r="P287" s="58">
        <f t="shared" si="177"/>
        <v>0.26590000000000003</v>
      </c>
      <c r="Q287" s="1008"/>
      <c r="R287" s="1008"/>
      <c r="S287" s="1018"/>
      <c r="T287" s="1018"/>
      <c r="U287" s="1"/>
    </row>
    <row r="288" spans="1:21" ht="15.75" customHeight="1">
      <c r="A288" s="1018"/>
      <c r="B288" s="1018"/>
      <c r="C288" s="1008"/>
      <c r="D288" s="1018"/>
      <c r="E288" s="1008"/>
      <c r="F288" s="1008"/>
      <c r="G288" s="1008"/>
      <c r="H288" s="1008"/>
      <c r="I288" s="51" t="s">
        <v>10</v>
      </c>
      <c r="J288" s="52">
        <f t="shared" ref="J288:P288" si="178">IF(OR(J286=0,J287=0),0,J287/J286)</f>
        <v>1</v>
      </c>
      <c r="K288" s="52">
        <f t="shared" si="178"/>
        <v>1</v>
      </c>
      <c r="L288" s="52">
        <f t="shared" si="178"/>
        <v>0</v>
      </c>
      <c r="M288" s="52">
        <f t="shared" si="178"/>
        <v>1</v>
      </c>
      <c r="N288" s="52">
        <f t="shared" si="178"/>
        <v>0</v>
      </c>
      <c r="O288" s="52">
        <f t="shared" si="178"/>
        <v>1</v>
      </c>
      <c r="P288" s="52">
        <f t="shared" si="178"/>
        <v>0.53522544283413853</v>
      </c>
      <c r="Q288" s="51"/>
      <c r="R288" s="51"/>
      <c r="S288" s="1018"/>
      <c r="T288" s="1018"/>
      <c r="U288" s="1"/>
    </row>
    <row r="289" spans="1:21" ht="15.75" customHeight="1">
      <c r="A289" s="1018"/>
      <c r="B289" s="1018"/>
      <c r="C289" s="1046">
        <v>88</v>
      </c>
      <c r="D289" s="1018"/>
      <c r="E289" s="1046" t="str">
        <f>+Administ!D20</f>
        <v>Arboles</v>
      </c>
      <c r="F289" s="1046">
        <f>+Administ!E20</f>
        <v>30</v>
      </c>
      <c r="G289" s="1046" t="str">
        <f>+Administ!F20</f>
        <v>Huella de carbono</v>
      </c>
      <c r="H289" s="1046" t="str">
        <f>+Administ!G20</f>
        <v>EFECTIVIDAD</v>
      </c>
      <c r="I289" s="42" t="s">
        <v>68</v>
      </c>
      <c r="J289" s="59">
        <f>+Administ!I20</f>
        <v>0</v>
      </c>
      <c r="K289" s="59">
        <f>+Administ!J20</f>
        <v>0</v>
      </c>
      <c r="L289" s="59">
        <f>+Administ!K20</f>
        <v>0</v>
      </c>
      <c r="M289" s="59">
        <f>+Administ!L20</f>
        <v>0</v>
      </c>
      <c r="N289" s="59">
        <f>+Administ!M20</f>
        <v>0</v>
      </c>
      <c r="O289" s="59">
        <f>+Administ!N20</f>
        <v>10</v>
      </c>
      <c r="P289" s="60">
        <f t="shared" ref="P289:P290" si="179">SUM(J289:O289)</f>
        <v>10</v>
      </c>
      <c r="Q289" s="1051">
        <f>+Administ!V20</f>
        <v>0.03</v>
      </c>
      <c r="R289" s="1052">
        <f>IF(OR(P290=0,Q289=0),0,(P290/P289*Q289))</f>
        <v>4.7999999999999996E-3</v>
      </c>
      <c r="S289" s="1018"/>
      <c r="T289" s="1018"/>
      <c r="U289" s="1"/>
    </row>
    <row r="290" spans="1:21" ht="15.75" customHeight="1">
      <c r="A290" s="1018"/>
      <c r="B290" s="1018"/>
      <c r="C290" s="1018"/>
      <c r="D290" s="1018"/>
      <c r="E290" s="1018"/>
      <c r="F290" s="1018"/>
      <c r="G290" s="1018"/>
      <c r="H290" s="1018"/>
      <c r="I290" s="66" t="s">
        <v>69</v>
      </c>
      <c r="J290" s="61">
        <f>+Administ!I21</f>
        <v>0</v>
      </c>
      <c r="K290" s="61">
        <f>+Administ!J21</f>
        <v>0</v>
      </c>
      <c r="L290" s="61">
        <f>+Administ!K21</f>
        <v>0</v>
      </c>
      <c r="M290" s="61">
        <f>+Administ!L21</f>
        <v>0</v>
      </c>
      <c r="N290" s="61">
        <f>+Administ!M21</f>
        <v>0</v>
      </c>
      <c r="O290" s="61">
        <f>+Administ!N21</f>
        <v>1.6</v>
      </c>
      <c r="P290" s="62">
        <f t="shared" si="179"/>
        <v>1.6</v>
      </c>
      <c r="Q290" s="1008"/>
      <c r="R290" s="1008"/>
      <c r="S290" s="1018"/>
      <c r="T290" s="1018"/>
      <c r="U290" s="1"/>
    </row>
    <row r="291" spans="1:21" ht="15.75" customHeight="1">
      <c r="A291" s="1018"/>
      <c r="B291" s="1018"/>
      <c r="C291" s="1008"/>
      <c r="D291" s="1018"/>
      <c r="E291" s="1008"/>
      <c r="F291" s="1008"/>
      <c r="G291" s="1008"/>
      <c r="H291" s="1008"/>
      <c r="I291" s="51" t="s">
        <v>10</v>
      </c>
      <c r="J291" s="52">
        <f t="shared" ref="J291:P291" si="180">IF(OR(J289=0,J290=0),0,J290/J289)</f>
        <v>0</v>
      </c>
      <c r="K291" s="52">
        <f t="shared" si="180"/>
        <v>0</v>
      </c>
      <c r="L291" s="52">
        <f t="shared" si="180"/>
        <v>0</v>
      </c>
      <c r="M291" s="52">
        <f t="shared" si="180"/>
        <v>0</v>
      </c>
      <c r="N291" s="52">
        <f t="shared" si="180"/>
        <v>0</v>
      </c>
      <c r="O291" s="52">
        <f t="shared" si="180"/>
        <v>0.16</v>
      </c>
      <c r="P291" s="52">
        <f t="shared" si="180"/>
        <v>0.16</v>
      </c>
      <c r="Q291" s="51"/>
      <c r="R291" s="51"/>
      <c r="S291" s="1018"/>
      <c r="T291" s="1018"/>
      <c r="U291" s="1"/>
    </row>
    <row r="292" spans="1:21" ht="15.75" customHeight="1">
      <c r="A292" s="1018"/>
      <c r="B292" s="1018"/>
      <c r="C292" s="1046">
        <v>89</v>
      </c>
      <c r="D292" s="1018"/>
      <c r="E292" s="1046" t="str">
        <f>+Administ!D22</f>
        <v>Contratos</v>
      </c>
      <c r="F292" s="1046">
        <f>+Administ!E22</f>
        <v>100</v>
      </c>
      <c r="G292" s="1046" t="str">
        <f>+Administ!F22</f>
        <v>Inclusion de criterios ambientales en procesos contractuales</v>
      </c>
      <c r="H292" s="1046" t="str">
        <f>+Administ!G22</f>
        <v>EFECTIVIDAD</v>
      </c>
      <c r="I292" s="42" t="s">
        <v>68</v>
      </c>
      <c r="J292" s="43">
        <f>+Administ!I22</f>
        <v>0</v>
      </c>
      <c r="K292" s="43">
        <f>+Administ!J22</f>
        <v>0</v>
      </c>
      <c r="L292" s="43">
        <f>+Administ!K22</f>
        <v>0</v>
      </c>
      <c r="M292" s="43">
        <f>+Administ!L22</f>
        <v>0</v>
      </c>
      <c r="N292" s="43">
        <f>+Administ!M22</f>
        <v>0.5</v>
      </c>
      <c r="O292" s="43">
        <f>+Administ!N22</f>
        <v>0</v>
      </c>
      <c r="P292" s="57">
        <f t="shared" ref="P292:P293" si="181">SUM(J292:O292)</f>
        <v>0.5</v>
      </c>
      <c r="Q292" s="1051">
        <f>+Administ!V22</f>
        <v>0.03</v>
      </c>
      <c r="R292" s="1052">
        <f>IF(OR(P293=0,Q292=0),0,(P293/P292*Q292))</f>
        <v>0</v>
      </c>
      <c r="S292" s="1018"/>
      <c r="T292" s="1018"/>
      <c r="U292" s="1"/>
    </row>
    <row r="293" spans="1:21" ht="15.75" customHeight="1">
      <c r="A293" s="1018"/>
      <c r="B293" s="1018"/>
      <c r="C293" s="1018"/>
      <c r="D293" s="1018"/>
      <c r="E293" s="1018"/>
      <c r="F293" s="1018"/>
      <c r="G293" s="1018"/>
      <c r="H293" s="1018"/>
      <c r="I293" s="66" t="s">
        <v>69</v>
      </c>
      <c r="J293" s="47">
        <f>+Administ!I23</f>
        <v>0</v>
      </c>
      <c r="K293" s="47">
        <f>+Administ!J23</f>
        <v>0</v>
      </c>
      <c r="L293" s="47">
        <f>+Administ!K23</f>
        <v>0</v>
      </c>
      <c r="M293" s="47">
        <f>+Administ!L23</f>
        <v>0</v>
      </c>
      <c r="N293" s="47">
        <f>+Administ!M23</f>
        <v>0</v>
      </c>
      <c r="O293" s="47">
        <f>+Administ!N23</f>
        <v>0</v>
      </c>
      <c r="P293" s="58">
        <f t="shared" si="181"/>
        <v>0</v>
      </c>
      <c r="Q293" s="1008"/>
      <c r="R293" s="1008"/>
      <c r="S293" s="1018"/>
      <c r="T293" s="1018"/>
      <c r="U293" s="1"/>
    </row>
    <row r="294" spans="1:21" ht="15.75" customHeight="1">
      <c r="A294" s="1018"/>
      <c r="B294" s="1018"/>
      <c r="C294" s="1008"/>
      <c r="D294" s="1018"/>
      <c r="E294" s="1008"/>
      <c r="F294" s="1008"/>
      <c r="G294" s="1008"/>
      <c r="H294" s="1008"/>
      <c r="I294" s="51" t="s">
        <v>10</v>
      </c>
      <c r="J294" s="52">
        <f t="shared" ref="J294:P294" si="182">IF(OR(J292=0,J293=0),0,J293/J292)</f>
        <v>0</v>
      </c>
      <c r="K294" s="52">
        <f t="shared" si="182"/>
        <v>0</v>
      </c>
      <c r="L294" s="52">
        <f t="shared" si="182"/>
        <v>0</v>
      </c>
      <c r="M294" s="52">
        <f t="shared" si="182"/>
        <v>0</v>
      </c>
      <c r="N294" s="52">
        <f t="shared" si="182"/>
        <v>0</v>
      </c>
      <c r="O294" s="52">
        <f t="shared" si="182"/>
        <v>0</v>
      </c>
      <c r="P294" s="52">
        <f t="shared" si="182"/>
        <v>0</v>
      </c>
      <c r="Q294" s="51"/>
      <c r="R294" s="51"/>
      <c r="S294" s="1018"/>
      <c r="T294" s="1018"/>
      <c r="U294" s="1"/>
    </row>
    <row r="295" spans="1:21" ht="15.75" customHeight="1">
      <c r="A295" s="1018"/>
      <c r="B295" s="1018"/>
      <c r="C295" s="1046">
        <v>90</v>
      </c>
      <c r="D295" s="1018"/>
      <c r="E295" s="1046" t="str">
        <f>+Administ!D24</f>
        <v>Metros cubicos</v>
      </c>
      <c r="F295" s="1049" t="str">
        <f>+Administ!E24</f>
        <v>1356.20</v>
      </c>
      <c r="G295" s="1046" t="str">
        <f>+Administ!F24</f>
        <v>Consumo de agua (m3) Sede Central</v>
      </c>
      <c r="H295" s="1046" t="str">
        <f>+Administ!G24</f>
        <v>EFECTIVIDAD</v>
      </c>
      <c r="I295" s="42" t="s">
        <v>68</v>
      </c>
      <c r="J295" s="44">
        <f>+Administ!I24</f>
        <v>0</v>
      </c>
      <c r="K295" s="44">
        <f>+Administ!J24</f>
        <v>0</v>
      </c>
      <c r="L295" s="44">
        <f>+Administ!K24</f>
        <v>0</v>
      </c>
      <c r="M295" s="44">
        <f>+Administ!L24</f>
        <v>0</v>
      </c>
      <c r="N295" s="44">
        <f>+Administ!M24</f>
        <v>0</v>
      </c>
      <c r="O295" s="44">
        <f>+Administ!N24</f>
        <v>1356.2</v>
      </c>
      <c r="P295" s="45">
        <f t="shared" ref="P295:P296" si="183">SUM(J295:O295)</f>
        <v>1356.2</v>
      </c>
      <c r="Q295" s="1051">
        <f>+Administ!V24</f>
        <v>0.04</v>
      </c>
      <c r="R295" s="1052">
        <f>IF(OR(P296=0,Q295=0),0,(P296/P295*Q295))</f>
        <v>4.2648576906061046E-2</v>
      </c>
      <c r="S295" s="1018"/>
      <c r="T295" s="1018"/>
      <c r="U295" s="1"/>
    </row>
    <row r="296" spans="1:21" ht="15.75" customHeight="1">
      <c r="A296" s="1018"/>
      <c r="B296" s="1018"/>
      <c r="C296" s="1018"/>
      <c r="D296" s="1018"/>
      <c r="E296" s="1018"/>
      <c r="F296" s="1018"/>
      <c r="G296" s="1018"/>
      <c r="H296" s="1018"/>
      <c r="I296" s="66" t="s">
        <v>69</v>
      </c>
      <c r="J296" s="48">
        <f>+Administ!I25</f>
        <v>0</v>
      </c>
      <c r="K296" s="48">
        <f>+Administ!J25</f>
        <v>0</v>
      </c>
      <c r="L296" s="48">
        <f>+Administ!K25</f>
        <v>0</v>
      </c>
      <c r="M296" s="48">
        <f>+Administ!L25</f>
        <v>0</v>
      </c>
      <c r="N296" s="48">
        <f>+Administ!M25</f>
        <v>0</v>
      </c>
      <c r="O296" s="48">
        <f>+Administ!N25</f>
        <v>1446</v>
      </c>
      <c r="P296" s="50">
        <f t="shared" si="183"/>
        <v>1446</v>
      </c>
      <c r="Q296" s="1008"/>
      <c r="R296" s="1008"/>
      <c r="S296" s="1018"/>
      <c r="T296" s="1018"/>
      <c r="U296" s="1"/>
    </row>
    <row r="297" spans="1:21" ht="15.75" customHeight="1">
      <c r="A297" s="1018"/>
      <c r="B297" s="1018"/>
      <c r="C297" s="1008"/>
      <c r="D297" s="1018"/>
      <c r="E297" s="1008"/>
      <c r="F297" s="1008"/>
      <c r="G297" s="1008"/>
      <c r="H297" s="1008"/>
      <c r="I297" s="51" t="s">
        <v>10</v>
      </c>
      <c r="J297" s="52">
        <f t="shared" ref="J297:P297" si="184">IF(OR(J295=0,J296=0),0,J296/J295)</f>
        <v>0</v>
      </c>
      <c r="K297" s="52">
        <f t="shared" si="184"/>
        <v>0</v>
      </c>
      <c r="L297" s="52">
        <f t="shared" si="184"/>
        <v>0</v>
      </c>
      <c r="M297" s="52">
        <f t="shared" si="184"/>
        <v>0</v>
      </c>
      <c r="N297" s="52">
        <f t="shared" si="184"/>
        <v>0</v>
      </c>
      <c r="O297" s="52">
        <f t="shared" si="184"/>
        <v>1.0662144226515262</v>
      </c>
      <c r="P297" s="52">
        <f t="shared" si="184"/>
        <v>1.0662144226515262</v>
      </c>
      <c r="Q297" s="51"/>
      <c r="R297" s="51"/>
      <c r="S297" s="1018"/>
      <c r="T297" s="1018"/>
      <c r="U297" s="1"/>
    </row>
    <row r="298" spans="1:21" ht="15.75" customHeight="1">
      <c r="A298" s="1018"/>
      <c r="B298" s="1018"/>
      <c r="C298" s="1046">
        <v>91</v>
      </c>
      <c r="D298" s="1018"/>
      <c r="E298" s="1046" t="str">
        <f>+Administ!D26</f>
        <v>Kilovatios hora</v>
      </c>
      <c r="F298" s="1050">
        <f>+Administ!E26</f>
        <v>150289</v>
      </c>
      <c r="G298" s="1046" t="str">
        <f>+Administ!F26</f>
        <v>Consumo de energía (Kw/h) de Sede Central</v>
      </c>
      <c r="H298" s="1046" t="str">
        <f>+Administ!G26</f>
        <v>EFECTIVIDAD</v>
      </c>
      <c r="I298" s="42" t="s">
        <v>68</v>
      </c>
      <c r="J298" s="59">
        <f>+Administ!I26</f>
        <v>0</v>
      </c>
      <c r="K298" s="59">
        <f>+Administ!J26</f>
        <v>0</v>
      </c>
      <c r="L298" s="59">
        <f>+Administ!K26</f>
        <v>150289</v>
      </c>
      <c r="M298" s="59">
        <f>+Administ!L26</f>
        <v>0</v>
      </c>
      <c r="N298" s="59">
        <f>+Administ!M26</f>
        <v>0</v>
      </c>
      <c r="O298" s="59">
        <f>+Administ!N26</f>
        <v>150289</v>
      </c>
      <c r="P298" s="60">
        <f t="shared" ref="P298:P299" si="185">SUM(J298:O298)</f>
        <v>300578</v>
      </c>
      <c r="Q298" s="1051">
        <f>+Administ!V26</f>
        <v>0.04</v>
      </c>
      <c r="R298" s="1052">
        <f>IF(OR(P299=0,Q298=0),0,(P299/P298*Q298))</f>
        <v>3.7463686630425382E-2</v>
      </c>
      <c r="S298" s="1018"/>
      <c r="T298" s="1018"/>
      <c r="U298" s="1"/>
    </row>
    <row r="299" spans="1:21" ht="15.75" customHeight="1">
      <c r="A299" s="1018"/>
      <c r="B299" s="1018"/>
      <c r="C299" s="1018"/>
      <c r="D299" s="1018"/>
      <c r="E299" s="1018"/>
      <c r="F299" s="1018"/>
      <c r="G299" s="1018"/>
      <c r="H299" s="1018"/>
      <c r="I299" s="66" t="s">
        <v>69</v>
      </c>
      <c r="J299" s="61">
        <f>+Administ!I27</f>
        <v>0</v>
      </c>
      <c r="K299" s="61">
        <f>+Administ!J27</f>
        <v>0</v>
      </c>
      <c r="L299" s="61">
        <f>+Administ!K27</f>
        <v>131119</v>
      </c>
      <c r="M299" s="61">
        <f>+Administ!L27</f>
        <v>0</v>
      </c>
      <c r="N299" s="61">
        <f>+Administ!M27</f>
        <v>0</v>
      </c>
      <c r="O299" s="61">
        <f>+Administ!N27</f>
        <v>150400</v>
      </c>
      <c r="P299" s="62">
        <f t="shared" si="185"/>
        <v>281519</v>
      </c>
      <c r="Q299" s="1008"/>
      <c r="R299" s="1008"/>
      <c r="S299" s="1018"/>
      <c r="T299" s="1018"/>
      <c r="U299" s="1"/>
    </row>
    <row r="300" spans="1:21" ht="15.75" customHeight="1">
      <c r="A300" s="1018"/>
      <c r="B300" s="1018"/>
      <c r="C300" s="1008"/>
      <c r="D300" s="1008"/>
      <c r="E300" s="1008"/>
      <c r="F300" s="1008"/>
      <c r="G300" s="1008"/>
      <c r="H300" s="1008"/>
      <c r="I300" s="51" t="s">
        <v>10</v>
      </c>
      <c r="J300" s="52">
        <f t="shared" ref="J300:P300" si="186">IF(OR(J298=0,J299=0),0,J299/J298)</f>
        <v>0</v>
      </c>
      <c r="K300" s="52">
        <f t="shared" si="186"/>
        <v>0</v>
      </c>
      <c r="L300" s="52">
        <f t="shared" si="186"/>
        <v>0.87244575451297168</v>
      </c>
      <c r="M300" s="52">
        <f t="shared" si="186"/>
        <v>0</v>
      </c>
      <c r="N300" s="52">
        <f t="shared" si="186"/>
        <v>0</v>
      </c>
      <c r="O300" s="52">
        <f t="shared" si="186"/>
        <v>1.0007385770082973</v>
      </c>
      <c r="P300" s="52">
        <f t="shared" si="186"/>
        <v>0.93659216576063453</v>
      </c>
      <c r="Q300" s="51"/>
      <c r="R300" s="51"/>
      <c r="S300" s="1018"/>
      <c r="T300" s="1018"/>
      <c r="U300" s="1"/>
    </row>
    <row r="301" spans="1:21" ht="15" customHeight="1">
      <c r="A301" s="1018"/>
      <c r="B301" s="1018"/>
      <c r="C301" s="1046">
        <v>92</v>
      </c>
      <c r="D301" s="1046" t="str">
        <f>+Administ!A40</f>
        <v>Plan de seguridad vial implementado</v>
      </c>
      <c r="E301" s="1046" t="str">
        <f>+Administ!D40</f>
        <v>Porcentaje</v>
      </c>
      <c r="F301" s="1046">
        <f>+Administ!E40</f>
        <v>100</v>
      </c>
      <c r="G301" s="1046" t="str">
        <f>+Administ!F40</f>
        <v>Porcentaje de avance en la implementacion del Plan de Seguridad Vial</v>
      </c>
      <c r="H301" s="1046" t="str">
        <f>+Administ!G40</f>
        <v>EFICACIA</v>
      </c>
      <c r="I301" s="42" t="s">
        <v>68</v>
      </c>
      <c r="J301" s="43">
        <f>+Administ!I40</f>
        <v>0</v>
      </c>
      <c r="K301" s="43">
        <f>+Administ!J40</f>
        <v>0</v>
      </c>
      <c r="L301" s="43">
        <f>+Administ!K40</f>
        <v>0.1</v>
      </c>
      <c r="M301" s="43">
        <f>+Administ!L40</f>
        <v>0.1</v>
      </c>
      <c r="N301" s="43">
        <f>+Administ!M40</f>
        <v>0.1</v>
      </c>
      <c r="O301" s="43">
        <f>+Administ!N40</f>
        <v>0.1</v>
      </c>
      <c r="P301" s="57">
        <f t="shared" ref="P301:P302" si="187">SUM(J301:O301)</f>
        <v>0.4</v>
      </c>
      <c r="Q301" s="1051">
        <f>+Administ!V40</f>
        <v>0.2</v>
      </c>
      <c r="R301" s="1052">
        <f>IF(OR(P302=0,Q301=0),0,(P302/P301*Q301))</f>
        <v>0.2</v>
      </c>
      <c r="S301" s="1018"/>
      <c r="T301" s="1018"/>
      <c r="U301" s="1"/>
    </row>
    <row r="302" spans="1:21" ht="15.75" customHeight="1">
      <c r="A302" s="1018"/>
      <c r="B302" s="1018"/>
      <c r="C302" s="1018"/>
      <c r="D302" s="1018"/>
      <c r="E302" s="1018"/>
      <c r="F302" s="1018"/>
      <c r="G302" s="1018"/>
      <c r="H302" s="1018"/>
      <c r="I302" s="66" t="s">
        <v>69</v>
      </c>
      <c r="J302" s="47">
        <f>+Administ!I41</f>
        <v>0</v>
      </c>
      <c r="K302" s="47">
        <f>+Administ!J41</f>
        <v>0</v>
      </c>
      <c r="L302" s="47">
        <f>+Administ!K41</f>
        <v>0.1</v>
      </c>
      <c r="M302" s="47">
        <f>+Administ!L41</f>
        <v>0.1</v>
      </c>
      <c r="N302" s="47">
        <f>+Administ!M41</f>
        <v>0.1</v>
      </c>
      <c r="O302" s="47">
        <f>+Administ!N41</f>
        <v>0.1</v>
      </c>
      <c r="P302" s="58">
        <f t="shared" si="187"/>
        <v>0.4</v>
      </c>
      <c r="Q302" s="1008"/>
      <c r="R302" s="1008"/>
      <c r="S302" s="1018"/>
      <c r="T302" s="1018"/>
      <c r="U302" s="1"/>
    </row>
    <row r="303" spans="1:21" ht="15.75" customHeight="1">
      <c r="A303" s="1018"/>
      <c r="B303" s="1018"/>
      <c r="C303" s="1008"/>
      <c r="D303" s="1008"/>
      <c r="E303" s="1008"/>
      <c r="F303" s="1008"/>
      <c r="G303" s="1008"/>
      <c r="H303" s="1008"/>
      <c r="I303" s="51" t="s">
        <v>10</v>
      </c>
      <c r="J303" s="52">
        <f t="shared" ref="J303:P303" si="188">IF(OR(J301=0,J302=0),0,J302/J301)</f>
        <v>0</v>
      </c>
      <c r="K303" s="52">
        <f t="shared" si="188"/>
        <v>0</v>
      </c>
      <c r="L303" s="52">
        <f t="shared" si="188"/>
        <v>1</v>
      </c>
      <c r="M303" s="52">
        <f t="shared" si="188"/>
        <v>1</v>
      </c>
      <c r="N303" s="52">
        <f t="shared" si="188"/>
        <v>1</v>
      </c>
      <c r="O303" s="52">
        <f t="shared" si="188"/>
        <v>1</v>
      </c>
      <c r="P303" s="52">
        <f t="shared" si="188"/>
        <v>1</v>
      </c>
      <c r="Q303" s="51"/>
      <c r="R303" s="51"/>
      <c r="S303" s="1018"/>
      <c r="T303" s="1018"/>
      <c r="U303" s="1"/>
    </row>
    <row r="304" spans="1:21" ht="21" customHeight="1">
      <c r="A304" s="1018"/>
      <c r="B304" s="1018"/>
      <c r="C304" s="1046">
        <v>93</v>
      </c>
      <c r="D304" s="1046" t="str">
        <f>+Administ!A54</f>
        <v>Fortalecimiento de la infraestructura fìsica del IGAC a nivel nacional</v>
      </c>
      <c r="E304" s="1046" t="str">
        <f>+Administ!D54</f>
        <v>Porcentaje</v>
      </c>
      <c r="F304" s="1046">
        <f>+Administ!E54</f>
        <v>45</v>
      </c>
      <c r="G304" s="1046" t="str">
        <f>+Administ!F54</f>
        <v>% de Avance del proyecto de Fortalecimiento de la infraestructura física del IGAC a nivel Nacional.</v>
      </c>
      <c r="H304" s="1046" t="str">
        <f>+Administ!G54</f>
        <v>EFICACIA</v>
      </c>
      <c r="I304" s="42" t="s">
        <v>68</v>
      </c>
      <c r="J304" s="59">
        <f>+Administ!I54</f>
        <v>0</v>
      </c>
      <c r="K304" s="59">
        <f>+Administ!J54</f>
        <v>0</v>
      </c>
      <c r="L304" s="59">
        <f>+Administ!K54</f>
        <v>5</v>
      </c>
      <c r="M304" s="59">
        <f>+Administ!L54</f>
        <v>7</v>
      </c>
      <c r="N304" s="59">
        <f>+Administ!M54</f>
        <v>8</v>
      </c>
      <c r="O304" s="59">
        <f>+Administ!N54</f>
        <v>6</v>
      </c>
      <c r="P304" s="60">
        <f t="shared" ref="P304:P305" si="189">SUM(J304:O304)</f>
        <v>26</v>
      </c>
      <c r="Q304" s="1051">
        <f>+Administ!V54</f>
        <v>0.4</v>
      </c>
      <c r="R304" s="1052">
        <f>IF(OR(P305=0,Q304=0),0,(P305/P304*Q304))</f>
        <v>0.4</v>
      </c>
      <c r="S304" s="1018"/>
      <c r="T304" s="1018"/>
      <c r="U304" s="1"/>
    </row>
    <row r="305" spans="1:21" ht="21" customHeight="1">
      <c r="A305" s="1018"/>
      <c r="B305" s="1018"/>
      <c r="C305" s="1018"/>
      <c r="D305" s="1018"/>
      <c r="E305" s="1018"/>
      <c r="F305" s="1018"/>
      <c r="G305" s="1018"/>
      <c r="H305" s="1018"/>
      <c r="I305" s="66" t="s">
        <v>69</v>
      </c>
      <c r="J305" s="61">
        <f>+Administ!I55</f>
        <v>0</v>
      </c>
      <c r="K305" s="61">
        <f>+Administ!J55</f>
        <v>0</v>
      </c>
      <c r="L305" s="61">
        <f>+Administ!K55</f>
        <v>5</v>
      </c>
      <c r="M305" s="61">
        <f>+Administ!L55</f>
        <v>7</v>
      </c>
      <c r="N305" s="61">
        <f>+Administ!M55</f>
        <v>8</v>
      </c>
      <c r="O305" s="61">
        <f>+Administ!N55</f>
        <v>6</v>
      </c>
      <c r="P305" s="62">
        <f t="shared" si="189"/>
        <v>26</v>
      </c>
      <c r="Q305" s="1008"/>
      <c r="R305" s="1008"/>
      <c r="S305" s="1018"/>
      <c r="T305" s="1018"/>
      <c r="U305" s="1"/>
    </row>
    <row r="306" spans="1:21" ht="15.75" customHeight="1">
      <c r="A306" s="1008"/>
      <c r="B306" s="1008"/>
      <c r="C306" s="1008"/>
      <c r="D306" s="1008"/>
      <c r="E306" s="1008"/>
      <c r="F306" s="1008"/>
      <c r="G306" s="1008"/>
      <c r="H306" s="1008"/>
      <c r="I306" s="51" t="s">
        <v>10</v>
      </c>
      <c r="J306" s="52">
        <f t="shared" ref="J306:P306" si="190">IF(OR(J304=0,J305=0),0,J305/J304)</f>
        <v>0</v>
      </c>
      <c r="K306" s="52">
        <f t="shared" si="190"/>
        <v>0</v>
      </c>
      <c r="L306" s="52">
        <f t="shared" si="190"/>
        <v>1</v>
      </c>
      <c r="M306" s="52">
        <f t="shared" si="190"/>
        <v>1</v>
      </c>
      <c r="N306" s="52">
        <f t="shared" si="190"/>
        <v>1</v>
      </c>
      <c r="O306" s="52">
        <f t="shared" si="190"/>
        <v>1</v>
      </c>
      <c r="P306" s="52">
        <f t="shared" si="190"/>
        <v>1</v>
      </c>
      <c r="Q306" s="51"/>
      <c r="R306" s="51"/>
      <c r="S306" s="1008"/>
      <c r="T306" s="1008"/>
      <c r="U306" s="1"/>
    </row>
    <row r="307" spans="1:21" ht="21" customHeight="1">
      <c r="A307" s="35" t="s">
        <v>1</v>
      </c>
      <c r="B307" s="36" t="s">
        <v>52</v>
      </c>
      <c r="C307" s="35"/>
      <c r="D307" s="35" t="s">
        <v>2</v>
      </c>
      <c r="E307" s="35" t="s">
        <v>3</v>
      </c>
      <c r="F307" s="35" t="s">
        <v>4</v>
      </c>
      <c r="G307" s="35" t="s">
        <v>5</v>
      </c>
      <c r="H307" s="37" t="s">
        <v>6</v>
      </c>
      <c r="I307" s="35" t="s">
        <v>53</v>
      </c>
      <c r="J307" s="35" t="s">
        <v>54</v>
      </c>
      <c r="K307" s="35" t="s">
        <v>55</v>
      </c>
      <c r="L307" s="35" t="s">
        <v>56</v>
      </c>
      <c r="M307" s="35" t="s">
        <v>57</v>
      </c>
      <c r="N307" s="35" t="s">
        <v>58</v>
      </c>
      <c r="O307" s="35" t="s">
        <v>59</v>
      </c>
      <c r="P307" s="35" t="s">
        <v>66</v>
      </c>
      <c r="Q307" s="38" t="s">
        <v>52</v>
      </c>
      <c r="R307" s="39" t="s">
        <v>44</v>
      </c>
      <c r="S307" s="40" t="s">
        <v>45</v>
      </c>
      <c r="T307" s="41" t="s">
        <v>67</v>
      </c>
      <c r="U307" s="1"/>
    </row>
    <row r="308" spans="1:21" ht="23.25" customHeight="1">
      <c r="A308" s="1062" t="str">
        <f>Contrat!D4</f>
        <v>GESTIÓN CONTRACTUAL</v>
      </c>
      <c r="B308" s="1063">
        <f>Contrat!W4</f>
        <v>4.4900000000000002E-2</v>
      </c>
      <c r="C308" s="1046">
        <v>95</v>
      </c>
      <c r="D308" s="1046" t="str">
        <f>+Contrat!A12</f>
        <v>Adelantar los procesos de contratación</v>
      </c>
      <c r="E308" s="1046" t="str">
        <f>+Contrat!D12</f>
        <v>Unidades</v>
      </c>
      <c r="F308" s="1046">
        <f>+Contrat!E12</f>
        <v>100</v>
      </c>
      <c r="G308" s="1046" t="str">
        <f>+Contrat!F12</f>
        <v>Adelantar los procesos de contratación</v>
      </c>
      <c r="H308" s="1046" t="str">
        <f>+Contrat!G12</f>
        <v>EFICACIA</v>
      </c>
      <c r="I308" s="42" t="s">
        <v>68</v>
      </c>
      <c r="J308" s="43">
        <f>+Contrat!I12</f>
        <v>0.37</v>
      </c>
      <c r="K308" s="43">
        <f>+Contrat!J12</f>
        <v>1.6E-2</v>
      </c>
      <c r="L308" s="43">
        <f>+Contrat!K12</f>
        <v>2.7999999999999997E-2</v>
      </c>
      <c r="M308" s="43">
        <f>+Contrat!L12</f>
        <v>6.3E-2</v>
      </c>
      <c r="N308" s="43">
        <f>+Contrat!M12</f>
        <v>0.06</v>
      </c>
      <c r="O308" s="43">
        <f>+Contrat!N12</f>
        <v>0.16</v>
      </c>
      <c r="P308" s="57">
        <f t="shared" ref="P308:P309" si="191">SUM(J308:O308)</f>
        <v>0.69700000000000006</v>
      </c>
      <c r="Q308" s="1051">
        <f>+Contrat!V12</f>
        <v>0.7</v>
      </c>
      <c r="R308" s="1052">
        <f>IF(OR(P309=0,Q308=0),0,(P309/P308*Q308))</f>
        <v>0.73314203730272598</v>
      </c>
      <c r="S308" s="1054">
        <f>+R308+R311+R314</f>
        <v>1.033142037302726</v>
      </c>
      <c r="T308" s="1055">
        <f>S308*B308</f>
        <v>4.6388077474892403E-2</v>
      </c>
      <c r="U308" s="1"/>
    </row>
    <row r="309" spans="1:21" ht="23.25" customHeight="1">
      <c r="A309" s="1018"/>
      <c r="B309" s="1018"/>
      <c r="C309" s="1018"/>
      <c r="D309" s="1018"/>
      <c r="E309" s="1018"/>
      <c r="F309" s="1018"/>
      <c r="G309" s="1018"/>
      <c r="H309" s="1018"/>
      <c r="I309" s="66" t="s">
        <v>69</v>
      </c>
      <c r="J309" s="47">
        <f>+Contrat!I13</f>
        <v>0.37</v>
      </c>
      <c r="K309" s="47">
        <f>+Contrat!J13</f>
        <v>1.6E-2</v>
      </c>
      <c r="L309" s="47">
        <f>+Contrat!K13</f>
        <v>2.7999999999999997E-2</v>
      </c>
      <c r="M309" s="47">
        <f>+Contrat!L13</f>
        <v>6.3E-2</v>
      </c>
      <c r="N309" s="47">
        <f>+Contrat!M13</f>
        <v>9.3000000000000013E-2</v>
      </c>
      <c r="O309" s="47">
        <f>+Contrat!N13</f>
        <v>0.16</v>
      </c>
      <c r="P309" s="58">
        <f t="shared" si="191"/>
        <v>0.73000000000000009</v>
      </c>
      <c r="Q309" s="1008"/>
      <c r="R309" s="1008"/>
      <c r="S309" s="1018"/>
      <c r="T309" s="1018"/>
      <c r="U309" s="1"/>
    </row>
    <row r="310" spans="1:21" ht="15.75" customHeight="1">
      <c r="A310" s="1018"/>
      <c r="B310" s="1018"/>
      <c r="C310" s="1008"/>
      <c r="D310" s="1008"/>
      <c r="E310" s="1008"/>
      <c r="F310" s="1008"/>
      <c r="G310" s="1008"/>
      <c r="H310" s="1008"/>
      <c r="I310" s="51" t="s">
        <v>10</v>
      </c>
      <c r="J310" s="52">
        <f t="shared" ref="J310:P310" si="192">IF(OR(J308=0,J309=0),0,J309/J308)</f>
        <v>1</v>
      </c>
      <c r="K310" s="52">
        <f t="shared" si="192"/>
        <v>1</v>
      </c>
      <c r="L310" s="52">
        <f t="shared" si="192"/>
        <v>1</v>
      </c>
      <c r="M310" s="52">
        <f t="shared" si="192"/>
        <v>1</v>
      </c>
      <c r="N310" s="52">
        <f t="shared" si="192"/>
        <v>1.5500000000000003</v>
      </c>
      <c r="O310" s="52">
        <f t="shared" si="192"/>
        <v>1</v>
      </c>
      <c r="P310" s="52">
        <f t="shared" si="192"/>
        <v>1.0473457675753228</v>
      </c>
      <c r="Q310" s="51"/>
      <c r="R310" s="51"/>
      <c r="S310" s="1018"/>
      <c r="T310" s="1018"/>
      <c r="U310" s="1"/>
    </row>
    <row r="311" spans="1:21" ht="15.75" customHeight="1">
      <c r="A311" s="1018"/>
      <c r="B311" s="1018"/>
      <c r="C311" s="1046">
        <v>96</v>
      </c>
      <c r="D311" s="1046" t="str">
        <f>Contrat!A26</f>
        <v>Automatizar el manejo de bienes de consumo y devolutivos</v>
      </c>
      <c r="E311" s="1046" t="str">
        <f>Contrat!D26</f>
        <v>Unidades</v>
      </c>
      <c r="F311" s="1046">
        <f>Contrat!E26</f>
        <v>100</v>
      </c>
      <c r="G311" s="1046" t="str">
        <f>Contrat!F26</f>
        <v>Automatizar el manejo de bienes de consumo y devolutivos</v>
      </c>
      <c r="H311" s="1046" t="str">
        <f>Contrat!G26</f>
        <v>EFICACIA</v>
      </c>
      <c r="I311" s="42" t="s">
        <v>68</v>
      </c>
      <c r="J311" s="43">
        <f>Contrat!I26</f>
        <v>1.6E-2</v>
      </c>
      <c r="K311" s="43">
        <f>Contrat!J26</f>
        <v>1.6E-2</v>
      </c>
      <c r="L311" s="43">
        <f>Contrat!K26</f>
        <v>0.13800000000000001</v>
      </c>
      <c r="M311" s="43">
        <f>Contrat!L26</f>
        <v>0.13800000000000001</v>
      </c>
      <c r="N311" s="43">
        <f>Contrat!M26</f>
        <v>0.13800000000000001</v>
      </c>
      <c r="O311" s="43">
        <f>Contrat!N26</f>
        <v>0.13800000000000001</v>
      </c>
      <c r="P311" s="57">
        <f t="shared" ref="P311:P312" si="193">SUM(J311:O311)</f>
        <v>0.58400000000000007</v>
      </c>
      <c r="Q311" s="1051">
        <f>Contrat!V26</f>
        <v>0.2</v>
      </c>
      <c r="R311" s="1052">
        <f>IF(OR(P312=0,Q311=0),0,(P312/P311*Q311))</f>
        <v>0.2</v>
      </c>
      <c r="S311" s="1018"/>
      <c r="T311" s="1018"/>
      <c r="U311" s="1"/>
    </row>
    <row r="312" spans="1:21" ht="15.75" customHeight="1">
      <c r="A312" s="1018"/>
      <c r="B312" s="1018"/>
      <c r="C312" s="1018"/>
      <c r="D312" s="1018"/>
      <c r="E312" s="1018"/>
      <c r="F312" s="1018"/>
      <c r="G312" s="1018"/>
      <c r="H312" s="1018"/>
      <c r="I312" s="66" t="s">
        <v>69</v>
      </c>
      <c r="J312" s="47">
        <f>Contrat!I27</f>
        <v>1.6E-2</v>
      </c>
      <c r="K312" s="47">
        <f>Contrat!J27</f>
        <v>1.6E-2</v>
      </c>
      <c r="L312" s="47">
        <f>Contrat!K27</f>
        <v>0.13800000000000001</v>
      </c>
      <c r="M312" s="47">
        <f>Contrat!L27</f>
        <v>0.13800000000000001</v>
      </c>
      <c r="N312" s="47">
        <f>Contrat!M27</f>
        <v>0.13800000000000001</v>
      </c>
      <c r="O312" s="47">
        <f>Contrat!N27</f>
        <v>0.13800000000000001</v>
      </c>
      <c r="P312" s="58">
        <f t="shared" si="193"/>
        <v>0.58400000000000007</v>
      </c>
      <c r="Q312" s="1008"/>
      <c r="R312" s="1008"/>
      <c r="S312" s="1018"/>
      <c r="T312" s="1018"/>
      <c r="U312" s="1"/>
    </row>
    <row r="313" spans="1:21" ht="15.75" customHeight="1">
      <c r="A313" s="1018"/>
      <c r="B313" s="1018"/>
      <c r="C313" s="1008"/>
      <c r="D313" s="1008"/>
      <c r="E313" s="1008"/>
      <c r="F313" s="1008"/>
      <c r="G313" s="1008"/>
      <c r="H313" s="1008"/>
      <c r="I313" s="51" t="s">
        <v>10</v>
      </c>
      <c r="J313" s="52">
        <f t="shared" ref="J313:P313" si="194">IF(OR(J311=0,J312=0),0,J312/J311)</f>
        <v>1</v>
      </c>
      <c r="K313" s="52">
        <f t="shared" si="194"/>
        <v>1</v>
      </c>
      <c r="L313" s="52">
        <f t="shared" si="194"/>
        <v>1</v>
      </c>
      <c r="M313" s="52">
        <f t="shared" si="194"/>
        <v>1</v>
      </c>
      <c r="N313" s="52">
        <f t="shared" si="194"/>
        <v>1</v>
      </c>
      <c r="O313" s="52">
        <f t="shared" si="194"/>
        <v>1</v>
      </c>
      <c r="P313" s="52">
        <f t="shared" si="194"/>
        <v>1</v>
      </c>
      <c r="Q313" s="51"/>
      <c r="R313" s="51"/>
      <c r="S313" s="1018"/>
      <c r="T313" s="1018"/>
      <c r="U313" s="1"/>
    </row>
    <row r="314" spans="1:21" ht="18.75" customHeight="1">
      <c r="A314" s="1018"/>
      <c r="B314" s="1018"/>
      <c r="C314" s="1046">
        <v>97</v>
      </c>
      <c r="D314" s="1046" t="str">
        <f>Contrat!A36</f>
        <v>Actualizar los manuales de Contratacion y supervisión</v>
      </c>
      <c r="E314" s="1046" t="str">
        <f>Contrat!D36</f>
        <v>Unidades</v>
      </c>
      <c r="F314" s="1046">
        <f>Contrat!E36</f>
        <v>100</v>
      </c>
      <c r="G314" s="1046" t="str">
        <f>Contrat!F36</f>
        <v>Manuales de Contratación y supervisión actualizados</v>
      </c>
      <c r="H314" s="1046" t="str">
        <f>Contrat!G36</f>
        <v>EFICACIA</v>
      </c>
      <c r="I314" s="42" t="s">
        <v>68</v>
      </c>
      <c r="J314" s="43">
        <f>Contrat!I36</f>
        <v>0</v>
      </c>
      <c r="K314" s="43">
        <f>Contrat!J36</f>
        <v>0</v>
      </c>
      <c r="L314" s="43">
        <f>Contrat!K36</f>
        <v>0</v>
      </c>
      <c r="M314" s="43">
        <f>Contrat!L36</f>
        <v>0</v>
      </c>
      <c r="N314" s="43">
        <f>Contrat!M36</f>
        <v>0.26400000000000001</v>
      </c>
      <c r="O314" s="43">
        <f>Contrat!N36</f>
        <v>0</v>
      </c>
      <c r="P314" s="57">
        <f t="shared" ref="P314:P315" si="195">SUM(J314:O314)</f>
        <v>0.26400000000000001</v>
      </c>
      <c r="Q314" s="1051">
        <f>Contrat!V36</f>
        <v>0.1</v>
      </c>
      <c r="R314" s="1052">
        <f>IF(OR(P315=0,Q314=0),0,(P315/P314*Q314))</f>
        <v>0.1</v>
      </c>
      <c r="S314" s="1018"/>
      <c r="T314" s="1018"/>
      <c r="U314" s="1"/>
    </row>
    <row r="315" spans="1:21" ht="18.75" customHeight="1">
      <c r="A315" s="1018"/>
      <c r="B315" s="1018"/>
      <c r="C315" s="1018"/>
      <c r="D315" s="1018"/>
      <c r="E315" s="1018"/>
      <c r="F315" s="1018"/>
      <c r="G315" s="1018"/>
      <c r="H315" s="1018"/>
      <c r="I315" s="66" t="s">
        <v>69</v>
      </c>
      <c r="J315" s="47">
        <f>Contrat!I37</f>
        <v>0</v>
      </c>
      <c r="K315" s="47">
        <f>Contrat!J37</f>
        <v>0</v>
      </c>
      <c r="L315" s="47">
        <f>Contrat!K37</f>
        <v>0</v>
      </c>
      <c r="M315" s="47">
        <f>Contrat!L37</f>
        <v>0</v>
      </c>
      <c r="N315" s="47">
        <f>Contrat!M37</f>
        <v>0.26400000000000001</v>
      </c>
      <c r="O315" s="47">
        <f>Contrat!N37</f>
        <v>0</v>
      </c>
      <c r="P315" s="58">
        <f t="shared" si="195"/>
        <v>0.26400000000000001</v>
      </c>
      <c r="Q315" s="1008"/>
      <c r="R315" s="1008"/>
      <c r="S315" s="1018"/>
      <c r="T315" s="1018"/>
      <c r="U315" s="1"/>
    </row>
    <row r="316" spans="1:21" ht="15.75" customHeight="1">
      <c r="A316" s="1008"/>
      <c r="B316" s="1008"/>
      <c r="C316" s="1008"/>
      <c r="D316" s="1008"/>
      <c r="E316" s="1008"/>
      <c r="F316" s="1008"/>
      <c r="G316" s="1008"/>
      <c r="H316" s="1008"/>
      <c r="I316" s="51" t="s">
        <v>10</v>
      </c>
      <c r="J316" s="52">
        <f t="shared" ref="J316:P316" si="196">IF(OR(J314=0,J315=0),0,J315/J314)</f>
        <v>0</v>
      </c>
      <c r="K316" s="52">
        <f t="shared" si="196"/>
        <v>0</v>
      </c>
      <c r="L316" s="52">
        <f t="shared" si="196"/>
        <v>0</v>
      </c>
      <c r="M316" s="52">
        <f t="shared" si="196"/>
        <v>0</v>
      </c>
      <c r="N316" s="52">
        <f t="shared" si="196"/>
        <v>1</v>
      </c>
      <c r="O316" s="52">
        <f t="shared" si="196"/>
        <v>0</v>
      </c>
      <c r="P316" s="52">
        <f t="shared" si="196"/>
        <v>1</v>
      </c>
      <c r="Q316" s="51"/>
      <c r="R316" s="51"/>
      <c r="S316" s="1008"/>
      <c r="T316" s="1008"/>
      <c r="U316" s="1"/>
    </row>
    <row r="317" spans="1:21" ht="22.5" customHeight="1">
      <c r="A317" s="35" t="s">
        <v>1</v>
      </c>
      <c r="B317" s="36" t="s">
        <v>52</v>
      </c>
      <c r="C317" s="35"/>
      <c r="D317" s="35" t="s">
        <v>2</v>
      </c>
      <c r="E317" s="35" t="s">
        <v>3</v>
      </c>
      <c r="F317" s="35" t="s">
        <v>4</v>
      </c>
      <c r="G317" s="35" t="s">
        <v>5</v>
      </c>
      <c r="H317" s="37" t="s">
        <v>6</v>
      </c>
      <c r="I317" s="35" t="s">
        <v>53</v>
      </c>
      <c r="J317" s="35" t="s">
        <v>54</v>
      </c>
      <c r="K317" s="35" t="s">
        <v>55</v>
      </c>
      <c r="L317" s="35" t="s">
        <v>56</v>
      </c>
      <c r="M317" s="35" t="s">
        <v>57</v>
      </c>
      <c r="N317" s="35" t="s">
        <v>58</v>
      </c>
      <c r="O317" s="35" t="s">
        <v>59</v>
      </c>
      <c r="P317" s="35" t="s">
        <v>66</v>
      </c>
      <c r="Q317" s="38" t="s">
        <v>52</v>
      </c>
      <c r="R317" s="39" t="s">
        <v>44</v>
      </c>
      <c r="S317" s="40" t="s">
        <v>45</v>
      </c>
      <c r="T317" s="41" t="s">
        <v>67</v>
      </c>
      <c r="U317" s="1"/>
    </row>
    <row r="318" spans="1:21" ht="15.75" customHeight="1">
      <c r="A318" s="1062" t="str">
        <f>Juridica!D4</f>
        <v>GESTIÓN JURIDICA</v>
      </c>
      <c r="B318" s="1063">
        <f>Juridica!W4</f>
        <v>4.9399999999999999E-2</v>
      </c>
      <c r="C318" s="1046">
        <v>98</v>
      </c>
      <c r="D318" s="1046" t="str">
        <f>Juridica!A12</f>
        <v>Servicio de defensa jurídica del IGAC</v>
      </c>
      <c r="E318" s="1046" t="str">
        <f>Juridica!D12</f>
        <v>Porcentaje</v>
      </c>
      <c r="F318" s="1046">
        <f>Juridica!E12</f>
        <v>100</v>
      </c>
      <c r="G318" s="1046" t="str">
        <f>Juridica!F12</f>
        <v>Cumplimiento del servicio de defensa jurídica del IGAC</v>
      </c>
      <c r="H318" s="1046" t="str">
        <f>Juridica!G12</f>
        <v>EFICACIA</v>
      </c>
      <c r="I318" s="42" t="s">
        <v>68</v>
      </c>
      <c r="J318" s="43">
        <f>+Juridica!I12</f>
        <v>0</v>
      </c>
      <c r="K318" s="43">
        <f>+Juridica!J12</f>
        <v>0</v>
      </c>
      <c r="L318" s="43">
        <f>+Juridica!K12</f>
        <v>0.25</v>
      </c>
      <c r="M318" s="43">
        <f>+Juridica!L12</f>
        <v>0</v>
      </c>
      <c r="N318" s="43">
        <f>+Juridica!M12</f>
        <v>0</v>
      </c>
      <c r="O318" s="43">
        <f>+Juridica!N12</f>
        <v>0.25</v>
      </c>
      <c r="P318" s="57">
        <f t="shared" ref="P318:P319" si="197">SUM(J318:O318)</f>
        <v>0.5</v>
      </c>
      <c r="Q318" s="1051">
        <f>+Juridica!V12</f>
        <v>0.5</v>
      </c>
      <c r="R318" s="1052">
        <f>IF(OR(P319=0,Q318=0),0,(P319/P318*Q318))</f>
        <v>0.5</v>
      </c>
      <c r="S318" s="1054">
        <f>+R318+R321</f>
        <v>1</v>
      </c>
      <c r="T318" s="1055">
        <f>S318*B318</f>
        <v>4.9399999999999999E-2</v>
      </c>
      <c r="U318" s="1"/>
    </row>
    <row r="319" spans="1:21" ht="15.75" customHeight="1">
      <c r="A319" s="1018"/>
      <c r="B319" s="1018"/>
      <c r="C319" s="1018"/>
      <c r="D319" s="1018"/>
      <c r="E319" s="1018"/>
      <c r="F319" s="1018"/>
      <c r="G319" s="1018"/>
      <c r="H319" s="1018"/>
      <c r="I319" s="66" t="s">
        <v>69</v>
      </c>
      <c r="J319" s="47">
        <f>+Juridica!I13</f>
        <v>0</v>
      </c>
      <c r="K319" s="47">
        <f>+Juridica!J13</f>
        <v>0</v>
      </c>
      <c r="L319" s="47">
        <f>+Juridica!K13</f>
        <v>0.25</v>
      </c>
      <c r="M319" s="47">
        <f>+Juridica!L13</f>
        <v>0</v>
      </c>
      <c r="N319" s="47">
        <f>+Juridica!M13</f>
        <v>0</v>
      </c>
      <c r="O319" s="47">
        <f>+Juridica!N13</f>
        <v>0.25</v>
      </c>
      <c r="P319" s="58">
        <f t="shared" si="197"/>
        <v>0.5</v>
      </c>
      <c r="Q319" s="1008"/>
      <c r="R319" s="1008"/>
      <c r="S319" s="1018"/>
      <c r="T319" s="1018"/>
      <c r="U319" s="1"/>
    </row>
    <row r="320" spans="1:21" ht="15.75" customHeight="1">
      <c r="A320" s="1018"/>
      <c r="B320" s="1018"/>
      <c r="C320" s="1008"/>
      <c r="D320" s="1008"/>
      <c r="E320" s="1008"/>
      <c r="F320" s="1008"/>
      <c r="G320" s="1008"/>
      <c r="H320" s="1008"/>
      <c r="I320" s="51" t="s">
        <v>10</v>
      </c>
      <c r="J320" s="52">
        <f t="shared" ref="J320:P320" si="198">IF(OR(J318=0,J319=0),0,J319/J318)</f>
        <v>0</v>
      </c>
      <c r="K320" s="52">
        <f t="shared" si="198"/>
        <v>0</v>
      </c>
      <c r="L320" s="52">
        <f t="shared" si="198"/>
        <v>1</v>
      </c>
      <c r="M320" s="52">
        <f t="shared" si="198"/>
        <v>0</v>
      </c>
      <c r="N320" s="52">
        <f t="shared" si="198"/>
        <v>0</v>
      </c>
      <c r="O320" s="52">
        <f t="shared" si="198"/>
        <v>1</v>
      </c>
      <c r="P320" s="52">
        <f t="shared" si="198"/>
        <v>1</v>
      </c>
      <c r="Q320" s="51"/>
      <c r="R320" s="51"/>
      <c r="S320" s="1018"/>
      <c r="T320" s="1018"/>
      <c r="U320" s="1"/>
    </row>
    <row r="321" spans="1:21" ht="15.75" customHeight="1">
      <c r="A321" s="1018"/>
      <c r="B321" s="1018"/>
      <c r="C321" s="1046">
        <v>99</v>
      </c>
      <c r="D321" s="1046" t="str">
        <f>+Juridica!A24</f>
        <v>Servicio de apoyo jurídico a las áreas técnicas del Instituto</v>
      </c>
      <c r="E321" s="1046" t="str">
        <f>+Juridica!D24</f>
        <v>Porcentaje</v>
      </c>
      <c r="F321" s="1046">
        <f>+Juridica!E24</f>
        <v>100</v>
      </c>
      <c r="G321" s="1046" t="str">
        <f>+Juridica!F24</f>
        <v>Cumplimiento servicio de apoyo jurídico a las áreas técnicas del Instituto</v>
      </c>
      <c r="H321" s="1046" t="str">
        <f>+Juridica!G24</f>
        <v>EFICACIA</v>
      </c>
      <c r="I321" s="42" t="s">
        <v>68</v>
      </c>
      <c r="J321" s="43">
        <f>+Juridica!I24</f>
        <v>8.3299999999999999E-2</v>
      </c>
      <c r="K321" s="43">
        <f>+Juridica!J24</f>
        <v>8.3299999999999999E-2</v>
      </c>
      <c r="L321" s="43">
        <f>+Juridica!K24</f>
        <v>8.3299999999999999E-2</v>
      </c>
      <c r="M321" s="43">
        <f>+Juridica!L24</f>
        <v>8.3299999999999999E-2</v>
      </c>
      <c r="N321" s="43">
        <f>+Juridica!M24</f>
        <v>8.3299999999999999E-2</v>
      </c>
      <c r="O321" s="43">
        <f>+Juridica!N24</f>
        <v>8.3299999999999999E-2</v>
      </c>
      <c r="P321" s="57">
        <f t="shared" ref="P321:P322" si="199">SUM(J321:O321)</f>
        <v>0.49979999999999997</v>
      </c>
      <c r="Q321" s="1051">
        <f>+Juridica!V24</f>
        <v>0.5</v>
      </c>
      <c r="R321" s="1052">
        <f>IF(OR(P322=0,Q321=0),0,(P322/P321*Q321))</f>
        <v>0.5</v>
      </c>
      <c r="S321" s="1018"/>
      <c r="T321" s="1018"/>
      <c r="U321" s="1"/>
    </row>
    <row r="322" spans="1:21" ht="15.75" customHeight="1">
      <c r="A322" s="1018"/>
      <c r="B322" s="1018"/>
      <c r="C322" s="1018"/>
      <c r="D322" s="1018"/>
      <c r="E322" s="1018"/>
      <c r="F322" s="1018"/>
      <c r="G322" s="1018"/>
      <c r="H322" s="1018"/>
      <c r="I322" s="66" t="s">
        <v>69</v>
      </c>
      <c r="J322" s="47">
        <f>+Juridica!I25</f>
        <v>8.3299999999999999E-2</v>
      </c>
      <c r="K322" s="47">
        <f>+Juridica!J25</f>
        <v>8.3299999999999999E-2</v>
      </c>
      <c r="L322" s="47">
        <f>+Juridica!K25</f>
        <v>8.3299999999999999E-2</v>
      </c>
      <c r="M322" s="47">
        <f>+Juridica!L25</f>
        <v>8.3299999999999999E-2</v>
      </c>
      <c r="N322" s="47">
        <f>+Juridica!M25</f>
        <v>8.3299999999999999E-2</v>
      </c>
      <c r="O322" s="47">
        <f>+Juridica!N25</f>
        <v>8.3299999999999999E-2</v>
      </c>
      <c r="P322" s="58">
        <f t="shared" si="199"/>
        <v>0.49979999999999997</v>
      </c>
      <c r="Q322" s="1008"/>
      <c r="R322" s="1008"/>
      <c r="S322" s="1018"/>
      <c r="T322" s="1018"/>
      <c r="U322" s="1"/>
    </row>
    <row r="323" spans="1:21" ht="15.75" customHeight="1">
      <c r="A323" s="1008"/>
      <c r="B323" s="1008"/>
      <c r="C323" s="1008"/>
      <c r="D323" s="1008"/>
      <c r="E323" s="1008"/>
      <c r="F323" s="1008"/>
      <c r="G323" s="1008"/>
      <c r="H323" s="1008"/>
      <c r="I323" s="51" t="s">
        <v>10</v>
      </c>
      <c r="J323" s="52">
        <f t="shared" ref="J323:P323" si="200">IF(OR(J321=0,J322=0),0,J322/J321)</f>
        <v>1</v>
      </c>
      <c r="K323" s="52">
        <f t="shared" si="200"/>
        <v>1</v>
      </c>
      <c r="L323" s="52">
        <f t="shared" si="200"/>
        <v>1</v>
      </c>
      <c r="M323" s="52">
        <f t="shared" si="200"/>
        <v>1</v>
      </c>
      <c r="N323" s="52">
        <f t="shared" si="200"/>
        <v>1</v>
      </c>
      <c r="O323" s="52">
        <f t="shared" si="200"/>
        <v>1</v>
      </c>
      <c r="P323" s="52">
        <f t="shared" si="200"/>
        <v>1</v>
      </c>
      <c r="Q323" s="51"/>
      <c r="R323" s="51"/>
      <c r="S323" s="1008"/>
      <c r="T323" s="1008"/>
      <c r="U323" s="1"/>
    </row>
    <row r="324" spans="1:21" ht="24" customHeight="1">
      <c r="A324" s="35" t="s">
        <v>1</v>
      </c>
      <c r="B324" s="36" t="s">
        <v>52</v>
      </c>
      <c r="C324" s="35"/>
      <c r="D324" s="35" t="s">
        <v>2</v>
      </c>
      <c r="E324" s="35" t="s">
        <v>3</v>
      </c>
      <c r="F324" s="35" t="s">
        <v>4</v>
      </c>
      <c r="G324" s="35" t="s">
        <v>5</v>
      </c>
      <c r="H324" s="37" t="s">
        <v>6</v>
      </c>
      <c r="I324" s="35" t="s">
        <v>53</v>
      </c>
      <c r="J324" s="35" t="s">
        <v>54</v>
      </c>
      <c r="K324" s="35" t="s">
        <v>55</v>
      </c>
      <c r="L324" s="35" t="s">
        <v>56</v>
      </c>
      <c r="M324" s="35" t="s">
        <v>57</v>
      </c>
      <c r="N324" s="35" t="s">
        <v>58</v>
      </c>
      <c r="O324" s="35" t="s">
        <v>59</v>
      </c>
      <c r="P324" s="35" t="s">
        <v>66</v>
      </c>
      <c r="Q324" s="38" t="s">
        <v>52</v>
      </c>
      <c r="R324" s="39" t="s">
        <v>44</v>
      </c>
      <c r="S324" s="40" t="s">
        <v>45</v>
      </c>
      <c r="T324" s="41" t="s">
        <v>67</v>
      </c>
      <c r="U324" s="1"/>
    </row>
    <row r="325" spans="1:21" ht="15" customHeight="1">
      <c r="A325" s="1062" t="str">
        <f>Informat!D4</f>
        <v>GESTIÓN INFORMÁTICA DE SOPORTE</v>
      </c>
      <c r="B325" s="1063">
        <f>Informat!W4</f>
        <v>4.3700000000000003E-2</v>
      </c>
      <c r="C325" s="1046">
        <v>100</v>
      </c>
      <c r="D325" s="1046" t="str">
        <f>Informat!A12</f>
        <v>Plataformas de TI gestionadas</v>
      </c>
      <c r="E325" s="1046" t="str">
        <f>Informat!D12</f>
        <v>Procesos</v>
      </c>
      <c r="F325" s="1046">
        <f>Informat!E12</f>
        <v>100</v>
      </c>
      <c r="G325" s="1046" t="str">
        <f>Informat!F12</f>
        <v>Porcentaje avance actividades de mantenimiento y actualización de IT</v>
      </c>
      <c r="H325" s="1046" t="str">
        <f>Informat!G12</f>
        <v>EFICACIA</v>
      </c>
      <c r="I325" s="42" t="s">
        <v>68</v>
      </c>
      <c r="J325" s="43">
        <f>Informat!I12</f>
        <v>0</v>
      </c>
      <c r="K325" s="43">
        <f>Informat!J12</f>
        <v>0</v>
      </c>
      <c r="L325" s="43">
        <f>Informat!K12</f>
        <v>0</v>
      </c>
      <c r="M325" s="43">
        <f>Informat!L12</f>
        <v>0</v>
      </c>
      <c r="N325" s="43">
        <f>Informat!M12</f>
        <v>0</v>
      </c>
      <c r="O325" s="43">
        <f>Informat!N12</f>
        <v>0.3</v>
      </c>
      <c r="P325" s="57">
        <f t="shared" ref="P325:P326" si="201">SUM(J325:O325)</f>
        <v>0.3</v>
      </c>
      <c r="Q325" s="1051">
        <f>Informat!V12</f>
        <v>1</v>
      </c>
      <c r="R325" s="1052">
        <f>IF(OR(P326=0,Q325=0),0,(P326/P325*Q325))</f>
        <v>1</v>
      </c>
      <c r="S325" s="1054">
        <f>R325</f>
        <v>1</v>
      </c>
      <c r="T325" s="1055">
        <f>S325*B325</f>
        <v>4.3700000000000003E-2</v>
      </c>
      <c r="U325" s="1"/>
    </row>
    <row r="326" spans="1:21" ht="15.75" customHeight="1">
      <c r="A326" s="1018"/>
      <c r="B326" s="1018"/>
      <c r="C326" s="1018"/>
      <c r="D326" s="1018"/>
      <c r="E326" s="1018"/>
      <c r="F326" s="1018"/>
      <c r="G326" s="1018"/>
      <c r="H326" s="1018"/>
      <c r="I326" s="66" t="s">
        <v>69</v>
      </c>
      <c r="J326" s="47">
        <f>Informat!I13</f>
        <v>0</v>
      </c>
      <c r="K326" s="47">
        <f>Informat!J13</f>
        <v>0</v>
      </c>
      <c r="L326" s="47">
        <f>Informat!K13</f>
        <v>0</v>
      </c>
      <c r="M326" s="47">
        <f>Informat!L13</f>
        <v>0</v>
      </c>
      <c r="N326" s="47">
        <f>Informat!M13</f>
        <v>0</v>
      </c>
      <c r="O326" s="47">
        <f>Informat!N13</f>
        <v>0.3</v>
      </c>
      <c r="P326" s="58">
        <f t="shared" si="201"/>
        <v>0.3</v>
      </c>
      <c r="Q326" s="1008"/>
      <c r="R326" s="1008"/>
      <c r="S326" s="1018"/>
      <c r="T326" s="1018"/>
      <c r="U326" s="1"/>
    </row>
    <row r="327" spans="1:21" ht="15.75" customHeight="1">
      <c r="A327" s="1008"/>
      <c r="B327" s="1008"/>
      <c r="C327" s="1008"/>
      <c r="D327" s="1008"/>
      <c r="E327" s="1008"/>
      <c r="F327" s="1008"/>
      <c r="G327" s="1008"/>
      <c r="H327" s="1008"/>
      <c r="I327" s="51" t="s">
        <v>10</v>
      </c>
      <c r="J327" s="52">
        <f t="shared" ref="J327:P327" si="202">IF(OR(J325=0,J326=0),0,J326/J325)</f>
        <v>0</v>
      </c>
      <c r="K327" s="52">
        <f t="shared" si="202"/>
        <v>0</v>
      </c>
      <c r="L327" s="52">
        <f t="shared" si="202"/>
        <v>0</v>
      </c>
      <c r="M327" s="52">
        <f t="shared" si="202"/>
        <v>0</v>
      </c>
      <c r="N327" s="52">
        <f t="shared" si="202"/>
        <v>0</v>
      </c>
      <c r="O327" s="52">
        <f t="shared" si="202"/>
        <v>1</v>
      </c>
      <c r="P327" s="52">
        <f t="shared" si="202"/>
        <v>1</v>
      </c>
      <c r="Q327" s="51"/>
      <c r="R327" s="51"/>
      <c r="S327" s="1008"/>
      <c r="T327" s="1008"/>
      <c r="U327" s="1"/>
    </row>
    <row r="328" spans="1:21" ht="33.75">
      <c r="A328" s="35" t="s">
        <v>1</v>
      </c>
      <c r="B328" s="36" t="s">
        <v>52</v>
      </c>
      <c r="C328" s="35"/>
      <c r="D328" s="35" t="s">
        <v>2</v>
      </c>
      <c r="E328" s="35" t="s">
        <v>3</v>
      </c>
      <c r="F328" s="35" t="s">
        <v>4</v>
      </c>
      <c r="G328" s="35" t="s">
        <v>5</v>
      </c>
      <c r="H328" s="37" t="s">
        <v>6</v>
      </c>
      <c r="I328" s="35" t="s">
        <v>53</v>
      </c>
      <c r="J328" s="35" t="s">
        <v>54</v>
      </c>
      <c r="K328" s="35" t="s">
        <v>55</v>
      </c>
      <c r="L328" s="35" t="s">
        <v>56</v>
      </c>
      <c r="M328" s="35" t="s">
        <v>57</v>
      </c>
      <c r="N328" s="35" t="s">
        <v>58</v>
      </c>
      <c r="O328" s="35" t="s">
        <v>59</v>
      </c>
      <c r="P328" s="35" t="s">
        <v>66</v>
      </c>
      <c r="Q328" s="38" t="s">
        <v>52</v>
      </c>
      <c r="R328" s="39" t="s">
        <v>44</v>
      </c>
      <c r="S328" s="40" t="s">
        <v>45</v>
      </c>
      <c r="T328" s="41" t="s">
        <v>67</v>
      </c>
      <c r="U328" s="1"/>
    </row>
    <row r="329" spans="1:21" ht="15" customHeight="1">
      <c r="A329" s="1062" t="str">
        <f>'C Discip'!D4</f>
        <v>CONTROL DISCIPLINARIO</v>
      </c>
      <c r="B329" s="1063">
        <f>'C Discip'!W4</f>
        <v>3.3399999999999999E-2</v>
      </c>
      <c r="C329" s="1046">
        <v>101</v>
      </c>
      <c r="D329" s="1046" t="str">
        <f>'C Discip'!A12</f>
        <v>Procesos disciplinarios sustanciados</v>
      </c>
      <c r="E329" s="1046" t="str">
        <f>'C Discip'!D12</f>
        <v>Porcentaje</v>
      </c>
      <c r="F329" s="1046">
        <f>'C Discip'!E12</f>
        <v>100</v>
      </c>
      <c r="G329" s="1046" t="str">
        <f>'C Discip'!F12</f>
        <v>Avance Procesos Disciplinarios sustanciados</v>
      </c>
      <c r="H329" s="1046" t="str">
        <f>'C Discip'!G12</f>
        <v>Eficacia</v>
      </c>
      <c r="I329" s="42" t="s">
        <v>68</v>
      </c>
      <c r="J329" s="43">
        <f>'C Discip'!I12</f>
        <v>0</v>
      </c>
      <c r="K329" s="43">
        <f>'C Discip'!J12</f>
        <v>0.1</v>
      </c>
      <c r="L329" s="43">
        <f>'C Discip'!K12</f>
        <v>0.1</v>
      </c>
      <c r="M329" s="43">
        <f>'C Discip'!L12</f>
        <v>0.1</v>
      </c>
      <c r="N329" s="43">
        <f>'C Discip'!M12</f>
        <v>0.1</v>
      </c>
      <c r="O329" s="43">
        <f>'C Discip'!N12</f>
        <v>0.1</v>
      </c>
      <c r="P329" s="57">
        <f t="shared" ref="P329:P330" si="203">SUM(J329:O329)</f>
        <v>0.5</v>
      </c>
      <c r="Q329" s="1051">
        <f>'C Discip'!V12</f>
        <v>1</v>
      </c>
      <c r="R329" s="1052">
        <f>IF(OR(P330=0,Q329=0),0,(P330/P329*Q329))</f>
        <v>1</v>
      </c>
      <c r="S329" s="1054">
        <f>R329</f>
        <v>1</v>
      </c>
      <c r="T329" s="1055">
        <f>S329*B329</f>
        <v>3.3399999999999999E-2</v>
      </c>
      <c r="U329" s="1"/>
    </row>
    <row r="330" spans="1:21" ht="15.75" customHeight="1">
      <c r="A330" s="1018"/>
      <c r="B330" s="1018"/>
      <c r="C330" s="1018"/>
      <c r="D330" s="1018"/>
      <c r="E330" s="1018"/>
      <c r="F330" s="1018"/>
      <c r="G330" s="1018"/>
      <c r="H330" s="1018"/>
      <c r="I330" s="66" t="s">
        <v>69</v>
      </c>
      <c r="J330" s="47">
        <f>'C Discip'!I13</f>
        <v>0</v>
      </c>
      <c r="K330" s="47">
        <f>'C Discip'!J13</f>
        <v>0.1</v>
      </c>
      <c r="L330" s="47">
        <f>'C Discip'!K13</f>
        <v>0.1</v>
      </c>
      <c r="M330" s="47">
        <f>'C Discip'!L13</f>
        <v>0.1</v>
      </c>
      <c r="N330" s="47">
        <f>'C Discip'!M13</f>
        <v>0.1</v>
      </c>
      <c r="O330" s="47">
        <f>'C Discip'!N13</f>
        <v>0.1</v>
      </c>
      <c r="P330" s="58">
        <f t="shared" si="203"/>
        <v>0.5</v>
      </c>
      <c r="Q330" s="1008"/>
      <c r="R330" s="1008"/>
      <c r="S330" s="1018"/>
      <c r="T330" s="1018"/>
      <c r="U330" s="1"/>
    </row>
    <row r="331" spans="1:21" ht="15.75" customHeight="1">
      <c r="A331" s="1008"/>
      <c r="B331" s="1008"/>
      <c r="C331" s="1008"/>
      <c r="D331" s="1008"/>
      <c r="E331" s="1008"/>
      <c r="F331" s="1008"/>
      <c r="G331" s="1008"/>
      <c r="H331" s="1008"/>
      <c r="I331" s="51" t="s">
        <v>10</v>
      </c>
      <c r="J331" s="52">
        <f t="shared" ref="J331:P331" si="204">IF(OR(J329=0,J330=0),0,J330/J329)</f>
        <v>0</v>
      </c>
      <c r="K331" s="52">
        <f t="shared" si="204"/>
        <v>1</v>
      </c>
      <c r="L331" s="52">
        <f t="shared" si="204"/>
        <v>1</v>
      </c>
      <c r="M331" s="52">
        <f t="shared" si="204"/>
        <v>1</v>
      </c>
      <c r="N331" s="52">
        <f t="shared" si="204"/>
        <v>1</v>
      </c>
      <c r="O331" s="52">
        <f t="shared" si="204"/>
        <v>1</v>
      </c>
      <c r="P331" s="52">
        <f t="shared" si="204"/>
        <v>1</v>
      </c>
      <c r="Q331" s="51"/>
      <c r="R331" s="51"/>
      <c r="S331" s="1008"/>
      <c r="T331" s="1008"/>
      <c r="U331" s="1"/>
    </row>
    <row r="332" spans="1:21" ht="21.75" customHeight="1">
      <c r="A332" s="35" t="s">
        <v>1</v>
      </c>
      <c r="B332" s="36" t="s">
        <v>52</v>
      </c>
      <c r="C332" s="35"/>
      <c r="D332" s="35" t="s">
        <v>2</v>
      </c>
      <c r="E332" s="35" t="s">
        <v>3</v>
      </c>
      <c r="F332" s="35" t="s">
        <v>4</v>
      </c>
      <c r="G332" s="35" t="s">
        <v>5</v>
      </c>
      <c r="H332" s="37" t="s">
        <v>6</v>
      </c>
      <c r="I332" s="35" t="s">
        <v>53</v>
      </c>
      <c r="J332" s="35" t="s">
        <v>54</v>
      </c>
      <c r="K332" s="35" t="s">
        <v>55</v>
      </c>
      <c r="L332" s="35" t="s">
        <v>56</v>
      </c>
      <c r="M332" s="35" t="s">
        <v>57</v>
      </c>
      <c r="N332" s="35" t="s">
        <v>58</v>
      </c>
      <c r="O332" s="35" t="s">
        <v>59</v>
      </c>
      <c r="P332" s="35" t="s">
        <v>66</v>
      </c>
      <c r="Q332" s="38" t="s">
        <v>52</v>
      </c>
      <c r="R332" s="39" t="s">
        <v>44</v>
      </c>
      <c r="S332" s="40" t="s">
        <v>45</v>
      </c>
      <c r="T332" s="41" t="s">
        <v>67</v>
      </c>
      <c r="U332" s="1"/>
    </row>
    <row r="333" spans="1:21" ht="18" customHeight="1">
      <c r="A333" s="1062" t="str">
        <f>Evaluac!D4</f>
        <v>SEGUIMIENTO Y EVALUACIÓN INSTITUCIONAL</v>
      </c>
      <c r="B333" s="1063">
        <f>Evaluac!W4</f>
        <v>4.2000000000000003E-2</v>
      </c>
      <c r="C333" s="1046">
        <v>102</v>
      </c>
      <c r="D333" s="1046" t="str">
        <f>Evaluac!A22</f>
        <v>Actividades implementadas para el cumplimiento del MIPG</v>
      </c>
      <c r="E333" s="1046" t="str">
        <f>Evaluac!D22</f>
        <v>Porcentaje</v>
      </c>
      <c r="F333" s="1047">
        <f>Evaluac!E22</f>
        <v>1</v>
      </c>
      <c r="G333" s="1046" t="str">
        <f>Evaluac!F22</f>
        <v>Porcentaje de avance en las actividades implementadas para el cumplimiento del MIPG</v>
      </c>
      <c r="H333" s="1046" t="str">
        <f>Evaluac!G22</f>
        <v>EFICACIA</v>
      </c>
      <c r="I333" s="42" t="s">
        <v>68</v>
      </c>
      <c r="J333" s="43">
        <f>Evaluac!I22</f>
        <v>0.06</v>
      </c>
      <c r="K333" s="43">
        <f>Evaluac!J22</f>
        <v>2.5000000000000005E-2</v>
      </c>
      <c r="L333" s="43">
        <f>Evaluac!K22</f>
        <v>0.10000000000000002</v>
      </c>
      <c r="M333" s="43">
        <f>Evaluac!L22</f>
        <v>1.0000000000000002E-2</v>
      </c>
      <c r="N333" s="43">
        <f>Evaluac!M22</f>
        <v>1.0000000000000002E-2</v>
      </c>
      <c r="O333" s="43">
        <f>Evaluac!N22</f>
        <v>3.0000000000000006E-2</v>
      </c>
      <c r="P333" s="57">
        <f t="shared" ref="P333:P334" si="205">SUM(J333:O333)</f>
        <v>0.23500000000000004</v>
      </c>
      <c r="Q333" s="1051">
        <f>Evaluac!V22</f>
        <v>0.25</v>
      </c>
      <c r="R333" s="1052">
        <f>IF(OR(P334=0,Q333=0),0,(P334/P333*Q333))</f>
        <v>0.25</v>
      </c>
      <c r="S333" s="1054">
        <f>SUM(R333:R344)</f>
        <v>0.95530190677966109</v>
      </c>
      <c r="T333" s="1055">
        <f>S333*B333</f>
        <v>4.0122680084745767E-2</v>
      </c>
      <c r="U333" s="1"/>
    </row>
    <row r="334" spans="1:21" ht="18" customHeight="1">
      <c r="A334" s="1018"/>
      <c r="B334" s="1018"/>
      <c r="C334" s="1018"/>
      <c r="D334" s="1018"/>
      <c r="E334" s="1018"/>
      <c r="F334" s="1018"/>
      <c r="G334" s="1018"/>
      <c r="H334" s="1018"/>
      <c r="I334" s="66" t="s">
        <v>69</v>
      </c>
      <c r="J334" s="47">
        <f>Evaluac!I23</f>
        <v>0.06</v>
      </c>
      <c r="K334" s="47">
        <f>Evaluac!J23</f>
        <v>2.5000000000000005E-2</v>
      </c>
      <c r="L334" s="47">
        <f>Evaluac!K23</f>
        <v>0.10000000000000002</v>
      </c>
      <c r="M334" s="47">
        <f>Evaluac!L23</f>
        <v>1.0000000000000002E-2</v>
      </c>
      <c r="N334" s="47">
        <f>Evaluac!M23</f>
        <v>1.0000000000000002E-2</v>
      </c>
      <c r="O334" s="47">
        <f>Evaluac!N23</f>
        <v>3.0000000000000006E-2</v>
      </c>
      <c r="P334" s="58">
        <f t="shared" si="205"/>
        <v>0.23500000000000004</v>
      </c>
      <c r="Q334" s="1008"/>
      <c r="R334" s="1008"/>
      <c r="S334" s="1018"/>
      <c r="T334" s="1018"/>
      <c r="U334" s="1"/>
    </row>
    <row r="335" spans="1:21" ht="15.75" customHeight="1">
      <c r="A335" s="1018"/>
      <c r="B335" s="1018"/>
      <c r="C335" s="1008"/>
      <c r="D335" s="1008"/>
      <c r="E335" s="1008"/>
      <c r="F335" s="1008"/>
      <c r="G335" s="1008"/>
      <c r="H335" s="1008"/>
      <c r="I335" s="51" t="s">
        <v>10</v>
      </c>
      <c r="J335" s="52">
        <f t="shared" ref="J335:P335" si="206">IF(OR(J333=0,J334=0),0,J334/J333)</f>
        <v>1</v>
      </c>
      <c r="K335" s="52">
        <f t="shared" si="206"/>
        <v>1</v>
      </c>
      <c r="L335" s="52">
        <f t="shared" si="206"/>
        <v>1</v>
      </c>
      <c r="M335" s="52">
        <f t="shared" si="206"/>
        <v>1</v>
      </c>
      <c r="N335" s="52">
        <f t="shared" si="206"/>
        <v>1</v>
      </c>
      <c r="O335" s="52">
        <f t="shared" si="206"/>
        <v>1</v>
      </c>
      <c r="P335" s="52">
        <f t="shared" si="206"/>
        <v>1</v>
      </c>
      <c r="Q335" s="51"/>
      <c r="R335" s="51"/>
      <c r="S335" s="1018"/>
      <c r="T335" s="1018"/>
      <c r="U335" s="1"/>
    </row>
    <row r="336" spans="1:21" ht="15.75" customHeight="1">
      <c r="A336" s="1018"/>
      <c r="B336" s="1018"/>
      <c r="C336" s="1046">
        <v>103</v>
      </c>
      <c r="D336" s="1046" t="str">
        <f>Evaluac!A48</f>
        <v>MIPG implementado</v>
      </c>
      <c r="E336" s="1046" t="str">
        <f>Evaluac!D48</f>
        <v>Porcentaje</v>
      </c>
      <c r="F336" s="1066">
        <f>Evaluac!E48</f>
        <v>0.79300000000000004</v>
      </c>
      <c r="G336" s="1046" t="str">
        <f>Evaluac!F48</f>
        <v>Porcentaje de avance en la implementación del MIPG</v>
      </c>
      <c r="H336" s="1046" t="str">
        <f>Evaluac!G48</f>
        <v>EFICACIA</v>
      </c>
      <c r="I336" s="42" t="s">
        <v>68</v>
      </c>
      <c r="J336" s="43">
        <f>Evaluac!I48</f>
        <v>0</v>
      </c>
      <c r="K336" s="43">
        <f>Evaluac!J48</f>
        <v>0</v>
      </c>
      <c r="L336" s="43">
        <f>Evaluac!K48</f>
        <v>0</v>
      </c>
      <c r="M336" s="43">
        <f>Evaluac!L48</f>
        <v>0</v>
      </c>
      <c r="N336" s="43">
        <f>Evaluac!M48</f>
        <v>0</v>
      </c>
      <c r="O336" s="43">
        <f>Evaluac!N48</f>
        <v>0.4</v>
      </c>
      <c r="P336" s="57">
        <f t="shared" ref="P336:P337" si="207">SUM(J336:O336)</f>
        <v>0.4</v>
      </c>
      <c r="Q336" s="1051">
        <f>Evaluac!V48</f>
        <v>0.25</v>
      </c>
      <c r="R336" s="1052">
        <f>IF(OR(P337=0,Q336=0),0,(P337/P336*Q336))</f>
        <v>0.25</v>
      </c>
      <c r="S336" s="1018"/>
      <c r="T336" s="1018"/>
      <c r="U336" s="1"/>
    </row>
    <row r="337" spans="1:21" ht="15.75" customHeight="1">
      <c r="A337" s="1018"/>
      <c r="B337" s="1018"/>
      <c r="C337" s="1018"/>
      <c r="D337" s="1018"/>
      <c r="E337" s="1018"/>
      <c r="F337" s="1018"/>
      <c r="G337" s="1018"/>
      <c r="H337" s="1018"/>
      <c r="I337" s="66" t="s">
        <v>69</v>
      </c>
      <c r="J337" s="47">
        <f>Evaluac!I49</f>
        <v>0</v>
      </c>
      <c r="K337" s="47">
        <f>Evaluac!J49</f>
        <v>0</v>
      </c>
      <c r="L337" s="47">
        <f>Evaluac!K49</f>
        <v>0</v>
      </c>
      <c r="M337" s="47">
        <f>Evaluac!L49</f>
        <v>0</v>
      </c>
      <c r="N337" s="47">
        <f>Evaluac!M49</f>
        <v>0</v>
      </c>
      <c r="O337" s="47">
        <f>Evaluac!N49</f>
        <v>0.4</v>
      </c>
      <c r="P337" s="58">
        <f t="shared" si="207"/>
        <v>0.4</v>
      </c>
      <c r="Q337" s="1008"/>
      <c r="R337" s="1008"/>
      <c r="S337" s="1018"/>
      <c r="T337" s="1018"/>
      <c r="U337" s="1"/>
    </row>
    <row r="338" spans="1:21" ht="15.75" customHeight="1">
      <c r="A338" s="1018"/>
      <c r="B338" s="1018"/>
      <c r="C338" s="1008"/>
      <c r="D338" s="1008"/>
      <c r="E338" s="1008"/>
      <c r="F338" s="1008"/>
      <c r="G338" s="1008"/>
      <c r="H338" s="1008"/>
      <c r="I338" s="51" t="s">
        <v>10</v>
      </c>
      <c r="J338" s="52">
        <f t="shared" ref="J338:P338" si="208">IF(OR(J336=0,J337=0),0,J337/J336)</f>
        <v>0</v>
      </c>
      <c r="K338" s="52">
        <f t="shared" si="208"/>
        <v>0</v>
      </c>
      <c r="L338" s="52">
        <f t="shared" si="208"/>
        <v>0</v>
      </c>
      <c r="M338" s="52">
        <f t="shared" si="208"/>
        <v>0</v>
      </c>
      <c r="N338" s="52">
        <f t="shared" si="208"/>
        <v>0</v>
      </c>
      <c r="O338" s="52">
        <f t="shared" si="208"/>
        <v>1</v>
      </c>
      <c r="P338" s="52">
        <f t="shared" si="208"/>
        <v>1</v>
      </c>
      <c r="Q338" s="51"/>
      <c r="R338" s="51"/>
      <c r="S338" s="1018"/>
      <c r="T338" s="1018"/>
      <c r="U338" s="1"/>
    </row>
    <row r="339" spans="1:21" ht="15.75" customHeight="1">
      <c r="A339" s="1018"/>
      <c r="B339" s="1018"/>
      <c r="C339" s="1046">
        <v>104</v>
      </c>
      <c r="D339" s="1046" t="str">
        <f>Evaluac!A58</f>
        <v>Informes de auditorias realizados</v>
      </c>
      <c r="E339" s="1046" t="str">
        <f>Evaluac!D58</f>
        <v>Porcentaje</v>
      </c>
      <c r="F339" s="1046">
        <f>Evaluac!E58</f>
        <v>100</v>
      </c>
      <c r="G339" s="1046" t="str">
        <f>Evaluac!F58</f>
        <v>% de avance al cumplimiento del programa anual de auditorías</v>
      </c>
      <c r="H339" s="1046" t="str">
        <f>Evaluac!G58</f>
        <v>EFICACIA</v>
      </c>
      <c r="I339" s="42" t="s">
        <v>68</v>
      </c>
      <c r="J339" s="43">
        <f>Evaluac!I58</f>
        <v>2.8999999999999998E-2</v>
      </c>
      <c r="K339" s="43">
        <f>Evaluac!J58</f>
        <v>1.2500000000000001E-2</v>
      </c>
      <c r="L339" s="43">
        <f>Evaluac!K58</f>
        <v>0.16589999999999999</v>
      </c>
      <c r="M339" s="43">
        <f>Evaluac!L58</f>
        <v>1.2500000000000001E-2</v>
      </c>
      <c r="N339" s="43">
        <f>Evaluac!M58</f>
        <v>8.1099999999999992E-2</v>
      </c>
      <c r="O339" s="43">
        <f>Evaluac!N58</f>
        <v>0.17100000000000001</v>
      </c>
      <c r="P339" s="57">
        <f t="shared" ref="P339:P340" si="209">SUM(J339:O339)</f>
        <v>0.47199999999999998</v>
      </c>
      <c r="Q339" s="1051">
        <f>Evaluac!V58</f>
        <v>0.25</v>
      </c>
      <c r="R339" s="1052">
        <f>IF(OR(P340=0,Q339=0),0,(P340/P339*Q339))</f>
        <v>0.20530190677966104</v>
      </c>
      <c r="S339" s="1018"/>
      <c r="T339" s="1018"/>
      <c r="U339" s="1"/>
    </row>
    <row r="340" spans="1:21" ht="15.75" customHeight="1">
      <c r="A340" s="1018"/>
      <c r="B340" s="1018"/>
      <c r="C340" s="1018"/>
      <c r="D340" s="1018"/>
      <c r="E340" s="1018"/>
      <c r="F340" s="1018"/>
      <c r="G340" s="1018"/>
      <c r="H340" s="1018"/>
      <c r="I340" s="66" t="s">
        <v>69</v>
      </c>
      <c r="J340" s="47">
        <f>Evaluac!I59</f>
        <v>2.6910000000000003E-2</v>
      </c>
      <c r="K340" s="47">
        <f>Evaluac!J59</f>
        <v>1.0935E-2</v>
      </c>
      <c r="L340" s="47">
        <f>Evaluac!K59</f>
        <v>0.100245</v>
      </c>
      <c r="M340" s="47">
        <f>Evaluac!L59</f>
        <v>8.0249999999999991E-3</v>
      </c>
      <c r="N340" s="47">
        <f>Evaluac!M59</f>
        <v>0.10124</v>
      </c>
      <c r="O340" s="47">
        <f>Evaluac!N59</f>
        <v>0.14025499999999999</v>
      </c>
      <c r="P340" s="58">
        <f t="shared" si="209"/>
        <v>0.38761000000000001</v>
      </c>
      <c r="Q340" s="1008"/>
      <c r="R340" s="1008"/>
      <c r="S340" s="1018"/>
      <c r="T340" s="1018"/>
      <c r="U340" s="1"/>
    </row>
    <row r="341" spans="1:21" ht="15.75" customHeight="1">
      <c r="A341" s="1018"/>
      <c r="B341" s="1018"/>
      <c r="C341" s="1008"/>
      <c r="D341" s="1008"/>
      <c r="E341" s="1008"/>
      <c r="F341" s="1008"/>
      <c r="G341" s="1008"/>
      <c r="H341" s="1008"/>
      <c r="I341" s="51" t="s">
        <v>10</v>
      </c>
      <c r="J341" s="52">
        <f t="shared" ref="J341:P341" si="210">IF(OR(J339=0,J340=0),0,J340/J339)</f>
        <v>0.92793103448275882</v>
      </c>
      <c r="K341" s="52">
        <f t="shared" si="210"/>
        <v>0.87480000000000002</v>
      </c>
      <c r="L341" s="52">
        <f t="shared" si="210"/>
        <v>0.60424954792043406</v>
      </c>
      <c r="M341" s="52">
        <f t="shared" si="210"/>
        <v>0.6419999999999999</v>
      </c>
      <c r="N341" s="52">
        <f t="shared" si="210"/>
        <v>1.2483353884093713</v>
      </c>
      <c r="O341" s="52">
        <f t="shared" si="210"/>
        <v>0.82020467836257294</v>
      </c>
      <c r="P341" s="52">
        <f t="shared" si="210"/>
        <v>0.82120762711864415</v>
      </c>
      <c r="Q341" s="51"/>
      <c r="R341" s="51"/>
      <c r="S341" s="1018"/>
      <c r="T341" s="1018"/>
      <c r="U341" s="1"/>
    </row>
    <row r="342" spans="1:21" ht="21" customHeight="1">
      <c r="A342" s="1018"/>
      <c r="B342" s="1018"/>
      <c r="C342" s="1046">
        <v>105</v>
      </c>
      <c r="D342" s="1046" t="str">
        <f>Evaluac!A72</f>
        <v>Actividades de fomento de la cultura de autocontrol y autoevaluación</v>
      </c>
      <c r="E342" s="1046" t="str">
        <f>Evaluac!D72</f>
        <v>Porcentaje</v>
      </c>
      <c r="F342" s="1046">
        <f>Evaluac!E72</f>
        <v>100</v>
      </c>
      <c r="G342" s="1046" t="str">
        <f>Evaluac!F72</f>
        <v>% de avance al cumplimiento de actividades de fomento de la cultura de autocontrol y autoevaluación</v>
      </c>
      <c r="H342" s="1046" t="str">
        <f>Evaluac!G72</f>
        <v>EFICACIA</v>
      </c>
      <c r="I342" s="42" t="s">
        <v>68</v>
      </c>
      <c r="J342" s="43">
        <f>Evaluac!I72</f>
        <v>0</v>
      </c>
      <c r="K342" s="43">
        <f>Evaluac!J72</f>
        <v>0</v>
      </c>
      <c r="L342" s="43">
        <f>Evaluac!K72</f>
        <v>0.25</v>
      </c>
      <c r="M342" s="43">
        <f>Evaluac!L72</f>
        <v>0</v>
      </c>
      <c r="N342" s="43">
        <f>Evaluac!M72</f>
        <v>0</v>
      </c>
      <c r="O342" s="43">
        <f>Evaluac!N72</f>
        <v>0.25</v>
      </c>
      <c r="P342" s="57">
        <f t="shared" ref="P342:P343" si="211">SUM(J342:O342)</f>
        <v>0.5</v>
      </c>
      <c r="Q342" s="1051">
        <f>Evaluac!V72</f>
        <v>0.25</v>
      </c>
      <c r="R342" s="1052">
        <f>IF(OR(P343=0,Q342=0),0,(P343/P342*Q342))</f>
        <v>0.25</v>
      </c>
      <c r="S342" s="1018"/>
      <c r="T342" s="1018"/>
      <c r="U342" s="1"/>
    </row>
    <row r="343" spans="1:21" ht="21" customHeight="1">
      <c r="A343" s="1018"/>
      <c r="B343" s="1018"/>
      <c r="C343" s="1018"/>
      <c r="D343" s="1018"/>
      <c r="E343" s="1018"/>
      <c r="F343" s="1018"/>
      <c r="G343" s="1018"/>
      <c r="H343" s="1018"/>
      <c r="I343" s="96" t="s">
        <v>69</v>
      </c>
      <c r="J343" s="97">
        <f>Evaluac!I73</f>
        <v>0</v>
      </c>
      <c r="K343" s="97">
        <f>Evaluac!J73</f>
        <v>0</v>
      </c>
      <c r="L343" s="97">
        <f>Evaluac!K73</f>
        <v>0.25</v>
      </c>
      <c r="M343" s="97">
        <f>Evaluac!L73</f>
        <v>0</v>
      </c>
      <c r="N343" s="97">
        <f>Evaluac!M73</f>
        <v>0</v>
      </c>
      <c r="O343" s="97">
        <f>Evaluac!N73</f>
        <v>0.25</v>
      </c>
      <c r="P343" s="98">
        <f t="shared" si="211"/>
        <v>0.5</v>
      </c>
      <c r="Q343" s="1008"/>
      <c r="R343" s="1008"/>
      <c r="S343" s="1018"/>
      <c r="T343" s="1018"/>
      <c r="U343" s="1"/>
    </row>
    <row r="344" spans="1:21" ht="15.75" customHeight="1">
      <c r="A344" s="1008"/>
      <c r="B344" s="1008"/>
      <c r="C344" s="1008"/>
      <c r="D344" s="1008"/>
      <c r="E344" s="1008"/>
      <c r="F344" s="1008"/>
      <c r="G344" s="1008"/>
      <c r="H344" s="1008"/>
      <c r="I344" s="51" t="s">
        <v>10</v>
      </c>
      <c r="J344" s="52">
        <f t="shared" ref="J344:P344" si="212">IF(OR(J342=0,J343=0),0,J343/J342)</f>
        <v>0</v>
      </c>
      <c r="K344" s="52">
        <f t="shared" si="212"/>
        <v>0</v>
      </c>
      <c r="L344" s="52">
        <f t="shared" si="212"/>
        <v>1</v>
      </c>
      <c r="M344" s="52">
        <f t="shared" si="212"/>
        <v>0</v>
      </c>
      <c r="N344" s="52">
        <f t="shared" si="212"/>
        <v>0</v>
      </c>
      <c r="O344" s="52">
        <f t="shared" si="212"/>
        <v>1</v>
      </c>
      <c r="P344" s="52">
        <f t="shared" si="212"/>
        <v>1</v>
      </c>
      <c r="Q344" s="51"/>
      <c r="R344" s="51"/>
      <c r="S344" s="1008"/>
      <c r="T344" s="1008"/>
      <c r="U344" s="1"/>
    </row>
    <row r="345" spans="1:21" ht="15.75" customHeight="1">
      <c r="A345" s="99"/>
      <c r="B345" s="100">
        <f>SUM(B5:B344)</f>
        <v>1.0000000000000002</v>
      </c>
      <c r="T345" s="101">
        <f>SUM(T5:T344)</f>
        <v>0.83697099654113416</v>
      </c>
      <c r="U345" s="1"/>
    </row>
    <row r="346" spans="1:21" ht="15.75" customHeight="1">
      <c r="A346" s="99"/>
      <c r="D346" s="102" t="s">
        <v>1</v>
      </c>
      <c r="E346" s="102" t="s">
        <v>144</v>
      </c>
      <c r="F346" s="102" t="s">
        <v>145</v>
      </c>
      <c r="G346" s="102" t="s">
        <v>74</v>
      </c>
      <c r="U346" s="1"/>
    </row>
    <row r="347" spans="1:21" ht="15.75" customHeight="1">
      <c r="C347" s="104">
        <v>1</v>
      </c>
      <c r="D347" t="str">
        <f t="shared" ref="D347:E347" si="213">A5</f>
        <v>GESTIÓN GEODÉSICA</v>
      </c>
      <c r="E347" s="105">
        <f t="shared" si="213"/>
        <v>5.8599999999999999E-2</v>
      </c>
      <c r="F347" s="22">
        <f t="shared" ref="F347:G347" si="214">S5</f>
        <v>0.98505083814234684</v>
      </c>
      <c r="G347" s="22">
        <f t="shared" si="214"/>
        <v>5.7723979115141523E-2</v>
      </c>
      <c r="U347" s="1"/>
    </row>
    <row r="348" spans="1:21" ht="15.75" customHeight="1">
      <c r="A348" s="99"/>
      <c r="C348" s="104">
        <v>2</v>
      </c>
      <c r="D348" t="str">
        <f t="shared" ref="D348:E348" si="215">A21</f>
        <v>GESTIÓN CARTOGRÁFICA</v>
      </c>
      <c r="E348" s="22">
        <f t="shared" si="215"/>
        <v>5.9799999999999999E-2</v>
      </c>
      <c r="F348" s="22">
        <f t="shared" ref="F348:G348" si="216">S21</f>
        <v>0.89163288505698102</v>
      </c>
      <c r="G348" s="22">
        <f t="shared" si="216"/>
        <v>5.3319646526407465E-2</v>
      </c>
      <c r="U348" s="1"/>
    </row>
    <row r="349" spans="1:21" ht="15.75" customHeight="1">
      <c r="A349" s="99"/>
      <c r="C349" s="104">
        <v>3</v>
      </c>
      <c r="D349" t="str">
        <f t="shared" ref="D349:E349" si="217">A37</f>
        <v>GESTIÓN GEOGRÁFICA</v>
      </c>
      <c r="E349" s="22">
        <f t="shared" si="217"/>
        <v>5.7500000000000002E-2</v>
      </c>
      <c r="F349" s="22">
        <f t="shared" ref="F349:G349" si="218">S37</f>
        <v>0.93069063386944173</v>
      </c>
      <c r="G349" s="22">
        <f t="shared" si="218"/>
        <v>5.3514711447492903E-2</v>
      </c>
      <c r="U349" s="1"/>
    </row>
    <row r="350" spans="1:21" ht="15.75" customHeight="1">
      <c r="A350" s="99"/>
      <c r="C350" s="104">
        <v>4</v>
      </c>
      <c r="D350" t="str">
        <f t="shared" ref="D350:E350" si="219">A59</f>
        <v>GESTIÓN AGROLÓGICA</v>
      </c>
      <c r="E350" s="22">
        <f t="shared" si="219"/>
        <v>5.9799999999999999E-2</v>
      </c>
      <c r="F350" s="22">
        <f t="shared" ref="F350:G350" si="220">S59</f>
        <v>0.97064304741241469</v>
      </c>
      <c r="G350" s="22">
        <f t="shared" si="220"/>
        <v>5.8044454235262395E-2</v>
      </c>
      <c r="U350" s="1"/>
    </row>
    <row r="351" spans="1:21" ht="15.75" customHeight="1">
      <c r="A351" s="99"/>
      <c r="C351" s="104">
        <v>5</v>
      </c>
      <c r="D351" t="str">
        <f t="shared" ref="D351:E351" si="221">A93</f>
        <v>GESTIÓN CATASTRAL</v>
      </c>
      <c r="E351" s="22">
        <f t="shared" si="221"/>
        <v>6.4500000000000002E-2</v>
      </c>
      <c r="F351" s="22">
        <f t="shared" ref="F351:G351" si="222">S93</f>
        <v>0.73468860196460151</v>
      </c>
      <c r="G351" s="22">
        <f t="shared" si="222"/>
        <v>4.7387414826716802E-2</v>
      </c>
      <c r="U351" s="1"/>
    </row>
    <row r="352" spans="1:21" ht="15.75" customHeight="1">
      <c r="A352" s="99"/>
      <c r="C352" s="104">
        <v>6</v>
      </c>
      <c r="D352" t="str">
        <f t="shared" ref="D352:E352" si="223">A130</f>
        <v>DIRECCIONAMIENTO ESTRATÉGICO Y PLANEACION</v>
      </c>
      <c r="E352" s="22">
        <f t="shared" si="223"/>
        <v>5.7500000000000002E-2</v>
      </c>
      <c r="F352" s="22">
        <f t="shared" ref="F352:G352" si="224">S130</f>
        <v>0.86444444444444457</v>
      </c>
      <c r="G352" s="22">
        <f t="shared" si="224"/>
        <v>4.9705555555555565E-2</v>
      </c>
      <c r="U352" s="1"/>
    </row>
    <row r="353" spans="1:21" ht="15.75" customHeight="1">
      <c r="A353" s="99"/>
      <c r="C353" s="104">
        <v>7</v>
      </c>
      <c r="D353" t="str">
        <f t="shared" ref="D353:E353" si="225">A158</f>
        <v>REGULACIÓN</v>
      </c>
      <c r="E353" s="22">
        <f t="shared" si="225"/>
        <v>5.04E-2</v>
      </c>
      <c r="F353" s="22">
        <f t="shared" ref="F353:G353" si="226">S158</f>
        <v>0</v>
      </c>
      <c r="G353" s="22">
        <f t="shared" si="226"/>
        <v>0</v>
      </c>
      <c r="U353" s="1"/>
    </row>
    <row r="354" spans="1:21" ht="15.75" customHeight="1">
      <c r="A354" s="99"/>
      <c r="C354" s="104">
        <v>8</v>
      </c>
      <c r="D354" t="str">
        <f t="shared" ref="D354:E354" si="227">A162</f>
        <v>GESTIÓN DE TECNOLOGIAS DE LA INFORMACIÓN</v>
      </c>
      <c r="E354" s="22">
        <f t="shared" si="227"/>
        <v>5.9200000000000003E-2</v>
      </c>
      <c r="F354" s="22">
        <f t="shared" ref="F354:G354" si="228">S162</f>
        <v>0.85000000000000009</v>
      </c>
      <c r="G354" s="22">
        <f t="shared" si="228"/>
        <v>5.0320000000000011E-2</v>
      </c>
      <c r="U354" s="1"/>
    </row>
    <row r="355" spans="1:21" ht="15.75" customHeight="1">
      <c r="A355" s="99"/>
      <c r="C355" s="104">
        <v>9</v>
      </c>
      <c r="D355" t="str">
        <f t="shared" ref="D355:E355" si="229">A199</f>
        <v>GESTIÓN DE COMUNICACIONES Y MERCADEO</v>
      </c>
      <c r="E355" s="22">
        <f t="shared" si="229"/>
        <v>5.1200000000000002E-2</v>
      </c>
      <c r="F355" s="22">
        <f t="shared" ref="F355:G355" si="230">S199</f>
        <v>0.94830980506726514</v>
      </c>
      <c r="G355" s="22">
        <f t="shared" si="230"/>
        <v>4.855346201944398E-2</v>
      </c>
      <c r="U355" s="1"/>
    </row>
    <row r="356" spans="1:21" ht="15.75" customHeight="1">
      <c r="A356" s="99"/>
      <c r="C356" s="104">
        <v>10</v>
      </c>
      <c r="D356" t="str">
        <f t="shared" ref="D356:E356" si="231">A212</f>
        <v>SERVICIO AL CIUDADANO Y PARTICIPACION</v>
      </c>
      <c r="E356" s="22">
        <f t="shared" si="231"/>
        <v>4.2599999999999999E-2</v>
      </c>
      <c r="F356" s="22">
        <f t="shared" ref="F356:G356" si="232">S212</f>
        <v>0.55000000000000004</v>
      </c>
      <c r="G356" s="22">
        <f t="shared" si="232"/>
        <v>2.3430000000000003E-2</v>
      </c>
      <c r="U356" s="1"/>
    </row>
    <row r="357" spans="1:21" ht="15.75" customHeight="1">
      <c r="A357" s="99"/>
      <c r="C357" s="104">
        <v>11</v>
      </c>
      <c r="D357" t="str">
        <f t="shared" ref="D357:E357" si="233">A225</f>
        <v>GESTIÓN DEL CONOCIMIENTO, INVESTIGACIÓN E INNOVACIÓN</v>
      </c>
      <c r="E357" s="22">
        <f t="shared" si="233"/>
        <v>6.2100000000000002E-2</v>
      </c>
      <c r="F357" s="22">
        <f t="shared" ref="F357:G357" si="234">S225</f>
        <v>0.5</v>
      </c>
      <c r="G357" s="22">
        <f t="shared" si="234"/>
        <v>3.1050000000000001E-2</v>
      </c>
      <c r="U357" s="1"/>
    </row>
    <row r="358" spans="1:21" ht="15.75" customHeight="1">
      <c r="A358" s="99"/>
      <c r="C358" s="104">
        <v>12</v>
      </c>
      <c r="D358" t="str">
        <f t="shared" ref="D358:E358" si="235">A241</f>
        <v>GESTIÓN DEL TALENTO HUMANO</v>
      </c>
      <c r="E358" s="22">
        <f t="shared" si="235"/>
        <v>4.1399999999999999E-2</v>
      </c>
      <c r="F358" s="22">
        <f t="shared" ref="F358:G358" si="236">S241</f>
        <v>0.92643977699987023</v>
      </c>
      <c r="G358" s="22">
        <f t="shared" si="236"/>
        <v>3.8354606767794626E-2</v>
      </c>
      <c r="U358" s="1"/>
    </row>
    <row r="359" spans="1:21" ht="15.75" customHeight="1">
      <c r="A359" s="99"/>
      <c r="C359" s="104">
        <v>13</v>
      </c>
      <c r="D359" t="str">
        <f t="shared" ref="D359:E359" si="237">A251</f>
        <v>GESTIÓN FINANCIERA</v>
      </c>
      <c r="E359" s="22">
        <f t="shared" si="237"/>
        <v>4.0300000000000002E-2</v>
      </c>
      <c r="F359" s="22">
        <f t="shared" ref="F359:G359" si="238">S251</f>
        <v>1.0097421947813254</v>
      </c>
      <c r="G359" s="22">
        <f t="shared" si="238"/>
        <v>4.0692610449687416E-2</v>
      </c>
      <c r="U359" s="1"/>
    </row>
    <row r="360" spans="1:21" ht="15.75" customHeight="1">
      <c r="A360" s="99"/>
      <c r="C360" s="104">
        <v>14</v>
      </c>
      <c r="D360" t="str">
        <f t="shared" ref="D360:E360" si="239">A270</f>
        <v>GESTIÓN DOCUMENTAL</v>
      </c>
      <c r="E360" s="22">
        <f t="shared" si="239"/>
        <v>4.4900000000000002E-2</v>
      </c>
      <c r="F360" s="22">
        <f t="shared" ref="F360:G360" si="240">S270</f>
        <v>0.93751668891855799</v>
      </c>
      <c r="G360" s="22">
        <f t="shared" si="240"/>
        <v>4.2094499332443254E-2</v>
      </c>
      <c r="U360" s="1"/>
    </row>
    <row r="361" spans="1:21" ht="15.75" customHeight="1">
      <c r="A361" s="99"/>
      <c r="C361" s="104">
        <v>15</v>
      </c>
      <c r="D361" t="str">
        <f t="shared" ref="D361:E361" si="241">A277</f>
        <v>GESTIÓN DE SERVICIOS ADMINISTRATIVOS</v>
      </c>
      <c r="E361" s="22">
        <f t="shared" si="241"/>
        <v>3.6799999999999999E-2</v>
      </c>
      <c r="F361" s="22">
        <f t="shared" ref="F361:G361" si="242">S277</f>
        <v>0.80894833438994862</v>
      </c>
      <c r="G361" s="22">
        <f t="shared" si="242"/>
        <v>2.9769298705550108E-2</v>
      </c>
      <c r="U361" s="1"/>
    </row>
    <row r="362" spans="1:21" ht="15.75" customHeight="1">
      <c r="A362" s="99"/>
      <c r="C362" s="104">
        <v>16</v>
      </c>
      <c r="D362" t="str">
        <f t="shared" ref="D362:E362" si="243">A308</f>
        <v>GESTIÓN CONTRACTUAL</v>
      </c>
      <c r="E362" s="22">
        <f t="shared" si="243"/>
        <v>4.4900000000000002E-2</v>
      </c>
      <c r="F362" s="22">
        <f t="shared" ref="F362:G362" si="244">S308</f>
        <v>1.033142037302726</v>
      </c>
      <c r="G362" s="22">
        <f t="shared" si="244"/>
        <v>4.6388077474892403E-2</v>
      </c>
      <c r="U362" s="1"/>
    </row>
    <row r="363" spans="1:21" ht="15.75" customHeight="1">
      <c r="A363" s="99"/>
      <c r="C363" s="104">
        <v>17</v>
      </c>
      <c r="D363" t="str">
        <f t="shared" ref="D363:E363" si="245">A318</f>
        <v>GESTIÓN JURIDICA</v>
      </c>
      <c r="E363" s="22">
        <f t="shared" si="245"/>
        <v>4.9399999999999999E-2</v>
      </c>
      <c r="F363" s="22">
        <f t="shared" ref="F363:G363" si="246">S318</f>
        <v>1</v>
      </c>
      <c r="G363" s="22">
        <f t="shared" si="246"/>
        <v>4.9399999999999999E-2</v>
      </c>
      <c r="U363" s="1"/>
    </row>
    <row r="364" spans="1:21" ht="15.75" customHeight="1">
      <c r="A364" s="99"/>
      <c r="C364" s="104">
        <v>18</v>
      </c>
      <c r="D364" t="str">
        <f t="shared" ref="D364:E364" si="247">A325</f>
        <v>GESTIÓN INFORMÁTICA DE SOPORTE</v>
      </c>
      <c r="E364" s="22">
        <f t="shared" si="247"/>
        <v>4.3700000000000003E-2</v>
      </c>
      <c r="F364" s="22">
        <f t="shared" ref="F364:G364" si="248">S325</f>
        <v>1</v>
      </c>
      <c r="G364" s="22">
        <f t="shared" si="248"/>
        <v>4.3700000000000003E-2</v>
      </c>
      <c r="U364" s="1"/>
    </row>
    <row r="365" spans="1:21" ht="15.75" customHeight="1">
      <c r="A365" s="99"/>
      <c r="C365" s="104">
        <v>19</v>
      </c>
      <c r="D365" t="str">
        <f t="shared" ref="D365:E365" si="249">A329</f>
        <v>CONTROL DISCIPLINARIO</v>
      </c>
      <c r="E365" s="22">
        <f t="shared" si="249"/>
        <v>3.3399999999999999E-2</v>
      </c>
      <c r="F365" s="22">
        <f t="shared" ref="F365:G365" si="250">S329</f>
        <v>1</v>
      </c>
      <c r="G365" s="22">
        <f t="shared" si="250"/>
        <v>3.3399999999999999E-2</v>
      </c>
      <c r="U365" s="1"/>
    </row>
    <row r="366" spans="1:21" ht="15.75" customHeight="1">
      <c r="A366" s="99"/>
      <c r="C366" s="104">
        <v>20</v>
      </c>
      <c r="D366" t="str">
        <f t="shared" ref="D366:E366" si="251">A333</f>
        <v>SEGUIMIENTO Y EVALUACIÓN INSTITUCIONAL</v>
      </c>
      <c r="E366" s="22">
        <f t="shared" si="251"/>
        <v>4.2000000000000003E-2</v>
      </c>
      <c r="F366" s="22">
        <f t="shared" ref="F366:G366" si="252">S333</f>
        <v>0.95530190677966109</v>
      </c>
      <c r="G366" s="22">
        <f t="shared" si="252"/>
        <v>4.0122680084745767E-2</v>
      </c>
      <c r="U366" s="1"/>
    </row>
    <row r="367" spans="1:21" ht="15.75" customHeight="1">
      <c r="A367" s="99"/>
      <c r="U367" s="1"/>
    </row>
    <row r="368" spans="1:21" ht="15.75" customHeight="1">
      <c r="A368" s="99"/>
      <c r="U368" s="1"/>
    </row>
    <row r="369" spans="1:21" ht="15.75" customHeight="1">
      <c r="A369" s="99"/>
      <c r="U369" s="1"/>
    </row>
    <row r="370" spans="1:21" ht="15.75" customHeight="1">
      <c r="A370" s="99"/>
      <c r="U370" s="1"/>
    </row>
    <row r="371" spans="1:21" ht="15.75" customHeight="1">
      <c r="A371" s="99"/>
      <c r="U371" s="1"/>
    </row>
    <row r="372" spans="1:21" ht="15.75" customHeight="1">
      <c r="A372" s="99"/>
      <c r="U372" s="1"/>
    </row>
    <row r="373" spans="1:21" ht="15.75" customHeight="1">
      <c r="A373" s="99"/>
      <c r="U373" s="1"/>
    </row>
    <row r="374" spans="1:21" ht="15.75" customHeight="1">
      <c r="A374" s="99"/>
      <c r="U374" s="1"/>
    </row>
    <row r="375" spans="1:21" ht="15.75" customHeight="1">
      <c r="A375" s="99"/>
      <c r="U375" s="1"/>
    </row>
    <row r="376" spans="1:21" ht="15.75" customHeight="1">
      <c r="A376" s="99"/>
      <c r="U376" s="1"/>
    </row>
    <row r="377" spans="1:21" ht="15.75" customHeight="1">
      <c r="A377" s="99"/>
      <c r="U377" s="1"/>
    </row>
    <row r="378" spans="1:21" ht="15.75" customHeight="1">
      <c r="A378" s="99"/>
      <c r="U378" s="1"/>
    </row>
    <row r="379" spans="1:21" ht="15.75" customHeight="1">
      <c r="A379" s="99"/>
      <c r="U379" s="1"/>
    </row>
    <row r="380" spans="1:21" ht="15.75" customHeight="1">
      <c r="A380" s="99"/>
      <c r="U380" s="1"/>
    </row>
    <row r="381" spans="1:21" ht="15.75" customHeight="1">
      <c r="A381" s="99"/>
      <c r="U381" s="1"/>
    </row>
    <row r="382" spans="1:21" ht="15.75" customHeight="1">
      <c r="A382" s="99"/>
      <c r="U382" s="1"/>
    </row>
    <row r="383" spans="1:21" ht="15.75" customHeight="1">
      <c r="A383" s="99"/>
      <c r="U383" s="1"/>
    </row>
    <row r="384" spans="1:21" ht="15.75" customHeight="1">
      <c r="A384" s="99"/>
      <c r="U384" s="1"/>
    </row>
    <row r="385" spans="1:21" ht="15.75" customHeight="1">
      <c r="A385" s="99"/>
      <c r="U385" s="1"/>
    </row>
    <row r="386" spans="1:21" ht="15.75" customHeight="1">
      <c r="A386" s="99"/>
      <c r="U386" s="1"/>
    </row>
    <row r="387" spans="1:21" ht="15.75" customHeight="1">
      <c r="A387" s="99"/>
      <c r="U387" s="1"/>
    </row>
    <row r="388" spans="1:21" ht="15.75" customHeight="1">
      <c r="A388" s="99"/>
      <c r="U388" s="1"/>
    </row>
    <row r="389" spans="1:21" ht="15.75" customHeight="1">
      <c r="A389" s="99"/>
      <c r="U389" s="1"/>
    </row>
    <row r="390" spans="1:21" ht="15.75" customHeight="1">
      <c r="A390" s="99"/>
      <c r="U390" s="1"/>
    </row>
    <row r="391" spans="1:21" ht="15.75" customHeight="1">
      <c r="A391" s="99"/>
      <c r="U391" s="1"/>
    </row>
    <row r="392" spans="1:21" ht="15.75" customHeight="1">
      <c r="A392" s="99"/>
      <c r="U392" s="1"/>
    </row>
    <row r="393" spans="1:21" ht="15.75" customHeight="1">
      <c r="A393" s="99"/>
      <c r="U393" s="1"/>
    </row>
    <row r="394" spans="1:21" ht="15.75" customHeight="1">
      <c r="A394" s="99"/>
      <c r="U394" s="1"/>
    </row>
    <row r="395" spans="1:21" ht="15.75" customHeight="1">
      <c r="A395" s="99"/>
      <c r="U395" s="1"/>
    </row>
    <row r="396" spans="1:21" ht="15.75" customHeight="1">
      <c r="A396" s="99"/>
      <c r="U396" s="1"/>
    </row>
    <row r="397" spans="1:21" ht="15.75" customHeight="1">
      <c r="A397" s="99"/>
      <c r="U397" s="1"/>
    </row>
    <row r="398" spans="1:21" ht="15.75" customHeight="1">
      <c r="A398" s="99"/>
      <c r="U398" s="1"/>
    </row>
    <row r="399" spans="1:21" ht="15.75" customHeight="1">
      <c r="A399" s="99"/>
      <c r="U399" s="1"/>
    </row>
    <row r="400" spans="1:21" ht="15.75" customHeight="1">
      <c r="A400" s="99"/>
      <c r="U400" s="1"/>
    </row>
    <row r="401" spans="1:21" ht="15.75" customHeight="1">
      <c r="A401" s="99"/>
      <c r="U401" s="1"/>
    </row>
    <row r="402" spans="1:21" ht="15.75" customHeight="1">
      <c r="A402" s="99"/>
      <c r="U402" s="1"/>
    </row>
    <row r="403" spans="1:21" ht="15.75" customHeight="1">
      <c r="A403" s="99"/>
      <c r="U403" s="1"/>
    </row>
    <row r="404" spans="1:21" ht="15.75" customHeight="1">
      <c r="A404" s="99"/>
      <c r="U404" s="1"/>
    </row>
    <row r="405" spans="1:21" ht="15.75" customHeight="1">
      <c r="A405" s="99"/>
      <c r="U405" s="1"/>
    </row>
    <row r="406" spans="1:21" ht="15.75" customHeight="1">
      <c r="A406" s="99"/>
      <c r="U406" s="1"/>
    </row>
    <row r="407" spans="1:21" ht="15.75" customHeight="1">
      <c r="A407" s="99"/>
      <c r="U407" s="1"/>
    </row>
    <row r="408" spans="1:21" ht="15.75" customHeight="1">
      <c r="A408" s="99"/>
      <c r="U408" s="1"/>
    </row>
    <row r="409" spans="1:21" ht="15.75" customHeight="1">
      <c r="A409" s="99"/>
      <c r="U409" s="1"/>
    </row>
    <row r="410" spans="1:21" ht="15.75" customHeight="1">
      <c r="A410" s="99"/>
      <c r="U410" s="1"/>
    </row>
    <row r="411" spans="1:21" ht="15.75" customHeight="1">
      <c r="A411" s="99"/>
      <c r="U411" s="1"/>
    </row>
    <row r="412" spans="1:21" ht="15.75" customHeight="1">
      <c r="A412" s="99"/>
      <c r="U412" s="1"/>
    </row>
    <row r="413" spans="1:21" ht="15.75" customHeight="1">
      <c r="A413" s="99"/>
      <c r="U413" s="1"/>
    </row>
    <row r="414" spans="1:21" ht="15.75" customHeight="1">
      <c r="A414" s="99"/>
      <c r="U414" s="1"/>
    </row>
    <row r="415" spans="1:21" ht="15.75" customHeight="1">
      <c r="A415" s="99"/>
      <c r="U415" s="1"/>
    </row>
    <row r="416" spans="1:21" ht="15.75" customHeight="1">
      <c r="A416" s="99"/>
      <c r="U416" s="1"/>
    </row>
    <row r="417" spans="1:21" ht="15.75" customHeight="1">
      <c r="A417" s="99"/>
      <c r="U417" s="1"/>
    </row>
    <row r="418" spans="1:21" ht="15.75" customHeight="1">
      <c r="A418" s="99"/>
      <c r="U418" s="1"/>
    </row>
    <row r="419" spans="1:21" ht="15.75" customHeight="1">
      <c r="A419" s="99"/>
      <c r="U419" s="1"/>
    </row>
    <row r="420" spans="1:21" ht="15.75" customHeight="1">
      <c r="A420" s="99"/>
      <c r="U420" s="1"/>
    </row>
    <row r="421" spans="1:21" ht="15.75" customHeight="1">
      <c r="A421" s="99"/>
      <c r="U421" s="1"/>
    </row>
    <row r="422" spans="1:21" ht="15.75" customHeight="1">
      <c r="A422" s="99"/>
      <c r="U422" s="1"/>
    </row>
    <row r="423" spans="1:21" ht="15.75" customHeight="1">
      <c r="A423" s="99"/>
      <c r="U423" s="1"/>
    </row>
    <row r="424" spans="1:21" ht="15.75" customHeight="1">
      <c r="A424" s="99"/>
      <c r="U424" s="1"/>
    </row>
    <row r="425" spans="1:21" ht="15.75" customHeight="1">
      <c r="A425" s="99"/>
      <c r="U425" s="1"/>
    </row>
    <row r="426" spans="1:21" ht="15.75" customHeight="1">
      <c r="A426" s="99"/>
      <c r="U426" s="1"/>
    </row>
    <row r="427" spans="1:21" ht="15.75" customHeight="1">
      <c r="A427" s="99"/>
      <c r="U427" s="1"/>
    </row>
    <row r="428" spans="1:21" ht="15.75" customHeight="1">
      <c r="A428" s="99"/>
      <c r="U428" s="1"/>
    </row>
    <row r="429" spans="1:21" ht="15.75" customHeight="1">
      <c r="A429" s="99"/>
      <c r="U429" s="1"/>
    </row>
    <row r="430" spans="1:21" ht="15.75" customHeight="1">
      <c r="A430" s="99"/>
      <c r="U430" s="1"/>
    </row>
    <row r="431" spans="1:21" ht="15.75" customHeight="1">
      <c r="A431" s="99"/>
      <c r="U431" s="1"/>
    </row>
    <row r="432" spans="1:21" ht="15.75" customHeight="1">
      <c r="A432" s="99"/>
      <c r="U432" s="1"/>
    </row>
    <row r="433" spans="1:21" ht="15.75" customHeight="1">
      <c r="A433" s="99"/>
      <c r="U433" s="1"/>
    </row>
    <row r="434" spans="1:21" ht="15.75" customHeight="1">
      <c r="A434" s="99"/>
      <c r="U434" s="1"/>
    </row>
    <row r="435" spans="1:21" ht="15.75" customHeight="1">
      <c r="A435" s="99"/>
      <c r="U435" s="1"/>
    </row>
    <row r="436" spans="1:21" ht="15.75" customHeight="1">
      <c r="A436" s="99"/>
      <c r="U436" s="1"/>
    </row>
    <row r="437" spans="1:21" ht="15.75" customHeight="1">
      <c r="A437" s="99"/>
      <c r="U437" s="1"/>
    </row>
    <row r="438" spans="1:21" ht="15.75" customHeight="1">
      <c r="A438" s="99"/>
      <c r="U438" s="1"/>
    </row>
    <row r="439" spans="1:21" ht="15.75" customHeight="1">
      <c r="A439" s="99"/>
      <c r="U439" s="1"/>
    </row>
    <row r="440" spans="1:21" ht="15.75" customHeight="1">
      <c r="A440" s="99"/>
      <c r="U440" s="1"/>
    </row>
    <row r="441" spans="1:21" ht="15.75" customHeight="1">
      <c r="A441" s="99"/>
      <c r="U441" s="1"/>
    </row>
    <row r="442" spans="1:21" ht="15.75" customHeight="1">
      <c r="A442" s="99"/>
      <c r="U442" s="1"/>
    </row>
    <row r="443" spans="1:21" ht="15.75" customHeight="1">
      <c r="A443" s="99"/>
      <c r="U443" s="1"/>
    </row>
    <row r="444" spans="1:21" ht="15.75" customHeight="1">
      <c r="A444" s="99"/>
      <c r="U444" s="1"/>
    </row>
    <row r="445" spans="1:21" ht="15.75" customHeight="1">
      <c r="A445" s="99"/>
      <c r="U445" s="1"/>
    </row>
    <row r="446" spans="1:21" ht="15.75" customHeight="1">
      <c r="A446" s="99"/>
      <c r="U446" s="1"/>
    </row>
    <row r="447" spans="1:21" ht="15.75" customHeight="1">
      <c r="A447" s="99"/>
      <c r="U447" s="1"/>
    </row>
    <row r="448" spans="1:21" ht="15.75" customHeight="1">
      <c r="A448" s="99"/>
      <c r="U448" s="1"/>
    </row>
    <row r="449" spans="1:21" ht="15.75" customHeight="1">
      <c r="A449" s="99"/>
      <c r="U449" s="1"/>
    </row>
    <row r="450" spans="1:21" ht="15.75" customHeight="1">
      <c r="A450" s="99"/>
      <c r="U450" s="1"/>
    </row>
    <row r="451" spans="1:21" ht="15.75" customHeight="1">
      <c r="A451" s="99"/>
      <c r="U451" s="1"/>
    </row>
    <row r="452" spans="1:21" ht="15.75" customHeight="1">
      <c r="A452" s="99"/>
      <c r="U452" s="1"/>
    </row>
    <row r="453" spans="1:21" ht="15.75" customHeight="1">
      <c r="A453" s="99"/>
      <c r="U453" s="1"/>
    </row>
    <row r="454" spans="1:21" ht="15.75" customHeight="1">
      <c r="A454" s="99"/>
      <c r="U454" s="1"/>
    </row>
    <row r="455" spans="1:21" ht="15.75" customHeight="1">
      <c r="A455" s="99"/>
      <c r="U455" s="1"/>
    </row>
    <row r="456" spans="1:21" ht="15.75" customHeight="1">
      <c r="A456" s="99"/>
      <c r="U456" s="1"/>
    </row>
    <row r="457" spans="1:21" ht="15.75" customHeight="1">
      <c r="A457" s="99"/>
      <c r="U457" s="1"/>
    </row>
    <row r="458" spans="1:21" ht="15.75" customHeight="1">
      <c r="A458" s="99"/>
      <c r="U458" s="1"/>
    </row>
    <row r="459" spans="1:21" ht="15.75" customHeight="1">
      <c r="A459" s="99"/>
      <c r="U459" s="1"/>
    </row>
    <row r="460" spans="1:21" ht="15.75" customHeight="1">
      <c r="A460" s="99"/>
      <c r="U460" s="1"/>
    </row>
    <row r="461" spans="1:21" ht="15.75" customHeight="1">
      <c r="A461" s="99"/>
      <c r="U461" s="1"/>
    </row>
    <row r="462" spans="1:21" ht="15.75" customHeight="1">
      <c r="A462" s="99"/>
      <c r="U462" s="1"/>
    </row>
    <row r="463" spans="1:21" ht="15.75" customHeight="1">
      <c r="A463" s="99"/>
      <c r="U463" s="1"/>
    </row>
    <row r="464" spans="1:21" ht="15.75" customHeight="1">
      <c r="A464" s="99"/>
      <c r="U464" s="1"/>
    </row>
    <row r="465" spans="1:21" ht="15.75" customHeight="1">
      <c r="A465" s="99"/>
      <c r="U465" s="1"/>
    </row>
    <row r="466" spans="1:21" ht="15.75" customHeight="1">
      <c r="A466" s="99"/>
      <c r="U466" s="1"/>
    </row>
    <row r="467" spans="1:21" ht="15.75" customHeight="1">
      <c r="A467" s="99"/>
      <c r="U467" s="1"/>
    </row>
    <row r="468" spans="1:21" ht="15.75" customHeight="1">
      <c r="A468" s="99"/>
      <c r="U468" s="1"/>
    </row>
    <row r="469" spans="1:21" ht="15.75" customHeight="1">
      <c r="A469" s="99"/>
      <c r="U469" s="1"/>
    </row>
    <row r="470" spans="1:21" ht="15.75" customHeight="1">
      <c r="A470" s="99"/>
      <c r="U470" s="1"/>
    </row>
    <row r="471" spans="1:21" ht="15.75" customHeight="1">
      <c r="A471" s="99"/>
      <c r="U471" s="1"/>
    </row>
    <row r="472" spans="1:21" ht="15.75" customHeight="1">
      <c r="A472" s="99"/>
      <c r="U472" s="1"/>
    </row>
    <row r="473" spans="1:21" ht="15.75" customHeight="1">
      <c r="A473" s="99"/>
      <c r="U473" s="1"/>
    </row>
    <row r="474" spans="1:21" ht="15.75" customHeight="1">
      <c r="A474" s="99"/>
      <c r="U474" s="1"/>
    </row>
    <row r="475" spans="1:21" ht="15.75" customHeight="1">
      <c r="A475" s="99"/>
      <c r="U475" s="1"/>
    </row>
    <row r="476" spans="1:21" ht="15.75" customHeight="1">
      <c r="A476" s="99"/>
      <c r="U476" s="1"/>
    </row>
    <row r="477" spans="1:21" ht="15.75" customHeight="1">
      <c r="A477" s="99"/>
      <c r="U477" s="1"/>
    </row>
    <row r="478" spans="1:21" ht="15.75" customHeight="1">
      <c r="A478" s="99"/>
      <c r="U478" s="1"/>
    </row>
    <row r="479" spans="1:21" ht="15.75" customHeight="1">
      <c r="A479" s="99"/>
      <c r="U479" s="1"/>
    </row>
    <row r="480" spans="1:21" ht="15.75" customHeight="1">
      <c r="A480" s="99"/>
      <c r="U480" s="1"/>
    </row>
    <row r="481" spans="1:21" ht="15.75" customHeight="1">
      <c r="A481" s="99"/>
      <c r="U481" s="1"/>
    </row>
    <row r="482" spans="1:21" ht="15.75" customHeight="1">
      <c r="A482" s="99"/>
      <c r="U482" s="1"/>
    </row>
    <row r="483" spans="1:21" ht="15.75" customHeight="1">
      <c r="A483" s="99"/>
      <c r="U483" s="1"/>
    </row>
    <row r="484" spans="1:21" ht="15.75" customHeight="1">
      <c r="A484" s="99"/>
      <c r="U484" s="1"/>
    </row>
    <row r="485" spans="1:21" ht="15.75" customHeight="1">
      <c r="A485" s="99"/>
      <c r="U485" s="1"/>
    </row>
    <row r="486" spans="1:21" ht="15.75" customHeight="1">
      <c r="A486" s="99"/>
      <c r="U486" s="1"/>
    </row>
    <row r="487" spans="1:21" ht="15.75" customHeight="1">
      <c r="A487" s="99"/>
      <c r="U487" s="1"/>
    </row>
    <row r="488" spans="1:21" ht="15.75" customHeight="1">
      <c r="A488" s="99"/>
      <c r="U488" s="1"/>
    </row>
    <row r="489" spans="1:21" ht="15.75" customHeight="1">
      <c r="A489" s="99"/>
      <c r="U489" s="1"/>
    </row>
    <row r="490" spans="1:21" ht="15.75" customHeight="1">
      <c r="A490" s="99"/>
      <c r="U490" s="1"/>
    </row>
    <row r="491" spans="1:21" ht="15.75" customHeight="1">
      <c r="A491" s="99"/>
      <c r="U491" s="1"/>
    </row>
    <row r="492" spans="1:21" ht="15.75" customHeight="1">
      <c r="A492" s="99"/>
      <c r="U492" s="1"/>
    </row>
    <row r="493" spans="1:21" ht="15.75" customHeight="1">
      <c r="A493" s="99"/>
      <c r="U493" s="1"/>
    </row>
    <row r="494" spans="1:21" ht="15.75" customHeight="1">
      <c r="A494" s="99"/>
      <c r="U494" s="1"/>
    </row>
    <row r="495" spans="1:21" ht="15.75" customHeight="1">
      <c r="A495" s="99"/>
      <c r="U495" s="1"/>
    </row>
    <row r="496" spans="1:21" ht="15.75" customHeight="1">
      <c r="A496" s="99"/>
      <c r="U496" s="1"/>
    </row>
    <row r="497" spans="1:21" ht="15.75" customHeight="1">
      <c r="A497" s="99"/>
      <c r="U497" s="1"/>
    </row>
    <row r="498" spans="1:21" ht="15.75" customHeight="1">
      <c r="A498" s="99"/>
      <c r="U498" s="1"/>
    </row>
    <row r="499" spans="1:21" ht="15.75" customHeight="1">
      <c r="A499" s="99"/>
      <c r="U499" s="1"/>
    </row>
    <row r="500" spans="1:21" ht="15.75" customHeight="1">
      <c r="A500" s="99"/>
      <c r="U500" s="1"/>
    </row>
    <row r="501" spans="1:21" ht="15.75" customHeight="1">
      <c r="A501" s="99"/>
      <c r="U501" s="1"/>
    </row>
    <row r="502" spans="1:21" ht="15.75" customHeight="1">
      <c r="A502" s="99"/>
      <c r="U502" s="1"/>
    </row>
    <row r="503" spans="1:21" ht="15.75" customHeight="1">
      <c r="A503" s="99"/>
      <c r="U503" s="1"/>
    </row>
    <row r="504" spans="1:21" ht="15.75" customHeight="1">
      <c r="A504" s="99"/>
      <c r="U504" s="1"/>
    </row>
    <row r="505" spans="1:21" ht="15.75" customHeight="1">
      <c r="A505" s="99"/>
      <c r="U505" s="1"/>
    </row>
    <row r="506" spans="1:21" ht="15.75" customHeight="1">
      <c r="A506" s="99"/>
      <c r="U506" s="1"/>
    </row>
    <row r="507" spans="1:21" ht="15.75" customHeight="1">
      <c r="A507" s="99"/>
      <c r="U507" s="1"/>
    </row>
    <row r="508" spans="1:21" ht="15.75" customHeight="1">
      <c r="A508" s="99"/>
      <c r="U508" s="1"/>
    </row>
    <row r="509" spans="1:21" ht="15.75" customHeight="1">
      <c r="A509" s="99"/>
      <c r="U509" s="1"/>
    </row>
    <row r="510" spans="1:21" ht="15.75" customHeight="1">
      <c r="A510" s="99"/>
      <c r="U510" s="1"/>
    </row>
    <row r="511" spans="1:21" ht="15.75" customHeight="1">
      <c r="A511" s="99"/>
      <c r="U511" s="1"/>
    </row>
    <row r="512" spans="1:21" ht="15.75" customHeight="1">
      <c r="A512" s="99"/>
      <c r="U512" s="1"/>
    </row>
    <row r="513" spans="1:21" ht="15.75" customHeight="1">
      <c r="A513" s="99"/>
      <c r="U513" s="1"/>
    </row>
    <row r="514" spans="1:21" ht="15.75" customHeight="1">
      <c r="A514" s="99"/>
      <c r="U514" s="1"/>
    </row>
    <row r="515" spans="1:21" ht="15.75" customHeight="1">
      <c r="A515" s="99"/>
      <c r="U515" s="1"/>
    </row>
    <row r="516" spans="1:21" ht="15.75" customHeight="1">
      <c r="A516" s="99"/>
      <c r="U516" s="1"/>
    </row>
    <row r="517" spans="1:21" ht="15.75" customHeight="1">
      <c r="A517" s="99"/>
      <c r="U517" s="1"/>
    </row>
    <row r="518" spans="1:21" ht="15.75" customHeight="1">
      <c r="A518" s="99"/>
      <c r="U518" s="1"/>
    </row>
    <row r="519" spans="1:21" ht="15.75" customHeight="1">
      <c r="A519" s="99"/>
      <c r="U519" s="1"/>
    </row>
    <row r="520" spans="1:21" ht="15.75" customHeight="1">
      <c r="A520" s="99"/>
      <c r="U520" s="1"/>
    </row>
    <row r="521" spans="1:21" ht="15.75" customHeight="1">
      <c r="A521" s="99"/>
      <c r="U521" s="1"/>
    </row>
    <row r="522" spans="1:21" ht="15.75" customHeight="1">
      <c r="A522" s="99"/>
      <c r="U522" s="1"/>
    </row>
    <row r="523" spans="1:21" ht="15.75" customHeight="1">
      <c r="A523" s="99"/>
      <c r="U523" s="1"/>
    </row>
    <row r="524" spans="1:21" ht="15.75" customHeight="1">
      <c r="A524" s="99"/>
      <c r="U524" s="1"/>
    </row>
    <row r="525" spans="1:21" ht="15.75" customHeight="1">
      <c r="A525" s="99"/>
      <c r="U525" s="1"/>
    </row>
    <row r="526" spans="1:21" ht="15.75" customHeight="1">
      <c r="A526" s="99"/>
      <c r="U526" s="1"/>
    </row>
    <row r="527" spans="1:21" ht="15.75" customHeight="1">
      <c r="A527" s="99"/>
      <c r="U527" s="1"/>
    </row>
    <row r="528" spans="1:21" ht="15.75" customHeight="1">
      <c r="A528" s="99"/>
      <c r="U528" s="1"/>
    </row>
    <row r="529" spans="1:21" ht="15.75" customHeight="1">
      <c r="A529" s="99"/>
      <c r="U529" s="1"/>
    </row>
    <row r="530" spans="1:21" ht="15.75" customHeight="1">
      <c r="A530" s="99"/>
      <c r="U530" s="1"/>
    </row>
    <row r="531" spans="1:21" ht="15.75" customHeight="1">
      <c r="A531" s="99"/>
      <c r="U531" s="1"/>
    </row>
    <row r="532" spans="1:21" ht="15.75" customHeight="1">
      <c r="A532" s="99"/>
      <c r="U532" s="1"/>
    </row>
    <row r="533" spans="1:21" ht="15.75" customHeight="1">
      <c r="A533" s="99"/>
      <c r="U533" s="1"/>
    </row>
    <row r="534" spans="1:21" ht="15.75" customHeight="1">
      <c r="A534" s="99"/>
      <c r="U534" s="1"/>
    </row>
    <row r="535" spans="1:21" ht="15.75" customHeight="1">
      <c r="A535" s="99"/>
      <c r="U535" s="1"/>
    </row>
    <row r="536" spans="1:21" ht="15.75" customHeight="1">
      <c r="A536" s="99"/>
      <c r="U536" s="1"/>
    </row>
    <row r="537" spans="1:21" ht="15.75" customHeight="1">
      <c r="A537" s="99"/>
      <c r="U537" s="1"/>
    </row>
    <row r="538" spans="1:21" ht="15.75" customHeight="1">
      <c r="A538" s="99"/>
      <c r="U538" s="1"/>
    </row>
    <row r="539" spans="1:21" ht="15.75" customHeight="1">
      <c r="A539" s="99"/>
      <c r="U539" s="1"/>
    </row>
    <row r="540" spans="1:21" ht="15.75" customHeight="1">
      <c r="A540" s="99"/>
      <c r="U540" s="1"/>
    </row>
    <row r="541" spans="1:21" ht="15.75" customHeight="1">
      <c r="A541" s="99"/>
      <c r="U541" s="1"/>
    </row>
    <row r="542" spans="1:21" ht="15.75" customHeight="1">
      <c r="A542" s="99"/>
      <c r="U542" s="1"/>
    </row>
    <row r="543" spans="1:21" ht="15.75" customHeight="1">
      <c r="A543" s="99"/>
      <c r="U543" s="1"/>
    </row>
    <row r="544" spans="1:21" ht="15.75" customHeight="1">
      <c r="A544" s="99"/>
      <c r="U544" s="1"/>
    </row>
    <row r="545" spans="1:21" ht="15.75" customHeight="1">
      <c r="A545" s="99"/>
      <c r="U545" s="1"/>
    </row>
    <row r="546" spans="1:21" ht="15.75" customHeight="1">
      <c r="A546" s="99"/>
      <c r="U546" s="1"/>
    </row>
    <row r="547" spans="1:21" ht="15.75" customHeight="1">
      <c r="A547" s="99"/>
      <c r="U547" s="1"/>
    </row>
    <row r="548" spans="1:21" ht="15.75" customHeight="1">
      <c r="A548" s="99"/>
      <c r="U548" s="1"/>
    </row>
    <row r="549" spans="1:21" ht="15.75" customHeight="1">
      <c r="A549" s="99"/>
      <c r="U549" s="1"/>
    </row>
    <row r="550" spans="1:21" ht="15.75" customHeight="1">
      <c r="A550" s="99"/>
      <c r="U550" s="1"/>
    </row>
    <row r="551" spans="1:21" ht="15.75" customHeight="1">
      <c r="A551" s="99"/>
      <c r="U551" s="1"/>
    </row>
    <row r="552" spans="1:21" ht="15.75" customHeight="1">
      <c r="A552" s="99"/>
      <c r="U552" s="1"/>
    </row>
    <row r="553" spans="1:21" ht="15.75" customHeight="1">
      <c r="A553" s="99"/>
      <c r="U553" s="1"/>
    </row>
    <row r="554" spans="1:21" ht="15.75" customHeight="1">
      <c r="A554" s="99"/>
      <c r="U554" s="1"/>
    </row>
    <row r="555" spans="1:21" ht="15.75" customHeight="1">
      <c r="A555" s="99"/>
      <c r="U555" s="1"/>
    </row>
    <row r="556" spans="1:21" ht="15.75" customHeight="1">
      <c r="A556" s="99"/>
      <c r="U556" s="1"/>
    </row>
    <row r="557" spans="1:21" ht="15.75" customHeight="1">
      <c r="A557" s="99"/>
      <c r="U557" s="1"/>
    </row>
    <row r="558" spans="1:21" ht="15.75" customHeight="1">
      <c r="A558" s="99"/>
      <c r="U558" s="1"/>
    </row>
    <row r="559" spans="1:21" ht="15.75" customHeight="1">
      <c r="A559" s="99"/>
      <c r="U559" s="1"/>
    </row>
    <row r="560" spans="1:21" ht="15.75" customHeight="1">
      <c r="A560" s="99"/>
      <c r="U560" s="1"/>
    </row>
    <row r="561" spans="1:21" ht="15.75" customHeight="1">
      <c r="A561" s="99"/>
      <c r="U561" s="1"/>
    </row>
    <row r="562" spans="1:21" ht="15.75" customHeight="1">
      <c r="A562" s="99"/>
      <c r="U562" s="1"/>
    </row>
    <row r="563" spans="1:21" ht="15.75" customHeight="1">
      <c r="A563" s="99"/>
      <c r="U563" s="1"/>
    </row>
    <row r="564" spans="1:21" ht="15.75" customHeight="1">
      <c r="A564" s="99"/>
      <c r="U564" s="1"/>
    </row>
    <row r="565" spans="1:21" ht="15.75" customHeight="1">
      <c r="A565" s="99"/>
      <c r="U565" s="1"/>
    </row>
    <row r="566" spans="1:21" ht="15.75" customHeight="1">
      <c r="A566" s="99"/>
      <c r="U566" s="1"/>
    </row>
    <row r="567" spans="1:21" ht="15.75" customHeight="1">
      <c r="A567" s="99"/>
      <c r="U567" s="1"/>
    </row>
    <row r="568" spans="1:21" ht="15.75" customHeight="1">
      <c r="A568" s="99"/>
      <c r="U568" s="1"/>
    </row>
    <row r="569" spans="1:21" ht="15.75" customHeight="1">
      <c r="A569" s="99"/>
      <c r="U569" s="1"/>
    </row>
    <row r="570" spans="1:21" ht="15.75" customHeight="1">
      <c r="A570" s="99"/>
      <c r="U570" s="1"/>
    </row>
    <row r="571" spans="1:21" ht="15.75" customHeight="1">
      <c r="A571" s="99"/>
      <c r="U571" s="1"/>
    </row>
    <row r="572" spans="1:21" ht="15.75" customHeight="1">
      <c r="A572" s="99"/>
      <c r="U572" s="1"/>
    </row>
    <row r="573" spans="1:21" ht="15.75" customHeight="1">
      <c r="A573" s="99"/>
      <c r="U573" s="1"/>
    </row>
    <row r="574" spans="1:21" ht="15.75" customHeight="1">
      <c r="A574" s="99"/>
      <c r="U574" s="1"/>
    </row>
    <row r="575" spans="1:21" ht="15.75" customHeight="1">
      <c r="A575" s="99"/>
      <c r="U575" s="1"/>
    </row>
    <row r="576" spans="1:21" ht="15.75" customHeight="1">
      <c r="A576" s="99"/>
      <c r="U576" s="1"/>
    </row>
    <row r="577" spans="1:21" ht="15.75" customHeight="1">
      <c r="A577" s="99"/>
      <c r="U577" s="1"/>
    </row>
    <row r="578" spans="1:21" ht="15.75" customHeight="1">
      <c r="A578" s="99"/>
      <c r="U578" s="1"/>
    </row>
    <row r="579" spans="1:21" ht="15.75" customHeight="1">
      <c r="A579" s="99"/>
      <c r="U579" s="1"/>
    </row>
    <row r="580" spans="1:21" ht="15.75" customHeight="1">
      <c r="A580" s="99"/>
      <c r="U580" s="1"/>
    </row>
    <row r="581" spans="1:21" ht="15.75" customHeight="1">
      <c r="A581" s="99"/>
      <c r="U581" s="1"/>
    </row>
    <row r="582" spans="1:21" ht="15.75" customHeight="1">
      <c r="A582" s="99"/>
      <c r="U582" s="1"/>
    </row>
    <row r="583" spans="1:21" ht="15.75" customHeight="1">
      <c r="A583" s="99"/>
      <c r="U583" s="1"/>
    </row>
    <row r="584" spans="1:21" ht="15.75" customHeight="1">
      <c r="A584" s="99"/>
      <c r="U584" s="1"/>
    </row>
    <row r="585" spans="1:21" ht="15.75" customHeight="1">
      <c r="A585" s="99"/>
      <c r="U585" s="1"/>
    </row>
    <row r="586" spans="1:21" ht="15.75" customHeight="1">
      <c r="A586" s="99"/>
      <c r="U586" s="1"/>
    </row>
    <row r="587" spans="1:21" ht="15.75" customHeight="1">
      <c r="A587" s="99"/>
      <c r="U587" s="1"/>
    </row>
    <row r="588" spans="1:21" ht="15.75" customHeight="1">
      <c r="A588" s="99"/>
      <c r="U588" s="1"/>
    </row>
    <row r="589" spans="1:21" ht="15.75" customHeight="1">
      <c r="A589" s="99"/>
      <c r="U589" s="1"/>
    </row>
    <row r="590" spans="1:21" ht="15.75" customHeight="1">
      <c r="A590" s="99"/>
      <c r="U590" s="1"/>
    </row>
    <row r="591" spans="1:21" ht="15.75" customHeight="1">
      <c r="A591" s="99"/>
      <c r="U591" s="1"/>
    </row>
    <row r="592" spans="1:21" ht="15.75" customHeight="1">
      <c r="A592" s="99"/>
      <c r="U592" s="1"/>
    </row>
    <row r="593" spans="1:21" ht="15.75" customHeight="1">
      <c r="A593" s="99"/>
      <c r="U593" s="1"/>
    </row>
    <row r="594" spans="1:21" ht="15.75" customHeight="1">
      <c r="A594" s="99"/>
      <c r="U594" s="1"/>
    </row>
    <row r="595" spans="1:21" ht="15.75" customHeight="1">
      <c r="A595" s="99"/>
      <c r="U595" s="1"/>
    </row>
    <row r="596" spans="1:21" ht="15.75" customHeight="1">
      <c r="A596" s="99"/>
      <c r="U596" s="1"/>
    </row>
    <row r="597" spans="1:21" ht="15.75" customHeight="1">
      <c r="A597" s="99"/>
      <c r="U597" s="1"/>
    </row>
    <row r="598" spans="1:21" ht="15.75" customHeight="1">
      <c r="A598" s="99"/>
      <c r="U598" s="1"/>
    </row>
    <row r="599" spans="1:21" ht="15.75" customHeight="1">
      <c r="A599" s="99"/>
      <c r="U599" s="1"/>
    </row>
    <row r="600" spans="1:21" ht="15.75" customHeight="1">
      <c r="A600" s="99"/>
      <c r="U600" s="1"/>
    </row>
    <row r="601" spans="1:21" ht="15.75" customHeight="1">
      <c r="A601" s="99"/>
      <c r="U601" s="1"/>
    </row>
    <row r="602" spans="1:21" ht="15.75" customHeight="1">
      <c r="A602" s="99"/>
      <c r="U602" s="1"/>
    </row>
    <row r="603" spans="1:21" ht="15.75" customHeight="1">
      <c r="A603" s="99"/>
      <c r="U603" s="1"/>
    </row>
    <row r="604" spans="1:21" ht="15.75" customHeight="1">
      <c r="A604" s="99"/>
      <c r="U604" s="1"/>
    </row>
    <row r="605" spans="1:21" ht="15.75" customHeight="1">
      <c r="A605" s="99"/>
      <c r="U605" s="1"/>
    </row>
    <row r="606" spans="1:21" ht="15.75" customHeight="1">
      <c r="A606" s="99"/>
      <c r="U606" s="1"/>
    </row>
    <row r="607" spans="1:21" ht="15.75" customHeight="1">
      <c r="A607" s="99"/>
      <c r="U607" s="1"/>
    </row>
    <row r="608" spans="1:21" ht="15.75" customHeight="1">
      <c r="A608" s="99"/>
      <c r="U608" s="1"/>
    </row>
    <row r="609" spans="1:21" ht="15.75" customHeight="1">
      <c r="A609" s="99"/>
      <c r="U609" s="1"/>
    </row>
    <row r="610" spans="1:21" ht="15.75" customHeight="1">
      <c r="A610" s="99"/>
      <c r="U610" s="1"/>
    </row>
    <row r="611" spans="1:21" ht="15.75" customHeight="1">
      <c r="A611" s="99"/>
      <c r="U611" s="1"/>
    </row>
    <row r="612" spans="1:21" ht="15.75" customHeight="1">
      <c r="A612" s="99"/>
      <c r="U612" s="1"/>
    </row>
    <row r="613" spans="1:21" ht="15.75" customHeight="1">
      <c r="A613" s="99"/>
      <c r="U613" s="1"/>
    </row>
    <row r="614" spans="1:21" ht="15.75" customHeight="1">
      <c r="A614" s="99"/>
      <c r="U614" s="1"/>
    </row>
    <row r="615" spans="1:21" ht="15.75" customHeight="1">
      <c r="A615" s="99"/>
      <c r="U615" s="1"/>
    </row>
    <row r="616" spans="1:21" ht="15.75" customHeight="1">
      <c r="A616" s="99"/>
      <c r="U616" s="1"/>
    </row>
    <row r="617" spans="1:21" ht="15.75" customHeight="1">
      <c r="A617" s="99"/>
      <c r="U617" s="1"/>
    </row>
    <row r="618" spans="1:21" ht="15.75" customHeight="1">
      <c r="A618" s="99"/>
      <c r="U618" s="1"/>
    </row>
    <row r="619" spans="1:21" ht="15.75" customHeight="1">
      <c r="A619" s="99"/>
      <c r="U619" s="1"/>
    </row>
    <row r="620" spans="1:21" ht="15.75" customHeight="1">
      <c r="A620" s="99"/>
      <c r="U620" s="1"/>
    </row>
    <row r="621" spans="1:21" ht="15.75" customHeight="1">
      <c r="A621" s="99"/>
      <c r="U621" s="1"/>
    </row>
    <row r="622" spans="1:21" ht="15.75" customHeight="1">
      <c r="A622" s="99"/>
      <c r="U622" s="1"/>
    </row>
    <row r="623" spans="1:21" ht="15.75" customHeight="1">
      <c r="A623" s="99"/>
      <c r="U623" s="1"/>
    </row>
    <row r="624" spans="1:21" ht="15.75" customHeight="1">
      <c r="A624" s="99"/>
      <c r="U624" s="1"/>
    </row>
    <row r="625" spans="1:21" ht="15.75" customHeight="1">
      <c r="A625" s="99"/>
      <c r="U625" s="1"/>
    </row>
    <row r="626" spans="1:21" ht="15.75" customHeight="1">
      <c r="A626" s="99"/>
      <c r="U626" s="1"/>
    </row>
    <row r="627" spans="1:21" ht="15.75" customHeight="1">
      <c r="A627" s="99"/>
      <c r="U627" s="1"/>
    </row>
    <row r="628" spans="1:21" ht="15.75" customHeight="1">
      <c r="A628" s="99"/>
      <c r="U628" s="1"/>
    </row>
    <row r="629" spans="1:21" ht="15.75" customHeight="1">
      <c r="A629" s="99"/>
      <c r="U629" s="1"/>
    </row>
    <row r="630" spans="1:21" ht="15.75" customHeight="1">
      <c r="A630" s="99"/>
      <c r="U630" s="1"/>
    </row>
    <row r="631" spans="1:21" ht="15.75" customHeight="1">
      <c r="A631" s="99"/>
      <c r="U631" s="1"/>
    </row>
    <row r="632" spans="1:21" ht="15.75" customHeight="1">
      <c r="A632" s="99"/>
      <c r="U632" s="1"/>
    </row>
    <row r="633" spans="1:21" ht="15.75" customHeight="1">
      <c r="A633" s="99"/>
      <c r="U633" s="1"/>
    </row>
    <row r="634" spans="1:21" ht="15.75" customHeight="1">
      <c r="A634" s="99"/>
      <c r="U634" s="1"/>
    </row>
    <row r="635" spans="1:21" ht="15.75" customHeight="1">
      <c r="A635" s="99"/>
      <c r="U635" s="1"/>
    </row>
    <row r="636" spans="1:21" ht="15.75" customHeight="1">
      <c r="A636" s="99"/>
      <c r="U636" s="1"/>
    </row>
    <row r="637" spans="1:21" ht="15.75" customHeight="1">
      <c r="A637" s="99"/>
      <c r="U637" s="1"/>
    </row>
    <row r="638" spans="1:21" ht="15.75" customHeight="1">
      <c r="A638" s="99"/>
      <c r="U638" s="1"/>
    </row>
    <row r="639" spans="1:21" ht="15.75" customHeight="1">
      <c r="A639" s="99"/>
      <c r="U639" s="1"/>
    </row>
    <row r="640" spans="1:21" ht="15.75" customHeight="1">
      <c r="A640" s="99"/>
      <c r="U640" s="1"/>
    </row>
    <row r="641" spans="1:21" ht="15.75" customHeight="1">
      <c r="A641" s="99"/>
      <c r="U641" s="1"/>
    </row>
    <row r="642" spans="1:21" ht="15.75" customHeight="1">
      <c r="A642" s="99"/>
      <c r="U642" s="1"/>
    </row>
    <row r="643" spans="1:21" ht="15.75" customHeight="1">
      <c r="A643" s="99"/>
      <c r="U643" s="1"/>
    </row>
    <row r="644" spans="1:21" ht="15.75" customHeight="1">
      <c r="A644" s="99"/>
      <c r="U644" s="1"/>
    </row>
    <row r="645" spans="1:21" ht="15.75" customHeight="1">
      <c r="A645" s="99"/>
      <c r="U645" s="1"/>
    </row>
    <row r="646" spans="1:21" ht="15.75" customHeight="1">
      <c r="A646" s="99"/>
      <c r="U646" s="1"/>
    </row>
    <row r="647" spans="1:21" ht="15.75" customHeight="1">
      <c r="A647" s="99"/>
      <c r="U647" s="1"/>
    </row>
    <row r="648" spans="1:21" ht="15.75" customHeight="1">
      <c r="A648" s="99"/>
      <c r="U648" s="1"/>
    </row>
    <row r="649" spans="1:21" ht="15.75" customHeight="1">
      <c r="A649" s="99"/>
      <c r="U649" s="1"/>
    </row>
    <row r="650" spans="1:21" ht="15.75" customHeight="1">
      <c r="A650" s="99"/>
      <c r="U650" s="1"/>
    </row>
    <row r="651" spans="1:21" ht="15.75" customHeight="1">
      <c r="A651" s="99"/>
      <c r="U651" s="1"/>
    </row>
    <row r="652" spans="1:21" ht="15.75" customHeight="1">
      <c r="A652" s="99"/>
      <c r="U652" s="1"/>
    </row>
    <row r="653" spans="1:21" ht="15.75" customHeight="1">
      <c r="A653" s="99"/>
      <c r="U653" s="1"/>
    </row>
    <row r="654" spans="1:21" ht="15.75" customHeight="1">
      <c r="A654" s="99"/>
      <c r="U654" s="1"/>
    </row>
    <row r="655" spans="1:21" ht="15.75" customHeight="1">
      <c r="A655" s="99"/>
      <c r="U655" s="1"/>
    </row>
    <row r="656" spans="1:21" ht="15.75" customHeight="1">
      <c r="A656" s="99"/>
      <c r="U656" s="1"/>
    </row>
    <row r="657" spans="1:21" ht="15.75" customHeight="1">
      <c r="A657" s="99"/>
      <c r="U657" s="1"/>
    </row>
    <row r="658" spans="1:21" ht="15.75" customHeight="1">
      <c r="A658" s="99"/>
      <c r="U658" s="1"/>
    </row>
    <row r="659" spans="1:21" ht="15.75" customHeight="1">
      <c r="A659" s="99"/>
      <c r="U659" s="1"/>
    </row>
    <row r="660" spans="1:21" ht="15.75" customHeight="1">
      <c r="A660" s="99"/>
      <c r="U660" s="1"/>
    </row>
    <row r="661" spans="1:21" ht="15.75" customHeight="1">
      <c r="A661" s="99"/>
      <c r="U661" s="1"/>
    </row>
    <row r="662" spans="1:21" ht="15.75" customHeight="1">
      <c r="A662" s="99"/>
      <c r="U662" s="1"/>
    </row>
    <row r="663" spans="1:21" ht="15.75" customHeight="1">
      <c r="A663" s="99"/>
      <c r="U663" s="1"/>
    </row>
    <row r="664" spans="1:21" ht="15.75" customHeight="1">
      <c r="A664" s="99"/>
      <c r="U664" s="1"/>
    </row>
    <row r="665" spans="1:21" ht="15.75" customHeight="1">
      <c r="A665" s="99"/>
      <c r="U665" s="1"/>
    </row>
    <row r="666" spans="1:21" ht="15.75" customHeight="1">
      <c r="A666" s="99"/>
      <c r="U666" s="1"/>
    </row>
    <row r="667" spans="1:21" ht="15.75" customHeight="1">
      <c r="A667" s="99"/>
      <c r="U667" s="1"/>
    </row>
    <row r="668" spans="1:21" ht="15.75" customHeight="1">
      <c r="A668" s="99"/>
      <c r="U668" s="1"/>
    </row>
    <row r="669" spans="1:21" ht="15.75" customHeight="1">
      <c r="A669" s="99"/>
      <c r="U669" s="1"/>
    </row>
    <row r="670" spans="1:21" ht="15.75" customHeight="1">
      <c r="A670" s="99"/>
      <c r="U670" s="1"/>
    </row>
    <row r="671" spans="1:21" ht="15.75" customHeight="1">
      <c r="A671" s="99"/>
      <c r="U671" s="1"/>
    </row>
    <row r="672" spans="1:21" ht="15.75" customHeight="1">
      <c r="A672" s="99"/>
      <c r="U672" s="1"/>
    </row>
    <row r="673" spans="1:21" ht="15.75" customHeight="1">
      <c r="A673" s="99"/>
      <c r="U673" s="1"/>
    </row>
    <row r="674" spans="1:21" ht="15.75" customHeight="1">
      <c r="A674" s="99"/>
      <c r="U674" s="1"/>
    </row>
    <row r="675" spans="1:21" ht="15.75" customHeight="1">
      <c r="A675" s="99"/>
      <c r="U675" s="1"/>
    </row>
    <row r="676" spans="1:21" ht="15.75" customHeight="1">
      <c r="A676" s="99"/>
      <c r="U676" s="1"/>
    </row>
    <row r="677" spans="1:21" ht="15.75" customHeight="1">
      <c r="A677" s="99"/>
      <c r="U677" s="1"/>
    </row>
    <row r="678" spans="1:21" ht="15.75" customHeight="1">
      <c r="A678" s="99"/>
      <c r="U678" s="1"/>
    </row>
    <row r="679" spans="1:21" ht="15.75" customHeight="1">
      <c r="A679" s="99"/>
      <c r="U679" s="1"/>
    </row>
    <row r="680" spans="1:21" ht="15.75" customHeight="1">
      <c r="A680" s="99"/>
      <c r="U680" s="1"/>
    </row>
    <row r="681" spans="1:21" ht="15.75" customHeight="1">
      <c r="A681" s="99"/>
      <c r="U681" s="1"/>
    </row>
    <row r="682" spans="1:21" ht="15.75" customHeight="1">
      <c r="A682" s="99"/>
      <c r="U682" s="1"/>
    </row>
    <row r="683" spans="1:21" ht="15.75" customHeight="1">
      <c r="A683" s="99"/>
      <c r="U683" s="1"/>
    </row>
    <row r="684" spans="1:21" ht="15.75" customHeight="1">
      <c r="A684" s="99"/>
      <c r="U684" s="1"/>
    </row>
    <row r="685" spans="1:21" ht="15.75" customHeight="1">
      <c r="A685" s="99"/>
      <c r="U685" s="1"/>
    </row>
    <row r="686" spans="1:21" ht="15.75" customHeight="1">
      <c r="A686" s="99"/>
      <c r="U686" s="1"/>
    </row>
    <row r="687" spans="1:21" ht="15.75" customHeight="1">
      <c r="A687" s="99"/>
      <c r="U687" s="1"/>
    </row>
    <row r="688" spans="1:21" ht="15.75" customHeight="1">
      <c r="A688" s="99"/>
      <c r="U688" s="1"/>
    </row>
    <row r="689" spans="1:21" ht="15.75" customHeight="1">
      <c r="A689" s="99"/>
      <c r="U689" s="1"/>
    </row>
    <row r="690" spans="1:21" ht="15.75" customHeight="1">
      <c r="A690" s="99"/>
      <c r="U690" s="1"/>
    </row>
    <row r="691" spans="1:21" ht="15.75" customHeight="1">
      <c r="A691" s="99"/>
      <c r="U691" s="1"/>
    </row>
    <row r="692" spans="1:21" ht="15.75" customHeight="1">
      <c r="A692" s="99"/>
      <c r="U692" s="1"/>
    </row>
    <row r="693" spans="1:21" ht="15.75" customHeight="1">
      <c r="A693" s="99"/>
      <c r="U693" s="1"/>
    </row>
    <row r="694" spans="1:21" ht="15.75" customHeight="1">
      <c r="A694" s="99"/>
      <c r="U694" s="1"/>
    </row>
    <row r="695" spans="1:21" ht="15.75" customHeight="1">
      <c r="A695" s="99"/>
      <c r="U695" s="1"/>
    </row>
    <row r="696" spans="1:21" ht="15.75" customHeight="1">
      <c r="A696" s="99"/>
      <c r="U696" s="1"/>
    </row>
    <row r="697" spans="1:21" ht="15.75" customHeight="1">
      <c r="A697" s="99"/>
      <c r="U697" s="1"/>
    </row>
    <row r="698" spans="1:21" ht="15.75" customHeight="1">
      <c r="A698" s="99"/>
      <c r="U698" s="1"/>
    </row>
    <row r="699" spans="1:21" ht="15.75" customHeight="1">
      <c r="A699" s="99"/>
      <c r="U699" s="1"/>
    </row>
    <row r="700" spans="1:21" ht="15.75" customHeight="1">
      <c r="A700" s="99"/>
      <c r="U700" s="1"/>
    </row>
    <row r="701" spans="1:21" ht="15.75" customHeight="1">
      <c r="A701" s="99"/>
      <c r="U701" s="1"/>
    </row>
    <row r="702" spans="1:21" ht="15.75" customHeight="1">
      <c r="A702" s="99"/>
      <c r="U702" s="1"/>
    </row>
    <row r="703" spans="1:21" ht="15.75" customHeight="1">
      <c r="A703" s="99"/>
      <c r="U703" s="1"/>
    </row>
    <row r="704" spans="1:21" ht="15.75" customHeight="1">
      <c r="A704" s="99"/>
      <c r="U704" s="1"/>
    </row>
    <row r="705" spans="1:21" ht="15.75" customHeight="1">
      <c r="A705" s="99"/>
      <c r="U705" s="1"/>
    </row>
    <row r="706" spans="1:21" ht="15.75" customHeight="1">
      <c r="A706" s="99"/>
      <c r="U706" s="1"/>
    </row>
    <row r="707" spans="1:21" ht="15.75" customHeight="1">
      <c r="A707" s="99"/>
      <c r="U707" s="1"/>
    </row>
    <row r="708" spans="1:21" ht="15.75" customHeight="1">
      <c r="A708" s="99"/>
      <c r="U708" s="1"/>
    </row>
    <row r="709" spans="1:21" ht="15.75" customHeight="1">
      <c r="A709" s="99"/>
      <c r="U709" s="1"/>
    </row>
    <row r="710" spans="1:21" ht="15.75" customHeight="1">
      <c r="A710" s="99"/>
      <c r="U710" s="1"/>
    </row>
    <row r="711" spans="1:21" ht="15.75" customHeight="1">
      <c r="A711" s="99"/>
      <c r="U711" s="1"/>
    </row>
    <row r="712" spans="1:21" ht="15.75" customHeight="1">
      <c r="A712" s="99"/>
      <c r="U712" s="1"/>
    </row>
    <row r="713" spans="1:21" ht="15.75" customHeight="1">
      <c r="A713" s="99"/>
      <c r="U713" s="1"/>
    </row>
    <row r="714" spans="1:21" ht="15.75" customHeight="1">
      <c r="A714" s="99"/>
      <c r="U714" s="1"/>
    </row>
    <row r="715" spans="1:21" ht="15.75" customHeight="1">
      <c r="A715" s="99"/>
      <c r="U715" s="1"/>
    </row>
    <row r="716" spans="1:21" ht="15.75" customHeight="1">
      <c r="A716" s="99"/>
      <c r="U716" s="1"/>
    </row>
    <row r="717" spans="1:21" ht="15.75" customHeight="1">
      <c r="A717" s="99"/>
      <c r="U717" s="1"/>
    </row>
    <row r="718" spans="1:21" ht="15.75" customHeight="1">
      <c r="A718" s="99"/>
      <c r="U718" s="1"/>
    </row>
    <row r="719" spans="1:21" ht="15.75" customHeight="1">
      <c r="A719" s="99"/>
      <c r="U719" s="1"/>
    </row>
    <row r="720" spans="1:21" ht="15.75" customHeight="1">
      <c r="A720" s="99"/>
      <c r="U720" s="1"/>
    </row>
    <row r="721" spans="1:21" ht="15.75" customHeight="1">
      <c r="A721" s="99"/>
      <c r="U721" s="1"/>
    </row>
    <row r="722" spans="1:21" ht="15.75" customHeight="1">
      <c r="A722" s="99"/>
      <c r="U722" s="1"/>
    </row>
    <row r="723" spans="1:21" ht="15.75" customHeight="1">
      <c r="A723" s="99"/>
      <c r="U723" s="1"/>
    </row>
    <row r="724" spans="1:21" ht="15.75" customHeight="1">
      <c r="A724" s="99"/>
      <c r="U724" s="1"/>
    </row>
    <row r="725" spans="1:21" ht="15.75" customHeight="1">
      <c r="A725" s="99"/>
      <c r="U725" s="1"/>
    </row>
    <row r="726" spans="1:21" ht="15.75" customHeight="1">
      <c r="A726" s="99"/>
      <c r="U726" s="1"/>
    </row>
    <row r="727" spans="1:21" ht="15.75" customHeight="1">
      <c r="A727" s="99"/>
      <c r="U727" s="1"/>
    </row>
    <row r="728" spans="1:21" ht="15.75" customHeight="1">
      <c r="A728" s="99"/>
      <c r="U728" s="1"/>
    </row>
    <row r="729" spans="1:21" ht="15.75" customHeight="1">
      <c r="A729" s="99"/>
      <c r="U729" s="1"/>
    </row>
    <row r="730" spans="1:21" ht="15.75" customHeight="1">
      <c r="A730" s="99"/>
      <c r="U730" s="1"/>
    </row>
    <row r="731" spans="1:21" ht="15.75" customHeight="1">
      <c r="A731" s="99"/>
      <c r="U731" s="1"/>
    </row>
    <row r="732" spans="1:21" ht="15.75" customHeight="1">
      <c r="A732" s="99"/>
      <c r="U732" s="1"/>
    </row>
    <row r="733" spans="1:21" ht="15.75" customHeight="1">
      <c r="A733" s="99"/>
      <c r="U733" s="1"/>
    </row>
    <row r="734" spans="1:21" ht="15.75" customHeight="1">
      <c r="A734" s="99"/>
      <c r="U734" s="1"/>
    </row>
    <row r="735" spans="1:21" ht="15.75" customHeight="1">
      <c r="A735" s="99"/>
      <c r="U735" s="1"/>
    </row>
    <row r="736" spans="1:21" ht="15.75" customHeight="1">
      <c r="A736" s="99"/>
      <c r="U736" s="1"/>
    </row>
    <row r="737" spans="1:21" ht="15.75" customHeight="1">
      <c r="A737" s="99"/>
      <c r="U737" s="1"/>
    </row>
    <row r="738" spans="1:21" ht="15.75" customHeight="1">
      <c r="A738" s="99"/>
      <c r="U738" s="1"/>
    </row>
    <row r="739" spans="1:21" ht="15.75" customHeight="1">
      <c r="A739" s="99"/>
      <c r="U739" s="1"/>
    </row>
    <row r="740" spans="1:21" ht="15.75" customHeight="1">
      <c r="A740" s="99"/>
      <c r="U740" s="1"/>
    </row>
    <row r="741" spans="1:21" ht="15.75" customHeight="1">
      <c r="A741" s="99"/>
      <c r="U741" s="1"/>
    </row>
    <row r="742" spans="1:21" ht="15.75" customHeight="1">
      <c r="A742" s="99"/>
      <c r="U742" s="1"/>
    </row>
    <row r="743" spans="1:21" ht="15.75" customHeight="1">
      <c r="A743" s="99"/>
      <c r="U743" s="1"/>
    </row>
    <row r="744" spans="1:21" ht="15.75" customHeight="1">
      <c r="A744" s="99"/>
      <c r="U744" s="1"/>
    </row>
    <row r="745" spans="1:21" ht="15.75" customHeight="1">
      <c r="A745" s="99"/>
      <c r="U745" s="1"/>
    </row>
    <row r="746" spans="1:21" ht="15.75" customHeight="1">
      <c r="A746" s="99"/>
      <c r="U746" s="1"/>
    </row>
    <row r="747" spans="1:21" ht="15.75" customHeight="1">
      <c r="A747" s="99"/>
      <c r="U747" s="1"/>
    </row>
    <row r="748" spans="1:21" ht="15.75" customHeight="1">
      <c r="A748" s="99"/>
      <c r="U748" s="1"/>
    </row>
    <row r="749" spans="1:21" ht="15.75" customHeight="1">
      <c r="A749" s="99"/>
      <c r="U749" s="1"/>
    </row>
    <row r="750" spans="1:21" ht="15.75" customHeight="1">
      <c r="A750" s="99"/>
      <c r="U750" s="1"/>
    </row>
    <row r="751" spans="1:21" ht="15.75" customHeight="1">
      <c r="A751" s="99"/>
      <c r="U751" s="1"/>
    </row>
    <row r="752" spans="1:21" ht="15.75" customHeight="1">
      <c r="A752" s="99"/>
      <c r="U752" s="1"/>
    </row>
    <row r="753" spans="1:21" ht="15.75" customHeight="1">
      <c r="A753" s="99"/>
      <c r="U753" s="1"/>
    </row>
    <row r="754" spans="1:21" ht="15.75" customHeight="1">
      <c r="A754" s="99"/>
      <c r="U754" s="1"/>
    </row>
    <row r="755" spans="1:21" ht="15.75" customHeight="1">
      <c r="A755" s="99"/>
      <c r="U755" s="1"/>
    </row>
    <row r="756" spans="1:21" ht="15.75" customHeight="1">
      <c r="A756" s="99"/>
      <c r="U756" s="1"/>
    </row>
    <row r="757" spans="1:21" ht="15.75" customHeight="1">
      <c r="A757" s="99"/>
      <c r="U757" s="1"/>
    </row>
    <row r="758" spans="1:21" ht="15.75" customHeight="1">
      <c r="A758" s="99"/>
      <c r="U758" s="1"/>
    </row>
    <row r="759" spans="1:21" ht="15.75" customHeight="1">
      <c r="A759" s="99"/>
      <c r="U759" s="1"/>
    </row>
    <row r="760" spans="1:21" ht="15.75" customHeight="1">
      <c r="A760" s="99"/>
      <c r="U760" s="1"/>
    </row>
    <row r="761" spans="1:21" ht="15.75" customHeight="1">
      <c r="A761" s="99"/>
      <c r="U761" s="1"/>
    </row>
    <row r="762" spans="1:21" ht="15.75" customHeight="1">
      <c r="A762" s="99"/>
      <c r="U762" s="1"/>
    </row>
    <row r="763" spans="1:21" ht="15.75" customHeight="1">
      <c r="A763" s="99"/>
      <c r="U763" s="1"/>
    </row>
    <row r="764" spans="1:21" ht="15.75" customHeight="1">
      <c r="A764" s="99"/>
      <c r="U764" s="1"/>
    </row>
    <row r="765" spans="1:21" ht="15.75" customHeight="1">
      <c r="A765" s="99"/>
      <c r="U765" s="1"/>
    </row>
    <row r="766" spans="1:21" ht="15.75" customHeight="1">
      <c r="A766" s="99"/>
      <c r="U766" s="1"/>
    </row>
    <row r="767" spans="1:21" ht="15.75" customHeight="1">
      <c r="A767" s="99"/>
      <c r="U767" s="1"/>
    </row>
    <row r="768" spans="1:21" ht="15.75" customHeight="1">
      <c r="A768" s="99"/>
      <c r="U768" s="1"/>
    </row>
    <row r="769" spans="1:21" ht="15.75" customHeight="1">
      <c r="A769" s="99"/>
      <c r="U769" s="1"/>
    </row>
    <row r="770" spans="1:21" ht="15.75" customHeight="1">
      <c r="A770" s="99"/>
      <c r="U770" s="1"/>
    </row>
    <row r="771" spans="1:21" ht="15.75" customHeight="1">
      <c r="A771" s="99"/>
      <c r="U771" s="1"/>
    </row>
    <row r="772" spans="1:21" ht="15.75" customHeight="1">
      <c r="A772" s="99"/>
      <c r="U772" s="1"/>
    </row>
    <row r="773" spans="1:21" ht="15.75" customHeight="1">
      <c r="A773" s="99"/>
      <c r="U773" s="1"/>
    </row>
    <row r="774" spans="1:21" ht="15.75" customHeight="1">
      <c r="A774" s="99"/>
      <c r="U774" s="1"/>
    </row>
    <row r="775" spans="1:21" ht="15.75" customHeight="1">
      <c r="A775" s="99"/>
      <c r="U775" s="1"/>
    </row>
    <row r="776" spans="1:21" ht="15.75" customHeight="1">
      <c r="A776" s="99"/>
      <c r="U776" s="1"/>
    </row>
    <row r="777" spans="1:21" ht="15.75" customHeight="1">
      <c r="A777" s="99"/>
      <c r="U777" s="1"/>
    </row>
    <row r="778" spans="1:21" ht="15.75" customHeight="1">
      <c r="A778" s="99"/>
      <c r="U778" s="1"/>
    </row>
    <row r="779" spans="1:21" ht="15.75" customHeight="1">
      <c r="A779" s="99"/>
      <c r="U779" s="1"/>
    </row>
    <row r="780" spans="1:21" ht="15.75" customHeight="1">
      <c r="A780" s="99"/>
      <c r="U780" s="1"/>
    </row>
    <row r="781" spans="1:21" ht="15.75" customHeight="1">
      <c r="A781" s="99"/>
      <c r="U781" s="1"/>
    </row>
    <row r="782" spans="1:21" ht="15.75" customHeight="1">
      <c r="A782" s="99"/>
      <c r="U782" s="1"/>
    </row>
    <row r="783" spans="1:21" ht="15.75" customHeight="1">
      <c r="A783" s="99"/>
      <c r="U783" s="1"/>
    </row>
    <row r="784" spans="1:21" ht="15.75" customHeight="1">
      <c r="A784" s="99"/>
      <c r="U784" s="1"/>
    </row>
    <row r="785" spans="1:21" ht="15.75" customHeight="1">
      <c r="A785" s="99"/>
      <c r="U785" s="1"/>
    </row>
    <row r="786" spans="1:21" ht="15.75" customHeight="1">
      <c r="A786" s="99"/>
      <c r="U786" s="1"/>
    </row>
    <row r="787" spans="1:21" ht="15.75" customHeight="1">
      <c r="A787" s="99"/>
      <c r="U787" s="1"/>
    </row>
    <row r="788" spans="1:21" ht="15.75" customHeight="1">
      <c r="A788" s="99"/>
      <c r="U788" s="1"/>
    </row>
    <row r="789" spans="1:21" ht="15.75" customHeight="1">
      <c r="A789" s="99"/>
      <c r="U789" s="1"/>
    </row>
    <row r="790" spans="1:21" ht="15.75" customHeight="1">
      <c r="A790" s="99"/>
      <c r="U790" s="1"/>
    </row>
    <row r="791" spans="1:21" ht="15.75" customHeight="1">
      <c r="A791" s="99"/>
      <c r="U791" s="1"/>
    </row>
    <row r="792" spans="1:21" ht="15.75" customHeight="1">
      <c r="A792" s="99"/>
      <c r="U792" s="1"/>
    </row>
    <row r="793" spans="1:21" ht="15.75" customHeight="1">
      <c r="A793" s="99"/>
      <c r="U793" s="1"/>
    </row>
    <row r="794" spans="1:21" ht="15.75" customHeight="1">
      <c r="A794" s="99"/>
      <c r="U794" s="1"/>
    </row>
    <row r="795" spans="1:21" ht="15.75" customHeight="1">
      <c r="A795" s="99"/>
      <c r="U795" s="1"/>
    </row>
    <row r="796" spans="1:21" ht="15.75" customHeight="1">
      <c r="A796" s="99"/>
      <c r="U796" s="1"/>
    </row>
    <row r="797" spans="1:21" ht="15.75" customHeight="1">
      <c r="A797" s="99"/>
      <c r="U797" s="1"/>
    </row>
    <row r="798" spans="1:21" ht="15.75" customHeight="1">
      <c r="A798" s="99"/>
      <c r="U798" s="1"/>
    </row>
    <row r="799" spans="1:21" ht="15.75" customHeight="1">
      <c r="A799" s="99"/>
      <c r="U799" s="1"/>
    </row>
    <row r="800" spans="1:21" ht="15.75" customHeight="1">
      <c r="A800" s="99"/>
      <c r="U800" s="1"/>
    </row>
    <row r="801" spans="1:21" ht="15.75" customHeight="1">
      <c r="A801" s="99"/>
      <c r="U801" s="1"/>
    </row>
    <row r="802" spans="1:21" ht="15.75" customHeight="1">
      <c r="A802" s="99"/>
      <c r="U802" s="1"/>
    </row>
    <row r="803" spans="1:21" ht="15.75" customHeight="1">
      <c r="A803" s="99"/>
      <c r="U803" s="1"/>
    </row>
    <row r="804" spans="1:21" ht="15.75" customHeight="1">
      <c r="A804" s="99"/>
      <c r="U804" s="1"/>
    </row>
    <row r="805" spans="1:21" ht="15.75" customHeight="1">
      <c r="A805" s="99"/>
      <c r="U805" s="1"/>
    </row>
    <row r="806" spans="1:21" ht="15.75" customHeight="1">
      <c r="A806" s="99"/>
      <c r="U806" s="1"/>
    </row>
    <row r="807" spans="1:21" ht="15.75" customHeight="1">
      <c r="A807" s="99"/>
      <c r="U807" s="1"/>
    </row>
    <row r="808" spans="1:21" ht="15.75" customHeight="1">
      <c r="A808" s="99"/>
      <c r="U808" s="1"/>
    </row>
    <row r="809" spans="1:21" ht="15.75" customHeight="1">
      <c r="A809" s="99"/>
      <c r="U809" s="1"/>
    </row>
    <row r="810" spans="1:21" ht="15.75" customHeight="1">
      <c r="A810" s="99"/>
      <c r="U810" s="1"/>
    </row>
    <row r="811" spans="1:21" ht="15.75" customHeight="1">
      <c r="A811" s="99"/>
      <c r="U811" s="1"/>
    </row>
    <row r="812" spans="1:21" ht="15.75" customHeight="1">
      <c r="A812" s="99"/>
      <c r="U812" s="1"/>
    </row>
    <row r="813" spans="1:21" ht="15.75" customHeight="1">
      <c r="A813" s="99"/>
      <c r="U813" s="1"/>
    </row>
    <row r="814" spans="1:21" ht="15.75" customHeight="1">
      <c r="A814" s="99"/>
      <c r="U814" s="1"/>
    </row>
    <row r="815" spans="1:21" ht="15.75" customHeight="1">
      <c r="A815" s="99"/>
      <c r="U815" s="1"/>
    </row>
    <row r="816" spans="1:21" ht="15.75" customHeight="1">
      <c r="A816" s="99"/>
      <c r="U816" s="1"/>
    </row>
    <row r="817" spans="1:21" ht="15.75" customHeight="1">
      <c r="A817" s="99"/>
      <c r="U817" s="1"/>
    </row>
    <row r="818" spans="1:21" ht="15.75" customHeight="1">
      <c r="A818" s="99"/>
      <c r="U818" s="1"/>
    </row>
    <row r="819" spans="1:21" ht="15.75" customHeight="1">
      <c r="A819" s="99"/>
      <c r="U819" s="1"/>
    </row>
    <row r="820" spans="1:21" ht="15.75" customHeight="1">
      <c r="A820" s="99"/>
      <c r="U820" s="1"/>
    </row>
    <row r="821" spans="1:21" ht="15.75" customHeight="1">
      <c r="A821" s="99"/>
      <c r="U821" s="1"/>
    </row>
    <row r="822" spans="1:21" ht="15.75" customHeight="1">
      <c r="A822" s="99"/>
      <c r="U822" s="1"/>
    </row>
    <row r="823" spans="1:21" ht="15.75" customHeight="1">
      <c r="A823" s="99"/>
      <c r="U823" s="1"/>
    </row>
    <row r="824" spans="1:21" ht="15.75" customHeight="1">
      <c r="A824" s="99"/>
      <c r="U824" s="1"/>
    </row>
    <row r="825" spans="1:21" ht="15.75" customHeight="1">
      <c r="A825" s="99"/>
      <c r="U825" s="1"/>
    </row>
    <row r="826" spans="1:21" ht="15.75" customHeight="1">
      <c r="A826" s="99"/>
      <c r="U826" s="1"/>
    </row>
    <row r="827" spans="1:21" ht="15.75" customHeight="1">
      <c r="A827" s="99"/>
      <c r="U827" s="1"/>
    </row>
    <row r="828" spans="1:21" ht="15.75" customHeight="1">
      <c r="A828" s="99"/>
      <c r="U828" s="1"/>
    </row>
    <row r="829" spans="1:21" ht="15.75" customHeight="1">
      <c r="A829" s="99"/>
      <c r="U829" s="1"/>
    </row>
    <row r="830" spans="1:21" ht="15.75" customHeight="1">
      <c r="A830" s="99"/>
      <c r="U830" s="1"/>
    </row>
    <row r="831" spans="1:21" ht="15.75" customHeight="1">
      <c r="A831" s="99"/>
      <c r="U831" s="1"/>
    </row>
    <row r="832" spans="1:21" ht="15.75" customHeight="1">
      <c r="A832" s="99"/>
      <c r="U832" s="1"/>
    </row>
    <row r="833" spans="1:21" ht="15.75" customHeight="1">
      <c r="A833" s="99"/>
      <c r="U833" s="1"/>
    </row>
    <row r="834" spans="1:21" ht="15.75" customHeight="1">
      <c r="A834" s="99"/>
      <c r="U834" s="1"/>
    </row>
    <row r="835" spans="1:21" ht="15.75" customHeight="1">
      <c r="A835" s="99"/>
      <c r="U835" s="1"/>
    </row>
    <row r="836" spans="1:21" ht="15.75" customHeight="1">
      <c r="A836" s="99"/>
      <c r="U836" s="1"/>
    </row>
    <row r="837" spans="1:21" ht="15.75" customHeight="1">
      <c r="A837" s="99"/>
      <c r="U837" s="1"/>
    </row>
    <row r="838" spans="1:21" ht="15.75" customHeight="1">
      <c r="A838" s="99"/>
      <c r="U838" s="1"/>
    </row>
    <row r="839" spans="1:21" ht="15.75" customHeight="1">
      <c r="A839" s="99"/>
      <c r="U839" s="1"/>
    </row>
    <row r="840" spans="1:21" ht="15.75" customHeight="1">
      <c r="A840" s="99"/>
      <c r="U840" s="1"/>
    </row>
    <row r="841" spans="1:21" ht="15.75" customHeight="1">
      <c r="A841" s="99"/>
      <c r="U841" s="1"/>
    </row>
    <row r="842" spans="1:21" ht="15.75" customHeight="1">
      <c r="A842" s="99"/>
      <c r="U842" s="1"/>
    </row>
    <row r="843" spans="1:21" ht="15.75" customHeight="1">
      <c r="A843" s="99"/>
      <c r="U843" s="1"/>
    </row>
    <row r="844" spans="1:21" ht="15.75" customHeight="1">
      <c r="A844" s="99"/>
      <c r="U844" s="1"/>
    </row>
    <row r="845" spans="1:21" ht="15.75" customHeight="1">
      <c r="A845" s="99"/>
      <c r="U845" s="1"/>
    </row>
    <row r="846" spans="1:21" ht="15.75" customHeight="1">
      <c r="A846" s="99"/>
      <c r="U846" s="1"/>
    </row>
    <row r="847" spans="1:21" ht="15.75" customHeight="1">
      <c r="A847" s="99"/>
      <c r="U847" s="1"/>
    </row>
    <row r="848" spans="1:21" ht="15.75" customHeight="1">
      <c r="A848" s="99"/>
      <c r="U848" s="1"/>
    </row>
    <row r="849" spans="1:21" ht="15.75" customHeight="1">
      <c r="A849" s="99"/>
      <c r="U849" s="1"/>
    </row>
    <row r="850" spans="1:21" ht="15.75" customHeight="1">
      <c r="A850" s="99"/>
      <c r="U850" s="1"/>
    </row>
    <row r="851" spans="1:21" ht="15.75" customHeight="1">
      <c r="A851" s="99"/>
      <c r="U851" s="1"/>
    </row>
    <row r="852" spans="1:21" ht="15.75" customHeight="1">
      <c r="A852" s="99"/>
      <c r="U852" s="1"/>
    </row>
    <row r="853" spans="1:21" ht="15.75" customHeight="1">
      <c r="A853" s="99"/>
      <c r="U853" s="1"/>
    </row>
    <row r="854" spans="1:21" ht="15.75" customHeight="1">
      <c r="A854" s="99"/>
      <c r="U854" s="1"/>
    </row>
    <row r="855" spans="1:21" ht="15.75" customHeight="1">
      <c r="A855" s="99"/>
      <c r="U855" s="1"/>
    </row>
    <row r="856" spans="1:21" ht="15.75" customHeight="1">
      <c r="A856" s="99"/>
      <c r="U856" s="1"/>
    </row>
    <row r="857" spans="1:21" ht="15.75" customHeight="1">
      <c r="A857" s="99"/>
      <c r="U857" s="1"/>
    </row>
    <row r="858" spans="1:21" ht="15.75" customHeight="1">
      <c r="A858" s="99"/>
      <c r="U858" s="1"/>
    </row>
    <row r="859" spans="1:21" ht="15.75" customHeight="1">
      <c r="A859" s="99"/>
      <c r="U859" s="1"/>
    </row>
    <row r="860" spans="1:21" ht="15.75" customHeight="1">
      <c r="A860" s="99"/>
      <c r="U860" s="1"/>
    </row>
    <row r="861" spans="1:21" ht="15.75" customHeight="1">
      <c r="A861" s="99"/>
      <c r="U861" s="1"/>
    </row>
    <row r="862" spans="1:21" ht="15.75" customHeight="1">
      <c r="A862" s="99"/>
      <c r="U862" s="1"/>
    </row>
    <row r="863" spans="1:21" ht="15.75" customHeight="1">
      <c r="A863" s="99"/>
      <c r="U863" s="1"/>
    </row>
    <row r="864" spans="1:21" ht="15.75" customHeight="1">
      <c r="A864" s="99"/>
      <c r="U864" s="1"/>
    </row>
    <row r="865" spans="1:21" ht="15.75" customHeight="1">
      <c r="A865" s="99"/>
      <c r="U865" s="1"/>
    </row>
    <row r="866" spans="1:21" ht="15.75" customHeight="1">
      <c r="A866" s="99"/>
      <c r="U866" s="1"/>
    </row>
    <row r="867" spans="1:21" ht="15.75" customHeight="1">
      <c r="A867" s="99"/>
      <c r="U867" s="1"/>
    </row>
    <row r="868" spans="1:21" ht="15.75" customHeight="1">
      <c r="A868" s="99"/>
      <c r="U868" s="1"/>
    </row>
    <row r="869" spans="1:21" ht="15.75" customHeight="1">
      <c r="A869" s="99"/>
      <c r="U869" s="1"/>
    </row>
    <row r="870" spans="1:21" ht="15.75" customHeight="1">
      <c r="A870" s="99"/>
      <c r="U870" s="1"/>
    </row>
    <row r="871" spans="1:21" ht="15.75" customHeight="1">
      <c r="A871" s="99"/>
      <c r="U871" s="1"/>
    </row>
    <row r="872" spans="1:21" ht="15.75" customHeight="1">
      <c r="A872" s="99"/>
      <c r="U872" s="1"/>
    </row>
    <row r="873" spans="1:21" ht="15.75" customHeight="1">
      <c r="A873" s="99"/>
      <c r="U873" s="1"/>
    </row>
    <row r="874" spans="1:21" ht="15.75" customHeight="1">
      <c r="A874" s="99"/>
      <c r="U874" s="1"/>
    </row>
    <row r="875" spans="1:21" ht="15.75" customHeight="1">
      <c r="A875" s="99"/>
      <c r="U875" s="1"/>
    </row>
    <row r="876" spans="1:21" ht="15.75" customHeight="1">
      <c r="A876" s="99"/>
      <c r="U876" s="1"/>
    </row>
    <row r="877" spans="1:21" ht="15.75" customHeight="1">
      <c r="A877" s="99"/>
      <c r="U877" s="1"/>
    </row>
    <row r="878" spans="1:21" ht="15.75" customHeight="1">
      <c r="A878" s="99"/>
      <c r="U878" s="1"/>
    </row>
    <row r="879" spans="1:21" ht="15.75" customHeight="1">
      <c r="A879" s="99"/>
      <c r="U879" s="1"/>
    </row>
    <row r="880" spans="1:21" ht="15.75" customHeight="1">
      <c r="A880" s="99"/>
      <c r="U880" s="1"/>
    </row>
    <row r="881" spans="1:21" ht="15.75" customHeight="1">
      <c r="A881" s="99"/>
      <c r="U881" s="1"/>
    </row>
    <row r="882" spans="1:21" ht="15.75" customHeight="1">
      <c r="A882" s="99"/>
      <c r="U882" s="1"/>
    </row>
    <row r="883" spans="1:21" ht="15.75" customHeight="1">
      <c r="A883" s="99"/>
      <c r="U883" s="1"/>
    </row>
    <row r="884" spans="1:21" ht="15.75" customHeight="1">
      <c r="A884" s="99"/>
      <c r="U884" s="1"/>
    </row>
    <row r="885" spans="1:21" ht="15.75" customHeight="1">
      <c r="A885" s="99"/>
      <c r="U885" s="1"/>
    </row>
    <row r="886" spans="1:21" ht="15.75" customHeight="1">
      <c r="A886" s="99"/>
      <c r="U886" s="1"/>
    </row>
    <row r="887" spans="1:21" ht="15.75" customHeight="1">
      <c r="A887" s="99"/>
      <c r="U887" s="1"/>
    </row>
    <row r="888" spans="1:21" ht="15.75" customHeight="1">
      <c r="A888" s="99"/>
      <c r="U888" s="1"/>
    </row>
    <row r="889" spans="1:21" ht="15.75" customHeight="1">
      <c r="A889" s="99"/>
      <c r="U889" s="1"/>
    </row>
    <row r="890" spans="1:21" ht="15.75" customHeight="1">
      <c r="A890" s="99"/>
      <c r="U890" s="1"/>
    </row>
    <row r="891" spans="1:21" ht="15.75" customHeight="1">
      <c r="A891" s="99"/>
      <c r="U891" s="1"/>
    </row>
    <row r="892" spans="1:21" ht="15.75" customHeight="1">
      <c r="A892" s="99"/>
      <c r="U892" s="1"/>
    </row>
    <row r="893" spans="1:21" ht="15.75" customHeight="1">
      <c r="A893" s="99"/>
      <c r="U893" s="1"/>
    </row>
    <row r="894" spans="1:21" ht="15.75" customHeight="1">
      <c r="A894" s="99"/>
      <c r="U894" s="1"/>
    </row>
    <row r="895" spans="1:21" ht="15.75" customHeight="1">
      <c r="A895" s="99"/>
      <c r="U895" s="1"/>
    </row>
    <row r="896" spans="1:21" ht="15.75" customHeight="1">
      <c r="A896" s="99"/>
      <c r="U896" s="1"/>
    </row>
    <row r="897" spans="1:21" ht="15.75" customHeight="1">
      <c r="A897" s="99"/>
      <c r="U897" s="1"/>
    </row>
    <row r="898" spans="1:21" ht="15.75" customHeight="1">
      <c r="A898" s="99"/>
      <c r="U898" s="1"/>
    </row>
    <row r="899" spans="1:21" ht="15.75" customHeight="1">
      <c r="A899" s="99"/>
      <c r="U899" s="1"/>
    </row>
    <row r="900" spans="1:21" ht="15.75" customHeight="1">
      <c r="A900" s="99"/>
      <c r="U900" s="1"/>
    </row>
    <row r="901" spans="1:21" ht="15.75" customHeight="1">
      <c r="A901" s="99"/>
      <c r="U901" s="1"/>
    </row>
    <row r="902" spans="1:21" ht="15.75" customHeight="1">
      <c r="A902" s="99"/>
      <c r="U902" s="1"/>
    </row>
    <row r="903" spans="1:21" ht="15.75" customHeight="1">
      <c r="A903" s="99"/>
      <c r="U903" s="1"/>
    </row>
    <row r="904" spans="1:21" ht="15.75" customHeight="1">
      <c r="A904" s="99"/>
      <c r="U904" s="1"/>
    </row>
    <row r="905" spans="1:21" ht="15.75" customHeight="1">
      <c r="A905" s="99"/>
      <c r="U905" s="1"/>
    </row>
    <row r="906" spans="1:21" ht="15.75" customHeight="1">
      <c r="A906" s="99"/>
      <c r="U906" s="1"/>
    </row>
    <row r="907" spans="1:21" ht="15.75" customHeight="1">
      <c r="A907" s="99"/>
      <c r="U907" s="1"/>
    </row>
    <row r="908" spans="1:21" ht="15.75" customHeight="1">
      <c r="A908" s="99"/>
      <c r="U908" s="1"/>
    </row>
    <row r="909" spans="1:21" ht="15.75" customHeight="1">
      <c r="A909" s="99"/>
      <c r="U909" s="1"/>
    </row>
    <row r="910" spans="1:21" ht="15.75" customHeight="1">
      <c r="A910" s="99"/>
      <c r="U910" s="1"/>
    </row>
    <row r="911" spans="1:21" ht="15.75" customHeight="1">
      <c r="A911" s="99"/>
      <c r="U911" s="1"/>
    </row>
    <row r="912" spans="1:21" ht="15.75" customHeight="1">
      <c r="A912" s="99"/>
      <c r="U912" s="1"/>
    </row>
    <row r="913" spans="1:21" ht="15.75" customHeight="1">
      <c r="A913" s="99"/>
      <c r="U913" s="1"/>
    </row>
    <row r="914" spans="1:21" ht="15.75" customHeight="1">
      <c r="A914" s="99"/>
      <c r="U914" s="1"/>
    </row>
    <row r="915" spans="1:21" ht="15.75" customHeight="1">
      <c r="A915" s="99"/>
      <c r="U915" s="1"/>
    </row>
    <row r="916" spans="1:21" ht="15.75" customHeight="1">
      <c r="A916" s="99"/>
      <c r="U916" s="1"/>
    </row>
    <row r="917" spans="1:21" ht="15.75" customHeight="1">
      <c r="A917" s="99"/>
      <c r="U917" s="1"/>
    </row>
    <row r="918" spans="1:21" ht="15.75" customHeight="1">
      <c r="A918" s="99"/>
      <c r="U918" s="1"/>
    </row>
    <row r="919" spans="1:21" ht="15.75" customHeight="1">
      <c r="A919" s="99"/>
      <c r="U919" s="1"/>
    </row>
    <row r="920" spans="1:21" ht="15.75" customHeight="1">
      <c r="A920" s="99"/>
      <c r="U920" s="1"/>
    </row>
    <row r="921" spans="1:21" ht="15.75" customHeight="1">
      <c r="A921" s="99"/>
      <c r="U921" s="1"/>
    </row>
    <row r="922" spans="1:21" ht="15.75" customHeight="1">
      <c r="A922" s="99"/>
      <c r="U922" s="1"/>
    </row>
    <row r="923" spans="1:21" ht="15.75" customHeight="1">
      <c r="A923" s="99"/>
      <c r="U923" s="1"/>
    </row>
    <row r="924" spans="1:21" ht="15.75" customHeight="1">
      <c r="A924" s="99"/>
      <c r="U924" s="1"/>
    </row>
    <row r="925" spans="1:21" ht="15.75" customHeight="1">
      <c r="A925" s="99"/>
      <c r="U925" s="1"/>
    </row>
    <row r="926" spans="1:21" ht="15.75" customHeight="1">
      <c r="A926" s="99"/>
      <c r="U926" s="1"/>
    </row>
    <row r="927" spans="1:21" ht="15.75" customHeight="1">
      <c r="A927" s="99"/>
      <c r="U927" s="1"/>
    </row>
    <row r="928" spans="1:21" ht="15.75" customHeight="1">
      <c r="A928" s="99"/>
      <c r="U928" s="1"/>
    </row>
    <row r="929" spans="1:21" ht="15.75" customHeight="1">
      <c r="A929" s="99"/>
      <c r="U929" s="1"/>
    </row>
    <row r="930" spans="1:21" ht="15.75" customHeight="1">
      <c r="A930" s="99"/>
      <c r="U930" s="1"/>
    </row>
    <row r="931" spans="1:21" ht="15.75" customHeight="1">
      <c r="A931" s="99"/>
      <c r="U931" s="1"/>
    </row>
    <row r="932" spans="1:21" ht="15.75" customHeight="1">
      <c r="A932" s="99"/>
      <c r="U932" s="1"/>
    </row>
    <row r="933" spans="1:21" ht="15.75" customHeight="1">
      <c r="A933" s="99"/>
      <c r="U933" s="1"/>
    </row>
    <row r="934" spans="1:21" ht="15.75" customHeight="1">
      <c r="A934" s="99"/>
      <c r="U934" s="1"/>
    </row>
    <row r="935" spans="1:21" ht="15.75" customHeight="1">
      <c r="A935" s="99"/>
      <c r="U935" s="1"/>
    </row>
    <row r="936" spans="1:21" ht="15.75" customHeight="1">
      <c r="A936" s="99"/>
      <c r="U936" s="1"/>
    </row>
    <row r="937" spans="1:21" ht="15.75" customHeight="1">
      <c r="A937" s="99"/>
      <c r="U937" s="1"/>
    </row>
    <row r="938" spans="1:21" ht="15.75" customHeight="1">
      <c r="A938" s="99"/>
      <c r="U938" s="1"/>
    </row>
    <row r="939" spans="1:21" ht="15.75" customHeight="1">
      <c r="A939" s="99"/>
      <c r="U939" s="1"/>
    </row>
    <row r="940" spans="1:21" ht="15.75" customHeight="1">
      <c r="A940" s="99"/>
      <c r="U940" s="1"/>
    </row>
    <row r="941" spans="1:21" ht="15.75" customHeight="1">
      <c r="A941" s="99"/>
      <c r="U941" s="1"/>
    </row>
    <row r="942" spans="1:21" ht="15.75" customHeight="1">
      <c r="A942" s="99"/>
      <c r="U942" s="1"/>
    </row>
    <row r="943" spans="1:21" ht="15.75" customHeight="1">
      <c r="A943" s="99"/>
      <c r="U943" s="1"/>
    </row>
    <row r="944" spans="1:21" ht="15.75" customHeight="1">
      <c r="A944" s="99"/>
      <c r="U944" s="1"/>
    </row>
    <row r="945" spans="1:21" ht="15.75" customHeight="1">
      <c r="A945" s="99"/>
      <c r="U945" s="1"/>
    </row>
    <row r="946" spans="1:21" ht="15.75" customHeight="1">
      <c r="A946" s="99"/>
      <c r="U946" s="1"/>
    </row>
    <row r="947" spans="1:21" ht="15.75" customHeight="1">
      <c r="A947" s="99"/>
      <c r="U947" s="1"/>
    </row>
    <row r="948" spans="1:21" ht="15.75" customHeight="1">
      <c r="A948" s="99"/>
      <c r="U948" s="1"/>
    </row>
    <row r="949" spans="1:21" ht="15.75" customHeight="1">
      <c r="A949" s="99"/>
      <c r="U949" s="1"/>
    </row>
    <row r="950" spans="1:21" ht="15.75" customHeight="1">
      <c r="A950" s="99"/>
      <c r="U950" s="1"/>
    </row>
    <row r="951" spans="1:21" ht="15.75" customHeight="1">
      <c r="A951" s="99"/>
      <c r="U951" s="1"/>
    </row>
    <row r="952" spans="1:21" ht="15.75" customHeight="1">
      <c r="A952" s="99"/>
      <c r="U952" s="1"/>
    </row>
    <row r="953" spans="1:21" ht="15.75" customHeight="1">
      <c r="A953" s="99"/>
      <c r="U953" s="1"/>
    </row>
    <row r="954" spans="1:21" ht="15.75" customHeight="1">
      <c r="A954" s="99"/>
      <c r="U954" s="1"/>
    </row>
    <row r="955" spans="1:21" ht="15.75" customHeight="1">
      <c r="A955" s="99"/>
      <c r="U955" s="1"/>
    </row>
    <row r="956" spans="1:21" ht="15.75" customHeight="1">
      <c r="A956" s="99"/>
      <c r="U956" s="1"/>
    </row>
    <row r="957" spans="1:21" ht="15.75" customHeight="1">
      <c r="A957" s="99"/>
      <c r="U957" s="1"/>
    </row>
    <row r="958" spans="1:21" ht="15.75" customHeight="1">
      <c r="A958" s="99"/>
      <c r="U958" s="1"/>
    </row>
    <row r="959" spans="1:21" ht="15.75" customHeight="1">
      <c r="A959" s="99"/>
      <c r="U959" s="1"/>
    </row>
    <row r="960" spans="1:21" ht="15.75" customHeight="1">
      <c r="A960" s="99"/>
      <c r="U960" s="1"/>
    </row>
    <row r="961" spans="1:21" ht="15.75" customHeight="1">
      <c r="A961" s="99"/>
      <c r="U961" s="1"/>
    </row>
    <row r="962" spans="1:21" ht="15.75" customHeight="1">
      <c r="A962" s="99"/>
      <c r="U962" s="1"/>
    </row>
    <row r="963" spans="1:21" ht="15.75" customHeight="1">
      <c r="A963" s="99"/>
      <c r="U963" s="1"/>
    </row>
    <row r="964" spans="1:21" ht="15.75" customHeight="1">
      <c r="A964" s="99"/>
      <c r="U964" s="1"/>
    </row>
    <row r="965" spans="1:21" ht="15.75" customHeight="1">
      <c r="A965" s="99"/>
      <c r="U965" s="1"/>
    </row>
    <row r="966" spans="1:21" ht="15.75" customHeight="1">
      <c r="A966" s="99"/>
      <c r="U966" s="1"/>
    </row>
    <row r="967" spans="1:21" ht="15.75" customHeight="1">
      <c r="A967" s="99"/>
      <c r="U967" s="1"/>
    </row>
    <row r="968" spans="1:21" ht="15.75" customHeight="1">
      <c r="A968" s="99"/>
      <c r="U968" s="1"/>
    </row>
    <row r="969" spans="1:21" ht="15.75" customHeight="1">
      <c r="A969" s="99"/>
      <c r="U969" s="1"/>
    </row>
    <row r="970" spans="1:21" ht="15.75" customHeight="1">
      <c r="A970" s="99"/>
      <c r="U970" s="1"/>
    </row>
    <row r="971" spans="1:21" ht="15.75" customHeight="1">
      <c r="A971" s="99"/>
      <c r="U971" s="1"/>
    </row>
    <row r="972" spans="1:21" ht="15.75" customHeight="1">
      <c r="A972" s="99"/>
      <c r="U972" s="1"/>
    </row>
    <row r="973" spans="1:21" ht="15.75" customHeight="1">
      <c r="A973" s="99"/>
      <c r="U973" s="1"/>
    </row>
    <row r="974" spans="1:21" ht="15.75" customHeight="1">
      <c r="A974" s="99"/>
      <c r="U974" s="1"/>
    </row>
    <row r="975" spans="1:21" ht="15.75" customHeight="1">
      <c r="A975" s="99"/>
      <c r="U975" s="1"/>
    </row>
    <row r="976" spans="1:21" ht="15.75" customHeight="1">
      <c r="A976" s="99"/>
      <c r="U976" s="1"/>
    </row>
    <row r="977" spans="1:21" ht="15.75" customHeight="1">
      <c r="A977" s="99"/>
      <c r="U977" s="1"/>
    </row>
    <row r="978" spans="1:21" ht="15.75" customHeight="1">
      <c r="A978" s="99"/>
      <c r="U978" s="1"/>
    </row>
    <row r="979" spans="1:21" ht="15.75" customHeight="1">
      <c r="A979" s="99"/>
      <c r="U979" s="1"/>
    </row>
    <row r="980" spans="1:21" ht="15.75" customHeight="1">
      <c r="A980" s="99"/>
      <c r="U980" s="1"/>
    </row>
    <row r="981" spans="1:21" ht="15.75" customHeight="1">
      <c r="A981" s="99"/>
      <c r="U981" s="1"/>
    </row>
    <row r="982" spans="1:21" ht="15.75" customHeight="1">
      <c r="A982" s="99"/>
      <c r="U982" s="1"/>
    </row>
    <row r="983" spans="1:21" ht="15.75" customHeight="1">
      <c r="A983" s="99"/>
      <c r="U983" s="1"/>
    </row>
    <row r="984" spans="1:21" ht="15.75" customHeight="1">
      <c r="A984" s="99"/>
      <c r="U984" s="1"/>
    </row>
    <row r="985" spans="1:21" ht="15.75" customHeight="1">
      <c r="A985" s="99"/>
      <c r="U985" s="1"/>
    </row>
    <row r="986" spans="1:21" ht="15.75" customHeight="1">
      <c r="A986" s="99"/>
      <c r="U986" s="1"/>
    </row>
    <row r="987" spans="1:21" ht="15.75" customHeight="1">
      <c r="A987" s="99"/>
      <c r="U987" s="1"/>
    </row>
    <row r="988" spans="1:21" ht="15.75" customHeight="1">
      <c r="A988" s="99"/>
      <c r="U988" s="1"/>
    </row>
    <row r="989" spans="1:21" ht="15.75" customHeight="1">
      <c r="A989" s="99"/>
      <c r="U989" s="1"/>
    </row>
    <row r="990" spans="1:21" ht="15.75" customHeight="1">
      <c r="A990" s="99"/>
      <c r="U990" s="1"/>
    </row>
    <row r="991" spans="1:21" ht="15.75" customHeight="1">
      <c r="A991" s="99"/>
      <c r="U991" s="1"/>
    </row>
    <row r="992" spans="1:21" ht="15.75" customHeight="1">
      <c r="A992" s="99"/>
      <c r="U992" s="1"/>
    </row>
    <row r="993" spans="1:21" ht="15.75" customHeight="1">
      <c r="A993" s="99"/>
      <c r="U993" s="1"/>
    </row>
    <row r="994" spans="1:21" ht="15.75" customHeight="1">
      <c r="A994" s="99"/>
      <c r="U994" s="1"/>
    </row>
    <row r="995" spans="1:21" ht="15.75" customHeight="1">
      <c r="A995" s="99"/>
      <c r="U995" s="1"/>
    </row>
    <row r="996" spans="1:21" ht="15.75" customHeight="1">
      <c r="A996" s="99"/>
      <c r="U996" s="1"/>
    </row>
    <row r="997" spans="1:21" ht="15.75" customHeight="1">
      <c r="A997" s="99"/>
      <c r="U997" s="1"/>
    </row>
    <row r="998" spans="1:21" ht="15.75" customHeight="1">
      <c r="A998" s="99"/>
      <c r="U998" s="1"/>
    </row>
    <row r="999" spans="1:21" ht="15.75" customHeight="1">
      <c r="A999" s="99"/>
      <c r="U999" s="1"/>
    </row>
    <row r="1000" spans="1:21" ht="15.75" customHeight="1">
      <c r="A1000" s="99"/>
      <c r="U1000" s="1"/>
    </row>
    <row r="1001" spans="1:21" ht="15.75" customHeight="1">
      <c r="A1001" s="99"/>
      <c r="U1001" s="1"/>
    </row>
    <row r="1002" spans="1:21" ht="15.75" customHeight="1">
      <c r="A1002" s="99"/>
      <c r="U1002" s="1"/>
    </row>
    <row r="1003" spans="1:21" ht="15.75" customHeight="1">
      <c r="A1003" s="99"/>
      <c r="U1003" s="1"/>
    </row>
    <row r="1004" spans="1:21" ht="15.75" customHeight="1">
      <c r="A1004" s="99"/>
      <c r="U1004" s="1"/>
    </row>
    <row r="1005" spans="1:21" ht="15.75" customHeight="1">
      <c r="A1005" s="99"/>
      <c r="U1005" s="1"/>
    </row>
    <row r="1006" spans="1:21" ht="15.75" customHeight="1">
      <c r="A1006" s="99"/>
      <c r="U1006" s="1"/>
    </row>
    <row r="1007" spans="1:21" ht="15.75" customHeight="1">
      <c r="A1007" s="99"/>
      <c r="U1007" s="1"/>
    </row>
    <row r="1008" spans="1:21" ht="15.75" customHeight="1">
      <c r="A1008" s="99"/>
      <c r="U1008" s="1"/>
    </row>
    <row r="1009" spans="1:21" ht="15.75" customHeight="1">
      <c r="A1009" s="99"/>
      <c r="U1009" s="1"/>
    </row>
    <row r="1010" spans="1:21" ht="15.75" customHeight="1">
      <c r="A1010" s="99"/>
      <c r="U1010" s="1"/>
    </row>
    <row r="1011" spans="1:21" ht="15.75" customHeight="1">
      <c r="A1011" s="99"/>
      <c r="U1011" s="1"/>
    </row>
    <row r="1012" spans="1:21" ht="15.75" customHeight="1">
      <c r="A1012" s="99"/>
      <c r="U1012" s="1"/>
    </row>
    <row r="1013" spans="1:21" ht="15.75" customHeight="1">
      <c r="A1013" s="99"/>
      <c r="U1013" s="1"/>
    </row>
    <row r="1014" spans="1:21" ht="15.75" customHeight="1">
      <c r="A1014" s="99"/>
      <c r="U1014" s="1"/>
    </row>
    <row r="1015" spans="1:21" ht="15.75" customHeight="1">
      <c r="A1015" s="99"/>
      <c r="U1015" s="1"/>
    </row>
    <row r="1016" spans="1:21" ht="15.75" customHeight="1">
      <c r="A1016" s="99"/>
      <c r="U1016" s="1"/>
    </row>
    <row r="1017" spans="1:21" ht="15.75" customHeight="1">
      <c r="A1017" s="99"/>
      <c r="U1017" s="1"/>
    </row>
    <row r="1018" spans="1:21" ht="15.75" customHeight="1">
      <c r="A1018" s="99"/>
      <c r="U1018" s="1"/>
    </row>
    <row r="1019" spans="1:21" ht="15.75" customHeight="1">
      <c r="A1019" s="99"/>
      <c r="U1019" s="1"/>
    </row>
    <row r="1020" spans="1:21" ht="15.75" customHeight="1">
      <c r="A1020" s="99"/>
      <c r="U1020" s="1"/>
    </row>
    <row r="1021" spans="1:21" ht="15.75" customHeight="1">
      <c r="A1021" s="99"/>
      <c r="U1021" s="1"/>
    </row>
    <row r="1022" spans="1:21" ht="15.75" customHeight="1">
      <c r="A1022" s="99"/>
      <c r="U1022" s="1"/>
    </row>
    <row r="1023" spans="1:21" ht="15.75" customHeight="1">
      <c r="A1023" s="99"/>
      <c r="U1023" s="1"/>
    </row>
    <row r="1024" spans="1:21" ht="15.75" customHeight="1">
      <c r="A1024" s="99"/>
      <c r="U1024" s="1"/>
    </row>
    <row r="1025" spans="1:21" ht="15.75" customHeight="1">
      <c r="A1025" s="99"/>
      <c r="U1025" s="1"/>
    </row>
    <row r="1026" spans="1:21" ht="15.75" customHeight="1">
      <c r="A1026" s="99"/>
      <c r="U1026" s="1"/>
    </row>
    <row r="1027" spans="1:21" ht="15.75" customHeight="1">
      <c r="A1027" s="99"/>
      <c r="U1027" s="1"/>
    </row>
    <row r="1028" spans="1:21" ht="15.75" customHeight="1">
      <c r="A1028" s="99"/>
      <c r="U1028" s="1"/>
    </row>
    <row r="1029" spans="1:21" ht="15.75" customHeight="1">
      <c r="A1029" s="99"/>
      <c r="U1029" s="1"/>
    </row>
    <row r="1030" spans="1:21" ht="15.75" customHeight="1">
      <c r="A1030" s="99"/>
      <c r="U1030" s="1"/>
    </row>
    <row r="1031" spans="1:21" ht="15.75" customHeight="1">
      <c r="A1031" s="99"/>
      <c r="U1031" s="1"/>
    </row>
    <row r="1032" spans="1:21" ht="15.75" customHeight="1">
      <c r="A1032" s="99"/>
      <c r="U1032" s="1"/>
    </row>
    <row r="1033" spans="1:21" ht="15.75" customHeight="1">
      <c r="A1033" s="99"/>
      <c r="U1033" s="1"/>
    </row>
    <row r="1034" spans="1:21" ht="15.75" customHeight="1">
      <c r="A1034" s="99"/>
      <c r="U1034" s="1"/>
    </row>
    <row r="1035" spans="1:21" ht="15.75" customHeight="1">
      <c r="A1035" s="99"/>
      <c r="U1035" s="1"/>
    </row>
    <row r="1036" spans="1:21" ht="15.75" customHeight="1">
      <c r="A1036" s="99"/>
      <c r="U1036" s="1"/>
    </row>
    <row r="1037" spans="1:21" ht="15.75" customHeight="1">
      <c r="A1037" s="99"/>
      <c r="U1037" s="1"/>
    </row>
    <row r="1038" spans="1:21" ht="15.75" customHeight="1">
      <c r="A1038" s="99"/>
      <c r="U1038" s="1"/>
    </row>
    <row r="1039" spans="1:21" ht="15.75" customHeight="1">
      <c r="A1039" s="99"/>
      <c r="U1039" s="1"/>
    </row>
    <row r="1040" spans="1:21" ht="15.75" customHeight="1">
      <c r="A1040" s="99"/>
      <c r="U1040" s="1"/>
    </row>
    <row r="1041" spans="1:21" ht="15.75" customHeight="1">
      <c r="A1041" s="99"/>
      <c r="U1041" s="1"/>
    </row>
    <row r="1042" spans="1:21" ht="15.75" customHeight="1">
      <c r="A1042" s="99"/>
      <c r="U1042" s="1"/>
    </row>
    <row r="1043" spans="1:21" ht="15.75" customHeight="1">
      <c r="A1043" s="99"/>
      <c r="U1043" s="1"/>
    </row>
    <row r="1044" spans="1:21" ht="15.75" customHeight="1">
      <c r="A1044" s="99"/>
      <c r="U1044" s="1"/>
    </row>
    <row r="1045" spans="1:21" ht="15.75" customHeight="1">
      <c r="A1045" s="99"/>
      <c r="U1045" s="1"/>
    </row>
    <row r="1046" spans="1:21" ht="15.75" customHeight="1">
      <c r="A1046" s="99"/>
      <c r="U1046" s="1"/>
    </row>
    <row r="1047" spans="1:21" ht="15.75" customHeight="1">
      <c r="A1047" s="99"/>
      <c r="U1047" s="1"/>
    </row>
    <row r="1048" spans="1:21" ht="15.75" customHeight="1">
      <c r="A1048" s="99"/>
      <c r="U1048" s="1"/>
    </row>
    <row r="1049" spans="1:21" ht="15.75" customHeight="1">
      <c r="A1049" s="99"/>
      <c r="U1049" s="1"/>
    </row>
    <row r="1050" spans="1:21" ht="15.75" customHeight="1">
      <c r="A1050" s="99"/>
      <c r="U1050" s="1"/>
    </row>
    <row r="1051" spans="1:21" ht="15.75" customHeight="1">
      <c r="A1051" s="99"/>
      <c r="U1051" s="1"/>
    </row>
    <row r="1052" spans="1:21" ht="15.75" customHeight="1">
      <c r="A1052" s="99"/>
      <c r="U1052" s="1"/>
    </row>
    <row r="1053" spans="1:21" ht="15.75" customHeight="1">
      <c r="A1053" s="99"/>
      <c r="U1053" s="1"/>
    </row>
    <row r="1054" spans="1:21" ht="15.75" customHeight="1">
      <c r="A1054" s="99"/>
      <c r="U1054" s="1"/>
    </row>
    <row r="1055" spans="1:21" ht="15.75" customHeight="1">
      <c r="A1055" s="99"/>
      <c r="U1055" s="1"/>
    </row>
    <row r="1056" spans="1:21" ht="15.75" customHeight="1">
      <c r="A1056" s="99"/>
      <c r="U1056" s="1"/>
    </row>
    <row r="1057" spans="1:21" ht="15.75" customHeight="1">
      <c r="A1057" s="99"/>
      <c r="U1057" s="1"/>
    </row>
    <row r="1058" spans="1:21" ht="15.75" customHeight="1">
      <c r="A1058" s="99"/>
      <c r="U1058" s="1"/>
    </row>
    <row r="1059" spans="1:21" ht="15.75" customHeight="1">
      <c r="A1059" s="99"/>
      <c r="U1059" s="1"/>
    </row>
    <row r="1060" spans="1:21" ht="15.75" customHeight="1">
      <c r="A1060" s="99"/>
      <c r="U1060" s="1"/>
    </row>
    <row r="1061" spans="1:21" ht="15.75" customHeight="1">
      <c r="A1061" s="99"/>
      <c r="U1061" s="1"/>
    </row>
    <row r="1062" spans="1:21" ht="15.75" customHeight="1">
      <c r="A1062" s="99"/>
      <c r="U1062" s="1"/>
    </row>
    <row r="1063" spans="1:21" ht="15.75" customHeight="1">
      <c r="A1063" s="99"/>
      <c r="U1063" s="1"/>
    </row>
    <row r="1064" spans="1:21" ht="15.75" customHeight="1">
      <c r="A1064" s="99"/>
      <c r="U1064" s="1"/>
    </row>
    <row r="1065" spans="1:21" ht="15.75" customHeight="1">
      <c r="A1065" s="99"/>
      <c r="U1065" s="1"/>
    </row>
    <row r="1066" spans="1:21" ht="15.75" customHeight="1">
      <c r="A1066" s="99"/>
      <c r="U1066" s="1"/>
    </row>
    <row r="1067" spans="1:21" ht="15.75" customHeight="1">
      <c r="A1067" s="99"/>
      <c r="U1067" s="1"/>
    </row>
    <row r="1068" spans="1:21" ht="15.75" customHeight="1">
      <c r="A1068" s="99"/>
      <c r="U1068" s="1"/>
    </row>
    <row r="1069" spans="1:21" ht="15.75" customHeight="1">
      <c r="A1069" s="99"/>
      <c r="U1069" s="1"/>
    </row>
    <row r="1070" spans="1:21" ht="15.75" customHeight="1">
      <c r="A1070" s="99"/>
      <c r="U1070" s="1"/>
    </row>
    <row r="1071" spans="1:21" ht="15.75" customHeight="1">
      <c r="A1071" s="99"/>
      <c r="U1071" s="1"/>
    </row>
    <row r="1072" spans="1:21" ht="15.75" customHeight="1">
      <c r="A1072" s="99"/>
      <c r="U1072" s="1"/>
    </row>
    <row r="1073" spans="1:21" ht="15.75" customHeight="1">
      <c r="A1073" s="99"/>
      <c r="U1073" s="1"/>
    </row>
  </sheetData>
  <mergeCells count="920">
    <mergeCell ref="G292:G294"/>
    <mergeCell ref="H292:H294"/>
    <mergeCell ref="E286:E288"/>
    <mergeCell ref="E289:E291"/>
    <mergeCell ref="F289:F291"/>
    <mergeCell ref="G289:G291"/>
    <mergeCell ref="H289:H291"/>
    <mergeCell ref="E292:E294"/>
    <mergeCell ref="F292:F294"/>
    <mergeCell ref="E280:E282"/>
    <mergeCell ref="F280:F282"/>
    <mergeCell ref="F286:F288"/>
    <mergeCell ref="G286:G288"/>
    <mergeCell ref="G280:G282"/>
    <mergeCell ref="H280:H282"/>
    <mergeCell ref="E283:E285"/>
    <mergeCell ref="F283:F285"/>
    <mergeCell ref="G283:G285"/>
    <mergeCell ref="H283:H285"/>
    <mergeCell ref="H286:H288"/>
    <mergeCell ref="E270:E272"/>
    <mergeCell ref="F270:F272"/>
    <mergeCell ref="G270:G272"/>
    <mergeCell ref="H270:H272"/>
    <mergeCell ref="F273:F275"/>
    <mergeCell ref="G273:G275"/>
    <mergeCell ref="H273:H275"/>
    <mergeCell ref="E273:E275"/>
    <mergeCell ref="E277:E279"/>
    <mergeCell ref="F277:F279"/>
    <mergeCell ref="G277:G279"/>
    <mergeCell ref="H277:H279"/>
    <mergeCell ref="G260:G262"/>
    <mergeCell ref="F254:F256"/>
    <mergeCell ref="G254:G256"/>
    <mergeCell ref="E257:E259"/>
    <mergeCell ref="F257:F259"/>
    <mergeCell ref="G257:G259"/>
    <mergeCell ref="H257:H259"/>
    <mergeCell ref="H260:H262"/>
    <mergeCell ref="G266:G268"/>
    <mergeCell ref="H266:H268"/>
    <mergeCell ref="E260:E262"/>
    <mergeCell ref="E263:E265"/>
    <mergeCell ref="F263:F265"/>
    <mergeCell ref="G263:G265"/>
    <mergeCell ref="H263:H265"/>
    <mergeCell ref="E266:E268"/>
    <mergeCell ref="F266:F268"/>
    <mergeCell ref="G195:G197"/>
    <mergeCell ref="H195:H197"/>
    <mergeCell ref="E339:E341"/>
    <mergeCell ref="E342:E344"/>
    <mergeCell ref="F342:F344"/>
    <mergeCell ref="G342:G344"/>
    <mergeCell ref="H342:H344"/>
    <mergeCell ref="E186:E188"/>
    <mergeCell ref="F186:F188"/>
    <mergeCell ref="G186:G188"/>
    <mergeCell ref="H186:H188"/>
    <mergeCell ref="F189:F191"/>
    <mergeCell ref="G189:G191"/>
    <mergeCell ref="H189:H191"/>
    <mergeCell ref="E189:E191"/>
    <mergeCell ref="E192:E194"/>
    <mergeCell ref="F192:F194"/>
    <mergeCell ref="G192:G194"/>
    <mergeCell ref="H192:H194"/>
    <mergeCell ref="E195:E197"/>
    <mergeCell ref="F195:F197"/>
    <mergeCell ref="G241:G243"/>
    <mergeCell ref="H241:H243"/>
    <mergeCell ref="E244:E246"/>
    <mergeCell ref="G174:G176"/>
    <mergeCell ref="H174:H176"/>
    <mergeCell ref="F177:F179"/>
    <mergeCell ref="G177:G179"/>
    <mergeCell ref="H177:H179"/>
    <mergeCell ref="G183:G185"/>
    <mergeCell ref="H183:H185"/>
    <mergeCell ref="E177:E179"/>
    <mergeCell ref="E180:E182"/>
    <mergeCell ref="F180:F182"/>
    <mergeCell ref="G180:G182"/>
    <mergeCell ref="H180:H182"/>
    <mergeCell ref="E183:E185"/>
    <mergeCell ref="F183:F185"/>
    <mergeCell ref="E333:E335"/>
    <mergeCell ref="F333:F335"/>
    <mergeCell ref="F339:F341"/>
    <mergeCell ref="G339:G341"/>
    <mergeCell ref="G333:G335"/>
    <mergeCell ref="H333:H335"/>
    <mergeCell ref="E336:E338"/>
    <mergeCell ref="F336:F338"/>
    <mergeCell ref="G336:G338"/>
    <mergeCell ref="H336:H338"/>
    <mergeCell ref="H339:H341"/>
    <mergeCell ref="E321:E323"/>
    <mergeCell ref="F321:F323"/>
    <mergeCell ref="G321:G323"/>
    <mergeCell ref="H321:H323"/>
    <mergeCell ref="F325:F327"/>
    <mergeCell ref="G325:G327"/>
    <mergeCell ref="H325:H327"/>
    <mergeCell ref="E325:E327"/>
    <mergeCell ref="E329:E331"/>
    <mergeCell ref="F329:F331"/>
    <mergeCell ref="G329:G331"/>
    <mergeCell ref="H329:H331"/>
    <mergeCell ref="G318:G320"/>
    <mergeCell ref="H318:H320"/>
    <mergeCell ref="E311:E313"/>
    <mergeCell ref="E314:E316"/>
    <mergeCell ref="F314:F316"/>
    <mergeCell ref="G314:G316"/>
    <mergeCell ref="H314:H316"/>
    <mergeCell ref="E318:E320"/>
    <mergeCell ref="F318:F320"/>
    <mergeCell ref="E301:E303"/>
    <mergeCell ref="F301:F303"/>
    <mergeCell ref="G301:G303"/>
    <mergeCell ref="H301:H303"/>
    <mergeCell ref="E304:E306"/>
    <mergeCell ref="F304:F306"/>
    <mergeCell ref="F311:F313"/>
    <mergeCell ref="G311:G313"/>
    <mergeCell ref="G304:G306"/>
    <mergeCell ref="H304:H306"/>
    <mergeCell ref="E308:E310"/>
    <mergeCell ref="F308:F310"/>
    <mergeCell ref="G308:G310"/>
    <mergeCell ref="H308:H310"/>
    <mergeCell ref="H311:H313"/>
    <mergeCell ref="E241:E243"/>
    <mergeCell ref="F241:F243"/>
    <mergeCell ref="E295:E297"/>
    <mergeCell ref="F295:F297"/>
    <mergeCell ref="G295:G297"/>
    <mergeCell ref="H295:H297"/>
    <mergeCell ref="F298:F300"/>
    <mergeCell ref="G298:G300"/>
    <mergeCell ref="H298:H300"/>
    <mergeCell ref="E298:E300"/>
    <mergeCell ref="F244:F246"/>
    <mergeCell ref="G244:G246"/>
    <mergeCell ref="H244:H246"/>
    <mergeCell ref="E247:E249"/>
    <mergeCell ref="H247:H249"/>
    <mergeCell ref="F247:F249"/>
    <mergeCell ref="G247:G249"/>
    <mergeCell ref="E251:E253"/>
    <mergeCell ref="F251:F253"/>
    <mergeCell ref="G251:G253"/>
    <mergeCell ref="H251:H253"/>
    <mergeCell ref="E254:E256"/>
    <mergeCell ref="H254:H256"/>
    <mergeCell ref="F260:F262"/>
    <mergeCell ref="G237:G239"/>
    <mergeCell ref="H237:H239"/>
    <mergeCell ref="E199:E201"/>
    <mergeCell ref="F199:F201"/>
    <mergeCell ref="G199:G201"/>
    <mergeCell ref="H199:H201"/>
    <mergeCell ref="F212:F214"/>
    <mergeCell ref="G212:G214"/>
    <mergeCell ref="H212:H214"/>
    <mergeCell ref="E212:E214"/>
    <mergeCell ref="E225:E227"/>
    <mergeCell ref="F225:F227"/>
    <mergeCell ref="G225:G227"/>
    <mergeCell ref="H225:H227"/>
    <mergeCell ref="G221:G223"/>
    <mergeCell ref="H221:H223"/>
    <mergeCell ref="E215:E217"/>
    <mergeCell ref="E218:E220"/>
    <mergeCell ref="F218:F220"/>
    <mergeCell ref="G218:G220"/>
    <mergeCell ref="H218:H220"/>
    <mergeCell ref="E221:E223"/>
    <mergeCell ref="F221:F223"/>
    <mergeCell ref="G202:G204"/>
    <mergeCell ref="H202:H204"/>
    <mergeCell ref="E205:E207"/>
    <mergeCell ref="H205:H207"/>
    <mergeCell ref="F215:F217"/>
    <mergeCell ref="G215:G217"/>
    <mergeCell ref="F205:F207"/>
    <mergeCell ref="G205:G207"/>
    <mergeCell ref="E208:E210"/>
    <mergeCell ref="F208:F210"/>
    <mergeCell ref="G208:G210"/>
    <mergeCell ref="H208:H210"/>
    <mergeCell ref="H215:H217"/>
    <mergeCell ref="E237:E239"/>
    <mergeCell ref="F237:F239"/>
    <mergeCell ref="C120:C122"/>
    <mergeCell ref="D120:D122"/>
    <mergeCell ref="C123:C125"/>
    <mergeCell ref="D123:D125"/>
    <mergeCell ref="C126:C128"/>
    <mergeCell ref="D126:D128"/>
    <mergeCell ref="D130:D132"/>
    <mergeCell ref="C130:C132"/>
    <mergeCell ref="C133:C135"/>
    <mergeCell ref="E202:E204"/>
    <mergeCell ref="F202:F204"/>
    <mergeCell ref="E145:E147"/>
    <mergeCell ref="F145:F147"/>
    <mergeCell ref="F148:F150"/>
    <mergeCell ref="E148:E150"/>
    <mergeCell ref="E151:E153"/>
    <mergeCell ref="F151:F153"/>
    <mergeCell ref="E154:E156"/>
    <mergeCell ref="F154:F156"/>
    <mergeCell ref="E174:E176"/>
    <mergeCell ref="F174:F176"/>
    <mergeCell ref="E228:E230"/>
    <mergeCell ref="F228:F230"/>
    <mergeCell ref="G228:G230"/>
    <mergeCell ref="H228:H230"/>
    <mergeCell ref="F231:F233"/>
    <mergeCell ref="G231:G233"/>
    <mergeCell ref="H231:H233"/>
    <mergeCell ref="E231:E233"/>
    <mergeCell ref="E234:E236"/>
    <mergeCell ref="F234:F236"/>
    <mergeCell ref="G234:G236"/>
    <mergeCell ref="H234:H236"/>
    <mergeCell ref="Q186:Q187"/>
    <mergeCell ref="R186:R187"/>
    <mergeCell ref="Q189:Q190"/>
    <mergeCell ref="R189:R190"/>
    <mergeCell ref="R192:R193"/>
    <mergeCell ref="Q231:Q232"/>
    <mergeCell ref="R231:R232"/>
    <mergeCell ref="Q234:Q235"/>
    <mergeCell ref="R234:R235"/>
    <mergeCell ref="Q192:Q193"/>
    <mergeCell ref="Q195:Q196"/>
    <mergeCell ref="R195:R196"/>
    <mergeCell ref="Q199:Q200"/>
    <mergeCell ref="R199:R200"/>
    <mergeCell ref="Q202:Q203"/>
    <mergeCell ref="R202:R203"/>
    <mergeCell ref="R171:R172"/>
    <mergeCell ref="Q171:Q172"/>
    <mergeCell ref="Q174:Q175"/>
    <mergeCell ref="R174:R175"/>
    <mergeCell ref="Q177:Q178"/>
    <mergeCell ref="R177:R178"/>
    <mergeCell ref="Q180:Q181"/>
    <mergeCell ref="R180:R181"/>
    <mergeCell ref="Q183:Q184"/>
    <mergeCell ref="R183:R184"/>
    <mergeCell ref="G117:G119"/>
    <mergeCell ref="H117:H119"/>
    <mergeCell ref="G130:G132"/>
    <mergeCell ref="H130:H132"/>
    <mergeCell ref="Q162:Q163"/>
    <mergeCell ref="R162:R163"/>
    <mergeCell ref="Q165:Q166"/>
    <mergeCell ref="R165:R166"/>
    <mergeCell ref="Q168:Q169"/>
    <mergeCell ref="R168:R169"/>
    <mergeCell ref="G145:G147"/>
    <mergeCell ref="H145:H147"/>
    <mergeCell ref="G148:G150"/>
    <mergeCell ref="H148:H150"/>
    <mergeCell ref="G151:G153"/>
    <mergeCell ref="H151:H153"/>
    <mergeCell ref="E117:E119"/>
    <mergeCell ref="F117:F119"/>
    <mergeCell ref="C71:C73"/>
    <mergeCell ref="C80:C82"/>
    <mergeCell ref="D80:D82"/>
    <mergeCell ref="E80:E82"/>
    <mergeCell ref="C83:C85"/>
    <mergeCell ref="D83:D85"/>
    <mergeCell ref="E83:E85"/>
    <mergeCell ref="D86:D88"/>
    <mergeCell ref="E86:E88"/>
    <mergeCell ref="C89:C91"/>
    <mergeCell ref="D89:D91"/>
    <mergeCell ref="E89:E91"/>
    <mergeCell ref="D93:D95"/>
    <mergeCell ref="E93:E95"/>
    <mergeCell ref="E96:E98"/>
    <mergeCell ref="F96:F98"/>
    <mergeCell ref="F99:F101"/>
    <mergeCell ref="E99:E101"/>
    <mergeCell ref="E102:E104"/>
    <mergeCell ref="F102:F104"/>
    <mergeCell ref="E105:E107"/>
    <mergeCell ref="F105:F107"/>
    <mergeCell ref="E108:E110"/>
    <mergeCell ref="F108:F110"/>
    <mergeCell ref="G108:G110"/>
    <mergeCell ref="H108:H110"/>
    <mergeCell ref="F111:F113"/>
    <mergeCell ref="G111:G113"/>
    <mergeCell ref="H111:H113"/>
    <mergeCell ref="E111:E113"/>
    <mergeCell ref="E114:E116"/>
    <mergeCell ref="F114:F116"/>
    <mergeCell ref="G114:G116"/>
    <mergeCell ref="H114:H116"/>
    <mergeCell ref="F89:F91"/>
    <mergeCell ref="G89:G91"/>
    <mergeCell ref="H89:H91"/>
    <mergeCell ref="R89:R90"/>
    <mergeCell ref="F93:F95"/>
    <mergeCell ref="G93:G95"/>
    <mergeCell ref="H93:H95"/>
    <mergeCell ref="Q114:Q115"/>
    <mergeCell ref="R114:R115"/>
    <mergeCell ref="G96:G98"/>
    <mergeCell ref="H96:H98"/>
    <mergeCell ref="G99:G101"/>
    <mergeCell ref="H99:H101"/>
    <mergeCell ref="G105:G107"/>
    <mergeCell ref="H105:H107"/>
    <mergeCell ref="G102:G104"/>
    <mergeCell ref="H102:H104"/>
    <mergeCell ref="Q74:Q75"/>
    <mergeCell ref="R74:R75"/>
    <mergeCell ref="G17:G19"/>
    <mergeCell ref="H17:H19"/>
    <mergeCell ref="E49:E51"/>
    <mergeCell ref="F49:F51"/>
    <mergeCell ref="G49:G51"/>
    <mergeCell ref="H49:H51"/>
    <mergeCell ref="H52:H54"/>
    <mergeCell ref="R59:R60"/>
    <mergeCell ref="Q62:Q63"/>
    <mergeCell ref="R62:R63"/>
    <mergeCell ref="R65:R66"/>
    <mergeCell ref="Q65:Q66"/>
    <mergeCell ref="Q68:Q69"/>
    <mergeCell ref="R68:R69"/>
    <mergeCell ref="Q71:Q72"/>
    <mergeCell ref="R71:R72"/>
    <mergeCell ref="A1:S1"/>
    <mergeCell ref="A2:S2"/>
    <mergeCell ref="A3:S3"/>
    <mergeCell ref="A5:A19"/>
    <mergeCell ref="B5:B19"/>
    <mergeCell ref="C5:C7"/>
    <mergeCell ref="D5:D7"/>
    <mergeCell ref="Q55:Q56"/>
    <mergeCell ref="R55:R56"/>
    <mergeCell ref="S199:S210"/>
    <mergeCell ref="T199:T210"/>
    <mergeCell ref="S212:S223"/>
    <mergeCell ref="T212:T223"/>
    <mergeCell ref="S225:S239"/>
    <mergeCell ref="T225:T239"/>
    <mergeCell ref="S59:S91"/>
    <mergeCell ref="S93:S128"/>
    <mergeCell ref="T93:T128"/>
    <mergeCell ref="S130:S156"/>
    <mergeCell ref="T130:T156"/>
    <mergeCell ref="S158:S160"/>
    <mergeCell ref="T158:T160"/>
    <mergeCell ref="S5:S19"/>
    <mergeCell ref="T5:T19"/>
    <mergeCell ref="S21:S35"/>
    <mergeCell ref="T21:T35"/>
    <mergeCell ref="S37:S57"/>
    <mergeCell ref="T37:T57"/>
    <mergeCell ref="T59:T91"/>
    <mergeCell ref="S162:S197"/>
    <mergeCell ref="T162:T197"/>
    <mergeCell ref="Q273:Q274"/>
    <mergeCell ref="R273:R274"/>
    <mergeCell ref="S241:S249"/>
    <mergeCell ref="S251:S268"/>
    <mergeCell ref="T251:T268"/>
    <mergeCell ref="S270:S275"/>
    <mergeCell ref="T270:T275"/>
    <mergeCell ref="S277:S306"/>
    <mergeCell ref="T277:T306"/>
    <mergeCell ref="Q221:Q222"/>
    <mergeCell ref="R221:R222"/>
    <mergeCell ref="Q225:Q226"/>
    <mergeCell ref="R225:R226"/>
    <mergeCell ref="T241:T249"/>
    <mergeCell ref="Q244:Q245"/>
    <mergeCell ref="R244:R245"/>
    <mergeCell ref="Q247:Q248"/>
    <mergeCell ref="R247:R248"/>
    <mergeCell ref="Q237:Q238"/>
    <mergeCell ref="R237:R238"/>
    <mergeCell ref="Q205:Q206"/>
    <mergeCell ref="R205:R206"/>
    <mergeCell ref="Q208:Q209"/>
    <mergeCell ref="R208:R209"/>
    <mergeCell ref="Q212:Q213"/>
    <mergeCell ref="R212:R213"/>
    <mergeCell ref="R215:R216"/>
    <mergeCell ref="Q215:Q216"/>
    <mergeCell ref="Q218:Q219"/>
    <mergeCell ref="R218:R219"/>
    <mergeCell ref="Q325:Q326"/>
    <mergeCell ref="R325:R326"/>
    <mergeCell ref="S325:S327"/>
    <mergeCell ref="T325:T327"/>
    <mergeCell ref="Q329:Q330"/>
    <mergeCell ref="Q339:Q340"/>
    <mergeCell ref="R339:R340"/>
    <mergeCell ref="Q342:Q343"/>
    <mergeCell ref="R342:R343"/>
    <mergeCell ref="R329:R330"/>
    <mergeCell ref="S329:S331"/>
    <mergeCell ref="T329:T331"/>
    <mergeCell ref="Q333:Q334"/>
    <mergeCell ref="R333:R334"/>
    <mergeCell ref="S333:S344"/>
    <mergeCell ref="T333:T344"/>
    <mergeCell ref="Q336:Q337"/>
    <mergeCell ref="R336:R337"/>
    <mergeCell ref="S308:S316"/>
    <mergeCell ref="T308:T316"/>
    <mergeCell ref="Q314:Q315"/>
    <mergeCell ref="R314:R315"/>
    <mergeCell ref="R318:R319"/>
    <mergeCell ref="S318:S323"/>
    <mergeCell ref="T318:T323"/>
    <mergeCell ref="R321:R322"/>
    <mergeCell ref="Q318:Q319"/>
    <mergeCell ref="Q321:Q322"/>
    <mergeCell ref="Q311:Q312"/>
    <mergeCell ref="R311:R312"/>
    <mergeCell ref="Q298:Q299"/>
    <mergeCell ref="R298:R299"/>
    <mergeCell ref="Q301:Q302"/>
    <mergeCell ref="R301:R302"/>
    <mergeCell ref="Q304:Q305"/>
    <mergeCell ref="R304:R305"/>
    <mergeCell ref="R308:R309"/>
    <mergeCell ref="R286:R287"/>
    <mergeCell ref="Q286:Q287"/>
    <mergeCell ref="Q289:Q290"/>
    <mergeCell ref="R289:R290"/>
    <mergeCell ref="Q292:Q293"/>
    <mergeCell ref="R292:R293"/>
    <mergeCell ref="Q295:Q296"/>
    <mergeCell ref="R295:R296"/>
    <mergeCell ref="Q308:Q309"/>
    <mergeCell ref="Q228:Q229"/>
    <mergeCell ref="R228:R229"/>
    <mergeCell ref="Q241:Q242"/>
    <mergeCell ref="R241:R242"/>
    <mergeCell ref="Q277:Q278"/>
    <mergeCell ref="R277:R278"/>
    <mergeCell ref="Q280:Q281"/>
    <mergeCell ref="R280:R281"/>
    <mergeCell ref="Q283:Q284"/>
    <mergeCell ref="R283:R284"/>
    <mergeCell ref="Q251:Q252"/>
    <mergeCell ref="R251:R252"/>
    <mergeCell ref="Q254:Q255"/>
    <mergeCell ref="R254:R255"/>
    <mergeCell ref="Q257:Q258"/>
    <mergeCell ref="R257:R258"/>
    <mergeCell ref="Q260:Q261"/>
    <mergeCell ref="R260:R261"/>
    <mergeCell ref="R263:R264"/>
    <mergeCell ref="Q263:Q264"/>
    <mergeCell ref="Q266:Q267"/>
    <mergeCell ref="R266:R267"/>
    <mergeCell ref="Q270:Q271"/>
    <mergeCell ref="R270:R271"/>
    <mergeCell ref="Q145:Q146"/>
    <mergeCell ref="R145:R146"/>
    <mergeCell ref="R148:R149"/>
    <mergeCell ref="Q148:Q149"/>
    <mergeCell ref="Q151:Q152"/>
    <mergeCell ref="R151:R152"/>
    <mergeCell ref="Q154:Q155"/>
    <mergeCell ref="R154:R155"/>
    <mergeCell ref="Q158:Q159"/>
    <mergeCell ref="R158:R159"/>
    <mergeCell ref="Q130:Q131"/>
    <mergeCell ref="R130:R131"/>
    <mergeCell ref="Q133:Q134"/>
    <mergeCell ref="R133:R134"/>
    <mergeCell ref="Q136:Q137"/>
    <mergeCell ref="R136:R137"/>
    <mergeCell ref="Q139:Q140"/>
    <mergeCell ref="R139:R140"/>
    <mergeCell ref="Q142:Q143"/>
    <mergeCell ref="R142:R143"/>
    <mergeCell ref="G171:G173"/>
    <mergeCell ref="H171:H173"/>
    <mergeCell ref="Q93:Q94"/>
    <mergeCell ref="R93:R94"/>
    <mergeCell ref="Q96:Q97"/>
    <mergeCell ref="R96:R97"/>
    <mergeCell ref="Q99:Q100"/>
    <mergeCell ref="R99:R100"/>
    <mergeCell ref="R102:R103"/>
    <mergeCell ref="Q102:Q103"/>
    <mergeCell ref="Q105:Q106"/>
    <mergeCell ref="R105:R106"/>
    <mergeCell ref="Q108:Q109"/>
    <mergeCell ref="R108:R109"/>
    <mergeCell ref="Q111:Q112"/>
    <mergeCell ref="R111:R112"/>
    <mergeCell ref="Q117:Q118"/>
    <mergeCell ref="R117:R118"/>
    <mergeCell ref="Q120:Q121"/>
    <mergeCell ref="R120:R121"/>
    <mergeCell ref="Q123:Q124"/>
    <mergeCell ref="R123:R124"/>
    <mergeCell ref="R126:R127"/>
    <mergeCell ref="Q126:Q127"/>
    <mergeCell ref="H142:H144"/>
    <mergeCell ref="E136:E138"/>
    <mergeCell ref="E139:E141"/>
    <mergeCell ref="F139:F141"/>
    <mergeCell ref="G139:G141"/>
    <mergeCell ref="H139:H141"/>
    <mergeCell ref="E142:E144"/>
    <mergeCell ref="F142:F144"/>
    <mergeCell ref="G154:G156"/>
    <mergeCell ref="H154:H156"/>
    <mergeCell ref="E171:E173"/>
    <mergeCell ref="F171:F173"/>
    <mergeCell ref="E120:E122"/>
    <mergeCell ref="F120:F122"/>
    <mergeCell ref="G120:G122"/>
    <mergeCell ref="H120:H122"/>
    <mergeCell ref="F123:F125"/>
    <mergeCell ref="G123:G125"/>
    <mergeCell ref="H123:H125"/>
    <mergeCell ref="E123:E125"/>
    <mergeCell ref="E126:E128"/>
    <mergeCell ref="F126:F128"/>
    <mergeCell ref="G126:G128"/>
    <mergeCell ref="H126:H128"/>
    <mergeCell ref="E130:E132"/>
    <mergeCell ref="F130:F132"/>
    <mergeCell ref="E133:E135"/>
    <mergeCell ref="F133:F135"/>
    <mergeCell ref="G133:G135"/>
    <mergeCell ref="H133:H135"/>
    <mergeCell ref="F136:F138"/>
    <mergeCell ref="G136:G138"/>
    <mergeCell ref="H136:H138"/>
    <mergeCell ref="G142:G144"/>
    <mergeCell ref="E162:E164"/>
    <mergeCell ref="F162:F164"/>
    <mergeCell ref="G162:G164"/>
    <mergeCell ref="H162:H164"/>
    <mergeCell ref="F165:F167"/>
    <mergeCell ref="G165:G167"/>
    <mergeCell ref="H165:H167"/>
    <mergeCell ref="E165:E167"/>
    <mergeCell ref="E168:E170"/>
    <mergeCell ref="F168:F170"/>
    <mergeCell ref="G168:G170"/>
    <mergeCell ref="H168:H170"/>
    <mergeCell ref="Q86:Q87"/>
    <mergeCell ref="Q89:Q90"/>
    <mergeCell ref="Q77:Q78"/>
    <mergeCell ref="R77:R78"/>
    <mergeCell ref="Q80:Q81"/>
    <mergeCell ref="R80:R81"/>
    <mergeCell ref="Q83:Q84"/>
    <mergeCell ref="R83:R84"/>
    <mergeCell ref="R86:R87"/>
    <mergeCell ref="F86:F88"/>
    <mergeCell ref="G86:G88"/>
    <mergeCell ref="G65:G67"/>
    <mergeCell ref="H65:H67"/>
    <mergeCell ref="G71:G73"/>
    <mergeCell ref="H71:H73"/>
    <mergeCell ref="G74:G76"/>
    <mergeCell ref="H74:H76"/>
    <mergeCell ref="H83:H85"/>
    <mergeCell ref="H86:H88"/>
    <mergeCell ref="F83:F85"/>
    <mergeCell ref="G59:G61"/>
    <mergeCell ref="H59:H61"/>
    <mergeCell ref="F77:F79"/>
    <mergeCell ref="G77:G79"/>
    <mergeCell ref="H77:H79"/>
    <mergeCell ref="G80:G82"/>
    <mergeCell ref="H80:H82"/>
    <mergeCell ref="G83:G85"/>
    <mergeCell ref="E77:E79"/>
    <mergeCell ref="E65:E67"/>
    <mergeCell ref="F65:F67"/>
    <mergeCell ref="C74:C76"/>
    <mergeCell ref="D74:D76"/>
    <mergeCell ref="E74:E76"/>
    <mergeCell ref="F74:F76"/>
    <mergeCell ref="C77:C79"/>
    <mergeCell ref="F80:F82"/>
    <mergeCell ref="E71:E73"/>
    <mergeCell ref="F71:F73"/>
    <mergeCell ref="C68:C70"/>
    <mergeCell ref="D68:D70"/>
    <mergeCell ref="E68:E70"/>
    <mergeCell ref="F68:F70"/>
    <mergeCell ref="G68:G70"/>
    <mergeCell ref="H68:H70"/>
    <mergeCell ref="D71:D73"/>
    <mergeCell ref="Q33:Q34"/>
    <mergeCell ref="R33:R34"/>
    <mergeCell ref="Q37:Q38"/>
    <mergeCell ref="R37:R38"/>
    <mergeCell ref="D62:D64"/>
    <mergeCell ref="E62:E64"/>
    <mergeCell ref="D46:D48"/>
    <mergeCell ref="D49:D51"/>
    <mergeCell ref="D52:D54"/>
    <mergeCell ref="D55:D57"/>
    <mergeCell ref="D59:D61"/>
    <mergeCell ref="E59:E61"/>
    <mergeCell ref="F59:F61"/>
    <mergeCell ref="E52:E54"/>
    <mergeCell ref="E55:E57"/>
    <mergeCell ref="F55:F57"/>
    <mergeCell ref="G55:G57"/>
    <mergeCell ref="H55:H57"/>
    <mergeCell ref="F52:F54"/>
    <mergeCell ref="G52:G54"/>
    <mergeCell ref="F62:F64"/>
    <mergeCell ref="G62:G64"/>
    <mergeCell ref="H62:H64"/>
    <mergeCell ref="Q59:Q60"/>
    <mergeCell ref="Q17:Q18"/>
    <mergeCell ref="R17:R18"/>
    <mergeCell ref="Q21:Q22"/>
    <mergeCell ref="R21:R22"/>
    <mergeCell ref="Q24:Q25"/>
    <mergeCell ref="R24:R25"/>
    <mergeCell ref="R27:R28"/>
    <mergeCell ref="Q27:Q28"/>
    <mergeCell ref="Q30:Q31"/>
    <mergeCell ref="R30:R31"/>
    <mergeCell ref="Q49:Q50"/>
    <mergeCell ref="Q52:Q53"/>
    <mergeCell ref="R52:R53"/>
    <mergeCell ref="Q40:Q41"/>
    <mergeCell ref="R40:R41"/>
    <mergeCell ref="Q43:Q44"/>
    <mergeCell ref="R43:R44"/>
    <mergeCell ref="Q46:Q47"/>
    <mergeCell ref="R46:R47"/>
    <mergeCell ref="R49:R50"/>
    <mergeCell ref="F46:F48"/>
    <mergeCell ref="G46:G48"/>
    <mergeCell ref="F24:F26"/>
    <mergeCell ref="G24:G26"/>
    <mergeCell ref="E43:E45"/>
    <mergeCell ref="F43:F45"/>
    <mergeCell ref="G43:G45"/>
    <mergeCell ref="H43:H45"/>
    <mergeCell ref="E46:E48"/>
    <mergeCell ref="H46:H48"/>
    <mergeCell ref="F40:F42"/>
    <mergeCell ref="G40:G42"/>
    <mergeCell ref="G30:G32"/>
    <mergeCell ref="H30:H32"/>
    <mergeCell ref="E33:E35"/>
    <mergeCell ref="F33:F35"/>
    <mergeCell ref="G33:G35"/>
    <mergeCell ref="H33:H35"/>
    <mergeCell ref="E40:E42"/>
    <mergeCell ref="H40:H42"/>
    <mergeCell ref="E17:E19"/>
    <mergeCell ref="F17:F19"/>
    <mergeCell ref="E21:E23"/>
    <mergeCell ref="F21:F23"/>
    <mergeCell ref="G21:G23"/>
    <mergeCell ref="H21:H23"/>
    <mergeCell ref="H24:H26"/>
    <mergeCell ref="E37:E39"/>
    <mergeCell ref="F37:F39"/>
    <mergeCell ref="G37:G39"/>
    <mergeCell ref="H37:H39"/>
    <mergeCell ref="E24:E26"/>
    <mergeCell ref="E27:E29"/>
    <mergeCell ref="F27:F29"/>
    <mergeCell ref="G27:G29"/>
    <mergeCell ref="H27:H29"/>
    <mergeCell ref="E30:E32"/>
    <mergeCell ref="F30:F32"/>
    <mergeCell ref="C11:C13"/>
    <mergeCell ref="D11:D13"/>
    <mergeCell ref="E11:E13"/>
    <mergeCell ref="F11:F13"/>
    <mergeCell ref="G11:G13"/>
    <mergeCell ref="H11:H13"/>
    <mergeCell ref="Q11:Q12"/>
    <mergeCell ref="R11:R12"/>
    <mergeCell ref="C14:C16"/>
    <mergeCell ref="D14:D16"/>
    <mergeCell ref="E14:E16"/>
    <mergeCell ref="F14:F16"/>
    <mergeCell ref="G14:G16"/>
    <mergeCell ref="H14:H16"/>
    <mergeCell ref="Q14:Q15"/>
    <mergeCell ref="R14:R15"/>
    <mergeCell ref="E5:E7"/>
    <mergeCell ref="F5:F7"/>
    <mergeCell ref="G5:G7"/>
    <mergeCell ref="H5:H7"/>
    <mergeCell ref="Q5:Q6"/>
    <mergeCell ref="R5:R6"/>
    <mergeCell ref="C8:C10"/>
    <mergeCell ref="D8:D10"/>
    <mergeCell ref="E8:E10"/>
    <mergeCell ref="F8:F10"/>
    <mergeCell ref="G8:G10"/>
    <mergeCell ref="H8:H10"/>
    <mergeCell ref="Q8:Q9"/>
    <mergeCell ref="R8:R9"/>
    <mergeCell ref="C318:C320"/>
    <mergeCell ref="C321:C323"/>
    <mergeCell ref="D321:D323"/>
    <mergeCell ref="C325:C327"/>
    <mergeCell ref="D325:D327"/>
    <mergeCell ref="C339:C341"/>
    <mergeCell ref="C342:C344"/>
    <mergeCell ref="C329:C331"/>
    <mergeCell ref="D329:D331"/>
    <mergeCell ref="C333:C335"/>
    <mergeCell ref="D333:D335"/>
    <mergeCell ref="C336:C338"/>
    <mergeCell ref="D336:D338"/>
    <mergeCell ref="D339:D341"/>
    <mergeCell ref="D342:D344"/>
    <mergeCell ref="C295:C297"/>
    <mergeCell ref="C298:C300"/>
    <mergeCell ref="C301:C303"/>
    <mergeCell ref="C304:C306"/>
    <mergeCell ref="C308:C310"/>
    <mergeCell ref="D308:D310"/>
    <mergeCell ref="D311:D313"/>
    <mergeCell ref="C311:C313"/>
    <mergeCell ref="C314:C316"/>
    <mergeCell ref="C171:C173"/>
    <mergeCell ref="C174:C179"/>
    <mergeCell ref="D174:D179"/>
    <mergeCell ref="C180:C185"/>
    <mergeCell ref="D180:D185"/>
    <mergeCell ref="C186:C188"/>
    <mergeCell ref="D186:D188"/>
    <mergeCell ref="C289:C291"/>
    <mergeCell ref="C292:C294"/>
    <mergeCell ref="C266:C268"/>
    <mergeCell ref="C270:C272"/>
    <mergeCell ref="C273:C275"/>
    <mergeCell ref="C277:C279"/>
    <mergeCell ref="C280:C282"/>
    <mergeCell ref="C283:C285"/>
    <mergeCell ref="C286:C288"/>
    <mergeCell ref="C55:C57"/>
    <mergeCell ref="C59:C61"/>
    <mergeCell ref="C62:C64"/>
    <mergeCell ref="C108:C110"/>
    <mergeCell ref="C111:C113"/>
    <mergeCell ref="D111:D113"/>
    <mergeCell ref="C114:C116"/>
    <mergeCell ref="D114:D116"/>
    <mergeCell ref="C117:C119"/>
    <mergeCell ref="D117:D119"/>
    <mergeCell ref="C65:C67"/>
    <mergeCell ref="D65:D67"/>
    <mergeCell ref="D77:D79"/>
    <mergeCell ref="C86:C88"/>
    <mergeCell ref="D171:D173"/>
    <mergeCell ref="C24:C26"/>
    <mergeCell ref="C27:C29"/>
    <mergeCell ref="D27:D29"/>
    <mergeCell ref="C30:C32"/>
    <mergeCell ref="D30:D32"/>
    <mergeCell ref="C17:C19"/>
    <mergeCell ref="D17:D19"/>
    <mergeCell ref="A21:A35"/>
    <mergeCell ref="B21:B35"/>
    <mergeCell ref="C21:C23"/>
    <mergeCell ref="D21:D23"/>
    <mergeCell ref="D24:D26"/>
    <mergeCell ref="C33:C35"/>
    <mergeCell ref="D33:D35"/>
    <mergeCell ref="C37:C39"/>
    <mergeCell ref="D37:D39"/>
    <mergeCell ref="C40:C42"/>
    <mergeCell ref="D40:D42"/>
    <mergeCell ref="D43:D45"/>
    <mergeCell ref="C43:C45"/>
    <mergeCell ref="C46:C48"/>
    <mergeCell ref="C49:C51"/>
    <mergeCell ref="C52:C54"/>
    <mergeCell ref="C154:C156"/>
    <mergeCell ref="D154:D156"/>
    <mergeCell ref="C158:C160"/>
    <mergeCell ref="C162:C164"/>
    <mergeCell ref="D162:D164"/>
    <mergeCell ref="C165:C167"/>
    <mergeCell ref="D165:D167"/>
    <mergeCell ref="C168:C170"/>
    <mergeCell ref="D168:D170"/>
    <mergeCell ref="D158:O160"/>
    <mergeCell ref="A251:A268"/>
    <mergeCell ref="B251:B268"/>
    <mergeCell ref="A318:A323"/>
    <mergeCell ref="A325:A327"/>
    <mergeCell ref="A329:A331"/>
    <mergeCell ref="A333:A344"/>
    <mergeCell ref="B325:B327"/>
    <mergeCell ref="B329:B331"/>
    <mergeCell ref="B333:B344"/>
    <mergeCell ref="A270:A275"/>
    <mergeCell ref="B270:B275"/>
    <mergeCell ref="A277:A306"/>
    <mergeCell ref="B277:B306"/>
    <mergeCell ref="A308:A316"/>
    <mergeCell ref="B308:B316"/>
    <mergeCell ref="B318:B323"/>
    <mergeCell ref="A162:A197"/>
    <mergeCell ref="B162:B197"/>
    <mergeCell ref="A199:A210"/>
    <mergeCell ref="B199:B210"/>
    <mergeCell ref="B212:B223"/>
    <mergeCell ref="A212:A223"/>
    <mergeCell ref="A225:A239"/>
    <mergeCell ref="B225:B239"/>
    <mergeCell ref="A241:A249"/>
    <mergeCell ref="B241:B249"/>
    <mergeCell ref="A37:A57"/>
    <mergeCell ref="B37:B57"/>
    <mergeCell ref="A59:A91"/>
    <mergeCell ref="B59:B91"/>
    <mergeCell ref="A93:A128"/>
    <mergeCell ref="B93:B128"/>
    <mergeCell ref="B130:B156"/>
    <mergeCell ref="B158:B160"/>
    <mergeCell ref="A130:A156"/>
    <mergeCell ref="A158:A160"/>
    <mergeCell ref="D314:D316"/>
    <mergeCell ref="D318:D320"/>
    <mergeCell ref="D102:D104"/>
    <mergeCell ref="D105:D110"/>
    <mergeCell ref="C93:C95"/>
    <mergeCell ref="C96:C98"/>
    <mergeCell ref="D96:D98"/>
    <mergeCell ref="C99:C101"/>
    <mergeCell ref="D99:D101"/>
    <mergeCell ref="C102:C104"/>
    <mergeCell ref="C105:C107"/>
    <mergeCell ref="C145:C147"/>
    <mergeCell ref="D145:D147"/>
    <mergeCell ref="D133:D135"/>
    <mergeCell ref="C136:C138"/>
    <mergeCell ref="D136:D138"/>
    <mergeCell ref="C139:C141"/>
    <mergeCell ref="D139:D141"/>
    <mergeCell ref="C142:C144"/>
    <mergeCell ref="D142:D144"/>
    <mergeCell ref="C148:C150"/>
    <mergeCell ref="D148:D150"/>
    <mergeCell ref="C151:C153"/>
    <mergeCell ref="D151:D153"/>
    <mergeCell ref="D244:D246"/>
    <mergeCell ref="D247:D249"/>
    <mergeCell ref="C244:C246"/>
    <mergeCell ref="C247:C249"/>
    <mergeCell ref="C251:C253"/>
    <mergeCell ref="C254:C256"/>
    <mergeCell ref="C257:C259"/>
    <mergeCell ref="C260:C262"/>
    <mergeCell ref="C263:C265"/>
    <mergeCell ref="D221:D223"/>
    <mergeCell ref="C221:C223"/>
    <mergeCell ref="C225:C227"/>
    <mergeCell ref="C228:C230"/>
    <mergeCell ref="C231:C233"/>
    <mergeCell ref="C234:C236"/>
    <mergeCell ref="C237:C239"/>
    <mergeCell ref="C241:C243"/>
    <mergeCell ref="D225:D227"/>
    <mergeCell ref="D228:D230"/>
    <mergeCell ref="D231:D236"/>
    <mergeCell ref="D237:D239"/>
    <mergeCell ref="D241:D243"/>
    <mergeCell ref="C205:C207"/>
    <mergeCell ref="C208:C210"/>
    <mergeCell ref="C212:C214"/>
    <mergeCell ref="C215:C217"/>
    <mergeCell ref="C218:C220"/>
    <mergeCell ref="D202:D204"/>
    <mergeCell ref="D205:D207"/>
    <mergeCell ref="D208:D210"/>
    <mergeCell ref="D212:D214"/>
    <mergeCell ref="D215:D217"/>
    <mergeCell ref="D218:D220"/>
    <mergeCell ref="C189:C191"/>
    <mergeCell ref="D189:D191"/>
    <mergeCell ref="C192:C194"/>
    <mergeCell ref="D192:D194"/>
    <mergeCell ref="C195:C197"/>
    <mergeCell ref="D195:D197"/>
    <mergeCell ref="D199:D201"/>
    <mergeCell ref="C199:C201"/>
    <mergeCell ref="C202:C204"/>
    <mergeCell ref="D301:D303"/>
    <mergeCell ref="D304:D306"/>
    <mergeCell ref="D251:D256"/>
    <mergeCell ref="D257:D259"/>
    <mergeCell ref="D260:D262"/>
    <mergeCell ref="D263:D265"/>
    <mergeCell ref="D266:D268"/>
    <mergeCell ref="D270:D275"/>
    <mergeCell ref="D277:D300"/>
  </mergeCells>
  <conditionalFormatting sqref="K91:P91">
    <cfRule type="cellIs" dxfId="623" priority="1" operator="between">
      <formula>0.8</formula>
      <formula>8.5</formula>
    </cfRule>
  </conditionalFormatting>
  <conditionalFormatting sqref="K91:P91">
    <cfRule type="cellIs" dxfId="622" priority="2" operator="between">
      <formula>0.7</formula>
      <formula>"79;99%"</formula>
    </cfRule>
  </conditionalFormatting>
  <conditionalFormatting sqref="K91:P91">
    <cfRule type="cellIs" dxfId="621" priority="3" operator="between">
      <formula>0%</formula>
      <formula>69.99%</formula>
    </cfRule>
  </conditionalFormatting>
  <conditionalFormatting sqref="J35">
    <cfRule type="cellIs" dxfId="620" priority="4" operator="between">
      <formula>0.8</formula>
      <formula>8.5</formula>
    </cfRule>
  </conditionalFormatting>
  <conditionalFormatting sqref="J35">
    <cfRule type="cellIs" dxfId="619" priority="5" operator="between">
      <formula>0.7</formula>
      <formula>"79;99%"</formula>
    </cfRule>
  </conditionalFormatting>
  <conditionalFormatting sqref="J35">
    <cfRule type="cellIs" dxfId="618" priority="6" operator="between">
      <formula>0%</formula>
      <formula>69.99%</formula>
    </cfRule>
  </conditionalFormatting>
  <conditionalFormatting sqref="K35:P35">
    <cfRule type="cellIs" dxfId="617" priority="7" operator="between">
      <formula>0.8</formula>
      <formula>8.5</formula>
    </cfRule>
  </conditionalFormatting>
  <conditionalFormatting sqref="K35:P35">
    <cfRule type="cellIs" dxfId="616" priority="8" operator="between">
      <formula>0.7</formula>
      <formula>"79;99%"</formula>
    </cfRule>
  </conditionalFormatting>
  <conditionalFormatting sqref="K35:P35">
    <cfRule type="cellIs" dxfId="615" priority="9" operator="between">
      <formula>0%</formula>
      <formula>69.99%</formula>
    </cfRule>
  </conditionalFormatting>
  <conditionalFormatting sqref="J7 J10 J13 J16 J19 J23 J26 J29 J39">
    <cfRule type="cellIs" dxfId="614" priority="10" operator="between">
      <formula>0.8</formula>
      <formula>8.5</formula>
    </cfRule>
  </conditionalFormatting>
  <conditionalFormatting sqref="J7 J10 J13 J16 J19 J23 J26 J29 J39">
    <cfRule type="cellIs" dxfId="613" priority="11" operator="between">
      <formula>0.7</formula>
      <formula>"79;99%"</formula>
    </cfRule>
  </conditionalFormatting>
  <conditionalFormatting sqref="J7 J10 J13 J16 J19 J23 J26 J29 J39">
    <cfRule type="cellIs" dxfId="612" priority="12" operator="between">
      <formula>0%</formula>
      <formula>69.99%</formula>
    </cfRule>
  </conditionalFormatting>
  <conditionalFormatting sqref="N7:P7 N10:P10 N13:P13 N16:P16 N19:P19 N23:P23 N26:P26 N29:P29 N39:P39">
    <cfRule type="cellIs" dxfId="611" priority="13" operator="between">
      <formula>0.8</formula>
      <formula>8.5</formula>
    </cfRule>
  </conditionalFormatting>
  <conditionalFormatting sqref="N7:P7 N10:P10 N13:P13 N16:P16 N19:P19 N23:P23 N26:P26 N29:P29 N39:P39">
    <cfRule type="cellIs" dxfId="610" priority="14" operator="between">
      <formula>0.7</formula>
      <formula>"79;99%"</formula>
    </cfRule>
  </conditionalFormatting>
  <conditionalFormatting sqref="N7:P7 N10:P10 N13:P13 N16:P16 N19:P19 N23:P23 N26:P26 N29:P29 N39:P39">
    <cfRule type="cellIs" dxfId="609" priority="15" operator="between">
      <formula>0%</formula>
      <formula>69.99%</formula>
    </cfRule>
  </conditionalFormatting>
  <conditionalFormatting sqref="J42">
    <cfRule type="cellIs" dxfId="608" priority="16" operator="between">
      <formula>0.8</formula>
      <formula>8.5</formula>
    </cfRule>
  </conditionalFormatting>
  <conditionalFormatting sqref="J42">
    <cfRule type="cellIs" dxfId="607" priority="17" operator="between">
      <formula>0.7</formula>
      <formula>"79;99%"</formula>
    </cfRule>
  </conditionalFormatting>
  <conditionalFormatting sqref="J42">
    <cfRule type="cellIs" dxfId="606" priority="18" operator="between">
      <formula>0%</formula>
      <formula>69.99%</formula>
    </cfRule>
  </conditionalFormatting>
  <conditionalFormatting sqref="K42:P42">
    <cfRule type="cellIs" dxfId="605" priority="19" operator="between">
      <formula>0.8</formula>
      <formula>8.5</formula>
    </cfRule>
  </conditionalFormatting>
  <conditionalFormatting sqref="K42:P42">
    <cfRule type="cellIs" dxfId="604" priority="20" operator="between">
      <formula>0.7</formula>
      <formula>"79;99%"</formula>
    </cfRule>
  </conditionalFormatting>
  <conditionalFormatting sqref="K42:P42">
    <cfRule type="cellIs" dxfId="603" priority="21" operator="between">
      <formula>0%</formula>
      <formula>69.99%</formula>
    </cfRule>
  </conditionalFormatting>
  <conditionalFormatting sqref="K7:M7 K10:M10 K13:M13 K16:M16 K19:M19 K23:M23 K26:M26 K29:M29 K39:M39">
    <cfRule type="cellIs" dxfId="602" priority="22" operator="between">
      <formula>0.8</formula>
      <formula>8.5</formula>
    </cfRule>
  </conditionalFormatting>
  <conditionalFormatting sqref="K7:M7 K10:M10 K13:M13 K16:M16 K19:M19 K23:M23 K26:M26 K29:M29 K39:M39">
    <cfRule type="cellIs" dxfId="601" priority="23" operator="between">
      <formula>0.7</formula>
      <formula>"79;99%"</formula>
    </cfRule>
  </conditionalFormatting>
  <conditionalFormatting sqref="K7:M7 K10:M10 K13:M13 K16:M16 K19:M19 K23:M23 K26:M26 K29:M29 K39:M39">
    <cfRule type="cellIs" dxfId="600" priority="24" operator="between">
      <formula>0%</formula>
      <formula>69.99%</formula>
    </cfRule>
  </conditionalFormatting>
  <conditionalFormatting sqref="J45">
    <cfRule type="cellIs" dxfId="599" priority="25" operator="between">
      <formula>0.8</formula>
      <formula>8.5</formula>
    </cfRule>
  </conditionalFormatting>
  <conditionalFormatting sqref="J45">
    <cfRule type="cellIs" dxfId="598" priority="26" operator="between">
      <formula>0.7</formula>
      <formula>"79;99%"</formula>
    </cfRule>
  </conditionalFormatting>
  <conditionalFormatting sqref="J45">
    <cfRule type="cellIs" dxfId="597" priority="27" operator="between">
      <formula>0%</formula>
      <formula>69.99%</formula>
    </cfRule>
  </conditionalFormatting>
  <conditionalFormatting sqref="K45:P45">
    <cfRule type="cellIs" dxfId="596" priority="28" operator="between">
      <formula>0.8</formula>
      <formula>8.5</formula>
    </cfRule>
  </conditionalFormatting>
  <conditionalFormatting sqref="K45:P45">
    <cfRule type="cellIs" dxfId="595" priority="29" operator="between">
      <formula>0.7</formula>
      <formula>"79;99%"</formula>
    </cfRule>
  </conditionalFormatting>
  <conditionalFormatting sqref="K45:P45">
    <cfRule type="cellIs" dxfId="594" priority="30" operator="between">
      <formula>0%</formula>
      <formula>69.99%</formula>
    </cfRule>
  </conditionalFormatting>
  <conditionalFormatting sqref="J48">
    <cfRule type="cellIs" dxfId="593" priority="31" operator="between">
      <formula>0.8</formula>
      <formula>8.5</formula>
    </cfRule>
  </conditionalFormatting>
  <conditionalFormatting sqref="J48">
    <cfRule type="cellIs" dxfId="592" priority="32" operator="between">
      <formula>0.7</formula>
      <formula>"79;99%"</formula>
    </cfRule>
  </conditionalFormatting>
  <conditionalFormatting sqref="J48">
    <cfRule type="cellIs" dxfId="591" priority="33" operator="between">
      <formula>0%</formula>
      <formula>69.99%</formula>
    </cfRule>
  </conditionalFormatting>
  <conditionalFormatting sqref="K48:P48">
    <cfRule type="cellIs" dxfId="590" priority="34" operator="between">
      <formula>0.8</formula>
      <formula>8.5</formula>
    </cfRule>
  </conditionalFormatting>
  <conditionalFormatting sqref="K48:P48">
    <cfRule type="cellIs" dxfId="589" priority="35" operator="between">
      <formula>0.7</formula>
      <formula>"79;99%"</formula>
    </cfRule>
  </conditionalFormatting>
  <conditionalFormatting sqref="K48:P48">
    <cfRule type="cellIs" dxfId="588" priority="36" operator="between">
      <formula>0%</formula>
      <formula>69.99%</formula>
    </cfRule>
  </conditionalFormatting>
  <conditionalFormatting sqref="J51">
    <cfRule type="cellIs" dxfId="587" priority="37" operator="between">
      <formula>0.8</formula>
      <formula>8.5</formula>
    </cfRule>
  </conditionalFormatting>
  <conditionalFormatting sqref="J51">
    <cfRule type="cellIs" dxfId="586" priority="38" operator="between">
      <formula>0.7</formula>
      <formula>"79;99%"</formula>
    </cfRule>
  </conditionalFormatting>
  <conditionalFormatting sqref="J51">
    <cfRule type="cellIs" dxfId="585" priority="39" operator="between">
      <formula>0%</formula>
      <formula>69.99%</formula>
    </cfRule>
  </conditionalFormatting>
  <conditionalFormatting sqref="K51:P51">
    <cfRule type="cellIs" dxfId="584" priority="40" operator="between">
      <formula>0.8</formula>
      <formula>8.5</formula>
    </cfRule>
  </conditionalFormatting>
  <conditionalFormatting sqref="K51:P51">
    <cfRule type="cellIs" dxfId="583" priority="41" operator="between">
      <formula>0.7</formula>
      <formula>"79;99%"</formula>
    </cfRule>
  </conditionalFormatting>
  <conditionalFormatting sqref="K51:P51">
    <cfRule type="cellIs" dxfId="582" priority="42" operator="between">
      <formula>0%</formula>
      <formula>69.99%</formula>
    </cfRule>
  </conditionalFormatting>
  <conditionalFormatting sqref="J54">
    <cfRule type="cellIs" dxfId="581" priority="43" operator="between">
      <formula>0.8</formula>
      <formula>8.5</formula>
    </cfRule>
  </conditionalFormatting>
  <conditionalFormatting sqref="J54">
    <cfRule type="cellIs" dxfId="580" priority="44" operator="between">
      <formula>0.7</formula>
      <formula>"79;99%"</formula>
    </cfRule>
  </conditionalFormatting>
  <conditionalFormatting sqref="J54">
    <cfRule type="cellIs" dxfId="579" priority="45" operator="between">
      <formula>0%</formula>
      <formula>69.99%</formula>
    </cfRule>
  </conditionalFormatting>
  <conditionalFormatting sqref="K54:P54">
    <cfRule type="cellIs" dxfId="578" priority="46" operator="between">
      <formula>0.8</formula>
      <formula>8.5</formula>
    </cfRule>
  </conditionalFormatting>
  <conditionalFormatting sqref="K54:P54">
    <cfRule type="cellIs" dxfId="577" priority="47" operator="between">
      <formula>0.7</formula>
      <formula>"79;99%"</formula>
    </cfRule>
  </conditionalFormatting>
  <conditionalFormatting sqref="K54:P54">
    <cfRule type="cellIs" dxfId="576" priority="48" operator="between">
      <formula>0%</formula>
      <formula>69.99%</formula>
    </cfRule>
  </conditionalFormatting>
  <conditionalFormatting sqref="J57">
    <cfRule type="cellIs" dxfId="575" priority="49" operator="between">
      <formula>0.8</formula>
      <formula>8.5</formula>
    </cfRule>
  </conditionalFormatting>
  <conditionalFormatting sqref="J57">
    <cfRule type="cellIs" dxfId="574" priority="50" operator="between">
      <formula>0.7</formula>
      <formula>"79;99%"</formula>
    </cfRule>
  </conditionalFormatting>
  <conditionalFormatting sqref="J57">
    <cfRule type="cellIs" dxfId="573" priority="51" operator="between">
      <formula>0%</formula>
      <formula>69.99%</formula>
    </cfRule>
  </conditionalFormatting>
  <conditionalFormatting sqref="K57:P57">
    <cfRule type="cellIs" dxfId="572" priority="52" operator="between">
      <formula>0.8</formula>
      <formula>8.5</formula>
    </cfRule>
  </conditionalFormatting>
  <conditionalFormatting sqref="K57:P57">
    <cfRule type="cellIs" dxfId="571" priority="53" operator="between">
      <formula>0.7</formula>
      <formula>"79;99%"</formula>
    </cfRule>
  </conditionalFormatting>
  <conditionalFormatting sqref="K57:P57">
    <cfRule type="cellIs" dxfId="570" priority="54" operator="between">
      <formula>0%</formula>
      <formula>69.99%</formula>
    </cfRule>
  </conditionalFormatting>
  <conditionalFormatting sqref="J61 J64 J67 J70 J73 J76 J79 J82 J85 J88 J91">
    <cfRule type="cellIs" dxfId="569" priority="55" operator="between">
      <formula>0.8</formula>
      <formula>8.5</formula>
    </cfRule>
  </conditionalFormatting>
  <conditionalFormatting sqref="J61 J64 J67 J70 J73 J76 J79 J82 J85 J88 J91">
    <cfRule type="cellIs" dxfId="568" priority="56" operator="between">
      <formula>0.7</formula>
      <formula>"79;99%"</formula>
    </cfRule>
  </conditionalFormatting>
  <conditionalFormatting sqref="J61 J64 J67 J70 J73 J76 J79 J82 J85 J88 J91">
    <cfRule type="cellIs" dxfId="567" priority="57" operator="between">
      <formula>0%</formula>
      <formula>69.99%</formula>
    </cfRule>
  </conditionalFormatting>
  <conditionalFormatting sqref="N61:P61 N64:P64 N67:P67 N70:P70 N73:P73 N76:P76 N79:P79 N82:P82 N85:P85 N88:P88 N91:P91">
    <cfRule type="cellIs" dxfId="566" priority="58" operator="between">
      <formula>0.8</formula>
      <formula>8.5</formula>
    </cfRule>
  </conditionalFormatting>
  <conditionalFormatting sqref="N61:P61 N64:P64 N67:P67 N70:P70 N73:P73 N76:P76 N79:P79 N82:P82 N85:P85 N88:P88 N91:P91">
    <cfRule type="cellIs" dxfId="565" priority="59" operator="between">
      <formula>0.7</formula>
      <formula>"79;99%"</formula>
    </cfRule>
  </conditionalFormatting>
  <conditionalFormatting sqref="N61:P61 N64:P64 N67:P67 N70:P70 N73:P73 N76:P76 N79:P79 N82:P82 N85:P85 N88:P88 N91:P91">
    <cfRule type="cellIs" dxfId="564" priority="60" operator="between">
      <formula>0%</formula>
      <formula>69.99%</formula>
    </cfRule>
  </conditionalFormatting>
  <conditionalFormatting sqref="N132:P132 N135:P135 N138:P138 N141:P141 N144:P144 N147:P147 N150:P150 N153:P153 N156:P156">
    <cfRule type="cellIs" dxfId="563" priority="61" operator="between">
      <formula>0.8</formula>
      <formula>8.5</formula>
    </cfRule>
  </conditionalFormatting>
  <conditionalFormatting sqref="N132:P132 N135:P135 N138:P138 N141:P141 N144:P144 N147:P147 N150:P150 N153:P153 N156:P156">
    <cfRule type="cellIs" dxfId="562" priority="62" operator="between">
      <formula>0.7</formula>
      <formula>"79;99%"</formula>
    </cfRule>
  </conditionalFormatting>
  <conditionalFormatting sqref="N132:P132 N135:P135 N138:P138 N141:P141 N144:P144 N147:P147 N150:P150 N153:P153 N156:P156">
    <cfRule type="cellIs" dxfId="561" priority="63" operator="between">
      <formula>0%</formula>
      <formula>69.99%</formula>
    </cfRule>
  </conditionalFormatting>
  <conditionalFormatting sqref="K132:M132 K135:M135 K138:M138 K141:M141 K144:M144 K147:M147 K150:M150 K153:M153 K156:M156">
    <cfRule type="cellIs" dxfId="560" priority="64" operator="between">
      <formula>0.8</formula>
      <formula>8.5</formula>
    </cfRule>
  </conditionalFormatting>
  <conditionalFormatting sqref="K132:M132 K135:M135 K138:M138 K141:M141 K144:M144 K147:M147 K150:M150 K153:M153 K156:M156">
    <cfRule type="cellIs" dxfId="559" priority="65" operator="between">
      <formula>0.7</formula>
      <formula>"79;99%"</formula>
    </cfRule>
  </conditionalFormatting>
  <conditionalFormatting sqref="K132:M132 K135:M135 K138:M138 K141:M141 K144:M144 K147:M147 K150:M150 K153:M153 K156:M156">
    <cfRule type="cellIs" dxfId="558" priority="66" operator="between">
      <formula>0%</formula>
      <formula>69.99%</formula>
    </cfRule>
  </conditionalFormatting>
  <conditionalFormatting sqref="K61:M61 K64:M64 K67:M67 K70:M70 K73:M73 K76:M76 K79:M79 K82:M82 K85:M85 K88:M88 K91:M91">
    <cfRule type="cellIs" dxfId="557" priority="67" operator="between">
      <formula>0.8</formula>
      <formula>8.5</formula>
    </cfRule>
  </conditionalFormatting>
  <conditionalFormatting sqref="K61:M61 K64:M64 K67:M67 K70:M70 K73:M73 K76:M76 K79:M79 K82:M82 K85:M85 K88:M88 K91:M91">
    <cfRule type="cellIs" dxfId="556" priority="68" operator="between">
      <formula>0.7</formula>
      <formula>"79;99%"</formula>
    </cfRule>
  </conditionalFormatting>
  <conditionalFormatting sqref="K61:M61 K64:M64 K67:M67 K70:M70 K73:M73 K76:M76 K79:M79 K82:M82 K85:M85 K88:M88 K91:M91">
    <cfRule type="cellIs" dxfId="555" priority="69" operator="between">
      <formula>0%</formula>
      <formula>69.99%</formula>
    </cfRule>
  </conditionalFormatting>
  <conditionalFormatting sqref="K88:P88">
    <cfRule type="cellIs" dxfId="554" priority="70" operator="between">
      <formula>0.8</formula>
      <formula>8.5</formula>
    </cfRule>
  </conditionalFormatting>
  <conditionalFormatting sqref="K88:P88">
    <cfRule type="cellIs" dxfId="553" priority="71" operator="between">
      <formula>0.7</formula>
      <formula>"79;99%"</formula>
    </cfRule>
  </conditionalFormatting>
  <conditionalFormatting sqref="K88:P88">
    <cfRule type="cellIs" dxfId="552" priority="72" operator="between">
      <formula>0%</formula>
      <formula>69.99%</formula>
    </cfRule>
  </conditionalFormatting>
  <conditionalFormatting sqref="J91">
    <cfRule type="cellIs" dxfId="551" priority="73" operator="between">
      <formula>0.8</formula>
      <formula>8.5</formula>
    </cfRule>
  </conditionalFormatting>
  <conditionalFormatting sqref="J91">
    <cfRule type="cellIs" dxfId="550" priority="74" operator="between">
      <formula>0.7</formula>
      <formula>"79;99%"</formula>
    </cfRule>
  </conditionalFormatting>
  <conditionalFormatting sqref="J91">
    <cfRule type="cellIs" dxfId="549" priority="75" operator="between">
      <formula>0%</formula>
      <formula>69.99%</formula>
    </cfRule>
  </conditionalFormatting>
  <conditionalFormatting sqref="K150:P150 K153:P153 K156:P156">
    <cfRule type="cellIs" dxfId="548" priority="76" operator="between">
      <formula>0.8</formula>
      <formula>8.5</formula>
    </cfRule>
  </conditionalFormatting>
  <conditionalFormatting sqref="K150:P150 K153:P153 K156:P156">
    <cfRule type="cellIs" dxfId="547" priority="77" operator="between">
      <formula>0.7</formula>
      <formula>"79;99%"</formula>
    </cfRule>
  </conditionalFormatting>
  <conditionalFormatting sqref="K150:P150 K153:P153 K156:P156">
    <cfRule type="cellIs" dxfId="546" priority="78" operator="between">
      <formula>0%</formula>
      <formula>69.99%</formula>
    </cfRule>
  </conditionalFormatting>
  <conditionalFormatting sqref="J95">
    <cfRule type="cellIs" dxfId="545" priority="79" operator="between">
      <formula>0.8</formula>
      <formula>8.5</formula>
    </cfRule>
  </conditionalFormatting>
  <conditionalFormatting sqref="J95">
    <cfRule type="cellIs" dxfId="544" priority="80" operator="between">
      <formula>0.7</formula>
      <formula>"79;99%"</formula>
    </cfRule>
  </conditionalFormatting>
  <conditionalFormatting sqref="J95">
    <cfRule type="cellIs" dxfId="543" priority="81" operator="between">
      <formula>0%</formula>
      <formula>69.99%</formula>
    </cfRule>
  </conditionalFormatting>
  <conditionalFormatting sqref="N95:P95">
    <cfRule type="cellIs" dxfId="542" priority="82" operator="between">
      <formula>0.8</formula>
      <formula>8.5</formula>
    </cfRule>
  </conditionalFormatting>
  <conditionalFormatting sqref="N95:P95">
    <cfRule type="cellIs" dxfId="541" priority="83" operator="between">
      <formula>0.7</formula>
      <formula>"79;99%"</formula>
    </cfRule>
  </conditionalFormatting>
  <conditionalFormatting sqref="N95:P95">
    <cfRule type="cellIs" dxfId="540" priority="84" operator="between">
      <formula>0%</formula>
      <formula>69.99%</formula>
    </cfRule>
  </conditionalFormatting>
  <conditionalFormatting sqref="K95:M95">
    <cfRule type="cellIs" dxfId="539" priority="85" operator="between">
      <formula>0.8</formula>
      <formula>8.5</formula>
    </cfRule>
  </conditionalFormatting>
  <conditionalFormatting sqref="K95:M95">
    <cfRule type="cellIs" dxfId="538" priority="86" operator="between">
      <formula>0.7</formula>
      <formula>"79;99%"</formula>
    </cfRule>
  </conditionalFormatting>
  <conditionalFormatting sqref="K95:M95">
    <cfRule type="cellIs" dxfId="537" priority="87" operator="between">
      <formula>0%</formula>
      <formula>69.99%</formula>
    </cfRule>
  </conditionalFormatting>
  <conditionalFormatting sqref="J88">
    <cfRule type="cellIs" dxfId="536" priority="88" operator="between">
      <formula>0.8</formula>
      <formula>8.5</formula>
    </cfRule>
  </conditionalFormatting>
  <conditionalFormatting sqref="J88">
    <cfRule type="cellIs" dxfId="535" priority="89" operator="between">
      <formula>0.7</formula>
      <formula>"79;99%"</formula>
    </cfRule>
  </conditionalFormatting>
  <conditionalFormatting sqref="J88">
    <cfRule type="cellIs" dxfId="534" priority="90" operator="between">
      <formula>0%</formula>
      <formula>69.99%</formula>
    </cfRule>
  </conditionalFormatting>
  <conditionalFormatting sqref="J150 J153 J156">
    <cfRule type="cellIs" dxfId="533" priority="91" operator="between">
      <formula>0.8</formula>
      <formula>8.5</formula>
    </cfRule>
  </conditionalFormatting>
  <conditionalFormatting sqref="J150 J153 J156">
    <cfRule type="cellIs" dxfId="532" priority="92" operator="between">
      <formula>0.7</formula>
      <formula>"79;99%"</formula>
    </cfRule>
  </conditionalFormatting>
  <conditionalFormatting sqref="J150 J153 J156">
    <cfRule type="cellIs" dxfId="531" priority="93" operator="between">
      <formula>0%</formula>
      <formula>69.99%</formula>
    </cfRule>
  </conditionalFormatting>
  <conditionalFormatting sqref="K128:P128">
    <cfRule type="cellIs" dxfId="530" priority="94" operator="between">
      <formula>0.8</formula>
      <formula>8.5</formula>
    </cfRule>
  </conditionalFormatting>
  <conditionalFormatting sqref="K128:P128">
    <cfRule type="cellIs" dxfId="529" priority="95" operator="between">
      <formula>0.7</formula>
      <formula>"79;99%"</formula>
    </cfRule>
  </conditionalFormatting>
  <conditionalFormatting sqref="K128:P128">
    <cfRule type="cellIs" dxfId="528" priority="96" operator="between">
      <formula>0%</formula>
      <formula>69.99%</formula>
    </cfRule>
  </conditionalFormatting>
  <conditionalFormatting sqref="K239:P239">
    <cfRule type="cellIs" dxfId="527" priority="97" operator="between">
      <formula>0.8</formula>
      <formula>8.5</formula>
    </cfRule>
  </conditionalFormatting>
  <conditionalFormatting sqref="K239:P239">
    <cfRule type="cellIs" dxfId="526" priority="98" operator="between">
      <formula>0.7</formula>
      <formula>"79;99%"</formula>
    </cfRule>
  </conditionalFormatting>
  <conditionalFormatting sqref="K239:P239">
    <cfRule type="cellIs" dxfId="525" priority="99" operator="between">
      <formula>0%</formula>
      <formula>69.99%</formula>
    </cfRule>
  </conditionalFormatting>
  <conditionalFormatting sqref="J227">
    <cfRule type="cellIs" dxfId="524" priority="100" operator="between">
      <formula>0.8</formula>
      <formula>8.5</formula>
    </cfRule>
  </conditionalFormatting>
  <conditionalFormatting sqref="J227">
    <cfRule type="cellIs" dxfId="523" priority="101" operator="between">
      <formula>0.7</formula>
      <formula>"79;99%"</formula>
    </cfRule>
  </conditionalFormatting>
  <conditionalFormatting sqref="J227">
    <cfRule type="cellIs" dxfId="522" priority="102" operator="between">
      <formula>0%</formula>
      <formula>69.99%</formula>
    </cfRule>
  </conditionalFormatting>
  <conditionalFormatting sqref="N227:P227">
    <cfRule type="cellIs" dxfId="521" priority="103" operator="between">
      <formula>0.8</formula>
      <formula>8.5</formula>
    </cfRule>
  </conditionalFormatting>
  <conditionalFormatting sqref="N227:P227">
    <cfRule type="cellIs" dxfId="520" priority="104" operator="between">
      <formula>0.7</formula>
      <formula>"79;99%"</formula>
    </cfRule>
  </conditionalFormatting>
  <conditionalFormatting sqref="N227:P227">
    <cfRule type="cellIs" dxfId="519" priority="105" operator="between">
      <formula>0%</formula>
      <formula>69.99%</formula>
    </cfRule>
  </conditionalFormatting>
  <conditionalFormatting sqref="K227:M227">
    <cfRule type="cellIs" dxfId="518" priority="106" operator="between">
      <formula>0.8</formula>
      <formula>8.5</formula>
    </cfRule>
  </conditionalFormatting>
  <conditionalFormatting sqref="K227:M227">
    <cfRule type="cellIs" dxfId="517" priority="107" operator="between">
      <formula>0.7</formula>
      <formula>"79;99%"</formula>
    </cfRule>
  </conditionalFormatting>
  <conditionalFormatting sqref="K227:M227">
    <cfRule type="cellIs" dxfId="516" priority="108" operator="between">
      <formula>0%</formula>
      <formula>69.99%</formula>
    </cfRule>
  </conditionalFormatting>
  <conditionalFormatting sqref="J122">
    <cfRule type="cellIs" dxfId="515" priority="109" operator="between">
      <formula>0.8</formula>
      <formula>8.5</formula>
    </cfRule>
  </conditionalFormatting>
  <conditionalFormatting sqref="J122">
    <cfRule type="cellIs" dxfId="514" priority="110" operator="between">
      <formula>0.7</formula>
      <formula>"79;99%"</formula>
    </cfRule>
  </conditionalFormatting>
  <conditionalFormatting sqref="J122">
    <cfRule type="cellIs" dxfId="513" priority="111" operator="between">
      <formula>0%</formula>
      <formula>69.99%</formula>
    </cfRule>
  </conditionalFormatting>
  <conditionalFormatting sqref="K122:P122">
    <cfRule type="cellIs" dxfId="512" priority="112" operator="between">
      <formula>0.8</formula>
      <formula>8.5</formula>
    </cfRule>
  </conditionalFormatting>
  <conditionalFormatting sqref="K122:P122">
    <cfRule type="cellIs" dxfId="511" priority="113" operator="between">
      <formula>0.7</formula>
      <formula>"79;99%"</formula>
    </cfRule>
  </conditionalFormatting>
  <conditionalFormatting sqref="K122:P122">
    <cfRule type="cellIs" dxfId="510" priority="114" operator="between">
      <formula>0%</formula>
      <formula>69.99%</formula>
    </cfRule>
  </conditionalFormatting>
  <conditionalFormatting sqref="J128">
    <cfRule type="cellIs" dxfId="509" priority="115" operator="between">
      <formula>0.8</formula>
      <formula>8.5</formula>
    </cfRule>
  </conditionalFormatting>
  <conditionalFormatting sqref="J128">
    <cfRule type="cellIs" dxfId="508" priority="116" operator="between">
      <formula>0.7</formula>
      <formula>"79;99%"</formula>
    </cfRule>
  </conditionalFormatting>
  <conditionalFormatting sqref="J128">
    <cfRule type="cellIs" dxfId="507" priority="117" operator="between">
      <formula>0%</formula>
      <formula>69.99%</formula>
    </cfRule>
  </conditionalFormatting>
  <conditionalFormatting sqref="J98">
    <cfRule type="cellIs" dxfId="506" priority="118" operator="between">
      <formula>0.8</formula>
      <formula>8.5</formula>
    </cfRule>
  </conditionalFormatting>
  <conditionalFormatting sqref="J98">
    <cfRule type="cellIs" dxfId="505" priority="119" operator="between">
      <formula>0.7</formula>
      <formula>"79;99%"</formula>
    </cfRule>
  </conditionalFormatting>
  <conditionalFormatting sqref="J98">
    <cfRule type="cellIs" dxfId="504" priority="120" operator="between">
      <formula>0%</formula>
      <formula>69.99%</formula>
    </cfRule>
  </conditionalFormatting>
  <conditionalFormatting sqref="N98:P98">
    <cfRule type="cellIs" dxfId="503" priority="121" operator="between">
      <formula>0.8</formula>
      <formula>8.5</formula>
    </cfRule>
  </conditionalFormatting>
  <conditionalFormatting sqref="N98:P98">
    <cfRule type="cellIs" dxfId="502" priority="122" operator="between">
      <formula>0.7</formula>
      <formula>"79;99%"</formula>
    </cfRule>
  </conditionalFormatting>
  <conditionalFormatting sqref="N98:P98">
    <cfRule type="cellIs" dxfId="501" priority="123" operator="between">
      <formula>0%</formula>
      <formula>69.99%</formula>
    </cfRule>
  </conditionalFormatting>
  <conditionalFormatting sqref="K98:M98">
    <cfRule type="cellIs" dxfId="500" priority="124" operator="between">
      <formula>0.8</formula>
      <formula>8.5</formula>
    </cfRule>
  </conditionalFormatting>
  <conditionalFormatting sqref="K98:M98">
    <cfRule type="cellIs" dxfId="499" priority="125" operator="between">
      <formula>0.7</formula>
      <formula>"79;99%"</formula>
    </cfRule>
  </conditionalFormatting>
  <conditionalFormatting sqref="K98:M98">
    <cfRule type="cellIs" dxfId="498" priority="126" operator="between">
      <formula>0%</formula>
      <formula>69.99%</formula>
    </cfRule>
  </conditionalFormatting>
  <conditionalFormatting sqref="J101">
    <cfRule type="cellIs" dxfId="497" priority="127" operator="between">
      <formula>0.8</formula>
      <formula>8.5</formula>
    </cfRule>
  </conditionalFormatting>
  <conditionalFormatting sqref="J101">
    <cfRule type="cellIs" dxfId="496" priority="128" operator="between">
      <formula>0.7</formula>
      <formula>"79;99%"</formula>
    </cfRule>
  </conditionalFormatting>
  <conditionalFormatting sqref="J101">
    <cfRule type="cellIs" dxfId="495" priority="129" operator="between">
      <formula>0%</formula>
      <formula>69.99%</formula>
    </cfRule>
  </conditionalFormatting>
  <conditionalFormatting sqref="N101:P101">
    <cfRule type="cellIs" dxfId="494" priority="130" operator="between">
      <formula>0.8</formula>
      <formula>8.5</formula>
    </cfRule>
  </conditionalFormatting>
  <conditionalFormatting sqref="N101:P101">
    <cfRule type="cellIs" dxfId="493" priority="131" operator="between">
      <formula>0.7</formula>
      <formula>"79;99%"</formula>
    </cfRule>
  </conditionalFormatting>
  <conditionalFormatting sqref="N101:P101">
    <cfRule type="cellIs" dxfId="492" priority="132" operator="between">
      <formula>0%</formula>
      <formula>69.99%</formula>
    </cfRule>
  </conditionalFormatting>
  <conditionalFormatting sqref="K101:M101">
    <cfRule type="cellIs" dxfId="491" priority="133" operator="between">
      <formula>0.8</formula>
      <formula>8.5</formula>
    </cfRule>
  </conditionalFormatting>
  <conditionalFormatting sqref="K101:M101">
    <cfRule type="cellIs" dxfId="490" priority="134" operator="between">
      <formula>0.7</formula>
      <formula>"79;99%"</formula>
    </cfRule>
  </conditionalFormatting>
  <conditionalFormatting sqref="K101:M101">
    <cfRule type="cellIs" dxfId="489" priority="135" operator="between">
      <formula>0%</formula>
      <formula>69.99%</formula>
    </cfRule>
  </conditionalFormatting>
  <conditionalFormatting sqref="J104">
    <cfRule type="cellIs" dxfId="488" priority="136" operator="between">
      <formula>0.8</formula>
      <formula>8.5</formula>
    </cfRule>
  </conditionalFormatting>
  <conditionalFormatting sqref="J104">
    <cfRule type="cellIs" dxfId="487" priority="137" operator="between">
      <formula>0.7</formula>
      <formula>"79;99%"</formula>
    </cfRule>
  </conditionalFormatting>
  <conditionalFormatting sqref="J104">
    <cfRule type="cellIs" dxfId="486" priority="138" operator="between">
      <formula>0%</formula>
      <formula>69.99%</formula>
    </cfRule>
  </conditionalFormatting>
  <conditionalFormatting sqref="N104:P104">
    <cfRule type="cellIs" dxfId="485" priority="139" operator="between">
      <formula>0.8</formula>
      <formula>8.5</formula>
    </cfRule>
  </conditionalFormatting>
  <conditionalFormatting sqref="N104:P104">
    <cfRule type="cellIs" dxfId="484" priority="140" operator="between">
      <formula>0.7</formula>
      <formula>"79;99%"</formula>
    </cfRule>
  </conditionalFormatting>
  <conditionalFormatting sqref="N104:P104">
    <cfRule type="cellIs" dxfId="483" priority="141" operator="between">
      <formula>0%</formula>
      <formula>69.99%</formula>
    </cfRule>
  </conditionalFormatting>
  <conditionalFormatting sqref="K104:M104">
    <cfRule type="cellIs" dxfId="482" priority="142" operator="between">
      <formula>0.8</formula>
      <formula>8.5</formula>
    </cfRule>
  </conditionalFormatting>
  <conditionalFormatting sqref="K104:M104">
    <cfRule type="cellIs" dxfId="481" priority="143" operator="between">
      <formula>0.7</formula>
      <formula>"79;99%"</formula>
    </cfRule>
  </conditionalFormatting>
  <conditionalFormatting sqref="K104:M104">
    <cfRule type="cellIs" dxfId="480" priority="144" operator="between">
      <formula>0%</formula>
      <formula>69.99%</formula>
    </cfRule>
  </conditionalFormatting>
  <conditionalFormatting sqref="J107">
    <cfRule type="cellIs" dxfId="479" priority="145" operator="between">
      <formula>0.8</formula>
      <formula>8.5</formula>
    </cfRule>
  </conditionalFormatting>
  <conditionalFormatting sqref="J107">
    <cfRule type="cellIs" dxfId="478" priority="146" operator="between">
      <formula>0.7</formula>
      <formula>"79;99%"</formula>
    </cfRule>
  </conditionalFormatting>
  <conditionalFormatting sqref="J107">
    <cfRule type="cellIs" dxfId="477" priority="147" operator="between">
      <formula>0%</formula>
      <formula>69.99%</formula>
    </cfRule>
  </conditionalFormatting>
  <conditionalFormatting sqref="N107:P107">
    <cfRule type="cellIs" dxfId="476" priority="148" operator="between">
      <formula>0.8</formula>
      <formula>8.5</formula>
    </cfRule>
  </conditionalFormatting>
  <conditionalFormatting sqref="N107:P107">
    <cfRule type="cellIs" dxfId="475" priority="149" operator="between">
      <formula>0.7</formula>
      <formula>"79;99%"</formula>
    </cfRule>
  </conditionalFormatting>
  <conditionalFormatting sqref="N107:P107">
    <cfRule type="cellIs" dxfId="474" priority="150" operator="between">
      <formula>0%</formula>
      <formula>69.99%</formula>
    </cfRule>
  </conditionalFormatting>
  <conditionalFormatting sqref="K107:M107">
    <cfRule type="cellIs" dxfId="473" priority="151" operator="between">
      <formula>0.8</formula>
      <formula>8.5</formula>
    </cfRule>
  </conditionalFormatting>
  <conditionalFormatting sqref="K107:M107">
    <cfRule type="cellIs" dxfId="472" priority="152" operator="between">
      <formula>0.7</formula>
      <formula>"79;99%"</formula>
    </cfRule>
  </conditionalFormatting>
  <conditionalFormatting sqref="K107:M107">
    <cfRule type="cellIs" dxfId="471" priority="153" operator="between">
      <formula>0%</formula>
      <formula>69.99%</formula>
    </cfRule>
  </conditionalFormatting>
  <conditionalFormatting sqref="J110">
    <cfRule type="cellIs" dxfId="470" priority="154" operator="between">
      <formula>0.8</formula>
      <formula>8.5</formula>
    </cfRule>
  </conditionalFormatting>
  <conditionalFormatting sqref="J110">
    <cfRule type="cellIs" dxfId="469" priority="155" operator="between">
      <formula>0.7</formula>
      <formula>"79;99%"</formula>
    </cfRule>
  </conditionalFormatting>
  <conditionalFormatting sqref="J110">
    <cfRule type="cellIs" dxfId="468" priority="156" operator="between">
      <formula>0%</formula>
      <formula>69.99%</formula>
    </cfRule>
  </conditionalFormatting>
  <conditionalFormatting sqref="N110:P110">
    <cfRule type="cellIs" dxfId="467" priority="157" operator="between">
      <formula>0.8</formula>
      <formula>8.5</formula>
    </cfRule>
  </conditionalFormatting>
  <conditionalFormatting sqref="N110:P110">
    <cfRule type="cellIs" dxfId="466" priority="158" operator="between">
      <formula>0.7</formula>
      <formula>"79;99%"</formula>
    </cfRule>
  </conditionalFormatting>
  <conditionalFormatting sqref="N110:P110">
    <cfRule type="cellIs" dxfId="465" priority="159" operator="between">
      <formula>0%</formula>
      <formula>69.99%</formula>
    </cfRule>
  </conditionalFormatting>
  <conditionalFormatting sqref="K110:M110">
    <cfRule type="cellIs" dxfId="464" priority="160" operator="between">
      <formula>0.8</formula>
      <formula>8.5</formula>
    </cfRule>
  </conditionalFormatting>
  <conditionalFormatting sqref="K110:M110">
    <cfRule type="cellIs" dxfId="463" priority="161" operator="between">
      <formula>0.7</formula>
      <formula>"79;99%"</formula>
    </cfRule>
  </conditionalFormatting>
  <conditionalFormatting sqref="K110:M110">
    <cfRule type="cellIs" dxfId="462" priority="162" operator="between">
      <formula>0%</formula>
      <formula>69.99%</formula>
    </cfRule>
  </conditionalFormatting>
  <conditionalFormatting sqref="J113">
    <cfRule type="cellIs" dxfId="461" priority="163" operator="between">
      <formula>0.8</formula>
      <formula>8.5</formula>
    </cfRule>
  </conditionalFormatting>
  <conditionalFormatting sqref="J113">
    <cfRule type="cellIs" dxfId="460" priority="164" operator="between">
      <formula>0.7</formula>
      <formula>"79;99%"</formula>
    </cfRule>
  </conditionalFormatting>
  <conditionalFormatting sqref="J113">
    <cfRule type="cellIs" dxfId="459" priority="165" operator="between">
      <formula>0%</formula>
      <formula>69.99%</formula>
    </cfRule>
  </conditionalFormatting>
  <conditionalFormatting sqref="N113:P113">
    <cfRule type="cellIs" dxfId="458" priority="166" operator="between">
      <formula>0.8</formula>
      <formula>8.5</formula>
    </cfRule>
  </conditionalFormatting>
  <conditionalFormatting sqref="N113:P113">
    <cfRule type="cellIs" dxfId="457" priority="167" operator="between">
      <formula>0.7</formula>
      <formula>"79;99%"</formula>
    </cfRule>
  </conditionalFormatting>
  <conditionalFormatting sqref="N113:P113">
    <cfRule type="cellIs" dxfId="456" priority="168" operator="between">
      <formula>0%</formula>
      <formula>69.99%</formula>
    </cfRule>
  </conditionalFormatting>
  <conditionalFormatting sqref="K113:M113">
    <cfRule type="cellIs" dxfId="455" priority="169" operator="between">
      <formula>0.8</formula>
      <formula>8.5</formula>
    </cfRule>
  </conditionalFormatting>
  <conditionalFormatting sqref="K113:M113">
    <cfRule type="cellIs" dxfId="454" priority="170" operator="between">
      <formula>0.7</formula>
      <formula>"79;99%"</formula>
    </cfRule>
  </conditionalFormatting>
  <conditionalFormatting sqref="K113:M113">
    <cfRule type="cellIs" dxfId="453" priority="171" operator="between">
      <formula>0%</formula>
      <formula>69.99%</formula>
    </cfRule>
  </conditionalFormatting>
  <conditionalFormatting sqref="J116">
    <cfRule type="cellIs" dxfId="452" priority="172" operator="between">
      <formula>0.8</formula>
      <formula>8.5</formula>
    </cfRule>
  </conditionalFormatting>
  <conditionalFormatting sqref="J116">
    <cfRule type="cellIs" dxfId="451" priority="173" operator="between">
      <formula>0.7</formula>
      <formula>"79;99%"</formula>
    </cfRule>
  </conditionalFormatting>
  <conditionalFormatting sqref="J116">
    <cfRule type="cellIs" dxfId="450" priority="174" operator="between">
      <formula>0%</formula>
      <formula>69.99%</formula>
    </cfRule>
  </conditionalFormatting>
  <conditionalFormatting sqref="N116:P116">
    <cfRule type="cellIs" dxfId="449" priority="175" operator="between">
      <formula>0.8</formula>
      <formula>8.5</formula>
    </cfRule>
  </conditionalFormatting>
  <conditionalFormatting sqref="N116:P116">
    <cfRule type="cellIs" dxfId="448" priority="176" operator="between">
      <formula>0.7</formula>
      <formula>"79;99%"</formula>
    </cfRule>
  </conditionalFormatting>
  <conditionalFormatting sqref="N116:P116">
    <cfRule type="cellIs" dxfId="447" priority="177" operator="between">
      <formula>0%</formula>
      <formula>69.99%</formula>
    </cfRule>
  </conditionalFormatting>
  <conditionalFormatting sqref="K116:M116">
    <cfRule type="cellIs" dxfId="446" priority="178" operator="between">
      <formula>0.8</formula>
      <formula>8.5</formula>
    </cfRule>
  </conditionalFormatting>
  <conditionalFormatting sqref="K116:M116">
    <cfRule type="cellIs" dxfId="445" priority="179" operator="between">
      <formula>0.7</formula>
      <formula>"79;99%"</formula>
    </cfRule>
  </conditionalFormatting>
  <conditionalFormatting sqref="K116:M116">
    <cfRule type="cellIs" dxfId="444" priority="180" operator="between">
      <formula>0%</formula>
      <formula>69.99%</formula>
    </cfRule>
  </conditionalFormatting>
  <conditionalFormatting sqref="J119 J125">
    <cfRule type="cellIs" dxfId="443" priority="181" operator="between">
      <formula>0.8</formula>
      <formula>8.5</formula>
    </cfRule>
  </conditionalFormatting>
  <conditionalFormatting sqref="J119 J125">
    <cfRule type="cellIs" dxfId="442" priority="182" operator="between">
      <formula>0.7</formula>
      <formula>"79;99%"</formula>
    </cfRule>
  </conditionalFormatting>
  <conditionalFormatting sqref="J119 J125">
    <cfRule type="cellIs" dxfId="441" priority="183" operator="between">
      <formula>0%</formula>
      <formula>69.99%</formula>
    </cfRule>
  </conditionalFormatting>
  <conditionalFormatting sqref="N119:P119 N125:P125">
    <cfRule type="cellIs" dxfId="440" priority="184" operator="between">
      <formula>0.8</formula>
      <formula>8.5</formula>
    </cfRule>
  </conditionalFormatting>
  <conditionalFormatting sqref="N119:P119 N125:P125">
    <cfRule type="cellIs" dxfId="439" priority="185" operator="between">
      <formula>0.7</formula>
      <formula>"79;99%"</formula>
    </cfRule>
  </conditionalFormatting>
  <conditionalFormatting sqref="N119:P119 N125:P125">
    <cfRule type="cellIs" dxfId="438" priority="186" operator="between">
      <formula>0%</formula>
      <formula>69.99%</formula>
    </cfRule>
  </conditionalFormatting>
  <conditionalFormatting sqref="K119:M119 K125:M125">
    <cfRule type="cellIs" dxfId="437" priority="187" operator="between">
      <formula>0.8</formula>
      <formula>8.5</formula>
    </cfRule>
  </conditionalFormatting>
  <conditionalFormatting sqref="K119:M119 K125:M125">
    <cfRule type="cellIs" dxfId="436" priority="188" operator="between">
      <formula>0.7</formula>
      <formula>"79;99%"</formula>
    </cfRule>
  </conditionalFormatting>
  <conditionalFormatting sqref="K119:M119 K125:M125">
    <cfRule type="cellIs" dxfId="435" priority="189" operator="between">
      <formula>0%</formula>
      <formula>69.99%</formula>
    </cfRule>
  </conditionalFormatting>
  <conditionalFormatting sqref="K210:P210">
    <cfRule type="cellIs" dxfId="434" priority="190" operator="between">
      <formula>0.8</formula>
      <formula>8.5</formula>
    </cfRule>
  </conditionalFormatting>
  <conditionalFormatting sqref="K210:P210">
    <cfRule type="cellIs" dxfId="433" priority="191" operator="between">
      <formula>0.7</formula>
      <formula>"79;99%"</formula>
    </cfRule>
  </conditionalFormatting>
  <conditionalFormatting sqref="K210:P210">
    <cfRule type="cellIs" dxfId="432" priority="192" operator="between">
      <formula>0%</formula>
      <formula>69.99%</formula>
    </cfRule>
  </conditionalFormatting>
  <conditionalFormatting sqref="J132 J135 J138 J141 J144 J147 J150 J153 J156">
    <cfRule type="cellIs" dxfId="431" priority="193" operator="between">
      <formula>0.8</formula>
      <formula>8.5</formula>
    </cfRule>
  </conditionalFormatting>
  <conditionalFormatting sqref="J132 J135 J138 J141 J144 J147 J150 J153 J156">
    <cfRule type="cellIs" dxfId="430" priority="194" operator="between">
      <formula>0.7</formula>
      <formula>"79;99%"</formula>
    </cfRule>
  </conditionalFormatting>
  <conditionalFormatting sqref="J132 J135 J138 J141 J144 J147 J150 J153 J156">
    <cfRule type="cellIs" dxfId="429" priority="195" operator="between">
      <formula>0%</formula>
      <formula>69.99%</formula>
    </cfRule>
  </conditionalFormatting>
  <conditionalFormatting sqref="P204 P214 P217 P220 P223">
    <cfRule type="cellIs" dxfId="428" priority="196" operator="between">
      <formula>0.8</formula>
      <formula>8.5</formula>
    </cfRule>
  </conditionalFormatting>
  <conditionalFormatting sqref="P204 P214 P217 P220 P223">
    <cfRule type="cellIs" dxfId="427" priority="197" operator="between">
      <formula>0.7</formula>
      <formula>"79;99%"</formula>
    </cfRule>
  </conditionalFormatting>
  <conditionalFormatting sqref="P204 P214 P217 P220 P223">
    <cfRule type="cellIs" dxfId="426" priority="198" operator="between">
      <formula>0%</formula>
      <formula>69.99%</formula>
    </cfRule>
  </conditionalFormatting>
  <conditionalFormatting sqref="K207:P207">
    <cfRule type="cellIs" dxfId="425" priority="199" operator="between">
      <formula>0.8</formula>
      <formula>8.5</formula>
    </cfRule>
  </conditionalFormatting>
  <conditionalFormatting sqref="K207:P207">
    <cfRule type="cellIs" dxfId="424" priority="200" operator="between">
      <formula>0.7</formula>
      <formula>"79;99%"</formula>
    </cfRule>
  </conditionalFormatting>
  <conditionalFormatting sqref="K207:P207">
    <cfRule type="cellIs" dxfId="423" priority="201" operator="between">
      <formula>0%</formula>
      <formula>69.99%</formula>
    </cfRule>
  </conditionalFormatting>
  <conditionalFormatting sqref="J210">
    <cfRule type="cellIs" dxfId="422" priority="202" operator="between">
      <formula>0.8</formula>
      <formula>8.5</formula>
    </cfRule>
  </conditionalFormatting>
  <conditionalFormatting sqref="J210">
    <cfRule type="cellIs" dxfId="421" priority="203" operator="between">
      <formula>0.7</formula>
      <formula>"79;99%"</formula>
    </cfRule>
  </conditionalFormatting>
  <conditionalFormatting sqref="J210">
    <cfRule type="cellIs" dxfId="420" priority="204" operator="between">
      <formula>0%</formula>
      <formula>69.99%</formula>
    </cfRule>
  </conditionalFormatting>
  <conditionalFormatting sqref="K204:O204 K214:O214 K217:O217 K220:O220 K223:O223">
    <cfRule type="cellIs" dxfId="419" priority="205" operator="between">
      <formula>0.8</formula>
      <formula>8.5</formula>
    </cfRule>
  </conditionalFormatting>
  <conditionalFormatting sqref="K204:O204 K214:O214 K217:O217 K220:O220 K223:O223">
    <cfRule type="cellIs" dxfId="418" priority="206" operator="between">
      <formula>0.7</formula>
      <formula>"79;99%"</formula>
    </cfRule>
  </conditionalFormatting>
  <conditionalFormatting sqref="K204:O204 K214:O214 K217:O217 K220:O220 K223:O223">
    <cfRule type="cellIs" dxfId="417" priority="207" operator="between">
      <formula>0%</formula>
      <formula>69.99%</formula>
    </cfRule>
  </conditionalFormatting>
  <conditionalFormatting sqref="K164:P164 K167:P167 K170:P170 K173:P173 K176:P176 K179:P179 K182:P182 K185:P185 K188:P188">
    <cfRule type="cellIs" dxfId="416" priority="208" operator="between">
      <formula>0.8</formula>
      <formula>8.5</formula>
    </cfRule>
  </conditionalFormatting>
  <conditionalFormatting sqref="K164:P164 K167:P167 K170:P170 K173:P173 K176:P176 K179:P179 K182:P182 K185:P185 K188:P188">
    <cfRule type="cellIs" dxfId="415" priority="209" operator="between">
      <formula>0.7</formula>
      <formula>"79;99%"</formula>
    </cfRule>
  </conditionalFormatting>
  <conditionalFormatting sqref="K164:P164 K167:P167 K170:P170 K173:P173 K176:P176 K179:P179 K182:P182 K185:P185 K188:P188">
    <cfRule type="cellIs" dxfId="414" priority="210" operator="between">
      <formula>0%</formula>
      <formula>69.99%</formula>
    </cfRule>
  </conditionalFormatting>
  <conditionalFormatting sqref="J239">
    <cfRule type="cellIs" dxfId="413" priority="211" operator="between">
      <formula>0.8</formula>
      <formula>8.5</formula>
    </cfRule>
  </conditionalFormatting>
  <conditionalFormatting sqref="J239">
    <cfRule type="cellIs" dxfId="412" priority="212" operator="between">
      <formula>0.7</formula>
      <formula>"79;99%"</formula>
    </cfRule>
  </conditionalFormatting>
  <conditionalFormatting sqref="J239">
    <cfRule type="cellIs" dxfId="411" priority="213" operator="between">
      <formula>0%</formula>
      <formula>69.99%</formula>
    </cfRule>
  </conditionalFormatting>
  <conditionalFormatting sqref="J164 J167 J170 J173 J176 J179 J182 J185 J188">
    <cfRule type="cellIs" dxfId="410" priority="214" operator="between">
      <formula>0.8</formula>
      <formula>8.5</formula>
    </cfRule>
  </conditionalFormatting>
  <conditionalFormatting sqref="J164 J167 J170 J173 J176 J179 J182 J185 J188">
    <cfRule type="cellIs" dxfId="409" priority="215" operator="between">
      <formula>0.7</formula>
      <formula>"79;99%"</formula>
    </cfRule>
  </conditionalFormatting>
  <conditionalFormatting sqref="J164 J167 J170 J173 J176 J179 J182 J185 J188">
    <cfRule type="cellIs" dxfId="408" priority="216" operator="between">
      <formula>0%</formula>
      <formula>69.99%</formula>
    </cfRule>
  </conditionalFormatting>
  <conditionalFormatting sqref="J230">
    <cfRule type="cellIs" dxfId="407" priority="217" operator="between">
      <formula>0.8</formula>
      <formula>8.5</formula>
    </cfRule>
  </conditionalFormatting>
  <conditionalFormatting sqref="J230">
    <cfRule type="cellIs" dxfId="406" priority="218" operator="between">
      <formula>0.7</formula>
      <formula>"79;99%"</formula>
    </cfRule>
  </conditionalFormatting>
  <conditionalFormatting sqref="J230">
    <cfRule type="cellIs" dxfId="405" priority="219" operator="between">
      <formula>0%</formula>
      <formula>69.99%</formula>
    </cfRule>
  </conditionalFormatting>
  <conditionalFormatting sqref="N230:P230">
    <cfRule type="cellIs" dxfId="404" priority="220" operator="between">
      <formula>0.8</formula>
      <formula>8.5</formula>
    </cfRule>
  </conditionalFormatting>
  <conditionalFormatting sqref="N230:P230">
    <cfRule type="cellIs" dxfId="403" priority="221" operator="between">
      <formula>0.7</formula>
      <formula>"79;99%"</formula>
    </cfRule>
  </conditionalFormatting>
  <conditionalFormatting sqref="N230:P230">
    <cfRule type="cellIs" dxfId="402" priority="222" operator="between">
      <formula>0%</formula>
      <formula>69.99%</formula>
    </cfRule>
  </conditionalFormatting>
  <conditionalFormatting sqref="K230:M230">
    <cfRule type="cellIs" dxfId="401" priority="223" operator="between">
      <formula>0.8</formula>
      <formula>8.5</formula>
    </cfRule>
  </conditionalFormatting>
  <conditionalFormatting sqref="K230:M230">
    <cfRule type="cellIs" dxfId="400" priority="224" operator="between">
      <formula>0.7</formula>
      <formula>"79;99%"</formula>
    </cfRule>
  </conditionalFormatting>
  <conditionalFormatting sqref="K230:M230">
    <cfRule type="cellIs" dxfId="399" priority="225" operator="between">
      <formula>0%</formula>
      <formula>69.99%</formula>
    </cfRule>
  </conditionalFormatting>
  <conditionalFormatting sqref="J233 J236">
    <cfRule type="cellIs" dxfId="398" priority="226" operator="between">
      <formula>0.8</formula>
      <formula>8.5</formula>
    </cfRule>
  </conditionalFormatting>
  <conditionalFormatting sqref="J233 J236">
    <cfRule type="cellIs" dxfId="397" priority="227" operator="between">
      <formula>0.7</formula>
      <formula>"79;99%"</formula>
    </cfRule>
  </conditionalFormatting>
  <conditionalFormatting sqref="J233 J236">
    <cfRule type="cellIs" dxfId="396" priority="228" operator="between">
      <formula>0%</formula>
      <formula>69.99%</formula>
    </cfRule>
  </conditionalFormatting>
  <conditionalFormatting sqref="N233:P233 N236:P236">
    <cfRule type="cellIs" dxfId="395" priority="229" operator="between">
      <formula>0.8</formula>
      <formula>8.5</formula>
    </cfRule>
  </conditionalFormatting>
  <conditionalFormatting sqref="N233:P233 N236:P236">
    <cfRule type="cellIs" dxfId="394" priority="230" operator="between">
      <formula>0.7</formula>
      <formula>"79;99%"</formula>
    </cfRule>
  </conditionalFormatting>
  <conditionalFormatting sqref="N233:P233 N236:P236">
    <cfRule type="cellIs" dxfId="393" priority="231" operator="between">
      <formula>0%</formula>
      <formula>69.99%</formula>
    </cfRule>
  </conditionalFormatting>
  <conditionalFormatting sqref="K233:M233 K236:M236">
    <cfRule type="cellIs" dxfId="392" priority="232" operator="between">
      <formula>0.8</formula>
      <formula>8.5</formula>
    </cfRule>
  </conditionalFormatting>
  <conditionalFormatting sqref="K233:M233 K236:M236">
    <cfRule type="cellIs" dxfId="391" priority="233" operator="between">
      <formula>0.7</formula>
      <formula>"79;99%"</formula>
    </cfRule>
  </conditionalFormatting>
  <conditionalFormatting sqref="K233:M233 K236:M236">
    <cfRule type="cellIs" dxfId="390" priority="234" operator="between">
      <formula>0%</formula>
      <formula>69.99%</formula>
    </cfRule>
  </conditionalFormatting>
  <conditionalFormatting sqref="J204 J214 J217 J220 J223">
    <cfRule type="cellIs" dxfId="389" priority="235" operator="between">
      <formula>0.8</formula>
      <formula>8.5</formula>
    </cfRule>
  </conditionalFormatting>
  <conditionalFormatting sqref="J204 J214 J217 J220 J223">
    <cfRule type="cellIs" dxfId="388" priority="236" operator="between">
      <formula>0.7</formula>
      <formula>"79;99%"</formula>
    </cfRule>
  </conditionalFormatting>
  <conditionalFormatting sqref="J204 J214 J217 J220 J223">
    <cfRule type="cellIs" dxfId="387" priority="237" operator="between">
      <formula>0%</formula>
      <formula>69.99%</formula>
    </cfRule>
  </conditionalFormatting>
  <conditionalFormatting sqref="K306:P306">
    <cfRule type="cellIs" dxfId="386" priority="238" operator="between">
      <formula>0.8</formula>
      <formula>8.5</formula>
    </cfRule>
  </conditionalFormatting>
  <conditionalFormatting sqref="K306:P306">
    <cfRule type="cellIs" dxfId="385" priority="239" operator="between">
      <formula>0.7</formula>
      <formula>"79;99%"</formula>
    </cfRule>
  </conditionalFormatting>
  <conditionalFormatting sqref="K306:P306">
    <cfRule type="cellIs" dxfId="384" priority="240" operator="between">
      <formula>0%</formula>
      <formula>69.99%</formula>
    </cfRule>
  </conditionalFormatting>
  <conditionalFormatting sqref="J207">
    <cfRule type="cellIs" dxfId="383" priority="241" operator="between">
      <formula>0.8</formula>
      <formula>8.5</formula>
    </cfRule>
  </conditionalFormatting>
  <conditionalFormatting sqref="J207">
    <cfRule type="cellIs" dxfId="382" priority="242" operator="between">
      <formula>0.7</formula>
      <formula>"79;99%"</formula>
    </cfRule>
  </conditionalFormatting>
  <conditionalFormatting sqref="J207">
    <cfRule type="cellIs" dxfId="381" priority="243" operator="between">
      <formula>0%</formula>
      <formula>69.99%</formula>
    </cfRule>
  </conditionalFormatting>
  <conditionalFormatting sqref="J272 J275">
    <cfRule type="cellIs" dxfId="380" priority="244" operator="between">
      <formula>0.8</formula>
      <formula>8.5</formula>
    </cfRule>
  </conditionalFormatting>
  <conditionalFormatting sqref="J272 J275">
    <cfRule type="cellIs" dxfId="379" priority="245" operator="between">
      <formula>0.7</formula>
      <formula>"79;99%"</formula>
    </cfRule>
  </conditionalFormatting>
  <conditionalFormatting sqref="J272 J275">
    <cfRule type="cellIs" dxfId="378" priority="246" operator="between">
      <formula>0%</formula>
      <formula>69.99%</formula>
    </cfRule>
  </conditionalFormatting>
  <conditionalFormatting sqref="K272:P272 K275:P275">
    <cfRule type="cellIs" dxfId="377" priority="247" operator="between">
      <formula>0.8</formula>
      <formula>8.5</formula>
    </cfRule>
  </conditionalFormatting>
  <conditionalFormatting sqref="K272:P272 K275:P275">
    <cfRule type="cellIs" dxfId="376" priority="248" operator="between">
      <formula>0.7</formula>
      <formula>"79;99%"</formula>
    </cfRule>
  </conditionalFormatting>
  <conditionalFormatting sqref="K272:P272 K275:P275">
    <cfRule type="cellIs" dxfId="375" priority="249" operator="between">
      <formula>0%</formula>
      <formula>69.99%</formula>
    </cfRule>
  </conditionalFormatting>
  <conditionalFormatting sqref="K303:M303">
    <cfRule type="cellIs" dxfId="374" priority="250" operator="between">
      <formula>0.8</formula>
      <formula>8.5</formula>
    </cfRule>
  </conditionalFormatting>
  <conditionalFormatting sqref="K303:M303">
    <cfRule type="cellIs" dxfId="373" priority="251" operator="between">
      <formula>0.7</formula>
      <formula>"79;99%"</formula>
    </cfRule>
  </conditionalFormatting>
  <conditionalFormatting sqref="K303:M303">
    <cfRule type="cellIs" dxfId="372" priority="252" operator="between">
      <formula>0%</formula>
      <formula>69.99%</formula>
    </cfRule>
  </conditionalFormatting>
  <conditionalFormatting sqref="N303:P303">
    <cfRule type="cellIs" dxfId="371" priority="253" operator="between">
      <formula>0.8</formula>
      <formula>8.5</formula>
    </cfRule>
  </conditionalFormatting>
  <conditionalFormatting sqref="N303:P303">
    <cfRule type="cellIs" dxfId="370" priority="254" operator="between">
      <formula>0.7</formula>
      <formula>"79;99%"</formula>
    </cfRule>
  </conditionalFormatting>
  <conditionalFormatting sqref="N303:P303">
    <cfRule type="cellIs" dxfId="369" priority="255" operator="between">
      <formula>0%</formula>
      <formula>69.99%</formula>
    </cfRule>
  </conditionalFormatting>
  <conditionalFormatting sqref="J201">
    <cfRule type="cellIs" dxfId="368" priority="256" operator="between">
      <formula>0.8</formula>
      <formula>8.5</formula>
    </cfRule>
  </conditionalFormatting>
  <conditionalFormatting sqref="J201">
    <cfRule type="cellIs" dxfId="367" priority="257" operator="between">
      <formula>0.7</formula>
      <formula>"79;99%"</formula>
    </cfRule>
  </conditionalFormatting>
  <conditionalFormatting sqref="J201">
    <cfRule type="cellIs" dxfId="366" priority="258" operator="between">
      <formula>0%</formula>
      <formula>69.99%</formula>
    </cfRule>
  </conditionalFormatting>
  <conditionalFormatting sqref="K201:P201">
    <cfRule type="cellIs" dxfId="365" priority="259" operator="between">
      <formula>0.8</formula>
      <formula>8.5</formula>
    </cfRule>
  </conditionalFormatting>
  <conditionalFormatting sqref="K201:P201">
    <cfRule type="cellIs" dxfId="364" priority="260" operator="between">
      <formula>0.7</formula>
      <formula>"79;99%"</formula>
    </cfRule>
  </conditionalFormatting>
  <conditionalFormatting sqref="K201:P201">
    <cfRule type="cellIs" dxfId="363" priority="261" operator="between">
      <formula>0%</formula>
      <formula>69.99%</formula>
    </cfRule>
  </conditionalFormatting>
  <conditionalFormatting sqref="J164">
    <cfRule type="cellIs" dxfId="362" priority="262" operator="between">
      <formula>0.8</formula>
      <formula>8.5</formula>
    </cfRule>
  </conditionalFormatting>
  <conditionalFormatting sqref="J164">
    <cfRule type="cellIs" dxfId="361" priority="263" operator="between">
      <formula>0.7</formula>
      <formula>"79;99%"</formula>
    </cfRule>
  </conditionalFormatting>
  <conditionalFormatting sqref="J164">
    <cfRule type="cellIs" dxfId="360" priority="264" operator="between">
      <formula>0%</formula>
      <formula>69.99%</formula>
    </cfRule>
  </conditionalFormatting>
  <conditionalFormatting sqref="K164:P164">
    <cfRule type="cellIs" dxfId="359" priority="265" operator="between">
      <formula>0.8</formula>
      <formula>8.5</formula>
    </cfRule>
  </conditionalFormatting>
  <conditionalFormatting sqref="K164:P164">
    <cfRule type="cellIs" dxfId="358" priority="266" operator="between">
      <formula>0.7</formula>
      <formula>"79;99%"</formula>
    </cfRule>
  </conditionalFormatting>
  <conditionalFormatting sqref="K164:P164">
    <cfRule type="cellIs" dxfId="357" priority="267" operator="between">
      <formula>0%</formula>
      <formula>69.99%</formula>
    </cfRule>
  </conditionalFormatting>
  <conditionalFormatting sqref="J182 J185 J188">
    <cfRule type="cellIs" dxfId="356" priority="268" operator="between">
      <formula>0.8</formula>
      <formula>8.5</formula>
    </cfRule>
  </conditionalFormatting>
  <conditionalFormatting sqref="J182 J185 J188">
    <cfRule type="cellIs" dxfId="355" priority="269" operator="between">
      <formula>0.7</formula>
      <formula>"79;99%"</formula>
    </cfRule>
  </conditionalFormatting>
  <conditionalFormatting sqref="J182 J185 J188">
    <cfRule type="cellIs" dxfId="354" priority="270" operator="between">
      <formula>0%</formula>
      <formula>69.99%</formula>
    </cfRule>
  </conditionalFormatting>
  <conditionalFormatting sqref="K182:P182 K185:P185 K188:P188">
    <cfRule type="cellIs" dxfId="353" priority="271" operator="between">
      <formula>0.8</formula>
      <formula>8.5</formula>
    </cfRule>
  </conditionalFormatting>
  <conditionalFormatting sqref="K182:P182 K185:P185 K188:P188">
    <cfRule type="cellIs" dxfId="352" priority="272" operator="between">
      <formula>0.7</formula>
      <formula>"79;99%"</formula>
    </cfRule>
  </conditionalFormatting>
  <conditionalFormatting sqref="K182:P182 K185:P185 K188:P188">
    <cfRule type="cellIs" dxfId="351" priority="273" operator="between">
      <formula>0%</formula>
      <formula>69.99%</formula>
    </cfRule>
  </conditionalFormatting>
  <conditionalFormatting sqref="J191 J194 J197 J243 J246">
    <cfRule type="cellIs" dxfId="350" priority="274" operator="between">
      <formula>0.8</formula>
      <formula>8.5</formula>
    </cfRule>
  </conditionalFormatting>
  <conditionalFormatting sqref="J191 J194 J197 J243 J246">
    <cfRule type="cellIs" dxfId="349" priority="275" operator="between">
      <formula>0.7</formula>
      <formula>"79;99%"</formula>
    </cfRule>
  </conditionalFormatting>
  <conditionalFormatting sqref="J191 J194 J197 J243 J246">
    <cfRule type="cellIs" dxfId="348" priority="276" operator="between">
      <formula>0%</formula>
      <formula>69.99%</formula>
    </cfRule>
  </conditionalFormatting>
  <conditionalFormatting sqref="P160 K191:P191 K194:P194 K197:P197 K243:P243 K246:P246">
    <cfRule type="cellIs" dxfId="347" priority="277" operator="between">
      <formula>0.8</formula>
      <formula>8.5</formula>
    </cfRule>
  </conditionalFormatting>
  <conditionalFormatting sqref="P160 K191:P191 K194:P194 K197:P197 K243:P243 K246:P246">
    <cfRule type="cellIs" dxfId="346" priority="278" operator="between">
      <formula>0.7</formula>
      <formula>"79;99%"</formula>
    </cfRule>
  </conditionalFormatting>
  <conditionalFormatting sqref="P160 K191:P191 K194:P194 K197:P197 K243:P243 K246:P246">
    <cfRule type="cellIs" dxfId="345" priority="279" operator="between">
      <formula>0%</formula>
      <formula>69.99%</formula>
    </cfRule>
  </conditionalFormatting>
  <conditionalFormatting sqref="J249">
    <cfRule type="cellIs" dxfId="344" priority="280" operator="between">
      <formula>0.8</formula>
      <formula>8.5</formula>
    </cfRule>
  </conditionalFormatting>
  <conditionalFormatting sqref="J249">
    <cfRule type="cellIs" dxfId="343" priority="281" operator="between">
      <formula>0.7</formula>
      <formula>"79;99%"</formula>
    </cfRule>
  </conditionalFormatting>
  <conditionalFormatting sqref="J249">
    <cfRule type="cellIs" dxfId="342" priority="282" operator="between">
      <formula>0%</formula>
      <formula>69.99%</formula>
    </cfRule>
  </conditionalFormatting>
  <conditionalFormatting sqref="K249:P249">
    <cfRule type="cellIs" dxfId="341" priority="283" operator="between">
      <formula>0.8</formula>
      <formula>8.5</formula>
    </cfRule>
  </conditionalFormatting>
  <conditionalFormatting sqref="K249:P249">
    <cfRule type="cellIs" dxfId="340" priority="284" operator="between">
      <formula>0.7</formula>
      <formula>"79;99%"</formula>
    </cfRule>
  </conditionalFormatting>
  <conditionalFormatting sqref="K249:P249">
    <cfRule type="cellIs" dxfId="339" priority="285" operator="between">
      <formula>0%</formula>
      <formula>69.99%</formula>
    </cfRule>
  </conditionalFormatting>
  <conditionalFormatting sqref="J253 J256 J259 J262 J265">
    <cfRule type="cellIs" dxfId="338" priority="286" operator="between">
      <formula>0.8</formula>
      <formula>8.5</formula>
    </cfRule>
  </conditionalFormatting>
  <conditionalFormatting sqref="J253 J256 J259 J262 J265">
    <cfRule type="cellIs" dxfId="337" priority="287" operator="between">
      <formula>0.7</formula>
      <formula>"79;99%"</formula>
    </cfRule>
  </conditionalFormatting>
  <conditionalFormatting sqref="J253 J256 J259 J262 J265">
    <cfRule type="cellIs" dxfId="336" priority="288" operator="between">
      <formula>0%</formula>
      <formula>69.99%</formula>
    </cfRule>
  </conditionalFormatting>
  <conditionalFormatting sqref="K253:P253 K256:P256 K259:P259 K262:P262 K265:P265">
    <cfRule type="cellIs" dxfId="335" priority="289" operator="between">
      <formula>0.8</formula>
      <formula>8.5</formula>
    </cfRule>
  </conditionalFormatting>
  <conditionalFormatting sqref="K253:P253 K256:P256 K259:P259 K262:P262 K265:P265">
    <cfRule type="cellIs" dxfId="334" priority="290" operator="between">
      <formula>0.7</formula>
      <formula>"79;99%"</formula>
    </cfRule>
  </conditionalFormatting>
  <conditionalFormatting sqref="K253:P253 K256:P256 K259:P259 K262:P262 K265:P265">
    <cfRule type="cellIs" dxfId="333" priority="291" operator="between">
      <formula>0%</formula>
      <formula>69.99%</formula>
    </cfRule>
  </conditionalFormatting>
  <conditionalFormatting sqref="J268">
    <cfRule type="cellIs" dxfId="332" priority="292" operator="between">
      <formula>0.8</formula>
      <formula>8.5</formula>
    </cfRule>
  </conditionalFormatting>
  <conditionalFormatting sqref="J268">
    <cfRule type="cellIs" dxfId="331" priority="293" operator="between">
      <formula>0.7</formula>
      <formula>"79;99%"</formula>
    </cfRule>
  </conditionalFormatting>
  <conditionalFormatting sqref="J268">
    <cfRule type="cellIs" dxfId="330" priority="294" operator="between">
      <formula>0%</formula>
      <formula>69.99%</formula>
    </cfRule>
  </conditionalFormatting>
  <conditionalFormatting sqref="K268:P268">
    <cfRule type="cellIs" dxfId="329" priority="295" operator="between">
      <formula>0.8</formula>
      <formula>8.5</formula>
    </cfRule>
  </conditionalFormatting>
  <conditionalFormatting sqref="K268:P268">
    <cfRule type="cellIs" dxfId="328" priority="296" operator="between">
      <formula>0.7</formula>
      <formula>"79;99%"</formula>
    </cfRule>
  </conditionalFormatting>
  <conditionalFormatting sqref="K268:P268">
    <cfRule type="cellIs" dxfId="327" priority="297" operator="between">
      <formula>0%</formula>
      <formula>69.99%</formula>
    </cfRule>
  </conditionalFormatting>
  <conditionalFormatting sqref="P300">
    <cfRule type="cellIs" dxfId="326" priority="298" operator="between">
      <formula>0.8</formula>
      <formula>8.5</formula>
    </cfRule>
  </conditionalFormatting>
  <conditionalFormatting sqref="P300">
    <cfRule type="cellIs" dxfId="325" priority="299" operator="between">
      <formula>0.7</formula>
      <formula>"79;99%"</formula>
    </cfRule>
  </conditionalFormatting>
  <conditionalFormatting sqref="P300">
    <cfRule type="cellIs" dxfId="324" priority="300" operator="between">
      <formula>0%</formula>
      <formula>69.99%</formula>
    </cfRule>
  </conditionalFormatting>
  <conditionalFormatting sqref="P288">
    <cfRule type="cellIs" dxfId="323" priority="301" operator="between">
      <formula>0.8</formula>
      <formula>8.5</formula>
    </cfRule>
  </conditionalFormatting>
  <conditionalFormatting sqref="P288">
    <cfRule type="cellIs" dxfId="322" priority="302" operator="between">
      <formula>0.7</formula>
      <formula>"79;99%"</formula>
    </cfRule>
  </conditionalFormatting>
  <conditionalFormatting sqref="P288">
    <cfRule type="cellIs" dxfId="321" priority="303" operator="between">
      <formula>0%</formula>
      <formula>69.99%</formula>
    </cfRule>
  </conditionalFormatting>
  <conditionalFormatting sqref="J300">
    <cfRule type="cellIs" dxfId="320" priority="304" operator="between">
      <formula>0.8</formula>
      <formula>8.5</formula>
    </cfRule>
  </conditionalFormatting>
  <conditionalFormatting sqref="J300">
    <cfRule type="cellIs" dxfId="319" priority="305" operator="between">
      <formula>0.7</formula>
      <formula>"79;99%"</formula>
    </cfRule>
  </conditionalFormatting>
  <conditionalFormatting sqref="J300">
    <cfRule type="cellIs" dxfId="318" priority="306" operator="between">
      <formula>0%</formula>
      <formula>69.99%</formula>
    </cfRule>
  </conditionalFormatting>
  <conditionalFormatting sqref="J303">
    <cfRule type="cellIs" dxfId="317" priority="307" operator="between">
      <formula>0.8</formula>
      <formula>8.5</formula>
    </cfRule>
  </conditionalFormatting>
  <conditionalFormatting sqref="J303">
    <cfRule type="cellIs" dxfId="316" priority="308" operator="between">
      <formula>0.7</formula>
      <formula>"79;99%"</formula>
    </cfRule>
  </conditionalFormatting>
  <conditionalFormatting sqref="J303">
    <cfRule type="cellIs" dxfId="315" priority="309" operator="between">
      <formula>0%</formula>
      <formula>69.99%</formula>
    </cfRule>
  </conditionalFormatting>
  <conditionalFormatting sqref="K291:O291">
    <cfRule type="cellIs" dxfId="314" priority="310" operator="between">
      <formula>0.8</formula>
      <formula>8.5</formula>
    </cfRule>
  </conditionalFormatting>
  <conditionalFormatting sqref="K291:O291">
    <cfRule type="cellIs" dxfId="313" priority="311" operator="between">
      <formula>0.7</formula>
      <formula>"79;99%"</formula>
    </cfRule>
  </conditionalFormatting>
  <conditionalFormatting sqref="K291:O291">
    <cfRule type="cellIs" dxfId="312" priority="312" operator="between">
      <formula>0%</formula>
      <formula>69.99%</formula>
    </cfRule>
  </conditionalFormatting>
  <conditionalFormatting sqref="K279:O279">
    <cfRule type="cellIs" dxfId="311" priority="313" operator="between">
      <formula>0.8</formula>
      <formula>8.5</formula>
    </cfRule>
  </conditionalFormatting>
  <conditionalFormatting sqref="K279:O279">
    <cfRule type="cellIs" dxfId="310" priority="314" operator="between">
      <formula>0.7</formula>
      <formula>"79;99%"</formula>
    </cfRule>
  </conditionalFormatting>
  <conditionalFormatting sqref="K279:O279">
    <cfRule type="cellIs" dxfId="309" priority="315" operator="between">
      <formula>0%</formula>
      <formula>69.99%</formula>
    </cfRule>
  </conditionalFormatting>
  <conditionalFormatting sqref="K300:O300">
    <cfRule type="cellIs" dxfId="308" priority="316" operator="between">
      <formula>0.8</formula>
      <formula>8.5</formula>
    </cfRule>
  </conditionalFormatting>
  <conditionalFormatting sqref="K300:O300">
    <cfRule type="cellIs" dxfId="307" priority="317" operator="between">
      <formula>0.7</formula>
      <formula>"79;99%"</formula>
    </cfRule>
  </conditionalFormatting>
  <conditionalFormatting sqref="K300:O300">
    <cfRule type="cellIs" dxfId="306" priority="318" operator="between">
      <formula>0%</formula>
      <formula>69.99%</formula>
    </cfRule>
  </conditionalFormatting>
  <conditionalFormatting sqref="J294">
    <cfRule type="cellIs" dxfId="305" priority="319" operator="between">
      <formula>0.8</formula>
      <formula>8.5</formula>
    </cfRule>
  </conditionalFormatting>
  <conditionalFormatting sqref="J294">
    <cfRule type="cellIs" dxfId="304" priority="320" operator="between">
      <formula>0.7</formula>
      <formula>"79;99%"</formula>
    </cfRule>
  </conditionalFormatting>
  <conditionalFormatting sqref="J294">
    <cfRule type="cellIs" dxfId="303" priority="321" operator="between">
      <formula>0%</formula>
      <formula>69.99%</formula>
    </cfRule>
  </conditionalFormatting>
  <conditionalFormatting sqref="J306">
    <cfRule type="cellIs" dxfId="302" priority="322" operator="between">
      <formula>0.8</formula>
      <formula>8.5</formula>
    </cfRule>
  </conditionalFormatting>
  <conditionalFormatting sqref="J306">
    <cfRule type="cellIs" dxfId="301" priority="323" operator="between">
      <formula>0.7</formula>
      <formula>"79;99%"</formula>
    </cfRule>
  </conditionalFormatting>
  <conditionalFormatting sqref="J306">
    <cfRule type="cellIs" dxfId="300" priority="324" operator="between">
      <formula>0%</formula>
      <formula>69.99%</formula>
    </cfRule>
  </conditionalFormatting>
  <conditionalFormatting sqref="K288:O288">
    <cfRule type="cellIs" dxfId="299" priority="325" operator="between">
      <formula>0.8</formula>
      <formula>8.5</formula>
    </cfRule>
  </conditionalFormatting>
  <conditionalFormatting sqref="K288:O288">
    <cfRule type="cellIs" dxfId="298" priority="326" operator="between">
      <formula>0.7</formula>
      <formula>"79;99%"</formula>
    </cfRule>
  </conditionalFormatting>
  <conditionalFormatting sqref="K288:O288">
    <cfRule type="cellIs" dxfId="297" priority="327" operator="between">
      <formula>0%</formula>
      <formula>69.99%</formula>
    </cfRule>
  </conditionalFormatting>
  <conditionalFormatting sqref="J288">
    <cfRule type="cellIs" dxfId="296" priority="328" operator="between">
      <formula>0.8</formula>
      <formula>8.5</formula>
    </cfRule>
  </conditionalFormatting>
  <conditionalFormatting sqref="J288">
    <cfRule type="cellIs" dxfId="295" priority="329" operator="between">
      <formula>0.7</formula>
      <formula>"79;99%"</formula>
    </cfRule>
  </conditionalFormatting>
  <conditionalFormatting sqref="J288">
    <cfRule type="cellIs" dxfId="294" priority="330" operator="between">
      <formula>0%</formula>
      <formula>69.99%</formula>
    </cfRule>
  </conditionalFormatting>
  <conditionalFormatting sqref="K285:O285">
    <cfRule type="cellIs" dxfId="293" priority="331" operator="between">
      <formula>0.8</formula>
      <formula>8.5</formula>
    </cfRule>
  </conditionalFormatting>
  <conditionalFormatting sqref="K285:O285">
    <cfRule type="cellIs" dxfId="292" priority="332" operator="between">
      <formula>0.7</formula>
      <formula>"79;99%"</formula>
    </cfRule>
  </conditionalFormatting>
  <conditionalFormatting sqref="K285:O285">
    <cfRule type="cellIs" dxfId="291" priority="333" operator="between">
      <formula>0%</formula>
      <formula>69.99%</formula>
    </cfRule>
  </conditionalFormatting>
  <conditionalFormatting sqref="J291">
    <cfRule type="cellIs" dxfId="290" priority="334" operator="between">
      <formula>0.8</formula>
      <formula>8.5</formula>
    </cfRule>
  </conditionalFormatting>
  <conditionalFormatting sqref="J291">
    <cfRule type="cellIs" dxfId="289" priority="335" operator="between">
      <formula>0.7</formula>
      <formula>"79;99%"</formula>
    </cfRule>
  </conditionalFormatting>
  <conditionalFormatting sqref="J291">
    <cfRule type="cellIs" dxfId="288" priority="336" operator="between">
      <formula>0%</formula>
      <formula>69.99%</formula>
    </cfRule>
  </conditionalFormatting>
  <conditionalFormatting sqref="P291">
    <cfRule type="cellIs" dxfId="287" priority="337" operator="between">
      <formula>0.8</formula>
      <formula>8.5</formula>
    </cfRule>
  </conditionalFormatting>
  <conditionalFormatting sqref="P291">
    <cfRule type="cellIs" dxfId="286" priority="338" operator="between">
      <formula>0.7</formula>
      <formula>"79;99%"</formula>
    </cfRule>
  </conditionalFormatting>
  <conditionalFormatting sqref="P291">
    <cfRule type="cellIs" dxfId="285" priority="339" operator="between">
      <formula>0%</formula>
      <formula>69.99%</formula>
    </cfRule>
  </conditionalFormatting>
  <conditionalFormatting sqref="K294:O294">
    <cfRule type="cellIs" dxfId="284" priority="340" operator="between">
      <formula>0.8</formula>
      <formula>8.5</formula>
    </cfRule>
  </conditionalFormatting>
  <conditionalFormatting sqref="K294:O294">
    <cfRule type="cellIs" dxfId="283" priority="341" operator="between">
      <formula>0.7</formula>
      <formula>"79;99%"</formula>
    </cfRule>
  </conditionalFormatting>
  <conditionalFormatting sqref="K294:O294">
    <cfRule type="cellIs" dxfId="282" priority="342" operator="between">
      <formula>0%</formula>
      <formula>69.99%</formula>
    </cfRule>
  </conditionalFormatting>
  <conditionalFormatting sqref="J279">
    <cfRule type="cellIs" dxfId="281" priority="343" operator="between">
      <formula>0.8</formula>
      <formula>8.5</formula>
    </cfRule>
  </conditionalFormatting>
  <conditionalFormatting sqref="J279">
    <cfRule type="cellIs" dxfId="280" priority="344" operator="between">
      <formula>0.7</formula>
      <formula>"79;99%"</formula>
    </cfRule>
  </conditionalFormatting>
  <conditionalFormatting sqref="J279">
    <cfRule type="cellIs" dxfId="279" priority="345" operator="between">
      <formula>0%</formula>
      <formula>69.99%</formula>
    </cfRule>
  </conditionalFormatting>
  <conditionalFormatting sqref="P279">
    <cfRule type="cellIs" dxfId="278" priority="346" operator="between">
      <formula>0.8</formula>
      <formula>8.5</formula>
    </cfRule>
  </conditionalFormatting>
  <conditionalFormatting sqref="P279">
    <cfRule type="cellIs" dxfId="277" priority="347" operator="between">
      <formula>0.7</formula>
      <formula>"79;99%"</formula>
    </cfRule>
  </conditionalFormatting>
  <conditionalFormatting sqref="P279">
    <cfRule type="cellIs" dxfId="276" priority="348" operator="between">
      <formula>0%</formula>
      <formula>69.99%</formula>
    </cfRule>
  </conditionalFormatting>
  <conditionalFormatting sqref="P294">
    <cfRule type="cellIs" dxfId="275" priority="349" operator="between">
      <formula>0.8</formula>
      <formula>8.5</formula>
    </cfRule>
  </conditionalFormatting>
  <conditionalFormatting sqref="P294">
    <cfRule type="cellIs" dxfId="274" priority="350" operator="between">
      <formula>0.7</formula>
      <formula>"79;99%"</formula>
    </cfRule>
  </conditionalFormatting>
  <conditionalFormatting sqref="P294">
    <cfRule type="cellIs" dxfId="273" priority="351" operator="between">
      <formula>0%</formula>
      <formula>69.99%</formula>
    </cfRule>
  </conditionalFormatting>
  <conditionalFormatting sqref="K297:O297">
    <cfRule type="cellIs" dxfId="272" priority="352" operator="between">
      <formula>0.8</formula>
      <formula>8.5</formula>
    </cfRule>
  </conditionalFormatting>
  <conditionalFormatting sqref="K297:O297">
    <cfRule type="cellIs" dxfId="271" priority="353" operator="between">
      <formula>0.7</formula>
      <formula>"79;99%"</formula>
    </cfRule>
  </conditionalFormatting>
  <conditionalFormatting sqref="K297:O297">
    <cfRule type="cellIs" dxfId="270" priority="354" operator="between">
      <formula>0%</formula>
      <formula>69.99%</formula>
    </cfRule>
  </conditionalFormatting>
  <conditionalFormatting sqref="K282:O282">
    <cfRule type="cellIs" dxfId="269" priority="355" operator="between">
      <formula>0.8</formula>
      <formula>8.5</formula>
    </cfRule>
  </conditionalFormatting>
  <conditionalFormatting sqref="K282:O282">
    <cfRule type="cellIs" dxfId="268" priority="356" operator="between">
      <formula>0.7</formula>
      <formula>"79;99%"</formula>
    </cfRule>
  </conditionalFormatting>
  <conditionalFormatting sqref="K282:O282">
    <cfRule type="cellIs" dxfId="267" priority="357" operator="between">
      <formula>0%</formula>
      <formula>69.99%</formula>
    </cfRule>
  </conditionalFormatting>
  <conditionalFormatting sqref="J282">
    <cfRule type="cellIs" dxfId="266" priority="358" operator="between">
      <formula>0.8</formula>
      <formula>8.5</formula>
    </cfRule>
  </conditionalFormatting>
  <conditionalFormatting sqref="J282">
    <cfRule type="cellIs" dxfId="265" priority="359" operator="between">
      <formula>0.7</formula>
      <formula>"79;99%"</formula>
    </cfRule>
  </conditionalFormatting>
  <conditionalFormatting sqref="J282">
    <cfRule type="cellIs" dxfId="264" priority="360" operator="between">
      <formula>0%</formula>
      <formula>69.99%</formula>
    </cfRule>
  </conditionalFormatting>
  <conditionalFormatting sqref="P282">
    <cfRule type="cellIs" dxfId="263" priority="361" operator="between">
      <formula>0.8</formula>
      <formula>8.5</formula>
    </cfRule>
  </conditionalFormatting>
  <conditionalFormatting sqref="P282">
    <cfRule type="cellIs" dxfId="262" priority="362" operator="between">
      <formula>0.7</formula>
      <formula>"79;99%"</formula>
    </cfRule>
  </conditionalFormatting>
  <conditionalFormatting sqref="P282">
    <cfRule type="cellIs" dxfId="261" priority="363" operator="between">
      <formula>0%</formula>
      <formula>69.99%</formula>
    </cfRule>
  </conditionalFormatting>
  <conditionalFormatting sqref="J285">
    <cfRule type="cellIs" dxfId="260" priority="364" operator="between">
      <formula>0.8</formula>
      <formula>8.5</formula>
    </cfRule>
  </conditionalFormatting>
  <conditionalFormatting sqref="J285">
    <cfRule type="cellIs" dxfId="259" priority="365" operator="between">
      <formula>0.7</formula>
      <formula>"79;99%"</formula>
    </cfRule>
  </conditionalFormatting>
  <conditionalFormatting sqref="J285">
    <cfRule type="cellIs" dxfId="258" priority="366" operator="between">
      <formula>0%</formula>
      <formula>69.99%</formula>
    </cfRule>
  </conditionalFormatting>
  <conditionalFormatting sqref="P285">
    <cfRule type="cellIs" dxfId="257" priority="367" operator="between">
      <formula>0.8</formula>
      <formula>8.5</formula>
    </cfRule>
  </conditionalFormatting>
  <conditionalFormatting sqref="P285">
    <cfRule type="cellIs" dxfId="256" priority="368" operator="between">
      <formula>0.7</formula>
      <formula>"79;99%"</formula>
    </cfRule>
  </conditionalFormatting>
  <conditionalFormatting sqref="P285">
    <cfRule type="cellIs" dxfId="255" priority="369" operator="between">
      <formula>0%</formula>
      <formula>69.99%</formula>
    </cfRule>
  </conditionalFormatting>
  <conditionalFormatting sqref="J313">
    <cfRule type="cellIs" dxfId="254" priority="370" operator="between">
      <formula>0.8</formula>
      <formula>8.5</formula>
    </cfRule>
  </conditionalFormatting>
  <conditionalFormatting sqref="J313">
    <cfRule type="cellIs" dxfId="253" priority="371" operator="between">
      <formula>0.7</formula>
      <formula>"79;99%"</formula>
    </cfRule>
  </conditionalFormatting>
  <conditionalFormatting sqref="J313">
    <cfRule type="cellIs" dxfId="252" priority="372" operator="between">
      <formula>0%</formula>
      <formula>69.99%</formula>
    </cfRule>
  </conditionalFormatting>
  <conditionalFormatting sqref="K316:P316">
    <cfRule type="cellIs" dxfId="251" priority="373" operator="between">
      <formula>0.8</formula>
      <formula>8.5</formula>
    </cfRule>
  </conditionalFormatting>
  <conditionalFormatting sqref="K316:P316">
    <cfRule type="cellIs" dxfId="250" priority="374" operator="between">
      <formula>0.7</formula>
      <formula>"79;99%"</formula>
    </cfRule>
  </conditionalFormatting>
  <conditionalFormatting sqref="K316:P316">
    <cfRule type="cellIs" dxfId="249" priority="375" operator="between">
      <formula>0%</formula>
      <formula>69.99%</formula>
    </cfRule>
  </conditionalFormatting>
  <conditionalFormatting sqref="K313:P313">
    <cfRule type="cellIs" dxfId="248" priority="376" operator="between">
      <formula>0.8</formula>
      <formula>8.5</formula>
    </cfRule>
  </conditionalFormatting>
  <conditionalFormatting sqref="K313:P313">
    <cfRule type="cellIs" dxfId="247" priority="377" operator="between">
      <formula>0.7</formula>
      <formula>"79;99%"</formula>
    </cfRule>
  </conditionalFormatting>
  <conditionalFormatting sqref="K313:P313">
    <cfRule type="cellIs" dxfId="246" priority="378" operator="between">
      <formula>0%</formula>
      <formula>69.99%</formula>
    </cfRule>
  </conditionalFormatting>
  <conditionalFormatting sqref="J316">
    <cfRule type="cellIs" dxfId="245" priority="379" operator="between">
      <formula>0.8</formula>
      <formula>8.5</formula>
    </cfRule>
  </conditionalFormatting>
  <conditionalFormatting sqref="J316">
    <cfRule type="cellIs" dxfId="244" priority="380" operator="between">
      <formula>0.7</formula>
      <formula>"79;99%"</formula>
    </cfRule>
  </conditionalFormatting>
  <conditionalFormatting sqref="J316">
    <cfRule type="cellIs" dxfId="243" priority="381" operator="between">
      <formula>0%</formula>
      <formula>69.99%</formula>
    </cfRule>
  </conditionalFormatting>
  <conditionalFormatting sqref="J297">
    <cfRule type="cellIs" dxfId="242" priority="382" operator="between">
      <formula>0.8</formula>
      <formula>8.5</formula>
    </cfRule>
  </conditionalFormatting>
  <conditionalFormatting sqref="J297">
    <cfRule type="cellIs" dxfId="241" priority="383" operator="between">
      <formula>0.7</formula>
      <formula>"79;99%"</formula>
    </cfRule>
  </conditionalFormatting>
  <conditionalFormatting sqref="J297">
    <cfRule type="cellIs" dxfId="240" priority="384" operator="between">
      <formula>0%</formula>
      <formula>69.99%</formula>
    </cfRule>
  </conditionalFormatting>
  <conditionalFormatting sqref="P297">
    <cfRule type="cellIs" dxfId="239" priority="385" operator="between">
      <formula>0.8</formula>
      <formula>8.5</formula>
    </cfRule>
  </conditionalFormatting>
  <conditionalFormatting sqref="P297">
    <cfRule type="cellIs" dxfId="238" priority="386" operator="between">
      <formula>0.7</formula>
      <formula>"79;99%"</formula>
    </cfRule>
  </conditionalFormatting>
  <conditionalFormatting sqref="P297">
    <cfRule type="cellIs" dxfId="237" priority="387" operator="between">
      <formula>0%</formula>
      <formula>69.99%</formula>
    </cfRule>
  </conditionalFormatting>
  <conditionalFormatting sqref="N310:P310">
    <cfRule type="cellIs" dxfId="236" priority="388" operator="between">
      <formula>0.8</formula>
      <formula>8.5</formula>
    </cfRule>
  </conditionalFormatting>
  <conditionalFormatting sqref="N310:P310">
    <cfRule type="cellIs" dxfId="235" priority="389" operator="between">
      <formula>0.7</formula>
      <formula>"79;99%"</formula>
    </cfRule>
  </conditionalFormatting>
  <conditionalFormatting sqref="N310:P310">
    <cfRule type="cellIs" dxfId="234" priority="390" operator="between">
      <formula>0%</formula>
      <formula>69.99%</formula>
    </cfRule>
  </conditionalFormatting>
  <conditionalFormatting sqref="K310:M310">
    <cfRule type="cellIs" dxfId="233" priority="391" operator="between">
      <formula>0.8</formula>
      <formula>8.5</formula>
    </cfRule>
  </conditionalFormatting>
  <conditionalFormatting sqref="K310:M310">
    <cfRule type="cellIs" dxfId="232" priority="392" operator="between">
      <formula>0.7</formula>
      <formula>"79;99%"</formula>
    </cfRule>
  </conditionalFormatting>
  <conditionalFormatting sqref="K310:M310">
    <cfRule type="cellIs" dxfId="231" priority="393" operator="between">
      <formula>0%</formula>
      <formula>69.99%</formula>
    </cfRule>
  </conditionalFormatting>
  <conditionalFormatting sqref="J310">
    <cfRule type="cellIs" dxfId="230" priority="394" operator="between">
      <formula>0.8</formula>
      <formula>8.5</formula>
    </cfRule>
  </conditionalFormatting>
  <conditionalFormatting sqref="J310">
    <cfRule type="cellIs" dxfId="229" priority="395" operator="between">
      <formula>0.7</formula>
      <formula>"79;99%"</formula>
    </cfRule>
  </conditionalFormatting>
  <conditionalFormatting sqref="J310">
    <cfRule type="cellIs" dxfId="228" priority="396" operator="between">
      <formula>0%</formula>
      <formula>69.99%</formula>
    </cfRule>
  </conditionalFormatting>
  <conditionalFormatting sqref="K323:P323 K344:P344">
    <cfRule type="cellIs" dxfId="227" priority="397" operator="between">
      <formula>0.8</formula>
      <formula>8.5</formula>
    </cfRule>
  </conditionalFormatting>
  <conditionalFormatting sqref="K323:P323 K344:P344">
    <cfRule type="cellIs" dxfId="226" priority="398" operator="between">
      <formula>0.7</formula>
      <formula>"79;99%"</formula>
    </cfRule>
  </conditionalFormatting>
  <conditionalFormatting sqref="K323:P323 K344:P344">
    <cfRule type="cellIs" dxfId="225" priority="399" operator="between">
      <formula>0%</formula>
      <formula>69.99%</formula>
    </cfRule>
  </conditionalFormatting>
  <conditionalFormatting sqref="J320 J335 J338 J341">
    <cfRule type="cellIs" dxfId="224" priority="400" operator="between">
      <formula>0.8</formula>
      <formula>8.5</formula>
    </cfRule>
  </conditionalFormatting>
  <conditionalFormatting sqref="J320 J335 J338 J341">
    <cfRule type="cellIs" dxfId="223" priority="401" operator="between">
      <formula>0.7</formula>
      <formula>"79;99%"</formula>
    </cfRule>
  </conditionalFormatting>
  <conditionalFormatting sqref="J320 J335 J338 J341">
    <cfRule type="cellIs" dxfId="222" priority="402" operator="between">
      <formula>0%</formula>
      <formula>69.99%</formula>
    </cfRule>
  </conditionalFormatting>
  <conditionalFormatting sqref="N320:P320 N335:P335 N338:P338 N341:P341">
    <cfRule type="cellIs" dxfId="221" priority="403" operator="between">
      <formula>0.8</formula>
      <formula>8.5</formula>
    </cfRule>
  </conditionalFormatting>
  <conditionalFormatting sqref="N320:P320 N335:P335 N338:P338 N341:P341">
    <cfRule type="cellIs" dxfId="220" priority="404" operator="between">
      <formula>0.7</formula>
      <formula>"79;99%"</formula>
    </cfRule>
  </conditionalFormatting>
  <conditionalFormatting sqref="N320:P320 N335:P335 N338:P338 N341:P341">
    <cfRule type="cellIs" dxfId="219" priority="405" operator="between">
      <formula>0%</formula>
      <formula>69.99%</formula>
    </cfRule>
  </conditionalFormatting>
  <conditionalFormatting sqref="K320:M320 K335:M335 K338:M338 K341:M341">
    <cfRule type="cellIs" dxfId="218" priority="406" operator="between">
      <formula>0.8</formula>
      <formula>8.5</formula>
    </cfRule>
  </conditionalFormatting>
  <conditionalFormatting sqref="K320:M320 K335:M335 K338:M338 K341:M341">
    <cfRule type="cellIs" dxfId="217" priority="407" operator="between">
      <formula>0.7</formula>
      <formula>"79;99%"</formula>
    </cfRule>
  </conditionalFormatting>
  <conditionalFormatting sqref="K320:M320 K335:M335 K338:M338 K341:M341">
    <cfRule type="cellIs" dxfId="216" priority="408" operator="between">
      <formula>0%</formula>
      <formula>69.99%</formula>
    </cfRule>
  </conditionalFormatting>
  <conditionalFormatting sqref="J323 J344">
    <cfRule type="cellIs" dxfId="215" priority="409" operator="between">
      <formula>0.8</formula>
      <formula>8.5</formula>
    </cfRule>
  </conditionalFormatting>
  <conditionalFormatting sqref="J323 J344">
    <cfRule type="cellIs" dxfId="214" priority="410" operator="between">
      <formula>0.7</formula>
      <formula>"79;99%"</formula>
    </cfRule>
  </conditionalFormatting>
  <conditionalFormatting sqref="J323 J344">
    <cfRule type="cellIs" dxfId="213" priority="411" operator="between">
      <formula>0%</formula>
      <formula>69.99%</formula>
    </cfRule>
  </conditionalFormatting>
  <conditionalFormatting sqref="K331:P331">
    <cfRule type="cellIs" dxfId="212" priority="412" operator="between">
      <formula>0.8</formula>
      <formula>8.5</formula>
    </cfRule>
  </conditionalFormatting>
  <conditionalFormatting sqref="K331:P331">
    <cfRule type="cellIs" dxfId="211" priority="413" operator="between">
      <formula>0.7</formula>
      <formula>"79;99%"</formula>
    </cfRule>
  </conditionalFormatting>
  <conditionalFormatting sqref="K331:P331">
    <cfRule type="cellIs" dxfId="210" priority="414" operator="between">
      <formula>0%</formula>
      <formula>69.99%</formula>
    </cfRule>
  </conditionalFormatting>
  <conditionalFormatting sqref="J331">
    <cfRule type="cellIs" dxfId="209" priority="415" operator="between">
      <formula>0.8</formula>
      <formula>8.5</formula>
    </cfRule>
  </conditionalFormatting>
  <conditionalFormatting sqref="J331">
    <cfRule type="cellIs" dxfId="208" priority="416" operator="between">
      <formula>0.7</formula>
      <formula>"79;99%"</formula>
    </cfRule>
  </conditionalFormatting>
  <conditionalFormatting sqref="J331">
    <cfRule type="cellIs" dxfId="207" priority="417" operator="between">
      <formula>0%</formula>
      <formula>69.99%</formula>
    </cfRule>
  </conditionalFormatting>
  <conditionalFormatting sqref="J327">
    <cfRule type="cellIs" dxfId="206" priority="418" operator="between">
      <formula>0.8</formula>
      <formula>8.5</formula>
    </cfRule>
  </conditionalFormatting>
  <conditionalFormatting sqref="J327">
    <cfRule type="cellIs" dxfId="205" priority="419" operator="between">
      <formula>0.7</formula>
      <formula>"79;99%"</formula>
    </cfRule>
  </conditionalFormatting>
  <conditionalFormatting sqref="J327">
    <cfRule type="cellIs" dxfId="204" priority="420" operator="between">
      <formula>0%</formula>
      <formula>69.99%</formula>
    </cfRule>
  </conditionalFormatting>
  <conditionalFormatting sqref="N327:P327">
    <cfRule type="cellIs" dxfId="203" priority="421" operator="between">
      <formula>0.8</formula>
      <formula>8.5</formula>
    </cfRule>
  </conditionalFormatting>
  <conditionalFormatting sqref="N327:P327">
    <cfRule type="cellIs" dxfId="202" priority="422" operator="between">
      <formula>0.7</formula>
      <formula>"79;99%"</formula>
    </cfRule>
  </conditionalFormatting>
  <conditionalFormatting sqref="N327:P327">
    <cfRule type="cellIs" dxfId="201" priority="423" operator="between">
      <formula>0%</formula>
      <formula>69.99%</formula>
    </cfRule>
  </conditionalFormatting>
  <conditionalFormatting sqref="K327:M327">
    <cfRule type="cellIs" dxfId="200" priority="424" operator="between">
      <formula>0.8</formula>
      <formula>8.5</formula>
    </cfRule>
  </conditionalFormatting>
  <conditionalFormatting sqref="K327:M327">
    <cfRule type="cellIs" dxfId="199" priority="425" operator="between">
      <formula>0.7</formula>
      <formula>"79;99%"</formula>
    </cfRule>
  </conditionalFormatting>
  <conditionalFormatting sqref="K327:M327">
    <cfRule type="cellIs" dxfId="198" priority="426" operator="between">
      <formula>0%</formula>
      <formula>69.99%</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1073"/>
  <sheetViews>
    <sheetView workbookViewId="0">
      <selection sqref="A1:S1"/>
    </sheetView>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6" width="10.85546875" customWidth="1"/>
    <col min="17" max="17" width="9.85546875" customWidth="1"/>
    <col min="18" max="18" width="11.42578125" customWidth="1"/>
    <col min="19" max="20" width="13.42578125" customWidth="1"/>
    <col min="21" max="21" width="10.7109375" customWidth="1"/>
  </cols>
  <sheetData>
    <row r="1" spans="1:21" ht="21">
      <c r="A1" s="1059" t="s">
        <v>50</v>
      </c>
      <c r="B1" s="1020"/>
      <c r="C1" s="1020"/>
      <c r="D1" s="1020"/>
      <c r="E1" s="1020"/>
      <c r="F1" s="1020"/>
      <c r="G1" s="1020"/>
      <c r="H1" s="1020"/>
      <c r="I1" s="1020"/>
      <c r="J1" s="1020"/>
      <c r="K1" s="1020"/>
      <c r="L1" s="1020"/>
      <c r="M1" s="1020"/>
      <c r="N1" s="1020"/>
      <c r="O1" s="1020"/>
      <c r="P1" s="1020"/>
      <c r="Q1" s="1020"/>
      <c r="R1" s="1020"/>
      <c r="S1" s="1020"/>
      <c r="U1" s="1"/>
    </row>
    <row r="2" spans="1:21" ht="15.75">
      <c r="A2" s="1060" t="s">
        <v>51</v>
      </c>
      <c r="B2" s="1016"/>
      <c r="C2" s="1016"/>
      <c r="D2" s="1016"/>
      <c r="E2" s="1016"/>
      <c r="F2" s="1016"/>
      <c r="G2" s="1016"/>
      <c r="H2" s="1016"/>
      <c r="I2" s="1016"/>
      <c r="J2" s="1016"/>
      <c r="K2" s="1016"/>
      <c r="L2" s="1016"/>
      <c r="M2" s="1016"/>
      <c r="N2" s="1016"/>
      <c r="O2" s="1016"/>
      <c r="P2" s="1016"/>
      <c r="Q2" s="1016"/>
      <c r="R2" s="1016"/>
      <c r="S2" s="1016"/>
      <c r="U2" s="1"/>
    </row>
    <row r="3" spans="1:21" ht="15.75">
      <c r="A3" s="1061">
        <v>43707</v>
      </c>
      <c r="B3" s="1010"/>
      <c r="C3" s="1010"/>
      <c r="D3" s="1010"/>
      <c r="E3" s="1010"/>
      <c r="F3" s="1010"/>
      <c r="G3" s="1010"/>
      <c r="H3" s="1010"/>
      <c r="I3" s="1010"/>
      <c r="J3" s="1010"/>
      <c r="K3" s="1010"/>
      <c r="L3" s="1010"/>
      <c r="M3" s="1010"/>
      <c r="N3" s="1010"/>
      <c r="O3" s="1010"/>
      <c r="P3" s="1010"/>
      <c r="Q3" s="1010"/>
      <c r="R3" s="1010"/>
      <c r="S3" s="1010"/>
      <c r="U3" s="1"/>
    </row>
    <row r="4" spans="1:21" ht="24.75" customHeight="1">
      <c r="A4" s="35" t="s">
        <v>1</v>
      </c>
      <c r="B4" s="36" t="s">
        <v>52</v>
      </c>
      <c r="C4" s="35" t="s">
        <v>43</v>
      </c>
      <c r="D4" s="35" t="s">
        <v>2</v>
      </c>
      <c r="E4" s="35" t="s">
        <v>3</v>
      </c>
      <c r="F4" s="35" t="s">
        <v>4</v>
      </c>
      <c r="G4" s="35" t="s">
        <v>5</v>
      </c>
      <c r="H4" s="37" t="s">
        <v>6</v>
      </c>
      <c r="I4" s="35" t="s">
        <v>53</v>
      </c>
      <c r="J4" s="35" t="s">
        <v>60</v>
      </c>
      <c r="K4" s="35" t="s">
        <v>61</v>
      </c>
      <c r="L4" s="35" t="s">
        <v>62</v>
      </c>
      <c r="M4" s="35" t="s">
        <v>63</v>
      </c>
      <c r="N4" s="35" t="s">
        <v>64</v>
      </c>
      <c r="O4" s="35" t="s">
        <v>65</v>
      </c>
      <c r="P4" s="35" t="s">
        <v>66</v>
      </c>
      <c r="Q4" s="38" t="s">
        <v>52</v>
      </c>
      <c r="R4" s="39" t="s">
        <v>44</v>
      </c>
      <c r="S4" s="40" t="s">
        <v>45</v>
      </c>
      <c r="T4" s="41" t="s">
        <v>67</v>
      </c>
      <c r="U4" s="1"/>
    </row>
    <row r="5" spans="1:21">
      <c r="A5" s="1062" t="str">
        <f>Geod!D4</f>
        <v>GESTIÓN GEODÉSICA</v>
      </c>
      <c r="B5" s="1063">
        <f>Geod!W4</f>
        <v>5.8599999999999999E-2</v>
      </c>
      <c r="C5" s="1046">
        <v>1</v>
      </c>
      <c r="D5" s="1046" t="str">
        <f>Geod!A12</f>
        <v>Servicios de Información Geodésica generada</v>
      </c>
      <c r="E5" s="1046" t="str">
        <f>Geod!D12</f>
        <v>Unidad</v>
      </c>
      <c r="F5" s="1046">
        <f>Geod!E12</f>
        <v>13394</v>
      </c>
      <c r="G5" s="1046" t="str">
        <f>Geod!F12</f>
        <v>Cantidad de datos geodésicos generados</v>
      </c>
      <c r="H5" s="1046" t="str">
        <f>Geod!G12</f>
        <v>Producto</v>
      </c>
      <c r="I5" s="42" t="s">
        <v>68</v>
      </c>
      <c r="J5" s="44">
        <f>Geod!O12</f>
        <v>1286</v>
      </c>
      <c r="K5" s="44">
        <f>Geod!P12</f>
        <v>1391</v>
      </c>
      <c r="L5" s="44">
        <f>Geod!Q12</f>
        <v>1596</v>
      </c>
      <c r="M5" s="44">
        <f>Geod!R12</f>
        <v>1736</v>
      </c>
      <c r="N5" s="44">
        <f>Geod!S12</f>
        <v>1876</v>
      </c>
      <c r="O5" s="44">
        <f>Geod!T12</f>
        <v>1870</v>
      </c>
      <c r="P5" s="45">
        <f t="shared" ref="P5:P6" si="0">SUM(J5:O5)</f>
        <v>9755</v>
      </c>
      <c r="Q5" s="1051">
        <f>Geod!V12</f>
        <v>0.2</v>
      </c>
      <c r="R5" s="1052">
        <f>IF(OR(P6=0,Q5=0),0,(P6/P5*Q5))</f>
        <v>0.21070220399794978</v>
      </c>
      <c r="S5" s="1054">
        <f>R5+R8+R11+R14+R17</f>
        <v>1.0107022039979499</v>
      </c>
      <c r="T5" s="1055">
        <f>S5*B5</f>
        <v>5.9227149154279859E-2</v>
      </c>
      <c r="U5" s="1"/>
    </row>
    <row r="6" spans="1:21">
      <c r="A6" s="1018"/>
      <c r="B6" s="1018"/>
      <c r="C6" s="1018"/>
      <c r="D6" s="1018"/>
      <c r="E6" s="1018"/>
      <c r="F6" s="1018"/>
      <c r="G6" s="1018"/>
      <c r="H6" s="1018"/>
      <c r="I6" s="46" t="s">
        <v>69</v>
      </c>
      <c r="J6" s="48">
        <f>Geod!O13</f>
        <v>1086</v>
      </c>
      <c r="K6" s="48">
        <f>Geod!P13</f>
        <v>1277</v>
      </c>
      <c r="L6" s="48">
        <f>Geod!Q13</f>
        <v>1555</v>
      </c>
      <c r="M6" s="48">
        <f>Geod!R13</f>
        <v>2139</v>
      </c>
      <c r="N6" s="48">
        <f>Geod!S13</f>
        <v>2252</v>
      </c>
      <c r="O6" s="48">
        <f>Geod!T13</f>
        <v>1968</v>
      </c>
      <c r="P6" s="50">
        <f t="shared" si="0"/>
        <v>10277</v>
      </c>
      <c r="Q6" s="1008"/>
      <c r="R6" s="1008"/>
      <c r="S6" s="1018"/>
      <c r="T6" s="1018"/>
      <c r="U6" s="1"/>
    </row>
    <row r="7" spans="1:21">
      <c r="A7" s="1018"/>
      <c r="B7" s="1018"/>
      <c r="C7" s="1008"/>
      <c r="D7" s="1008"/>
      <c r="E7" s="1008"/>
      <c r="F7" s="1008"/>
      <c r="G7" s="1008"/>
      <c r="H7" s="1008"/>
      <c r="I7" s="51" t="s">
        <v>10</v>
      </c>
      <c r="J7" s="52">
        <f t="shared" ref="J7:P7" si="1">IF(OR(J5=0,J6=0),0,J6/J5)</f>
        <v>0.84447900466562986</v>
      </c>
      <c r="K7" s="52">
        <f t="shared" si="1"/>
        <v>0.91804457225017977</v>
      </c>
      <c r="L7" s="52">
        <f t="shared" si="1"/>
        <v>0.97431077694235591</v>
      </c>
      <c r="M7" s="52">
        <f t="shared" si="1"/>
        <v>1.2321428571428572</v>
      </c>
      <c r="N7" s="52">
        <f t="shared" si="1"/>
        <v>1.2004264392324093</v>
      </c>
      <c r="O7" s="52">
        <f t="shared" si="1"/>
        <v>1.0524064171122995</v>
      </c>
      <c r="P7" s="52">
        <f t="shared" si="1"/>
        <v>1.0535110199897488</v>
      </c>
      <c r="Q7" s="51"/>
      <c r="R7" s="51"/>
      <c r="S7" s="1018"/>
      <c r="T7" s="1018"/>
      <c r="U7" s="1"/>
    </row>
    <row r="8" spans="1:21">
      <c r="A8" s="1018"/>
      <c r="B8" s="1018"/>
      <c r="C8" s="1046">
        <v>2</v>
      </c>
      <c r="D8" s="1046" t="str">
        <f>Geod!A26</f>
        <v>Estaciones geodesicas reactivadas</v>
      </c>
      <c r="E8" s="1046" t="str">
        <f>Geod!D26</f>
        <v>Unidad</v>
      </c>
      <c r="F8" s="1046">
        <f>Geod!E26</f>
        <v>25</v>
      </c>
      <c r="G8" s="1046" t="str">
        <f>Geod!F26</f>
        <v>Cantidad de estaciones geodésicas reactivadas</v>
      </c>
      <c r="H8" s="1046" t="str">
        <f>Geod!G26</f>
        <v>Producto</v>
      </c>
      <c r="I8" s="42" t="s">
        <v>68</v>
      </c>
      <c r="J8" s="53">
        <f>Geod!O26</f>
        <v>0</v>
      </c>
      <c r="K8" s="53">
        <f>Geod!P26</f>
        <v>4</v>
      </c>
      <c r="L8" s="53">
        <f>Geod!Q26</f>
        <v>4</v>
      </c>
      <c r="M8" s="53">
        <f>Geod!R26</f>
        <v>4</v>
      </c>
      <c r="N8" s="53">
        <f>Geod!S26</f>
        <v>3</v>
      </c>
      <c r="O8" s="53">
        <f>Geod!T26</f>
        <v>0</v>
      </c>
      <c r="P8" s="54">
        <f t="shared" ref="P8:P9" si="2">SUM(J8:O8)</f>
        <v>15</v>
      </c>
      <c r="Q8" s="1051">
        <f>Geod!V26</f>
        <v>0.2</v>
      </c>
      <c r="R8" s="1052">
        <f>IF(OR(P9=0,Q8=0),0,(P9/P8*Q8))</f>
        <v>0.2</v>
      </c>
      <c r="S8" s="1018"/>
      <c r="T8" s="1018"/>
      <c r="U8" s="1"/>
    </row>
    <row r="9" spans="1:21">
      <c r="A9" s="1018"/>
      <c r="B9" s="1018"/>
      <c r="C9" s="1018"/>
      <c r="D9" s="1018"/>
      <c r="E9" s="1018"/>
      <c r="F9" s="1018"/>
      <c r="G9" s="1018"/>
      <c r="H9" s="1018"/>
      <c r="I9" s="46" t="s">
        <v>69</v>
      </c>
      <c r="J9" s="55">
        <f>Geod!O27</f>
        <v>2</v>
      </c>
      <c r="K9" s="55">
        <f>Geod!P27</f>
        <v>1</v>
      </c>
      <c r="L9" s="55">
        <f>Geod!Q27</f>
        <v>4</v>
      </c>
      <c r="M9" s="55">
        <f>Geod!R27</f>
        <v>4</v>
      </c>
      <c r="N9" s="55">
        <f>Geod!S27</f>
        <v>4</v>
      </c>
      <c r="O9" s="55">
        <f>Geod!T27</f>
        <v>0</v>
      </c>
      <c r="P9" s="56">
        <f t="shared" si="2"/>
        <v>15</v>
      </c>
      <c r="Q9" s="1008"/>
      <c r="R9" s="1008"/>
      <c r="S9" s="1018"/>
      <c r="T9" s="1018"/>
      <c r="U9" s="1"/>
    </row>
    <row r="10" spans="1:21">
      <c r="A10" s="1018"/>
      <c r="B10" s="1018"/>
      <c r="C10" s="1008"/>
      <c r="D10" s="1008"/>
      <c r="E10" s="1008"/>
      <c r="F10" s="1008"/>
      <c r="G10" s="1008"/>
      <c r="H10" s="1008"/>
      <c r="I10" s="51" t="s">
        <v>10</v>
      </c>
      <c r="J10" s="52">
        <f t="shared" ref="J10:P10" si="3">IF(OR(J8=0,J9=0),0,J9/J8)</f>
        <v>0</v>
      </c>
      <c r="K10" s="52">
        <f t="shared" si="3"/>
        <v>0.25</v>
      </c>
      <c r="L10" s="52">
        <f t="shared" si="3"/>
        <v>1</v>
      </c>
      <c r="M10" s="52">
        <f t="shared" si="3"/>
        <v>1</v>
      </c>
      <c r="N10" s="52">
        <f t="shared" si="3"/>
        <v>1.3333333333333333</v>
      </c>
      <c r="O10" s="52">
        <f t="shared" si="3"/>
        <v>0</v>
      </c>
      <c r="P10" s="52">
        <f t="shared" si="3"/>
        <v>1</v>
      </c>
      <c r="Q10" s="51"/>
      <c r="R10" s="51"/>
      <c r="S10" s="1018"/>
      <c r="T10" s="1018"/>
      <c r="U10" s="1"/>
    </row>
    <row r="11" spans="1:21" ht="24" customHeight="1">
      <c r="A11" s="1018"/>
      <c r="B11" s="1018"/>
      <c r="C11" s="1046">
        <v>3</v>
      </c>
      <c r="D11" s="1046" t="str">
        <f>Geod!A36</f>
        <v>Documentos técnicos de investigación e innovación geodésica</v>
      </c>
      <c r="E11" s="1046" t="str">
        <f>Geod!D36</f>
        <v>Porcentaje</v>
      </c>
      <c r="F11" s="1050">
        <f>Geod!E36</f>
        <v>100</v>
      </c>
      <c r="G11" s="1046" t="str">
        <f>Geod!F36</f>
        <v>Porcentaje de avance en la elaboración de cuatro documentos técnicos de investigación e innovación geodésica</v>
      </c>
      <c r="H11" s="1046" t="str">
        <f>Geod!G36</f>
        <v>Producto</v>
      </c>
      <c r="I11" s="42" t="s">
        <v>68</v>
      </c>
      <c r="J11" s="43">
        <f>Geod!O36</f>
        <v>0.14749999999999999</v>
      </c>
      <c r="K11" s="43">
        <f>Geod!P36</f>
        <v>0.16</v>
      </c>
      <c r="L11" s="43">
        <f>Geod!Q36</f>
        <v>0.16750000000000001</v>
      </c>
      <c r="M11" s="43">
        <f>Geod!R36</f>
        <v>0.16750000000000001</v>
      </c>
      <c r="N11" s="43">
        <f>Geod!S36</f>
        <v>0.16950000000000001</v>
      </c>
      <c r="O11" s="43">
        <f>Geod!T36</f>
        <v>7.2499999999999995E-2</v>
      </c>
      <c r="P11" s="57">
        <f t="shared" ref="P11:P12" si="4">SUM(J11:O11)</f>
        <v>0.88449999999999995</v>
      </c>
      <c r="Q11" s="1051">
        <f>Geod!V36</f>
        <v>0.2</v>
      </c>
      <c r="R11" s="1052">
        <f>IF(OR(P12=0,Q11=0),0,(P12/P11*Q11))</f>
        <v>0.20000000000000007</v>
      </c>
      <c r="S11" s="1018"/>
      <c r="T11" s="1018"/>
      <c r="U11" s="1"/>
    </row>
    <row r="12" spans="1:21" ht="24" customHeight="1">
      <c r="A12" s="1018"/>
      <c r="B12" s="1018"/>
      <c r="C12" s="1018"/>
      <c r="D12" s="1018"/>
      <c r="E12" s="1018"/>
      <c r="F12" s="1018"/>
      <c r="G12" s="1018"/>
      <c r="H12" s="1018"/>
      <c r="I12" s="46" t="s">
        <v>69</v>
      </c>
      <c r="J12" s="47">
        <f>Geod!O37</f>
        <v>0.14749999999999999</v>
      </c>
      <c r="K12" s="47">
        <f>Geod!P37</f>
        <v>0.18</v>
      </c>
      <c r="L12" s="47">
        <f>Geod!Q37</f>
        <v>0.16750000000000001</v>
      </c>
      <c r="M12" s="47">
        <f>Geod!R37</f>
        <v>0.182</v>
      </c>
      <c r="N12" s="47">
        <f>Geod!S37</f>
        <v>0.19500000000000001</v>
      </c>
      <c r="O12" s="47">
        <f>Geod!T37</f>
        <v>1.2500000000000001E-2</v>
      </c>
      <c r="P12" s="58">
        <f t="shared" si="4"/>
        <v>0.88450000000000006</v>
      </c>
      <c r="Q12" s="1008"/>
      <c r="R12" s="1008"/>
      <c r="S12" s="1018"/>
      <c r="T12" s="1018"/>
      <c r="U12" s="1"/>
    </row>
    <row r="13" spans="1:21">
      <c r="A13" s="1018"/>
      <c r="B13" s="1018"/>
      <c r="C13" s="1008"/>
      <c r="D13" s="1008"/>
      <c r="E13" s="1008"/>
      <c r="F13" s="1008"/>
      <c r="G13" s="1008"/>
      <c r="H13" s="1008"/>
      <c r="I13" s="51" t="s">
        <v>10</v>
      </c>
      <c r="J13" s="52">
        <f t="shared" ref="J13:P13" si="5">IF(OR(J11=0,J12=0),0,J12/J11)</f>
        <v>1</v>
      </c>
      <c r="K13" s="52">
        <f t="shared" si="5"/>
        <v>1.125</v>
      </c>
      <c r="L13" s="52">
        <f t="shared" si="5"/>
        <v>1</v>
      </c>
      <c r="M13" s="52">
        <f t="shared" si="5"/>
        <v>1.0865671641791044</v>
      </c>
      <c r="N13" s="52">
        <f t="shared" si="5"/>
        <v>1.1504424778761062</v>
      </c>
      <c r="O13" s="52">
        <f t="shared" si="5"/>
        <v>0.17241379310344829</v>
      </c>
      <c r="P13" s="52">
        <f t="shared" si="5"/>
        <v>1.0000000000000002</v>
      </c>
      <c r="Q13" s="51"/>
      <c r="R13" s="51"/>
      <c r="S13" s="1018"/>
      <c r="T13" s="1018"/>
      <c r="U13" s="1"/>
    </row>
    <row r="14" spans="1:21" ht="24" customHeight="1">
      <c r="A14" s="1018"/>
      <c r="B14" s="1018"/>
      <c r="C14" s="1046">
        <v>4</v>
      </c>
      <c r="D14" s="1046" t="str">
        <f>Geod!A48</f>
        <v>Red geodésica activa MAGNA- ECO articulada con la red geodésica GEORED del Servicio Geológico Colombiano</v>
      </c>
      <c r="E14" s="1046" t="str">
        <f>Geod!D48</f>
        <v>Porcentaje</v>
      </c>
      <c r="F14" s="1046">
        <f>Geod!E48</f>
        <v>20</v>
      </c>
      <c r="G14" s="1046" t="str">
        <f>Geod!F48</f>
        <v>Porcentaje de avance en la articulación de las dos redes geodésicas (MAGNA-ECO y GEORED)</v>
      </c>
      <c r="H14" s="1046" t="str">
        <f>Geod!G48</f>
        <v>Resultado</v>
      </c>
      <c r="I14" s="42" t="s">
        <v>68</v>
      </c>
      <c r="J14" s="43">
        <f>Geod!O48</f>
        <v>2.2499999999999999E-2</v>
      </c>
      <c r="K14" s="43">
        <f>Geod!P48</f>
        <v>2.5000000000000001E-2</v>
      </c>
      <c r="L14" s="43">
        <f>Geod!Q48</f>
        <v>3.7499999999999999E-2</v>
      </c>
      <c r="M14" s="43">
        <f>Geod!R48</f>
        <v>3.15E-2</v>
      </c>
      <c r="N14" s="43">
        <f>Geod!S48</f>
        <v>2.6499999999999999E-2</v>
      </c>
      <c r="O14" s="43">
        <f>Geod!T48</f>
        <v>7.4999999999999997E-3</v>
      </c>
      <c r="P14" s="57">
        <f t="shared" ref="P14:P15" si="6">SUM(J14:O14)</f>
        <v>0.15049999999999999</v>
      </c>
      <c r="Q14" s="1051">
        <f>Geod!V48</f>
        <v>0.2</v>
      </c>
      <c r="R14" s="1052">
        <f>IF(OR(P15=0,Q14=0),0,(P15/P14*Q14))</f>
        <v>0.2</v>
      </c>
      <c r="S14" s="1018"/>
      <c r="T14" s="1018"/>
      <c r="U14" s="1"/>
    </row>
    <row r="15" spans="1:21" ht="24" customHeight="1">
      <c r="A15" s="1018"/>
      <c r="B15" s="1018"/>
      <c r="C15" s="1018"/>
      <c r="D15" s="1018"/>
      <c r="E15" s="1018"/>
      <c r="F15" s="1018"/>
      <c r="G15" s="1018"/>
      <c r="H15" s="1018"/>
      <c r="I15" s="46" t="s">
        <v>69</v>
      </c>
      <c r="J15" s="47">
        <f>Geod!O49</f>
        <v>2.2499999999999999E-2</v>
      </c>
      <c r="K15" s="47">
        <f>Geod!P49</f>
        <v>5.0000000000000001E-3</v>
      </c>
      <c r="L15" s="47">
        <f>Geod!Q49</f>
        <v>8.9999999999999993E-3</v>
      </c>
      <c r="M15" s="47">
        <f>Geod!R49</f>
        <v>1.6500000000000001E-2</v>
      </c>
      <c r="N15" s="47">
        <f>Geod!S49</f>
        <v>3.7499999999999999E-2</v>
      </c>
      <c r="O15" s="47">
        <f>Geod!T49</f>
        <v>0.06</v>
      </c>
      <c r="P15" s="58">
        <f t="shared" si="6"/>
        <v>0.15049999999999999</v>
      </c>
      <c r="Q15" s="1008"/>
      <c r="R15" s="1008"/>
      <c r="S15" s="1018"/>
      <c r="T15" s="1018"/>
      <c r="U15" s="1"/>
    </row>
    <row r="16" spans="1:21">
      <c r="A16" s="1018"/>
      <c r="B16" s="1018"/>
      <c r="C16" s="1008"/>
      <c r="D16" s="1008"/>
      <c r="E16" s="1008"/>
      <c r="F16" s="1008"/>
      <c r="G16" s="1008"/>
      <c r="H16" s="1008"/>
      <c r="I16" s="51" t="s">
        <v>10</v>
      </c>
      <c r="J16" s="52">
        <f t="shared" ref="J16:P16" si="7">IF(OR(J14=0,J15=0),0,J15/J14)</f>
        <v>1</v>
      </c>
      <c r="K16" s="52">
        <f t="shared" si="7"/>
        <v>0.19999999999999998</v>
      </c>
      <c r="L16" s="52">
        <f t="shared" si="7"/>
        <v>0.24</v>
      </c>
      <c r="M16" s="52">
        <f t="shared" si="7"/>
        <v>0.52380952380952384</v>
      </c>
      <c r="N16" s="52">
        <f t="shared" si="7"/>
        <v>1.4150943396226414</v>
      </c>
      <c r="O16" s="52">
        <f t="shared" si="7"/>
        <v>8</v>
      </c>
      <c r="P16" s="52">
        <f t="shared" si="7"/>
        <v>1</v>
      </c>
      <c r="Q16" s="51"/>
      <c r="R16" s="51"/>
      <c r="S16" s="1018"/>
      <c r="T16" s="1018"/>
      <c r="U16" s="1"/>
    </row>
    <row r="17" spans="1:21" ht="19.5" customHeight="1">
      <c r="A17" s="1018"/>
      <c r="B17" s="1018"/>
      <c r="C17" s="1046">
        <v>5</v>
      </c>
      <c r="D17" s="1046" t="str">
        <f>Geod!A66</f>
        <v>Proyecto observatorio geodésico, geomagnético y gravimétrico de la Isla Santuario de Fúquene</v>
      </c>
      <c r="E17" s="1046" t="str">
        <f>Geod!D66</f>
        <v>Porcentaje</v>
      </c>
      <c r="F17" s="1046">
        <f>Geod!E66</f>
        <v>100</v>
      </c>
      <c r="G17" s="1046" t="str">
        <f>Geod!F66</f>
        <v>Porcentaje de avance del proyecto observatorio geodésico, geomagnético y gravimétrico de la Isla Santuario de Fúquene</v>
      </c>
      <c r="H17" s="1046" t="str">
        <f>Geod!G66</f>
        <v>Producto</v>
      </c>
      <c r="I17" s="42" t="s">
        <v>68</v>
      </c>
      <c r="J17" s="43">
        <f>Geod!O66</f>
        <v>0.05</v>
      </c>
      <c r="K17" s="43">
        <f>Geod!P66</f>
        <v>0.05</v>
      </c>
      <c r="L17" s="43">
        <f>Geod!Q66</f>
        <v>0.05</v>
      </c>
      <c r="M17" s="43">
        <f>Geod!R66</f>
        <v>0.05</v>
      </c>
      <c r="N17" s="43">
        <f>Geod!S66</f>
        <v>0.05</v>
      </c>
      <c r="O17" s="43">
        <f>Geod!T66</f>
        <v>0</v>
      </c>
      <c r="P17" s="57">
        <f t="shared" ref="P17:P18" si="8">SUM(J17:O17)</f>
        <v>0.25</v>
      </c>
      <c r="Q17" s="1051">
        <f>Geod!V66</f>
        <v>0.2</v>
      </c>
      <c r="R17" s="1052">
        <f>IF(OR(P18=0,Q17=0),0,(P18/P17*Q17))</f>
        <v>0.2</v>
      </c>
      <c r="S17" s="1018"/>
      <c r="T17" s="1018"/>
      <c r="U17" s="1"/>
    </row>
    <row r="18" spans="1:21" ht="19.5" customHeight="1">
      <c r="A18" s="1018"/>
      <c r="B18" s="1018"/>
      <c r="C18" s="1018"/>
      <c r="D18" s="1018"/>
      <c r="E18" s="1018"/>
      <c r="F18" s="1018"/>
      <c r="G18" s="1018"/>
      <c r="H18" s="1018"/>
      <c r="I18" s="46" t="s">
        <v>69</v>
      </c>
      <c r="J18" s="47">
        <f>Geod!O67</f>
        <v>0.05</v>
      </c>
      <c r="K18" s="47">
        <f>Geod!P67</f>
        <v>0.05</v>
      </c>
      <c r="L18" s="47">
        <f>Geod!Q67</f>
        <v>0.05</v>
      </c>
      <c r="M18" s="47">
        <f>Geod!R67</f>
        <v>0.05</v>
      </c>
      <c r="N18" s="47">
        <f>Geod!S67</f>
        <v>0.05</v>
      </c>
      <c r="O18" s="47">
        <f>Geod!T67</f>
        <v>0</v>
      </c>
      <c r="P18" s="58">
        <f t="shared" si="8"/>
        <v>0.25</v>
      </c>
      <c r="Q18" s="1008"/>
      <c r="R18" s="1008"/>
      <c r="S18" s="1018"/>
      <c r="T18" s="1018"/>
      <c r="U18" s="1"/>
    </row>
    <row r="19" spans="1:21">
      <c r="A19" s="1008"/>
      <c r="B19" s="1008"/>
      <c r="C19" s="1008"/>
      <c r="D19" s="1008"/>
      <c r="E19" s="1008"/>
      <c r="F19" s="1008"/>
      <c r="G19" s="1008"/>
      <c r="H19" s="1008"/>
      <c r="I19" s="51" t="s">
        <v>10</v>
      </c>
      <c r="J19" s="52">
        <f t="shared" ref="J19:P19" si="9">IF(OR(J17=0,J18=0),0,J18/J17)</f>
        <v>1</v>
      </c>
      <c r="K19" s="52">
        <f t="shared" si="9"/>
        <v>1</v>
      </c>
      <c r="L19" s="52">
        <f t="shared" si="9"/>
        <v>1</v>
      </c>
      <c r="M19" s="52">
        <f t="shared" si="9"/>
        <v>1</v>
      </c>
      <c r="N19" s="52">
        <f t="shared" si="9"/>
        <v>1</v>
      </c>
      <c r="O19" s="52">
        <f t="shared" si="9"/>
        <v>0</v>
      </c>
      <c r="P19" s="52">
        <f t="shared" si="9"/>
        <v>1</v>
      </c>
      <c r="Q19" s="51"/>
      <c r="R19" s="51"/>
      <c r="S19" s="1008"/>
      <c r="T19" s="1008"/>
      <c r="U19" s="1"/>
    </row>
    <row r="20" spans="1:21" ht="21" customHeight="1">
      <c r="A20" s="35" t="s">
        <v>1</v>
      </c>
      <c r="B20" s="36" t="s">
        <v>52</v>
      </c>
      <c r="C20" s="35"/>
      <c r="D20" s="35" t="s">
        <v>2</v>
      </c>
      <c r="E20" s="35" t="s">
        <v>3</v>
      </c>
      <c r="F20" s="35" t="s">
        <v>4</v>
      </c>
      <c r="G20" s="35" t="s">
        <v>5</v>
      </c>
      <c r="H20" s="37" t="s">
        <v>6</v>
      </c>
      <c r="I20" s="35" t="s">
        <v>53</v>
      </c>
      <c r="J20" s="35" t="s">
        <v>60</v>
      </c>
      <c r="K20" s="35" t="s">
        <v>61</v>
      </c>
      <c r="L20" s="35" t="s">
        <v>62</v>
      </c>
      <c r="M20" s="35" t="s">
        <v>63</v>
      </c>
      <c r="N20" s="35" t="s">
        <v>64</v>
      </c>
      <c r="O20" s="35" t="s">
        <v>65</v>
      </c>
      <c r="P20" s="35" t="s">
        <v>66</v>
      </c>
      <c r="Q20" s="38" t="s">
        <v>52</v>
      </c>
      <c r="R20" s="39" t="s">
        <v>44</v>
      </c>
      <c r="S20" s="40" t="s">
        <v>45</v>
      </c>
      <c r="T20" s="41" t="s">
        <v>67</v>
      </c>
      <c r="U20" s="1"/>
    </row>
    <row r="21" spans="1:21">
      <c r="A21" s="1062" t="str">
        <f>Cartg!D4</f>
        <v>GESTIÓN CARTOGRÁFICA</v>
      </c>
      <c r="B21" s="1063">
        <f>Cartg!W4</f>
        <v>5.9799999999999999E-2</v>
      </c>
      <c r="C21" s="1046">
        <v>6</v>
      </c>
      <c r="D21" s="1046" t="str">
        <f>Cartg!A12</f>
        <v>Servicio de información del Banco Nacional de Imágenes</v>
      </c>
      <c r="E21" s="1046" t="str">
        <f>Cartg!D12</f>
        <v>Número</v>
      </c>
      <c r="F21" s="1050">
        <f>Cartg!E12</f>
        <v>80000</v>
      </c>
      <c r="G21" s="1046" t="str">
        <f>Cartg!F12</f>
        <v>Imágenes y/o productos cartográficos dispuestos por el BNI</v>
      </c>
      <c r="H21" s="1046" t="str">
        <f>Cartg!G12</f>
        <v>Eficiencia</v>
      </c>
      <c r="I21" s="42" t="s">
        <v>68</v>
      </c>
      <c r="J21" s="59">
        <f>Cartg!O12</f>
        <v>8000</v>
      </c>
      <c r="K21" s="59">
        <f>Cartg!P12</f>
        <v>8000</v>
      </c>
      <c r="L21" s="59">
        <f>Cartg!Q12</f>
        <v>8000</v>
      </c>
      <c r="M21" s="59">
        <f>Cartg!R12</f>
        <v>8000</v>
      </c>
      <c r="N21" s="59">
        <f>Cartg!S12</f>
        <v>8000</v>
      </c>
      <c r="O21" s="59">
        <f>Cartg!T12</f>
        <v>4000</v>
      </c>
      <c r="P21" s="60">
        <f t="shared" ref="P21:P22" si="10">SUM(J21:O21)</f>
        <v>44000</v>
      </c>
      <c r="Q21" s="1051">
        <f>Cartg!V12</f>
        <v>0.1</v>
      </c>
      <c r="R21" s="1052">
        <f>IF(OR(P22=0,Q21=0),0,(P22/P21*Q21))</f>
        <v>0.10914318181818182</v>
      </c>
      <c r="S21" s="1054">
        <f>R21+R24+R27+R30+R33</f>
        <v>1.0106620156551944</v>
      </c>
      <c r="T21" s="1055">
        <f>S21*B21</f>
        <v>6.0437588536180628E-2</v>
      </c>
      <c r="U21" s="1"/>
    </row>
    <row r="22" spans="1:21">
      <c r="A22" s="1018"/>
      <c r="B22" s="1018"/>
      <c r="C22" s="1018"/>
      <c r="D22" s="1018"/>
      <c r="E22" s="1018"/>
      <c r="F22" s="1018"/>
      <c r="G22" s="1018"/>
      <c r="H22" s="1018"/>
      <c r="I22" s="46" t="s">
        <v>69</v>
      </c>
      <c r="J22" s="61">
        <f>Cartg!O13</f>
        <v>10422</v>
      </c>
      <c r="K22" s="61">
        <f>Cartg!P13</f>
        <v>12578</v>
      </c>
      <c r="L22" s="61">
        <f>Cartg!Q13</f>
        <v>13244</v>
      </c>
      <c r="M22" s="61">
        <f>Cartg!R13</f>
        <v>4968</v>
      </c>
      <c r="N22" s="61">
        <f>Cartg!S13</f>
        <v>6409</v>
      </c>
      <c r="O22" s="61">
        <f>Cartg!T13</f>
        <v>402</v>
      </c>
      <c r="P22" s="62">
        <f t="shared" si="10"/>
        <v>48023</v>
      </c>
      <c r="Q22" s="1008"/>
      <c r="R22" s="1008"/>
      <c r="S22" s="1018"/>
      <c r="T22" s="1018"/>
      <c r="U22" s="1"/>
    </row>
    <row r="23" spans="1:21">
      <c r="A23" s="1018"/>
      <c r="B23" s="1018"/>
      <c r="C23" s="1008"/>
      <c r="D23" s="1008"/>
      <c r="E23" s="1008"/>
      <c r="F23" s="1008"/>
      <c r="G23" s="1008"/>
      <c r="H23" s="1008"/>
      <c r="I23" s="51" t="s">
        <v>10</v>
      </c>
      <c r="J23" s="52">
        <f t="shared" ref="J23:P23" si="11">IF(OR(J21=0,J22=0),0,J22/J21)</f>
        <v>1.3027500000000001</v>
      </c>
      <c r="K23" s="52">
        <f t="shared" si="11"/>
        <v>1.5722499999999999</v>
      </c>
      <c r="L23" s="52">
        <f t="shared" si="11"/>
        <v>1.6555</v>
      </c>
      <c r="M23" s="52">
        <f t="shared" si="11"/>
        <v>0.621</v>
      </c>
      <c r="N23" s="52">
        <f t="shared" si="11"/>
        <v>0.80112499999999998</v>
      </c>
      <c r="O23" s="52">
        <f t="shared" si="11"/>
        <v>0.10050000000000001</v>
      </c>
      <c r="P23" s="52">
        <f t="shared" si="11"/>
        <v>1.0914318181818181</v>
      </c>
      <c r="Q23" s="51"/>
      <c r="R23" s="51"/>
      <c r="S23" s="1018"/>
      <c r="T23" s="1018"/>
      <c r="U23" s="1"/>
    </row>
    <row r="24" spans="1:21">
      <c r="A24" s="1018"/>
      <c r="B24" s="1018"/>
      <c r="C24" s="1046">
        <v>7</v>
      </c>
      <c r="D24" s="1046" t="str">
        <f>Cartg!A20</f>
        <v>Servicio de información cartográfico</v>
      </c>
      <c r="E24" s="1046" t="str">
        <f>Cartg!D20</f>
        <v>Número</v>
      </c>
      <c r="F24" s="1050">
        <f>Cartg!E20</f>
        <v>11156853</v>
      </c>
      <c r="G24" s="1046" t="str">
        <f>Cartg!F20</f>
        <v>Hectareas publicadas de información  cartográfica</v>
      </c>
      <c r="H24" s="1046" t="str">
        <f>Cartg!G20</f>
        <v>Eficiencia</v>
      </c>
      <c r="I24" s="42" t="s">
        <v>68</v>
      </c>
      <c r="J24" s="59">
        <f>Cartg!O20</f>
        <v>2231370.6</v>
      </c>
      <c r="K24" s="59">
        <f>Cartg!P20</f>
        <v>0</v>
      </c>
      <c r="L24" s="59">
        <f>Cartg!Q20</f>
        <v>0</v>
      </c>
      <c r="M24" s="59">
        <f>Cartg!R20</f>
        <v>2231370.6</v>
      </c>
      <c r="N24" s="59">
        <f>Cartg!S20</f>
        <v>0</v>
      </c>
      <c r="O24" s="59">
        <f>Cartg!T20</f>
        <v>6694111.7999999998</v>
      </c>
      <c r="P24" s="60">
        <f t="shared" ref="P24:P25" si="12">SUM(J24:O24)</f>
        <v>11156853</v>
      </c>
      <c r="Q24" s="1051">
        <f>Cartg!V20</f>
        <v>0.1</v>
      </c>
      <c r="R24" s="1052">
        <f>IF(OR(P25=0,Q24=0),0,(P25/P24*Q24))</f>
        <v>0.10000000403339544</v>
      </c>
      <c r="S24" s="1018"/>
      <c r="T24" s="1018"/>
      <c r="U24" s="1"/>
    </row>
    <row r="25" spans="1:21">
      <c r="A25" s="1018"/>
      <c r="B25" s="1018"/>
      <c r="C25" s="1018"/>
      <c r="D25" s="1018"/>
      <c r="E25" s="1018"/>
      <c r="F25" s="1018"/>
      <c r="G25" s="1018"/>
      <c r="H25" s="1018"/>
      <c r="I25" s="46" t="s">
        <v>69</v>
      </c>
      <c r="J25" s="61">
        <f>Cartg!O21</f>
        <v>2231370.6</v>
      </c>
      <c r="K25" s="61">
        <f>Cartg!P21</f>
        <v>0</v>
      </c>
      <c r="L25" s="61">
        <f>Cartg!Q21</f>
        <v>0</v>
      </c>
      <c r="M25" s="61">
        <f>Cartg!R21</f>
        <v>2271060.85</v>
      </c>
      <c r="N25" s="61">
        <f>Cartg!S21</f>
        <v>0</v>
      </c>
      <c r="O25" s="61">
        <f>Cartg!T21</f>
        <v>6654422</v>
      </c>
      <c r="P25" s="62">
        <f t="shared" si="12"/>
        <v>11156853.449999999</v>
      </c>
      <c r="Q25" s="1008"/>
      <c r="R25" s="1008"/>
      <c r="S25" s="1018"/>
      <c r="T25" s="1018"/>
      <c r="U25" s="1"/>
    </row>
    <row r="26" spans="1:21">
      <c r="A26" s="1018"/>
      <c r="B26" s="1018"/>
      <c r="C26" s="1008"/>
      <c r="D26" s="1008"/>
      <c r="E26" s="1008"/>
      <c r="F26" s="1008"/>
      <c r="G26" s="1008"/>
      <c r="H26" s="1008"/>
      <c r="I26" s="51" t="s">
        <v>10</v>
      </c>
      <c r="J26" s="52">
        <f t="shared" ref="J26:P26" si="13">IF(OR(J24=0,J25=0),0,J25/J24)</f>
        <v>1</v>
      </c>
      <c r="K26" s="52">
        <f t="shared" si="13"/>
        <v>0</v>
      </c>
      <c r="L26" s="52">
        <f t="shared" si="13"/>
        <v>0</v>
      </c>
      <c r="M26" s="52">
        <f t="shared" si="13"/>
        <v>1.0177873859232527</v>
      </c>
      <c r="N26" s="52">
        <f t="shared" si="13"/>
        <v>0</v>
      </c>
      <c r="O26" s="52">
        <f t="shared" si="13"/>
        <v>0.9940709385821731</v>
      </c>
      <c r="P26" s="52">
        <f t="shared" si="13"/>
        <v>1.0000000403339544</v>
      </c>
      <c r="Q26" s="51"/>
      <c r="R26" s="51"/>
      <c r="S26" s="1018"/>
      <c r="T26" s="1018"/>
      <c r="U26" s="1"/>
    </row>
    <row r="27" spans="1:21">
      <c r="A27" s="1018"/>
      <c r="B27" s="1018"/>
      <c r="C27" s="1046">
        <v>8</v>
      </c>
      <c r="D27" s="1046" t="str">
        <f>Cartg!A26</f>
        <v>Productos de cartografía básica generados o actualizados</v>
      </c>
      <c r="E27" s="1046" t="str">
        <f>Cartg!D26</f>
        <v>Hectareas</v>
      </c>
      <c r="F27" s="1050">
        <f>Cartg!E26</f>
        <v>12248771</v>
      </c>
      <c r="G27" s="1046" t="str">
        <f>Cartg!F26</f>
        <v>Área de cartografía generada o actualizada</v>
      </c>
      <c r="H27" s="1046" t="str">
        <f>Cartg!G26</f>
        <v>Eficacia</v>
      </c>
      <c r="I27" s="42" t="s">
        <v>68</v>
      </c>
      <c r="J27" s="59">
        <f>Cartg!O26</f>
        <v>385.5</v>
      </c>
      <c r="K27" s="59">
        <f>Cartg!P26</f>
        <v>0</v>
      </c>
      <c r="L27" s="59">
        <f>Cartg!Q26</f>
        <v>4141600</v>
      </c>
      <c r="M27" s="59">
        <f>Cartg!R26</f>
        <v>0</v>
      </c>
      <c r="N27" s="59">
        <f>Cartg!S26</f>
        <v>3384000</v>
      </c>
      <c r="O27" s="59">
        <f>Cartg!T26</f>
        <v>1931880</v>
      </c>
      <c r="P27" s="60">
        <f t="shared" ref="P27:P28" si="14">SUM(J27:O27)</f>
        <v>9457865.5</v>
      </c>
      <c r="Q27" s="1051">
        <f>Cartg!V26</f>
        <v>0.4</v>
      </c>
      <c r="R27" s="1052">
        <f>IF(OR(P28=0,Q27=0),0,(P28/P27*Q27))</f>
        <v>0.40151882980361697</v>
      </c>
      <c r="S27" s="1018"/>
      <c r="T27" s="1018"/>
      <c r="U27" s="1"/>
    </row>
    <row r="28" spans="1:21">
      <c r="A28" s="1018"/>
      <c r="B28" s="1018"/>
      <c r="C28" s="1018"/>
      <c r="D28" s="1018"/>
      <c r="E28" s="1018"/>
      <c r="F28" s="1018"/>
      <c r="G28" s="1018"/>
      <c r="H28" s="1018"/>
      <c r="I28" s="46" t="s">
        <v>69</v>
      </c>
      <c r="J28" s="61">
        <f>Cartg!O27</f>
        <v>0</v>
      </c>
      <c r="K28" s="61">
        <f>Cartg!P27</f>
        <v>0</v>
      </c>
      <c r="L28" s="61">
        <f>Cartg!Q27</f>
        <v>5278760.62</v>
      </c>
      <c r="M28" s="61">
        <f>Cartg!R27</f>
        <v>0</v>
      </c>
      <c r="N28" s="61">
        <f>Cartg!S27</f>
        <v>2400000</v>
      </c>
      <c r="O28" s="61">
        <f>Cartg!T27</f>
        <v>1815017.1</v>
      </c>
      <c r="P28" s="62">
        <f t="shared" si="14"/>
        <v>9493777.7200000007</v>
      </c>
      <c r="Q28" s="1008"/>
      <c r="R28" s="1008"/>
      <c r="S28" s="1018"/>
      <c r="T28" s="1018"/>
      <c r="U28" s="1"/>
    </row>
    <row r="29" spans="1:21">
      <c r="A29" s="1018"/>
      <c r="B29" s="1018"/>
      <c r="C29" s="1008"/>
      <c r="D29" s="1008"/>
      <c r="E29" s="1008"/>
      <c r="F29" s="1008"/>
      <c r="G29" s="1008"/>
      <c r="H29" s="1008"/>
      <c r="I29" s="51" t="s">
        <v>10</v>
      </c>
      <c r="J29" s="52">
        <f t="shared" ref="J29:P29" si="15">IF(OR(J27=0,J28=0),0,J28/J27)</f>
        <v>0</v>
      </c>
      <c r="K29" s="52">
        <f t="shared" si="15"/>
        <v>0</v>
      </c>
      <c r="L29" s="52">
        <f t="shared" si="15"/>
        <v>1.2745703641104886</v>
      </c>
      <c r="M29" s="52">
        <f t="shared" si="15"/>
        <v>0</v>
      </c>
      <c r="N29" s="52">
        <f t="shared" si="15"/>
        <v>0.70921985815602839</v>
      </c>
      <c r="O29" s="52">
        <f t="shared" si="15"/>
        <v>0.93950819926703522</v>
      </c>
      <c r="P29" s="52">
        <f t="shared" si="15"/>
        <v>1.0037970745090423</v>
      </c>
      <c r="Q29" s="51"/>
      <c r="R29" s="51"/>
      <c r="S29" s="1018"/>
      <c r="T29" s="1018"/>
      <c r="U29" s="1"/>
    </row>
    <row r="30" spans="1:21" ht="21.75" customHeight="1">
      <c r="A30" s="1018"/>
      <c r="B30" s="1018"/>
      <c r="C30" s="1046">
        <v>9</v>
      </c>
      <c r="D30" s="1046" t="str">
        <f>Cartg!A36</f>
        <v>Documentos de investigación e innovación cartografíca</v>
      </c>
      <c r="E30" s="1046" t="str">
        <f>Cartg!D36</f>
        <v>Porcentaje</v>
      </c>
      <c r="F30" s="1047">
        <f>Cartg!E36</f>
        <v>1</v>
      </c>
      <c r="G30" s="1046" t="str">
        <f>Cartg!F36</f>
        <v>Porcentaje de avance en la elaboración de documentos de investigación e innovación tecnologica en cartografía</v>
      </c>
      <c r="H30" s="1046" t="str">
        <f>Cartg!G36</f>
        <v>Eficacia</v>
      </c>
      <c r="I30" s="42" t="s">
        <v>68</v>
      </c>
      <c r="J30" s="43">
        <f>Cartg!O36</f>
        <v>9.8000000000000004E-2</v>
      </c>
      <c r="K30" s="43">
        <f>Cartg!P36</f>
        <v>0.10299999999999999</v>
      </c>
      <c r="L30" s="43">
        <f>Cartg!Q36</f>
        <v>0.12</v>
      </c>
      <c r="M30" s="43">
        <f>Cartg!R36</f>
        <v>0.10100000000000001</v>
      </c>
      <c r="N30" s="43">
        <f>Cartg!S36</f>
        <v>0.11799999999999999</v>
      </c>
      <c r="O30" s="43">
        <f>Cartg!T36</f>
        <v>1.9E-2</v>
      </c>
      <c r="P30" s="57">
        <f t="shared" ref="P30:P31" si="16">SUM(J30:O30)</f>
        <v>0.55900000000000005</v>
      </c>
      <c r="Q30" s="1051">
        <f>Cartg!V36</f>
        <v>0.2</v>
      </c>
      <c r="R30" s="1052">
        <f>IF(OR(P31=0,Q30=0),0,(P31/P30*Q30))</f>
        <v>0.2</v>
      </c>
      <c r="S30" s="1018"/>
      <c r="T30" s="1018"/>
      <c r="U30" s="1"/>
    </row>
    <row r="31" spans="1:21" ht="21.75" customHeight="1">
      <c r="A31" s="1018"/>
      <c r="B31" s="1018"/>
      <c r="C31" s="1018"/>
      <c r="D31" s="1018"/>
      <c r="E31" s="1018"/>
      <c r="F31" s="1018"/>
      <c r="G31" s="1018"/>
      <c r="H31" s="1018"/>
      <c r="I31" s="46" t="s">
        <v>69</v>
      </c>
      <c r="J31" s="47">
        <f>Cartg!O37</f>
        <v>8.7999999999999995E-2</v>
      </c>
      <c r="K31" s="47">
        <f>Cartg!P37</f>
        <v>0.108</v>
      </c>
      <c r="L31" s="47">
        <f>Cartg!Q37</f>
        <v>0.1</v>
      </c>
      <c r="M31" s="47">
        <f>Cartg!R37</f>
        <v>0.13300000000000001</v>
      </c>
      <c r="N31" s="47">
        <f>Cartg!S37</f>
        <v>0.10299999999999999</v>
      </c>
      <c r="O31" s="47">
        <f>Cartg!T37</f>
        <v>2.7E-2</v>
      </c>
      <c r="P31" s="58">
        <f t="shared" si="16"/>
        <v>0.55900000000000005</v>
      </c>
      <c r="Q31" s="1008"/>
      <c r="R31" s="1008"/>
      <c r="S31" s="1018"/>
      <c r="T31" s="1018"/>
      <c r="U31" s="1"/>
    </row>
    <row r="32" spans="1:21">
      <c r="A32" s="1018"/>
      <c r="B32" s="1018"/>
      <c r="C32" s="1008"/>
      <c r="D32" s="1008"/>
      <c r="E32" s="1008"/>
      <c r="F32" s="1008"/>
      <c r="G32" s="1008"/>
      <c r="H32" s="1008"/>
      <c r="I32" s="51" t="s">
        <v>10</v>
      </c>
      <c r="J32" s="52">
        <f t="shared" ref="J32:P32" si="17">IF(OR(J30=0,J31=0),0,J31/J30)</f>
        <v>0.89795918367346927</v>
      </c>
      <c r="K32" s="52">
        <f t="shared" si="17"/>
        <v>1.0485436893203883</v>
      </c>
      <c r="L32" s="52">
        <f t="shared" si="17"/>
        <v>0.83333333333333337</v>
      </c>
      <c r="M32" s="52">
        <f t="shared" si="17"/>
        <v>1.3168316831683169</v>
      </c>
      <c r="N32" s="52">
        <f t="shared" si="17"/>
        <v>0.8728813559322034</v>
      </c>
      <c r="O32" s="52">
        <f t="shared" si="17"/>
        <v>1.4210526315789473</v>
      </c>
      <c r="P32" s="52">
        <f t="shared" si="17"/>
        <v>1</v>
      </c>
      <c r="Q32" s="51"/>
      <c r="R32" s="51"/>
      <c r="S32" s="1018"/>
      <c r="T32" s="1018"/>
      <c r="U32" s="1"/>
    </row>
    <row r="33" spans="1:21">
      <c r="A33" s="1018"/>
      <c r="B33" s="1018"/>
      <c r="C33" s="1046">
        <v>10</v>
      </c>
      <c r="D33" s="1046" t="str">
        <f>Cartg!A58</f>
        <v>Productos cartográficos validados</v>
      </c>
      <c r="E33" s="1046" t="str">
        <f>Cartg!D58</f>
        <v>Porcentaje</v>
      </c>
      <c r="F33" s="1053">
        <f>Cartg!E58</f>
        <v>1</v>
      </c>
      <c r="G33" s="1046" t="str">
        <f>Cartg!F58</f>
        <v>Porcentaje de Productos cartográficos validados respecto a las validaciones solicitadas</v>
      </c>
      <c r="H33" s="1046" t="str">
        <f>Cartg!G58</f>
        <v>Eficiencia</v>
      </c>
      <c r="I33" s="42" t="s">
        <v>68</v>
      </c>
      <c r="J33" s="43">
        <f>Cartg!O58</f>
        <v>0.2</v>
      </c>
      <c r="K33" s="43">
        <f>Cartg!P58</f>
        <v>0.2</v>
      </c>
      <c r="L33" s="43">
        <f>Cartg!Q58</f>
        <v>0.2</v>
      </c>
      <c r="M33" s="43">
        <f>Cartg!R58</f>
        <v>0.1</v>
      </c>
      <c r="N33" s="43">
        <f>Cartg!S58</f>
        <v>0.1</v>
      </c>
      <c r="O33" s="43">
        <f>Cartg!T58</f>
        <v>0</v>
      </c>
      <c r="P33" s="57">
        <f t="shared" ref="P33:P34" si="18">SUM(J33:O33)</f>
        <v>0.8</v>
      </c>
      <c r="Q33" s="1051">
        <f>Cartg!V58</f>
        <v>0.2</v>
      </c>
      <c r="R33" s="1052">
        <f>IF(OR(P34=0,Q33=0),0,(P34/P33*Q33))</f>
        <v>0.20000000000000007</v>
      </c>
      <c r="S33" s="1018"/>
      <c r="T33" s="1018"/>
      <c r="U33" s="1"/>
    </row>
    <row r="34" spans="1:21">
      <c r="A34" s="1018"/>
      <c r="B34" s="1018"/>
      <c r="C34" s="1018"/>
      <c r="D34" s="1018"/>
      <c r="E34" s="1018"/>
      <c r="F34" s="1018"/>
      <c r="G34" s="1018"/>
      <c r="H34" s="1018"/>
      <c r="I34" s="46" t="s">
        <v>69</v>
      </c>
      <c r="J34" s="47">
        <f>Cartg!O59</f>
        <v>0.2</v>
      </c>
      <c r="K34" s="47">
        <f>Cartg!P59</f>
        <v>0.2</v>
      </c>
      <c r="L34" s="47">
        <f>Cartg!Q59</f>
        <v>0.2</v>
      </c>
      <c r="M34" s="47">
        <f>Cartg!R59</f>
        <v>0.1</v>
      </c>
      <c r="N34" s="47">
        <f>Cartg!S59</f>
        <v>0.05</v>
      </c>
      <c r="O34" s="47">
        <f>Cartg!T59</f>
        <v>0.05</v>
      </c>
      <c r="P34" s="58">
        <f t="shared" si="18"/>
        <v>0.80000000000000016</v>
      </c>
      <c r="Q34" s="1008"/>
      <c r="R34" s="1008"/>
      <c r="S34" s="1018"/>
      <c r="T34" s="1018"/>
      <c r="U34" s="1"/>
    </row>
    <row r="35" spans="1:21">
      <c r="A35" s="1008"/>
      <c r="B35" s="1008"/>
      <c r="C35" s="1008"/>
      <c r="D35" s="1008"/>
      <c r="E35" s="1008"/>
      <c r="F35" s="1008"/>
      <c r="G35" s="1008"/>
      <c r="H35" s="1008"/>
      <c r="I35" s="51" t="s">
        <v>10</v>
      </c>
      <c r="J35" s="52">
        <f t="shared" ref="J35:P35" si="19">IF(OR(J33=0,J34=0),0,J34/J33)</f>
        <v>1</v>
      </c>
      <c r="K35" s="52">
        <f t="shared" si="19"/>
        <v>1</v>
      </c>
      <c r="L35" s="52">
        <f t="shared" si="19"/>
        <v>1</v>
      </c>
      <c r="M35" s="52">
        <f t="shared" si="19"/>
        <v>1</v>
      </c>
      <c r="N35" s="52">
        <f t="shared" si="19"/>
        <v>0.5</v>
      </c>
      <c r="O35" s="52">
        <f t="shared" si="19"/>
        <v>0</v>
      </c>
      <c r="P35" s="52">
        <f t="shared" si="19"/>
        <v>1.0000000000000002</v>
      </c>
      <c r="Q35" s="51"/>
      <c r="R35" s="51"/>
      <c r="S35" s="1008"/>
      <c r="T35" s="1008"/>
      <c r="U35" s="1"/>
    </row>
    <row r="36" spans="1:21" ht="21.75" customHeight="1">
      <c r="A36" s="35" t="s">
        <v>1</v>
      </c>
      <c r="B36" s="36" t="s">
        <v>52</v>
      </c>
      <c r="C36" s="35"/>
      <c r="D36" s="35" t="s">
        <v>2</v>
      </c>
      <c r="E36" s="35" t="s">
        <v>3</v>
      </c>
      <c r="F36" s="35" t="s">
        <v>4</v>
      </c>
      <c r="G36" s="35" t="s">
        <v>5</v>
      </c>
      <c r="H36" s="37" t="s">
        <v>6</v>
      </c>
      <c r="I36" s="35" t="s">
        <v>53</v>
      </c>
      <c r="J36" s="35" t="s">
        <v>60</v>
      </c>
      <c r="K36" s="35" t="s">
        <v>61</v>
      </c>
      <c r="L36" s="35" t="s">
        <v>62</v>
      </c>
      <c r="M36" s="35" t="s">
        <v>63</v>
      </c>
      <c r="N36" s="35" t="s">
        <v>64</v>
      </c>
      <c r="O36" s="35" t="s">
        <v>65</v>
      </c>
      <c r="P36" s="35" t="s">
        <v>66</v>
      </c>
      <c r="Q36" s="38" t="s">
        <v>52</v>
      </c>
      <c r="R36" s="39" t="s">
        <v>44</v>
      </c>
      <c r="S36" s="40" t="s">
        <v>45</v>
      </c>
      <c r="T36" s="41" t="s">
        <v>67</v>
      </c>
      <c r="U36" s="1"/>
    </row>
    <row r="37" spans="1:21" ht="15" customHeight="1">
      <c r="A37" s="1062" t="str">
        <f>Geog!D4</f>
        <v>GESTIÓN GEOGRÁFICA</v>
      </c>
      <c r="B37" s="1063">
        <f>Geog!W4</f>
        <v>5.7500000000000002E-2</v>
      </c>
      <c r="C37" s="1046">
        <v>11</v>
      </c>
      <c r="D37" s="1046" t="str">
        <f>Geog!A12</f>
        <v>Documentos de estudios técnicos sobre geografía</v>
      </c>
      <c r="E37" s="1046" t="str">
        <f>Geog!D12</f>
        <v>Numero</v>
      </c>
      <c r="F37" s="1046">
        <f>Geog!E12</f>
        <v>4</v>
      </c>
      <c r="G37" s="1046" t="str">
        <f>Geog!F12</f>
        <v>Documentos de estudios técnicos sobre geografía elaborados</v>
      </c>
      <c r="H37" s="1046" t="str">
        <f>Geog!G12</f>
        <v>EFICACIA</v>
      </c>
      <c r="I37" s="42" t="s">
        <v>68</v>
      </c>
      <c r="J37" s="59">
        <f>Geog!O12</f>
        <v>0.45</v>
      </c>
      <c r="K37" s="59">
        <f>Geog!P12</f>
        <v>0.35</v>
      </c>
      <c r="L37" s="59">
        <f>Geog!Q12</f>
        <v>0.15</v>
      </c>
      <c r="M37" s="59">
        <f>Geog!R12</f>
        <v>0.4</v>
      </c>
      <c r="N37" s="59">
        <f>Geog!S12</f>
        <v>0.65</v>
      </c>
      <c r="O37" s="59">
        <f>Geog!T12</f>
        <v>0.25</v>
      </c>
      <c r="P37" s="60">
        <f t="shared" ref="P37:P38" si="20">SUM(J37:O37)</f>
        <v>2.25</v>
      </c>
      <c r="Q37" s="1051">
        <f>Geog!V12</f>
        <v>0.1</v>
      </c>
      <c r="R37" s="1052">
        <f>IF(OR(P38=0,Q37=0),0,(P38/P37*Q37))</f>
        <v>0.1</v>
      </c>
      <c r="S37" s="1054">
        <f>+R55+R52+R49+R46+R43+R40+R37</f>
        <v>1.0458131130614352</v>
      </c>
      <c r="T37" s="1055">
        <f>S37*B37</f>
        <v>6.0134254001032526E-2</v>
      </c>
      <c r="U37" s="1"/>
    </row>
    <row r="38" spans="1:21">
      <c r="A38" s="1018"/>
      <c r="B38" s="1018"/>
      <c r="C38" s="1018"/>
      <c r="D38" s="1018"/>
      <c r="E38" s="1018"/>
      <c r="F38" s="1018"/>
      <c r="G38" s="1018"/>
      <c r="H38" s="1018"/>
      <c r="I38" s="46" t="s">
        <v>69</v>
      </c>
      <c r="J38" s="61">
        <f>Geog!O13</f>
        <v>0.45</v>
      </c>
      <c r="K38" s="61">
        <f>Geog!P13</f>
        <v>0.35</v>
      </c>
      <c r="L38" s="61">
        <f>Geog!Q13</f>
        <v>0.15</v>
      </c>
      <c r="M38" s="61">
        <f>Geog!R13</f>
        <v>0.4</v>
      </c>
      <c r="N38" s="61">
        <f>Geog!S13</f>
        <v>0.65</v>
      </c>
      <c r="O38" s="61">
        <f>Geog!T13</f>
        <v>0.25</v>
      </c>
      <c r="P38" s="62">
        <f t="shared" si="20"/>
        <v>2.25</v>
      </c>
      <c r="Q38" s="1008"/>
      <c r="R38" s="1008"/>
      <c r="S38" s="1018"/>
      <c r="T38" s="1018"/>
      <c r="U38" s="1"/>
    </row>
    <row r="39" spans="1:21">
      <c r="A39" s="1018"/>
      <c r="B39" s="1018"/>
      <c r="C39" s="1008"/>
      <c r="D39" s="1008"/>
      <c r="E39" s="1008"/>
      <c r="F39" s="1008"/>
      <c r="G39" s="1008"/>
      <c r="H39" s="1008"/>
      <c r="I39" s="51" t="s">
        <v>10</v>
      </c>
      <c r="J39" s="52">
        <f t="shared" ref="J39:P39" si="21">IF(OR(J37=0,J38=0),0,J38/J37)</f>
        <v>1</v>
      </c>
      <c r="K39" s="52">
        <f t="shared" si="21"/>
        <v>1</v>
      </c>
      <c r="L39" s="52">
        <f t="shared" si="21"/>
        <v>1</v>
      </c>
      <c r="M39" s="52">
        <f t="shared" si="21"/>
        <v>1</v>
      </c>
      <c r="N39" s="52">
        <f t="shared" si="21"/>
        <v>1</v>
      </c>
      <c r="O39" s="52">
        <f t="shared" si="21"/>
        <v>1</v>
      </c>
      <c r="P39" s="52">
        <f t="shared" si="21"/>
        <v>1</v>
      </c>
      <c r="Q39" s="51"/>
      <c r="R39" s="51"/>
      <c r="S39" s="1018"/>
      <c r="T39" s="1018"/>
      <c r="U39" s="1"/>
    </row>
    <row r="40" spans="1:21" ht="15" customHeight="1">
      <c r="A40" s="1018"/>
      <c r="B40" s="1018"/>
      <c r="C40" s="1046">
        <v>12</v>
      </c>
      <c r="D40" s="1046" t="str">
        <f>Geog!A24</f>
        <v>Documentos de Investigación geográfica</v>
      </c>
      <c r="E40" s="1046" t="str">
        <f>Geog!D24</f>
        <v>Numero</v>
      </c>
      <c r="F40" s="1046">
        <f>Geog!E24</f>
        <v>3</v>
      </c>
      <c r="G40" s="1046" t="str">
        <f>Geog!F24</f>
        <v>Documentos de Investigación geográfica generados</v>
      </c>
      <c r="H40" s="1046" t="str">
        <f>Geog!G24</f>
        <v>EFICACIA</v>
      </c>
      <c r="I40" s="42" t="s">
        <v>68</v>
      </c>
      <c r="J40" s="44">
        <f>Geog!O24</f>
        <v>0.34</v>
      </c>
      <c r="K40" s="44">
        <f>Geog!P24</f>
        <v>0.26</v>
      </c>
      <c r="L40" s="44">
        <f>Geog!Q24</f>
        <v>0.11</v>
      </c>
      <c r="M40" s="44">
        <f>Geog!R24</f>
        <v>0.11</v>
      </c>
      <c r="N40" s="44">
        <f>Geog!S24</f>
        <v>0.26</v>
      </c>
      <c r="O40" s="44">
        <f>Geog!T24</f>
        <v>0.23</v>
      </c>
      <c r="P40" s="60">
        <f t="shared" ref="P40:P41" si="22">SUM(J40:O40)</f>
        <v>1.31</v>
      </c>
      <c r="Q40" s="1051">
        <f>Geog!V24</f>
        <v>0.1</v>
      </c>
      <c r="R40" s="1052">
        <f>IF(OR(P41=0,Q40=0),0,(P41/P40*Q40))</f>
        <v>0.1</v>
      </c>
      <c r="S40" s="1018"/>
      <c r="T40" s="1018"/>
      <c r="U40" s="1"/>
    </row>
    <row r="41" spans="1:21">
      <c r="A41" s="1018"/>
      <c r="B41" s="1018"/>
      <c r="C41" s="1018"/>
      <c r="D41" s="1018"/>
      <c r="E41" s="1018"/>
      <c r="F41" s="1018"/>
      <c r="G41" s="1018"/>
      <c r="H41" s="1018"/>
      <c r="I41" s="46" t="s">
        <v>69</v>
      </c>
      <c r="J41" s="48">
        <f>Geog!O25</f>
        <v>0.34</v>
      </c>
      <c r="K41" s="48">
        <f>Geog!P25</f>
        <v>0.26</v>
      </c>
      <c r="L41" s="48">
        <f>Geog!Q25</f>
        <v>0.11</v>
      </c>
      <c r="M41" s="48">
        <f>Geog!R25</f>
        <v>0.11</v>
      </c>
      <c r="N41" s="48">
        <f>Geog!S25</f>
        <v>0.26</v>
      </c>
      <c r="O41" s="48">
        <f>Geog!T25</f>
        <v>0.23</v>
      </c>
      <c r="P41" s="62">
        <f t="shared" si="22"/>
        <v>1.31</v>
      </c>
      <c r="Q41" s="1008"/>
      <c r="R41" s="1008"/>
      <c r="S41" s="1018"/>
      <c r="T41" s="1018"/>
      <c r="U41" s="1"/>
    </row>
    <row r="42" spans="1:21" ht="15.75" customHeight="1">
      <c r="A42" s="1018"/>
      <c r="B42" s="1018"/>
      <c r="C42" s="1008"/>
      <c r="D42" s="1008"/>
      <c r="E42" s="1008"/>
      <c r="F42" s="1008"/>
      <c r="G42" s="1008"/>
      <c r="H42" s="1008"/>
      <c r="I42" s="51" t="s">
        <v>10</v>
      </c>
      <c r="J42" s="52">
        <f t="shared" ref="J42:P42" si="23">IF(OR(J40=0,J41=0),0,J41/J40)</f>
        <v>1</v>
      </c>
      <c r="K42" s="52">
        <f t="shared" si="23"/>
        <v>1</v>
      </c>
      <c r="L42" s="52">
        <f t="shared" si="23"/>
        <v>1</v>
      </c>
      <c r="M42" s="52">
        <f t="shared" si="23"/>
        <v>1</v>
      </c>
      <c r="N42" s="52">
        <f t="shared" si="23"/>
        <v>1</v>
      </c>
      <c r="O42" s="52">
        <f t="shared" si="23"/>
        <v>1</v>
      </c>
      <c r="P42" s="52">
        <f t="shared" si="23"/>
        <v>1</v>
      </c>
      <c r="Q42" s="51"/>
      <c r="R42" s="51"/>
      <c r="S42" s="1018"/>
      <c r="T42" s="1018"/>
      <c r="U42" s="1"/>
    </row>
    <row r="43" spans="1:21" ht="15" customHeight="1">
      <c r="A43" s="1018"/>
      <c r="B43" s="1018"/>
      <c r="C43" s="1046">
        <v>13</v>
      </c>
      <c r="D43" s="1046" t="str">
        <f>Geog!A36</f>
        <v>Base de Datos del Diccionario geográfico</v>
      </c>
      <c r="E43" s="1046" t="str">
        <f>Geog!D36</f>
        <v>Numero</v>
      </c>
      <c r="F43" s="1050">
        <f>Geog!E36</f>
        <v>20000</v>
      </c>
      <c r="G43" s="1046" t="str">
        <f>Geog!F36</f>
        <v>Registros del Diccionario Geográfico actualizados</v>
      </c>
      <c r="H43" s="1046" t="str">
        <f>Geog!G36</f>
        <v>EFICACIA</v>
      </c>
      <c r="I43" s="42" t="s">
        <v>68</v>
      </c>
      <c r="J43" s="59">
        <f>Geog!O36</f>
        <v>2000</v>
      </c>
      <c r="K43" s="59">
        <f>Geog!P36</f>
        <v>2000</v>
      </c>
      <c r="L43" s="59">
        <f>Geog!Q36</f>
        <v>2000</v>
      </c>
      <c r="M43" s="59">
        <f>Geog!R36</f>
        <v>2000</v>
      </c>
      <c r="N43" s="59">
        <f>Geog!S36</f>
        <v>2000</v>
      </c>
      <c r="O43" s="59">
        <f>Geog!T36</f>
        <v>1000</v>
      </c>
      <c r="P43" s="60">
        <f t="shared" ref="P43:P44" si="24">SUM(J43:O43)</f>
        <v>11000</v>
      </c>
      <c r="Q43" s="1051">
        <f>Geog!V36</f>
        <v>0.1</v>
      </c>
      <c r="R43" s="1052">
        <f>IF(OR(P44=0,Q43=0),0,(P44/P43*Q43))</f>
        <v>0.1</v>
      </c>
      <c r="S43" s="1018"/>
      <c r="T43" s="1018"/>
      <c r="U43" s="1"/>
    </row>
    <row r="44" spans="1:21" ht="15.75" customHeight="1">
      <c r="A44" s="1018"/>
      <c r="B44" s="1018"/>
      <c r="C44" s="1018"/>
      <c r="D44" s="1018"/>
      <c r="E44" s="1018"/>
      <c r="F44" s="1018"/>
      <c r="G44" s="1018"/>
      <c r="H44" s="1018"/>
      <c r="I44" s="46" t="s">
        <v>69</v>
      </c>
      <c r="J44" s="61">
        <f>Geog!O37</f>
        <v>2000</v>
      </c>
      <c r="K44" s="61">
        <f>Geog!P37</f>
        <v>2000</v>
      </c>
      <c r="L44" s="61">
        <f>Geog!Q37</f>
        <v>2000</v>
      </c>
      <c r="M44" s="61">
        <f>Geog!R37</f>
        <v>2000</v>
      </c>
      <c r="N44" s="61">
        <f>Geog!S37</f>
        <v>2000</v>
      </c>
      <c r="O44" s="61">
        <f>Geog!T37</f>
        <v>1000</v>
      </c>
      <c r="P44" s="62">
        <f t="shared" si="24"/>
        <v>11000</v>
      </c>
      <c r="Q44" s="1008"/>
      <c r="R44" s="1008"/>
      <c r="S44" s="1018"/>
      <c r="T44" s="1018"/>
      <c r="U44" s="1"/>
    </row>
    <row r="45" spans="1:21" ht="15.75" customHeight="1">
      <c r="A45" s="1018"/>
      <c r="B45" s="1018"/>
      <c r="C45" s="1008"/>
      <c r="D45" s="1008"/>
      <c r="E45" s="1008"/>
      <c r="F45" s="1008"/>
      <c r="G45" s="1008"/>
      <c r="H45" s="1008"/>
      <c r="I45" s="51" t="s">
        <v>10</v>
      </c>
      <c r="J45" s="52">
        <f t="shared" ref="J45:P45" si="25">IF(OR(J43=0,J44=0),0,J44/J43)</f>
        <v>1</v>
      </c>
      <c r="K45" s="52">
        <f t="shared" si="25"/>
        <v>1</v>
      </c>
      <c r="L45" s="52">
        <f t="shared" si="25"/>
        <v>1</v>
      </c>
      <c r="M45" s="52">
        <f t="shared" si="25"/>
        <v>1</v>
      </c>
      <c r="N45" s="52">
        <f t="shared" si="25"/>
        <v>1</v>
      </c>
      <c r="O45" s="52">
        <f t="shared" si="25"/>
        <v>1</v>
      </c>
      <c r="P45" s="52">
        <f t="shared" si="25"/>
        <v>1</v>
      </c>
      <c r="Q45" s="51"/>
      <c r="R45" s="51"/>
      <c r="S45" s="1018"/>
      <c r="T45" s="1018"/>
      <c r="U45" s="63"/>
    </row>
    <row r="46" spans="1:21" ht="15" customHeight="1">
      <c r="A46" s="1018"/>
      <c r="B46" s="1018"/>
      <c r="C46" s="1046">
        <v>14</v>
      </c>
      <c r="D46" s="1046" t="str">
        <f>Geog!A48</f>
        <v>Documentos de estudios técnicos de deslindes y de Territorios Indígenas</v>
      </c>
      <c r="E46" s="1046" t="str">
        <f>Geog!D48</f>
        <v>Numero</v>
      </c>
      <c r="F46" s="1046">
        <f>Geog!E48</f>
        <v>14</v>
      </c>
      <c r="G46" s="1046" t="str">
        <f>Geog!F48</f>
        <v>Documentos de estudios técnicos de deslindes y de Territorios Indígenas elaborados</v>
      </c>
      <c r="H46" s="1046" t="str">
        <f>Geog!G48</f>
        <v>EFICACIA</v>
      </c>
      <c r="I46" s="42" t="s">
        <v>68</v>
      </c>
      <c r="J46" s="44">
        <f>Geog!O48</f>
        <v>1.4</v>
      </c>
      <c r="K46" s="44">
        <f>Geog!P48</f>
        <v>1.4</v>
      </c>
      <c r="L46" s="44">
        <f>Geog!Q48</f>
        <v>1.4</v>
      </c>
      <c r="M46" s="44">
        <f>Geog!R48</f>
        <v>1.4</v>
      </c>
      <c r="N46" s="44">
        <f>Geog!S48</f>
        <v>1.4</v>
      </c>
      <c r="O46" s="44">
        <f>Geog!T48</f>
        <v>0.7</v>
      </c>
      <c r="P46" s="60">
        <f t="shared" ref="P46:P47" si="26">SUM(J46:O46)</f>
        <v>7.7</v>
      </c>
      <c r="Q46" s="1051">
        <f>Geog!V48</f>
        <v>0.25</v>
      </c>
      <c r="R46" s="1052">
        <f>IF(OR(P47=0,Q46=0),0,(P47/P46*Q46))</f>
        <v>0.25</v>
      </c>
      <c r="S46" s="1018"/>
      <c r="T46" s="1018"/>
      <c r="U46" s="1"/>
    </row>
    <row r="47" spans="1:21" ht="15.75" customHeight="1">
      <c r="A47" s="1018"/>
      <c r="B47" s="1018"/>
      <c r="C47" s="1018"/>
      <c r="D47" s="1018"/>
      <c r="E47" s="1018"/>
      <c r="F47" s="1018"/>
      <c r="G47" s="1018"/>
      <c r="H47" s="1018"/>
      <c r="I47" s="46" t="s">
        <v>69</v>
      </c>
      <c r="J47" s="48">
        <f>Geog!O49</f>
        <v>1.4</v>
      </c>
      <c r="K47" s="48">
        <f>Geog!P49</f>
        <v>1.4</v>
      </c>
      <c r="L47" s="48">
        <f>Geog!Q49</f>
        <v>1.4</v>
      </c>
      <c r="M47" s="48">
        <f>Geog!R49</f>
        <v>1.4</v>
      </c>
      <c r="N47" s="48">
        <f>Geog!S49</f>
        <v>1.4</v>
      </c>
      <c r="O47" s="48">
        <f>Geog!T49</f>
        <v>0.7</v>
      </c>
      <c r="P47" s="62">
        <f t="shared" si="26"/>
        <v>7.7</v>
      </c>
      <c r="Q47" s="1008"/>
      <c r="R47" s="1008"/>
      <c r="S47" s="1018"/>
      <c r="T47" s="1018"/>
      <c r="U47" s="1"/>
    </row>
    <row r="48" spans="1:21" ht="15.75" customHeight="1">
      <c r="A48" s="1018"/>
      <c r="B48" s="1018"/>
      <c r="C48" s="1008"/>
      <c r="D48" s="1008"/>
      <c r="E48" s="1008"/>
      <c r="F48" s="1008"/>
      <c r="G48" s="1008"/>
      <c r="H48" s="1008"/>
      <c r="I48" s="51" t="s">
        <v>10</v>
      </c>
      <c r="J48" s="52">
        <f t="shared" ref="J48:P48" si="27">IF(OR(J46=0,J47=0),0,J47/J46)</f>
        <v>1</v>
      </c>
      <c r="K48" s="52">
        <f t="shared" si="27"/>
        <v>1</v>
      </c>
      <c r="L48" s="52">
        <f t="shared" si="27"/>
        <v>1</v>
      </c>
      <c r="M48" s="52">
        <f t="shared" si="27"/>
        <v>1</v>
      </c>
      <c r="N48" s="52">
        <f t="shared" si="27"/>
        <v>1</v>
      </c>
      <c r="O48" s="52">
        <f t="shared" si="27"/>
        <v>1</v>
      </c>
      <c r="P48" s="52">
        <f t="shared" si="27"/>
        <v>1</v>
      </c>
      <c r="Q48" s="51"/>
      <c r="R48" s="51"/>
      <c r="S48" s="1018"/>
      <c r="T48" s="1018"/>
      <c r="U48" s="1"/>
    </row>
    <row r="49" spans="1:21" ht="19.5" customHeight="1">
      <c r="A49" s="1018"/>
      <c r="B49" s="1018"/>
      <c r="C49" s="1046">
        <v>15</v>
      </c>
      <c r="D49" s="1046" t="str">
        <f>Geog!A58</f>
        <v>Servicio de apoyo técnico a las solicitudes recibidas por la cancillería en temas fronterizos</v>
      </c>
      <c r="E49" s="1064" t="str">
        <f>Geog!D58</f>
        <v>Porcentaje</v>
      </c>
      <c r="F49" s="1064">
        <f>Geog!E58</f>
        <v>100</v>
      </c>
      <c r="G49" s="1046" t="str">
        <f>Geog!F58</f>
        <v>Avance en las solicitudes atendidas respecto a las solicitudes recibidas de la cancillería en temas fronterizos</v>
      </c>
      <c r="H49" s="1064" t="str">
        <f>Geog!G58</f>
        <v>EFICACIA</v>
      </c>
      <c r="I49" s="42" t="s">
        <v>68</v>
      </c>
      <c r="J49" s="43">
        <f>Geog!O58</f>
        <v>0.1</v>
      </c>
      <c r="K49" s="43">
        <f>Geog!P58</f>
        <v>0.1</v>
      </c>
      <c r="L49" s="43">
        <f>Geog!Q58</f>
        <v>0.1</v>
      </c>
      <c r="M49" s="43">
        <f>Geog!R58</f>
        <v>0.1</v>
      </c>
      <c r="N49" s="43">
        <f>Geog!S58</f>
        <v>0.1</v>
      </c>
      <c r="O49" s="43">
        <f>Geog!T58</f>
        <v>0.05</v>
      </c>
      <c r="P49" s="57">
        <f t="shared" ref="P49:P50" si="28">SUM(J49:O49)</f>
        <v>0.55000000000000004</v>
      </c>
      <c r="Q49" s="1051">
        <f>Geog!V58</f>
        <v>0.25</v>
      </c>
      <c r="R49" s="1052">
        <f>IF(OR(P50=0,Q49=0),0,(P50/P49*Q49))</f>
        <v>0.24999999999999994</v>
      </c>
      <c r="S49" s="1018"/>
      <c r="T49" s="1018"/>
      <c r="U49" s="1"/>
    </row>
    <row r="50" spans="1:21" ht="19.5" customHeight="1">
      <c r="A50" s="1018"/>
      <c r="B50" s="1018"/>
      <c r="C50" s="1018"/>
      <c r="D50" s="1018"/>
      <c r="E50" s="1018"/>
      <c r="F50" s="1018"/>
      <c r="G50" s="1018"/>
      <c r="H50" s="1018"/>
      <c r="I50" s="46" t="s">
        <v>69</v>
      </c>
      <c r="J50" s="47">
        <f>Geog!O59</f>
        <v>0.1</v>
      </c>
      <c r="K50" s="47">
        <f>Geog!P59</f>
        <v>7.4999999999999997E-2</v>
      </c>
      <c r="L50" s="47">
        <f>Geog!Q59</f>
        <v>0.105</v>
      </c>
      <c r="M50" s="47">
        <f>Geog!R59</f>
        <v>0.12</v>
      </c>
      <c r="N50" s="47">
        <f>Geog!S59</f>
        <v>0.15</v>
      </c>
      <c r="O50" s="47">
        <f>Geog!T59</f>
        <v>0</v>
      </c>
      <c r="P50" s="58">
        <f t="shared" si="28"/>
        <v>0.54999999999999993</v>
      </c>
      <c r="Q50" s="1008"/>
      <c r="R50" s="1008"/>
      <c r="S50" s="1018"/>
      <c r="T50" s="1018"/>
      <c r="U50" s="1"/>
    </row>
    <row r="51" spans="1:21" ht="15.75" customHeight="1">
      <c r="A51" s="1018"/>
      <c r="B51" s="1018"/>
      <c r="C51" s="1008"/>
      <c r="D51" s="1008"/>
      <c r="E51" s="1008"/>
      <c r="F51" s="1008"/>
      <c r="G51" s="1008"/>
      <c r="H51" s="1008"/>
      <c r="I51" s="51" t="s">
        <v>10</v>
      </c>
      <c r="J51" s="52">
        <f t="shared" ref="J51:P51" si="29">IF(OR(J49=0,J50=0),0,J50/J49)</f>
        <v>1</v>
      </c>
      <c r="K51" s="52">
        <f t="shared" si="29"/>
        <v>0.74999999999999989</v>
      </c>
      <c r="L51" s="52">
        <f t="shared" si="29"/>
        <v>1.0499999999999998</v>
      </c>
      <c r="M51" s="52">
        <f t="shared" si="29"/>
        <v>1.2</v>
      </c>
      <c r="N51" s="52">
        <f t="shared" si="29"/>
        <v>1.4999999999999998</v>
      </c>
      <c r="O51" s="52">
        <f t="shared" si="29"/>
        <v>0</v>
      </c>
      <c r="P51" s="52">
        <f t="shared" si="29"/>
        <v>0.99999999999999978</v>
      </c>
      <c r="Q51" s="51"/>
      <c r="R51" s="51"/>
      <c r="S51" s="1018"/>
      <c r="T51" s="1018"/>
      <c r="U51" s="1"/>
    </row>
    <row r="52" spans="1:21" ht="15.75" customHeight="1">
      <c r="A52" s="1018"/>
      <c r="B52" s="1018"/>
      <c r="C52" s="1046">
        <v>16</v>
      </c>
      <c r="D52" s="1046" t="str">
        <f>Geog!A68</f>
        <v>Documentos metodológicos para procesos de ordenamiento territorial</v>
      </c>
      <c r="E52" s="1046" t="str">
        <f>Geog!D68</f>
        <v>Numero</v>
      </c>
      <c r="F52" s="1046">
        <f>Geog!E68</f>
        <v>3</v>
      </c>
      <c r="G52" s="1046" t="str">
        <f>Geog!F68</f>
        <v>Documentos metodológicos  para procesos de ordenamiento territorial generados</v>
      </c>
      <c r="H52" s="1046" t="str">
        <f>Geog!G68</f>
        <v>EFICACIA</v>
      </c>
      <c r="I52" s="42" t="s">
        <v>68</v>
      </c>
      <c r="J52" s="44">
        <f>Geog!O68</f>
        <v>0.24</v>
      </c>
      <c r="K52" s="44">
        <f>Geog!P68</f>
        <v>0.33</v>
      </c>
      <c r="L52" s="44">
        <f>Geog!Q68</f>
        <v>0.39</v>
      </c>
      <c r="M52" s="44">
        <f>Geog!R68</f>
        <v>0.3</v>
      </c>
      <c r="N52" s="44">
        <f>Geog!S68</f>
        <v>0.18</v>
      </c>
      <c r="O52" s="44">
        <f>Geog!T68</f>
        <v>0.05</v>
      </c>
      <c r="P52" s="60">
        <f t="shared" ref="P52:P53" si="30">SUM(J52:O52)</f>
        <v>1.49</v>
      </c>
      <c r="Q52" s="1051">
        <f>Geog!V68</f>
        <v>0.1</v>
      </c>
      <c r="R52" s="1052">
        <f>IF(OR(P53=0,Q52=0),0,(P53/P52*Q52))</f>
        <v>0.11812080536912753</v>
      </c>
      <c r="S52" s="1018"/>
      <c r="T52" s="1018"/>
      <c r="U52" s="1"/>
    </row>
    <row r="53" spans="1:21" ht="15.75" customHeight="1">
      <c r="A53" s="1018"/>
      <c r="B53" s="1018"/>
      <c r="C53" s="1018"/>
      <c r="D53" s="1018"/>
      <c r="E53" s="1018"/>
      <c r="F53" s="1018"/>
      <c r="G53" s="1018"/>
      <c r="H53" s="1018"/>
      <c r="I53" s="46" t="s">
        <v>69</v>
      </c>
      <c r="J53" s="48">
        <f>Geog!O69</f>
        <v>0.24</v>
      </c>
      <c r="K53" s="48">
        <f>Geog!P69</f>
        <v>0.33</v>
      </c>
      <c r="L53" s="48">
        <f>Geog!Q69</f>
        <v>0.39</v>
      </c>
      <c r="M53" s="48">
        <f>Geog!R69</f>
        <v>0.3</v>
      </c>
      <c r="N53" s="48">
        <f>Geog!S69</f>
        <v>0.45</v>
      </c>
      <c r="O53" s="48">
        <f>Geog!T69</f>
        <v>0.05</v>
      </c>
      <c r="P53" s="62">
        <f t="shared" si="30"/>
        <v>1.76</v>
      </c>
      <c r="Q53" s="1008"/>
      <c r="R53" s="1008"/>
      <c r="S53" s="1018"/>
      <c r="T53" s="1018"/>
      <c r="U53" s="1"/>
    </row>
    <row r="54" spans="1:21" ht="15.75" customHeight="1">
      <c r="A54" s="1018"/>
      <c r="B54" s="1018"/>
      <c r="C54" s="1008"/>
      <c r="D54" s="1008"/>
      <c r="E54" s="1008"/>
      <c r="F54" s="1008"/>
      <c r="G54" s="1008"/>
      <c r="H54" s="1008"/>
      <c r="I54" s="51" t="s">
        <v>10</v>
      </c>
      <c r="J54" s="52">
        <f t="shared" ref="J54:P54" si="31">IF(OR(J52=0,J53=0),0,J53/J52)</f>
        <v>1</v>
      </c>
      <c r="K54" s="52">
        <f t="shared" si="31"/>
        <v>1</v>
      </c>
      <c r="L54" s="52">
        <f t="shared" si="31"/>
        <v>1</v>
      </c>
      <c r="M54" s="52">
        <f t="shared" si="31"/>
        <v>1</v>
      </c>
      <c r="N54" s="52">
        <f t="shared" si="31"/>
        <v>2.5</v>
      </c>
      <c r="O54" s="52">
        <f t="shared" si="31"/>
        <v>1</v>
      </c>
      <c r="P54" s="52">
        <f t="shared" si="31"/>
        <v>1.1812080536912752</v>
      </c>
      <c r="Q54" s="51"/>
      <c r="R54" s="51"/>
      <c r="S54" s="1018"/>
      <c r="T54" s="1018"/>
      <c r="U54" s="1"/>
    </row>
    <row r="55" spans="1:21" ht="15.75" customHeight="1">
      <c r="A55" s="1018"/>
      <c r="B55" s="1018"/>
      <c r="C55" s="1046">
        <v>17</v>
      </c>
      <c r="D55" s="1046" t="str">
        <f>Geog!A78</f>
        <v>Servicio de información Geográfica</v>
      </c>
      <c r="E55" s="1046" t="str">
        <f>Geog!D78</f>
        <v>Numero</v>
      </c>
      <c r="F55" s="1046">
        <f>Geog!E78</f>
        <v>100</v>
      </c>
      <c r="G55" s="1046" t="str">
        <f>Geog!F78</f>
        <v>Variables de información Geográfica  publicadas  en SIGOT</v>
      </c>
      <c r="H55" s="1046" t="str">
        <f>Geog!G78</f>
        <v>EFICACIA</v>
      </c>
      <c r="I55" s="42" t="s">
        <v>68</v>
      </c>
      <c r="J55" s="59">
        <f>Geog!O78</f>
        <v>15</v>
      </c>
      <c r="K55" s="59">
        <f>Geog!P78</f>
        <v>10</v>
      </c>
      <c r="L55" s="59">
        <f>Geog!Q78</f>
        <v>10</v>
      </c>
      <c r="M55" s="59">
        <f>Geog!R78</f>
        <v>10</v>
      </c>
      <c r="N55" s="59">
        <f>Geog!S78</f>
        <v>10</v>
      </c>
      <c r="O55" s="59">
        <f>Geog!T78</f>
        <v>10</v>
      </c>
      <c r="P55" s="60">
        <f t="shared" ref="P55:P56" si="32">SUM(J55:O55)</f>
        <v>65</v>
      </c>
      <c r="Q55" s="1051">
        <f>Geog!V78</f>
        <v>0.1</v>
      </c>
      <c r="R55" s="1052">
        <f>IF(OR(P56=0,Q55=0),0,(P56/P55*Q55))</f>
        <v>0.12769230769230769</v>
      </c>
      <c r="S55" s="1018"/>
      <c r="T55" s="1018"/>
      <c r="U55" s="1"/>
    </row>
    <row r="56" spans="1:21" ht="15.75" customHeight="1">
      <c r="A56" s="1018"/>
      <c r="B56" s="1018"/>
      <c r="C56" s="1018"/>
      <c r="D56" s="1018"/>
      <c r="E56" s="1018"/>
      <c r="F56" s="1018"/>
      <c r="G56" s="1018"/>
      <c r="H56" s="1018"/>
      <c r="I56" s="46" t="s">
        <v>69</v>
      </c>
      <c r="J56" s="61">
        <f>Geog!O79</f>
        <v>48</v>
      </c>
      <c r="K56" s="61">
        <f>Geog!P79</f>
        <v>10</v>
      </c>
      <c r="L56" s="61">
        <f>Geog!Q79</f>
        <v>0</v>
      </c>
      <c r="M56" s="61">
        <f>Geog!R79</f>
        <v>20</v>
      </c>
      <c r="N56" s="61">
        <f>Geog!S79</f>
        <v>5</v>
      </c>
      <c r="O56" s="61">
        <f>Geog!T79</f>
        <v>0</v>
      </c>
      <c r="P56" s="62">
        <f t="shared" si="32"/>
        <v>83</v>
      </c>
      <c r="Q56" s="1008"/>
      <c r="R56" s="1008"/>
      <c r="S56" s="1018"/>
      <c r="T56" s="1018"/>
      <c r="U56" s="1"/>
    </row>
    <row r="57" spans="1:21" ht="15.75" customHeight="1">
      <c r="A57" s="1008"/>
      <c r="B57" s="1008"/>
      <c r="C57" s="1008"/>
      <c r="D57" s="1008"/>
      <c r="E57" s="1008"/>
      <c r="F57" s="1008"/>
      <c r="G57" s="1008"/>
      <c r="H57" s="1008"/>
      <c r="I57" s="51" t="s">
        <v>10</v>
      </c>
      <c r="J57" s="52">
        <f t="shared" ref="J57:P57" si="33">IF(OR(J55=0,J56=0),0,J56/J55)</f>
        <v>3.2</v>
      </c>
      <c r="K57" s="52">
        <f t="shared" si="33"/>
        <v>1</v>
      </c>
      <c r="L57" s="52">
        <f t="shared" si="33"/>
        <v>0</v>
      </c>
      <c r="M57" s="52">
        <f t="shared" si="33"/>
        <v>2</v>
      </c>
      <c r="N57" s="52">
        <f t="shared" si="33"/>
        <v>0.5</v>
      </c>
      <c r="O57" s="52">
        <f t="shared" si="33"/>
        <v>0</v>
      </c>
      <c r="P57" s="52">
        <f t="shared" si="33"/>
        <v>1.2769230769230768</v>
      </c>
      <c r="Q57" s="51"/>
      <c r="R57" s="51"/>
      <c r="S57" s="1008"/>
      <c r="T57" s="1008"/>
      <c r="U57" s="1"/>
    </row>
    <row r="58" spans="1:21" ht="21.75" customHeight="1">
      <c r="A58" s="35" t="s">
        <v>1</v>
      </c>
      <c r="B58" s="36" t="s">
        <v>52</v>
      </c>
      <c r="C58" s="35"/>
      <c r="D58" s="35" t="s">
        <v>2</v>
      </c>
      <c r="E58" s="35" t="s">
        <v>3</v>
      </c>
      <c r="F58" s="35" t="s">
        <v>4</v>
      </c>
      <c r="G58" s="35" t="s">
        <v>5</v>
      </c>
      <c r="H58" s="37" t="s">
        <v>6</v>
      </c>
      <c r="I58" s="35" t="s">
        <v>53</v>
      </c>
      <c r="J58" s="35" t="s">
        <v>60</v>
      </c>
      <c r="K58" s="35" t="s">
        <v>61</v>
      </c>
      <c r="L58" s="35" t="s">
        <v>62</v>
      </c>
      <c r="M58" s="35" t="s">
        <v>63</v>
      </c>
      <c r="N58" s="35" t="s">
        <v>64</v>
      </c>
      <c r="O58" s="35" t="s">
        <v>65</v>
      </c>
      <c r="P58" s="35" t="s">
        <v>66</v>
      </c>
      <c r="Q58" s="38" t="s">
        <v>52</v>
      </c>
      <c r="R58" s="39" t="s">
        <v>44</v>
      </c>
      <c r="S58" s="64" t="s">
        <v>45</v>
      </c>
      <c r="T58" s="41" t="s">
        <v>67</v>
      </c>
      <c r="U58" s="1"/>
    </row>
    <row r="59" spans="1:21" ht="18.75" customHeight="1">
      <c r="A59" s="1062" t="str">
        <f>Agrol!D4</f>
        <v>GESTIÓN AGROLÓGICA</v>
      </c>
      <c r="B59" s="1063">
        <f>Agrol!W4</f>
        <v>5.9799999999999999E-2</v>
      </c>
      <c r="C59" s="1046">
        <v>18</v>
      </c>
      <c r="D59" s="1046" t="str">
        <f>Agrol!A12</f>
        <v>Servicio de análisis químicos, físicos, mineralógicos y biológicos de suelos</v>
      </c>
      <c r="E59" s="1046" t="str">
        <f>Agrol!D12</f>
        <v>Numero</v>
      </c>
      <c r="F59" s="1050">
        <f>Agrol!E12</f>
        <v>90000</v>
      </c>
      <c r="G59" s="1046" t="str">
        <f>Agrol!F12</f>
        <v>Análisis químicos, físicos, mineralógicos y biológicos de suelos, aguas y tejido vegetal realizados</v>
      </c>
      <c r="H59" s="1046" t="str">
        <f>Agrol!G12</f>
        <v>EFICACIA</v>
      </c>
      <c r="I59" s="42" t="s">
        <v>68</v>
      </c>
      <c r="J59" s="59">
        <f>Agrol!O12</f>
        <v>9900</v>
      </c>
      <c r="K59" s="59">
        <f>Agrol!P12</f>
        <v>9900</v>
      </c>
      <c r="L59" s="59">
        <f>Agrol!Q12</f>
        <v>9900</v>
      </c>
      <c r="M59" s="59">
        <f>Agrol!R12</f>
        <v>9900</v>
      </c>
      <c r="N59" s="59">
        <f>Agrol!S12</f>
        <v>9900</v>
      </c>
      <c r="O59" s="59">
        <f>Agrol!T12</f>
        <v>4050</v>
      </c>
      <c r="P59" s="60">
        <f t="shared" ref="P59:P60" si="34">SUM(J59:O59)</f>
        <v>53550</v>
      </c>
      <c r="Q59" s="1051">
        <f>Agrol!V12</f>
        <v>0.15</v>
      </c>
      <c r="R59" s="1052">
        <f>IF(OR(P60=0,Q59=0),0,(P60/P59*Q59))</f>
        <v>0.14683193277310924</v>
      </c>
      <c r="S59" s="1054">
        <f>SUM(R59:R91)</f>
        <v>1.2896273804930478</v>
      </c>
      <c r="T59" s="1055">
        <f>S59*B59</f>
        <v>7.711971735348426E-2</v>
      </c>
      <c r="U59" s="1"/>
    </row>
    <row r="60" spans="1:21" ht="18.75" customHeight="1">
      <c r="A60" s="1018"/>
      <c r="B60" s="1018"/>
      <c r="C60" s="1018"/>
      <c r="D60" s="1018"/>
      <c r="E60" s="1018"/>
      <c r="F60" s="1018"/>
      <c r="G60" s="1018"/>
      <c r="H60" s="1018"/>
      <c r="I60" s="46" t="s">
        <v>69</v>
      </c>
      <c r="J60" s="59">
        <f>Agrol!O13</f>
        <v>1996</v>
      </c>
      <c r="K60" s="59">
        <f>Agrol!P13</f>
        <v>13037</v>
      </c>
      <c r="L60" s="59">
        <f>Agrol!Q13</f>
        <v>5660</v>
      </c>
      <c r="M60" s="59">
        <f>Agrol!R13</f>
        <v>10772</v>
      </c>
      <c r="N60" s="59">
        <f>Agrol!S13</f>
        <v>9447</v>
      </c>
      <c r="O60" s="59">
        <f>Agrol!T13</f>
        <v>11507</v>
      </c>
      <c r="P60" s="62">
        <f t="shared" si="34"/>
        <v>52419</v>
      </c>
      <c r="Q60" s="1008"/>
      <c r="R60" s="1008"/>
      <c r="S60" s="1018"/>
      <c r="T60" s="1018"/>
      <c r="U60" s="1"/>
    </row>
    <row r="61" spans="1:21" ht="15.75" customHeight="1">
      <c r="A61" s="1018"/>
      <c r="B61" s="1018"/>
      <c r="C61" s="1008"/>
      <c r="D61" s="1008"/>
      <c r="E61" s="1008"/>
      <c r="F61" s="1008"/>
      <c r="G61" s="1008"/>
      <c r="H61" s="1008"/>
      <c r="I61" s="51" t="s">
        <v>10</v>
      </c>
      <c r="J61" s="52">
        <f t="shared" ref="J61:P61" si="35">IF(OR(J59=0,J60=0),0,J60/J59)</f>
        <v>0.20161616161616161</v>
      </c>
      <c r="K61" s="52">
        <f t="shared" si="35"/>
        <v>1.316868686868687</v>
      </c>
      <c r="L61" s="52">
        <f t="shared" si="35"/>
        <v>0.57171717171717173</v>
      </c>
      <c r="M61" s="52">
        <f t="shared" si="35"/>
        <v>1.088080808080808</v>
      </c>
      <c r="N61" s="52">
        <f t="shared" si="35"/>
        <v>0.95424242424242423</v>
      </c>
      <c r="O61" s="52">
        <f t="shared" si="35"/>
        <v>2.8412345679012345</v>
      </c>
      <c r="P61" s="52">
        <f t="shared" si="35"/>
        <v>0.97887955182072828</v>
      </c>
      <c r="Q61" s="51"/>
      <c r="R61" s="51"/>
      <c r="S61" s="1018"/>
      <c r="T61" s="1018"/>
      <c r="U61" s="1"/>
    </row>
    <row r="62" spans="1:21" ht="15.75" customHeight="1">
      <c r="A62" s="1018"/>
      <c r="B62" s="1018"/>
      <c r="C62" s="1046">
        <v>19</v>
      </c>
      <c r="D62" s="1046" t="str">
        <f>Agrol!A34</f>
        <v>Servicio de Información agrológica</v>
      </c>
      <c r="E62" s="1046" t="str">
        <f>Agrol!D34</f>
        <v>Hectáreas</v>
      </c>
      <c r="F62" s="1050">
        <f>Agrol!E34</f>
        <v>4550000</v>
      </c>
      <c r="G62" s="1046" t="str">
        <f>Agrol!F34</f>
        <v>Hectáreas con información Agrológica ejecutadas</v>
      </c>
      <c r="H62" s="1046" t="str">
        <f>Agrol!G34</f>
        <v>EFICACIA</v>
      </c>
      <c r="I62" s="42" t="s">
        <v>68</v>
      </c>
      <c r="J62" s="59">
        <f>Agrol!O34</f>
        <v>486963</v>
      </c>
      <c r="K62" s="59">
        <f>Agrol!P34</f>
        <v>495988</v>
      </c>
      <c r="L62" s="59">
        <f>Agrol!Q34</f>
        <v>495988</v>
      </c>
      <c r="M62" s="59">
        <f>Agrol!R34</f>
        <v>486963</v>
      </c>
      <c r="N62" s="59">
        <f>Agrol!S34</f>
        <v>476434</v>
      </c>
      <c r="O62" s="59">
        <f>Agrol!T34</f>
        <v>163574</v>
      </c>
      <c r="P62" s="60">
        <f t="shared" ref="P62:P63" si="36">SUM(J62:O62)</f>
        <v>2605910</v>
      </c>
      <c r="Q62" s="1051">
        <f>Agrol!V34</f>
        <v>0</v>
      </c>
      <c r="R62" s="1052">
        <f>IF(OR(P63=0,Q62=0),0,(P63/P62*Q62))</f>
        <v>0</v>
      </c>
      <c r="S62" s="1018"/>
      <c r="T62" s="1018"/>
      <c r="U62" s="1"/>
    </row>
    <row r="63" spans="1:21" ht="15.75" customHeight="1">
      <c r="A63" s="1018"/>
      <c r="B63" s="1018"/>
      <c r="C63" s="1018"/>
      <c r="D63" s="1018"/>
      <c r="E63" s="1018"/>
      <c r="F63" s="1018"/>
      <c r="G63" s="1018"/>
      <c r="H63" s="1018"/>
      <c r="I63" s="46" t="s">
        <v>69</v>
      </c>
      <c r="J63" s="59">
        <f>Agrol!O35</f>
        <v>0</v>
      </c>
      <c r="K63" s="59">
        <f>Agrol!P35</f>
        <v>0</v>
      </c>
      <c r="L63" s="59">
        <f>Agrol!Q35</f>
        <v>0</v>
      </c>
      <c r="M63" s="59">
        <f>Agrol!R35</f>
        <v>0</v>
      </c>
      <c r="N63" s="59">
        <f>Agrol!S35</f>
        <v>0</v>
      </c>
      <c r="O63" s="59">
        <f>Agrol!T35</f>
        <v>0</v>
      </c>
      <c r="P63" s="62">
        <f t="shared" si="36"/>
        <v>0</v>
      </c>
      <c r="Q63" s="1008"/>
      <c r="R63" s="1008"/>
      <c r="S63" s="1018"/>
      <c r="T63" s="1018"/>
      <c r="U63" s="1"/>
    </row>
    <row r="64" spans="1:21" ht="15.75" customHeight="1">
      <c r="A64" s="1018"/>
      <c r="B64" s="1018"/>
      <c r="C64" s="1008"/>
      <c r="D64" s="1008"/>
      <c r="E64" s="1008"/>
      <c r="F64" s="1008"/>
      <c r="G64" s="1008"/>
      <c r="H64" s="1008"/>
      <c r="I64" s="51" t="s">
        <v>10</v>
      </c>
      <c r="J64" s="52">
        <f t="shared" ref="J64:P64" si="37">IF(OR(J62=0,J63=0),0,J63/J62)</f>
        <v>0</v>
      </c>
      <c r="K64" s="52">
        <f t="shared" si="37"/>
        <v>0</v>
      </c>
      <c r="L64" s="52">
        <f t="shared" si="37"/>
        <v>0</v>
      </c>
      <c r="M64" s="52">
        <f t="shared" si="37"/>
        <v>0</v>
      </c>
      <c r="N64" s="52">
        <f t="shared" si="37"/>
        <v>0</v>
      </c>
      <c r="O64" s="52">
        <f t="shared" si="37"/>
        <v>0</v>
      </c>
      <c r="P64" s="52">
        <f t="shared" si="37"/>
        <v>0</v>
      </c>
      <c r="Q64" s="51"/>
      <c r="R64" s="51"/>
      <c r="S64" s="1018"/>
      <c r="T64" s="1018"/>
      <c r="U64" s="1"/>
    </row>
    <row r="65" spans="1:21" ht="15.75" customHeight="1">
      <c r="A65" s="1018"/>
      <c r="B65" s="1018"/>
      <c r="C65" s="1046">
        <v>20</v>
      </c>
      <c r="D65" s="1046" t="str">
        <f>Agrol!A46</f>
        <v>Compromisos institucionales nacionales e internacionales</v>
      </c>
      <c r="E65" s="1046" t="str">
        <f>Agrol!D46</f>
        <v>Porcentaje</v>
      </c>
      <c r="F65" s="1046">
        <f>Agrol!E46</f>
        <v>100</v>
      </c>
      <c r="G65" s="1046" t="str">
        <f>Agrol!F46</f>
        <v>Compromisos institucionales nacionales e internacionales</v>
      </c>
      <c r="H65" s="1046" t="str">
        <f>Agrol!G46</f>
        <v>EFICACIA</v>
      </c>
      <c r="I65" s="42" t="s">
        <v>68</v>
      </c>
      <c r="J65" s="43">
        <f>Agrol!O46</f>
        <v>0</v>
      </c>
      <c r="K65" s="43">
        <f>Agrol!P46</f>
        <v>0</v>
      </c>
      <c r="L65" s="43">
        <f>Agrol!Q46</f>
        <v>0.25</v>
      </c>
      <c r="M65" s="43">
        <f>Agrol!R46</f>
        <v>0</v>
      </c>
      <c r="N65" s="43">
        <f>Agrol!S46</f>
        <v>0</v>
      </c>
      <c r="O65" s="43">
        <f>Agrol!T46</f>
        <v>0.25</v>
      </c>
      <c r="P65" s="57">
        <f t="shared" ref="P65:P66" si="38">SUM(J65:O65)</f>
        <v>0.5</v>
      </c>
      <c r="Q65" s="1051">
        <f>Agrol!V46</f>
        <v>0.1</v>
      </c>
      <c r="R65" s="1052">
        <f>IF(OR(P66=0,Q65=0),0,(P66/P65*Q65))</f>
        <v>0.12</v>
      </c>
      <c r="S65" s="1018"/>
      <c r="T65" s="1018"/>
      <c r="U65" s="1"/>
    </row>
    <row r="66" spans="1:21" ht="15.75" customHeight="1">
      <c r="A66" s="1018"/>
      <c r="B66" s="1018"/>
      <c r="C66" s="1018"/>
      <c r="D66" s="1018"/>
      <c r="E66" s="1018"/>
      <c r="F66" s="1018"/>
      <c r="G66" s="1018"/>
      <c r="H66" s="1018"/>
      <c r="I66" s="46" t="s">
        <v>69</v>
      </c>
      <c r="J66" s="43">
        <f>Agrol!O47</f>
        <v>0</v>
      </c>
      <c r="K66" s="43">
        <f>Agrol!P47</f>
        <v>0</v>
      </c>
      <c r="L66" s="43">
        <f>Agrol!Q47</f>
        <v>0.25</v>
      </c>
      <c r="M66" s="43">
        <f>Agrol!R47</f>
        <v>0</v>
      </c>
      <c r="N66" s="43">
        <f>Agrol!S47</f>
        <v>0</v>
      </c>
      <c r="O66" s="43">
        <f>Agrol!T47</f>
        <v>0.35</v>
      </c>
      <c r="P66" s="58">
        <f t="shared" si="38"/>
        <v>0.6</v>
      </c>
      <c r="Q66" s="1008"/>
      <c r="R66" s="1008"/>
      <c r="S66" s="1018"/>
      <c r="T66" s="1018"/>
      <c r="U66" s="1"/>
    </row>
    <row r="67" spans="1:21" ht="15.75" customHeight="1">
      <c r="A67" s="1018"/>
      <c r="B67" s="1018"/>
      <c r="C67" s="1008"/>
      <c r="D67" s="1008"/>
      <c r="E67" s="1008"/>
      <c r="F67" s="1008"/>
      <c r="G67" s="1008"/>
      <c r="H67" s="1008"/>
      <c r="I67" s="51" t="s">
        <v>10</v>
      </c>
      <c r="J67" s="52">
        <f t="shared" ref="J67:P67" si="39">IF(OR(J65=0,J66=0),0,J66/J65)</f>
        <v>0</v>
      </c>
      <c r="K67" s="52">
        <f t="shared" si="39"/>
        <v>0</v>
      </c>
      <c r="L67" s="52">
        <f t="shared" si="39"/>
        <v>1</v>
      </c>
      <c r="M67" s="52">
        <f t="shared" si="39"/>
        <v>0</v>
      </c>
      <c r="N67" s="52">
        <f t="shared" si="39"/>
        <v>0</v>
      </c>
      <c r="O67" s="52">
        <f t="shared" si="39"/>
        <v>1.4</v>
      </c>
      <c r="P67" s="52">
        <f t="shared" si="39"/>
        <v>1.2</v>
      </c>
      <c r="Q67" s="51"/>
      <c r="R67" s="51"/>
      <c r="S67" s="1018"/>
      <c r="T67" s="1018"/>
      <c r="U67" s="1"/>
    </row>
    <row r="68" spans="1:21" ht="36" customHeight="1">
      <c r="A68" s="1018"/>
      <c r="B68" s="1018"/>
      <c r="C68" s="1046">
        <v>21</v>
      </c>
      <c r="D68" s="1046" t="str">
        <f>Agrol!A60</f>
        <v>Áreas AHT con fines múltiples homologadas, actualizadas y correlacionadas (NUEVO PRODUCTO viene de actividad)</v>
      </c>
      <c r="E68" s="1046" t="str">
        <f>Agrol!D60</f>
        <v>Hectáreas</v>
      </c>
      <c r="F68" s="1050">
        <f>Agrol!E60</f>
        <v>7907112</v>
      </c>
      <c r="G68" s="1046" t="str">
        <f>Agrol!F60</f>
        <v>Hectáreas AHT con fines múltiples homologadas, actualizadas y correlacionadas</v>
      </c>
      <c r="H68" s="1046" t="str">
        <f>Agrol!G60</f>
        <v>Eficacia</v>
      </c>
      <c r="I68" s="42" t="s">
        <v>68</v>
      </c>
      <c r="J68" s="59">
        <f>Agrol!O60</f>
        <v>1265138</v>
      </c>
      <c r="K68" s="59">
        <f>Agrol!P60</f>
        <v>1344209</v>
      </c>
      <c r="L68" s="59">
        <f>Agrol!Q60</f>
        <v>1739564</v>
      </c>
      <c r="M68" s="59">
        <f>Agrol!R60</f>
        <v>1149673</v>
      </c>
      <c r="N68" s="59">
        <f>Agrol!S60</f>
        <v>754318</v>
      </c>
      <c r="O68" s="59">
        <f>Agrol!T60</f>
        <v>395357</v>
      </c>
      <c r="P68" s="60">
        <f t="shared" ref="P68:P69" si="40">SUM(J68:O68)</f>
        <v>6648259</v>
      </c>
      <c r="Q68" s="1051">
        <f>Agrol!V60</f>
        <v>0.15</v>
      </c>
      <c r="R68" s="1052">
        <f>IF(OR(P69=0,Q68=0),0,(P69/P68*Q68))</f>
        <v>0.12945214077851058</v>
      </c>
      <c r="S68" s="1018"/>
      <c r="T68" s="1018"/>
      <c r="U68" s="1"/>
    </row>
    <row r="69" spans="1:21" ht="36" customHeight="1">
      <c r="A69" s="1018"/>
      <c r="B69" s="1018"/>
      <c r="C69" s="1018"/>
      <c r="D69" s="1018"/>
      <c r="E69" s="1018"/>
      <c r="F69" s="1018"/>
      <c r="G69" s="1018"/>
      <c r="H69" s="1018"/>
      <c r="I69" s="46" t="s">
        <v>69</v>
      </c>
      <c r="J69" s="59">
        <f>Agrol!O61</f>
        <v>2105546</v>
      </c>
      <c r="K69" s="59">
        <f>Agrol!P61</f>
        <v>2726296.4</v>
      </c>
      <c r="L69" s="59">
        <f>Agrol!Q61</f>
        <v>1021</v>
      </c>
      <c r="M69" s="59">
        <f>Agrol!R61</f>
        <v>1570</v>
      </c>
      <c r="N69" s="59">
        <f>Agrol!S61</f>
        <v>204987</v>
      </c>
      <c r="O69" s="59">
        <f>Agrol!T61</f>
        <v>698122</v>
      </c>
      <c r="P69" s="62">
        <f t="shared" si="40"/>
        <v>5737542.4000000004</v>
      </c>
      <c r="Q69" s="1008"/>
      <c r="R69" s="1008"/>
      <c r="S69" s="1018"/>
      <c r="T69" s="1018"/>
      <c r="U69" s="1"/>
    </row>
    <row r="70" spans="1:21" ht="15.75" customHeight="1">
      <c r="A70" s="1018"/>
      <c r="B70" s="1018"/>
      <c r="C70" s="1008"/>
      <c r="D70" s="1008"/>
      <c r="E70" s="1008"/>
      <c r="F70" s="1008"/>
      <c r="G70" s="1008"/>
      <c r="H70" s="1008"/>
      <c r="I70" s="51" t="s">
        <v>10</v>
      </c>
      <c r="J70" s="52">
        <f t="shared" ref="J70:P70" si="41">IF(OR(J68=0,J69=0),0,J69/J68)</f>
        <v>1.6642816831049261</v>
      </c>
      <c r="K70" s="52">
        <f t="shared" si="41"/>
        <v>2.0281789513386683</v>
      </c>
      <c r="L70" s="52">
        <f t="shared" si="41"/>
        <v>5.8692867868040497E-4</v>
      </c>
      <c r="M70" s="52">
        <f t="shared" si="41"/>
        <v>1.3656056983159558E-3</v>
      </c>
      <c r="N70" s="52">
        <f t="shared" si="41"/>
        <v>0.27175143639685118</v>
      </c>
      <c r="O70" s="52">
        <f t="shared" si="41"/>
        <v>1.7658015413917043</v>
      </c>
      <c r="P70" s="52">
        <f t="shared" si="41"/>
        <v>0.86301427185673729</v>
      </c>
      <c r="Q70" s="51"/>
      <c r="R70" s="51"/>
      <c r="S70" s="1018"/>
      <c r="T70" s="1018"/>
      <c r="U70" s="1"/>
    </row>
    <row r="71" spans="1:21" ht="27" customHeight="1">
      <c r="A71" s="1018"/>
      <c r="B71" s="1018"/>
      <c r="C71" s="1046">
        <v>22</v>
      </c>
      <c r="D71" s="1046" t="str">
        <f>Agrol!A72</f>
        <v>Estudio de suelos realizados, como insumo para el ordenamiento del territorio. (NUEVO PRODUCTO, viene de actividad)</v>
      </c>
      <c r="E71" s="1046" t="str">
        <f>Agrol!D72</f>
        <v>Hectáreas</v>
      </c>
      <c r="F71" s="1050">
        <f>Agrol!E72</f>
        <v>1000000</v>
      </c>
      <c r="G71" s="1046" t="str">
        <f>Agrol!F72</f>
        <v>Áreas de Estudio de suelos realizados, como insumo para el ordenamiento del territorio.</v>
      </c>
      <c r="H71" s="1046" t="str">
        <f>Agrol!G72</f>
        <v>Eficacia</v>
      </c>
      <c r="I71" s="42" t="s">
        <v>68</v>
      </c>
      <c r="J71" s="59">
        <f>Agrol!O72</f>
        <v>100000</v>
      </c>
      <c r="K71" s="59">
        <f>Agrol!P72</f>
        <v>100000</v>
      </c>
      <c r="L71" s="59">
        <f>Agrol!Q72</f>
        <v>100000</v>
      </c>
      <c r="M71" s="59">
        <f>Agrol!R72</f>
        <v>100000</v>
      </c>
      <c r="N71" s="59">
        <f>Agrol!S72</f>
        <v>100000</v>
      </c>
      <c r="O71" s="59">
        <f>Agrol!T72</f>
        <v>50000</v>
      </c>
      <c r="P71" s="60">
        <f t="shared" ref="P71:P72" si="42">SUM(J71:O71)</f>
        <v>550000</v>
      </c>
      <c r="Q71" s="1051">
        <f>Agrol!V72</f>
        <v>0.13</v>
      </c>
      <c r="R71" s="1052">
        <f>IF(OR(P72=0,Q71=0),0,(P72/P71*Q71))</f>
        <v>8.5636909090909097E-2</v>
      </c>
      <c r="S71" s="1018"/>
      <c r="T71" s="1018"/>
      <c r="U71" s="1"/>
    </row>
    <row r="72" spans="1:21" ht="27" customHeight="1">
      <c r="A72" s="1018"/>
      <c r="B72" s="1018"/>
      <c r="C72" s="1018"/>
      <c r="D72" s="1018"/>
      <c r="E72" s="1018"/>
      <c r="F72" s="1018"/>
      <c r="G72" s="1018"/>
      <c r="H72" s="1018"/>
      <c r="I72" s="46" t="s">
        <v>69</v>
      </c>
      <c r="J72" s="59">
        <f>Agrol!O73</f>
        <v>160000</v>
      </c>
      <c r="K72" s="59">
        <f>Agrol!P73</f>
        <v>30000</v>
      </c>
      <c r="L72" s="59">
        <f>Agrol!Q73</f>
        <v>15387</v>
      </c>
      <c r="M72" s="59">
        <f>Agrol!R73</f>
        <v>28061</v>
      </c>
      <c r="N72" s="59">
        <f>Agrol!S73</f>
        <v>37722</v>
      </c>
      <c r="O72" s="59">
        <f>Agrol!T73</f>
        <v>91140</v>
      </c>
      <c r="P72" s="62">
        <f t="shared" si="42"/>
        <v>362310</v>
      </c>
      <c r="Q72" s="1008"/>
      <c r="R72" s="1008"/>
      <c r="S72" s="1018"/>
      <c r="T72" s="1018"/>
      <c r="U72" s="1"/>
    </row>
    <row r="73" spans="1:21" ht="15.75" customHeight="1">
      <c r="A73" s="1018"/>
      <c r="B73" s="1018"/>
      <c r="C73" s="1008"/>
      <c r="D73" s="1008"/>
      <c r="E73" s="1008"/>
      <c r="F73" s="1008"/>
      <c r="G73" s="1008"/>
      <c r="H73" s="1008"/>
      <c r="I73" s="51" t="s">
        <v>10</v>
      </c>
      <c r="J73" s="52">
        <f t="shared" ref="J73:P73" si="43">IF(OR(J71=0,J72=0),0,J72/J71)</f>
        <v>1.6</v>
      </c>
      <c r="K73" s="52">
        <f t="shared" si="43"/>
        <v>0.3</v>
      </c>
      <c r="L73" s="52">
        <f t="shared" si="43"/>
        <v>0.15387000000000001</v>
      </c>
      <c r="M73" s="52">
        <f t="shared" si="43"/>
        <v>0.28061000000000003</v>
      </c>
      <c r="N73" s="52">
        <f t="shared" si="43"/>
        <v>0.37722</v>
      </c>
      <c r="O73" s="52">
        <f t="shared" si="43"/>
        <v>1.8228</v>
      </c>
      <c r="P73" s="52">
        <f t="shared" si="43"/>
        <v>0.65874545454545452</v>
      </c>
      <c r="Q73" s="51"/>
      <c r="R73" s="51"/>
      <c r="S73" s="1018"/>
      <c r="T73" s="1018"/>
      <c r="U73" s="1"/>
    </row>
    <row r="74" spans="1:21" ht="34.5" customHeight="1">
      <c r="A74" s="1018"/>
      <c r="B74" s="1018"/>
      <c r="C74" s="1046">
        <v>23</v>
      </c>
      <c r="D74" s="1046" t="str">
        <f>Agrol!A86</f>
        <v>Estudio de suelos realizados, como insumo para el cumplimiento de los acuerdos de paz. (NUEVO PRODUCTO, viene de actividad)</v>
      </c>
      <c r="E74" s="1046" t="str">
        <f>Agrol!D86</f>
        <v>Hectáreas</v>
      </c>
      <c r="F74" s="1050">
        <f>Agrol!E86</f>
        <v>200000</v>
      </c>
      <c r="G74" s="1046" t="str">
        <f>Agrol!F86</f>
        <v>Áreas de Estudio de suelos como insumo para el cumplimiento de los acuerdos de paz</v>
      </c>
      <c r="H74" s="1046" t="str">
        <f>Agrol!G86</f>
        <v>Eficacia</v>
      </c>
      <c r="I74" s="42" t="s">
        <v>68</v>
      </c>
      <c r="J74" s="59">
        <f>Agrol!O86</f>
        <v>22000</v>
      </c>
      <c r="K74" s="59">
        <f>Agrol!P86</f>
        <v>22000</v>
      </c>
      <c r="L74" s="59">
        <f>Agrol!Q86</f>
        <v>22000</v>
      </c>
      <c r="M74" s="59">
        <f>Agrol!R86</f>
        <v>22000</v>
      </c>
      <c r="N74" s="59">
        <f>Agrol!S86</f>
        <v>22000</v>
      </c>
      <c r="O74" s="59">
        <f>Agrol!T86</f>
        <v>2000</v>
      </c>
      <c r="P74" s="60">
        <f t="shared" ref="P74:P75" si="44">SUM(J74:O74)</f>
        <v>112000</v>
      </c>
      <c r="Q74" s="1051">
        <f>Agrol!V86</f>
        <v>0.06</v>
      </c>
      <c r="R74" s="1052">
        <f>IF(OR(P75=0,Q74=0),0,(P75/P74*Q74))</f>
        <v>7.7734285714285714E-2</v>
      </c>
      <c r="S74" s="1018"/>
      <c r="T74" s="1018"/>
      <c r="U74" s="1"/>
    </row>
    <row r="75" spans="1:21" ht="34.5" customHeight="1">
      <c r="A75" s="1018"/>
      <c r="B75" s="1018"/>
      <c r="C75" s="1018"/>
      <c r="D75" s="1018"/>
      <c r="E75" s="1018"/>
      <c r="F75" s="1018"/>
      <c r="G75" s="1018"/>
      <c r="H75" s="1018"/>
      <c r="I75" s="46" t="s">
        <v>69</v>
      </c>
      <c r="J75" s="59">
        <f>Agrol!O87</f>
        <v>0</v>
      </c>
      <c r="K75" s="59">
        <f>Agrol!P87</f>
        <v>20000</v>
      </c>
      <c r="L75" s="59">
        <f>Agrol!Q87</f>
        <v>52273</v>
      </c>
      <c r="M75" s="59">
        <f>Agrol!R87</f>
        <v>0</v>
      </c>
      <c r="N75" s="59">
        <f>Agrol!S87</f>
        <v>13115</v>
      </c>
      <c r="O75" s="59">
        <f>Agrol!T87</f>
        <v>59716</v>
      </c>
      <c r="P75" s="62">
        <f t="shared" si="44"/>
        <v>145104</v>
      </c>
      <c r="Q75" s="1008"/>
      <c r="R75" s="1008"/>
      <c r="S75" s="1018"/>
      <c r="T75" s="1018"/>
      <c r="U75" s="1"/>
    </row>
    <row r="76" spans="1:21" ht="15.75" customHeight="1">
      <c r="A76" s="1018"/>
      <c r="B76" s="1018"/>
      <c r="C76" s="1008"/>
      <c r="D76" s="1008"/>
      <c r="E76" s="1008"/>
      <c r="F76" s="1008"/>
      <c r="G76" s="1008"/>
      <c r="H76" s="1008"/>
      <c r="I76" s="51" t="s">
        <v>10</v>
      </c>
      <c r="J76" s="52">
        <f t="shared" ref="J76:P76" si="45">IF(OR(J74=0,J75=0),0,J75/J74)</f>
        <v>0</v>
      </c>
      <c r="K76" s="52">
        <f t="shared" si="45"/>
        <v>0.90909090909090906</v>
      </c>
      <c r="L76" s="52">
        <f t="shared" si="45"/>
        <v>2.3760454545454546</v>
      </c>
      <c r="M76" s="52">
        <f t="shared" si="45"/>
        <v>0</v>
      </c>
      <c r="N76" s="52">
        <f t="shared" si="45"/>
        <v>0.59613636363636369</v>
      </c>
      <c r="O76" s="52">
        <f t="shared" si="45"/>
        <v>29.858000000000001</v>
      </c>
      <c r="P76" s="52">
        <f t="shared" si="45"/>
        <v>1.2955714285714286</v>
      </c>
      <c r="Q76" s="51"/>
      <c r="R76" s="51"/>
      <c r="S76" s="1018"/>
      <c r="T76" s="1018"/>
      <c r="U76" s="1"/>
    </row>
    <row r="77" spans="1:21" ht="21.75" customHeight="1">
      <c r="A77" s="1018"/>
      <c r="B77" s="1018"/>
      <c r="C77" s="1046">
        <v>24</v>
      </c>
      <c r="D77" s="1046" t="str">
        <f>Agrol!A100</f>
        <v>Geomorfología aplicada a levantamientos de suelos. (NUEVO PRODUCTO, viene de actividad)</v>
      </c>
      <c r="E77" s="1046" t="str">
        <f>Agrol!D100</f>
        <v>Hectáreas</v>
      </c>
      <c r="F77" s="1050">
        <f>Agrol!E100</f>
        <v>1200000</v>
      </c>
      <c r="G77" s="1046" t="str">
        <f>Agrol!F100</f>
        <v>Áreas interpretadas por geomorfología</v>
      </c>
      <c r="H77" s="1046" t="str">
        <f>Agrol!G100</f>
        <v>Eficacia</v>
      </c>
      <c r="I77" s="42" t="s">
        <v>68</v>
      </c>
      <c r="J77" s="59">
        <f>Agrol!O100</f>
        <v>65000</v>
      </c>
      <c r="K77" s="59">
        <f>Agrol!P100</f>
        <v>65000</v>
      </c>
      <c r="L77" s="59">
        <f>Agrol!Q100</f>
        <v>65000</v>
      </c>
      <c r="M77" s="59">
        <f>Agrol!R100</f>
        <v>65000</v>
      </c>
      <c r="N77" s="59">
        <f>Agrol!S100</f>
        <v>65000</v>
      </c>
      <c r="O77" s="59">
        <f>Agrol!T100</f>
        <v>31750</v>
      </c>
      <c r="P77" s="60">
        <f t="shared" ref="P77:P78" si="46">SUM(J77:O77)</f>
        <v>356750</v>
      </c>
      <c r="Q77" s="1051">
        <f>Agrol!V100</f>
        <v>0.105</v>
      </c>
      <c r="R77" s="1052">
        <f>IF(OR(P78=0,Q77=0),0,(P78/P77*Q77))</f>
        <v>0.15762508759635599</v>
      </c>
      <c r="S77" s="1018"/>
      <c r="T77" s="1018"/>
      <c r="U77" s="1"/>
    </row>
    <row r="78" spans="1:21" ht="21.75" customHeight="1">
      <c r="A78" s="1018"/>
      <c r="B78" s="1018"/>
      <c r="C78" s="1018"/>
      <c r="D78" s="1018"/>
      <c r="E78" s="1018"/>
      <c r="F78" s="1018"/>
      <c r="G78" s="1018"/>
      <c r="H78" s="1018"/>
      <c r="I78" s="46" t="s">
        <v>69</v>
      </c>
      <c r="J78" s="59">
        <f>Agrol!O101</f>
        <v>31600</v>
      </c>
      <c r="K78" s="59">
        <f>Agrol!P101</f>
        <v>93694</v>
      </c>
      <c r="L78" s="59">
        <f>Agrol!Q101</f>
        <v>80027</v>
      </c>
      <c r="M78" s="59">
        <f>Agrol!R101</f>
        <v>70136</v>
      </c>
      <c r="N78" s="59">
        <f>Agrol!S101</f>
        <v>47907</v>
      </c>
      <c r="O78" s="59">
        <f>Agrol!T101</f>
        <v>212186</v>
      </c>
      <c r="P78" s="62">
        <f t="shared" si="46"/>
        <v>535550</v>
      </c>
      <c r="Q78" s="1008"/>
      <c r="R78" s="1008"/>
      <c r="S78" s="1018"/>
      <c r="T78" s="1018"/>
      <c r="U78" s="1"/>
    </row>
    <row r="79" spans="1:21" ht="15.75" customHeight="1">
      <c r="A79" s="1018"/>
      <c r="B79" s="1018"/>
      <c r="C79" s="1008"/>
      <c r="D79" s="1008"/>
      <c r="E79" s="1008"/>
      <c r="F79" s="1008"/>
      <c r="G79" s="1008"/>
      <c r="H79" s="1008"/>
      <c r="I79" s="51" t="s">
        <v>10</v>
      </c>
      <c r="J79" s="52">
        <f t="shared" ref="J79:P79" si="47">IF(OR(J77=0,J78=0),0,J78/J77)</f>
        <v>0.48615384615384616</v>
      </c>
      <c r="K79" s="52">
        <f t="shared" si="47"/>
        <v>1.4414461538461538</v>
      </c>
      <c r="L79" s="52">
        <f t="shared" si="47"/>
        <v>1.2311846153846153</v>
      </c>
      <c r="M79" s="52">
        <f t="shared" si="47"/>
        <v>1.0790153846153847</v>
      </c>
      <c r="N79" s="52">
        <f t="shared" si="47"/>
        <v>0.73703076923076927</v>
      </c>
      <c r="O79" s="52">
        <f t="shared" si="47"/>
        <v>6.6830236220472443</v>
      </c>
      <c r="P79" s="52">
        <f t="shared" si="47"/>
        <v>1.5011913104414856</v>
      </c>
      <c r="Q79" s="51"/>
      <c r="R79" s="51"/>
      <c r="S79" s="1018"/>
      <c r="T79" s="1018"/>
      <c r="U79" s="1"/>
    </row>
    <row r="80" spans="1:21" ht="25.5" customHeight="1">
      <c r="A80" s="1018"/>
      <c r="B80" s="1018"/>
      <c r="C80" s="1046">
        <v>25</v>
      </c>
      <c r="D80" s="1046" t="str">
        <f>Agrol!A114</f>
        <v>Coberturas y usos de la tierra, aplicada al ordenamiento del territorio. (NUEVO PRODUCTO, es una estrategia del PEI))</v>
      </c>
      <c r="E80" s="1046" t="str">
        <f>Agrol!D114</f>
        <v>Hectáreas</v>
      </c>
      <c r="F80" s="1050">
        <f>Agrol!E114</f>
        <v>1150000</v>
      </c>
      <c r="G80" s="1046" t="str">
        <f>Agrol!F114</f>
        <v>Áreas interpretadas por coberturas y usos.</v>
      </c>
      <c r="H80" s="1046" t="str">
        <f>Agrol!G114</f>
        <v>Eficacia</v>
      </c>
      <c r="I80" s="42" t="s">
        <v>68</v>
      </c>
      <c r="J80" s="59">
        <f>Agrol!O114</f>
        <v>29000</v>
      </c>
      <c r="K80" s="59">
        <f>Agrol!P114</f>
        <v>29000</v>
      </c>
      <c r="L80" s="59">
        <f>Agrol!Q114</f>
        <v>29000</v>
      </c>
      <c r="M80" s="59">
        <f>Agrol!R114</f>
        <v>29000</v>
      </c>
      <c r="N80" s="59">
        <f>Agrol!S114</f>
        <v>29000</v>
      </c>
      <c r="O80" s="59">
        <f>Agrol!T114</f>
        <v>18000</v>
      </c>
      <c r="P80" s="60">
        <f t="shared" ref="P80:P81" si="48">SUM(J80:O80)</f>
        <v>163000</v>
      </c>
      <c r="Q80" s="1051">
        <f>Agrol!V114</f>
        <v>0.105</v>
      </c>
      <c r="R80" s="1052">
        <f>IF(OR(P81=0,Q80=0),0,(P81/P80*Q80))</f>
        <v>0.40534702453987725</v>
      </c>
      <c r="S80" s="1018"/>
      <c r="T80" s="1018"/>
      <c r="U80" s="1"/>
    </row>
    <row r="81" spans="1:21" ht="25.5" customHeight="1">
      <c r="A81" s="1018"/>
      <c r="B81" s="1018"/>
      <c r="C81" s="1018"/>
      <c r="D81" s="1018"/>
      <c r="E81" s="1018"/>
      <c r="F81" s="1018"/>
      <c r="G81" s="1018"/>
      <c r="H81" s="1018"/>
      <c r="I81" s="46" t="s">
        <v>69</v>
      </c>
      <c r="J81" s="59">
        <f>Agrol!O115</f>
        <v>139350</v>
      </c>
      <c r="K81" s="59">
        <f>Agrol!P115</f>
        <v>179233</v>
      </c>
      <c r="L81" s="59">
        <f>Agrol!Q115</f>
        <v>140875</v>
      </c>
      <c r="M81" s="59">
        <f>Agrol!R115</f>
        <v>169795</v>
      </c>
      <c r="N81" s="59">
        <f>Agrol!S115</f>
        <v>0</v>
      </c>
      <c r="O81" s="59">
        <f>Agrol!T115</f>
        <v>0</v>
      </c>
      <c r="P81" s="62">
        <f t="shared" si="48"/>
        <v>629253</v>
      </c>
      <c r="Q81" s="1008"/>
      <c r="R81" s="1008"/>
      <c r="S81" s="1018"/>
      <c r="T81" s="1018"/>
      <c r="U81" s="1"/>
    </row>
    <row r="82" spans="1:21" ht="15.75" customHeight="1">
      <c r="A82" s="1018"/>
      <c r="B82" s="1018"/>
      <c r="C82" s="1008"/>
      <c r="D82" s="1008"/>
      <c r="E82" s="1008"/>
      <c r="F82" s="1008"/>
      <c r="G82" s="1008"/>
      <c r="H82" s="1008"/>
      <c r="I82" s="51" t="s">
        <v>10</v>
      </c>
      <c r="J82" s="52">
        <f t="shared" ref="J82:P82" si="49">IF(OR(J80=0,J81=0),0,J81/J80)</f>
        <v>4.8051724137931036</v>
      </c>
      <c r="K82" s="52">
        <f t="shared" si="49"/>
        <v>6.1804482758620694</v>
      </c>
      <c r="L82" s="52">
        <f t="shared" si="49"/>
        <v>4.8577586206896548</v>
      </c>
      <c r="M82" s="52">
        <f t="shared" si="49"/>
        <v>5.8550000000000004</v>
      </c>
      <c r="N82" s="52">
        <f t="shared" si="49"/>
        <v>0</v>
      </c>
      <c r="O82" s="52">
        <f t="shared" si="49"/>
        <v>0</v>
      </c>
      <c r="P82" s="52">
        <f t="shared" si="49"/>
        <v>3.860447852760736</v>
      </c>
      <c r="Q82" s="51"/>
      <c r="R82" s="51"/>
      <c r="S82" s="1018"/>
      <c r="T82" s="1018"/>
      <c r="U82" s="1"/>
    </row>
    <row r="83" spans="1:21" ht="15.75" customHeight="1">
      <c r="A83" s="1018"/>
      <c r="B83" s="1018"/>
      <c r="C83" s="1046">
        <v>26</v>
      </c>
      <c r="D83" s="1046" t="str">
        <f>Agrol!A128</f>
        <v>Laboratorio Nacional de suelos modernizado (NUEVO PRODUCTO, es una estrategia del PEI))</v>
      </c>
      <c r="E83" s="1046" t="str">
        <f>Agrol!D128</f>
        <v>Porcentaje</v>
      </c>
      <c r="F83" s="1047">
        <f>Agrol!E128</f>
        <v>1</v>
      </c>
      <c r="G83" s="1046" t="str">
        <f>Agrol!F128</f>
        <v>Laboratorio de suelos modernizado</v>
      </c>
      <c r="H83" s="1046" t="str">
        <f>Agrol!G128</f>
        <v>Eficacia</v>
      </c>
      <c r="I83" s="42" t="s">
        <v>68</v>
      </c>
      <c r="J83" s="43">
        <f>Agrol!O128</f>
        <v>0.15</v>
      </c>
      <c r="K83" s="43">
        <f>Agrol!P128</f>
        <v>0.2</v>
      </c>
      <c r="L83" s="43">
        <f>Agrol!Q128</f>
        <v>0.2</v>
      </c>
      <c r="M83" s="43">
        <f>Agrol!R128</f>
        <v>0.2</v>
      </c>
      <c r="N83" s="43">
        <f>Agrol!S128</f>
        <v>0.1</v>
      </c>
      <c r="O83" s="43">
        <f>Agrol!T128</f>
        <v>0.05</v>
      </c>
      <c r="P83" s="57">
        <f t="shared" ref="P83:P84" si="50">SUM(J83:O83)</f>
        <v>0.9</v>
      </c>
      <c r="Q83" s="1051">
        <f>Agrol!V128</f>
        <v>0.1</v>
      </c>
      <c r="R83" s="1052">
        <f>IF(OR(P84=0,Q83=0),0,(P84/P83*Q83))</f>
        <v>0.1</v>
      </c>
      <c r="S83" s="1018"/>
      <c r="T83" s="1018"/>
      <c r="U83" s="1"/>
    </row>
    <row r="84" spans="1:21" ht="15.75" customHeight="1">
      <c r="A84" s="1018"/>
      <c r="B84" s="1018"/>
      <c r="C84" s="1018"/>
      <c r="D84" s="1018"/>
      <c r="E84" s="1018"/>
      <c r="F84" s="1018"/>
      <c r="G84" s="1018"/>
      <c r="H84" s="1018"/>
      <c r="I84" s="46" t="s">
        <v>69</v>
      </c>
      <c r="J84" s="43">
        <f>Agrol!O129</f>
        <v>0.15</v>
      </c>
      <c r="K84" s="43">
        <f>Agrol!P129</f>
        <v>0.2</v>
      </c>
      <c r="L84" s="43">
        <f>Agrol!Q129</f>
        <v>0.2</v>
      </c>
      <c r="M84" s="43">
        <f>Agrol!R129</f>
        <v>0.2</v>
      </c>
      <c r="N84" s="43">
        <f>Agrol!S129</f>
        <v>0.1</v>
      </c>
      <c r="O84" s="43">
        <f>Agrol!T129</f>
        <v>0.05</v>
      </c>
      <c r="P84" s="58">
        <f t="shared" si="50"/>
        <v>0.9</v>
      </c>
      <c r="Q84" s="1008"/>
      <c r="R84" s="1008"/>
      <c r="S84" s="1018"/>
      <c r="T84" s="1018"/>
      <c r="U84" s="1"/>
    </row>
    <row r="85" spans="1:21" ht="15.75" customHeight="1">
      <c r="A85" s="1018"/>
      <c r="B85" s="1018"/>
      <c r="C85" s="1008"/>
      <c r="D85" s="1008"/>
      <c r="E85" s="1008"/>
      <c r="F85" s="1008"/>
      <c r="G85" s="1008"/>
      <c r="H85" s="1008"/>
      <c r="I85" s="51" t="s">
        <v>10</v>
      </c>
      <c r="J85" s="52">
        <f t="shared" ref="J85:P85" si="51">IF(OR(J83=0,J84=0),0,J84/J83)</f>
        <v>1</v>
      </c>
      <c r="K85" s="52">
        <f t="shared" si="51"/>
        <v>1</v>
      </c>
      <c r="L85" s="52">
        <f t="shared" si="51"/>
        <v>1</v>
      </c>
      <c r="M85" s="52">
        <f t="shared" si="51"/>
        <v>1</v>
      </c>
      <c r="N85" s="52">
        <f t="shared" si="51"/>
        <v>1</v>
      </c>
      <c r="O85" s="52">
        <f t="shared" si="51"/>
        <v>1</v>
      </c>
      <c r="P85" s="52">
        <f t="shared" si="51"/>
        <v>1</v>
      </c>
      <c r="Q85" s="51"/>
      <c r="R85" s="51"/>
      <c r="S85" s="1018"/>
      <c r="T85" s="1018"/>
      <c r="U85" s="1"/>
    </row>
    <row r="86" spans="1:21" ht="31.5" customHeight="1">
      <c r="A86" s="1018"/>
      <c r="B86" s="1018"/>
      <c r="C86" s="1046">
        <v>27</v>
      </c>
      <c r="D86" s="1046" t="str">
        <f>Agrol!A142</f>
        <v>Laboratorio Nacional de Suelos acreditado (Validación-Confirmación de análisis básicos químicos, Q-01) viene de una actividad)</v>
      </c>
      <c r="E86" s="1046" t="str">
        <f>Agrol!D142</f>
        <v>Porcentaje</v>
      </c>
      <c r="F86" s="1047">
        <f>Agrol!E142</f>
        <v>1</v>
      </c>
      <c r="G86" s="1046" t="str">
        <f>Agrol!F142</f>
        <v>Determinaciones analíticas acreditadas</v>
      </c>
      <c r="H86" s="1046" t="str">
        <f>Agrol!G142</f>
        <v>Eficacia</v>
      </c>
      <c r="I86" s="42" t="s">
        <v>68</v>
      </c>
      <c r="J86" s="43">
        <f>Agrol!O142</f>
        <v>0</v>
      </c>
      <c r="K86" s="43">
        <f>Agrol!P142</f>
        <v>0</v>
      </c>
      <c r="L86" s="43">
        <f>Agrol!Q142</f>
        <v>0.25</v>
      </c>
      <c r="M86" s="43">
        <f>Agrol!R142</f>
        <v>0</v>
      </c>
      <c r="N86" s="43">
        <f>Agrol!S142</f>
        <v>0</v>
      </c>
      <c r="O86" s="43">
        <f>Agrol!T142</f>
        <v>0.25</v>
      </c>
      <c r="P86" s="57">
        <f t="shared" ref="P86:P87" si="52">SUM(J86:O86)</f>
        <v>0.5</v>
      </c>
      <c r="Q86" s="1051">
        <f>Agrol!V142</f>
        <v>0.05</v>
      </c>
      <c r="R86" s="1052">
        <f>IF(OR(P87=0,Q86=0),0,(P87/P86*Q86))</f>
        <v>1.6999999999999998E-2</v>
      </c>
      <c r="S86" s="1018"/>
      <c r="T86" s="1018"/>
      <c r="U86" s="1"/>
    </row>
    <row r="87" spans="1:21" ht="31.5" customHeight="1">
      <c r="A87" s="1018"/>
      <c r="B87" s="1018"/>
      <c r="C87" s="1018"/>
      <c r="D87" s="1018"/>
      <c r="E87" s="1018"/>
      <c r="F87" s="1018"/>
      <c r="G87" s="1018"/>
      <c r="H87" s="1018"/>
      <c r="I87" s="46" t="s">
        <v>69</v>
      </c>
      <c r="J87" s="43">
        <f>Agrol!O143</f>
        <v>0</v>
      </c>
      <c r="K87" s="43">
        <f>Agrol!P143</f>
        <v>0</v>
      </c>
      <c r="L87" s="43">
        <f>Agrol!Q143</f>
        <v>0.11</v>
      </c>
      <c r="M87" s="43">
        <f>Agrol!R143</f>
        <v>0</v>
      </c>
      <c r="N87" s="43">
        <f>Agrol!S143</f>
        <v>0</v>
      </c>
      <c r="O87" s="43">
        <f>Agrol!T143</f>
        <v>0.06</v>
      </c>
      <c r="P87" s="58">
        <f t="shared" si="52"/>
        <v>0.16999999999999998</v>
      </c>
      <c r="Q87" s="1008"/>
      <c r="R87" s="1008"/>
      <c r="S87" s="1018"/>
      <c r="T87" s="1018"/>
      <c r="U87" s="1"/>
    </row>
    <row r="88" spans="1:21" ht="15.75" customHeight="1">
      <c r="A88" s="1018"/>
      <c r="B88" s="1018"/>
      <c r="C88" s="1008"/>
      <c r="D88" s="1008"/>
      <c r="E88" s="1008"/>
      <c r="F88" s="1008"/>
      <c r="G88" s="1008"/>
      <c r="H88" s="1008"/>
      <c r="I88" s="51" t="s">
        <v>10</v>
      </c>
      <c r="J88" s="52">
        <f t="shared" ref="J88:P88" si="53">IF(OR(J86=0,J87=0),0,J87/J86)</f>
        <v>0</v>
      </c>
      <c r="K88" s="52">
        <f t="shared" si="53"/>
        <v>0</v>
      </c>
      <c r="L88" s="52">
        <f t="shared" si="53"/>
        <v>0.44</v>
      </c>
      <c r="M88" s="52">
        <f t="shared" si="53"/>
        <v>0</v>
      </c>
      <c r="N88" s="52">
        <f t="shared" si="53"/>
        <v>0</v>
      </c>
      <c r="O88" s="52">
        <f t="shared" si="53"/>
        <v>0.24</v>
      </c>
      <c r="P88" s="52">
        <f t="shared" si="53"/>
        <v>0.33999999999999997</v>
      </c>
      <c r="Q88" s="51"/>
      <c r="R88" s="51"/>
      <c r="S88" s="1018"/>
      <c r="T88" s="1018"/>
      <c r="U88" s="1"/>
    </row>
    <row r="89" spans="1:21" ht="15.75" customHeight="1">
      <c r="A89" s="1018"/>
      <c r="B89" s="1018"/>
      <c r="C89" s="1046">
        <v>28</v>
      </c>
      <c r="D89" s="1046" t="str">
        <f>Agrol!A154</f>
        <v>Museo Nacional de Suelos ampliado (NUEVO PRODUCTO)</v>
      </c>
      <c r="E89" s="1046" t="str">
        <f>Agrol!D154</f>
        <v>Porcentaje</v>
      </c>
      <c r="F89" s="1047">
        <f>Agrol!E154</f>
        <v>1</v>
      </c>
      <c r="G89" s="1046" t="str">
        <f>Agrol!F154</f>
        <v>Museo Nacional de Suelos ampliado</v>
      </c>
      <c r="H89" s="1046" t="str">
        <f>Agrol!G154</f>
        <v>Eficacia</v>
      </c>
      <c r="I89" s="42" t="s">
        <v>68</v>
      </c>
      <c r="J89" s="43">
        <f>Agrol!O154</f>
        <v>0.15</v>
      </c>
      <c r="K89" s="43">
        <f>Agrol!P154</f>
        <v>0.2</v>
      </c>
      <c r="L89" s="43">
        <f>Agrol!Q154</f>
        <v>0.2</v>
      </c>
      <c r="M89" s="43">
        <f>Agrol!R154</f>
        <v>0.2</v>
      </c>
      <c r="N89" s="43">
        <f>Agrol!S154</f>
        <v>0.1</v>
      </c>
      <c r="O89" s="43">
        <f>Agrol!T154</f>
        <v>0.05</v>
      </c>
      <c r="P89" s="57">
        <f t="shared" ref="P89:P90" si="54">SUM(J89:O89)</f>
        <v>0.9</v>
      </c>
      <c r="Q89" s="1051">
        <f>Agrol!V154</f>
        <v>0.05</v>
      </c>
      <c r="R89" s="1052">
        <f>IF(OR(P90=0,Q89=0),0,(P90/P89*Q89))</f>
        <v>0.05</v>
      </c>
      <c r="S89" s="1018"/>
      <c r="T89" s="1018"/>
      <c r="U89" s="1"/>
    </row>
    <row r="90" spans="1:21" ht="15.75" customHeight="1">
      <c r="A90" s="1018"/>
      <c r="B90" s="1018"/>
      <c r="C90" s="1018"/>
      <c r="D90" s="1018"/>
      <c r="E90" s="1018"/>
      <c r="F90" s="1018"/>
      <c r="G90" s="1018"/>
      <c r="H90" s="1018"/>
      <c r="I90" s="46" t="s">
        <v>69</v>
      </c>
      <c r="J90" s="43">
        <f>Agrol!O155</f>
        <v>0.15</v>
      </c>
      <c r="K90" s="43">
        <f>Agrol!P155</f>
        <v>0.2</v>
      </c>
      <c r="L90" s="43">
        <f>Agrol!Q155</f>
        <v>0.2</v>
      </c>
      <c r="M90" s="43">
        <f>Agrol!R155</f>
        <v>0.2</v>
      </c>
      <c r="N90" s="43">
        <f>Agrol!S155</f>
        <v>0.1</v>
      </c>
      <c r="O90" s="43">
        <f>Agrol!T155</f>
        <v>0.05</v>
      </c>
      <c r="P90" s="58">
        <f t="shared" si="54"/>
        <v>0.9</v>
      </c>
      <c r="Q90" s="1008"/>
      <c r="R90" s="1008"/>
      <c r="S90" s="1018"/>
      <c r="T90" s="1018"/>
      <c r="U90" s="1"/>
    </row>
    <row r="91" spans="1:21" ht="15.75" customHeight="1">
      <c r="A91" s="1008"/>
      <c r="B91" s="1008"/>
      <c r="C91" s="1008"/>
      <c r="D91" s="1008"/>
      <c r="E91" s="1008"/>
      <c r="F91" s="1008"/>
      <c r="G91" s="1008"/>
      <c r="H91" s="1008"/>
      <c r="I91" s="51" t="s">
        <v>10</v>
      </c>
      <c r="J91" s="52">
        <f t="shared" ref="J91:P91" si="55">IF(OR(J89=0,J90=0),0,J90/J89)</f>
        <v>1</v>
      </c>
      <c r="K91" s="52">
        <f t="shared" si="55"/>
        <v>1</v>
      </c>
      <c r="L91" s="52">
        <f t="shared" si="55"/>
        <v>1</v>
      </c>
      <c r="M91" s="52">
        <f t="shared" si="55"/>
        <v>1</v>
      </c>
      <c r="N91" s="52">
        <f t="shared" si="55"/>
        <v>1</v>
      </c>
      <c r="O91" s="52">
        <f t="shared" si="55"/>
        <v>1</v>
      </c>
      <c r="P91" s="52">
        <f t="shared" si="55"/>
        <v>1</v>
      </c>
      <c r="Q91" s="51"/>
      <c r="R91" s="51"/>
      <c r="S91" s="1008"/>
      <c r="T91" s="1008"/>
      <c r="U91" s="1"/>
    </row>
    <row r="92" spans="1:21" ht="33.75">
      <c r="A92" s="35" t="s">
        <v>1</v>
      </c>
      <c r="B92" s="36" t="s">
        <v>52</v>
      </c>
      <c r="C92" s="35"/>
      <c r="D92" s="35" t="s">
        <v>2</v>
      </c>
      <c r="E92" s="35" t="s">
        <v>3</v>
      </c>
      <c r="F92" s="35" t="s">
        <v>4</v>
      </c>
      <c r="G92" s="35" t="s">
        <v>5</v>
      </c>
      <c r="H92" s="37" t="s">
        <v>6</v>
      </c>
      <c r="I92" s="35" t="s">
        <v>53</v>
      </c>
      <c r="J92" s="35" t="s">
        <v>60</v>
      </c>
      <c r="K92" s="35" t="s">
        <v>61</v>
      </c>
      <c r="L92" s="35" t="s">
        <v>62</v>
      </c>
      <c r="M92" s="35" t="s">
        <v>63</v>
      </c>
      <c r="N92" s="35" t="s">
        <v>64</v>
      </c>
      <c r="O92" s="35" t="s">
        <v>65</v>
      </c>
      <c r="P92" s="35" t="s">
        <v>66</v>
      </c>
      <c r="Q92" s="38" t="s">
        <v>52</v>
      </c>
      <c r="R92" s="39" t="s">
        <v>44</v>
      </c>
      <c r="S92" s="40" t="s">
        <v>45</v>
      </c>
      <c r="T92" s="41" t="s">
        <v>67</v>
      </c>
      <c r="U92" s="1"/>
    </row>
    <row r="93" spans="1:21" ht="15.75" customHeight="1">
      <c r="A93" s="1062" t="str">
        <f>Catas!D4</f>
        <v>GESTIÓN CATASTRAL</v>
      </c>
      <c r="B93" s="1063">
        <f>Catas!W4</f>
        <v>6.4500000000000002E-2</v>
      </c>
      <c r="C93" s="1046">
        <v>29</v>
      </c>
      <c r="D93" s="1046" t="str">
        <f>Catas!A12</f>
        <v>Avalúos elaborados 2019</v>
      </c>
      <c r="E93" s="1046" t="str">
        <f>Catas!D12</f>
        <v>Número</v>
      </c>
      <c r="F93" s="1046">
        <f>Catas!E12</f>
        <v>7021</v>
      </c>
      <c r="G93" s="1046" t="str">
        <f>Catas!F12</f>
        <v>Número de avalúos elaborados en el periodo</v>
      </c>
      <c r="H93" s="1046" t="str">
        <f>Catas!G12</f>
        <v>EFICACIA</v>
      </c>
      <c r="I93" s="42" t="s">
        <v>68</v>
      </c>
      <c r="J93" s="59">
        <f>Catas!O12</f>
        <v>202</v>
      </c>
      <c r="K93" s="59">
        <f>Catas!P12</f>
        <v>239</v>
      </c>
      <c r="L93" s="59">
        <f>Catas!Q12</f>
        <v>246</v>
      </c>
      <c r="M93" s="59">
        <f>Catas!R12</f>
        <v>2285</v>
      </c>
      <c r="N93" s="59">
        <f>Catas!S12</f>
        <v>3207</v>
      </c>
      <c r="O93" s="59">
        <f>Catas!T12</f>
        <v>232</v>
      </c>
      <c r="P93" s="60">
        <f t="shared" ref="P93:P94" si="56">SUM(J93:O93)</f>
        <v>6411</v>
      </c>
      <c r="Q93" s="1051">
        <f>Catas!V12</f>
        <v>0.1</v>
      </c>
      <c r="R93" s="1052">
        <f>IF(OR(P94=0,Q93=0),0,(P94/P93*Q93))</f>
        <v>0.10383715489003276</v>
      </c>
      <c r="S93" s="1054" t="e">
        <f>R93+R96+R99+R102+R105+R108+R111+R114+R117+R120+R123+R126</f>
        <v>#DIV/0!</v>
      </c>
      <c r="T93" s="1055" t="e">
        <f>S93*B93</f>
        <v>#DIV/0!</v>
      </c>
      <c r="U93" s="1"/>
    </row>
    <row r="94" spans="1:21" ht="15.75" customHeight="1">
      <c r="A94" s="1018"/>
      <c r="B94" s="1018"/>
      <c r="C94" s="1018"/>
      <c r="D94" s="1018"/>
      <c r="E94" s="1018"/>
      <c r="F94" s="1018"/>
      <c r="G94" s="1018"/>
      <c r="H94" s="1018"/>
      <c r="I94" s="46" t="s">
        <v>69</v>
      </c>
      <c r="J94" s="61">
        <f>Catas!O13</f>
        <v>95</v>
      </c>
      <c r="K94" s="61">
        <f>Catas!P13</f>
        <v>474</v>
      </c>
      <c r="L94" s="61">
        <f>Catas!Q13</f>
        <v>124</v>
      </c>
      <c r="M94" s="61">
        <f>Catas!R13</f>
        <v>1938</v>
      </c>
      <c r="N94" s="61">
        <f>Catas!S13</f>
        <v>3361</v>
      </c>
      <c r="O94" s="61">
        <f>Catas!T13</f>
        <v>665</v>
      </c>
      <c r="P94" s="62">
        <f t="shared" si="56"/>
        <v>6657</v>
      </c>
      <c r="Q94" s="1008"/>
      <c r="R94" s="1008"/>
      <c r="S94" s="1018"/>
      <c r="T94" s="1018"/>
      <c r="U94" s="1"/>
    </row>
    <row r="95" spans="1:21" ht="15.75" customHeight="1">
      <c r="A95" s="1018"/>
      <c r="B95" s="1018"/>
      <c r="C95" s="1008"/>
      <c r="D95" s="1008"/>
      <c r="E95" s="1008"/>
      <c r="F95" s="1008"/>
      <c r="G95" s="1008"/>
      <c r="H95" s="1008"/>
      <c r="I95" s="51" t="s">
        <v>10</v>
      </c>
      <c r="J95" s="52">
        <f t="shared" ref="J95:P95" si="57">IF(OR(J93=0,J94=0),0,J94/J93)</f>
        <v>0.47029702970297027</v>
      </c>
      <c r="K95" s="52">
        <f t="shared" si="57"/>
        <v>1.9832635983263598</v>
      </c>
      <c r="L95" s="52">
        <f t="shared" si="57"/>
        <v>0.50406504065040647</v>
      </c>
      <c r="M95" s="52">
        <f t="shared" si="57"/>
        <v>0.84814004376367613</v>
      </c>
      <c r="N95" s="52">
        <f t="shared" si="57"/>
        <v>1.0480199563454942</v>
      </c>
      <c r="O95" s="52">
        <f t="shared" si="57"/>
        <v>2.8663793103448274</v>
      </c>
      <c r="P95" s="52">
        <f t="shared" si="57"/>
        <v>1.0383715489003276</v>
      </c>
      <c r="Q95" s="51"/>
      <c r="R95" s="51"/>
      <c r="S95" s="1018"/>
      <c r="T95" s="1018"/>
      <c r="U95" s="1"/>
    </row>
    <row r="96" spans="1:21" ht="58.5" customHeight="1">
      <c r="A96" s="1018"/>
      <c r="B96" s="1018"/>
      <c r="C96" s="1046">
        <v>30</v>
      </c>
      <c r="D96" s="1046" t="str">
        <f>Catas!A20</f>
        <v>Lineamientos y procedimientos para la implementación y aplicación de la  Resolución conjunta SNR No. 5204 IGAC No. 479 de 2019 la cual modifica parcialmente la Resolución No. 1732 IGAC No. 221 de 2018 y Resolución No. 193 de 2014.</v>
      </c>
      <c r="E96" s="1046" t="str">
        <f>Catas!D20</f>
        <v>Porcentaje</v>
      </c>
      <c r="F96" s="1046">
        <f>Catas!E20</f>
        <v>100</v>
      </c>
      <c r="G96" s="1046" t="str">
        <f>Catas!F20</f>
        <v>Porcentaje de avance en la elaboración de lineamientos y procedimientos para la aplicación de la Resolución conjunta SNR No. 5204 IGAC No. 479 de 2019 la cual modifica parcialmente la Resolución No. 1732 IGAC No. 221 de 2018 y Resolución No. 193 de 2014.</v>
      </c>
      <c r="H96" s="1046" t="str">
        <f>Catas!G20</f>
        <v>EFICACIA</v>
      </c>
      <c r="I96" s="42" t="s">
        <v>68</v>
      </c>
      <c r="J96" s="43">
        <f>Catas!O20</f>
        <v>0.20350000000000001</v>
      </c>
      <c r="K96" s="43">
        <f>Catas!P20</f>
        <v>0.13600000000000001</v>
      </c>
      <c r="L96" s="43">
        <f>Catas!Q20</f>
        <v>0.10199999999999999</v>
      </c>
      <c r="M96" s="43">
        <f>Catas!R20</f>
        <v>9.7500000000000003E-2</v>
      </c>
      <c r="N96" s="43">
        <f>Catas!S20</f>
        <v>8.6250000000000007E-2</v>
      </c>
      <c r="O96" s="43">
        <f>Catas!T20</f>
        <v>3.8750000000000007E-2</v>
      </c>
      <c r="P96" s="57">
        <f t="shared" ref="P96:P97" si="58">SUM(J96:O96)</f>
        <v>0.66400000000000015</v>
      </c>
      <c r="Q96" s="1051">
        <f>Catas!V20</f>
        <v>0.1</v>
      </c>
      <c r="R96" s="1052">
        <f>IF(OR(P97=0,Q96=0),0,(P97/P96*Q96))</f>
        <v>0.10015060240963852</v>
      </c>
      <c r="S96" s="1018"/>
      <c r="T96" s="1018"/>
      <c r="U96" s="1"/>
    </row>
    <row r="97" spans="1:21" ht="58.5" customHeight="1">
      <c r="A97" s="1018"/>
      <c r="B97" s="1018"/>
      <c r="C97" s="1018"/>
      <c r="D97" s="1018"/>
      <c r="E97" s="1018"/>
      <c r="F97" s="1018"/>
      <c r="G97" s="1018"/>
      <c r="H97" s="1018"/>
      <c r="I97" s="66" t="s">
        <v>69</v>
      </c>
      <c r="J97" s="47">
        <f>Catas!O21</f>
        <v>0.20399999999999999</v>
      </c>
      <c r="K97" s="47">
        <f>Catas!P21</f>
        <v>0.13600000000000001</v>
      </c>
      <c r="L97" s="47">
        <f>Catas!Q21</f>
        <v>0.10199999999999999</v>
      </c>
      <c r="M97" s="47">
        <f>Catas!R21</f>
        <v>9.8000000000000004E-2</v>
      </c>
      <c r="N97" s="47">
        <f>Catas!S21</f>
        <v>8.5999999999999993E-2</v>
      </c>
      <c r="O97" s="47">
        <f>Catas!T21</f>
        <v>3.9E-2</v>
      </c>
      <c r="P97" s="58">
        <f t="shared" si="58"/>
        <v>0.66499999999999992</v>
      </c>
      <c r="Q97" s="1008"/>
      <c r="R97" s="1008"/>
      <c r="S97" s="1018"/>
      <c r="T97" s="1018"/>
      <c r="U97" s="1"/>
    </row>
    <row r="98" spans="1:21" ht="15.75" customHeight="1">
      <c r="A98" s="1018"/>
      <c r="B98" s="1018"/>
      <c r="C98" s="1008"/>
      <c r="D98" s="1008"/>
      <c r="E98" s="1008"/>
      <c r="F98" s="1008"/>
      <c r="G98" s="1008"/>
      <c r="H98" s="1008"/>
      <c r="I98" s="51" t="s">
        <v>10</v>
      </c>
      <c r="J98" s="52">
        <f t="shared" ref="J98:P98" si="59">IF(OR(J96=0,J97=0),0,J97/J96)</f>
        <v>1.0024570024570023</v>
      </c>
      <c r="K98" s="52">
        <f t="shared" si="59"/>
        <v>1</v>
      </c>
      <c r="L98" s="52">
        <f t="shared" si="59"/>
        <v>1</v>
      </c>
      <c r="M98" s="52">
        <f t="shared" si="59"/>
        <v>1.0051282051282051</v>
      </c>
      <c r="N98" s="52">
        <f t="shared" si="59"/>
        <v>0.99710144927536215</v>
      </c>
      <c r="O98" s="52">
        <f t="shared" si="59"/>
        <v>1.0064516129032257</v>
      </c>
      <c r="P98" s="52">
        <f t="shared" si="59"/>
        <v>1.0015060240963851</v>
      </c>
      <c r="Q98" s="51"/>
      <c r="R98" s="51"/>
      <c r="S98" s="1018"/>
      <c r="T98" s="1018"/>
      <c r="U98" s="1"/>
    </row>
    <row r="99" spans="1:21" ht="31.5" customHeight="1">
      <c r="A99" s="1018"/>
      <c r="B99" s="1018"/>
      <c r="C99" s="1046">
        <v>31</v>
      </c>
      <c r="D99" s="1046" t="str">
        <f>Catas!A40</f>
        <v>Documentos de competencia del IGAC, relacionados a la implementación de la política de Catastro Multipropósito</v>
      </c>
      <c r="E99" s="1046" t="str">
        <f>Catas!D40</f>
        <v>Porcentaje</v>
      </c>
      <c r="F99" s="1046">
        <f>Catas!E40</f>
        <v>100</v>
      </c>
      <c r="G99" s="1046" t="str">
        <f>Catas!F40</f>
        <v>Avance en la generación de documentos a cargo del IGAC, relacionados con Catastro Multipropósito</v>
      </c>
      <c r="H99" s="1046" t="str">
        <f>Catas!G40</f>
        <v>EFICACIA</v>
      </c>
      <c r="I99" s="42" t="s">
        <v>68</v>
      </c>
      <c r="J99" s="43">
        <f>Catas!O40</f>
        <v>0.11021400000000001</v>
      </c>
      <c r="K99" s="43">
        <f>Catas!P40</f>
        <v>8.766400000000002E-2</v>
      </c>
      <c r="L99" s="43">
        <f>Catas!Q40</f>
        <v>6.7553000000000016E-2</v>
      </c>
      <c r="M99" s="43">
        <f>Catas!R40</f>
        <v>6.7553000000000016E-2</v>
      </c>
      <c r="N99" s="43">
        <f>Catas!S40</f>
        <v>2.5092E-2</v>
      </c>
      <c r="O99" s="43">
        <f>Catas!T40</f>
        <v>2.5092E-2</v>
      </c>
      <c r="P99" s="57">
        <f t="shared" ref="P99:P100" si="60">SUM(J99:O99)</f>
        <v>0.38316800000000006</v>
      </c>
      <c r="Q99" s="1051">
        <f>Catas!V40</f>
        <v>0.1</v>
      </c>
      <c r="R99" s="1052">
        <f>IF(OR(P100=0,Q99=0),0,(P100/P99*Q99))</f>
        <v>0.10021713713044932</v>
      </c>
      <c r="S99" s="1018"/>
      <c r="T99" s="1018"/>
      <c r="U99" s="1"/>
    </row>
    <row r="100" spans="1:21" ht="31.5" customHeight="1">
      <c r="A100" s="1018"/>
      <c r="B100" s="1018"/>
      <c r="C100" s="1018"/>
      <c r="D100" s="1018"/>
      <c r="E100" s="1018"/>
      <c r="F100" s="1018"/>
      <c r="G100" s="1018"/>
      <c r="H100" s="1018"/>
      <c r="I100" s="66" t="s">
        <v>69</v>
      </c>
      <c r="J100" s="47">
        <f>Catas!O41</f>
        <v>0.11</v>
      </c>
      <c r="K100" s="47">
        <f>Catas!P41</f>
        <v>8.7999999999999995E-2</v>
      </c>
      <c r="L100" s="47">
        <f>Catas!Q41</f>
        <v>6.8000000000000005E-2</v>
      </c>
      <c r="M100" s="47">
        <f>Catas!R41</f>
        <v>6.8000000000000005E-2</v>
      </c>
      <c r="N100" s="47">
        <f>Catas!S41</f>
        <v>2.5000000000000001E-2</v>
      </c>
      <c r="O100" s="47">
        <f>Catas!T41</f>
        <v>2.5000000000000001E-2</v>
      </c>
      <c r="P100" s="58">
        <f t="shared" si="60"/>
        <v>0.38400000000000006</v>
      </c>
      <c r="Q100" s="1008"/>
      <c r="R100" s="1008"/>
      <c r="S100" s="1018"/>
      <c r="T100" s="1018"/>
      <c r="U100" s="1"/>
    </row>
    <row r="101" spans="1:21" ht="15.75" customHeight="1">
      <c r="A101" s="1018"/>
      <c r="B101" s="1018"/>
      <c r="C101" s="1008"/>
      <c r="D101" s="1008"/>
      <c r="E101" s="1008"/>
      <c r="F101" s="1008"/>
      <c r="G101" s="1008"/>
      <c r="H101" s="1008"/>
      <c r="I101" s="51" t="s">
        <v>10</v>
      </c>
      <c r="J101" s="52">
        <f t="shared" ref="J101:P101" si="61">IF(OR(J99=0,J100=0),0,J100/J99)</f>
        <v>0.99805832289908714</v>
      </c>
      <c r="K101" s="52">
        <f t="shared" si="61"/>
        <v>1.0038328162073369</v>
      </c>
      <c r="L101" s="52">
        <f t="shared" si="61"/>
        <v>1.0066170266309415</v>
      </c>
      <c r="M101" s="52">
        <f t="shared" si="61"/>
        <v>1.0066170266309415</v>
      </c>
      <c r="N101" s="52">
        <f t="shared" si="61"/>
        <v>0.99633349274669225</v>
      </c>
      <c r="O101" s="52">
        <f t="shared" si="61"/>
        <v>0.99633349274669225</v>
      </c>
      <c r="P101" s="52">
        <f t="shared" si="61"/>
        <v>1.0021713713044931</v>
      </c>
      <c r="Q101" s="51"/>
      <c r="R101" s="51"/>
      <c r="S101" s="1018"/>
      <c r="T101" s="1018"/>
      <c r="U101" s="1"/>
    </row>
    <row r="102" spans="1:21" ht="30" customHeight="1">
      <c r="A102" s="1018"/>
      <c r="B102" s="1018"/>
      <c r="C102" s="1046">
        <v>32</v>
      </c>
      <c r="D102" s="1046" t="str">
        <f>Catas!A56</f>
        <v>Solicitudes y requerimientos en el marco de la Política de Reparación Integral a Víctimas y de sentencias de Restitución de Tierras atendidos</v>
      </c>
      <c r="E102" s="1046" t="str">
        <f>Catas!D56</f>
        <v>Porcentaje</v>
      </c>
      <c r="F102" s="1046">
        <f>Catas!E56</f>
        <v>100</v>
      </c>
      <c r="G102" s="1046" t="str">
        <f>Catas!F56</f>
        <v>Porcentaje de solicitudes y requerimientos en el marco de la Política de Reparación Integral a Víctimas y de sentencias de Restitución de Tierras atendidos</v>
      </c>
      <c r="H102" s="1046" t="str">
        <f>Catas!G56</f>
        <v>EFICACIA</v>
      </c>
      <c r="I102" s="42" t="s">
        <v>68</v>
      </c>
      <c r="J102" s="43">
        <f>Catas!O56</f>
        <v>0.1</v>
      </c>
      <c r="K102" s="43">
        <f>Catas!P56</f>
        <v>0.1</v>
      </c>
      <c r="L102" s="43">
        <f>Catas!Q56</f>
        <v>0.1</v>
      </c>
      <c r="M102" s="43">
        <f>Catas!R56</f>
        <v>0.1</v>
      </c>
      <c r="N102" s="43">
        <f>Catas!S56</f>
        <v>0.1</v>
      </c>
      <c r="O102" s="43">
        <f>Catas!T56</f>
        <v>0.08</v>
      </c>
      <c r="P102" s="57">
        <f t="shared" ref="P102:P103" si="62">SUM(J102:O102)</f>
        <v>0.57999999999999996</v>
      </c>
      <c r="Q102" s="1051">
        <f>Catas!V56</f>
        <v>0.1</v>
      </c>
      <c r="R102" s="1052">
        <f>IF(OR(P103=0,Q102=0),0,(P103/P102*Q102))</f>
        <v>0.1031034482758621</v>
      </c>
      <c r="S102" s="1018"/>
      <c r="T102" s="1018"/>
      <c r="U102" s="1"/>
    </row>
    <row r="103" spans="1:21" ht="30" customHeight="1">
      <c r="A103" s="1018"/>
      <c r="B103" s="1018"/>
      <c r="C103" s="1018"/>
      <c r="D103" s="1018"/>
      <c r="E103" s="1018"/>
      <c r="F103" s="1018"/>
      <c r="G103" s="1018"/>
      <c r="H103" s="1018"/>
      <c r="I103" s="66" t="s">
        <v>69</v>
      </c>
      <c r="J103" s="47">
        <f>Catas!O57</f>
        <v>9.6000000000000002E-2</v>
      </c>
      <c r="K103" s="47">
        <f>Catas!P57</f>
        <v>0.106</v>
      </c>
      <c r="L103" s="47">
        <f>Catas!Q57</f>
        <v>0.108</v>
      </c>
      <c r="M103" s="47">
        <f>Catas!R57</f>
        <v>0.104</v>
      </c>
      <c r="N103" s="47">
        <f>Catas!S57</f>
        <v>0.114</v>
      </c>
      <c r="O103" s="47">
        <f>Catas!T57</f>
        <v>7.0000000000000007E-2</v>
      </c>
      <c r="P103" s="58">
        <f t="shared" si="62"/>
        <v>0.59800000000000009</v>
      </c>
      <c r="Q103" s="1008"/>
      <c r="R103" s="1008"/>
      <c r="S103" s="1018"/>
      <c r="T103" s="1018"/>
      <c r="U103" s="1"/>
    </row>
    <row r="104" spans="1:21" ht="15.75" customHeight="1">
      <c r="A104" s="1018"/>
      <c r="B104" s="1018"/>
      <c r="C104" s="1008"/>
      <c r="D104" s="1008"/>
      <c r="E104" s="1008"/>
      <c r="F104" s="1008"/>
      <c r="G104" s="1008"/>
      <c r="H104" s="1008"/>
      <c r="I104" s="51" t="s">
        <v>10</v>
      </c>
      <c r="J104" s="52">
        <f t="shared" ref="J104:P104" si="63">IF(OR(J102=0,J103=0),0,J103/J102)</f>
        <v>0.96</v>
      </c>
      <c r="K104" s="52">
        <f t="shared" si="63"/>
        <v>1.0599999999999998</v>
      </c>
      <c r="L104" s="52">
        <f t="shared" si="63"/>
        <v>1.0799999999999998</v>
      </c>
      <c r="M104" s="52">
        <f t="shared" si="63"/>
        <v>1.0399999999999998</v>
      </c>
      <c r="N104" s="52">
        <f t="shared" si="63"/>
        <v>1.1399999999999999</v>
      </c>
      <c r="O104" s="52">
        <f t="shared" si="63"/>
        <v>0.87500000000000011</v>
      </c>
      <c r="P104" s="52">
        <f t="shared" si="63"/>
        <v>1.0310344827586209</v>
      </c>
      <c r="Q104" s="51"/>
      <c r="R104" s="51"/>
      <c r="S104" s="1018"/>
      <c r="T104" s="1018"/>
      <c r="U104" s="1"/>
    </row>
    <row r="105" spans="1:21" ht="15.75" customHeight="1">
      <c r="A105" s="1018"/>
      <c r="B105" s="1018"/>
      <c r="C105" s="1046">
        <v>33</v>
      </c>
      <c r="D105" s="1046" t="str">
        <f>Catas!A70</f>
        <v>Predios actualizados catastralmente</v>
      </c>
      <c r="E105" s="1046" t="str">
        <f>Catas!D70</f>
        <v>Predios rurales</v>
      </c>
      <c r="F105" s="1050">
        <f>Catas!E70</f>
        <v>36678</v>
      </c>
      <c r="G105" s="1046" t="str">
        <f>Catas!F70</f>
        <v>Número de predios rurales en proceso de actualización catastral</v>
      </c>
      <c r="H105" s="1046" t="str">
        <f>Catas!G70</f>
        <v>EFICACIA</v>
      </c>
      <c r="I105" s="42" t="s">
        <v>68</v>
      </c>
      <c r="J105" s="59">
        <f>Catas!O70</f>
        <v>0</v>
      </c>
      <c r="K105" s="59">
        <f>Catas!P70</f>
        <v>0</v>
      </c>
      <c r="L105" s="59">
        <f>Catas!Q70</f>
        <v>0</v>
      </c>
      <c r="M105" s="59">
        <f>Catas!R70</f>
        <v>0</v>
      </c>
      <c r="N105" s="59">
        <f>Catas!S70</f>
        <v>0</v>
      </c>
      <c r="O105" s="59">
        <f>Catas!T70</f>
        <v>36678</v>
      </c>
      <c r="P105" s="60">
        <f t="shared" ref="P105:P106" si="64">SUM(J105:O105)</f>
        <v>36678</v>
      </c>
      <c r="Q105" s="1051">
        <f>Catas!V70</f>
        <v>7.4999999999999997E-2</v>
      </c>
      <c r="R105" s="1052">
        <f>IF(OR(P106=0,Q105=0),0,(P106/P105*Q105))</f>
        <v>8.7608375592998528E-2</v>
      </c>
      <c r="S105" s="1018"/>
      <c r="T105" s="1018"/>
      <c r="U105" s="1"/>
    </row>
    <row r="106" spans="1:21" ht="15.75" customHeight="1">
      <c r="A106" s="1018"/>
      <c r="B106" s="1018"/>
      <c r="C106" s="1018"/>
      <c r="D106" s="1018"/>
      <c r="E106" s="1018"/>
      <c r="F106" s="1018"/>
      <c r="G106" s="1018"/>
      <c r="H106" s="1018"/>
      <c r="I106" s="66" t="s">
        <v>69</v>
      </c>
      <c r="J106" s="61">
        <f>Catas!O71</f>
        <v>0</v>
      </c>
      <c r="K106" s="61">
        <f>Catas!P71</f>
        <v>0</v>
      </c>
      <c r="L106" s="61">
        <f>Catas!Q71</f>
        <v>0</v>
      </c>
      <c r="M106" s="61">
        <f>Catas!R71</f>
        <v>0</v>
      </c>
      <c r="N106" s="61">
        <f>Catas!S71</f>
        <v>0</v>
      </c>
      <c r="O106" s="61">
        <f>Catas!T71</f>
        <v>42844</v>
      </c>
      <c r="P106" s="62">
        <f t="shared" si="64"/>
        <v>42844</v>
      </c>
      <c r="Q106" s="1008"/>
      <c r="R106" s="1008"/>
      <c r="S106" s="1018"/>
      <c r="T106" s="1018"/>
      <c r="U106" s="1"/>
    </row>
    <row r="107" spans="1:21" ht="15.75" customHeight="1">
      <c r="A107" s="1018"/>
      <c r="B107" s="1018"/>
      <c r="C107" s="1008"/>
      <c r="D107" s="1018"/>
      <c r="E107" s="1008"/>
      <c r="F107" s="1008"/>
      <c r="G107" s="1008"/>
      <c r="H107" s="1008"/>
      <c r="I107" s="51" t="s">
        <v>10</v>
      </c>
      <c r="J107" s="52">
        <f t="shared" ref="J107:P107" si="65">IF(OR(J105=0,J106=0),0,J106/J105)</f>
        <v>0</v>
      </c>
      <c r="K107" s="52">
        <f t="shared" si="65"/>
        <v>0</v>
      </c>
      <c r="L107" s="52">
        <f t="shared" si="65"/>
        <v>0</v>
      </c>
      <c r="M107" s="52">
        <f t="shared" si="65"/>
        <v>0</v>
      </c>
      <c r="N107" s="52">
        <f t="shared" si="65"/>
        <v>0</v>
      </c>
      <c r="O107" s="52">
        <f t="shared" si="65"/>
        <v>1.1681116745733138</v>
      </c>
      <c r="P107" s="52">
        <f t="shared" si="65"/>
        <v>1.1681116745733138</v>
      </c>
      <c r="Q107" s="51"/>
      <c r="R107" s="51"/>
      <c r="S107" s="1018"/>
      <c r="T107" s="1018"/>
      <c r="U107" s="1"/>
    </row>
    <row r="108" spans="1:21" ht="15.75" customHeight="1">
      <c r="A108" s="1018"/>
      <c r="B108" s="1018"/>
      <c r="C108" s="1046">
        <v>34</v>
      </c>
      <c r="D108" s="1018"/>
      <c r="E108" s="1046" t="str">
        <f>Catas!D72</f>
        <v>Predios urbanos</v>
      </c>
      <c r="F108" s="1050">
        <f>Catas!E72</f>
        <v>126670</v>
      </c>
      <c r="G108" s="1046" t="str">
        <f>Catas!F72</f>
        <v>Número de predios urbanos en proceso de actualización catastral</v>
      </c>
      <c r="H108" s="1046" t="str">
        <f>Catas!G72</f>
        <v>EFICACIA</v>
      </c>
      <c r="I108" s="42" t="s">
        <v>68</v>
      </c>
      <c r="J108" s="59">
        <f>Catas!O72</f>
        <v>0</v>
      </c>
      <c r="K108" s="59">
        <f>Catas!P72</f>
        <v>0</v>
      </c>
      <c r="L108" s="59">
        <f>Catas!Q72</f>
        <v>0</v>
      </c>
      <c r="M108" s="59">
        <f>Catas!R72</f>
        <v>0</v>
      </c>
      <c r="N108" s="59">
        <f>Catas!S72</f>
        <v>0</v>
      </c>
      <c r="O108" s="59">
        <f>Catas!T72</f>
        <v>126670</v>
      </c>
      <c r="P108" s="60">
        <f t="shared" ref="P108:P109" si="66">SUM(J108:O108)</f>
        <v>126670</v>
      </c>
      <c r="Q108" s="1051">
        <f>Catas!V72</f>
        <v>7.4999999999999997E-2</v>
      </c>
      <c r="R108" s="1052">
        <f>IF(OR(P109=0,Q108=0),0,(P109/P108*Q108))</f>
        <v>0.12801215757480067</v>
      </c>
      <c r="S108" s="1018"/>
      <c r="T108" s="1018"/>
      <c r="U108" s="1"/>
    </row>
    <row r="109" spans="1:21" ht="15.75" customHeight="1">
      <c r="A109" s="1018"/>
      <c r="B109" s="1018"/>
      <c r="C109" s="1018"/>
      <c r="D109" s="1018"/>
      <c r="E109" s="1018"/>
      <c r="F109" s="1018"/>
      <c r="G109" s="1018"/>
      <c r="H109" s="1018"/>
      <c r="I109" s="66" t="s">
        <v>69</v>
      </c>
      <c r="J109" s="61">
        <f>Catas!O73</f>
        <v>0</v>
      </c>
      <c r="K109" s="61">
        <f>Catas!P73</f>
        <v>0</v>
      </c>
      <c r="L109" s="61">
        <f>Catas!Q73</f>
        <v>0</v>
      </c>
      <c r="M109" s="61">
        <f>Catas!R73</f>
        <v>0</v>
      </c>
      <c r="N109" s="61">
        <f>Catas!S73</f>
        <v>0</v>
      </c>
      <c r="O109" s="61">
        <f>Catas!T73</f>
        <v>216204</v>
      </c>
      <c r="P109" s="62">
        <f t="shared" si="66"/>
        <v>216204</v>
      </c>
      <c r="Q109" s="1008"/>
      <c r="R109" s="1008"/>
      <c r="S109" s="1018"/>
      <c r="T109" s="1018"/>
      <c r="U109" s="1"/>
    </row>
    <row r="110" spans="1:21" ht="15.75" customHeight="1">
      <c r="A110" s="1018"/>
      <c r="B110" s="1018"/>
      <c r="C110" s="1008"/>
      <c r="D110" s="1008"/>
      <c r="E110" s="1008"/>
      <c r="F110" s="1008"/>
      <c r="G110" s="1008"/>
      <c r="H110" s="1008"/>
      <c r="I110" s="51" t="s">
        <v>10</v>
      </c>
      <c r="J110" s="52">
        <f t="shared" ref="J110:P110" si="67">IF(OR(J108=0,J109=0),0,J109/J108)</f>
        <v>0</v>
      </c>
      <c r="K110" s="52">
        <f t="shared" si="67"/>
        <v>0</v>
      </c>
      <c r="L110" s="52">
        <f t="shared" si="67"/>
        <v>0</v>
      </c>
      <c r="M110" s="52">
        <f t="shared" si="67"/>
        <v>0</v>
      </c>
      <c r="N110" s="52">
        <f t="shared" si="67"/>
        <v>0</v>
      </c>
      <c r="O110" s="52">
        <f t="shared" si="67"/>
        <v>1.7068287676640088</v>
      </c>
      <c r="P110" s="52">
        <f t="shared" si="67"/>
        <v>1.7068287676640088</v>
      </c>
      <c r="Q110" s="51"/>
      <c r="R110" s="51"/>
      <c r="S110" s="1018"/>
      <c r="T110" s="1018"/>
      <c r="U110" s="1"/>
    </row>
    <row r="111" spans="1:21" ht="15.75" customHeight="1">
      <c r="A111" s="1018"/>
      <c r="B111" s="1018"/>
      <c r="C111" s="1046">
        <v>35</v>
      </c>
      <c r="D111" s="1046" t="str">
        <f>Catas!A92</f>
        <v>Mutaciones catastrales</v>
      </c>
      <c r="E111" s="1046" t="str">
        <f>Catas!D92</f>
        <v>Mutaciones</v>
      </c>
      <c r="F111" s="1050">
        <f>Catas!E92</f>
        <v>853936</v>
      </c>
      <c r="G111" s="1046" t="str">
        <f>Catas!F92</f>
        <v>Número de mutaciones ejecutadas</v>
      </c>
      <c r="H111" s="1046" t="str">
        <f>Catas!G92</f>
        <v>EFICACIA</v>
      </c>
      <c r="I111" s="42" t="s">
        <v>68</v>
      </c>
      <c r="J111" s="59">
        <f>Catas!O92</f>
        <v>85394</v>
      </c>
      <c r="K111" s="59">
        <f>Catas!P92</f>
        <v>85394</v>
      </c>
      <c r="L111" s="59">
        <f>Catas!Q92</f>
        <v>85394</v>
      </c>
      <c r="M111" s="59">
        <f>Catas!R92</f>
        <v>85394</v>
      </c>
      <c r="N111" s="59">
        <f>Catas!S92</f>
        <v>85394</v>
      </c>
      <c r="O111" s="59">
        <f>Catas!T92</f>
        <v>22465</v>
      </c>
      <c r="P111" s="60">
        <f t="shared" ref="P111:P112" si="68">SUM(J111:O111)</f>
        <v>449435</v>
      </c>
      <c r="Q111" s="1051">
        <f>Catas!V92</f>
        <v>0.1</v>
      </c>
      <c r="R111" s="1052">
        <f>IF(OR(P112=0,Q111=0),0,(P112/P111*Q111))</f>
        <v>0.10520787210608876</v>
      </c>
      <c r="S111" s="1018"/>
      <c r="T111" s="1018"/>
      <c r="U111" s="1"/>
    </row>
    <row r="112" spans="1:21" ht="15.75" customHeight="1">
      <c r="A112" s="1018"/>
      <c r="B112" s="1018"/>
      <c r="C112" s="1018"/>
      <c r="D112" s="1018"/>
      <c r="E112" s="1018"/>
      <c r="F112" s="1018"/>
      <c r="G112" s="1018"/>
      <c r="H112" s="1018"/>
      <c r="I112" s="66" t="s">
        <v>69</v>
      </c>
      <c r="J112" s="61">
        <f>Catas!O93</f>
        <v>81815</v>
      </c>
      <c r="K112" s="61">
        <f>Catas!P93</f>
        <v>83721</v>
      </c>
      <c r="L112" s="61">
        <f>Catas!Q93</f>
        <v>86287</v>
      </c>
      <c r="M112" s="61">
        <f>Catas!R93</f>
        <v>103692</v>
      </c>
      <c r="N112" s="61">
        <f>Catas!S93</f>
        <v>117326</v>
      </c>
      <c r="O112" s="61">
        <f>Catas!T93</f>
        <v>0</v>
      </c>
      <c r="P112" s="62">
        <f t="shared" si="68"/>
        <v>472841</v>
      </c>
      <c r="Q112" s="1008"/>
      <c r="R112" s="1008"/>
      <c r="S112" s="1018"/>
      <c r="T112" s="1018"/>
      <c r="U112" s="1"/>
    </row>
    <row r="113" spans="1:21" ht="15.75" customHeight="1">
      <c r="A113" s="1018"/>
      <c r="B113" s="1018"/>
      <c r="C113" s="1008"/>
      <c r="D113" s="1008"/>
      <c r="E113" s="1008"/>
      <c r="F113" s="1008"/>
      <c r="G113" s="1008"/>
      <c r="H113" s="1008"/>
      <c r="I113" s="51" t="s">
        <v>10</v>
      </c>
      <c r="J113" s="52">
        <f t="shared" ref="J113:P113" si="69">IF(OR(J111=0,J112=0),0,J112/J111)</f>
        <v>0.95808839028503179</v>
      </c>
      <c r="K113" s="52">
        <f t="shared" si="69"/>
        <v>0.98040845961074552</v>
      </c>
      <c r="L113" s="52">
        <f t="shared" si="69"/>
        <v>1.0104574091856571</v>
      </c>
      <c r="M113" s="52">
        <f t="shared" si="69"/>
        <v>1.2142773496967001</v>
      </c>
      <c r="N113" s="52">
        <f t="shared" si="69"/>
        <v>1.3739372789657354</v>
      </c>
      <c r="O113" s="52">
        <f t="shared" si="69"/>
        <v>0</v>
      </c>
      <c r="P113" s="52">
        <f t="shared" si="69"/>
        <v>1.0520787210608875</v>
      </c>
      <c r="Q113" s="51"/>
      <c r="R113" s="51"/>
      <c r="S113" s="1018"/>
      <c r="T113" s="1018"/>
      <c r="U113" s="1"/>
    </row>
    <row r="114" spans="1:21" ht="15.75" customHeight="1">
      <c r="A114" s="1018"/>
      <c r="B114" s="1018"/>
      <c r="C114" s="1046">
        <v>36</v>
      </c>
      <c r="D114" s="1046" t="str">
        <f>Catas!A106</f>
        <v>Saldos de mutaciones de vigencias anteriores finalizadas</v>
      </c>
      <c r="E114" s="1046" t="str">
        <f>Catas!D106</f>
        <v>Mutaciones</v>
      </c>
      <c r="F114" s="1050">
        <f>Catas!E106</f>
        <v>115444</v>
      </c>
      <c r="G114" s="1046" t="str">
        <f>Catas!F106</f>
        <v>Reducción de saldos de  mutaciones de vigencias anteriores</v>
      </c>
      <c r="H114" s="1046" t="str">
        <f>Catas!G106</f>
        <v>EFECTIVIDAD</v>
      </c>
      <c r="I114" s="42" t="s">
        <v>68</v>
      </c>
      <c r="J114" s="59">
        <f>Catas!O106</f>
        <v>11544</v>
      </c>
      <c r="K114" s="59">
        <f>Catas!P106</f>
        <v>11544</v>
      </c>
      <c r="L114" s="59">
        <f>Catas!Q106</f>
        <v>11544</v>
      </c>
      <c r="M114" s="59">
        <f>Catas!R106</f>
        <v>11544</v>
      </c>
      <c r="N114" s="59">
        <f>Catas!S106</f>
        <v>11544</v>
      </c>
      <c r="O114" s="59">
        <f>Catas!T106</f>
        <v>5776</v>
      </c>
      <c r="P114" s="60">
        <f t="shared" ref="P114:P115" si="70">SUM(J114:O114)</f>
        <v>63496</v>
      </c>
      <c r="Q114" s="1051">
        <f>Catas!V106</f>
        <v>2.5000000000000001E-2</v>
      </c>
      <c r="R114" s="1052">
        <f>IF(OR(P115=0,Q114=0),0,(P115/P114*Q114))</f>
        <v>1.5577752929318385E-2</v>
      </c>
      <c r="S114" s="1018"/>
      <c r="T114" s="1018"/>
      <c r="U114" s="1"/>
    </row>
    <row r="115" spans="1:21" ht="15.75" customHeight="1">
      <c r="A115" s="1018"/>
      <c r="B115" s="1018"/>
      <c r="C115" s="1018"/>
      <c r="D115" s="1018"/>
      <c r="E115" s="1018"/>
      <c r="F115" s="1018"/>
      <c r="G115" s="1018"/>
      <c r="H115" s="1018"/>
      <c r="I115" s="66" t="s">
        <v>69</v>
      </c>
      <c r="J115" s="61">
        <f>Catas!O107</f>
        <v>22001</v>
      </c>
      <c r="K115" s="61">
        <f>Catas!P107</f>
        <v>3515</v>
      </c>
      <c r="L115" s="61">
        <f>Catas!Q107</f>
        <v>5188</v>
      </c>
      <c r="M115" s="61">
        <f>Catas!R107</f>
        <v>4312</v>
      </c>
      <c r="N115" s="61">
        <f>Catas!S107</f>
        <v>4549</v>
      </c>
      <c r="O115" s="61">
        <f>Catas!T107</f>
        <v>0</v>
      </c>
      <c r="P115" s="62">
        <f t="shared" si="70"/>
        <v>39565</v>
      </c>
      <c r="Q115" s="1008"/>
      <c r="R115" s="1008"/>
      <c r="S115" s="1018"/>
      <c r="T115" s="1018"/>
      <c r="U115" s="1"/>
    </row>
    <row r="116" spans="1:21" ht="15.75" customHeight="1">
      <c r="A116" s="1018"/>
      <c r="B116" s="1018"/>
      <c r="C116" s="1008"/>
      <c r="D116" s="1008"/>
      <c r="E116" s="1008"/>
      <c r="F116" s="1008"/>
      <c r="G116" s="1008"/>
      <c r="H116" s="1008"/>
      <c r="I116" s="51" t="s">
        <v>10</v>
      </c>
      <c r="J116" s="52">
        <f t="shared" ref="J116:P116" si="71">IF(OR(J114=0,J115=0),0,J115/J114)</f>
        <v>1.9058385308385308</v>
      </c>
      <c r="K116" s="52">
        <f t="shared" si="71"/>
        <v>0.30448717948717946</v>
      </c>
      <c r="L116" s="52">
        <f t="shared" si="71"/>
        <v>0.44941094941094939</v>
      </c>
      <c r="M116" s="52">
        <f t="shared" si="71"/>
        <v>0.37352737352737353</v>
      </c>
      <c r="N116" s="52">
        <f t="shared" si="71"/>
        <v>0.39405751905751907</v>
      </c>
      <c r="O116" s="52">
        <f t="shared" si="71"/>
        <v>0</v>
      </c>
      <c r="P116" s="52">
        <f t="shared" si="71"/>
        <v>0.62311011717273534</v>
      </c>
      <c r="Q116" s="51"/>
      <c r="R116" s="51"/>
      <c r="S116" s="1018"/>
      <c r="T116" s="1018"/>
      <c r="U116" s="1"/>
    </row>
    <row r="117" spans="1:21" ht="15.75" customHeight="1">
      <c r="A117" s="1018"/>
      <c r="B117" s="1018"/>
      <c r="C117" s="1046">
        <v>37</v>
      </c>
      <c r="D117" s="1046" t="str">
        <f>Catas!A112</f>
        <v xml:space="preserve"> Mutaciones de primera tramitadas durante el mismo mes de su radicación.</v>
      </c>
      <c r="E117" s="1046" t="str">
        <f>Catas!D112</f>
        <v>Porcentaje</v>
      </c>
      <c r="F117" s="1046">
        <f>Catas!E112</f>
        <v>95</v>
      </c>
      <c r="G117" s="1046" t="str">
        <f>Catas!F112</f>
        <v>Porcentaje de mutaciones de primera tramitadas en el mismo mes de su radicación</v>
      </c>
      <c r="H117" s="1046" t="str">
        <f>Catas!G112</f>
        <v>EFECTIVIDAD</v>
      </c>
      <c r="I117" s="42" t="s">
        <v>68</v>
      </c>
      <c r="J117" s="43">
        <f>Catas!O112</f>
        <v>0.95</v>
      </c>
      <c r="K117" s="43">
        <f>Catas!P112</f>
        <v>0.95</v>
      </c>
      <c r="L117" s="43">
        <f>Catas!Q112</f>
        <v>0.95</v>
      </c>
      <c r="M117" s="43">
        <f>Catas!R112</f>
        <v>0.95</v>
      </c>
      <c r="N117" s="43">
        <f>Catas!S112</f>
        <v>0.95</v>
      </c>
      <c r="O117" s="43">
        <f>Catas!T112</f>
        <v>0.95</v>
      </c>
      <c r="P117" s="57">
        <f t="shared" ref="P117:P118" si="72">AVERAGE(J117:O117)</f>
        <v>0.95000000000000007</v>
      </c>
      <c r="Q117" s="1051">
        <f>Catas!V112</f>
        <v>2.5000000000000001E-2</v>
      </c>
      <c r="R117" s="1052">
        <f>IF(OR(P118=0,Q117=0),0,(P118/P117*Q117))</f>
        <v>1.8947368421052633E-2</v>
      </c>
      <c r="S117" s="1018"/>
      <c r="T117" s="1018"/>
      <c r="U117" s="1"/>
    </row>
    <row r="118" spans="1:21" ht="15.75" customHeight="1">
      <c r="A118" s="1018"/>
      <c r="B118" s="1018"/>
      <c r="C118" s="1018"/>
      <c r="D118" s="1018"/>
      <c r="E118" s="1018"/>
      <c r="F118" s="1018"/>
      <c r="G118" s="1018"/>
      <c r="H118" s="1018"/>
      <c r="I118" s="66" t="s">
        <v>69</v>
      </c>
      <c r="J118" s="47">
        <f>Catas!O113</f>
        <v>0.88</v>
      </c>
      <c r="K118" s="47">
        <f>Catas!P113</f>
        <v>0.84</v>
      </c>
      <c r="L118" s="47">
        <f>Catas!Q113</f>
        <v>0.86</v>
      </c>
      <c r="M118" s="47">
        <f>Catas!R113</f>
        <v>0.88</v>
      </c>
      <c r="N118" s="47">
        <f>Catas!S113</f>
        <v>0.86</v>
      </c>
      <c r="O118" s="47">
        <f>Catas!T113</f>
        <v>0</v>
      </c>
      <c r="P118" s="58">
        <f t="shared" si="72"/>
        <v>0.72000000000000008</v>
      </c>
      <c r="Q118" s="1008"/>
      <c r="R118" s="1008"/>
      <c r="S118" s="1018"/>
      <c r="T118" s="1018"/>
      <c r="U118" s="1"/>
    </row>
    <row r="119" spans="1:21" ht="15.75" customHeight="1">
      <c r="A119" s="1018"/>
      <c r="B119" s="1018"/>
      <c r="C119" s="1008"/>
      <c r="D119" s="1008"/>
      <c r="E119" s="1008"/>
      <c r="F119" s="1008"/>
      <c r="G119" s="1008"/>
      <c r="H119" s="1008"/>
      <c r="I119" s="51" t="s">
        <v>10</v>
      </c>
      <c r="J119" s="52">
        <f t="shared" ref="J119:P119" si="73">IF(OR(J117=0,J118=0),0,J118/J117)</f>
        <v>0.9263157894736842</v>
      </c>
      <c r="K119" s="52">
        <f t="shared" si="73"/>
        <v>0.88421052631578945</v>
      </c>
      <c r="L119" s="52">
        <f t="shared" si="73"/>
        <v>0.90526315789473688</v>
      </c>
      <c r="M119" s="52">
        <f t="shared" si="73"/>
        <v>0.9263157894736842</v>
      </c>
      <c r="N119" s="52">
        <f t="shared" si="73"/>
        <v>0.90526315789473688</v>
      </c>
      <c r="O119" s="52">
        <f t="shared" si="73"/>
        <v>0</v>
      </c>
      <c r="P119" s="52">
        <f t="shared" si="73"/>
        <v>0.75789473684210529</v>
      </c>
      <c r="Q119" s="51"/>
      <c r="R119" s="51"/>
      <c r="S119" s="1018"/>
      <c r="T119" s="1018"/>
      <c r="U119" s="1"/>
    </row>
    <row r="120" spans="1:21" ht="37.5" customHeight="1">
      <c r="A120" s="1018"/>
      <c r="B120" s="1018"/>
      <c r="C120" s="1046">
        <v>38</v>
      </c>
      <c r="D120" s="1046" t="str">
        <f>Catas!A118</f>
        <v>Suministro de información y herramientas en pro de los procesos catastrales para la toma de decisiones en los diferentes niveles de la organización y en marco del posconflicto.</v>
      </c>
      <c r="E120" s="1046" t="str">
        <f>Catas!D118</f>
        <v>Porcentaje</v>
      </c>
      <c r="F120" s="1046">
        <f>Catas!E118</f>
        <v>100</v>
      </c>
      <c r="G120" s="1046" t="str">
        <f>Catas!F118</f>
        <v>Porcentaje de cumplimiento en suministro de información y herramientas en el marco del apoyo de los procesos catastrales con relación a la programación</v>
      </c>
      <c r="H120" s="1046" t="str">
        <f>Catas!G118</f>
        <v>EFICACIA</v>
      </c>
      <c r="I120" s="42" t="s">
        <v>68</v>
      </c>
      <c r="J120" s="43">
        <f>Catas!O118</f>
        <v>9.5399999999999985E-2</v>
      </c>
      <c r="K120" s="43">
        <f>Catas!P118</f>
        <v>9.9399999999999988E-2</v>
      </c>
      <c r="L120" s="43">
        <f>Catas!Q118</f>
        <v>9.9399999999999988E-2</v>
      </c>
      <c r="M120" s="43">
        <f>Catas!R118</f>
        <v>0.1014</v>
      </c>
      <c r="N120" s="43">
        <f>Catas!S118</f>
        <v>0.10339999999999999</v>
      </c>
      <c r="O120" s="43">
        <f>Catas!T118</f>
        <v>0.10339999999999999</v>
      </c>
      <c r="P120" s="57">
        <f t="shared" ref="P120:P121" si="74">SUM(J120:O120)</f>
        <v>0.60239999999999994</v>
      </c>
      <c r="Q120" s="1051">
        <f>Catas!V118</f>
        <v>0.1</v>
      </c>
      <c r="R120" s="1052">
        <f>IF(OR(P121=0,Q120=0),0,(P121/P120*Q120))</f>
        <v>9.643094289508633E-2</v>
      </c>
      <c r="S120" s="1018"/>
      <c r="T120" s="1018"/>
      <c r="U120" s="1"/>
    </row>
    <row r="121" spans="1:21" ht="37.5" customHeight="1">
      <c r="A121" s="1018"/>
      <c r="B121" s="1018"/>
      <c r="C121" s="1018"/>
      <c r="D121" s="1018"/>
      <c r="E121" s="1018"/>
      <c r="F121" s="1018"/>
      <c r="G121" s="1018"/>
      <c r="H121" s="1018"/>
      <c r="I121" s="66" t="s">
        <v>69</v>
      </c>
      <c r="J121" s="47">
        <f>Catas!O119</f>
        <v>0.111</v>
      </c>
      <c r="K121" s="47">
        <f>Catas!P119</f>
        <v>0.10299999999999999</v>
      </c>
      <c r="L121" s="47">
        <f>Catas!Q119</f>
        <v>9.7000000000000003E-2</v>
      </c>
      <c r="M121" s="47">
        <f>Catas!R119</f>
        <v>9.3799999999999994E-2</v>
      </c>
      <c r="N121" s="47">
        <f>Catas!S119</f>
        <v>9.2700000000000005E-2</v>
      </c>
      <c r="O121" s="47">
        <f>Catas!T119</f>
        <v>8.3400000000000002E-2</v>
      </c>
      <c r="P121" s="58">
        <f t="shared" si="74"/>
        <v>0.58089999999999997</v>
      </c>
      <c r="Q121" s="1008"/>
      <c r="R121" s="1008"/>
      <c r="S121" s="1018"/>
      <c r="T121" s="1018"/>
      <c r="U121" s="1"/>
    </row>
    <row r="122" spans="1:21" ht="15.75" customHeight="1">
      <c r="A122" s="1018"/>
      <c r="B122" s="1018"/>
      <c r="C122" s="1008"/>
      <c r="D122" s="1008"/>
      <c r="E122" s="1008"/>
      <c r="F122" s="1008"/>
      <c r="G122" s="1008"/>
      <c r="H122" s="1008"/>
      <c r="I122" s="51" t="s">
        <v>10</v>
      </c>
      <c r="J122" s="52">
        <f t="shared" ref="J122:P122" si="75">IF(OR(J120=0,J121=0),0,J121/J120)</f>
        <v>1.1635220125786165</v>
      </c>
      <c r="K122" s="52">
        <f t="shared" si="75"/>
        <v>1.0362173038229376</v>
      </c>
      <c r="L122" s="52">
        <f t="shared" si="75"/>
        <v>0.97585513078470842</v>
      </c>
      <c r="M122" s="52">
        <f t="shared" si="75"/>
        <v>0.92504930966469423</v>
      </c>
      <c r="N122" s="52">
        <f t="shared" si="75"/>
        <v>0.89651837524177957</v>
      </c>
      <c r="O122" s="52">
        <f t="shared" si="75"/>
        <v>0.8065764023210833</v>
      </c>
      <c r="P122" s="52">
        <f t="shared" si="75"/>
        <v>0.96430942895086325</v>
      </c>
      <c r="Q122" s="51"/>
      <c r="R122" s="51"/>
      <c r="S122" s="1018"/>
      <c r="T122" s="1018"/>
      <c r="U122" s="1"/>
    </row>
    <row r="123" spans="1:21" ht="15.75" customHeight="1">
      <c r="A123" s="1018"/>
      <c r="B123" s="1018"/>
      <c r="C123" s="1046">
        <v>39</v>
      </c>
      <c r="D123" s="1046" t="str">
        <f>Catas!A132</f>
        <v>Gestores habilitados en el marco de lo definido en el Plan Nacional de Desarrollo 2019-2022</v>
      </c>
      <c r="E123" s="1046" t="str">
        <f>Catas!D132</f>
        <v>Número</v>
      </c>
      <c r="F123" s="1046">
        <f>Catas!E132</f>
        <v>5</v>
      </c>
      <c r="G123" s="1046" t="str">
        <f>Catas!F132</f>
        <v>Número de Gestores Catastrales Habilitados en el marco de lo definido en el Plan Nacional de Desarrollo 2019-2022</v>
      </c>
      <c r="H123" s="1046" t="str">
        <f>Catas!G132</f>
        <v>EFICACIA</v>
      </c>
      <c r="I123" s="42" t="s">
        <v>68</v>
      </c>
      <c r="J123" s="59">
        <f>Catas!O132</f>
        <v>0</v>
      </c>
      <c r="K123" s="59">
        <f>Catas!P132</f>
        <v>0</v>
      </c>
      <c r="L123" s="59">
        <f>Catas!Q132</f>
        <v>0</v>
      </c>
      <c r="M123" s="59">
        <f>Catas!R132</f>
        <v>0</v>
      </c>
      <c r="N123" s="59">
        <f>Catas!S132</f>
        <v>0</v>
      </c>
      <c r="O123" s="59">
        <f>Catas!T132</f>
        <v>0</v>
      </c>
      <c r="P123" s="60">
        <f t="shared" ref="P123:P124" si="76">SUM(J123:O123)</f>
        <v>0</v>
      </c>
      <c r="Q123" s="1051">
        <f>Catas!V132</f>
        <v>0.1</v>
      </c>
      <c r="R123" s="1052" t="e">
        <f>IF(OR(P124=0,Q123=0),0,(P124/P123*Q123))</f>
        <v>#DIV/0!</v>
      </c>
      <c r="S123" s="1018"/>
      <c r="T123" s="1018"/>
      <c r="U123" s="1"/>
    </row>
    <row r="124" spans="1:21" ht="15.75" customHeight="1">
      <c r="A124" s="1018"/>
      <c r="B124" s="1018"/>
      <c r="C124" s="1018"/>
      <c r="D124" s="1018"/>
      <c r="E124" s="1018"/>
      <c r="F124" s="1018"/>
      <c r="G124" s="1018"/>
      <c r="H124" s="1018"/>
      <c r="I124" s="66" t="s">
        <v>69</v>
      </c>
      <c r="J124" s="61">
        <f>Catas!O133</f>
        <v>1</v>
      </c>
      <c r="K124" s="61">
        <f>Catas!P133</f>
        <v>0</v>
      </c>
      <c r="L124" s="61">
        <f>Catas!Q133</f>
        <v>0</v>
      </c>
      <c r="M124" s="61">
        <f>Catas!R133</f>
        <v>1</v>
      </c>
      <c r="N124" s="61">
        <f>Catas!S133</f>
        <v>0</v>
      </c>
      <c r="O124" s="61">
        <f>Catas!T133</f>
        <v>1</v>
      </c>
      <c r="P124" s="62">
        <f t="shared" si="76"/>
        <v>3</v>
      </c>
      <c r="Q124" s="1008"/>
      <c r="R124" s="1008"/>
      <c r="S124" s="1018"/>
      <c r="T124" s="1018"/>
      <c r="U124" s="1"/>
    </row>
    <row r="125" spans="1:21" ht="15.75" customHeight="1">
      <c r="A125" s="1018"/>
      <c r="B125" s="1018"/>
      <c r="C125" s="1008"/>
      <c r="D125" s="1008"/>
      <c r="E125" s="1008"/>
      <c r="F125" s="1008"/>
      <c r="G125" s="1008"/>
      <c r="H125" s="1008"/>
      <c r="I125" s="51" t="s">
        <v>10</v>
      </c>
      <c r="J125" s="52">
        <f t="shared" ref="J125:P125" si="77">IF(OR(J123=0,J124=0),0,J124/J123)</f>
        <v>0</v>
      </c>
      <c r="K125" s="52">
        <f t="shared" si="77"/>
        <v>0</v>
      </c>
      <c r="L125" s="52">
        <f t="shared" si="77"/>
        <v>0</v>
      </c>
      <c r="M125" s="52">
        <f t="shared" si="77"/>
        <v>0</v>
      </c>
      <c r="N125" s="52">
        <f t="shared" si="77"/>
        <v>0</v>
      </c>
      <c r="O125" s="52">
        <f t="shared" si="77"/>
        <v>0</v>
      </c>
      <c r="P125" s="52">
        <f t="shared" si="77"/>
        <v>0</v>
      </c>
      <c r="Q125" s="51"/>
      <c r="R125" s="51"/>
      <c r="S125" s="1018"/>
      <c r="T125" s="1018"/>
      <c r="U125" s="1"/>
    </row>
    <row r="126" spans="1:21" ht="19.5" customHeight="1">
      <c r="A126" s="1018"/>
      <c r="B126" s="1018"/>
      <c r="C126" s="1046">
        <v>40</v>
      </c>
      <c r="D126" s="1046" t="str">
        <f>Catas!A146</f>
        <v>Informes y reportes de seguimiento a los compromisos del IGAC en el marco de la gestión catastral</v>
      </c>
      <c r="E126" s="1046" t="str">
        <f>Catas!D146</f>
        <v>Porcentaje</v>
      </c>
      <c r="F126" s="1046">
        <f>Catas!E146</f>
        <v>100</v>
      </c>
      <c r="G126" s="1046" t="str">
        <f>Catas!F146</f>
        <v>Porcentaje de cumplimiento en el reporte y/o envío de informes de los compromisos del IGAC en el marco de la gestión catastral</v>
      </c>
      <c r="H126" s="1046" t="str">
        <f>Catas!G146</f>
        <v>EFICACIA</v>
      </c>
      <c r="I126" s="42" t="s">
        <v>68</v>
      </c>
      <c r="J126" s="43">
        <f>Catas!O146</f>
        <v>0.09</v>
      </c>
      <c r="K126" s="43">
        <f>Catas!P146</f>
        <v>0.09</v>
      </c>
      <c r="L126" s="43">
        <f>Catas!Q146</f>
        <v>0.09</v>
      </c>
      <c r="M126" s="43">
        <f>Catas!R146</f>
        <v>0.09</v>
      </c>
      <c r="N126" s="43">
        <f>Catas!S146</f>
        <v>0.09</v>
      </c>
      <c r="O126" s="43">
        <f>Catas!T146</f>
        <v>0.09</v>
      </c>
      <c r="P126" s="57">
        <f t="shared" ref="P126:P127" si="78">SUM(J126:O126)</f>
        <v>0.53999999999999992</v>
      </c>
      <c r="Q126" s="1051">
        <f>Catas!V146</f>
        <v>0.1</v>
      </c>
      <c r="R126" s="1052">
        <f>IF(OR(P127=0,Q126=0),0,(P127/P126*Q126))</f>
        <v>0.1</v>
      </c>
      <c r="S126" s="1018"/>
      <c r="T126" s="1018"/>
      <c r="U126" s="1"/>
    </row>
    <row r="127" spans="1:21" ht="19.5" customHeight="1">
      <c r="A127" s="1018"/>
      <c r="B127" s="1018"/>
      <c r="C127" s="1018"/>
      <c r="D127" s="1018"/>
      <c r="E127" s="1018"/>
      <c r="F127" s="1018"/>
      <c r="G127" s="1018"/>
      <c r="H127" s="1018"/>
      <c r="I127" s="66" t="s">
        <v>69</v>
      </c>
      <c r="J127" s="47">
        <f>Catas!O147</f>
        <v>0.09</v>
      </c>
      <c r="K127" s="47">
        <f>Catas!P147</f>
        <v>0.09</v>
      </c>
      <c r="L127" s="47">
        <f>Catas!Q147</f>
        <v>0.09</v>
      </c>
      <c r="M127" s="47">
        <f>Catas!R147</f>
        <v>0.09</v>
      </c>
      <c r="N127" s="47">
        <f>Catas!S147</f>
        <v>0.09</v>
      </c>
      <c r="O127" s="47">
        <f>Catas!T147</f>
        <v>0.09</v>
      </c>
      <c r="P127" s="58">
        <f t="shared" si="78"/>
        <v>0.53999999999999992</v>
      </c>
      <c r="Q127" s="1008"/>
      <c r="R127" s="1008"/>
      <c r="S127" s="1018"/>
      <c r="T127" s="1018"/>
      <c r="U127" s="1"/>
    </row>
    <row r="128" spans="1:21" ht="15.75" customHeight="1">
      <c r="A128" s="1008"/>
      <c r="B128" s="1008"/>
      <c r="C128" s="1008"/>
      <c r="D128" s="1008"/>
      <c r="E128" s="1008"/>
      <c r="F128" s="1008"/>
      <c r="G128" s="1008"/>
      <c r="H128" s="1008"/>
      <c r="I128" s="51" t="s">
        <v>10</v>
      </c>
      <c r="J128" s="52">
        <f t="shared" ref="J128:P128" si="79">IF(OR(J126=0,J127=0),0,J127/J126)</f>
        <v>1</v>
      </c>
      <c r="K128" s="52">
        <f t="shared" si="79"/>
        <v>1</v>
      </c>
      <c r="L128" s="52">
        <f t="shared" si="79"/>
        <v>1</v>
      </c>
      <c r="M128" s="52">
        <f t="shared" si="79"/>
        <v>1</v>
      </c>
      <c r="N128" s="52">
        <f t="shared" si="79"/>
        <v>1</v>
      </c>
      <c r="O128" s="52">
        <f t="shared" si="79"/>
        <v>1</v>
      </c>
      <c r="P128" s="52">
        <f t="shared" si="79"/>
        <v>1</v>
      </c>
      <c r="Q128" s="51"/>
      <c r="R128" s="51"/>
      <c r="S128" s="1008"/>
      <c r="T128" s="1008"/>
      <c r="U128" s="1"/>
    </row>
    <row r="129" spans="1:21" ht="33.75">
      <c r="A129" s="35" t="s">
        <v>1</v>
      </c>
      <c r="B129" s="36" t="s">
        <v>52</v>
      </c>
      <c r="C129" s="35"/>
      <c r="D129" s="35" t="s">
        <v>2</v>
      </c>
      <c r="E129" s="35" t="s">
        <v>3</v>
      </c>
      <c r="F129" s="35" t="s">
        <v>4</v>
      </c>
      <c r="G129" s="35" t="s">
        <v>5</v>
      </c>
      <c r="H129" s="37" t="s">
        <v>6</v>
      </c>
      <c r="I129" s="35" t="s">
        <v>53</v>
      </c>
      <c r="J129" s="35" t="s">
        <v>60</v>
      </c>
      <c r="K129" s="35" t="s">
        <v>61</v>
      </c>
      <c r="L129" s="35" t="s">
        <v>62</v>
      </c>
      <c r="M129" s="35" t="s">
        <v>63</v>
      </c>
      <c r="N129" s="35" t="s">
        <v>64</v>
      </c>
      <c r="O129" s="35" t="s">
        <v>65</v>
      </c>
      <c r="P129" s="35" t="s">
        <v>66</v>
      </c>
      <c r="Q129" s="38" t="s">
        <v>52</v>
      </c>
      <c r="R129" s="39" t="s">
        <v>44</v>
      </c>
      <c r="S129" s="40" t="s">
        <v>45</v>
      </c>
      <c r="T129" s="41" t="s">
        <v>67</v>
      </c>
      <c r="U129" s="1"/>
    </row>
    <row r="130" spans="1:21" ht="15" customHeight="1">
      <c r="A130" s="1062" t="str">
        <f>Direcci!D4</f>
        <v>DIRECCIONAMIENTO ESTRATÉGICO Y PLANEACION</v>
      </c>
      <c r="B130" s="1063">
        <f>Direcci!W4</f>
        <v>5.7500000000000002E-2</v>
      </c>
      <c r="C130" s="1046">
        <v>41</v>
      </c>
      <c r="D130" s="1046" t="str">
        <f>Direcci!A30</f>
        <v>Formulación del Plan Estratégico Institucional 2019-2022</v>
      </c>
      <c r="E130" s="1046" t="str">
        <f>Direcci!D30</f>
        <v>Documento</v>
      </c>
      <c r="F130" s="1046">
        <f>Direcci!E30</f>
        <v>1</v>
      </c>
      <c r="G130" s="1046" t="str">
        <f>Direcci!F30</f>
        <v>Documento aprobado y publicado</v>
      </c>
      <c r="H130" s="1046" t="str">
        <f>Direcci!G30</f>
        <v>EFICACIA</v>
      </c>
      <c r="I130" s="42" t="s">
        <v>68</v>
      </c>
      <c r="J130" s="44">
        <f>Direcci!O30</f>
        <v>0.22500000000000001</v>
      </c>
      <c r="K130" s="44">
        <f>Direcci!P30</f>
        <v>0.15</v>
      </c>
      <c r="L130" s="44">
        <f>Direcci!Q30</f>
        <v>0</v>
      </c>
      <c r="M130" s="44">
        <f>Direcci!R30</f>
        <v>0</v>
      </c>
      <c r="N130" s="44">
        <f>Direcci!S30</f>
        <v>0</v>
      </c>
      <c r="O130" s="44">
        <f>Direcci!T30</f>
        <v>0</v>
      </c>
      <c r="P130" s="45">
        <f t="shared" ref="P130:P131" si="80">SUM(J130:O130)</f>
        <v>0.375</v>
      </c>
      <c r="Q130" s="1051">
        <f>Direcci!V30</f>
        <v>0.15</v>
      </c>
      <c r="R130" s="1052">
        <f>IF(OR(P131=0,Q130=0),0,(P131/P130*Q130))</f>
        <v>0.15</v>
      </c>
      <c r="S130" s="1054">
        <f>SUM(R130:R156)</f>
        <v>0.93838025015634785</v>
      </c>
      <c r="T130" s="1055">
        <f>S130*B130</f>
        <v>5.3956864383990007E-2</v>
      </c>
      <c r="U130" s="1"/>
    </row>
    <row r="131" spans="1:21" ht="15" customHeight="1">
      <c r="A131" s="1018"/>
      <c r="B131" s="1018"/>
      <c r="C131" s="1018"/>
      <c r="D131" s="1018"/>
      <c r="E131" s="1018"/>
      <c r="F131" s="1018"/>
      <c r="G131" s="1018"/>
      <c r="H131" s="1018"/>
      <c r="I131" s="66" t="s">
        <v>69</v>
      </c>
      <c r="J131" s="48">
        <f>Direcci!O31</f>
        <v>0.22500000000000001</v>
      </c>
      <c r="K131" s="48">
        <f>Direcci!P31</f>
        <v>0.15</v>
      </c>
      <c r="L131" s="48">
        <f>Direcci!Q31</f>
        <v>0</v>
      </c>
      <c r="M131" s="48">
        <f>Direcci!R31</f>
        <v>0</v>
      </c>
      <c r="N131" s="48">
        <f>Direcci!S31</f>
        <v>0</v>
      </c>
      <c r="O131" s="48">
        <f>Direcci!T31</f>
        <v>0</v>
      </c>
      <c r="P131" s="50">
        <f t="shared" si="80"/>
        <v>0.375</v>
      </c>
      <c r="Q131" s="1008"/>
      <c r="R131" s="1008"/>
      <c r="S131" s="1018"/>
      <c r="T131" s="1018"/>
      <c r="U131" s="1"/>
    </row>
    <row r="132" spans="1:21" ht="15" customHeight="1">
      <c r="A132" s="1018"/>
      <c r="B132" s="1018"/>
      <c r="C132" s="1008"/>
      <c r="D132" s="1008"/>
      <c r="E132" s="1008"/>
      <c r="F132" s="1008"/>
      <c r="G132" s="1008"/>
      <c r="H132" s="1008"/>
      <c r="I132" s="51" t="s">
        <v>10</v>
      </c>
      <c r="J132" s="52">
        <f t="shared" ref="J132:P132" si="81">IF(OR(J130=0,J131=0),0,J131/J130)</f>
        <v>1</v>
      </c>
      <c r="K132" s="52">
        <f t="shared" si="81"/>
        <v>1</v>
      </c>
      <c r="L132" s="52">
        <f t="shared" si="81"/>
        <v>0</v>
      </c>
      <c r="M132" s="52">
        <f t="shared" si="81"/>
        <v>0</v>
      </c>
      <c r="N132" s="52">
        <f t="shared" si="81"/>
        <v>0</v>
      </c>
      <c r="O132" s="52">
        <f t="shared" si="81"/>
        <v>0</v>
      </c>
      <c r="P132" s="52">
        <f t="shared" si="81"/>
        <v>1</v>
      </c>
      <c r="Q132" s="51"/>
      <c r="R132" s="51"/>
      <c r="S132" s="1018"/>
      <c r="T132" s="1018"/>
      <c r="U132" s="1"/>
    </row>
    <row r="133" spans="1:21" ht="15" customHeight="1">
      <c r="A133" s="1018"/>
      <c r="B133" s="1018"/>
      <c r="C133" s="1046">
        <v>42</v>
      </c>
      <c r="D133" s="1046" t="str">
        <f>Direcci!A42</f>
        <v>Formulación del Plan de Acción Anual 2019</v>
      </c>
      <c r="E133" s="1046" t="str">
        <f>Direcci!D42</f>
        <v>Porcentaje</v>
      </c>
      <c r="F133" s="1046">
        <f>Direcci!E42</f>
        <v>100</v>
      </c>
      <c r="G133" s="1046" t="str">
        <f>Direcci!F42</f>
        <v>Planes de acción actualizados por proceso</v>
      </c>
      <c r="H133" s="1046" t="str">
        <f>Direcci!G42</f>
        <v>EFICACIA</v>
      </c>
      <c r="I133" s="42" t="s">
        <v>68</v>
      </c>
      <c r="J133" s="43">
        <f>Direcci!O42</f>
        <v>0.20500000000000002</v>
      </c>
      <c r="K133" s="43">
        <f>Direcci!P42</f>
        <v>0</v>
      </c>
      <c r="L133" s="43">
        <f>Direcci!Q42</f>
        <v>1.0000000000000002E-2</v>
      </c>
      <c r="M133" s="43">
        <f>Direcci!R42</f>
        <v>0</v>
      </c>
      <c r="N133" s="43">
        <f>Direcci!S42</f>
        <v>0</v>
      </c>
      <c r="O133" s="43">
        <f>Direcci!T42</f>
        <v>0</v>
      </c>
      <c r="P133" s="57">
        <f t="shared" ref="P133:P134" si="82">SUM(J133:O133)</f>
        <v>0.21500000000000002</v>
      </c>
      <c r="Q133" s="1051">
        <f>Direcci!V42</f>
        <v>0.17</v>
      </c>
      <c r="R133" s="1052">
        <f>IF(OR(P134=0,Q133=0),0,(P134/P133*Q133))</f>
        <v>0.17</v>
      </c>
      <c r="S133" s="1018"/>
      <c r="T133" s="1018"/>
      <c r="U133" s="1"/>
    </row>
    <row r="134" spans="1:21" ht="15" customHeight="1">
      <c r="A134" s="1018"/>
      <c r="B134" s="1018"/>
      <c r="C134" s="1018"/>
      <c r="D134" s="1018"/>
      <c r="E134" s="1018"/>
      <c r="F134" s="1018"/>
      <c r="G134" s="1018"/>
      <c r="H134" s="1018"/>
      <c r="I134" s="66" t="s">
        <v>69</v>
      </c>
      <c r="J134" s="47">
        <f>Direcci!O43</f>
        <v>0.20500000000000002</v>
      </c>
      <c r="K134" s="47">
        <f>Direcci!P43</f>
        <v>0</v>
      </c>
      <c r="L134" s="47">
        <f>Direcci!Q43</f>
        <v>0.01</v>
      </c>
      <c r="M134" s="47">
        <f>Direcci!R43</f>
        <v>0</v>
      </c>
      <c r="N134" s="47">
        <f>Direcci!S43</f>
        <v>0</v>
      </c>
      <c r="O134" s="47">
        <f>Direcci!T43</f>
        <v>0</v>
      </c>
      <c r="P134" s="58">
        <f t="shared" si="82"/>
        <v>0.21500000000000002</v>
      </c>
      <c r="Q134" s="1008"/>
      <c r="R134" s="1008"/>
      <c r="S134" s="1018"/>
      <c r="T134" s="1018"/>
      <c r="U134" s="1"/>
    </row>
    <row r="135" spans="1:21" ht="15" customHeight="1">
      <c r="A135" s="1018"/>
      <c r="B135" s="1018"/>
      <c r="C135" s="1008"/>
      <c r="D135" s="1008"/>
      <c r="E135" s="1008"/>
      <c r="F135" s="1008"/>
      <c r="G135" s="1008"/>
      <c r="H135" s="1008"/>
      <c r="I135" s="51" t="s">
        <v>10</v>
      </c>
      <c r="J135" s="52">
        <f t="shared" ref="J135:P135" si="83">IF(OR(J133=0,J134=0),0,J134/J133)</f>
        <v>1</v>
      </c>
      <c r="K135" s="52">
        <f t="shared" si="83"/>
        <v>0</v>
      </c>
      <c r="L135" s="52">
        <f t="shared" si="83"/>
        <v>0.99999999999999978</v>
      </c>
      <c r="M135" s="52">
        <f t="shared" si="83"/>
        <v>0</v>
      </c>
      <c r="N135" s="52">
        <f t="shared" si="83"/>
        <v>0</v>
      </c>
      <c r="O135" s="52">
        <f t="shared" si="83"/>
        <v>0</v>
      </c>
      <c r="P135" s="52">
        <f t="shared" si="83"/>
        <v>1</v>
      </c>
      <c r="Q135" s="51"/>
      <c r="R135" s="51"/>
      <c r="S135" s="1018"/>
      <c r="T135" s="1018"/>
      <c r="U135" s="1"/>
    </row>
    <row r="136" spans="1:21" ht="15" customHeight="1">
      <c r="A136" s="1018"/>
      <c r="B136" s="1018"/>
      <c r="C136" s="1046">
        <v>43</v>
      </c>
      <c r="D136" s="1046" t="str">
        <f>Direcci!A56</f>
        <v>Planes Institucionales actualizados y articulados al PEI</v>
      </c>
      <c r="E136" s="1046" t="str">
        <f>Direcci!D56</f>
        <v>Porcentaje</v>
      </c>
      <c r="F136" s="1047">
        <f>Direcci!E56</f>
        <v>1</v>
      </c>
      <c r="G136" s="1046" t="str">
        <f>Direcci!F56</f>
        <v>Planes Institucionales articulados</v>
      </c>
      <c r="H136" s="1046" t="str">
        <f>Direcci!G56</f>
        <v>EFICACIA</v>
      </c>
      <c r="I136" s="42" t="s">
        <v>68</v>
      </c>
      <c r="J136" s="43">
        <f>Direcci!O56</f>
        <v>7.0000000000000007E-2</v>
      </c>
      <c r="K136" s="43">
        <f>Direcci!P56</f>
        <v>0.17000000000000004</v>
      </c>
      <c r="L136" s="43">
        <f>Direcci!Q56</f>
        <v>9.0000000000000024E-2</v>
      </c>
      <c r="M136" s="43">
        <f>Direcci!R56</f>
        <v>0.03</v>
      </c>
      <c r="N136" s="43">
        <f>Direcci!S56</f>
        <v>0.18</v>
      </c>
      <c r="O136" s="43">
        <f>Direcci!T56</f>
        <v>0.24000000000000005</v>
      </c>
      <c r="P136" s="57">
        <f t="shared" ref="P136:P137" si="84">SUM(J136:O136)</f>
        <v>0.78</v>
      </c>
      <c r="Q136" s="1051">
        <f>Direcci!V56</f>
        <v>0.17</v>
      </c>
      <c r="R136" s="1052">
        <f>IF(OR(P137=0,Q136=0),0,(P137/P136*Q136))</f>
        <v>0.14820512820512821</v>
      </c>
      <c r="S136" s="1018"/>
      <c r="T136" s="1018"/>
      <c r="U136" s="1"/>
    </row>
    <row r="137" spans="1:21" ht="15" customHeight="1">
      <c r="A137" s="1018"/>
      <c r="B137" s="1018"/>
      <c r="C137" s="1018"/>
      <c r="D137" s="1018"/>
      <c r="E137" s="1018"/>
      <c r="F137" s="1018"/>
      <c r="G137" s="1018"/>
      <c r="H137" s="1018"/>
      <c r="I137" s="66" t="s">
        <v>69</v>
      </c>
      <c r="J137" s="47">
        <f>Direcci!O57</f>
        <v>7.0000000000000007E-2</v>
      </c>
      <c r="K137" s="47">
        <f>Direcci!P57</f>
        <v>0.17000000000000004</v>
      </c>
      <c r="L137" s="47">
        <f>Direcci!Q57</f>
        <v>5.000000000000001E-2</v>
      </c>
      <c r="M137" s="47">
        <f>Direcci!R57</f>
        <v>0.03</v>
      </c>
      <c r="N137" s="47">
        <f>Direcci!S57</f>
        <v>0.18</v>
      </c>
      <c r="O137" s="47">
        <f>Direcci!T57</f>
        <v>0.18000000000000002</v>
      </c>
      <c r="P137" s="58">
        <f t="shared" si="84"/>
        <v>0.68</v>
      </c>
      <c r="Q137" s="1008"/>
      <c r="R137" s="1008"/>
      <c r="S137" s="1018"/>
      <c r="T137" s="1018"/>
      <c r="U137" s="1"/>
    </row>
    <row r="138" spans="1:21" ht="15" customHeight="1">
      <c r="A138" s="1018"/>
      <c r="B138" s="1018"/>
      <c r="C138" s="1008"/>
      <c r="D138" s="1008"/>
      <c r="E138" s="1008"/>
      <c r="F138" s="1008"/>
      <c r="G138" s="1008"/>
      <c r="H138" s="1008"/>
      <c r="I138" s="51" t="s">
        <v>10</v>
      </c>
      <c r="J138" s="52">
        <f t="shared" ref="J138:P138" si="85">IF(OR(J136=0,J137=0),0,J137/J136)</f>
        <v>1</v>
      </c>
      <c r="K138" s="52">
        <f t="shared" si="85"/>
        <v>1</v>
      </c>
      <c r="L138" s="52">
        <f t="shared" si="85"/>
        <v>0.55555555555555547</v>
      </c>
      <c r="M138" s="52">
        <f t="shared" si="85"/>
        <v>1</v>
      </c>
      <c r="N138" s="52">
        <f t="shared" si="85"/>
        <v>1</v>
      </c>
      <c r="O138" s="52">
        <f t="shared" si="85"/>
        <v>0.74999999999999989</v>
      </c>
      <c r="P138" s="52">
        <f t="shared" si="85"/>
        <v>0.87179487179487181</v>
      </c>
      <c r="Q138" s="51"/>
      <c r="R138" s="51"/>
      <c r="S138" s="1018"/>
      <c r="T138" s="1018"/>
      <c r="U138" s="1"/>
    </row>
    <row r="139" spans="1:21" ht="27" customHeight="1">
      <c r="A139" s="1018"/>
      <c r="B139" s="1018"/>
      <c r="C139" s="1046">
        <v>44</v>
      </c>
      <c r="D139" s="1046" t="str">
        <f>Direcci!A70</f>
        <v>Plan Estratégico Sectorial formulado y con seguimiento
Plan Estratégico Sectorial formulado</v>
      </c>
      <c r="E139" s="1046" t="str">
        <f>Direcci!D70</f>
        <v>Documentos</v>
      </c>
      <c r="F139" s="1046">
        <f>Direcci!E70</f>
        <v>1</v>
      </c>
      <c r="G139" s="1046" t="str">
        <f>Direcci!F70</f>
        <v>Documento aprobado y socializado - Plan Estratégico Sectorial</v>
      </c>
      <c r="H139" s="1046" t="str">
        <f>Direcci!G70</f>
        <v>EFICACIA</v>
      </c>
      <c r="I139" s="42" t="s">
        <v>68</v>
      </c>
      <c r="J139" s="43">
        <f>Direcci!O70</f>
        <v>0.15</v>
      </c>
      <c r="K139" s="43">
        <f>Direcci!P70</f>
        <v>0.15</v>
      </c>
      <c r="L139" s="43">
        <f>Direcci!Q70</f>
        <v>0</v>
      </c>
      <c r="M139" s="43">
        <f>Direcci!R70</f>
        <v>0</v>
      </c>
      <c r="N139" s="43">
        <f>Direcci!S70</f>
        <v>0</v>
      </c>
      <c r="O139" s="43">
        <f>Direcci!T70</f>
        <v>7.4999999999999997E-2</v>
      </c>
      <c r="P139" s="57">
        <f t="shared" ref="P139:P140" si="86">SUM(J139:O139)</f>
        <v>0.375</v>
      </c>
      <c r="Q139" s="1051">
        <f>Direcci!V70</f>
        <v>0.15</v>
      </c>
      <c r="R139" s="1052">
        <f>IF(OR(P140=0,Q139=0),0,(P140/P139*Q139))</f>
        <v>0.13799999999999998</v>
      </c>
      <c r="S139" s="1018"/>
      <c r="T139" s="1018"/>
      <c r="U139" s="1"/>
    </row>
    <row r="140" spans="1:21" ht="27" customHeight="1">
      <c r="A140" s="1018"/>
      <c r="B140" s="1018"/>
      <c r="C140" s="1018"/>
      <c r="D140" s="1018"/>
      <c r="E140" s="1018"/>
      <c r="F140" s="1018"/>
      <c r="G140" s="1018"/>
      <c r="H140" s="1018"/>
      <c r="I140" s="66" t="s">
        <v>69</v>
      </c>
      <c r="J140" s="47">
        <f>Direcci!O71</f>
        <v>0.15</v>
      </c>
      <c r="K140" s="47">
        <f>Direcci!P71</f>
        <v>0.15</v>
      </c>
      <c r="L140" s="47">
        <f>Direcci!Q71</f>
        <v>0</v>
      </c>
      <c r="M140" s="47">
        <f>Direcci!R71</f>
        <v>0</v>
      </c>
      <c r="N140" s="47">
        <f>Direcci!S71</f>
        <v>0</v>
      </c>
      <c r="O140" s="47">
        <f>Direcci!T71</f>
        <v>4.4999999999999998E-2</v>
      </c>
      <c r="P140" s="58">
        <f t="shared" si="86"/>
        <v>0.34499999999999997</v>
      </c>
      <c r="Q140" s="1008"/>
      <c r="R140" s="1008"/>
      <c r="S140" s="1018"/>
      <c r="T140" s="1018"/>
      <c r="U140" s="1"/>
    </row>
    <row r="141" spans="1:21" ht="15" customHeight="1">
      <c r="A141" s="1018"/>
      <c r="B141" s="1018"/>
      <c r="C141" s="1008"/>
      <c r="D141" s="1008"/>
      <c r="E141" s="1008"/>
      <c r="F141" s="1008"/>
      <c r="G141" s="1008"/>
      <c r="H141" s="1008"/>
      <c r="I141" s="51" t="s">
        <v>10</v>
      </c>
      <c r="J141" s="52">
        <f t="shared" ref="J141:P141" si="87">IF(OR(J139=0,J140=0),0,J140/J139)</f>
        <v>1</v>
      </c>
      <c r="K141" s="52">
        <f t="shared" si="87"/>
        <v>1</v>
      </c>
      <c r="L141" s="52">
        <f t="shared" si="87"/>
        <v>0</v>
      </c>
      <c r="M141" s="52">
        <f t="shared" si="87"/>
        <v>0</v>
      </c>
      <c r="N141" s="52">
        <f t="shared" si="87"/>
        <v>0</v>
      </c>
      <c r="O141" s="52">
        <f t="shared" si="87"/>
        <v>0.6</v>
      </c>
      <c r="P141" s="52">
        <f t="shared" si="87"/>
        <v>0.91999999999999993</v>
      </c>
      <c r="Q141" s="51"/>
      <c r="R141" s="51"/>
      <c r="S141" s="1018"/>
      <c r="T141" s="1018"/>
      <c r="U141" s="1"/>
    </row>
    <row r="142" spans="1:21" ht="15" customHeight="1">
      <c r="A142" s="1018"/>
      <c r="B142" s="1018"/>
      <c r="C142" s="1046">
        <v>45</v>
      </c>
      <c r="D142" s="1046" t="str">
        <f>Direcci!A84</f>
        <v>Documento de anteproyecto de presupuesto - MGMP- viGencia
Documento de anteproyecto de presupuesto - MGMP-, aprobado</v>
      </c>
      <c r="E142" s="1046" t="str">
        <f>Direcci!D84</f>
        <v>Documento</v>
      </c>
      <c r="F142" s="1046">
        <f>Direcci!E84</f>
        <v>1</v>
      </c>
      <c r="G142" s="1046" t="str">
        <f>Direcci!F84</f>
        <v>Anteproyecto de presupuesto 2020</v>
      </c>
      <c r="H142" s="1046" t="str">
        <f>Direcci!G84</f>
        <v>EFICACIA</v>
      </c>
      <c r="I142" s="42" t="s">
        <v>68</v>
      </c>
      <c r="J142" s="43">
        <f>Direcci!O84</f>
        <v>1.4999999999999999E-2</v>
      </c>
      <c r="K142" s="43">
        <f>Direcci!P84</f>
        <v>0</v>
      </c>
      <c r="L142" s="43">
        <f>Direcci!Q84</f>
        <v>0</v>
      </c>
      <c r="M142" s="43">
        <f>Direcci!R84</f>
        <v>0</v>
      </c>
      <c r="N142" s="43">
        <f>Direcci!S84</f>
        <v>0</v>
      </c>
      <c r="O142" s="43">
        <f>Direcci!T84</f>
        <v>0</v>
      </c>
      <c r="P142" s="57">
        <f t="shared" ref="P142:P143" si="88">SUM(J142:O142)</f>
        <v>1.4999999999999999E-2</v>
      </c>
      <c r="Q142" s="1051">
        <f>Direcci!V84</f>
        <v>0.05</v>
      </c>
      <c r="R142" s="1052">
        <f>IF(OR(P143=0,Q142=0),0,(P143/P142*Q142))</f>
        <v>0.05</v>
      </c>
      <c r="S142" s="1018"/>
      <c r="T142" s="1018"/>
      <c r="U142" s="1"/>
    </row>
    <row r="143" spans="1:21" ht="15" customHeight="1">
      <c r="A143" s="1018"/>
      <c r="B143" s="1018"/>
      <c r="C143" s="1018"/>
      <c r="D143" s="1018"/>
      <c r="E143" s="1018"/>
      <c r="F143" s="1018"/>
      <c r="G143" s="1018"/>
      <c r="H143" s="1018"/>
      <c r="I143" s="66" t="s">
        <v>69</v>
      </c>
      <c r="J143" s="47">
        <f>Direcci!O85</f>
        <v>1.4999999999999999E-2</v>
      </c>
      <c r="K143" s="47">
        <f>Direcci!P85</f>
        <v>0</v>
      </c>
      <c r="L143" s="47">
        <f>Direcci!Q85</f>
        <v>0</v>
      </c>
      <c r="M143" s="47">
        <f>Direcci!R85</f>
        <v>0</v>
      </c>
      <c r="N143" s="47">
        <f>Direcci!S85</f>
        <v>0</v>
      </c>
      <c r="O143" s="47">
        <f>Direcci!T85</f>
        <v>0</v>
      </c>
      <c r="P143" s="58">
        <f t="shared" si="88"/>
        <v>1.4999999999999999E-2</v>
      </c>
      <c r="Q143" s="1008"/>
      <c r="R143" s="1008"/>
      <c r="S143" s="1018"/>
      <c r="T143" s="1018"/>
      <c r="U143" s="1"/>
    </row>
    <row r="144" spans="1:21" ht="75.75" customHeight="1">
      <c r="A144" s="1018"/>
      <c r="B144" s="1018"/>
      <c r="C144" s="1008"/>
      <c r="D144" s="1008"/>
      <c r="E144" s="1008"/>
      <c r="F144" s="1008"/>
      <c r="G144" s="1008"/>
      <c r="H144" s="1008"/>
      <c r="I144" s="51" t="s">
        <v>10</v>
      </c>
      <c r="J144" s="52">
        <f t="shared" ref="J144:P144" si="89">IF(OR(J142=0,J143=0),0,J143/J142)</f>
        <v>1</v>
      </c>
      <c r="K144" s="52">
        <f t="shared" si="89"/>
        <v>0</v>
      </c>
      <c r="L144" s="52">
        <f t="shared" si="89"/>
        <v>0</v>
      </c>
      <c r="M144" s="52">
        <f t="shared" si="89"/>
        <v>0</v>
      </c>
      <c r="N144" s="52">
        <f t="shared" si="89"/>
        <v>0</v>
      </c>
      <c r="O144" s="52">
        <f t="shared" si="89"/>
        <v>0</v>
      </c>
      <c r="P144" s="52">
        <f t="shared" si="89"/>
        <v>1</v>
      </c>
      <c r="Q144" s="51"/>
      <c r="R144" s="51"/>
      <c r="S144" s="1018"/>
      <c r="T144" s="1018"/>
      <c r="U144" s="1"/>
    </row>
    <row r="145" spans="1:21" ht="15" customHeight="1">
      <c r="A145" s="1018"/>
      <c r="B145" s="1018"/>
      <c r="C145" s="1046">
        <v>46</v>
      </c>
      <c r="D145" s="1046" t="str">
        <f>Direcci!A96</f>
        <v>Alianzas estratégicas de cooperación gestionadas.
Iniciativas identificadas por el IGAC que se enmarcan en los ODS de la hoja de ruta de la Cooperación Internacional del IGAC</v>
      </c>
      <c r="E145" s="1046" t="str">
        <f>Direcci!D96</f>
        <v>Porcentaje</v>
      </c>
      <c r="F145" s="1047">
        <f>Direcci!E96</f>
        <v>1</v>
      </c>
      <c r="G145" s="1046" t="str">
        <f>Direcci!F96</f>
        <v>Gestiones de cooperación atendidas</v>
      </c>
      <c r="H145" s="1046" t="str">
        <f>Direcci!G96</f>
        <v>EFICACIA</v>
      </c>
      <c r="I145" s="42" t="s">
        <v>68</v>
      </c>
      <c r="J145" s="43">
        <f>Direcci!O96</f>
        <v>0.21</v>
      </c>
      <c r="K145" s="43">
        <f>Direcci!P96</f>
        <v>0.09</v>
      </c>
      <c r="L145" s="43">
        <f>Direcci!Q96</f>
        <v>0.09</v>
      </c>
      <c r="M145" s="43">
        <f>Direcci!R96</f>
        <v>0.21</v>
      </c>
      <c r="N145" s="43">
        <f>Direcci!S96</f>
        <v>0.09</v>
      </c>
      <c r="O145" s="43">
        <f>Direcci!T96</f>
        <v>0.13</v>
      </c>
      <c r="P145" s="57">
        <f t="shared" ref="P145:P146" si="90">SUM(J145:O145)</f>
        <v>0.82</v>
      </c>
      <c r="Q145" s="1051">
        <f>Direcci!V96</f>
        <v>0.1</v>
      </c>
      <c r="R145" s="1052">
        <f>IF(OR(P146=0,Q145=0),0,(P146/P145*Q145))</f>
        <v>0.1121951219512195</v>
      </c>
      <c r="S145" s="1018"/>
      <c r="T145" s="1018"/>
      <c r="U145" s="1"/>
    </row>
    <row r="146" spans="1:21" ht="15" customHeight="1">
      <c r="A146" s="1018"/>
      <c r="B146" s="1018"/>
      <c r="C146" s="1018"/>
      <c r="D146" s="1018"/>
      <c r="E146" s="1018"/>
      <c r="F146" s="1018"/>
      <c r="G146" s="1018"/>
      <c r="H146" s="1018"/>
      <c r="I146" s="66" t="s">
        <v>69</v>
      </c>
      <c r="J146" s="47">
        <f>Direcci!O97</f>
        <v>0.21</v>
      </c>
      <c r="K146" s="47">
        <f>Direcci!P97</f>
        <v>0.09</v>
      </c>
      <c r="L146" s="47">
        <f>Direcci!Q97</f>
        <v>0.09</v>
      </c>
      <c r="M146" s="47">
        <f>Direcci!R97</f>
        <v>0.21</v>
      </c>
      <c r="N146" s="47">
        <f>Direcci!S97</f>
        <v>0.12</v>
      </c>
      <c r="O146" s="47">
        <f>Direcci!T97</f>
        <v>0.2</v>
      </c>
      <c r="P146" s="58">
        <f t="shared" si="90"/>
        <v>0.91999999999999993</v>
      </c>
      <c r="Q146" s="1008"/>
      <c r="R146" s="1008"/>
      <c r="S146" s="1018"/>
      <c r="T146" s="1018"/>
      <c r="U146" s="1"/>
    </row>
    <row r="147" spans="1:21" ht="40.5" customHeight="1">
      <c r="A147" s="1018"/>
      <c r="B147" s="1018"/>
      <c r="C147" s="1008"/>
      <c r="D147" s="1008"/>
      <c r="E147" s="1008"/>
      <c r="F147" s="1008"/>
      <c r="G147" s="1008"/>
      <c r="H147" s="1008"/>
      <c r="I147" s="51" t="s">
        <v>10</v>
      </c>
      <c r="J147" s="52">
        <f t="shared" ref="J147:P147" si="91">IF(OR(J145=0,J146=0),0,J146/J145)</f>
        <v>1</v>
      </c>
      <c r="K147" s="52">
        <f t="shared" si="91"/>
        <v>1</v>
      </c>
      <c r="L147" s="52">
        <f t="shared" si="91"/>
        <v>1</v>
      </c>
      <c r="M147" s="52">
        <f t="shared" si="91"/>
        <v>1</v>
      </c>
      <c r="N147" s="52">
        <f t="shared" si="91"/>
        <v>1.3333333333333333</v>
      </c>
      <c r="O147" s="52">
        <f t="shared" si="91"/>
        <v>1.5384615384615385</v>
      </c>
      <c r="P147" s="52">
        <f t="shared" si="91"/>
        <v>1.121951219512195</v>
      </c>
      <c r="Q147" s="51"/>
      <c r="R147" s="51"/>
      <c r="S147" s="1018"/>
      <c r="T147" s="1018"/>
      <c r="U147" s="1"/>
    </row>
    <row r="148" spans="1:21" ht="21" customHeight="1">
      <c r="A148" s="1018"/>
      <c r="B148" s="1018"/>
      <c r="C148" s="1046">
        <v>47</v>
      </c>
      <c r="D148" s="1046" t="str">
        <f>Direcci!A116</f>
        <v>Proceso de Direccionamiento Estratégico y Planeación con lineamientos o documentación actualizada</v>
      </c>
      <c r="E148" s="1046" t="str">
        <f>Direcci!D116</f>
        <v>Porcentaje</v>
      </c>
      <c r="F148" s="1047">
        <f>Direcci!E116</f>
        <v>1</v>
      </c>
      <c r="G148" s="1046" t="str">
        <f>Direcci!F116</f>
        <v>%Avance en la actualización de los documentos del proceso</v>
      </c>
      <c r="H148" s="1046">
        <f>Direcci!G116</f>
        <v>0</v>
      </c>
      <c r="I148" s="42" t="s">
        <v>68</v>
      </c>
      <c r="J148" s="43">
        <f>Direcci!O116</f>
        <v>0.1275</v>
      </c>
      <c r="K148" s="43">
        <f>Direcci!P116</f>
        <v>0.14449999999999999</v>
      </c>
      <c r="L148" s="43">
        <f>Direcci!Q116</f>
        <v>0.14449999999999999</v>
      </c>
      <c r="M148" s="43">
        <f>Direcci!R116</f>
        <v>0.14449999999999999</v>
      </c>
      <c r="N148" s="43">
        <f>Direcci!S116</f>
        <v>0.29449999999999998</v>
      </c>
      <c r="O148" s="43">
        <f>Direcci!T116</f>
        <v>0.14449999999999999</v>
      </c>
      <c r="P148" s="57">
        <f t="shared" ref="P148:P149" si="92">SUM(J148:O148)</f>
        <v>0.99999999999999989</v>
      </c>
      <c r="Q148" s="1051">
        <f>Direcci!V116</f>
        <v>0.04</v>
      </c>
      <c r="R148" s="1052">
        <f>IF(OR(P149=0,Q148=0),0,(P149/P148*Q148))</f>
        <v>3.9980000000000002E-2</v>
      </c>
      <c r="S148" s="1018"/>
      <c r="T148" s="1018"/>
      <c r="U148" s="1"/>
    </row>
    <row r="149" spans="1:21" ht="21" customHeight="1">
      <c r="A149" s="1018"/>
      <c r="B149" s="1018"/>
      <c r="C149" s="1018"/>
      <c r="D149" s="1018"/>
      <c r="E149" s="1018"/>
      <c r="F149" s="1018"/>
      <c r="G149" s="1018"/>
      <c r="H149" s="1018"/>
      <c r="I149" s="66" t="s">
        <v>69</v>
      </c>
      <c r="J149" s="47">
        <f>Direcci!O117</f>
        <v>0.127</v>
      </c>
      <c r="K149" s="47">
        <f>Direcci!P117</f>
        <v>0.14449999999999999</v>
      </c>
      <c r="L149" s="47">
        <f>Direcci!Q117</f>
        <v>0.14449999999999999</v>
      </c>
      <c r="M149" s="47">
        <f>Direcci!R117</f>
        <v>0.14449999999999999</v>
      </c>
      <c r="N149" s="47">
        <f>Direcci!S117</f>
        <v>0.29449999999999998</v>
      </c>
      <c r="O149" s="47">
        <f>Direcci!T117</f>
        <v>0.14449999999999999</v>
      </c>
      <c r="P149" s="58">
        <f t="shared" si="92"/>
        <v>0.99949999999999983</v>
      </c>
      <c r="Q149" s="1008"/>
      <c r="R149" s="1008"/>
      <c r="S149" s="1018"/>
      <c r="T149" s="1018"/>
      <c r="U149" s="1"/>
    </row>
    <row r="150" spans="1:21" ht="23.25" customHeight="1">
      <c r="A150" s="1018"/>
      <c r="B150" s="1018"/>
      <c r="C150" s="1008"/>
      <c r="D150" s="1008"/>
      <c r="E150" s="1008"/>
      <c r="F150" s="1008"/>
      <c r="G150" s="1008"/>
      <c r="H150" s="1008"/>
      <c r="I150" s="51" t="s">
        <v>10</v>
      </c>
      <c r="J150" s="52">
        <f t="shared" ref="J150:P150" si="93">IF(OR(J148=0,J149=0),0,J149/J148)</f>
        <v>0.99607843137254903</v>
      </c>
      <c r="K150" s="52">
        <f t="shared" si="93"/>
        <v>1</v>
      </c>
      <c r="L150" s="52">
        <f t="shared" si="93"/>
        <v>1</v>
      </c>
      <c r="M150" s="52">
        <f t="shared" si="93"/>
        <v>1</v>
      </c>
      <c r="N150" s="52">
        <f t="shared" si="93"/>
        <v>1</v>
      </c>
      <c r="O150" s="52">
        <f t="shared" si="93"/>
        <v>1</v>
      </c>
      <c r="P150" s="52">
        <f t="shared" si="93"/>
        <v>0.99949999999999994</v>
      </c>
      <c r="Q150" s="51"/>
      <c r="R150" s="51"/>
      <c r="S150" s="1018"/>
      <c r="T150" s="1018"/>
      <c r="U150" s="1"/>
    </row>
    <row r="151" spans="1:21" ht="24" customHeight="1">
      <c r="A151" s="1018"/>
      <c r="B151" s="1018"/>
      <c r="C151" s="1046">
        <v>48</v>
      </c>
      <c r="D151" s="1046" t="str">
        <f>Direcci!A130</f>
        <v>Informes mensuales de seguimiento presupuestal</v>
      </c>
      <c r="E151" s="1046" t="str">
        <f>Direcci!D130</f>
        <v>Porcentaje</v>
      </c>
      <c r="F151" s="1047">
        <f>Direcci!E130</f>
        <v>1</v>
      </c>
      <c r="G151" s="1046" t="str">
        <f>Direcci!F130</f>
        <v xml:space="preserve">Porcentaje de avance de informes elaborados sobre el seguimiento presupuestal </v>
      </c>
      <c r="H151" s="1046" t="str">
        <f>Direcci!G130</f>
        <v>EFICACIA</v>
      </c>
      <c r="I151" s="42" t="s">
        <v>68</v>
      </c>
      <c r="J151" s="43">
        <f>Direcci!O130</f>
        <v>9.4650000000000012E-2</v>
      </c>
      <c r="K151" s="43">
        <f>Direcci!P130</f>
        <v>9.4650000000000012E-2</v>
      </c>
      <c r="L151" s="43">
        <f>Direcci!Q130</f>
        <v>9.4650000000000012E-2</v>
      </c>
      <c r="M151" s="43">
        <f>Direcci!R130</f>
        <v>9.4650000000000012E-2</v>
      </c>
      <c r="N151" s="43">
        <f>Direcci!S130</f>
        <v>9.4650000000000012E-2</v>
      </c>
      <c r="O151" s="43">
        <f>Direcci!T130</f>
        <v>9.5000000000000001E-2</v>
      </c>
      <c r="P151" s="57">
        <f t="shared" ref="P151:P152" si="94">SUM(J151:O151)</f>
        <v>0.56825000000000003</v>
      </c>
      <c r="Q151" s="1051">
        <f>Direcci!V130</f>
        <v>7.0000000000000007E-2</v>
      </c>
      <c r="R151" s="1052">
        <f>IF(OR(P152=0,Q151=0),0,(P152/P151*Q151))</f>
        <v>7.0000000000000007E-2</v>
      </c>
      <c r="S151" s="1018"/>
      <c r="T151" s="1018"/>
      <c r="U151" s="1"/>
    </row>
    <row r="152" spans="1:21" ht="24" customHeight="1">
      <c r="A152" s="1018"/>
      <c r="B152" s="1018"/>
      <c r="C152" s="1018"/>
      <c r="D152" s="1018"/>
      <c r="E152" s="1018"/>
      <c r="F152" s="1018"/>
      <c r="G152" s="1018"/>
      <c r="H152" s="1018"/>
      <c r="I152" s="66" t="s">
        <v>69</v>
      </c>
      <c r="J152" s="47">
        <f>Direcci!O131</f>
        <v>9.4650000000000012E-2</v>
      </c>
      <c r="K152" s="47">
        <f>Direcci!P131</f>
        <v>9.4650000000000012E-2</v>
      </c>
      <c r="L152" s="47">
        <f>Direcci!Q131</f>
        <v>9.4650000000000012E-2</v>
      </c>
      <c r="M152" s="47">
        <f>Direcci!R131</f>
        <v>9.4650000000000012E-2</v>
      </c>
      <c r="N152" s="47">
        <f>Direcci!S131</f>
        <v>9.4650000000000012E-2</v>
      </c>
      <c r="O152" s="47">
        <f>Direcci!T131</f>
        <v>9.5000000000000001E-2</v>
      </c>
      <c r="P152" s="58">
        <f t="shared" si="94"/>
        <v>0.56825000000000003</v>
      </c>
      <c r="Q152" s="1008"/>
      <c r="R152" s="1008"/>
      <c r="S152" s="1018"/>
      <c r="T152" s="1018"/>
      <c r="U152" s="1"/>
    </row>
    <row r="153" spans="1:21" ht="24" customHeight="1">
      <c r="A153" s="1018"/>
      <c r="B153" s="1018"/>
      <c r="C153" s="1008"/>
      <c r="D153" s="1008"/>
      <c r="E153" s="1008"/>
      <c r="F153" s="1008"/>
      <c r="G153" s="1008"/>
      <c r="H153" s="1008"/>
      <c r="I153" s="51" t="s">
        <v>10</v>
      </c>
      <c r="J153" s="52">
        <f t="shared" ref="J153:P153" si="95">IF(OR(J151=0,J152=0),0,J152/J151)</f>
        <v>1</v>
      </c>
      <c r="K153" s="52">
        <f t="shared" si="95"/>
        <v>1</v>
      </c>
      <c r="L153" s="52">
        <f t="shared" si="95"/>
        <v>1</v>
      </c>
      <c r="M153" s="52">
        <f t="shared" si="95"/>
        <v>1</v>
      </c>
      <c r="N153" s="52">
        <f t="shared" si="95"/>
        <v>1</v>
      </c>
      <c r="O153" s="52">
        <f t="shared" si="95"/>
        <v>1</v>
      </c>
      <c r="P153" s="52">
        <f t="shared" si="95"/>
        <v>1</v>
      </c>
      <c r="Q153" s="51"/>
      <c r="R153" s="51"/>
      <c r="S153" s="1018"/>
      <c r="T153" s="1018"/>
      <c r="U153" s="1"/>
    </row>
    <row r="154" spans="1:21" ht="24" customHeight="1">
      <c r="A154" s="1018"/>
      <c r="B154" s="1018"/>
      <c r="C154" s="1046">
        <v>49</v>
      </c>
      <c r="D154" s="1046" t="str">
        <f>Direcci!A138</f>
        <v>Informes de gestión elaborados</v>
      </c>
      <c r="E154" s="1046" t="str">
        <f>Direcci!D138</f>
        <v>Porcentaje</v>
      </c>
      <c r="F154" s="1047">
        <f>Direcci!E138</f>
        <v>1</v>
      </c>
      <c r="G154" s="1046" t="str">
        <f>Direcci!F138</f>
        <v>Porcentaje de avance de Informes de gestión institucional elaborados.</v>
      </c>
      <c r="H154" s="1046" t="str">
        <f>Direcci!G138</f>
        <v>EFICACIA</v>
      </c>
      <c r="I154" s="42" t="s">
        <v>68</v>
      </c>
      <c r="J154" s="43">
        <f>Direcci!O138</f>
        <v>0.16664999999999999</v>
      </c>
      <c r="K154" s="43">
        <f>Direcci!P138</f>
        <v>0.5</v>
      </c>
      <c r="L154" s="43">
        <f>Direcci!Q138</f>
        <v>0</v>
      </c>
      <c r="M154" s="43">
        <f>Direcci!R138</f>
        <v>0.16669999999999999</v>
      </c>
      <c r="N154" s="43">
        <f>Direcci!S138</f>
        <v>0</v>
      </c>
      <c r="O154" s="43">
        <f>Direcci!T138</f>
        <v>0</v>
      </c>
      <c r="P154" s="57">
        <f t="shared" ref="P154:P155" si="96">SUM(J154:O154)</f>
        <v>0.83334999999999992</v>
      </c>
      <c r="Q154" s="1051">
        <f>Direcci!V138</f>
        <v>0.06</v>
      </c>
      <c r="R154" s="1052">
        <f>IF(OR(P155=0,Q154=0),0,(P155/P154*Q154))</f>
        <v>0.06</v>
      </c>
      <c r="S154" s="1018"/>
      <c r="T154" s="1018"/>
      <c r="U154" s="1"/>
    </row>
    <row r="155" spans="1:21" ht="24" customHeight="1">
      <c r="A155" s="1018"/>
      <c r="B155" s="1018"/>
      <c r="C155" s="1018"/>
      <c r="D155" s="1018"/>
      <c r="E155" s="1018"/>
      <c r="F155" s="1018"/>
      <c r="G155" s="1018"/>
      <c r="H155" s="1018"/>
      <c r="I155" s="66" t="s">
        <v>69</v>
      </c>
      <c r="J155" s="47">
        <f>Direcci!O139</f>
        <v>0.16664999999999999</v>
      </c>
      <c r="K155" s="47">
        <f>Direcci!P139</f>
        <v>0.5</v>
      </c>
      <c r="L155" s="47">
        <f>Direcci!Q139</f>
        <v>0</v>
      </c>
      <c r="M155" s="47">
        <f>Direcci!R139</f>
        <v>0.16669999999999999</v>
      </c>
      <c r="N155" s="47">
        <f>Direcci!S139</f>
        <v>0</v>
      </c>
      <c r="O155" s="47">
        <f>Direcci!T139</f>
        <v>0</v>
      </c>
      <c r="P155" s="58">
        <f t="shared" si="96"/>
        <v>0.83334999999999992</v>
      </c>
      <c r="Q155" s="1008"/>
      <c r="R155" s="1008"/>
      <c r="S155" s="1018"/>
      <c r="T155" s="1018"/>
      <c r="U155" s="1"/>
    </row>
    <row r="156" spans="1:21" ht="24" customHeight="1">
      <c r="A156" s="1008"/>
      <c r="B156" s="1008"/>
      <c r="C156" s="1008"/>
      <c r="D156" s="1008"/>
      <c r="E156" s="1008"/>
      <c r="F156" s="1008"/>
      <c r="G156" s="1008"/>
      <c r="H156" s="1008"/>
      <c r="I156" s="51" t="s">
        <v>10</v>
      </c>
      <c r="J156" s="52">
        <f t="shared" ref="J156:P156" si="97">IF(OR(J154=0,J155=0),0,J155/J154)</f>
        <v>1</v>
      </c>
      <c r="K156" s="52">
        <f t="shared" si="97"/>
        <v>1</v>
      </c>
      <c r="L156" s="52">
        <f t="shared" si="97"/>
        <v>0</v>
      </c>
      <c r="M156" s="52">
        <f t="shared" si="97"/>
        <v>1</v>
      </c>
      <c r="N156" s="52">
        <f t="shared" si="97"/>
        <v>0</v>
      </c>
      <c r="O156" s="52">
        <f t="shared" si="97"/>
        <v>0</v>
      </c>
      <c r="P156" s="52">
        <f t="shared" si="97"/>
        <v>1</v>
      </c>
      <c r="Q156" s="51"/>
      <c r="R156" s="51"/>
      <c r="S156" s="1008"/>
      <c r="T156" s="1008"/>
      <c r="U156" s="1"/>
    </row>
    <row r="157" spans="1:21" ht="24" customHeight="1">
      <c r="A157" s="35" t="s">
        <v>1</v>
      </c>
      <c r="B157" s="36" t="s">
        <v>52</v>
      </c>
      <c r="C157" s="35" t="s">
        <v>43</v>
      </c>
      <c r="D157" s="35" t="s">
        <v>2</v>
      </c>
      <c r="E157" s="35" t="s">
        <v>3</v>
      </c>
      <c r="F157" s="35" t="s">
        <v>4</v>
      </c>
      <c r="G157" s="35" t="s">
        <v>5</v>
      </c>
      <c r="H157" s="37" t="s">
        <v>6</v>
      </c>
      <c r="I157" s="35" t="s">
        <v>53</v>
      </c>
      <c r="J157" s="35" t="s">
        <v>60</v>
      </c>
      <c r="K157" s="35" t="s">
        <v>61</v>
      </c>
      <c r="L157" s="35" t="s">
        <v>62</v>
      </c>
      <c r="M157" s="35" t="s">
        <v>63</v>
      </c>
      <c r="N157" s="35" t="s">
        <v>64</v>
      </c>
      <c r="O157" s="35" t="s">
        <v>65</v>
      </c>
      <c r="P157" s="35" t="s">
        <v>66</v>
      </c>
      <c r="Q157" s="38" t="s">
        <v>52</v>
      </c>
      <c r="R157" s="39" t="s">
        <v>44</v>
      </c>
      <c r="S157" s="40" t="s">
        <v>45</v>
      </c>
      <c r="T157" s="41" t="s">
        <v>67</v>
      </c>
      <c r="U157" s="1"/>
    </row>
    <row r="158" spans="1:21" ht="42.75" customHeight="1">
      <c r="A158" s="1069" t="str">
        <f>Regulacion!D4</f>
        <v>REGULACIÓN</v>
      </c>
      <c r="B158" s="1068">
        <f>Regulacion!W4</f>
        <v>5.04E-2</v>
      </c>
      <c r="C158" s="1046"/>
      <c r="D158" s="1065" t="str">
        <f>Regulacion!A12</f>
        <v xml:space="preserve">
*Nota: En consideración con los nuevos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encuentra definiendo actualmente los indicadores y productos que harán parte del Plan de Acción del proceso en mención.</v>
      </c>
      <c r="E158" s="1013"/>
      <c r="F158" s="1013"/>
      <c r="G158" s="1013"/>
      <c r="H158" s="1013"/>
      <c r="I158" s="1013"/>
      <c r="J158" s="1013"/>
      <c r="K158" s="1013"/>
      <c r="L158" s="1013"/>
      <c r="M158" s="1013"/>
      <c r="N158" s="1013"/>
      <c r="O158" s="1014"/>
      <c r="P158" s="57">
        <f t="shared" ref="P158:P159" si="98">SUM(J158:O158)</f>
        <v>0</v>
      </c>
      <c r="Q158" s="1051"/>
      <c r="R158" s="1052">
        <f>IF(OR(P159=0,Q158=0),0,(P159/P158*Q158))</f>
        <v>0</v>
      </c>
      <c r="S158" s="1058">
        <f>+R158</f>
        <v>0</v>
      </c>
      <c r="T158" s="1055">
        <f>S158*B158</f>
        <v>0</v>
      </c>
      <c r="U158" s="1"/>
    </row>
    <row r="159" spans="1:21" ht="42.75" customHeight="1">
      <c r="A159" s="1018"/>
      <c r="B159" s="1018"/>
      <c r="C159" s="1018"/>
      <c r="D159" s="1019"/>
      <c r="E159" s="1020"/>
      <c r="F159" s="1020"/>
      <c r="G159" s="1020"/>
      <c r="H159" s="1020"/>
      <c r="I159" s="1020"/>
      <c r="J159" s="1020"/>
      <c r="K159" s="1020"/>
      <c r="L159" s="1020"/>
      <c r="M159" s="1020"/>
      <c r="N159" s="1020"/>
      <c r="O159" s="1021"/>
      <c r="P159" s="67">
        <f t="shared" si="98"/>
        <v>0</v>
      </c>
      <c r="Q159" s="1008"/>
      <c r="R159" s="1008"/>
      <c r="S159" s="1018"/>
      <c r="T159" s="1018"/>
      <c r="U159" s="1"/>
    </row>
    <row r="160" spans="1:21" ht="42.75" customHeight="1">
      <c r="A160" s="1008"/>
      <c r="B160" s="1008"/>
      <c r="C160" s="1008"/>
      <c r="D160" s="1015"/>
      <c r="E160" s="1016"/>
      <c r="F160" s="1016"/>
      <c r="G160" s="1016"/>
      <c r="H160" s="1016"/>
      <c r="I160" s="1016"/>
      <c r="J160" s="1016"/>
      <c r="K160" s="1016"/>
      <c r="L160" s="1016"/>
      <c r="M160" s="1016"/>
      <c r="N160" s="1016"/>
      <c r="O160" s="1017"/>
      <c r="P160" s="52">
        <f>IF(OR(P158=0,P159=0),0,P159/P158)</f>
        <v>0</v>
      </c>
      <c r="Q160" s="51"/>
      <c r="R160" s="51"/>
      <c r="S160" s="1008"/>
      <c r="T160" s="1008"/>
      <c r="U160" s="1"/>
    </row>
    <row r="161" spans="1:21" ht="24.75" customHeight="1">
      <c r="A161" s="35" t="s">
        <v>1</v>
      </c>
      <c r="B161" s="36" t="s">
        <v>52</v>
      </c>
      <c r="C161" s="35"/>
      <c r="D161" s="35" t="s">
        <v>2</v>
      </c>
      <c r="E161" s="35" t="s">
        <v>3</v>
      </c>
      <c r="F161" s="35" t="s">
        <v>4</v>
      </c>
      <c r="G161" s="35" t="s">
        <v>5</v>
      </c>
      <c r="H161" s="37" t="s">
        <v>6</v>
      </c>
      <c r="I161" s="35" t="s">
        <v>53</v>
      </c>
      <c r="J161" s="35" t="s">
        <v>60</v>
      </c>
      <c r="K161" s="35" t="s">
        <v>61</v>
      </c>
      <c r="L161" s="35" t="s">
        <v>62</v>
      </c>
      <c r="M161" s="35" t="s">
        <v>63</v>
      </c>
      <c r="N161" s="35" t="s">
        <v>64</v>
      </c>
      <c r="O161" s="35" t="s">
        <v>65</v>
      </c>
      <c r="P161" s="35" t="s">
        <v>66</v>
      </c>
      <c r="Q161" s="38" t="s">
        <v>52</v>
      </c>
      <c r="R161" s="39" t="s">
        <v>44</v>
      </c>
      <c r="S161" s="40" t="s">
        <v>45</v>
      </c>
      <c r="T161" s="41" t="s">
        <v>67</v>
      </c>
      <c r="U161" s="1"/>
    </row>
    <row r="162" spans="1:21" ht="24" customHeight="1">
      <c r="A162" s="1062" t="str">
        <f>Tecnolog!D4</f>
        <v>GESTIÓN DE TECNOLOGIAS DE LA INFORMACIÓN</v>
      </c>
      <c r="B162" s="1063">
        <f>Tecnolog!W4</f>
        <v>5.9200000000000003E-2</v>
      </c>
      <c r="C162" s="1046">
        <v>50</v>
      </c>
      <c r="D162" s="1046" t="str">
        <f>Tecnolog!A12</f>
        <v>Documentos Normativos para el gobierno geoespacial de la ICDE (Gestion del Conocimiento)</v>
      </c>
      <c r="E162" s="1046" t="str">
        <f>Tecnolog!D12</f>
        <v>NÚMERO</v>
      </c>
      <c r="F162" s="1046">
        <f>Tecnolog!E12</f>
        <v>2</v>
      </c>
      <c r="G162" s="1046" t="str">
        <f>Tecnolog!F12</f>
        <v xml:space="preserve">Documentos normativos  (Guías de implementación de estándares, especificaciones técnicas y proyección de actos administrativos) </v>
      </c>
      <c r="H162" s="1046" t="str">
        <f>Tecnolog!G12</f>
        <v>Eficacia</v>
      </c>
      <c r="I162" s="42" t="s">
        <v>68</v>
      </c>
      <c r="J162" s="44">
        <f>Tecnolog!O12</f>
        <v>0.2</v>
      </c>
      <c r="K162" s="44">
        <f>Tecnolog!P12</f>
        <v>0.2</v>
      </c>
      <c r="L162" s="44">
        <f>Tecnolog!Q12</f>
        <v>0.3</v>
      </c>
      <c r="M162" s="44">
        <f>Tecnolog!R12</f>
        <v>0.3</v>
      </c>
      <c r="N162" s="44">
        <f>Tecnolog!S12</f>
        <v>0.3</v>
      </c>
      <c r="O162" s="44">
        <f>Tecnolog!T12</f>
        <v>0.4</v>
      </c>
      <c r="P162" s="60">
        <f t="shared" ref="P162:P163" si="99">SUM(J162:O162)</f>
        <v>1.7000000000000002</v>
      </c>
      <c r="Q162" s="1051">
        <f>Tecnolog!V12</f>
        <v>0.1</v>
      </c>
      <c r="R162" s="1052">
        <f>IF(OR(P163=0,Q162=0),0,(P163/P162*Q162))</f>
        <v>0.1</v>
      </c>
      <c r="S162" s="1054">
        <f>SUM(R162:R197)</f>
        <v>1.0104659375712006</v>
      </c>
      <c r="T162" s="1055">
        <f>S162*B162</f>
        <v>5.9819583504215082E-2</v>
      </c>
      <c r="U162" s="1"/>
    </row>
    <row r="163" spans="1:21" ht="24" customHeight="1">
      <c r="A163" s="1018"/>
      <c r="B163" s="1018"/>
      <c r="C163" s="1018"/>
      <c r="D163" s="1018"/>
      <c r="E163" s="1018"/>
      <c r="F163" s="1018"/>
      <c r="G163" s="1018"/>
      <c r="H163" s="1018"/>
      <c r="I163" s="66" t="s">
        <v>69</v>
      </c>
      <c r="J163" s="48">
        <f>Tecnolog!O13</f>
        <v>0.2</v>
      </c>
      <c r="K163" s="48">
        <f>Tecnolog!P13</f>
        <v>0.2</v>
      </c>
      <c r="L163" s="48">
        <f>Tecnolog!Q13</f>
        <v>0.3</v>
      </c>
      <c r="M163" s="48">
        <f>Tecnolog!R13</f>
        <v>0.3</v>
      </c>
      <c r="N163" s="48">
        <f>Tecnolog!S13</f>
        <v>0.3</v>
      </c>
      <c r="O163" s="48">
        <f>Tecnolog!T13</f>
        <v>0.4</v>
      </c>
      <c r="P163" s="50">
        <f t="shared" si="99"/>
        <v>1.7000000000000002</v>
      </c>
      <c r="Q163" s="1008"/>
      <c r="R163" s="1008"/>
      <c r="S163" s="1018"/>
      <c r="T163" s="1018"/>
      <c r="U163" s="1"/>
    </row>
    <row r="164" spans="1:21">
      <c r="A164" s="1018"/>
      <c r="B164" s="1018"/>
      <c r="C164" s="1008"/>
      <c r="D164" s="1008"/>
      <c r="E164" s="1008"/>
      <c r="F164" s="1008"/>
      <c r="G164" s="1008"/>
      <c r="H164" s="1008"/>
      <c r="I164" s="51" t="s">
        <v>10</v>
      </c>
      <c r="J164" s="52">
        <f t="shared" ref="J164:P164" si="100">IF(OR(J162=0,J163=0),0,J163/J162)</f>
        <v>1</v>
      </c>
      <c r="K164" s="52">
        <f t="shared" si="100"/>
        <v>1</v>
      </c>
      <c r="L164" s="52">
        <f t="shared" si="100"/>
        <v>1</v>
      </c>
      <c r="M164" s="52">
        <f t="shared" si="100"/>
        <v>1</v>
      </c>
      <c r="N164" s="52">
        <f t="shared" si="100"/>
        <v>1</v>
      </c>
      <c r="O164" s="52">
        <f t="shared" si="100"/>
        <v>1</v>
      </c>
      <c r="P164" s="52">
        <f t="shared" si="100"/>
        <v>1</v>
      </c>
      <c r="Q164" s="51"/>
      <c r="R164" s="51"/>
      <c r="S164" s="1018"/>
      <c r="T164" s="1018"/>
      <c r="U164" s="1"/>
    </row>
    <row r="165" spans="1:21" ht="22.5" customHeight="1">
      <c r="A165" s="1018"/>
      <c r="B165" s="1018"/>
      <c r="C165" s="1046">
        <v>51</v>
      </c>
      <c r="D165" s="1046" t="str">
        <f>Tecnolog!A24</f>
        <v>Servicio de asistencia técnica en temas IDE para las diferentes entidades (Gestion del Conocimiento)</v>
      </c>
      <c r="E165" s="1046" t="str">
        <f>Tecnolog!D24</f>
        <v>NÚMERO</v>
      </c>
      <c r="F165" s="1046">
        <f>Tecnolog!E24</f>
        <v>15</v>
      </c>
      <c r="G165" s="1046" t="str">
        <f>Tecnolog!F24</f>
        <v>Entidades Asistidas</v>
      </c>
      <c r="H165" s="1046" t="str">
        <f>Tecnolog!G24</f>
        <v>Eficacia</v>
      </c>
      <c r="I165" s="42" t="s">
        <v>68</v>
      </c>
      <c r="J165" s="59">
        <f>Tecnolog!O24</f>
        <v>2</v>
      </c>
      <c r="K165" s="59">
        <f>Tecnolog!P24</f>
        <v>1</v>
      </c>
      <c r="L165" s="59">
        <f>Tecnolog!Q24</f>
        <v>2</v>
      </c>
      <c r="M165" s="59">
        <f>Tecnolog!R24</f>
        <v>3</v>
      </c>
      <c r="N165" s="59">
        <f>Tecnolog!S24</f>
        <v>1</v>
      </c>
      <c r="O165" s="59">
        <f>Tecnolog!T24</f>
        <v>1</v>
      </c>
      <c r="P165" s="60">
        <f t="shared" ref="P165:P166" si="101">SUM(J165:O165)</f>
        <v>10</v>
      </c>
      <c r="Q165" s="1051">
        <f>Tecnolog!V24</f>
        <v>0.1</v>
      </c>
      <c r="R165" s="1052">
        <f>IF(OR(P166=0,Q165=0),0,(P166/P165*Q165))</f>
        <v>0.1</v>
      </c>
      <c r="S165" s="1018"/>
      <c r="T165" s="1018"/>
      <c r="U165" s="1"/>
    </row>
    <row r="166" spans="1:21" ht="22.5" customHeight="1">
      <c r="A166" s="1018"/>
      <c r="B166" s="1018"/>
      <c r="C166" s="1018"/>
      <c r="D166" s="1018"/>
      <c r="E166" s="1018"/>
      <c r="F166" s="1018"/>
      <c r="G166" s="1018"/>
      <c r="H166" s="1018"/>
      <c r="I166" s="66" t="s">
        <v>69</v>
      </c>
      <c r="J166" s="61">
        <f>Tecnolog!O25</f>
        <v>2</v>
      </c>
      <c r="K166" s="61">
        <f>Tecnolog!P25</f>
        <v>1</v>
      </c>
      <c r="L166" s="61">
        <f>Tecnolog!Q25</f>
        <v>2</v>
      </c>
      <c r="M166" s="61">
        <f>Tecnolog!R25</f>
        <v>3</v>
      </c>
      <c r="N166" s="61">
        <f>Tecnolog!S25</f>
        <v>2</v>
      </c>
      <c r="O166" s="61">
        <f>Tecnolog!T25</f>
        <v>0</v>
      </c>
      <c r="P166" s="62">
        <f t="shared" si="101"/>
        <v>10</v>
      </c>
      <c r="Q166" s="1008"/>
      <c r="R166" s="1008"/>
      <c r="S166" s="1018"/>
      <c r="T166" s="1018"/>
      <c r="U166" s="1"/>
    </row>
    <row r="167" spans="1:21">
      <c r="A167" s="1018"/>
      <c r="B167" s="1018"/>
      <c r="C167" s="1008"/>
      <c r="D167" s="1008"/>
      <c r="E167" s="1008"/>
      <c r="F167" s="1008"/>
      <c r="G167" s="1008"/>
      <c r="H167" s="1008"/>
      <c r="I167" s="51" t="s">
        <v>10</v>
      </c>
      <c r="J167" s="52">
        <f t="shared" ref="J167:P167" si="102">IF(OR(J165=0,J166=0),0,J166/J165)</f>
        <v>1</v>
      </c>
      <c r="K167" s="52">
        <f t="shared" si="102"/>
        <v>1</v>
      </c>
      <c r="L167" s="52">
        <f t="shared" si="102"/>
        <v>1</v>
      </c>
      <c r="M167" s="52">
        <f t="shared" si="102"/>
        <v>1</v>
      </c>
      <c r="N167" s="52">
        <f t="shared" si="102"/>
        <v>2</v>
      </c>
      <c r="O167" s="52">
        <f t="shared" si="102"/>
        <v>0</v>
      </c>
      <c r="P167" s="52">
        <f t="shared" si="102"/>
        <v>1</v>
      </c>
      <c r="Q167" s="51"/>
      <c r="R167" s="51"/>
      <c r="S167" s="1018"/>
      <c r="T167" s="1018"/>
      <c r="U167" s="1"/>
    </row>
    <row r="168" spans="1:21" ht="24" customHeight="1">
      <c r="A168" s="1018"/>
      <c r="B168" s="1018"/>
      <c r="C168" s="1046">
        <v>52</v>
      </c>
      <c r="D168" s="1046" t="str">
        <f>Tecnolog!A40</f>
        <v>Herramientas de difusión  para el posicionamiento de la ICDE (Gestion del Conocimiento)</v>
      </c>
      <c r="E168" s="1046" t="str">
        <f>Tecnolog!D40</f>
        <v>NÚMERO</v>
      </c>
      <c r="F168" s="1046">
        <f>Tecnolog!E40</f>
        <v>14</v>
      </c>
      <c r="G168" s="1046" t="str">
        <f>Tecnolog!F40</f>
        <v>Herramientas de difusión para el posicionamiento de la ICDE (boletines, plenarias, cursos en temáticas IDE y Actualizaciones en canales digitales)</v>
      </c>
      <c r="H168" s="1046" t="str">
        <f>Tecnolog!G40</f>
        <v>Eficacia</v>
      </c>
      <c r="I168" s="42" t="s">
        <v>68</v>
      </c>
      <c r="J168" s="59">
        <f>Tecnolog!O40</f>
        <v>1</v>
      </c>
      <c r="K168" s="59">
        <f>Tecnolog!P40</f>
        <v>0</v>
      </c>
      <c r="L168" s="59">
        <f>Tecnolog!Q40</f>
        <v>2</v>
      </c>
      <c r="M168" s="59">
        <f>Tecnolog!R40</f>
        <v>3</v>
      </c>
      <c r="N168" s="59">
        <f>Tecnolog!S40</f>
        <v>1</v>
      </c>
      <c r="O168" s="59">
        <f>Tecnolog!T40</f>
        <v>2</v>
      </c>
      <c r="P168" s="60">
        <f t="shared" ref="P168:P169" si="103">SUM(J168:O168)</f>
        <v>9</v>
      </c>
      <c r="Q168" s="1051">
        <f>Tecnolog!V40</f>
        <v>0.1</v>
      </c>
      <c r="R168" s="1052">
        <f>IF(OR(P169=0,Q168=0),0,(P169/P168*Q168))</f>
        <v>0.1</v>
      </c>
      <c r="S168" s="1018"/>
      <c r="T168" s="1018"/>
      <c r="U168" s="1"/>
    </row>
    <row r="169" spans="1:21" ht="24" customHeight="1">
      <c r="A169" s="1018"/>
      <c r="B169" s="1018"/>
      <c r="C169" s="1018"/>
      <c r="D169" s="1018"/>
      <c r="E169" s="1018"/>
      <c r="F169" s="1018"/>
      <c r="G169" s="1018"/>
      <c r="H169" s="1018"/>
      <c r="I169" s="66" t="s">
        <v>69</v>
      </c>
      <c r="J169" s="61">
        <f>Tecnolog!O41</f>
        <v>1</v>
      </c>
      <c r="K169" s="61">
        <f>Tecnolog!P41</f>
        <v>1</v>
      </c>
      <c r="L169" s="61">
        <f>Tecnolog!Q41</f>
        <v>2</v>
      </c>
      <c r="M169" s="61">
        <f>Tecnolog!R41</f>
        <v>3</v>
      </c>
      <c r="N169" s="61">
        <f>Tecnolog!S41</f>
        <v>1</v>
      </c>
      <c r="O169" s="61">
        <f>Tecnolog!T41</f>
        <v>1</v>
      </c>
      <c r="P169" s="62">
        <f t="shared" si="103"/>
        <v>9</v>
      </c>
      <c r="Q169" s="1008"/>
      <c r="R169" s="1008"/>
      <c r="S169" s="1018"/>
      <c r="T169" s="1018"/>
      <c r="U169" s="1"/>
    </row>
    <row r="170" spans="1:21">
      <c r="A170" s="1018"/>
      <c r="B170" s="1018"/>
      <c r="C170" s="1008"/>
      <c r="D170" s="1008"/>
      <c r="E170" s="1008"/>
      <c r="F170" s="1008"/>
      <c r="G170" s="1008"/>
      <c r="H170" s="1008"/>
      <c r="I170" s="51" t="s">
        <v>10</v>
      </c>
      <c r="J170" s="52">
        <f t="shared" ref="J170:P170" si="104">IF(OR(J168=0,J169=0),0,J169/J168)</f>
        <v>1</v>
      </c>
      <c r="K170" s="52">
        <f t="shared" si="104"/>
        <v>0</v>
      </c>
      <c r="L170" s="52">
        <f t="shared" si="104"/>
        <v>1</v>
      </c>
      <c r="M170" s="52">
        <f t="shared" si="104"/>
        <v>1</v>
      </c>
      <c r="N170" s="52">
        <f t="shared" si="104"/>
        <v>1</v>
      </c>
      <c r="O170" s="52">
        <f t="shared" si="104"/>
        <v>0.5</v>
      </c>
      <c r="P170" s="52">
        <f t="shared" si="104"/>
        <v>1</v>
      </c>
      <c r="Q170" s="51"/>
      <c r="R170" s="51"/>
      <c r="S170" s="1018"/>
      <c r="T170" s="1018"/>
      <c r="U170" s="1"/>
    </row>
    <row r="171" spans="1:21">
      <c r="A171" s="1018"/>
      <c r="B171" s="1018"/>
      <c r="C171" s="1046">
        <v>53</v>
      </c>
      <c r="D171" s="1046" t="str">
        <f>Tecnolog!A52</f>
        <v>Geoportal Comunitario PGN (Compartido)</v>
      </c>
      <c r="E171" s="1046" t="str">
        <f>Tecnolog!D52</f>
        <v>NÚMERO</v>
      </c>
      <c r="F171" s="1046">
        <f>Tecnolog!E52</f>
        <v>143</v>
      </c>
      <c r="G171" s="1046" t="str">
        <f>Tecnolog!F52</f>
        <v>Geoservicios publicados y disponibles</v>
      </c>
      <c r="H171" s="1046" t="str">
        <f>Tecnolog!G52</f>
        <v>Eficacia</v>
      </c>
      <c r="I171" s="42" t="s">
        <v>68</v>
      </c>
      <c r="J171" s="59">
        <f>Tecnolog!O52</f>
        <v>7</v>
      </c>
      <c r="K171" s="59">
        <f>Tecnolog!P52</f>
        <v>35</v>
      </c>
      <c r="L171" s="59">
        <f>Tecnolog!Q52</f>
        <v>4</v>
      </c>
      <c r="M171" s="59">
        <f>Tecnolog!R52</f>
        <v>4</v>
      </c>
      <c r="N171" s="59">
        <f>Tecnolog!S52</f>
        <v>5</v>
      </c>
      <c r="O171" s="59">
        <f>Tecnolog!T52</f>
        <v>2</v>
      </c>
      <c r="P171" s="60">
        <f t="shared" ref="P171:P172" si="105">SUM(J171:O171)</f>
        <v>57</v>
      </c>
      <c r="Q171" s="1051">
        <f>Tecnolog!V52</f>
        <v>0.1</v>
      </c>
      <c r="R171" s="1052">
        <f>IF(OR(P172=0,Q171=0),0,(P172/P171*Q171))</f>
        <v>0.11754385964912283</v>
      </c>
      <c r="S171" s="1018"/>
      <c r="T171" s="1018"/>
      <c r="U171" s="1"/>
    </row>
    <row r="172" spans="1:21">
      <c r="A172" s="1018"/>
      <c r="B172" s="1018"/>
      <c r="C172" s="1018"/>
      <c r="D172" s="1018"/>
      <c r="E172" s="1018"/>
      <c r="F172" s="1018"/>
      <c r="G172" s="1018"/>
      <c r="H172" s="1018"/>
      <c r="I172" s="66" t="s">
        <v>69</v>
      </c>
      <c r="J172" s="61">
        <f>Tecnolog!O53</f>
        <v>7</v>
      </c>
      <c r="K172" s="61">
        <f>Tecnolog!P53</f>
        <v>36</v>
      </c>
      <c r="L172" s="61">
        <f>Tecnolog!Q53</f>
        <v>9</v>
      </c>
      <c r="M172" s="61">
        <f>Tecnolog!R53</f>
        <v>8</v>
      </c>
      <c r="N172" s="61">
        <f>Tecnolog!S53</f>
        <v>5</v>
      </c>
      <c r="O172" s="61">
        <f>Tecnolog!T53</f>
        <v>2</v>
      </c>
      <c r="P172" s="62">
        <f t="shared" si="105"/>
        <v>67</v>
      </c>
      <c r="Q172" s="1008"/>
      <c r="R172" s="1008"/>
      <c r="S172" s="1018"/>
      <c r="T172" s="1018"/>
      <c r="U172" s="1"/>
    </row>
    <row r="173" spans="1:21">
      <c r="A173" s="1018"/>
      <c r="B173" s="1018"/>
      <c r="C173" s="1008"/>
      <c r="D173" s="1008"/>
      <c r="E173" s="1008"/>
      <c r="F173" s="1008"/>
      <c r="G173" s="1008"/>
      <c r="H173" s="1008"/>
      <c r="I173" s="51" t="s">
        <v>10</v>
      </c>
      <c r="J173" s="52">
        <f t="shared" ref="J173:P173" si="106">IF(OR(J171=0,J172=0),0,J172/J171)</f>
        <v>1</v>
      </c>
      <c r="K173" s="52">
        <f t="shared" si="106"/>
        <v>1.0285714285714285</v>
      </c>
      <c r="L173" s="52">
        <f t="shared" si="106"/>
        <v>2.25</v>
      </c>
      <c r="M173" s="52">
        <f t="shared" si="106"/>
        <v>2</v>
      </c>
      <c r="N173" s="52">
        <f t="shared" si="106"/>
        <v>1</v>
      </c>
      <c r="O173" s="52">
        <f t="shared" si="106"/>
        <v>1</v>
      </c>
      <c r="P173" s="52">
        <f t="shared" si="106"/>
        <v>1.1754385964912282</v>
      </c>
      <c r="Q173" s="51"/>
      <c r="R173" s="51"/>
      <c r="S173" s="1018"/>
      <c r="T173" s="1018"/>
      <c r="U173" s="1"/>
    </row>
    <row r="174" spans="1:21" ht="21" customHeight="1">
      <c r="A174" s="1018"/>
      <c r="B174" s="1018"/>
      <c r="C174" s="1046">
        <v>54</v>
      </c>
      <c r="D174" s="1048" t="str">
        <f>Tecnolog!A66</f>
        <v>Instrumentos y asistencia técnica para el fortalecimiento de la IDE-IGAC e IDE-AT (Compartido)</v>
      </c>
      <c r="E174" s="1046" t="str">
        <f>Tecnolog!D66</f>
        <v>NÚMERO</v>
      </c>
      <c r="F174" s="1046">
        <f>Tecnolog!E66</f>
        <v>3</v>
      </c>
      <c r="G174" s="1046" t="str">
        <f>Tecnolog!F66</f>
        <v>Documento técnico con los resultados de implementación de la IDE - IGAC realizados</v>
      </c>
      <c r="H174" s="1046" t="str">
        <f>Tecnolog!G66</f>
        <v>Eficacia</v>
      </c>
      <c r="I174" s="42" t="s">
        <v>68</v>
      </c>
      <c r="J174" s="44">
        <f>Tecnolog!O66</f>
        <v>0</v>
      </c>
      <c r="K174" s="44">
        <f>Tecnolog!P66</f>
        <v>0</v>
      </c>
      <c r="L174" s="44">
        <f>Tecnolog!Q66</f>
        <v>0</v>
      </c>
      <c r="M174" s="44">
        <f>Tecnolog!R66</f>
        <v>0</v>
      </c>
      <c r="N174" s="44">
        <f>Tecnolog!S66</f>
        <v>0</v>
      </c>
      <c r="O174" s="44">
        <f>Tecnolog!T66</f>
        <v>2</v>
      </c>
      <c r="P174" s="60">
        <f t="shared" ref="P174:P175" si="107">SUM(J174:O174)</f>
        <v>2</v>
      </c>
      <c r="Q174" s="1051">
        <f>Tecnolog!V66</f>
        <v>0.05</v>
      </c>
      <c r="R174" s="1052">
        <f>IF(OR(P175=0,Q174=0),0,(P175/P174*Q174))</f>
        <v>0.05</v>
      </c>
      <c r="S174" s="1018"/>
      <c r="T174" s="1018"/>
      <c r="U174" s="1"/>
    </row>
    <row r="175" spans="1:21" ht="21" customHeight="1">
      <c r="A175" s="1018"/>
      <c r="B175" s="1018"/>
      <c r="C175" s="1018"/>
      <c r="D175" s="1018"/>
      <c r="E175" s="1018"/>
      <c r="F175" s="1018"/>
      <c r="G175" s="1018"/>
      <c r="H175" s="1018"/>
      <c r="I175" s="46" t="s">
        <v>69</v>
      </c>
      <c r="J175" s="44">
        <f>Tecnolog!O67</f>
        <v>0</v>
      </c>
      <c r="K175" s="44">
        <f>Tecnolog!P67</f>
        <v>0</v>
      </c>
      <c r="L175" s="44">
        <f>Tecnolog!Q67</f>
        <v>0</v>
      </c>
      <c r="M175" s="44">
        <f>Tecnolog!R67</f>
        <v>0</v>
      </c>
      <c r="N175" s="44">
        <f>Tecnolog!S67</f>
        <v>0</v>
      </c>
      <c r="O175" s="44">
        <f>Tecnolog!T67</f>
        <v>2</v>
      </c>
      <c r="P175" s="68">
        <f t="shared" si="107"/>
        <v>2</v>
      </c>
      <c r="Q175" s="1008"/>
      <c r="R175" s="1008"/>
      <c r="S175" s="1018"/>
      <c r="T175" s="1018"/>
      <c r="U175" s="1"/>
    </row>
    <row r="176" spans="1:21">
      <c r="A176" s="1018"/>
      <c r="B176" s="1018"/>
      <c r="C176" s="1018"/>
      <c r="D176" s="1018"/>
      <c r="E176" s="1008"/>
      <c r="F176" s="1008"/>
      <c r="G176" s="1008"/>
      <c r="H176" s="1008"/>
      <c r="I176" s="51" t="s">
        <v>10</v>
      </c>
      <c r="J176" s="52">
        <f t="shared" ref="J176:P176" si="108">IF(OR(J174=0,J175=0),0,J175/J174)</f>
        <v>0</v>
      </c>
      <c r="K176" s="52">
        <f t="shared" si="108"/>
        <v>0</v>
      </c>
      <c r="L176" s="52">
        <f t="shared" si="108"/>
        <v>0</v>
      </c>
      <c r="M176" s="52">
        <f t="shared" si="108"/>
        <v>0</v>
      </c>
      <c r="N176" s="52">
        <f t="shared" si="108"/>
        <v>0</v>
      </c>
      <c r="O176" s="52">
        <f t="shared" si="108"/>
        <v>1</v>
      </c>
      <c r="P176" s="52">
        <f t="shared" si="108"/>
        <v>1</v>
      </c>
      <c r="Q176" s="51"/>
      <c r="R176" s="51"/>
      <c r="S176" s="1018"/>
      <c r="T176" s="1018"/>
      <c r="U176" s="1"/>
    </row>
    <row r="177" spans="1:21">
      <c r="A177" s="1018"/>
      <c r="B177" s="1018"/>
      <c r="C177" s="1018"/>
      <c r="D177" s="1018"/>
      <c r="E177" s="1046" t="str">
        <f>Tecnolog!D68</f>
        <v>NÚMERO</v>
      </c>
      <c r="F177" s="1046">
        <f>Tecnolog!E68</f>
        <v>25</v>
      </c>
      <c r="G177" s="1046" t="str">
        <f>Tecnolog!F68</f>
        <v>Solicitudes de las áreas misionales atendidas</v>
      </c>
      <c r="H177" s="1046" t="str">
        <f>Tecnolog!G68</f>
        <v>Eficacia</v>
      </c>
      <c r="I177" s="42" t="s">
        <v>68</v>
      </c>
      <c r="J177" s="59">
        <f>Tecnolog!O68</f>
        <v>5</v>
      </c>
      <c r="K177" s="59">
        <f>Tecnolog!P68</f>
        <v>2</v>
      </c>
      <c r="L177" s="59">
        <f>Tecnolog!Q68</f>
        <v>2</v>
      </c>
      <c r="M177" s="59">
        <f>Tecnolog!R68</f>
        <v>2</v>
      </c>
      <c r="N177" s="59">
        <f>Tecnolog!S68</f>
        <v>2</v>
      </c>
      <c r="O177" s="59">
        <f>Tecnolog!T68</f>
        <v>1</v>
      </c>
      <c r="P177" s="60">
        <f t="shared" ref="P177:P178" si="109">SUM(J177:O177)</f>
        <v>14</v>
      </c>
      <c r="Q177" s="1051">
        <f>Tecnolog!V68</f>
        <v>0.05</v>
      </c>
      <c r="R177" s="1052">
        <f>IF(OR(P178=0,Q177=0),0,(P178/P177*Q177))</f>
        <v>8.2142857142857142E-2</v>
      </c>
      <c r="S177" s="1018"/>
      <c r="T177" s="1018"/>
      <c r="U177" s="1"/>
    </row>
    <row r="178" spans="1:21">
      <c r="A178" s="1018"/>
      <c r="B178" s="1018"/>
      <c r="C178" s="1018"/>
      <c r="D178" s="1018"/>
      <c r="E178" s="1018"/>
      <c r="F178" s="1018"/>
      <c r="G178" s="1018"/>
      <c r="H178" s="1018"/>
      <c r="I178" s="46" t="s">
        <v>69</v>
      </c>
      <c r="J178" s="59">
        <f>Tecnolog!O69</f>
        <v>5</v>
      </c>
      <c r="K178" s="59">
        <f>Tecnolog!P69</f>
        <v>5</v>
      </c>
      <c r="L178" s="59">
        <f>Tecnolog!Q69</f>
        <v>2</v>
      </c>
      <c r="M178" s="59">
        <f>Tecnolog!R69</f>
        <v>4</v>
      </c>
      <c r="N178" s="59">
        <f>Tecnolog!S69</f>
        <v>4</v>
      </c>
      <c r="O178" s="59">
        <f>Tecnolog!T69</f>
        <v>3</v>
      </c>
      <c r="P178" s="68">
        <f t="shared" si="109"/>
        <v>23</v>
      </c>
      <c r="Q178" s="1008"/>
      <c r="R178" s="1008"/>
      <c r="S178" s="1018"/>
      <c r="T178" s="1018"/>
      <c r="U178" s="1"/>
    </row>
    <row r="179" spans="1:21">
      <c r="A179" s="1018"/>
      <c r="B179" s="1018"/>
      <c r="C179" s="1008"/>
      <c r="D179" s="1008"/>
      <c r="E179" s="1008"/>
      <c r="F179" s="1008"/>
      <c r="G179" s="1008"/>
      <c r="H179" s="1008"/>
      <c r="I179" s="51" t="s">
        <v>10</v>
      </c>
      <c r="J179" s="52">
        <f t="shared" ref="J179:P179" si="110">IF(OR(J177=0,J178=0),0,J178/J177)</f>
        <v>1</v>
      </c>
      <c r="K179" s="52">
        <f t="shared" si="110"/>
        <v>2.5</v>
      </c>
      <c r="L179" s="52">
        <f t="shared" si="110"/>
        <v>1</v>
      </c>
      <c r="M179" s="52">
        <f t="shared" si="110"/>
        <v>2</v>
      </c>
      <c r="N179" s="52">
        <f t="shared" si="110"/>
        <v>2</v>
      </c>
      <c r="O179" s="52">
        <f t="shared" si="110"/>
        <v>3</v>
      </c>
      <c r="P179" s="52">
        <f t="shared" si="110"/>
        <v>1.6428571428571428</v>
      </c>
      <c r="Q179" s="51"/>
      <c r="R179" s="51"/>
      <c r="S179" s="1018"/>
      <c r="T179" s="1018"/>
      <c r="U179" s="1"/>
    </row>
    <row r="180" spans="1:21">
      <c r="A180" s="1018"/>
      <c r="B180" s="1018"/>
      <c r="C180" s="1046">
        <v>55</v>
      </c>
      <c r="D180" s="1048" t="str">
        <f>Tecnolog!A82</f>
        <v>Portal ICDE y Plataformas WEB AT (Gestiion de Tecnologia)</v>
      </c>
      <c r="E180" s="1046" t="str">
        <f>Tecnolog!D82</f>
        <v>NÚMERO</v>
      </c>
      <c r="F180" s="1046">
        <f>Tecnolog!E82</f>
        <v>17</v>
      </c>
      <c r="G180" s="1046" t="str">
        <f>Tecnolog!F82</f>
        <v>Actualizaciones de contenidos del portal ICDE Y Micrositios realizadas</v>
      </c>
      <c r="H180" s="1046" t="str">
        <f>Tecnolog!G82</f>
        <v>Eficacia</v>
      </c>
      <c r="I180" s="42" t="s">
        <v>68</v>
      </c>
      <c r="J180" s="44">
        <f>Tecnolog!O82</f>
        <v>3</v>
      </c>
      <c r="K180" s="44">
        <f>Tecnolog!P82</f>
        <v>2</v>
      </c>
      <c r="L180" s="44">
        <f>Tecnolog!Q82</f>
        <v>2</v>
      </c>
      <c r="M180" s="44">
        <f>Tecnolog!R82</f>
        <v>2</v>
      </c>
      <c r="N180" s="44">
        <f>Tecnolog!S82</f>
        <v>1</v>
      </c>
      <c r="O180" s="44">
        <f>Tecnolog!T82</f>
        <v>1</v>
      </c>
      <c r="P180" s="45">
        <f t="shared" ref="P180:P181" si="111">SUM(J180:O180)</f>
        <v>11</v>
      </c>
      <c r="Q180" s="1051">
        <f>Tecnolog!V82</f>
        <v>0.05</v>
      </c>
      <c r="R180" s="1052">
        <f>IF(OR(P181=0,Q180=0),0,(P181/P180*Q180))</f>
        <v>6.3636363636363644E-2</v>
      </c>
      <c r="S180" s="1018"/>
      <c r="T180" s="1018"/>
      <c r="U180" s="1"/>
    </row>
    <row r="181" spans="1:21">
      <c r="A181" s="1018"/>
      <c r="B181" s="1018"/>
      <c r="C181" s="1018"/>
      <c r="D181" s="1018"/>
      <c r="E181" s="1018"/>
      <c r="F181" s="1018"/>
      <c r="G181" s="1018"/>
      <c r="H181" s="1018"/>
      <c r="I181" s="46" t="s">
        <v>69</v>
      </c>
      <c r="J181" s="44">
        <f>Tecnolog!O83</f>
        <v>3</v>
      </c>
      <c r="K181" s="44">
        <f>Tecnolog!P83</f>
        <v>2</v>
      </c>
      <c r="L181" s="44">
        <f>Tecnolog!Q83</f>
        <v>2</v>
      </c>
      <c r="M181" s="44">
        <f>Tecnolog!R83</f>
        <v>2</v>
      </c>
      <c r="N181" s="44">
        <f>Tecnolog!S83</f>
        <v>3</v>
      </c>
      <c r="O181" s="44">
        <f>Tecnolog!T83</f>
        <v>2</v>
      </c>
      <c r="P181" s="69">
        <f t="shared" si="111"/>
        <v>14</v>
      </c>
      <c r="Q181" s="1008"/>
      <c r="R181" s="1008"/>
      <c r="S181" s="1018"/>
      <c r="T181" s="1018"/>
      <c r="U181" s="1"/>
    </row>
    <row r="182" spans="1:21">
      <c r="A182" s="1018"/>
      <c r="B182" s="1018"/>
      <c r="C182" s="1018"/>
      <c r="D182" s="1018"/>
      <c r="E182" s="1008"/>
      <c r="F182" s="1008"/>
      <c r="G182" s="1008"/>
      <c r="H182" s="1008"/>
      <c r="I182" s="51" t="s">
        <v>10</v>
      </c>
      <c r="J182" s="52">
        <f t="shared" ref="J182:P182" si="112">IF(OR(J180=0,J181=0),0,J181/J180)</f>
        <v>1</v>
      </c>
      <c r="K182" s="52">
        <f t="shared" si="112"/>
        <v>1</v>
      </c>
      <c r="L182" s="52">
        <f t="shared" si="112"/>
        <v>1</v>
      </c>
      <c r="M182" s="52">
        <f t="shared" si="112"/>
        <v>1</v>
      </c>
      <c r="N182" s="52">
        <f t="shared" si="112"/>
        <v>3</v>
      </c>
      <c r="O182" s="52">
        <f t="shared" si="112"/>
        <v>2</v>
      </c>
      <c r="P182" s="52">
        <f t="shared" si="112"/>
        <v>1.2727272727272727</v>
      </c>
      <c r="Q182" s="51"/>
      <c r="R182" s="51"/>
      <c r="S182" s="1018"/>
      <c r="T182" s="1018"/>
      <c r="U182" s="1"/>
    </row>
    <row r="183" spans="1:21">
      <c r="A183" s="1018"/>
      <c r="B183" s="1018"/>
      <c r="C183" s="1018"/>
      <c r="D183" s="1018"/>
      <c r="E183" s="1046" t="str">
        <f>Tecnolog!D84</f>
        <v>NÚMERO</v>
      </c>
      <c r="F183" s="1046">
        <f>Tecnolog!E84</f>
        <v>10</v>
      </c>
      <c r="G183" s="1046" t="str">
        <f>Tecnolog!F84</f>
        <v>Mejoras de funcionalidades del Portal ICDE y Micrositios realizadas</v>
      </c>
      <c r="H183" s="1046" t="str">
        <f>Tecnolog!G84</f>
        <v>Eficacia</v>
      </c>
      <c r="I183" s="42" t="s">
        <v>68</v>
      </c>
      <c r="J183" s="59">
        <f>Tecnolog!O84</f>
        <v>2</v>
      </c>
      <c r="K183" s="59">
        <f>Tecnolog!P84</f>
        <v>1</v>
      </c>
      <c r="L183" s="59">
        <f>Tecnolog!Q84</f>
        <v>1</v>
      </c>
      <c r="M183" s="59">
        <f>Tecnolog!R84</f>
        <v>1</v>
      </c>
      <c r="N183" s="59">
        <f>Tecnolog!S84</f>
        <v>1</v>
      </c>
      <c r="O183" s="59">
        <f>Tecnolog!T84</f>
        <v>1</v>
      </c>
      <c r="P183" s="45">
        <f t="shared" ref="P183:P184" si="113">SUM(J183:O183)</f>
        <v>7</v>
      </c>
      <c r="Q183" s="1051">
        <f>Tecnolog!V84</f>
        <v>0.05</v>
      </c>
      <c r="R183" s="1052">
        <f>IF(OR(P184=0,Q183=0),0,(P184/P183*Q183))</f>
        <v>5.7142857142857141E-2</v>
      </c>
      <c r="S183" s="1018"/>
      <c r="T183" s="1018"/>
      <c r="U183" s="1"/>
    </row>
    <row r="184" spans="1:21">
      <c r="A184" s="1018"/>
      <c r="B184" s="1018"/>
      <c r="C184" s="1018"/>
      <c r="D184" s="1018"/>
      <c r="E184" s="1018"/>
      <c r="F184" s="1018"/>
      <c r="G184" s="1018"/>
      <c r="H184" s="1018"/>
      <c r="I184" s="46" t="s">
        <v>69</v>
      </c>
      <c r="J184" s="59">
        <f>Tecnolog!O85</f>
        <v>2</v>
      </c>
      <c r="K184" s="59">
        <f>Tecnolog!P85</f>
        <v>1</v>
      </c>
      <c r="L184" s="59">
        <f>Tecnolog!Q85</f>
        <v>1</v>
      </c>
      <c r="M184" s="59">
        <f>Tecnolog!R85</f>
        <v>1</v>
      </c>
      <c r="N184" s="59">
        <f>Tecnolog!S85</f>
        <v>2</v>
      </c>
      <c r="O184" s="59">
        <f>Tecnolog!T85</f>
        <v>1</v>
      </c>
      <c r="P184" s="69">
        <f t="shared" si="113"/>
        <v>8</v>
      </c>
      <c r="Q184" s="1008"/>
      <c r="R184" s="1008"/>
      <c r="S184" s="1018"/>
      <c r="T184" s="1018"/>
      <c r="U184" s="1"/>
    </row>
    <row r="185" spans="1:21">
      <c r="A185" s="1018"/>
      <c r="B185" s="1018"/>
      <c r="C185" s="1008"/>
      <c r="D185" s="1008"/>
      <c r="E185" s="1008"/>
      <c r="F185" s="1008"/>
      <c r="G185" s="1008"/>
      <c r="H185" s="1008"/>
      <c r="I185" s="51" t="s">
        <v>10</v>
      </c>
      <c r="J185" s="52">
        <f t="shared" ref="J185:P185" si="114">IF(OR(J183=0,J184=0),0,J184/J183)</f>
        <v>1</v>
      </c>
      <c r="K185" s="52">
        <f t="shared" si="114"/>
        <v>1</v>
      </c>
      <c r="L185" s="52">
        <f t="shared" si="114"/>
        <v>1</v>
      </c>
      <c r="M185" s="52">
        <f t="shared" si="114"/>
        <v>1</v>
      </c>
      <c r="N185" s="52">
        <f t="shared" si="114"/>
        <v>2</v>
      </c>
      <c r="O185" s="52">
        <f t="shared" si="114"/>
        <v>1</v>
      </c>
      <c r="P185" s="52">
        <f t="shared" si="114"/>
        <v>1.1428571428571428</v>
      </c>
      <c r="Q185" s="51"/>
      <c r="R185" s="51"/>
      <c r="S185" s="1018"/>
      <c r="T185" s="1018"/>
      <c r="U185" s="1"/>
    </row>
    <row r="186" spans="1:21">
      <c r="A186" s="1018"/>
      <c r="B186" s="1018"/>
      <c r="C186" s="1046">
        <v>56</v>
      </c>
      <c r="D186" s="1048" t="str">
        <f>Tecnolog!A94</f>
        <v>Sistemas de Información Geográfica (Gestion de Tecnologia)</v>
      </c>
      <c r="E186" s="1048" t="str">
        <f>Tecnolog!D94</f>
        <v>NÚMERO</v>
      </c>
      <c r="F186" s="1048">
        <f>Tecnolog!E94</f>
        <v>2</v>
      </c>
      <c r="G186" s="1048" t="str">
        <f>Tecnolog!F94</f>
        <v>Funcionalidades creadas para los Sistemas de Información Geográfica</v>
      </c>
      <c r="H186" s="1048" t="str">
        <f>Tecnolog!G94</f>
        <v>Eficacia</v>
      </c>
      <c r="I186" s="42" t="s">
        <v>68</v>
      </c>
      <c r="J186" s="59">
        <f>Tecnolog!O94</f>
        <v>0</v>
      </c>
      <c r="K186" s="59">
        <f>Tecnolog!P94</f>
        <v>0</v>
      </c>
      <c r="L186" s="59">
        <f>Tecnolog!Q94</f>
        <v>0</v>
      </c>
      <c r="M186" s="59">
        <f>Tecnolog!R94</f>
        <v>1</v>
      </c>
      <c r="N186" s="59">
        <f>Tecnolog!S94</f>
        <v>0</v>
      </c>
      <c r="O186" s="59">
        <f>Tecnolog!T94</f>
        <v>0</v>
      </c>
      <c r="P186" s="45">
        <f t="shared" ref="P186:P187" si="115">SUM(J186:O186)</f>
        <v>1</v>
      </c>
      <c r="Q186" s="1051">
        <f>Tecnolog!V94</f>
        <v>0.1</v>
      </c>
      <c r="R186" s="1052">
        <f>IF(OR(P187=0,Q186=0),0,(P187/P186*Q186))</f>
        <v>0.1</v>
      </c>
      <c r="S186" s="1018"/>
      <c r="T186" s="1018"/>
      <c r="U186" s="1"/>
    </row>
    <row r="187" spans="1:21">
      <c r="A187" s="1018"/>
      <c r="B187" s="1018"/>
      <c r="C187" s="1018"/>
      <c r="D187" s="1018"/>
      <c r="E187" s="1018"/>
      <c r="F187" s="1018"/>
      <c r="G187" s="1018"/>
      <c r="H187" s="1018"/>
      <c r="I187" s="46" t="s">
        <v>69</v>
      </c>
      <c r="J187" s="59">
        <f>Tecnolog!O95</f>
        <v>0</v>
      </c>
      <c r="K187" s="59">
        <f>Tecnolog!P95</f>
        <v>0</v>
      </c>
      <c r="L187" s="59">
        <f>Tecnolog!Q95</f>
        <v>1</v>
      </c>
      <c r="M187" s="59">
        <f>Tecnolog!R95</f>
        <v>0</v>
      </c>
      <c r="N187" s="59">
        <f>Tecnolog!S95</f>
        <v>0</v>
      </c>
      <c r="O187" s="59">
        <f>Tecnolog!T95</f>
        <v>0</v>
      </c>
      <c r="P187" s="69">
        <f t="shared" si="115"/>
        <v>1</v>
      </c>
      <c r="Q187" s="1008"/>
      <c r="R187" s="1008"/>
      <c r="S187" s="1018"/>
      <c r="T187" s="1018"/>
      <c r="U187" s="1"/>
    </row>
    <row r="188" spans="1:21">
      <c r="A188" s="1018"/>
      <c r="B188" s="1018"/>
      <c r="C188" s="1008"/>
      <c r="D188" s="1008"/>
      <c r="E188" s="1008"/>
      <c r="F188" s="1008"/>
      <c r="G188" s="1008"/>
      <c r="H188" s="1008"/>
      <c r="I188" s="51" t="s">
        <v>10</v>
      </c>
      <c r="J188" s="52">
        <f t="shared" ref="J188:P188" si="116">IF(OR(J186=0,J187=0),0,J187/J186)</f>
        <v>0</v>
      </c>
      <c r="K188" s="52">
        <f t="shared" si="116"/>
        <v>0</v>
      </c>
      <c r="L188" s="52">
        <f t="shared" si="116"/>
        <v>0</v>
      </c>
      <c r="M188" s="52">
        <f t="shared" si="116"/>
        <v>0</v>
      </c>
      <c r="N188" s="52">
        <f t="shared" si="116"/>
        <v>0</v>
      </c>
      <c r="O188" s="52">
        <f t="shared" si="116"/>
        <v>0</v>
      </c>
      <c r="P188" s="52">
        <f t="shared" si="116"/>
        <v>1</v>
      </c>
      <c r="Q188" s="51"/>
      <c r="R188" s="51"/>
      <c r="S188" s="1018"/>
      <c r="T188" s="1018"/>
      <c r="U188" s="1"/>
    </row>
    <row r="189" spans="1:21" ht="21" customHeight="1">
      <c r="A189" s="1018"/>
      <c r="B189" s="1018"/>
      <c r="C189" s="1046">
        <v>57</v>
      </c>
      <c r="D189" s="1046" t="str">
        <f>Tecnolog!A108</f>
        <v xml:space="preserve">Plan de acción de Politica de Gobierno Digital asociado al habilitador de arquitectura empresarial </v>
      </c>
      <c r="E189" s="1046" t="str">
        <f>Tecnolog!D108</f>
        <v>Porcentaje</v>
      </c>
      <c r="F189" s="1046">
        <f>Tecnolog!E108</f>
        <v>100</v>
      </c>
      <c r="G189" s="1046" t="str">
        <f>Tecnolog!F108</f>
        <v xml:space="preserve">Porcentaje en el plan de acción de politica gobierno digital asociado al habilitador de arquitectura empresarial </v>
      </c>
      <c r="H189" s="1046" t="str">
        <f>Tecnolog!G108</f>
        <v>EFICACIA</v>
      </c>
      <c r="I189" s="42" t="s">
        <v>68</v>
      </c>
      <c r="J189" s="43">
        <f>Tecnolog!O108</f>
        <v>0.5</v>
      </c>
      <c r="K189" s="43">
        <f>Tecnolog!P108</f>
        <v>0.1</v>
      </c>
      <c r="L189" s="43">
        <f>Tecnolog!Q108</f>
        <v>0.1</v>
      </c>
      <c r="M189" s="43">
        <f>Tecnolog!R108</f>
        <v>0.1</v>
      </c>
      <c r="N189" s="43">
        <f>Tecnolog!S108</f>
        <v>0.1</v>
      </c>
      <c r="O189" s="43">
        <f>Tecnolog!T108</f>
        <v>0.1</v>
      </c>
      <c r="P189" s="57">
        <f t="shared" ref="P189:P190" si="117">SUM(J189:O189)</f>
        <v>0.99999999999999989</v>
      </c>
      <c r="Q189" s="1051">
        <f>Tecnolog!V108</f>
        <v>0.1</v>
      </c>
      <c r="R189" s="1052">
        <f>IF(OR(P190=0,Q189=0),0,(P190/P189*Q189))</f>
        <v>9.0000000000000011E-2</v>
      </c>
      <c r="S189" s="1018"/>
      <c r="T189" s="1018"/>
      <c r="U189" s="1"/>
    </row>
    <row r="190" spans="1:21" ht="21" customHeight="1">
      <c r="A190" s="1018"/>
      <c r="B190" s="1018"/>
      <c r="C190" s="1018"/>
      <c r="D190" s="1018"/>
      <c r="E190" s="1018"/>
      <c r="F190" s="1018"/>
      <c r="G190" s="1018"/>
      <c r="H190" s="1018"/>
      <c r="I190" s="46" t="s">
        <v>69</v>
      </c>
      <c r="J190" s="43">
        <f>Tecnolog!O109</f>
        <v>0.5</v>
      </c>
      <c r="K190" s="43">
        <f>Tecnolog!P109</f>
        <v>0.1</v>
      </c>
      <c r="L190" s="43">
        <f>Tecnolog!Q109</f>
        <v>0.1</v>
      </c>
      <c r="M190" s="43">
        <f>Tecnolog!R109</f>
        <v>0.1</v>
      </c>
      <c r="N190" s="43">
        <f>Tecnolog!S109</f>
        <v>0.1</v>
      </c>
      <c r="O190" s="43">
        <f>Tecnolog!T109</f>
        <v>0</v>
      </c>
      <c r="P190" s="67">
        <f t="shared" si="117"/>
        <v>0.89999999999999991</v>
      </c>
      <c r="Q190" s="1008"/>
      <c r="R190" s="1008"/>
      <c r="S190" s="1018"/>
      <c r="T190" s="1018"/>
      <c r="U190" s="1"/>
    </row>
    <row r="191" spans="1:21">
      <c r="A191" s="1018"/>
      <c r="B191" s="1018"/>
      <c r="C191" s="1008"/>
      <c r="D191" s="1008"/>
      <c r="E191" s="1008"/>
      <c r="F191" s="1008"/>
      <c r="G191" s="1008"/>
      <c r="H191" s="1008"/>
      <c r="I191" s="51" t="s">
        <v>10</v>
      </c>
      <c r="J191" s="52">
        <f t="shared" ref="J191:P191" si="118">IF(OR(J189=0,J190=0),0,J190/J189)</f>
        <v>1</v>
      </c>
      <c r="K191" s="52">
        <f t="shared" si="118"/>
        <v>1</v>
      </c>
      <c r="L191" s="52">
        <f t="shared" si="118"/>
        <v>1</v>
      </c>
      <c r="M191" s="52">
        <f t="shared" si="118"/>
        <v>1</v>
      </c>
      <c r="N191" s="52">
        <f t="shared" si="118"/>
        <v>1</v>
      </c>
      <c r="O191" s="52">
        <f t="shared" si="118"/>
        <v>0</v>
      </c>
      <c r="P191" s="52">
        <f t="shared" si="118"/>
        <v>0.9</v>
      </c>
      <c r="Q191" s="51"/>
      <c r="R191" s="51"/>
      <c r="S191" s="1018"/>
      <c r="T191" s="1018"/>
      <c r="U191" s="1"/>
    </row>
    <row r="192" spans="1:21">
      <c r="A192" s="1018"/>
      <c r="B192" s="1018"/>
      <c r="C192" s="1046">
        <v>58</v>
      </c>
      <c r="D192" s="1046" t="str">
        <f>Tecnolog!A118</f>
        <v xml:space="preserve">Implementación de Nuevo sistema de información </v>
      </c>
      <c r="E192" s="1046" t="str">
        <f>Tecnolog!D118</f>
        <v xml:space="preserve">Unidad </v>
      </c>
      <c r="F192" s="1046">
        <f>Tecnolog!E118</f>
        <v>1</v>
      </c>
      <c r="G192" s="1046" t="str">
        <f>Tecnolog!F118</f>
        <v xml:space="preserve">Implementación de nuevo sistema de información </v>
      </c>
      <c r="H192" s="1046" t="str">
        <f>Tecnolog!G118</f>
        <v>EFICACIA</v>
      </c>
      <c r="I192" s="42" t="s">
        <v>68</v>
      </c>
      <c r="J192" s="43">
        <f>Tecnolog!O118</f>
        <v>0.1</v>
      </c>
      <c r="K192" s="43">
        <f>Tecnolog!P118</f>
        <v>0.2</v>
      </c>
      <c r="L192" s="43">
        <f>Tecnolog!Q118</f>
        <v>0.2</v>
      </c>
      <c r="M192" s="43">
        <f>Tecnolog!R118</f>
        <v>0.2</v>
      </c>
      <c r="N192" s="43">
        <f>Tecnolog!S118</f>
        <v>0.1</v>
      </c>
      <c r="O192" s="43">
        <f>Tecnolog!T118</f>
        <v>0.1</v>
      </c>
      <c r="P192" s="57">
        <f t="shared" ref="P192:P193" si="119">SUM(J192:O192)</f>
        <v>0.89999999999999991</v>
      </c>
      <c r="Q192" s="1051">
        <f>Tecnolog!V118</f>
        <v>0.1</v>
      </c>
      <c r="R192" s="1052">
        <f>IF(OR(P193=0,Q192=0),0,(P193/P192*Q192))</f>
        <v>0.1</v>
      </c>
      <c r="S192" s="1018"/>
      <c r="T192" s="1018"/>
      <c r="U192" s="1"/>
    </row>
    <row r="193" spans="1:21">
      <c r="A193" s="1018"/>
      <c r="B193" s="1018"/>
      <c r="C193" s="1018"/>
      <c r="D193" s="1018"/>
      <c r="E193" s="1018"/>
      <c r="F193" s="1018"/>
      <c r="G193" s="1018"/>
      <c r="H193" s="1018"/>
      <c r="I193" s="46" t="s">
        <v>69</v>
      </c>
      <c r="J193" s="43">
        <f>Tecnolog!O119</f>
        <v>0.1</v>
      </c>
      <c r="K193" s="43">
        <f>Tecnolog!P119</f>
        <v>0.2</v>
      </c>
      <c r="L193" s="43">
        <f>Tecnolog!Q119</f>
        <v>0.2</v>
      </c>
      <c r="M193" s="43">
        <f>Tecnolog!R119</f>
        <v>0.2</v>
      </c>
      <c r="N193" s="43">
        <f>Tecnolog!S119</f>
        <v>0.1</v>
      </c>
      <c r="O193" s="43">
        <f>Tecnolog!T119</f>
        <v>0.1</v>
      </c>
      <c r="P193" s="67">
        <f t="shared" si="119"/>
        <v>0.89999999999999991</v>
      </c>
      <c r="Q193" s="1008"/>
      <c r="R193" s="1008"/>
      <c r="S193" s="1018"/>
      <c r="T193" s="1018"/>
      <c r="U193" s="1"/>
    </row>
    <row r="194" spans="1:21">
      <c r="A194" s="1018"/>
      <c r="B194" s="1018"/>
      <c r="C194" s="1008"/>
      <c r="D194" s="1008"/>
      <c r="E194" s="1008"/>
      <c r="F194" s="1008"/>
      <c r="G194" s="1008"/>
      <c r="H194" s="1008"/>
      <c r="I194" s="51" t="s">
        <v>10</v>
      </c>
      <c r="J194" s="52">
        <f t="shared" ref="J194:P194" si="120">IF(OR(J192=0,J193=0),0,J193/J192)</f>
        <v>1</v>
      </c>
      <c r="K194" s="52">
        <f t="shared" si="120"/>
        <v>1</v>
      </c>
      <c r="L194" s="52">
        <f t="shared" si="120"/>
        <v>1</v>
      </c>
      <c r="M194" s="52">
        <f t="shared" si="120"/>
        <v>1</v>
      </c>
      <c r="N194" s="52">
        <f t="shared" si="120"/>
        <v>1</v>
      </c>
      <c r="O194" s="52">
        <f t="shared" si="120"/>
        <v>1</v>
      </c>
      <c r="P194" s="52">
        <f t="shared" si="120"/>
        <v>1</v>
      </c>
      <c r="Q194" s="51"/>
      <c r="R194" s="51"/>
      <c r="S194" s="1018"/>
      <c r="T194" s="1018"/>
      <c r="U194" s="1"/>
    </row>
    <row r="195" spans="1:21">
      <c r="A195" s="1018"/>
      <c r="B195" s="1018"/>
      <c r="C195" s="1046">
        <v>59</v>
      </c>
      <c r="D195" s="1046" t="str">
        <f>Tecnolog!A126</f>
        <v xml:space="preserve">Inventario de activos de información y riesgos de seguridad de la información </v>
      </c>
      <c r="E195" s="1046" t="str">
        <f>Tecnolog!D126</f>
        <v xml:space="preserve">Unidad </v>
      </c>
      <c r="F195" s="1046">
        <f>Tecnolog!E126</f>
        <v>5</v>
      </c>
      <c r="G195" s="1046" t="str">
        <f>Tecnolog!F126</f>
        <v>Procesos con riesgos y activos de seguridad de la información actualizados</v>
      </c>
      <c r="H195" s="1046" t="str">
        <f>Tecnolog!G126</f>
        <v>EFICACIA</v>
      </c>
      <c r="I195" s="42" t="s">
        <v>68</v>
      </c>
      <c r="J195" s="44">
        <f>Tecnolog!O126</f>
        <v>0</v>
      </c>
      <c r="K195" s="44">
        <f>Tecnolog!P126</f>
        <v>30</v>
      </c>
      <c r="L195" s="44">
        <f>Tecnolog!Q126</f>
        <v>30</v>
      </c>
      <c r="M195" s="44">
        <f>Tecnolog!R126</f>
        <v>0</v>
      </c>
      <c r="N195" s="44">
        <f>Tecnolog!S126</f>
        <v>0</v>
      </c>
      <c r="O195" s="44">
        <f>Tecnolog!T126</f>
        <v>10</v>
      </c>
      <c r="P195" s="75">
        <f t="shared" ref="P195:P196" si="121">SUM(J195:O195)</f>
        <v>70</v>
      </c>
      <c r="Q195" s="1051">
        <f>Tecnolog!V126</f>
        <v>0.1</v>
      </c>
      <c r="R195" s="1052">
        <f>IF(OR(P196=0,Q195=0),0,(P196/P195*Q195))</f>
        <v>0.05</v>
      </c>
      <c r="S195" s="1018"/>
      <c r="T195" s="1018"/>
      <c r="U195" s="1"/>
    </row>
    <row r="196" spans="1:21">
      <c r="A196" s="1018"/>
      <c r="B196" s="1018"/>
      <c r="C196" s="1018"/>
      <c r="D196" s="1018"/>
      <c r="E196" s="1018"/>
      <c r="F196" s="1018"/>
      <c r="G196" s="1018"/>
      <c r="H196" s="1018"/>
      <c r="I196" s="46" t="s">
        <v>69</v>
      </c>
      <c r="J196" s="44">
        <f>Tecnolog!O127</f>
        <v>0</v>
      </c>
      <c r="K196" s="44">
        <f>Tecnolog!P127</f>
        <v>15</v>
      </c>
      <c r="L196" s="44">
        <f>Tecnolog!Q127</f>
        <v>20</v>
      </c>
      <c r="M196" s="44">
        <f>Tecnolog!R127</f>
        <v>0</v>
      </c>
      <c r="N196" s="44">
        <f>Tecnolog!S127</f>
        <v>0</v>
      </c>
      <c r="O196" s="44">
        <f>Tecnolog!T127</f>
        <v>0</v>
      </c>
      <c r="P196" s="76">
        <f t="shared" si="121"/>
        <v>35</v>
      </c>
      <c r="Q196" s="1008"/>
      <c r="R196" s="1008"/>
      <c r="S196" s="1018"/>
      <c r="T196" s="1018"/>
      <c r="U196" s="1"/>
    </row>
    <row r="197" spans="1:21">
      <c r="A197" s="1008"/>
      <c r="B197" s="1008"/>
      <c r="C197" s="1008"/>
      <c r="D197" s="1008"/>
      <c r="E197" s="1008"/>
      <c r="F197" s="1008"/>
      <c r="G197" s="1008"/>
      <c r="H197" s="1008"/>
      <c r="I197" s="51" t="s">
        <v>10</v>
      </c>
      <c r="J197" s="52">
        <f t="shared" ref="J197:P197" si="122">IF(OR(J195=0,J196=0),0,J196/J195)</f>
        <v>0</v>
      </c>
      <c r="K197" s="52">
        <f t="shared" si="122"/>
        <v>0.5</v>
      </c>
      <c r="L197" s="52">
        <f t="shared" si="122"/>
        <v>0.66666666666666663</v>
      </c>
      <c r="M197" s="52">
        <f t="shared" si="122"/>
        <v>0</v>
      </c>
      <c r="N197" s="52">
        <f t="shared" si="122"/>
        <v>0</v>
      </c>
      <c r="O197" s="52">
        <f t="shared" si="122"/>
        <v>0</v>
      </c>
      <c r="P197" s="52">
        <f t="shared" si="122"/>
        <v>0.5</v>
      </c>
      <c r="Q197" s="51"/>
      <c r="R197" s="51"/>
      <c r="S197" s="1008"/>
      <c r="T197" s="1008"/>
      <c r="U197" s="1"/>
    </row>
    <row r="198" spans="1:21" ht="33.75">
      <c r="A198" s="35" t="s">
        <v>1</v>
      </c>
      <c r="B198" s="36" t="s">
        <v>52</v>
      </c>
      <c r="C198" s="35" t="s">
        <v>43</v>
      </c>
      <c r="D198" s="35" t="s">
        <v>2</v>
      </c>
      <c r="E198" s="35" t="s">
        <v>3</v>
      </c>
      <c r="F198" s="35" t="s">
        <v>4</v>
      </c>
      <c r="G198" s="35" t="s">
        <v>5</v>
      </c>
      <c r="H198" s="37" t="s">
        <v>6</v>
      </c>
      <c r="I198" s="35" t="s">
        <v>53</v>
      </c>
      <c r="J198" s="35" t="s">
        <v>60</v>
      </c>
      <c r="K198" s="35" t="s">
        <v>61</v>
      </c>
      <c r="L198" s="35" t="s">
        <v>62</v>
      </c>
      <c r="M198" s="35" t="s">
        <v>63</v>
      </c>
      <c r="N198" s="35" t="s">
        <v>64</v>
      </c>
      <c r="O198" s="35" t="s">
        <v>65</v>
      </c>
      <c r="P198" s="35" t="s">
        <v>66</v>
      </c>
      <c r="Q198" s="38" t="s">
        <v>52</v>
      </c>
      <c r="R198" s="39" t="s">
        <v>44</v>
      </c>
      <c r="S198" s="40" t="s">
        <v>45</v>
      </c>
      <c r="T198" s="41" t="s">
        <v>67</v>
      </c>
      <c r="U198" s="1"/>
    </row>
    <row r="199" spans="1:21">
      <c r="A199" s="1062" t="str">
        <f>'Comun y Mdeo'!D4</f>
        <v>GESTIÓN DE COMUNICACIONES Y MERCADEO</v>
      </c>
      <c r="B199" s="1063">
        <f>'Comun y Mdeo'!W4</f>
        <v>5.1200000000000002E-2</v>
      </c>
      <c r="C199" s="1046">
        <v>60</v>
      </c>
      <c r="D199" s="1046" t="str">
        <f>'Comun y Mdeo'!A12</f>
        <v>Plan estratégico de comunicaciones del IGAC implementado</v>
      </c>
      <c r="E199" s="1046" t="str">
        <f>'Comun y Mdeo'!D12</f>
        <v>Porcentaje</v>
      </c>
      <c r="F199" s="1046">
        <f>'Comun y Mdeo'!E12</f>
        <v>100</v>
      </c>
      <c r="G199" s="1046" t="str">
        <f>'Comun y Mdeo'!F12</f>
        <v>Porcentaje avance Implementación EstrateGía de comunicación.</v>
      </c>
      <c r="H199" s="1046" t="str">
        <f>'Comun y Mdeo'!G12</f>
        <v>EFICACIA</v>
      </c>
      <c r="I199" s="42" t="s">
        <v>68</v>
      </c>
      <c r="J199" s="43">
        <f>'Comun y Mdeo'!O12</f>
        <v>8.2400000000000001E-2</v>
      </c>
      <c r="K199" s="43">
        <f>'Comun y Mdeo'!P12</f>
        <v>8.9700000000000002E-2</v>
      </c>
      <c r="L199" s="43">
        <f>'Comun y Mdeo'!Q12</f>
        <v>7.2300000000000003E-2</v>
      </c>
      <c r="M199" s="43">
        <f>'Comun y Mdeo'!R12</f>
        <v>8.3400000000000002E-2</v>
      </c>
      <c r="N199" s="43">
        <f>'Comun y Mdeo'!S12</f>
        <v>5.4600000000000003E-2</v>
      </c>
      <c r="O199" s="43">
        <f>'Comun y Mdeo'!T12</f>
        <v>3.3500000000000002E-2</v>
      </c>
      <c r="P199" s="57">
        <f t="shared" ref="P199:P200" si="123">SUM(J199:O199)</f>
        <v>0.41589999999999994</v>
      </c>
      <c r="Q199" s="1051">
        <f>'Comun y Mdeo'!V12</f>
        <v>0.3</v>
      </c>
      <c r="R199" s="1052">
        <f>IF(OR(P200=0,Q199=0),0,(P200/P199*Q199))</f>
        <v>0.3</v>
      </c>
      <c r="S199" s="1054">
        <f>SUM(R199:R210)</f>
        <v>0.97338573834924214</v>
      </c>
      <c r="T199" s="1055">
        <f>S199*B199</f>
        <v>4.9837349803481201E-2</v>
      </c>
      <c r="U199" s="1"/>
    </row>
    <row r="200" spans="1:21">
      <c r="A200" s="1018"/>
      <c r="B200" s="1018"/>
      <c r="C200" s="1018"/>
      <c r="D200" s="1018"/>
      <c r="E200" s="1018"/>
      <c r="F200" s="1018"/>
      <c r="G200" s="1018"/>
      <c r="H200" s="1018"/>
      <c r="I200" s="66" t="s">
        <v>69</v>
      </c>
      <c r="J200" s="47">
        <f>'Comun y Mdeo'!O13</f>
        <v>8.2400000000000001E-2</v>
      </c>
      <c r="K200" s="47">
        <f>'Comun y Mdeo'!P13</f>
        <v>8.9700000000000002E-2</v>
      </c>
      <c r="L200" s="47">
        <f>'Comun y Mdeo'!Q13</f>
        <v>7.2300000000000003E-2</v>
      </c>
      <c r="M200" s="47">
        <f>'Comun y Mdeo'!R13</f>
        <v>8.3400000000000002E-2</v>
      </c>
      <c r="N200" s="47">
        <f>'Comun y Mdeo'!S13</f>
        <v>5.4600000000000003E-2</v>
      </c>
      <c r="O200" s="47">
        <f>'Comun y Mdeo'!T13</f>
        <v>3.3500000000000002E-2</v>
      </c>
      <c r="P200" s="58">
        <f t="shared" si="123"/>
        <v>0.41589999999999994</v>
      </c>
      <c r="Q200" s="1008"/>
      <c r="R200" s="1008"/>
      <c r="S200" s="1018"/>
      <c r="T200" s="1018"/>
      <c r="U200" s="1"/>
    </row>
    <row r="201" spans="1:21">
      <c r="A201" s="1018"/>
      <c r="B201" s="1018"/>
      <c r="C201" s="1008"/>
      <c r="D201" s="1008"/>
      <c r="E201" s="1008"/>
      <c r="F201" s="1008"/>
      <c r="G201" s="1008"/>
      <c r="H201" s="1008"/>
      <c r="I201" s="51" t="s">
        <v>10</v>
      </c>
      <c r="J201" s="52">
        <f t="shared" ref="J201:P201" si="124">IF(OR(J199=0,J200=0),0,J200/J199)</f>
        <v>1</v>
      </c>
      <c r="K201" s="52">
        <f t="shared" si="124"/>
        <v>1</v>
      </c>
      <c r="L201" s="52">
        <f t="shared" si="124"/>
        <v>1</v>
      </c>
      <c r="M201" s="52">
        <f t="shared" si="124"/>
        <v>1</v>
      </c>
      <c r="N201" s="52">
        <f t="shared" si="124"/>
        <v>1</v>
      </c>
      <c r="O201" s="52">
        <f t="shared" si="124"/>
        <v>1</v>
      </c>
      <c r="P201" s="52">
        <f t="shared" si="124"/>
        <v>1</v>
      </c>
      <c r="Q201" s="51"/>
      <c r="R201" s="51"/>
      <c r="S201" s="1018"/>
      <c r="T201" s="1018"/>
      <c r="U201" s="1"/>
    </row>
    <row r="202" spans="1:21">
      <c r="A202" s="1018"/>
      <c r="B202" s="1018"/>
      <c r="C202" s="1046">
        <v>61</v>
      </c>
      <c r="D202" s="1046" t="str">
        <f>'Comun y Mdeo'!A34</f>
        <v xml:space="preserve">Documentos de Lineamientos Técnicos </v>
      </c>
      <c r="E202" s="1046" t="str">
        <f>'Comun y Mdeo'!D34</f>
        <v>Porcentaje</v>
      </c>
      <c r="F202" s="1046">
        <f>'Comun y Mdeo'!E34</f>
        <v>100</v>
      </c>
      <c r="G202" s="1046" t="str">
        <f>'Comun y Mdeo'!F34</f>
        <v>Porcentaje avance de los documentos de lineamientos técnicos realizados</v>
      </c>
      <c r="H202" s="1046" t="str">
        <f>'Comun y Mdeo'!G34</f>
        <v>EFICACIA</v>
      </c>
      <c r="I202" s="42" t="s">
        <v>68</v>
      </c>
      <c r="J202" s="43">
        <f>'Comun y Mdeo'!O34</f>
        <v>0.105</v>
      </c>
      <c r="K202" s="43">
        <f>'Comun y Mdeo'!P34</f>
        <v>9.7500000000000003E-2</v>
      </c>
      <c r="L202" s="43">
        <f>'Comun y Mdeo'!Q34</f>
        <v>0.14000000000000001</v>
      </c>
      <c r="M202" s="43">
        <f>'Comun y Mdeo'!R34</f>
        <v>0.06</v>
      </c>
      <c r="N202" s="43">
        <f>'Comun y Mdeo'!S34</f>
        <v>4.2500000000000003E-2</v>
      </c>
      <c r="O202" s="43">
        <f>'Comun y Mdeo'!T34</f>
        <v>6.7500000000000004E-2</v>
      </c>
      <c r="P202" s="57">
        <f t="shared" ref="P202:P203" si="125">SUM(J202:O202)</f>
        <v>0.51249999999999996</v>
      </c>
      <c r="Q202" s="1051">
        <f>'Comun y Mdeo'!V34</f>
        <v>0.25</v>
      </c>
      <c r="R202" s="1052">
        <f>IF(OR(P203=0,Q202=0),0,(P203/P202*Q202))</f>
        <v>0.25</v>
      </c>
      <c r="S202" s="1018"/>
      <c r="T202" s="1018"/>
      <c r="U202" s="1"/>
    </row>
    <row r="203" spans="1:21">
      <c r="A203" s="1018"/>
      <c r="B203" s="1018"/>
      <c r="C203" s="1018"/>
      <c r="D203" s="1018"/>
      <c r="E203" s="1018"/>
      <c r="F203" s="1018"/>
      <c r="G203" s="1018"/>
      <c r="H203" s="1018"/>
      <c r="I203" s="66" t="s">
        <v>69</v>
      </c>
      <c r="J203" s="47">
        <f>'Comun y Mdeo'!O35</f>
        <v>0.105</v>
      </c>
      <c r="K203" s="47">
        <f>'Comun y Mdeo'!P35</f>
        <v>9.7500000000000003E-2</v>
      </c>
      <c r="L203" s="47">
        <f>'Comun y Mdeo'!Q35</f>
        <v>0.14000000000000001</v>
      </c>
      <c r="M203" s="47">
        <f>'Comun y Mdeo'!R35</f>
        <v>0.06</v>
      </c>
      <c r="N203" s="47">
        <f>'Comun y Mdeo'!S35</f>
        <v>4.2500000000000003E-2</v>
      </c>
      <c r="O203" s="47">
        <f>'Comun y Mdeo'!T35</f>
        <v>6.7500000000000004E-2</v>
      </c>
      <c r="P203" s="58">
        <f t="shared" si="125"/>
        <v>0.51249999999999996</v>
      </c>
      <c r="Q203" s="1008"/>
      <c r="R203" s="1008"/>
      <c r="S203" s="1018"/>
      <c r="T203" s="1018"/>
      <c r="U203" s="1"/>
    </row>
    <row r="204" spans="1:21">
      <c r="A204" s="1018"/>
      <c r="B204" s="1018"/>
      <c r="C204" s="1008"/>
      <c r="D204" s="1008"/>
      <c r="E204" s="1008"/>
      <c r="F204" s="1008"/>
      <c r="G204" s="1008"/>
      <c r="H204" s="1008"/>
      <c r="I204" s="51" t="s">
        <v>10</v>
      </c>
      <c r="J204" s="52">
        <f t="shared" ref="J204:P204" si="126">IF(OR(J202=0,J203=0),0,J203/J202)</f>
        <v>1</v>
      </c>
      <c r="K204" s="52">
        <f t="shared" si="126"/>
        <v>1</v>
      </c>
      <c r="L204" s="52">
        <f t="shared" si="126"/>
        <v>1</v>
      </c>
      <c r="M204" s="52">
        <f t="shared" si="126"/>
        <v>1</v>
      </c>
      <c r="N204" s="52">
        <f t="shared" si="126"/>
        <v>1</v>
      </c>
      <c r="O204" s="52">
        <f t="shared" si="126"/>
        <v>1</v>
      </c>
      <c r="P204" s="52">
        <f t="shared" si="126"/>
        <v>1</v>
      </c>
      <c r="Q204" s="51"/>
      <c r="R204" s="51"/>
      <c r="S204" s="1018"/>
      <c r="T204" s="1018"/>
      <c r="U204" s="1"/>
    </row>
    <row r="205" spans="1:21">
      <c r="A205" s="1018"/>
      <c r="B205" s="1018"/>
      <c r="C205" s="1046">
        <v>62</v>
      </c>
      <c r="D205" s="1046" t="str">
        <f>'Comun y Mdeo'!A52</f>
        <v>Ingresos por ventas de contado consolidado a nivel nacional</v>
      </c>
      <c r="E205" s="1046" t="str">
        <f>'Comun y Mdeo'!D52</f>
        <v>Porcentaje</v>
      </c>
      <c r="F205" s="1046">
        <f>'Comun y Mdeo'!E52</f>
        <v>100</v>
      </c>
      <c r="G205" s="1046" t="str">
        <f>'Comun y Mdeo'!F52</f>
        <v>Cumplimiento de la meta de ingresos por ventas de contado establecida</v>
      </c>
      <c r="H205" s="1046" t="str">
        <f>'Comun y Mdeo'!G52</f>
        <v>EFICIENCIA</v>
      </c>
      <c r="I205" s="42" t="s">
        <v>68</v>
      </c>
      <c r="J205" s="43">
        <f>'Comun y Mdeo'!O52</f>
        <v>8.2599999999999993E-2</v>
      </c>
      <c r="K205" s="43">
        <f>'Comun y Mdeo'!P52</f>
        <v>9.7699999999999995E-2</v>
      </c>
      <c r="L205" s="43">
        <f>'Comun y Mdeo'!Q52</f>
        <v>8.14E-2</v>
      </c>
      <c r="M205" s="43">
        <f>'Comun y Mdeo'!R52</f>
        <v>8.3499999999999991E-2</v>
      </c>
      <c r="N205" s="43">
        <f>'Comun y Mdeo'!S52</f>
        <v>7.8799999999999995E-2</v>
      </c>
      <c r="O205" s="43">
        <f>'Comun y Mdeo'!T52</f>
        <v>0.1103</v>
      </c>
      <c r="P205" s="57">
        <f t="shared" ref="P205:P206" si="127">SUM(J205:O205)</f>
        <v>0.53429999999999989</v>
      </c>
      <c r="Q205" s="1051">
        <f>'Comun y Mdeo'!V52</f>
        <v>0.15</v>
      </c>
      <c r="R205" s="1052">
        <f>IF(OR(P206=0,Q205=0),0,(P206/P205*Q205))</f>
        <v>0.12338573834924202</v>
      </c>
      <c r="S205" s="1018"/>
      <c r="T205" s="1018"/>
      <c r="U205" s="1"/>
    </row>
    <row r="206" spans="1:21">
      <c r="A206" s="1018"/>
      <c r="B206" s="1018"/>
      <c r="C206" s="1018"/>
      <c r="D206" s="1018"/>
      <c r="E206" s="1018"/>
      <c r="F206" s="1018"/>
      <c r="G206" s="1018"/>
      <c r="H206" s="1018"/>
      <c r="I206" s="66" t="s">
        <v>69</v>
      </c>
      <c r="J206" s="47">
        <f>'Comun y Mdeo'!O53</f>
        <v>9.11E-2</v>
      </c>
      <c r="K206" s="47">
        <f>'Comun y Mdeo'!P53</f>
        <v>7.9899999999999999E-2</v>
      </c>
      <c r="L206" s="47">
        <f>'Comun y Mdeo'!Q53</f>
        <v>6.3600000000000004E-2</v>
      </c>
      <c r="M206" s="47">
        <f>'Comun y Mdeo'!R53</f>
        <v>6.4899999999999999E-2</v>
      </c>
      <c r="N206" s="47">
        <f>'Comun y Mdeo'!S53</f>
        <v>5.1799999999999999E-2</v>
      </c>
      <c r="O206" s="47">
        <f>'Comun y Mdeo'!T53</f>
        <v>8.8200000000000001E-2</v>
      </c>
      <c r="P206" s="58">
        <f t="shared" si="127"/>
        <v>0.4395</v>
      </c>
      <c r="Q206" s="1008"/>
      <c r="R206" s="1008"/>
      <c r="S206" s="1018"/>
      <c r="T206" s="1018"/>
      <c r="U206" s="1"/>
    </row>
    <row r="207" spans="1:21">
      <c r="A207" s="1018"/>
      <c r="B207" s="1018"/>
      <c r="C207" s="1008"/>
      <c r="D207" s="1008"/>
      <c r="E207" s="1008"/>
      <c r="F207" s="1008"/>
      <c r="G207" s="1008"/>
      <c r="H207" s="1008"/>
      <c r="I207" s="51" t="s">
        <v>10</v>
      </c>
      <c r="J207" s="52">
        <f t="shared" ref="J207:P207" si="128">IF(OR(J205=0,J206=0),0,J206/J205)</f>
        <v>1.102905569007264</v>
      </c>
      <c r="K207" s="52">
        <f t="shared" si="128"/>
        <v>0.81780962128966228</v>
      </c>
      <c r="L207" s="52">
        <f t="shared" si="128"/>
        <v>0.78132678132678135</v>
      </c>
      <c r="M207" s="52">
        <f t="shared" si="128"/>
        <v>0.77724550898203604</v>
      </c>
      <c r="N207" s="52">
        <f t="shared" si="128"/>
        <v>0.65736040609137059</v>
      </c>
      <c r="O207" s="52">
        <f t="shared" si="128"/>
        <v>0.79963735267452407</v>
      </c>
      <c r="P207" s="52">
        <f t="shared" si="128"/>
        <v>0.82257158899494687</v>
      </c>
      <c r="Q207" s="51"/>
      <c r="R207" s="51"/>
      <c r="S207" s="1018"/>
      <c r="T207" s="1018"/>
      <c r="U207" s="1"/>
    </row>
    <row r="208" spans="1:21">
      <c r="A208" s="1018"/>
      <c r="B208" s="1018"/>
      <c r="C208" s="1046">
        <v>63</v>
      </c>
      <c r="D208" s="1046" t="str">
        <f>'Comun y Mdeo'!A60</f>
        <v>Servicios de Información Implementados</v>
      </c>
      <c r="E208" s="1046" t="str">
        <f>'Comun y Mdeo'!D60</f>
        <v>Porcentaje</v>
      </c>
      <c r="F208" s="1046">
        <f>'Comun y Mdeo'!E60</f>
        <v>100</v>
      </c>
      <c r="G208" s="1046" t="str">
        <f>'Comun y Mdeo'!F60</f>
        <v>Porcentaje de servicios de información implementados</v>
      </c>
      <c r="H208" s="1046" t="str">
        <f>'Comun y Mdeo'!G60</f>
        <v>EFICACIA</v>
      </c>
      <c r="I208" s="42" t="s">
        <v>68</v>
      </c>
      <c r="J208" s="43">
        <f>'Comun y Mdeo'!O60</f>
        <v>8.8599999999999998E-2</v>
      </c>
      <c r="K208" s="43">
        <f>'Comun y Mdeo'!P60</f>
        <v>0.1009</v>
      </c>
      <c r="L208" s="43">
        <f>'Comun y Mdeo'!Q60</f>
        <v>8.8499999999999995E-2</v>
      </c>
      <c r="M208" s="43">
        <f>'Comun y Mdeo'!R60</f>
        <v>9.8800000000000013E-2</v>
      </c>
      <c r="N208" s="43">
        <f>'Comun y Mdeo'!S60</f>
        <v>7.1800000000000003E-2</v>
      </c>
      <c r="O208" s="43">
        <f>'Comun y Mdeo'!T60</f>
        <v>3.6499999999999998E-2</v>
      </c>
      <c r="P208" s="57">
        <f t="shared" ref="P208:P209" si="129">SUM(J208:O208)</f>
        <v>0.48509999999999998</v>
      </c>
      <c r="Q208" s="1051">
        <f>'Comun y Mdeo'!V60</f>
        <v>0.3</v>
      </c>
      <c r="R208" s="1052">
        <f>IF(OR(P209=0,Q208=0),0,(P209/P208*Q208))</f>
        <v>0.3</v>
      </c>
      <c r="S208" s="1018"/>
      <c r="T208" s="1018"/>
      <c r="U208" s="1"/>
    </row>
    <row r="209" spans="1:21">
      <c r="A209" s="1018"/>
      <c r="B209" s="1018"/>
      <c r="C209" s="1018"/>
      <c r="D209" s="1018"/>
      <c r="E209" s="1018"/>
      <c r="F209" s="1018"/>
      <c r="G209" s="1018"/>
      <c r="H209" s="1018"/>
      <c r="I209" s="66" t="s">
        <v>69</v>
      </c>
      <c r="J209" s="47">
        <f>'Comun y Mdeo'!O61</f>
        <v>8.8599999999999998E-2</v>
      </c>
      <c r="K209" s="47">
        <f>'Comun y Mdeo'!P61</f>
        <v>0.1009</v>
      </c>
      <c r="L209" s="47">
        <f>'Comun y Mdeo'!Q61</f>
        <v>8.8499999999999995E-2</v>
      </c>
      <c r="M209" s="47">
        <f>'Comun y Mdeo'!R61</f>
        <v>9.8799999999999999E-2</v>
      </c>
      <c r="N209" s="47">
        <f>'Comun y Mdeo'!S61</f>
        <v>7.1800000000000003E-2</v>
      </c>
      <c r="O209" s="47">
        <f>'Comun y Mdeo'!T61</f>
        <v>3.6499999999999998E-2</v>
      </c>
      <c r="P209" s="58">
        <f t="shared" si="129"/>
        <v>0.48509999999999998</v>
      </c>
      <c r="Q209" s="1008"/>
      <c r="R209" s="1008"/>
      <c r="S209" s="1018"/>
      <c r="T209" s="1018"/>
      <c r="U209" s="1"/>
    </row>
    <row r="210" spans="1:21">
      <c r="A210" s="1008"/>
      <c r="B210" s="1008"/>
      <c r="C210" s="1008"/>
      <c r="D210" s="1008"/>
      <c r="E210" s="1008"/>
      <c r="F210" s="1008"/>
      <c r="G210" s="1008"/>
      <c r="H210" s="1008"/>
      <c r="I210" s="51" t="s">
        <v>10</v>
      </c>
      <c r="J210" s="52">
        <f t="shared" ref="J210:P210" si="130">IF(OR(J208=0,J209=0),0,J209/J208)</f>
        <v>1</v>
      </c>
      <c r="K210" s="52">
        <f t="shared" si="130"/>
        <v>1</v>
      </c>
      <c r="L210" s="52">
        <f t="shared" si="130"/>
        <v>1</v>
      </c>
      <c r="M210" s="52">
        <f t="shared" si="130"/>
        <v>0.99999999999999989</v>
      </c>
      <c r="N210" s="52">
        <f t="shared" si="130"/>
        <v>1</v>
      </c>
      <c r="O210" s="52">
        <f t="shared" si="130"/>
        <v>1</v>
      </c>
      <c r="P210" s="52">
        <f t="shared" si="130"/>
        <v>1</v>
      </c>
      <c r="Q210" s="51"/>
      <c r="R210" s="51"/>
      <c r="S210" s="1008"/>
      <c r="T210" s="1008"/>
      <c r="U210" s="1"/>
    </row>
    <row r="211" spans="1:21" ht="33.75">
      <c r="A211" s="35" t="s">
        <v>1</v>
      </c>
      <c r="B211" s="36" t="s">
        <v>52</v>
      </c>
      <c r="C211" s="35" t="s">
        <v>43</v>
      </c>
      <c r="D211" s="35" t="s">
        <v>2</v>
      </c>
      <c r="E211" s="35" t="s">
        <v>3</v>
      </c>
      <c r="F211" s="35" t="s">
        <v>4</v>
      </c>
      <c r="G211" s="35" t="s">
        <v>5</v>
      </c>
      <c r="H211" s="37" t="s">
        <v>6</v>
      </c>
      <c r="I211" s="35" t="s">
        <v>53</v>
      </c>
      <c r="J211" s="35" t="s">
        <v>60</v>
      </c>
      <c r="K211" s="35" t="s">
        <v>61</v>
      </c>
      <c r="L211" s="35" t="s">
        <v>62</v>
      </c>
      <c r="M211" s="35" t="s">
        <v>63</v>
      </c>
      <c r="N211" s="35" t="s">
        <v>64</v>
      </c>
      <c r="O211" s="35" t="s">
        <v>65</v>
      </c>
      <c r="P211" s="35" t="s">
        <v>66</v>
      </c>
      <c r="Q211" s="38" t="s">
        <v>52</v>
      </c>
      <c r="R211" s="39" t="s">
        <v>44</v>
      </c>
      <c r="S211" s="40" t="s">
        <v>45</v>
      </c>
      <c r="T211" s="41" t="s">
        <v>67</v>
      </c>
      <c r="U211" s="1"/>
    </row>
    <row r="212" spans="1:21">
      <c r="A212" s="1062" t="str">
        <f>'S Ciudad'!D4</f>
        <v>SERVICIO AL CIUDADANO Y PARTICIPACION</v>
      </c>
      <c r="B212" s="1063">
        <f>'S Ciudad'!W4</f>
        <v>4.2599999999999999E-2</v>
      </c>
      <c r="C212" s="1046">
        <v>64</v>
      </c>
      <c r="D212" s="1046" t="str">
        <f>'S Ciudad'!A12</f>
        <v>Modelo de Gestión Eficiente de Servicio al Ciudadano fortalecido.</v>
      </c>
      <c r="E212" s="1046" t="str">
        <f>'S Ciudad'!D12</f>
        <v>Porcentaje</v>
      </c>
      <c r="F212" s="1046">
        <f>'S Ciudad'!E12</f>
        <v>100</v>
      </c>
      <c r="G212" s="1046" t="str">
        <f>'S Ciudad'!F12</f>
        <v>Porcentaje del Modelo de Servicio al Ciudadano fortalecido.</v>
      </c>
      <c r="H212" s="1046" t="str">
        <f>'S Ciudad'!G12</f>
        <v>EFICACIA</v>
      </c>
      <c r="I212" s="42" t="s">
        <v>68</v>
      </c>
      <c r="J212" s="43">
        <f>'S Ciudad'!O12</f>
        <v>9.6299999999999997E-2</v>
      </c>
      <c r="K212" s="43">
        <f>'S Ciudad'!P12</f>
        <v>0.13850000000000001</v>
      </c>
      <c r="L212" s="43">
        <f>'S Ciudad'!Q12</f>
        <v>0.08</v>
      </c>
      <c r="M212" s="43">
        <f>'S Ciudad'!R12</f>
        <v>0.105</v>
      </c>
      <c r="N212" s="43">
        <f>'S Ciudad'!S12</f>
        <v>5.5E-2</v>
      </c>
      <c r="O212" s="43">
        <f>'S Ciudad'!T12</f>
        <v>9.2200000000000004E-2</v>
      </c>
      <c r="P212" s="57">
        <f t="shared" ref="P212:P213" si="131">SUM(J212:O212)</f>
        <v>0.56699999999999995</v>
      </c>
      <c r="Q212" s="1051">
        <f>'S Ciudad'!V12</f>
        <v>0.35</v>
      </c>
      <c r="R212" s="1052">
        <f>IF(OR(P213=0,Q212=0),0,(P213/P212*Q212))</f>
        <v>0.35</v>
      </c>
      <c r="S212" s="1054">
        <f>R212+R215+R218+R221</f>
        <v>0.99988787666433065</v>
      </c>
      <c r="T212" s="1055">
        <f>S212*B212</f>
        <v>4.2595223545900486E-2</v>
      </c>
      <c r="U212" s="1"/>
    </row>
    <row r="213" spans="1:21">
      <c r="A213" s="1018"/>
      <c r="B213" s="1018"/>
      <c r="C213" s="1018"/>
      <c r="D213" s="1018"/>
      <c r="E213" s="1018"/>
      <c r="F213" s="1018"/>
      <c r="G213" s="1018"/>
      <c r="H213" s="1018"/>
      <c r="I213" s="66" t="s">
        <v>69</v>
      </c>
      <c r="J213" s="47">
        <f>'S Ciudad'!O13</f>
        <v>9.6299999999999997E-2</v>
      </c>
      <c r="K213" s="47">
        <f>'S Ciudad'!P13</f>
        <v>0.13850000000000001</v>
      </c>
      <c r="L213" s="47">
        <f>'S Ciudad'!Q13</f>
        <v>0.08</v>
      </c>
      <c r="M213" s="47">
        <f>'S Ciudad'!R13</f>
        <v>0.105</v>
      </c>
      <c r="N213" s="47">
        <f>'S Ciudad'!S13</f>
        <v>5.5E-2</v>
      </c>
      <c r="O213" s="47">
        <f>'S Ciudad'!T13</f>
        <v>9.2200000000000004E-2</v>
      </c>
      <c r="P213" s="58">
        <f t="shared" si="131"/>
        <v>0.56699999999999995</v>
      </c>
      <c r="Q213" s="1008"/>
      <c r="R213" s="1008"/>
      <c r="S213" s="1018"/>
      <c r="T213" s="1018"/>
      <c r="U213" s="1"/>
    </row>
    <row r="214" spans="1:21">
      <c r="A214" s="1018"/>
      <c r="B214" s="1018"/>
      <c r="C214" s="1008"/>
      <c r="D214" s="1008"/>
      <c r="E214" s="1008"/>
      <c r="F214" s="1008"/>
      <c r="G214" s="1008"/>
      <c r="H214" s="1008"/>
      <c r="I214" s="51" t="s">
        <v>10</v>
      </c>
      <c r="J214" s="52">
        <f t="shared" ref="J214:P214" si="132">IF(OR(J212=0,J213=0),0,J213/J212)</f>
        <v>1</v>
      </c>
      <c r="K214" s="52">
        <f t="shared" si="132"/>
        <v>1</v>
      </c>
      <c r="L214" s="52">
        <f t="shared" si="132"/>
        <v>1</v>
      </c>
      <c r="M214" s="52">
        <f t="shared" si="132"/>
        <v>1</v>
      </c>
      <c r="N214" s="52">
        <f t="shared" si="132"/>
        <v>1</v>
      </c>
      <c r="O214" s="52">
        <f t="shared" si="132"/>
        <v>1</v>
      </c>
      <c r="P214" s="52">
        <f t="shared" si="132"/>
        <v>1</v>
      </c>
      <c r="Q214" s="51"/>
      <c r="R214" s="51"/>
      <c r="S214" s="1018"/>
      <c r="T214" s="1018"/>
      <c r="U214" s="1"/>
    </row>
    <row r="215" spans="1:21">
      <c r="A215" s="1018"/>
      <c r="B215" s="1018"/>
      <c r="C215" s="1046">
        <v>65</v>
      </c>
      <c r="D215" s="1046" t="str">
        <f>'S Ciudad'!A36</f>
        <v>PQRD ATENDIDAS OPORTUNAMENTE</v>
      </c>
      <c r="E215" s="1046" t="str">
        <f>'S Ciudad'!D36</f>
        <v>Porcentaje</v>
      </c>
      <c r="F215" s="1046">
        <f>'S Ciudad'!E36</f>
        <v>100</v>
      </c>
      <c r="G215" s="1046" t="str">
        <f>'S Ciudad'!F36</f>
        <v>% de Seguimiento y control a las PQRD 2019 atendidas oportunamente</v>
      </c>
      <c r="H215" s="1046" t="str">
        <f>'S Ciudad'!G36</f>
        <v>EFICACIA</v>
      </c>
      <c r="I215" s="42" t="s">
        <v>68</v>
      </c>
      <c r="J215" s="43">
        <f>'S Ciudad'!O36</f>
        <v>0.16889999999999999</v>
      </c>
      <c r="K215" s="43">
        <f>'S Ciudad'!P36</f>
        <v>5.2499999999999998E-2</v>
      </c>
      <c r="L215" s="43">
        <f>'S Ciudad'!Q36</f>
        <v>5.0099999999999999E-2</v>
      </c>
      <c r="M215" s="43">
        <f>'S Ciudad'!R36</f>
        <v>0.22439999999999999</v>
      </c>
      <c r="N215" s="43">
        <f>'S Ciudad'!S36</f>
        <v>4.2599999999999999E-2</v>
      </c>
      <c r="O215" s="43">
        <f>'S Ciudad'!T36</f>
        <v>0.17499999999999999</v>
      </c>
      <c r="P215" s="57">
        <f t="shared" ref="P215:P216" si="133">SUM(J215:O215)</f>
        <v>0.71350000000000002</v>
      </c>
      <c r="Q215" s="1051">
        <f>'S Ciudad'!V36</f>
        <v>0.2</v>
      </c>
      <c r="R215" s="1052">
        <f>IF(OR(P216=0,Q215=0),0,(P216/P215*Q215))</f>
        <v>0.19988787666433072</v>
      </c>
      <c r="S215" s="1018"/>
      <c r="T215" s="1018"/>
      <c r="U215" s="1"/>
    </row>
    <row r="216" spans="1:21">
      <c r="A216" s="1018"/>
      <c r="B216" s="1018"/>
      <c r="C216" s="1018"/>
      <c r="D216" s="1018"/>
      <c r="E216" s="1018"/>
      <c r="F216" s="1018"/>
      <c r="G216" s="1018"/>
      <c r="H216" s="1018"/>
      <c r="I216" s="66" t="s">
        <v>69</v>
      </c>
      <c r="J216" s="47">
        <f>'S Ciudad'!O37</f>
        <v>0.16889999999999999</v>
      </c>
      <c r="K216" s="47">
        <f>'S Ciudad'!P37</f>
        <v>5.2499999999999998E-2</v>
      </c>
      <c r="L216" s="47">
        <f>'S Ciudad'!Q37</f>
        <v>5.0099999999999999E-2</v>
      </c>
      <c r="M216" s="47">
        <f>'S Ciudad'!R37</f>
        <v>0.224</v>
      </c>
      <c r="N216" s="47">
        <f>'S Ciudad'!S37</f>
        <v>4.2599999999999999E-2</v>
      </c>
      <c r="O216" s="47">
        <f>'S Ciudad'!T37</f>
        <v>0.17499999999999999</v>
      </c>
      <c r="P216" s="58">
        <f t="shared" si="133"/>
        <v>0.71309999999999985</v>
      </c>
      <c r="Q216" s="1008"/>
      <c r="R216" s="1008"/>
      <c r="S216" s="1018"/>
      <c r="T216" s="1018"/>
      <c r="U216" s="1"/>
    </row>
    <row r="217" spans="1:21">
      <c r="A217" s="1018"/>
      <c r="B217" s="1018"/>
      <c r="C217" s="1008"/>
      <c r="D217" s="1008"/>
      <c r="E217" s="1008"/>
      <c r="F217" s="1008"/>
      <c r="G217" s="1008"/>
      <c r="H217" s="1008"/>
      <c r="I217" s="51" t="s">
        <v>10</v>
      </c>
      <c r="J217" s="52">
        <f t="shared" ref="J217:P217" si="134">IF(OR(J215=0,J216=0),0,J216/J215)</f>
        <v>1</v>
      </c>
      <c r="K217" s="52">
        <f t="shared" si="134"/>
        <v>1</v>
      </c>
      <c r="L217" s="52">
        <f t="shared" si="134"/>
        <v>1</v>
      </c>
      <c r="M217" s="52">
        <f t="shared" si="134"/>
        <v>0.99821746880570417</v>
      </c>
      <c r="N217" s="52">
        <f t="shared" si="134"/>
        <v>1</v>
      </c>
      <c r="O217" s="52">
        <f t="shared" si="134"/>
        <v>1</v>
      </c>
      <c r="P217" s="52">
        <f t="shared" si="134"/>
        <v>0.99943938332165361</v>
      </c>
      <c r="Q217" s="51"/>
      <c r="R217" s="51"/>
      <c r="S217" s="1018"/>
      <c r="T217" s="1018"/>
      <c r="U217" s="1"/>
    </row>
    <row r="218" spans="1:21">
      <c r="A218" s="1018"/>
      <c r="B218" s="1018"/>
      <c r="C218" s="1046">
        <v>66</v>
      </c>
      <c r="D218" s="1046" t="str">
        <f>'S Ciudad'!A46</f>
        <v>Caracterización de los grupos de valor y/o grupos de interés</v>
      </c>
      <c r="E218" s="1046" t="str">
        <f>'S Ciudad'!D46</f>
        <v>Porcentaje</v>
      </c>
      <c r="F218" s="1046">
        <f>'S Ciudad'!E46</f>
        <v>100</v>
      </c>
      <c r="G218" s="1046" t="str">
        <f>'S Ciudad'!F46</f>
        <v>Documento de caracterización de grupos de valor elaborado</v>
      </c>
      <c r="H218" s="1046" t="str">
        <f>'S Ciudad'!G46</f>
        <v>EFICACIA</v>
      </c>
      <c r="I218" s="42" t="s">
        <v>68</v>
      </c>
      <c r="J218" s="43">
        <f>'S Ciudad'!O46</f>
        <v>0</v>
      </c>
      <c r="K218" s="43">
        <f>'S Ciudad'!P46</f>
        <v>0.35</v>
      </c>
      <c r="L218" s="43">
        <f>'S Ciudad'!Q46</f>
        <v>0</v>
      </c>
      <c r="M218" s="43">
        <f>'S Ciudad'!R46</f>
        <v>0</v>
      </c>
      <c r="N218" s="43">
        <f>'S Ciudad'!S46</f>
        <v>0.55000000000000004</v>
      </c>
      <c r="O218" s="43">
        <f>'S Ciudad'!T46</f>
        <v>0.1</v>
      </c>
      <c r="P218" s="57">
        <f t="shared" ref="P218:P219" si="135">SUM(J218:O218)</f>
        <v>1</v>
      </c>
      <c r="Q218" s="1051">
        <f>'S Ciudad'!V46</f>
        <v>0.25</v>
      </c>
      <c r="R218" s="1052">
        <f>IF(OR(P219=0,Q218=0),0,(P219/P218*Q218))</f>
        <v>0.25</v>
      </c>
      <c r="S218" s="1018"/>
      <c r="T218" s="1018"/>
      <c r="U218" s="1"/>
    </row>
    <row r="219" spans="1:21">
      <c r="A219" s="1018"/>
      <c r="B219" s="1018"/>
      <c r="C219" s="1018"/>
      <c r="D219" s="1018"/>
      <c r="E219" s="1018"/>
      <c r="F219" s="1018"/>
      <c r="G219" s="1018"/>
      <c r="H219" s="1018"/>
      <c r="I219" s="66" t="s">
        <v>69</v>
      </c>
      <c r="J219" s="47">
        <f>'S Ciudad'!O47</f>
        <v>0</v>
      </c>
      <c r="K219" s="47">
        <f>'S Ciudad'!P47</f>
        <v>0.35</v>
      </c>
      <c r="L219" s="47">
        <f>'S Ciudad'!Q47</f>
        <v>0</v>
      </c>
      <c r="M219" s="47">
        <f>'S Ciudad'!R47</f>
        <v>0</v>
      </c>
      <c r="N219" s="47">
        <f>'S Ciudad'!S47</f>
        <v>0.55000000000000004</v>
      </c>
      <c r="O219" s="47">
        <f>'S Ciudad'!T47</f>
        <v>0.1</v>
      </c>
      <c r="P219" s="58">
        <f t="shared" si="135"/>
        <v>1</v>
      </c>
      <c r="Q219" s="1008"/>
      <c r="R219" s="1008"/>
      <c r="S219" s="1018"/>
      <c r="T219" s="1018"/>
      <c r="U219" s="1"/>
    </row>
    <row r="220" spans="1:21">
      <c r="A220" s="1018"/>
      <c r="B220" s="1018"/>
      <c r="C220" s="1008"/>
      <c r="D220" s="1008"/>
      <c r="E220" s="1008"/>
      <c r="F220" s="1008"/>
      <c r="G220" s="1008"/>
      <c r="H220" s="1008"/>
      <c r="I220" s="51" t="s">
        <v>10</v>
      </c>
      <c r="J220" s="52">
        <f t="shared" ref="J220:P220" si="136">IF(OR(J218=0,J219=0),0,J219/J218)</f>
        <v>0</v>
      </c>
      <c r="K220" s="52">
        <f t="shared" si="136"/>
        <v>1</v>
      </c>
      <c r="L220" s="52">
        <f t="shared" si="136"/>
        <v>0</v>
      </c>
      <c r="M220" s="52">
        <f t="shared" si="136"/>
        <v>0</v>
      </c>
      <c r="N220" s="52">
        <f t="shared" si="136"/>
        <v>1</v>
      </c>
      <c r="O220" s="52">
        <f t="shared" si="136"/>
        <v>1</v>
      </c>
      <c r="P220" s="52">
        <f t="shared" si="136"/>
        <v>1</v>
      </c>
      <c r="Q220" s="51"/>
      <c r="R220" s="51"/>
      <c r="S220" s="1018"/>
      <c r="T220" s="1018"/>
      <c r="U220" s="1"/>
    </row>
    <row r="221" spans="1:21">
      <c r="A221" s="1018"/>
      <c r="B221" s="1018"/>
      <c r="C221" s="1046">
        <v>67</v>
      </c>
      <c r="D221" s="1046" t="str">
        <f>'S Ciudad'!A56</f>
        <v xml:space="preserve"> Plan de participación ciudadana </v>
      </c>
      <c r="E221" s="1046" t="str">
        <f>'S Ciudad'!D56</f>
        <v>Porcentaje</v>
      </c>
      <c r="F221" s="1046">
        <f>'S Ciudad'!E56</f>
        <v>100</v>
      </c>
      <c r="G221" s="1046" t="str">
        <f>'S Ciudad'!F56</f>
        <v>% de avance del Plan de partiipación ciudadana Formulado</v>
      </c>
      <c r="H221" s="1046">
        <f>'S Ciudad'!G56</f>
        <v>0</v>
      </c>
      <c r="I221" s="42" t="s">
        <v>68</v>
      </c>
      <c r="J221" s="43">
        <f>'S Ciudad'!O56</f>
        <v>0</v>
      </c>
      <c r="K221" s="43">
        <f>'S Ciudad'!P56</f>
        <v>0.3</v>
      </c>
      <c r="L221" s="43">
        <f>'S Ciudad'!Q56</f>
        <v>0</v>
      </c>
      <c r="M221" s="43">
        <f>'S Ciudad'!R56</f>
        <v>0</v>
      </c>
      <c r="N221" s="43">
        <f>'S Ciudad'!S56</f>
        <v>0.5</v>
      </c>
      <c r="O221" s="43">
        <f>'S Ciudad'!T56</f>
        <v>0.2</v>
      </c>
      <c r="P221" s="57">
        <f t="shared" ref="P221:P222" si="137">SUM(J221:O221)</f>
        <v>1</v>
      </c>
      <c r="Q221" s="1051">
        <f>'S Ciudad'!V56</f>
        <v>0.2</v>
      </c>
      <c r="R221" s="1052">
        <f>IF(OR(P222=0,Q221=0),0,(P222/P221*Q221))</f>
        <v>0.2</v>
      </c>
      <c r="S221" s="1018"/>
      <c r="T221" s="1018"/>
      <c r="U221" s="1"/>
    </row>
    <row r="222" spans="1:21">
      <c r="A222" s="1018"/>
      <c r="B222" s="1018"/>
      <c r="C222" s="1018"/>
      <c r="D222" s="1018"/>
      <c r="E222" s="1018"/>
      <c r="F222" s="1018"/>
      <c r="G222" s="1018"/>
      <c r="H222" s="1018"/>
      <c r="I222" s="66" t="s">
        <v>69</v>
      </c>
      <c r="J222" s="47">
        <f>'S Ciudad'!O57</f>
        <v>0</v>
      </c>
      <c r="K222" s="47">
        <f>'S Ciudad'!P57</f>
        <v>0.3</v>
      </c>
      <c r="L222" s="47">
        <f>'S Ciudad'!Q57</f>
        <v>0</v>
      </c>
      <c r="M222" s="47">
        <f>'S Ciudad'!R57</f>
        <v>0</v>
      </c>
      <c r="N222" s="47">
        <f>'S Ciudad'!S57</f>
        <v>0.5</v>
      </c>
      <c r="O222" s="47">
        <f>'S Ciudad'!T57</f>
        <v>0.2</v>
      </c>
      <c r="P222" s="58">
        <f t="shared" si="137"/>
        <v>1</v>
      </c>
      <c r="Q222" s="1008"/>
      <c r="R222" s="1008"/>
      <c r="S222" s="1018"/>
      <c r="T222" s="1018"/>
      <c r="U222" s="1"/>
    </row>
    <row r="223" spans="1:21">
      <c r="A223" s="1008"/>
      <c r="B223" s="1008"/>
      <c r="C223" s="1008"/>
      <c r="D223" s="1008"/>
      <c r="E223" s="1008"/>
      <c r="F223" s="1008"/>
      <c r="G223" s="1008"/>
      <c r="H223" s="1008"/>
      <c r="I223" s="51" t="s">
        <v>10</v>
      </c>
      <c r="J223" s="52">
        <f t="shared" ref="J223:P223" si="138">IF(OR(J221=0,J222=0),0,J222/J221)</f>
        <v>0</v>
      </c>
      <c r="K223" s="52">
        <f t="shared" si="138"/>
        <v>1</v>
      </c>
      <c r="L223" s="52">
        <f t="shared" si="138"/>
        <v>0</v>
      </c>
      <c r="M223" s="52">
        <f t="shared" si="138"/>
        <v>0</v>
      </c>
      <c r="N223" s="52">
        <f t="shared" si="138"/>
        <v>1</v>
      </c>
      <c r="O223" s="52">
        <f t="shared" si="138"/>
        <v>1</v>
      </c>
      <c r="P223" s="52">
        <f t="shared" si="138"/>
        <v>1</v>
      </c>
      <c r="Q223" s="51"/>
      <c r="R223" s="51"/>
      <c r="S223" s="1008"/>
      <c r="T223" s="1008"/>
      <c r="U223" s="1"/>
    </row>
    <row r="224" spans="1:21" ht="33.75">
      <c r="A224" s="35" t="s">
        <v>1</v>
      </c>
      <c r="B224" s="36" t="s">
        <v>52</v>
      </c>
      <c r="C224" s="35"/>
      <c r="D224" s="35" t="s">
        <v>2</v>
      </c>
      <c r="E224" s="35" t="s">
        <v>3</v>
      </c>
      <c r="F224" s="35" t="s">
        <v>4</v>
      </c>
      <c r="G224" s="35" t="s">
        <v>5</v>
      </c>
      <c r="H224" s="37" t="s">
        <v>6</v>
      </c>
      <c r="I224" s="35" t="s">
        <v>53</v>
      </c>
      <c r="J224" s="35" t="s">
        <v>60</v>
      </c>
      <c r="K224" s="35" t="s">
        <v>61</v>
      </c>
      <c r="L224" s="35" t="s">
        <v>62</v>
      </c>
      <c r="M224" s="35" t="s">
        <v>63</v>
      </c>
      <c r="N224" s="35" t="s">
        <v>64</v>
      </c>
      <c r="O224" s="35" t="s">
        <v>65</v>
      </c>
      <c r="P224" s="35" t="s">
        <v>66</v>
      </c>
      <c r="Q224" s="38" t="s">
        <v>52</v>
      </c>
      <c r="R224" s="39" t="s">
        <v>44</v>
      </c>
      <c r="S224" s="40" t="s">
        <v>45</v>
      </c>
      <c r="T224" s="41" t="s">
        <v>67</v>
      </c>
      <c r="U224" s="1"/>
    </row>
    <row r="225" spans="1:21" ht="24" customHeight="1">
      <c r="A225" s="1062" t="str">
        <f>'G Conoc'!D4</f>
        <v>GESTIÓN DEL CONOCIMIENTO, INVESTIGACIÓN E INNOVACIÓN</v>
      </c>
      <c r="B225" s="1063">
        <f>'G Conoc'!W4</f>
        <v>6.2100000000000002E-2</v>
      </c>
      <c r="C225" s="1046">
        <v>68</v>
      </c>
      <c r="D225" s="1046" t="str">
        <f>'G Conoc'!A12</f>
        <v>Investigaciones para el uso y aplicación de las tecnologías geopespaciales</v>
      </c>
      <c r="E225" s="1046" t="str">
        <f>'G Conoc'!D12</f>
        <v>NÚMERO</v>
      </c>
      <c r="F225" s="1046">
        <f>'G Conoc'!E12</f>
        <v>4</v>
      </c>
      <c r="G225" s="1046" t="str">
        <f>'G Conoc'!F12</f>
        <v>Investigaciones para el uso y aplicación de las tecnologías geopespaciales desarrolladas</v>
      </c>
      <c r="H225" s="1046" t="str">
        <f>'G Conoc'!G12</f>
        <v>Eficacia</v>
      </c>
      <c r="I225" s="42" t="s">
        <v>68</v>
      </c>
      <c r="J225" s="59">
        <f>'G Conoc'!O12</f>
        <v>0</v>
      </c>
      <c r="K225" s="59">
        <f>'G Conoc'!P12</f>
        <v>0</v>
      </c>
      <c r="L225" s="59">
        <f>'G Conoc'!Q12</f>
        <v>0</v>
      </c>
      <c r="M225" s="59">
        <f>'G Conoc'!R12</f>
        <v>2</v>
      </c>
      <c r="N225" s="59">
        <f>'G Conoc'!S12</f>
        <v>0</v>
      </c>
      <c r="O225" s="59">
        <f>'G Conoc'!T12</f>
        <v>2</v>
      </c>
      <c r="P225" s="60">
        <f t="shared" ref="P225:P226" si="139">SUM(J225:O225)</f>
        <v>4</v>
      </c>
      <c r="Q225" s="1051">
        <f>'G Conoc'!V12</f>
        <v>0.25</v>
      </c>
      <c r="R225" s="1052">
        <f>IF(OR(P226=0,Q225=0),0,(P226/P225*Q225))</f>
        <v>0.25</v>
      </c>
      <c r="S225" s="1054">
        <f>SUM(R225:R239)</f>
        <v>0.88888888888888895</v>
      </c>
      <c r="T225" s="1055">
        <f>S225*B225</f>
        <v>5.5200000000000006E-2</v>
      </c>
      <c r="U225" s="1"/>
    </row>
    <row r="226" spans="1:21" ht="24" customHeight="1">
      <c r="A226" s="1018"/>
      <c r="B226" s="1018"/>
      <c r="C226" s="1018"/>
      <c r="D226" s="1018"/>
      <c r="E226" s="1018"/>
      <c r="F226" s="1018"/>
      <c r="G226" s="1018"/>
      <c r="H226" s="1018"/>
      <c r="I226" s="66" t="s">
        <v>69</v>
      </c>
      <c r="J226" s="61">
        <f>'G Conoc'!O13</f>
        <v>0</v>
      </c>
      <c r="K226" s="61">
        <f>'G Conoc'!P13</f>
        <v>0</v>
      </c>
      <c r="L226" s="61">
        <f>'G Conoc'!Q13</f>
        <v>0</v>
      </c>
      <c r="M226" s="61">
        <f>'G Conoc'!R13</f>
        <v>2</v>
      </c>
      <c r="N226" s="61">
        <f>'G Conoc'!S13</f>
        <v>0</v>
      </c>
      <c r="O226" s="61">
        <f>'G Conoc'!T13</f>
        <v>2</v>
      </c>
      <c r="P226" s="62">
        <f t="shared" si="139"/>
        <v>4</v>
      </c>
      <c r="Q226" s="1008"/>
      <c r="R226" s="1008"/>
      <c r="S226" s="1018"/>
      <c r="T226" s="1018"/>
      <c r="U226" s="1"/>
    </row>
    <row r="227" spans="1:21" ht="15.75" customHeight="1">
      <c r="A227" s="1018"/>
      <c r="B227" s="1018"/>
      <c r="C227" s="1008"/>
      <c r="D227" s="1008"/>
      <c r="E227" s="1008"/>
      <c r="F227" s="1008"/>
      <c r="G227" s="1008"/>
      <c r="H227" s="1008"/>
      <c r="I227" s="51" t="s">
        <v>10</v>
      </c>
      <c r="J227" s="52">
        <f t="shared" ref="J227:P227" si="140">IF(OR(J225=0,J226=0),0,J226/J225)</f>
        <v>0</v>
      </c>
      <c r="K227" s="52">
        <f t="shared" si="140"/>
        <v>0</v>
      </c>
      <c r="L227" s="52">
        <f t="shared" si="140"/>
        <v>0</v>
      </c>
      <c r="M227" s="52">
        <f t="shared" si="140"/>
        <v>1</v>
      </c>
      <c r="N227" s="52">
        <f t="shared" si="140"/>
        <v>0</v>
      </c>
      <c r="O227" s="52">
        <f t="shared" si="140"/>
        <v>1</v>
      </c>
      <c r="P227" s="52">
        <f t="shared" si="140"/>
        <v>1</v>
      </c>
      <c r="Q227" s="51"/>
      <c r="R227" s="51"/>
      <c r="S227" s="1018"/>
      <c r="T227" s="1018"/>
      <c r="U227" s="1"/>
    </row>
    <row r="228" spans="1:21" ht="15.75" customHeight="1">
      <c r="A228" s="1018"/>
      <c r="B228" s="1018"/>
      <c r="C228" s="1046">
        <v>69</v>
      </c>
      <c r="D228" s="1067" t="str">
        <f>'G Conoc'!A30</f>
        <v>Eventos de difusión de información técnico cientifica</v>
      </c>
      <c r="E228" s="1046" t="str">
        <f>'G Conoc'!D30</f>
        <v>NÚMERO</v>
      </c>
      <c r="F228" s="1046">
        <f>'G Conoc'!E30</f>
        <v>4</v>
      </c>
      <c r="G228" s="1046" t="str">
        <f>'G Conoc'!F30</f>
        <v>Eventos de difusión de información técnico cientifica realizados</v>
      </c>
      <c r="H228" s="1046" t="str">
        <f>'G Conoc'!G30</f>
        <v>Eficacia</v>
      </c>
      <c r="I228" s="42" t="s">
        <v>68</v>
      </c>
      <c r="J228" s="59">
        <f>'G Conoc'!O30</f>
        <v>0</v>
      </c>
      <c r="K228" s="59">
        <f>'G Conoc'!P30</f>
        <v>1</v>
      </c>
      <c r="L228" s="59">
        <f>'G Conoc'!Q30</f>
        <v>1</v>
      </c>
      <c r="M228" s="59">
        <f>'G Conoc'!R30</f>
        <v>1</v>
      </c>
      <c r="N228" s="59">
        <f>'G Conoc'!S30</f>
        <v>1</v>
      </c>
      <c r="O228" s="59">
        <f>'G Conoc'!T30</f>
        <v>0</v>
      </c>
      <c r="P228" s="60">
        <f t="shared" ref="P228:P229" si="141">SUM(J228:O228)</f>
        <v>4</v>
      </c>
      <c r="Q228" s="1051">
        <f>'G Conoc'!V30</f>
        <v>0.25</v>
      </c>
      <c r="R228" s="1052">
        <f>IF(OR(P229=0,Q228=0),0,(P229/P228*Q228))</f>
        <v>0.25</v>
      </c>
      <c r="S228" s="1018"/>
      <c r="T228" s="1018"/>
      <c r="U228" s="1"/>
    </row>
    <row r="229" spans="1:21" ht="15.75" customHeight="1">
      <c r="A229" s="1018"/>
      <c r="B229" s="1018"/>
      <c r="C229" s="1018"/>
      <c r="D229" s="1018"/>
      <c r="E229" s="1018"/>
      <c r="F229" s="1018"/>
      <c r="G229" s="1018"/>
      <c r="H229" s="1018"/>
      <c r="I229" s="66" t="s">
        <v>69</v>
      </c>
      <c r="J229" s="61">
        <f>'G Conoc'!O31</f>
        <v>0</v>
      </c>
      <c r="K229" s="61">
        <f>'G Conoc'!P31</f>
        <v>1</v>
      </c>
      <c r="L229" s="61">
        <f>'G Conoc'!Q31</f>
        <v>1</v>
      </c>
      <c r="M229" s="61">
        <f>'G Conoc'!R31</f>
        <v>1</v>
      </c>
      <c r="N229" s="61">
        <f>'G Conoc'!S31</f>
        <v>1</v>
      </c>
      <c r="O229" s="61">
        <f>'G Conoc'!T31</f>
        <v>0</v>
      </c>
      <c r="P229" s="62">
        <f t="shared" si="141"/>
        <v>4</v>
      </c>
      <c r="Q229" s="1008"/>
      <c r="R229" s="1008"/>
      <c r="S229" s="1018"/>
      <c r="T229" s="1018"/>
      <c r="U229" s="1"/>
    </row>
    <row r="230" spans="1:21" ht="15.75" customHeight="1">
      <c r="A230" s="1018"/>
      <c r="B230" s="1018"/>
      <c r="C230" s="1008"/>
      <c r="D230" s="1008"/>
      <c r="E230" s="1008"/>
      <c r="F230" s="1008"/>
      <c r="G230" s="1008"/>
      <c r="H230" s="1008"/>
      <c r="I230" s="51" t="s">
        <v>10</v>
      </c>
      <c r="J230" s="52">
        <f t="shared" ref="J230:P230" si="142">IF(OR(J228=0,J229=0),0,J229/J228)</f>
        <v>0</v>
      </c>
      <c r="K230" s="52">
        <f t="shared" si="142"/>
        <v>1</v>
      </c>
      <c r="L230" s="52">
        <f t="shared" si="142"/>
        <v>1</v>
      </c>
      <c r="M230" s="52">
        <f t="shared" si="142"/>
        <v>1</v>
      </c>
      <c r="N230" s="52">
        <f t="shared" si="142"/>
        <v>1</v>
      </c>
      <c r="O230" s="52">
        <f t="shared" si="142"/>
        <v>0</v>
      </c>
      <c r="P230" s="52">
        <f t="shared" si="142"/>
        <v>1</v>
      </c>
      <c r="Q230" s="51"/>
      <c r="R230" s="51"/>
      <c r="S230" s="1018"/>
      <c r="T230" s="1018"/>
      <c r="U230" s="1"/>
    </row>
    <row r="231" spans="1:21" ht="18.75" customHeight="1">
      <c r="A231" s="1018"/>
      <c r="B231" s="1018"/>
      <c r="C231" s="1046">
        <v>70</v>
      </c>
      <c r="D231" s="1048" t="str">
        <f>'G Conoc'!A46</f>
        <v>Servicio de transferencia de conocimiento presencial y virtual en las diferentes temáticas misionales</v>
      </c>
      <c r="E231" s="1046" t="str">
        <f>'G Conoc'!D46</f>
        <v>NÚMERO</v>
      </c>
      <c r="F231" s="1046">
        <f>'G Conoc'!E46</f>
        <v>10</v>
      </c>
      <c r="G231" s="1046" t="str">
        <f>'G Conoc'!F46</f>
        <v>Cursos en temas agrológicos, cartográficos, geodésicos, geográficos y tecnologías geoespaciales realizados</v>
      </c>
      <c r="H231" s="1046" t="str">
        <f>'G Conoc'!G46</f>
        <v>Eficacia</v>
      </c>
      <c r="I231" s="42" t="s">
        <v>68</v>
      </c>
      <c r="J231" s="59">
        <f>'G Conoc'!O46</f>
        <v>0</v>
      </c>
      <c r="K231" s="59">
        <f>'G Conoc'!P46</f>
        <v>2</v>
      </c>
      <c r="L231" s="59">
        <f>'G Conoc'!Q46</f>
        <v>1</v>
      </c>
      <c r="M231" s="59">
        <f>'G Conoc'!R46</f>
        <v>2</v>
      </c>
      <c r="N231" s="59">
        <f>'G Conoc'!S46</f>
        <v>3</v>
      </c>
      <c r="O231" s="59">
        <f>'G Conoc'!T46</f>
        <v>0</v>
      </c>
      <c r="P231" s="60">
        <f t="shared" ref="P231:P232" si="143">SUM(J231:O231)</f>
        <v>8</v>
      </c>
      <c r="Q231" s="1051">
        <f>'G Conoc'!V46</f>
        <v>0.15</v>
      </c>
      <c r="R231" s="1052">
        <f>IF(OR(P232=0,Q231=0),0,(P232/P231*Q231))</f>
        <v>0.15</v>
      </c>
      <c r="S231" s="1018"/>
      <c r="T231" s="1018"/>
      <c r="U231" s="1"/>
    </row>
    <row r="232" spans="1:21" ht="18.75" customHeight="1">
      <c r="A232" s="1018"/>
      <c r="B232" s="1018"/>
      <c r="C232" s="1018"/>
      <c r="D232" s="1018"/>
      <c r="E232" s="1018"/>
      <c r="F232" s="1018"/>
      <c r="G232" s="1018"/>
      <c r="H232" s="1018"/>
      <c r="I232" s="66" t="s">
        <v>69</v>
      </c>
      <c r="J232" s="61">
        <f>'G Conoc'!O47</f>
        <v>0</v>
      </c>
      <c r="K232" s="61">
        <f>'G Conoc'!P47</f>
        <v>2</v>
      </c>
      <c r="L232" s="61">
        <f>'G Conoc'!Q47</f>
        <v>1</v>
      </c>
      <c r="M232" s="61">
        <f>'G Conoc'!R47</f>
        <v>2</v>
      </c>
      <c r="N232" s="61">
        <f>'G Conoc'!S47</f>
        <v>3</v>
      </c>
      <c r="O232" s="61">
        <f>'G Conoc'!T47</f>
        <v>0</v>
      </c>
      <c r="P232" s="62">
        <f t="shared" si="143"/>
        <v>8</v>
      </c>
      <c r="Q232" s="1008"/>
      <c r="R232" s="1008"/>
      <c r="S232" s="1018"/>
      <c r="T232" s="1018"/>
      <c r="U232" s="1"/>
    </row>
    <row r="233" spans="1:21" ht="15.75" customHeight="1">
      <c r="A233" s="1018"/>
      <c r="B233" s="1018"/>
      <c r="C233" s="1008"/>
      <c r="D233" s="1018"/>
      <c r="E233" s="1008"/>
      <c r="F233" s="1008"/>
      <c r="G233" s="1008"/>
      <c r="H233" s="1008"/>
      <c r="I233" s="51" t="s">
        <v>10</v>
      </c>
      <c r="J233" s="52">
        <f t="shared" ref="J233:P233" si="144">IF(OR(J231=0,J232=0),0,J232/J231)</f>
        <v>0</v>
      </c>
      <c r="K233" s="52">
        <f t="shared" si="144"/>
        <v>1</v>
      </c>
      <c r="L233" s="52">
        <f t="shared" si="144"/>
        <v>1</v>
      </c>
      <c r="M233" s="52">
        <f t="shared" si="144"/>
        <v>1</v>
      </c>
      <c r="N233" s="52">
        <f t="shared" si="144"/>
        <v>1</v>
      </c>
      <c r="O233" s="52">
        <f t="shared" si="144"/>
        <v>0</v>
      </c>
      <c r="P233" s="52">
        <f t="shared" si="144"/>
        <v>1</v>
      </c>
      <c r="Q233" s="51"/>
      <c r="R233" s="51"/>
      <c r="S233" s="1018"/>
      <c r="T233" s="1018"/>
      <c r="U233" s="1"/>
    </row>
    <row r="234" spans="1:21" ht="15.75" customHeight="1">
      <c r="A234" s="1018"/>
      <c r="B234" s="1018"/>
      <c r="C234" s="1046">
        <v>71</v>
      </c>
      <c r="D234" s="1018"/>
      <c r="E234" s="1046" t="str">
        <f>'G Conoc'!D48</f>
        <v>NÚMERO</v>
      </c>
      <c r="F234" s="1046">
        <f>'G Conoc'!E48</f>
        <v>3</v>
      </c>
      <c r="G234" s="1046" t="str">
        <f>'G Conoc'!F48</f>
        <v>Cursos en temas catastrales realizados</v>
      </c>
      <c r="H234" s="1046" t="str">
        <f>'G Conoc'!G48</f>
        <v>Eficacia</v>
      </c>
      <c r="I234" s="42" t="s">
        <v>68</v>
      </c>
      <c r="J234" s="59">
        <f>'G Conoc'!O48</f>
        <v>0</v>
      </c>
      <c r="K234" s="59">
        <f>'G Conoc'!P48</f>
        <v>0</v>
      </c>
      <c r="L234" s="59">
        <f>'G Conoc'!Q48</f>
        <v>1</v>
      </c>
      <c r="M234" s="59">
        <f>'G Conoc'!R48</f>
        <v>0</v>
      </c>
      <c r="N234" s="59">
        <f>'G Conoc'!S48</f>
        <v>1</v>
      </c>
      <c r="O234" s="59">
        <f>'G Conoc'!T48</f>
        <v>0</v>
      </c>
      <c r="P234" s="60">
        <f t="shared" ref="P234:P235" si="145">SUM(J234:O234)</f>
        <v>2</v>
      </c>
      <c r="Q234" s="1051">
        <f>'G Conoc'!V48</f>
        <v>0.15</v>
      </c>
      <c r="R234" s="1052">
        <f>IF(OR(P235=0,Q234=0),0,(P235/P234*Q234))</f>
        <v>0.15</v>
      </c>
      <c r="S234" s="1018"/>
      <c r="T234" s="1018"/>
      <c r="U234" s="1"/>
    </row>
    <row r="235" spans="1:21" ht="15.75" customHeight="1">
      <c r="A235" s="1018"/>
      <c r="B235" s="1018"/>
      <c r="C235" s="1018"/>
      <c r="D235" s="1018"/>
      <c r="E235" s="1018"/>
      <c r="F235" s="1018"/>
      <c r="G235" s="1018"/>
      <c r="H235" s="1018"/>
      <c r="I235" s="66" t="s">
        <v>69</v>
      </c>
      <c r="J235" s="61">
        <f>'G Conoc'!O49</f>
        <v>0</v>
      </c>
      <c r="K235" s="61">
        <f>'G Conoc'!P49</f>
        <v>0</v>
      </c>
      <c r="L235" s="61">
        <f>'G Conoc'!Q49</f>
        <v>1</v>
      </c>
      <c r="M235" s="61">
        <f>'G Conoc'!R49</f>
        <v>1</v>
      </c>
      <c r="N235" s="61">
        <f>'G Conoc'!S49</f>
        <v>0</v>
      </c>
      <c r="O235" s="61">
        <f>'G Conoc'!T49</f>
        <v>0</v>
      </c>
      <c r="P235" s="62">
        <f t="shared" si="145"/>
        <v>2</v>
      </c>
      <c r="Q235" s="1008"/>
      <c r="R235" s="1008"/>
      <c r="S235" s="1018"/>
      <c r="T235" s="1018"/>
      <c r="U235" s="1"/>
    </row>
    <row r="236" spans="1:21" ht="15.75" customHeight="1">
      <c r="A236" s="1018"/>
      <c r="B236" s="1018"/>
      <c r="C236" s="1008"/>
      <c r="D236" s="1008"/>
      <c r="E236" s="1008"/>
      <c r="F236" s="1008"/>
      <c r="G236" s="1008"/>
      <c r="H236" s="1008"/>
      <c r="I236" s="51" t="s">
        <v>10</v>
      </c>
      <c r="J236" s="52">
        <f t="shared" ref="J236:P236" si="146">IF(OR(J234=0,J235=0),0,J235/J234)</f>
        <v>0</v>
      </c>
      <c r="K236" s="52">
        <f t="shared" si="146"/>
        <v>0</v>
      </c>
      <c r="L236" s="52">
        <f t="shared" si="146"/>
        <v>1</v>
      </c>
      <c r="M236" s="52">
        <f t="shared" si="146"/>
        <v>0</v>
      </c>
      <c r="N236" s="52">
        <f t="shared" si="146"/>
        <v>0</v>
      </c>
      <c r="O236" s="52">
        <f t="shared" si="146"/>
        <v>0</v>
      </c>
      <c r="P236" s="52">
        <f t="shared" si="146"/>
        <v>1</v>
      </c>
      <c r="Q236" s="51"/>
      <c r="R236" s="51"/>
      <c r="S236" s="1018"/>
      <c r="T236" s="1018"/>
      <c r="U236" s="1"/>
    </row>
    <row r="237" spans="1:21" ht="15.75" customHeight="1">
      <c r="A237" s="1018"/>
      <c r="B237" s="1018"/>
      <c r="C237" s="1046">
        <v>72</v>
      </c>
      <c r="D237" s="1046" t="str">
        <f>'G Conoc'!A62</f>
        <v>Servicios de asistencia técnica para la gestión de los recursos geográficos</v>
      </c>
      <c r="E237" s="1046" t="str">
        <f>'G Conoc'!D62</f>
        <v>NÚMERO</v>
      </c>
      <c r="F237" s="1046">
        <f>'G Conoc'!E62</f>
        <v>20</v>
      </c>
      <c r="G237" s="1046" t="str">
        <f>'G Conoc'!F62</f>
        <v>Entidades Atendidas</v>
      </c>
      <c r="H237" s="1046" t="str">
        <f>'G Conoc'!G62</f>
        <v>EFICACIA</v>
      </c>
      <c r="I237" s="42" t="s">
        <v>68</v>
      </c>
      <c r="J237" s="59">
        <f>'G Conoc'!O62</f>
        <v>2</v>
      </c>
      <c r="K237" s="59">
        <f>'G Conoc'!P62</f>
        <v>3</v>
      </c>
      <c r="L237" s="59">
        <f>'G Conoc'!Q62</f>
        <v>3</v>
      </c>
      <c r="M237" s="59">
        <f>'G Conoc'!R62</f>
        <v>3</v>
      </c>
      <c r="N237" s="59">
        <f>'G Conoc'!S62</f>
        <v>3</v>
      </c>
      <c r="O237" s="59">
        <f>'G Conoc'!T62</f>
        <v>4</v>
      </c>
      <c r="P237" s="60">
        <f t="shared" ref="P237:P238" si="147">SUM(J237:O237)</f>
        <v>18</v>
      </c>
      <c r="Q237" s="1051">
        <f>'G Conoc'!V62</f>
        <v>0.2</v>
      </c>
      <c r="R237" s="1052">
        <f>IF(OR(P238=0,Q237=0),0,(P238/P237*Q237))</f>
        <v>8.8888888888888892E-2</v>
      </c>
      <c r="S237" s="1018"/>
      <c r="T237" s="1018"/>
      <c r="U237" s="1"/>
    </row>
    <row r="238" spans="1:21" ht="15.75" customHeight="1">
      <c r="A238" s="1018"/>
      <c r="B238" s="1018"/>
      <c r="C238" s="1018"/>
      <c r="D238" s="1018"/>
      <c r="E238" s="1018"/>
      <c r="F238" s="1018"/>
      <c r="G238" s="1018"/>
      <c r="H238" s="1018"/>
      <c r="I238" s="66" t="s">
        <v>69</v>
      </c>
      <c r="J238" s="61">
        <f>'G Conoc'!O63</f>
        <v>3</v>
      </c>
      <c r="K238" s="61">
        <f>'G Conoc'!P63</f>
        <v>2</v>
      </c>
      <c r="L238" s="61">
        <f>'G Conoc'!Q63</f>
        <v>2</v>
      </c>
      <c r="M238" s="61">
        <f>'G Conoc'!R63</f>
        <v>0</v>
      </c>
      <c r="N238" s="61">
        <f>'G Conoc'!S63</f>
        <v>1</v>
      </c>
      <c r="O238" s="61">
        <f>'G Conoc'!T63</f>
        <v>0</v>
      </c>
      <c r="P238" s="62">
        <f t="shared" si="147"/>
        <v>8</v>
      </c>
      <c r="Q238" s="1008"/>
      <c r="R238" s="1008"/>
      <c r="S238" s="1018"/>
      <c r="T238" s="1018"/>
      <c r="U238" s="1"/>
    </row>
    <row r="239" spans="1:21" ht="15.75" customHeight="1">
      <c r="A239" s="1008"/>
      <c r="B239" s="1008"/>
      <c r="C239" s="1008"/>
      <c r="D239" s="1008"/>
      <c r="E239" s="1008"/>
      <c r="F239" s="1008"/>
      <c r="G239" s="1008"/>
      <c r="H239" s="1008"/>
      <c r="I239" s="51" t="s">
        <v>10</v>
      </c>
      <c r="J239" s="52">
        <f t="shared" ref="J239:P239" si="148">IF(OR(J237=0,J238=0),0,J238/J237)</f>
        <v>1.5</v>
      </c>
      <c r="K239" s="52">
        <f t="shared" si="148"/>
        <v>0.66666666666666663</v>
      </c>
      <c r="L239" s="52">
        <f t="shared" si="148"/>
        <v>0.66666666666666663</v>
      </c>
      <c r="M239" s="52">
        <f t="shared" si="148"/>
        <v>0</v>
      </c>
      <c r="N239" s="52">
        <f t="shared" si="148"/>
        <v>0.33333333333333331</v>
      </c>
      <c r="O239" s="52">
        <f t="shared" si="148"/>
        <v>0</v>
      </c>
      <c r="P239" s="52">
        <f t="shared" si="148"/>
        <v>0.44444444444444442</v>
      </c>
      <c r="Q239" s="51"/>
      <c r="R239" s="51"/>
      <c r="S239" s="1008"/>
      <c r="T239" s="1008"/>
      <c r="U239" s="1"/>
    </row>
    <row r="240" spans="1:21" ht="22.5" customHeight="1">
      <c r="A240" s="35" t="s">
        <v>1</v>
      </c>
      <c r="B240" s="36" t="s">
        <v>52</v>
      </c>
      <c r="C240" s="35"/>
      <c r="D240" s="35" t="s">
        <v>2</v>
      </c>
      <c r="E240" s="35" t="s">
        <v>3</v>
      </c>
      <c r="F240" s="35" t="s">
        <v>4</v>
      </c>
      <c r="G240" s="35" t="s">
        <v>5</v>
      </c>
      <c r="H240" s="37" t="s">
        <v>6</v>
      </c>
      <c r="I240" s="35" t="s">
        <v>53</v>
      </c>
      <c r="J240" s="35" t="s">
        <v>60</v>
      </c>
      <c r="K240" s="35" t="s">
        <v>61</v>
      </c>
      <c r="L240" s="35" t="s">
        <v>62</v>
      </c>
      <c r="M240" s="35" t="s">
        <v>63</v>
      </c>
      <c r="N240" s="35" t="s">
        <v>64</v>
      </c>
      <c r="O240" s="35" t="s">
        <v>65</v>
      </c>
      <c r="P240" s="35" t="s">
        <v>66</v>
      </c>
      <c r="Q240" s="38" t="s">
        <v>52</v>
      </c>
      <c r="R240" s="39" t="s">
        <v>44</v>
      </c>
      <c r="S240" s="40" t="s">
        <v>45</v>
      </c>
      <c r="T240" s="41" t="s">
        <v>67</v>
      </c>
      <c r="U240" s="1"/>
    </row>
    <row r="241" spans="1:21">
      <c r="A241" s="1062" t="str">
        <f>'T Hum'!D4</f>
        <v>GESTIÓN DEL TALENTO HUMANO</v>
      </c>
      <c r="B241" s="1063">
        <f>'T Hum'!W4</f>
        <v>4.1399999999999999E-2</v>
      </c>
      <c r="C241" s="1046">
        <v>73</v>
      </c>
      <c r="D241" s="1046" t="str">
        <f>'T Hum'!A12</f>
        <v>Plan Estratégico de Talento Humano Implementado</v>
      </c>
      <c r="E241" s="1046" t="str">
        <f>'T Hum'!D12</f>
        <v>Porcentaje</v>
      </c>
      <c r="F241" s="1046">
        <f>'T Hum'!E12</f>
        <v>100</v>
      </c>
      <c r="G241" s="1046" t="str">
        <f>'T Hum'!F12</f>
        <v>Avance de implementación y desarrollo del Plan Estratégico del Talento Humano</v>
      </c>
      <c r="H241" s="1046" t="str">
        <f>'T Hum'!G12</f>
        <v>EFICACIA</v>
      </c>
      <c r="I241" s="42" t="s">
        <v>68</v>
      </c>
      <c r="J241" s="43">
        <f>'T Hum'!O12</f>
        <v>0.11300000000000004</v>
      </c>
      <c r="K241" s="43">
        <f>'T Hum'!P12</f>
        <v>0.11200000000000004</v>
      </c>
      <c r="L241" s="43">
        <f>'T Hum'!Q12</f>
        <v>0.10450000000000004</v>
      </c>
      <c r="M241" s="43">
        <f>'T Hum'!R12</f>
        <v>0.11100000000000004</v>
      </c>
      <c r="N241" s="43">
        <f>'T Hum'!S12</f>
        <v>7.4500000000000038E-2</v>
      </c>
      <c r="O241" s="43">
        <f>'T Hum'!T12</f>
        <v>5.6500000000000022E-2</v>
      </c>
      <c r="P241" s="57">
        <f t="shared" ref="P241:P242" si="149">SUM(J241:O241)</f>
        <v>0.57150000000000023</v>
      </c>
      <c r="Q241" s="1051">
        <f>'T Hum'!V12</f>
        <v>0.7</v>
      </c>
      <c r="R241" s="1052">
        <f>IF(OR(P242=0,Q241=0),0,(P242/P241*Q241))</f>
        <v>0.5622047244094488</v>
      </c>
      <c r="S241" s="1054">
        <f>SUM(R241:R249)</f>
        <v>0.85553805774278213</v>
      </c>
      <c r="T241" s="1055">
        <f>S241*B241</f>
        <v>3.5419275590551177E-2</v>
      </c>
      <c r="U241" s="1"/>
    </row>
    <row r="242" spans="1:21">
      <c r="A242" s="1018"/>
      <c r="B242" s="1018"/>
      <c r="C242" s="1018"/>
      <c r="D242" s="1018"/>
      <c r="E242" s="1018"/>
      <c r="F242" s="1018"/>
      <c r="G242" s="1018"/>
      <c r="H242" s="1018"/>
      <c r="I242" s="46" t="s">
        <v>69</v>
      </c>
      <c r="J242" s="43">
        <f>'T Hum'!O13</f>
        <v>0.11300000000000004</v>
      </c>
      <c r="K242" s="43">
        <f>'T Hum'!P13</f>
        <v>0.11200000000000004</v>
      </c>
      <c r="L242" s="43">
        <f>'T Hum'!Q13</f>
        <v>0.10250000000000004</v>
      </c>
      <c r="M242" s="43">
        <f>'T Hum'!R13</f>
        <v>9.3300000000000022E-2</v>
      </c>
      <c r="N242" s="43">
        <f>'T Hum'!S13</f>
        <v>2.6700000000000005E-2</v>
      </c>
      <c r="O242" s="43">
        <f>'T Hum'!T13</f>
        <v>1.15E-2</v>
      </c>
      <c r="P242" s="67">
        <f t="shared" si="149"/>
        <v>0.45900000000000019</v>
      </c>
      <c r="Q242" s="1008"/>
      <c r="R242" s="1008"/>
      <c r="S242" s="1018"/>
      <c r="T242" s="1018"/>
      <c r="U242" s="1"/>
    </row>
    <row r="243" spans="1:21">
      <c r="A243" s="1018"/>
      <c r="B243" s="1018"/>
      <c r="C243" s="1008"/>
      <c r="D243" s="1008"/>
      <c r="E243" s="1008"/>
      <c r="F243" s="1008"/>
      <c r="G243" s="1008"/>
      <c r="H243" s="1008"/>
      <c r="I243" s="51" t="s">
        <v>10</v>
      </c>
      <c r="J243" s="52">
        <f t="shared" ref="J243:P243" si="150">IF(OR(J241=0,J242=0),0,J242/J241)</f>
        <v>1</v>
      </c>
      <c r="K243" s="52">
        <f t="shared" si="150"/>
        <v>1</v>
      </c>
      <c r="L243" s="52">
        <f t="shared" si="150"/>
        <v>0.98086124401913877</v>
      </c>
      <c r="M243" s="52">
        <f t="shared" si="150"/>
        <v>0.84054054054054039</v>
      </c>
      <c r="N243" s="52">
        <f t="shared" si="150"/>
        <v>0.35838926174496633</v>
      </c>
      <c r="O243" s="52">
        <f t="shared" si="150"/>
        <v>0.20353982300884949</v>
      </c>
      <c r="P243" s="52">
        <f t="shared" si="150"/>
        <v>0.80314960629921262</v>
      </c>
      <c r="Q243" s="51"/>
      <c r="R243" s="51"/>
      <c r="S243" s="1018"/>
      <c r="T243" s="1018"/>
      <c r="U243" s="1"/>
    </row>
    <row r="244" spans="1:21" ht="24.75" customHeight="1">
      <c r="A244" s="1018"/>
      <c r="B244" s="1018"/>
      <c r="C244" s="1046">
        <v>74</v>
      </c>
      <c r="D244" s="1046" t="str">
        <f>'T Hum'!A110</f>
        <v xml:space="preserve">Capacitación informal para  los servidores públicos </v>
      </c>
      <c r="E244" s="1046" t="str">
        <f>'T Hum'!D110</f>
        <v xml:space="preserve">Personas </v>
      </c>
      <c r="F244" s="1046">
        <f>'T Hum'!E110</f>
        <v>1800</v>
      </c>
      <c r="G244" s="1046" t="str">
        <f>'T Hum'!F110</f>
        <v>Personas capacitadas</v>
      </c>
      <c r="H244" s="1046" t="str">
        <f>'T Hum'!G110</f>
        <v>Efectividad</v>
      </c>
      <c r="I244" s="42" t="s">
        <v>68</v>
      </c>
      <c r="J244" s="59">
        <f>'T Hum'!O110</f>
        <v>180</v>
      </c>
      <c r="K244" s="59">
        <f>'T Hum'!P110</f>
        <v>90</v>
      </c>
      <c r="L244" s="59">
        <f>'T Hum'!Q110</f>
        <v>90</v>
      </c>
      <c r="M244" s="59">
        <f>'T Hum'!R110</f>
        <v>90</v>
      </c>
      <c r="N244" s="59">
        <f>'T Hum'!S110</f>
        <v>180</v>
      </c>
      <c r="O244" s="59">
        <f>'T Hum'!T110</f>
        <v>90</v>
      </c>
      <c r="P244" s="60">
        <f t="shared" ref="P244:P245" si="151">SUM(J244:O244)</f>
        <v>720</v>
      </c>
      <c r="Q244" s="1051">
        <f>'T Hum'!V110</f>
        <v>0.3</v>
      </c>
      <c r="R244" s="1052">
        <f>IF(OR(P245=0,Q244=0),0,(P245/P244*Q244))</f>
        <v>0.29333333333333333</v>
      </c>
      <c r="S244" s="1018"/>
      <c r="T244" s="1018"/>
      <c r="U244" s="1"/>
    </row>
    <row r="245" spans="1:21" ht="24.75" customHeight="1">
      <c r="A245" s="1018"/>
      <c r="B245" s="1018"/>
      <c r="C245" s="1018"/>
      <c r="D245" s="1018"/>
      <c r="E245" s="1018"/>
      <c r="F245" s="1018"/>
      <c r="G245" s="1018"/>
      <c r="H245" s="1018"/>
      <c r="I245" s="46" t="s">
        <v>69</v>
      </c>
      <c r="J245" s="59">
        <f>'T Hum'!O111</f>
        <v>169</v>
      </c>
      <c r="K245" s="59">
        <f>'T Hum'!P111</f>
        <v>287</v>
      </c>
      <c r="L245" s="59">
        <f>'T Hum'!Q111</f>
        <v>149</v>
      </c>
      <c r="M245" s="59">
        <f>'T Hum'!R111</f>
        <v>99</v>
      </c>
      <c r="N245" s="59">
        <f>'T Hum'!S111</f>
        <v>0</v>
      </c>
      <c r="O245" s="59">
        <f>'T Hum'!T111</f>
        <v>0</v>
      </c>
      <c r="P245" s="68">
        <f t="shared" si="151"/>
        <v>704</v>
      </c>
      <c r="Q245" s="1008"/>
      <c r="R245" s="1008"/>
      <c r="S245" s="1018"/>
      <c r="T245" s="1018"/>
      <c r="U245" s="1"/>
    </row>
    <row r="246" spans="1:21">
      <c r="A246" s="1018"/>
      <c r="B246" s="1018"/>
      <c r="C246" s="1008"/>
      <c r="D246" s="1008"/>
      <c r="E246" s="1008"/>
      <c r="F246" s="1008"/>
      <c r="G246" s="1008"/>
      <c r="H246" s="1008"/>
      <c r="I246" s="51" t="s">
        <v>10</v>
      </c>
      <c r="J246" s="52">
        <f t="shared" ref="J246:P246" si="152">IF(OR(J244=0,J245=0),0,J245/J244)</f>
        <v>0.93888888888888888</v>
      </c>
      <c r="K246" s="52">
        <f t="shared" si="152"/>
        <v>3.1888888888888891</v>
      </c>
      <c r="L246" s="52">
        <f t="shared" si="152"/>
        <v>1.6555555555555554</v>
      </c>
      <c r="M246" s="52">
        <f t="shared" si="152"/>
        <v>1.1000000000000001</v>
      </c>
      <c r="N246" s="52">
        <f t="shared" si="152"/>
        <v>0</v>
      </c>
      <c r="O246" s="52">
        <f t="shared" si="152"/>
        <v>0</v>
      </c>
      <c r="P246" s="52">
        <f t="shared" si="152"/>
        <v>0.97777777777777775</v>
      </c>
      <c r="Q246" s="51"/>
      <c r="R246" s="51"/>
      <c r="S246" s="1018"/>
      <c r="T246" s="1018"/>
      <c r="U246" s="1"/>
    </row>
    <row r="247" spans="1:21">
      <c r="A247" s="1018"/>
      <c r="B247" s="1018"/>
      <c r="C247" s="1046">
        <v>75</v>
      </c>
      <c r="D247" s="1046" t="str">
        <f>'T Hum'!A120</f>
        <v xml:space="preserve">Proceso de  Modernizacion y Reestructuracion  institucional </v>
      </c>
      <c r="E247" s="1046" t="str">
        <f>'T Hum'!D120</f>
        <v>Porcentaje</v>
      </c>
      <c r="F247" s="1047">
        <f>'T Hum'!E120</f>
        <v>1</v>
      </c>
      <c r="G247" s="1046" t="str">
        <f>'T Hum'!F120</f>
        <v xml:space="preserve">% de Avance en las actividades de implementación de la reorganización institucional </v>
      </c>
      <c r="H247" s="1046" t="str">
        <f>'T Hum'!G120</f>
        <v>Gestión</v>
      </c>
      <c r="I247" s="42" t="s">
        <v>68</v>
      </c>
      <c r="J247" s="43">
        <f>'T Hum'!O120</f>
        <v>0.02</v>
      </c>
      <c r="K247" s="43">
        <f>'T Hum'!P120</f>
        <v>0.14600000000000002</v>
      </c>
      <c r="L247" s="43">
        <f>'T Hum'!Q120</f>
        <v>0.21099999999999999</v>
      </c>
      <c r="M247" s="43">
        <f>'T Hum'!R120</f>
        <v>0.20099999999999998</v>
      </c>
      <c r="N247" s="43">
        <f>'T Hum'!S120</f>
        <v>0.17599999999999999</v>
      </c>
      <c r="O247" s="43">
        <f>'T Hum'!T120</f>
        <v>0.17599999999999999</v>
      </c>
      <c r="P247" s="57">
        <f t="shared" ref="P247:P248" si="153">SUM(J247:O247)</f>
        <v>0.92999999999999994</v>
      </c>
      <c r="Q247" s="1051">
        <f>'T Hum'!V120</f>
        <v>0</v>
      </c>
      <c r="R247" s="1052">
        <f>IF(OR(P248=0,Q247=0),0,(P248/P247*Q247))</f>
        <v>0</v>
      </c>
      <c r="S247" s="1018"/>
      <c r="T247" s="1018"/>
      <c r="U247" s="1"/>
    </row>
    <row r="248" spans="1:21" ht="15" customHeight="1">
      <c r="A248" s="1018"/>
      <c r="B248" s="1018"/>
      <c r="C248" s="1018"/>
      <c r="D248" s="1018"/>
      <c r="E248" s="1018"/>
      <c r="F248" s="1018"/>
      <c r="G248" s="1018"/>
      <c r="H248" s="1018"/>
      <c r="I248" s="46" t="s">
        <v>69</v>
      </c>
      <c r="J248" s="43">
        <f>'T Hum'!O121</f>
        <v>0.02</v>
      </c>
      <c r="K248" s="43">
        <f>'T Hum'!P121</f>
        <v>0.14600000000000002</v>
      </c>
      <c r="L248" s="43">
        <f>'T Hum'!Q121</f>
        <v>0</v>
      </c>
      <c r="M248" s="43">
        <f>'T Hum'!R121</f>
        <v>0</v>
      </c>
      <c r="N248" s="43">
        <f>'T Hum'!S121</f>
        <v>0</v>
      </c>
      <c r="O248" s="43">
        <f>'T Hum'!T121</f>
        <v>0</v>
      </c>
      <c r="P248" s="67">
        <f t="shared" si="153"/>
        <v>0.16600000000000001</v>
      </c>
      <c r="Q248" s="1008"/>
      <c r="R248" s="1008"/>
      <c r="S248" s="1018"/>
      <c r="T248" s="1018"/>
      <c r="U248" s="1"/>
    </row>
    <row r="249" spans="1:21" ht="15.75" customHeight="1">
      <c r="A249" s="1008"/>
      <c r="B249" s="1008"/>
      <c r="C249" s="1008"/>
      <c r="D249" s="1008"/>
      <c r="E249" s="1008"/>
      <c r="F249" s="1008"/>
      <c r="G249" s="1008"/>
      <c r="H249" s="1008"/>
      <c r="I249" s="51" t="s">
        <v>10</v>
      </c>
      <c r="J249" s="52">
        <f t="shared" ref="J249:P249" si="154">IF(OR(J247=0,J248=0),0,J248/J247)</f>
        <v>1</v>
      </c>
      <c r="K249" s="52">
        <f t="shared" si="154"/>
        <v>1</v>
      </c>
      <c r="L249" s="52">
        <f t="shared" si="154"/>
        <v>0</v>
      </c>
      <c r="M249" s="52">
        <f t="shared" si="154"/>
        <v>0</v>
      </c>
      <c r="N249" s="52">
        <f t="shared" si="154"/>
        <v>0</v>
      </c>
      <c r="O249" s="52">
        <f t="shared" si="154"/>
        <v>0</v>
      </c>
      <c r="P249" s="52">
        <f t="shared" si="154"/>
        <v>0.17849462365591401</v>
      </c>
      <c r="Q249" s="51"/>
      <c r="R249" s="51"/>
      <c r="S249" s="1008"/>
      <c r="T249" s="1008"/>
      <c r="U249" s="1"/>
    </row>
    <row r="250" spans="1:21" ht="21.75" customHeight="1">
      <c r="A250" s="35" t="s">
        <v>1</v>
      </c>
      <c r="B250" s="36" t="s">
        <v>52</v>
      </c>
      <c r="C250" s="35"/>
      <c r="D250" s="35" t="s">
        <v>2</v>
      </c>
      <c r="E250" s="35" t="s">
        <v>3</v>
      </c>
      <c r="F250" s="35" t="s">
        <v>4</v>
      </c>
      <c r="G250" s="35" t="s">
        <v>5</v>
      </c>
      <c r="H250" s="37" t="s">
        <v>6</v>
      </c>
      <c r="I250" s="35" t="s">
        <v>53</v>
      </c>
      <c r="J250" s="35" t="s">
        <v>60</v>
      </c>
      <c r="K250" s="35" t="s">
        <v>61</v>
      </c>
      <c r="L250" s="35" t="s">
        <v>62</v>
      </c>
      <c r="M250" s="35" t="s">
        <v>63</v>
      </c>
      <c r="N250" s="35" t="s">
        <v>64</v>
      </c>
      <c r="O250" s="35" t="s">
        <v>65</v>
      </c>
      <c r="P250" s="35" t="s">
        <v>66</v>
      </c>
      <c r="Q250" s="38" t="s">
        <v>52</v>
      </c>
      <c r="R250" s="39" t="s">
        <v>44</v>
      </c>
      <c r="S250" s="40" t="s">
        <v>45</v>
      </c>
      <c r="T250" s="41" t="s">
        <v>67</v>
      </c>
      <c r="U250" s="1"/>
    </row>
    <row r="251" spans="1:21" ht="13.5" customHeight="1">
      <c r="A251" s="1062" t="str">
        <f>Finan!D4</f>
        <v>GESTIÓN FINANCIERA</v>
      </c>
      <c r="B251" s="1063">
        <f>Finan!W4</f>
        <v>4.0300000000000002E-2</v>
      </c>
      <c r="C251" s="1046">
        <v>76</v>
      </c>
      <c r="D251" s="1046" t="str">
        <f>Finan!A12</f>
        <v>INFORME MENSUAL AL SEGUIMIENTO DEL PRESUPUESTO DE LA VIGENCIA A NIVEL NACIONAL Y LAS RESERVAS PRESUPUESTALES</v>
      </c>
      <c r="E251" s="1046" t="str">
        <f>Finan!D12</f>
        <v>Porcentaje</v>
      </c>
      <c r="F251" s="1047">
        <f>Finan!E12</f>
        <v>0.98</v>
      </c>
      <c r="G251" s="1046" t="str">
        <f>Finan!F12</f>
        <v>Porcentaje de avance a la ejecución de compromisos presupuestales</v>
      </c>
      <c r="H251" s="1046" t="str">
        <f>Finan!G12</f>
        <v>EFICACIA</v>
      </c>
      <c r="I251" s="42" t="s">
        <v>68</v>
      </c>
      <c r="J251" s="43">
        <f>Finan!O12</f>
        <v>0.47110000000000002</v>
      </c>
      <c r="K251" s="43">
        <f>Finan!P12</f>
        <v>0.55930000000000002</v>
      </c>
      <c r="L251" s="43">
        <f>Finan!Q12</f>
        <v>0.6895</v>
      </c>
      <c r="M251" s="43">
        <f>Finan!R12</f>
        <v>0.78159999999999996</v>
      </c>
      <c r="N251" s="43">
        <f>Finan!S12</f>
        <v>0.87400000000000011</v>
      </c>
      <c r="O251" s="43">
        <f>Finan!T12</f>
        <v>0.98</v>
      </c>
      <c r="P251" s="57">
        <f t="shared" ref="P251:P252" si="155">LOOKUP(200%,J251:O251)</f>
        <v>0.98</v>
      </c>
      <c r="Q251" s="1051">
        <f>Finan!V12</f>
        <v>0.2</v>
      </c>
      <c r="R251" s="1052">
        <f>IF(OR(P252=0,Q251=0),0,(P252/P251*Q251))</f>
        <v>0.1930612244897959</v>
      </c>
      <c r="S251" s="1054">
        <f>R251+R254+R257+R260+R263+R266</f>
        <v>0.92376999641962043</v>
      </c>
      <c r="T251" s="1055">
        <f>S251*B251</f>
        <v>3.7227930855710703E-2</v>
      </c>
      <c r="U251" s="1"/>
    </row>
    <row r="252" spans="1:21" ht="13.5" customHeight="1">
      <c r="A252" s="1018"/>
      <c r="B252" s="1018"/>
      <c r="C252" s="1018"/>
      <c r="D252" s="1018"/>
      <c r="E252" s="1018"/>
      <c r="F252" s="1018"/>
      <c r="G252" s="1018"/>
      <c r="H252" s="1018"/>
      <c r="I252" s="46" t="s">
        <v>69</v>
      </c>
      <c r="J252" s="43">
        <f>Finan!O13</f>
        <v>0.52580000000000005</v>
      </c>
      <c r="K252" s="43">
        <f>Finan!P13</f>
        <v>0.59279999999999999</v>
      </c>
      <c r="L252" s="43">
        <f>Finan!Q13</f>
        <v>0.63759999999999994</v>
      </c>
      <c r="M252" s="43">
        <f>Finan!R13</f>
        <v>0.72450000000000003</v>
      </c>
      <c r="N252" s="43">
        <f>Finan!S13</f>
        <v>0.8236</v>
      </c>
      <c r="O252" s="43">
        <f>Finan!T13</f>
        <v>0.94599999999999995</v>
      </c>
      <c r="P252" s="67">
        <f t="shared" si="155"/>
        <v>0.94599999999999995</v>
      </c>
      <c r="Q252" s="1008"/>
      <c r="R252" s="1008"/>
      <c r="S252" s="1018"/>
      <c r="T252" s="1018"/>
      <c r="U252" s="1"/>
    </row>
    <row r="253" spans="1:21" ht="15.75" customHeight="1">
      <c r="A253" s="1018"/>
      <c r="B253" s="1018"/>
      <c r="C253" s="1008"/>
      <c r="D253" s="1018"/>
      <c r="E253" s="1008"/>
      <c r="F253" s="1008"/>
      <c r="G253" s="1008"/>
      <c r="H253" s="1008"/>
      <c r="I253" s="51" t="s">
        <v>10</v>
      </c>
      <c r="J253" s="52">
        <f t="shared" ref="J253:P253" si="156">IF(OR(J251=0,J252=0),0,J252/J251)</f>
        <v>1.1161112290384207</v>
      </c>
      <c r="K253" s="52">
        <f t="shared" si="156"/>
        <v>1.0598962989451099</v>
      </c>
      <c r="L253" s="52">
        <f t="shared" si="156"/>
        <v>0.92472806381435813</v>
      </c>
      <c r="M253" s="52">
        <f t="shared" si="156"/>
        <v>0.9269447287615149</v>
      </c>
      <c r="N253" s="52">
        <f t="shared" si="156"/>
        <v>0.94233409610983965</v>
      </c>
      <c r="O253" s="52">
        <f t="shared" si="156"/>
        <v>0.96530612244897951</v>
      </c>
      <c r="P253" s="52">
        <f t="shared" si="156"/>
        <v>0.96530612244897951</v>
      </c>
      <c r="Q253" s="51"/>
      <c r="R253" s="51"/>
      <c r="S253" s="1018"/>
      <c r="T253" s="1018"/>
      <c r="U253" s="1"/>
    </row>
    <row r="254" spans="1:21" ht="15.75" customHeight="1">
      <c r="A254" s="1018"/>
      <c r="B254" s="1018"/>
      <c r="C254" s="1046">
        <v>77</v>
      </c>
      <c r="D254" s="1018"/>
      <c r="E254" s="1046" t="str">
        <f>Finan!D14</f>
        <v>Porcentaje</v>
      </c>
      <c r="F254" s="1047">
        <f>Finan!E14</f>
        <v>0.95</v>
      </c>
      <c r="G254" s="1046" t="str">
        <f>Finan!F14</f>
        <v>Porcentaje de avance a la ejecución de  obligaciones presupuestales</v>
      </c>
      <c r="H254" s="1046" t="str">
        <f>Finan!G14</f>
        <v>EFICACIA</v>
      </c>
      <c r="I254" s="42" t="s">
        <v>68</v>
      </c>
      <c r="J254" s="43">
        <f>Finan!O14</f>
        <v>0.41689999999999999</v>
      </c>
      <c r="K254" s="43">
        <f>Finan!P14</f>
        <v>0.47479999999999994</v>
      </c>
      <c r="L254" s="43">
        <f>Finan!Q14</f>
        <v>0.55669999999999997</v>
      </c>
      <c r="M254" s="43">
        <f>Finan!R14</f>
        <v>0.67900000000000005</v>
      </c>
      <c r="N254" s="43">
        <f>Finan!S14</f>
        <v>0.81370000000000009</v>
      </c>
      <c r="O254" s="43">
        <f>Finan!T14</f>
        <v>0.95</v>
      </c>
      <c r="P254" s="57">
        <f t="shared" ref="P254:P255" si="157">LOOKUP(200%,J254:O254)</f>
        <v>0.95</v>
      </c>
      <c r="Q254" s="1051">
        <f>Finan!V14</f>
        <v>0.2</v>
      </c>
      <c r="R254" s="1052">
        <f>IF(OR(P255=0,Q254=0),0,(P255/P254*Q254))</f>
        <v>0.16404210526315791</v>
      </c>
      <c r="S254" s="1018"/>
      <c r="T254" s="1018"/>
      <c r="U254" s="1"/>
    </row>
    <row r="255" spans="1:21" ht="15.75" customHeight="1">
      <c r="A255" s="1018"/>
      <c r="B255" s="1018"/>
      <c r="C255" s="1018"/>
      <c r="D255" s="1018"/>
      <c r="E255" s="1018"/>
      <c r="F255" s="1018"/>
      <c r="G255" s="1018"/>
      <c r="H255" s="1018"/>
      <c r="I255" s="46" t="s">
        <v>69</v>
      </c>
      <c r="J255" s="43">
        <f>Finan!O15</f>
        <v>0.30759999999999998</v>
      </c>
      <c r="K255" s="43">
        <f>Finan!P15</f>
        <v>0.36209999999999998</v>
      </c>
      <c r="L255" s="43">
        <f>Finan!Q15</f>
        <v>0.42599999999999999</v>
      </c>
      <c r="M255" s="43">
        <f>Finan!R15</f>
        <v>0.50509999999999999</v>
      </c>
      <c r="N255" s="43">
        <f>Finan!S15</f>
        <v>0.57889999999999997</v>
      </c>
      <c r="O255" s="43">
        <f>Finan!T15</f>
        <v>0.7792</v>
      </c>
      <c r="P255" s="67">
        <f t="shared" si="157"/>
        <v>0.7792</v>
      </c>
      <c r="Q255" s="1008"/>
      <c r="R255" s="1008"/>
      <c r="S255" s="1018"/>
      <c r="T255" s="1018"/>
      <c r="U255" s="1"/>
    </row>
    <row r="256" spans="1:21" ht="15.75" customHeight="1">
      <c r="A256" s="1018"/>
      <c r="B256" s="1018"/>
      <c r="C256" s="1008"/>
      <c r="D256" s="1008"/>
      <c r="E256" s="1008"/>
      <c r="F256" s="1008"/>
      <c r="G256" s="1008"/>
      <c r="H256" s="1008"/>
      <c r="I256" s="51" t="s">
        <v>10</v>
      </c>
      <c r="J256" s="52">
        <f t="shared" ref="J256:P256" si="158">IF(OR(J254=0,J255=0),0,J255/J254)</f>
        <v>0.73782681698248975</v>
      </c>
      <c r="K256" s="52">
        <f t="shared" si="158"/>
        <v>0.76263689974726201</v>
      </c>
      <c r="L256" s="52">
        <f t="shared" si="158"/>
        <v>0.76522363930303572</v>
      </c>
      <c r="M256" s="52">
        <f t="shared" si="158"/>
        <v>0.74388807069219431</v>
      </c>
      <c r="N256" s="52">
        <f t="shared" si="158"/>
        <v>0.71144156322969143</v>
      </c>
      <c r="O256" s="52">
        <f t="shared" si="158"/>
        <v>0.8202105263157895</v>
      </c>
      <c r="P256" s="52">
        <f t="shared" si="158"/>
        <v>0.8202105263157895</v>
      </c>
      <c r="Q256" s="51"/>
      <c r="R256" s="51"/>
      <c r="S256" s="1018"/>
      <c r="T256" s="1018"/>
      <c r="U256" s="1"/>
    </row>
    <row r="257" spans="1:21" ht="15.75" customHeight="1">
      <c r="A257" s="1018"/>
      <c r="B257" s="1018"/>
      <c r="C257" s="1046">
        <v>78</v>
      </c>
      <c r="D257" s="1046" t="str">
        <f>Finan!A28</f>
        <v>TOTAL DE DOCUMENTOS DE RECAUDO CLASIFICADOS Y DEPURADOS</v>
      </c>
      <c r="E257" s="1046" t="str">
        <f>Finan!D28</f>
        <v>Porcentaje</v>
      </c>
      <c r="F257" s="1046">
        <f>Finan!E28</f>
        <v>100</v>
      </c>
      <c r="G257" s="1046" t="str">
        <f>Finan!F28</f>
        <v>Porcentaje de depuración de los documentos de recaudo por clasificar</v>
      </c>
      <c r="H257" s="1046" t="str">
        <f>Finan!G28</f>
        <v>EFICACIA</v>
      </c>
      <c r="I257" s="42" t="s">
        <v>68</v>
      </c>
      <c r="J257" s="43">
        <f>Finan!O28</f>
        <v>8.3299999999999999E-2</v>
      </c>
      <c r="K257" s="43">
        <f>Finan!P28</f>
        <v>8.3299999999999999E-2</v>
      </c>
      <c r="L257" s="43">
        <f>Finan!Q28</f>
        <v>8.3299999999999999E-2</v>
      </c>
      <c r="M257" s="43">
        <f>Finan!R28</f>
        <v>8.3299999999999999E-2</v>
      </c>
      <c r="N257" s="43">
        <f>Finan!S28</f>
        <v>8.3299999999999999E-2</v>
      </c>
      <c r="O257" s="43">
        <f>Finan!T28</f>
        <v>8.3699999999999997E-2</v>
      </c>
      <c r="P257" s="57">
        <f t="shared" ref="P257:P258" si="159">SUM(J257:O257)</f>
        <v>0.50019999999999998</v>
      </c>
      <c r="Q257" s="1051">
        <f>Finan!V28</f>
        <v>0.2</v>
      </c>
      <c r="R257" s="1052">
        <f>IF(OR(P258=0,Q257=0),0,(P258/P257*Q257))</f>
        <v>0.2</v>
      </c>
      <c r="S257" s="1018"/>
      <c r="T257" s="1018"/>
      <c r="U257" s="1"/>
    </row>
    <row r="258" spans="1:21" ht="15.75" customHeight="1">
      <c r="A258" s="1018"/>
      <c r="B258" s="1018"/>
      <c r="C258" s="1018"/>
      <c r="D258" s="1018"/>
      <c r="E258" s="1018"/>
      <c r="F258" s="1018"/>
      <c r="G258" s="1018"/>
      <c r="H258" s="1018"/>
      <c r="I258" s="46" t="s">
        <v>69</v>
      </c>
      <c r="J258" s="43">
        <f>Finan!O29</f>
        <v>8.3299999999999999E-2</v>
      </c>
      <c r="K258" s="43">
        <f>Finan!P29</f>
        <v>8.3299999999999999E-2</v>
      </c>
      <c r="L258" s="43">
        <f>Finan!Q29</f>
        <v>8.3299999999999999E-2</v>
      </c>
      <c r="M258" s="43">
        <f>Finan!R29</f>
        <v>8.3299999999999999E-2</v>
      </c>
      <c r="N258" s="43">
        <f>Finan!S29</f>
        <v>8.3299999999999999E-2</v>
      </c>
      <c r="O258" s="43">
        <f>Finan!T29</f>
        <v>8.3699999999999997E-2</v>
      </c>
      <c r="P258" s="67">
        <f t="shared" si="159"/>
        <v>0.50019999999999998</v>
      </c>
      <c r="Q258" s="1008"/>
      <c r="R258" s="1008"/>
      <c r="S258" s="1018"/>
      <c r="T258" s="1018"/>
      <c r="U258" s="1"/>
    </row>
    <row r="259" spans="1:21" ht="15.75" customHeight="1">
      <c r="A259" s="1018"/>
      <c r="B259" s="1018"/>
      <c r="C259" s="1008"/>
      <c r="D259" s="1008"/>
      <c r="E259" s="1008"/>
      <c r="F259" s="1008"/>
      <c r="G259" s="1008"/>
      <c r="H259" s="1008"/>
      <c r="I259" s="51" t="s">
        <v>10</v>
      </c>
      <c r="J259" s="52">
        <f t="shared" ref="J259:P259" si="160">IF(OR(J257=0,J258=0),0,J258/J257)</f>
        <v>1</v>
      </c>
      <c r="K259" s="52">
        <f t="shared" si="160"/>
        <v>1</v>
      </c>
      <c r="L259" s="52">
        <f t="shared" si="160"/>
        <v>1</v>
      </c>
      <c r="M259" s="52">
        <f t="shared" si="160"/>
        <v>1</v>
      </c>
      <c r="N259" s="52">
        <f t="shared" si="160"/>
        <v>1</v>
      </c>
      <c r="O259" s="52">
        <f t="shared" si="160"/>
        <v>1</v>
      </c>
      <c r="P259" s="52">
        <f t="shared" si="160"/>
        <v>1</v>
      </c>
      <c r="Q259" s="51"/>
      <c r="R259" s="51"/>
      <c r="S259" s="1018"/>
      <c r="T259" s="1018"/>
      <c r="U259" s="1"/>
    </row>
    <row r="260" spans="1:21" ht="15.75" customHeight="1">
      <c r="A260" s="1018"/>
      <c r="B260" s="1018"/>
      <c r="C260" s="1046">
        <v>79</v>
      </c>
      <c r="D260" s="1046" t="str">
        <f>Finan!A38</f>
        <v>ELABORACIÓN Y PRESENTACIÓN DE LOS ESTADOS FINANCIEROS DEL IGAC</v>
      </c>
      <c r="E260" s="1046" t="str">
        <f>Finan!D38</f>
        <v>Porcentaje</v>
      </c>
      <c r="F260" s="1046">
        <f>Finan!E38</f>
        <v>100</v>
      </c>
      <c r="G260" s="1046" t="str">
        <f>Finan!F38</f>
        <v>Estados financieros publicados en la fecha correspondiente</v>
      </c>
      <c r="H260" s="1046" t="str">
        <f>Finan!G38</f>
        <v>EFICACIA</v>
      </c>
      <c r="I260" s="42" t="s">
        <v>68</v>
      </c>
      <c r="J260" s="43">
        <f>Finan!O38</f>
        <v>0.1583</v>
      </c>
      <c r="K260" s="43">
        <f>Finan!P38</f>
        <v>4.58E-2</v>
      </c>
      <c r="L260" s="43">
        <f>Finan!Q38</f>
        <v>4.58E-2</v>
      </c>
      <c r="M260" s="43">
        <f>Finan!R38</f>
        <v>0.1583</v>
      </c>
      <c r="N260" s="43">
        <f>Finan!S38</f>
        <v>4.58E-2</v>
      </c>
      <c r="O260" s="43">
        <f>Finan!T38</f>
        <v>4.6199999999999998E-2</v>
      </c>
      <c r="P260" s="57">
        <f t="shared" ref="P260:P261" si="161">SUM(J260:O260)</f>
        <v>0.50019999999999998</v>
      </c>
      <c r="Q260" s="1051">
        <f>Finan!V38</f>
        <v>0.15</v>
      </c>
      <c r="R260" s="1052">
        <f>IF(OR(P261=0,Q260=0),0,(P261/P260*Q260))</f>
        <v>0.15</v>
      </c>
      <c r="S260" s="1018"/>
      <c r="T260" s="1018"/>
      <c r="U260" s="1"/>
    </row>
    <row r="261" spans="1:21" ht="15.75" customHeight="1">
      <c r="A261" s="1018"/>
      <c r="B261" s="1018"/>
      <c r="C261" s="1018"/>
      <c r="D261" s="1018"/>
      <c r="E261" s="1018"/>
      <c r="F261" s="1018"/>
      <c r="G261" s="1018"/>
      <c r="H261" s="1018"/>
      <c r="I261" s="66" t="s">
        <v>69</v>
      </c>
      <c r="J261" s="47">
        <f>Finan!O39</f>
        <v>0.1583</v>
      </c>
      <c r="K261" s="47">
        <f>Finan!P39</f>
        <v>4.58E-2</v>
      </c>
      <c r="L261" s="47">
        <f>Finan!Q39</f>
        <v>4.58E-2</v>
      </c>
      <c r="M261" s="47">
        <f>Finan!R39</f>
        <v>0.1583</v>
      </c>
      <c r="N261" s="47">
        <f>Finan!S39</f>
        <v>4.58E-2</v>
      </c>
      <c r="O261" s="47">
        <f>Finan!T39</f>
        <v>4.6199999999999998E-2</v>
      </c>
      <c r="P261" s="58">
        <f t="shared" si="161"/>
        <v>0.50019999999999998</v>
      </c>
      <c r="Q261" s="1008"/>
      <c r="R261" s="1008"/>
      <c r="S261" s="1018"/>
      <c r="T261" s="1018"/>
      <c r="U261" s="1"/>
    </row>
    <row r="262" spans="1:21" ht="15.75" customHeight="1">
      <c r="A262" s="1018"/>
      <c r="B262" s="1018"/>
      <c r="C262" s="1008"/>
      <c r="D262" s="1008"/>
      <c r="E262" s="1008"/>
      <c r="F262" s="1008"/>
      <c r="G262" s="1008"/>
      <c r="H262" s="1008"/>
      <c r="I262" s="51" t="s">
        <v>10</v>
      </c>
      <c r="J262" s="52">
        <f t="shared" ref="J262:P262" si="162">IF(OR(J260=0,J261=0),0,J261/J260)</f>
        <v>1</v>
      </c>
      <c r="K262" s="52">
        <f t="shared" si="162"/>
        <v>1</v>
      </c>
      <c r="L262" s="52">
        <f t="shared" si="162"/>
        <v>1</v>
      </c>
      <c r="M262" s="52">
        <f t="shared" si="162"/>
        <v>1</v>
      </c>
      <c r="N262" s="52">
        <f t="shared" si="162"/>
        <v>1</v>
      </c>
      <c r="O262" s="52">
        <f t="shared" si="162"/>
        <v>1</v>
      </c>
      <c r="P262" s="52">
        <f t="shared" si="162"/>
        <v>1</v>
      </c>
      <c r="Q262" s="51"/>
      <c r="R262" s="51"/>
      <c r="S262" s="1018"/>
      <c r="T262" s="1018"/>
      <c r="U262" s="1"/>
    </row>
    <row r="263" spans="1:21" ht="15.75" customHeight="1">
      <c r="A263" s="1018"/>
      <c r="B263" s="1018"/>
      <c r="C263" s="1046">
        <v>80</v>
      </c>
      <c r="D263" s="1046" t="str">
        <f>Finan!A52</f>
        <v>MANUALES DE PROCEDIMIENTOS DEL PROCESO GESTIÓN FINANCIERA ACTUALIZADOS</v>
      </c>
      <c r="E263" s="1046" t="str">
        <f>Finan!D52</f>
        <v>Porcentaje</v>
      </c>
      <c r="F263" s="1046">
        <f>Finan!E52</f>
        <v>100</v>
      </c>
      <c r="G263" s="1046" t="str">
        <f>Finan!F52</f>
        <v>Porcentaje de manuales actualizados después de revisión de pertinencia</v>
      </c>
      <c r="H263" s="1046" t="str">
        <f>Finan!G52</f>
        <v>EFICACIA</v>
      </c>
      <c r="I263" s="42" t="s">
        <v>68</v>
      </c>
      <c r="J263" s="43">
        <f>Finan!O52</f>
        <v>0.25</v>
      </c>
      <c r="K263" s="43">
        <f>Finan!P52</f>
        <v>0</v>
      </c>
      <c r="L263" s="43">
        <f>Finan!Q52</f>
        <v>0.25</v>
      </c>
      <c r="M263" s="43">
        <f>Finan!R52</f>
        <v>0</v>
      </c>
      <c r="N263" s="43">
        <f>Finan!S52</f>
        <v>0.25</v>
      </c>
      <c r="O263" s="43">
        <f>Finan!T52</f>
        <v>0</v>
      </c>
      <c r="P263" s="57">
        <f t="shared" ref="P263:P264" si="163">SUM(J263:O263)</f>
        <v>0.75</v>
      </c>
      <c r="Q263" s="1051">
        <f>Finan!V52</f>
        <v>0.1</v>
      </c>
      <c r="R263" s="1052">
        <f>IF(OR(P264=0,Q263=0),0,(P264/P263*Q263))</f>
        <v>6.6666666666666666E-2</v>
      </c>
      <c r="S263" s="1018"/>
      <c r="T263" s="1018"/>
      <c r="U263" s="1"/>
    </row>
    <row r="264" spans="1:21" ht="15.75" customHeight="1">
      <c r="A264" s="1018"/>
      <c r="B264" s="1018"/>
      <c r="C264" s="1018"/>
      <c r="D264" s="1018"/>
      <c r="E264" s="1018"/>
      <c r="F264" s="1018"/>
      <c r="G264" s="1018"/>
      <c r="H264" s="1018"/>
      <c r="I264" s="66" t="s">
        <v>69</v>
      </c>
      <c r="J264" s="47">
        <f>Finan!O53</f>
        <v>0.25</v>
      </c>
      <c r="K264" s="47">
        <f>Finan!P53</f>
        <v>0</v>
      </c>
      <c r="L264" s="47">
        <f>Finan!Q53</f>
        <v>0.25</v>
      </c>
      <c r="M264" s="47">
        <f>Finan!R53</f>
        <v>0</v>
      </c>
      <c r="N264" s="47">
        <f>Finan!S53</f>
        <v>0</v>
      </c>
      <c r="O264" s="47">
        <f>Finan!T53</f>
        <v>0</v>
      </c>
      <c r="P264" s="58">
        <f t="shared" si="163"/>
        <v>0.5</v>
      </c>
      <c r="Q264" s="1008"/>
      <c r="R264" s="1008"/>
      <c r="S264" s="1018"/>
      <c r="T264" s="1018"/>
      <c r="U264" s="1"/>
    </row>
    <row r="265" spans="1:21" ht="15.75" customHeight="1">
      <c r="A265" s="1018"/>
      <c r="B265" s="1018"/>
      <c r="C265" s="1008"/>
      <c r="D265" s="1008"/>
      <c r="E265" s="1008"/>
      <c r="F265" s="1008"/>
      <c r="G265" s="1008"/>
      <c r="H265" s="1008"/>
      <c r="I265" s="51" t="s">
        <v>10</v>
      </c>
      <c r="J265" s="52">
        <f t="shared" ref="J265:P265" si="164">IF(OR(J263=0,J264=0),0,J264/J263)</f>
        <v>1</v>
      </c>
      <c r="K265" s="52">
        <f t="shared" si="164"/>
        <v>0</v>
      </c>
      <c r="L265" s="52">
        <f t="shared" si="164"/>
        <v>1</v>
      </c>
      <c r="M265" s="52">
        <f t="shared" si="164"/>
        <v>0</v>
      </c>
      <c r="N265" s="52">
        <f t="shared" si="164"/>
        <v>0</v>
      </c>
      <c r="O265" s="52">
        <f t="shared" si="164"/>
        <v>0</v>
      </c>
      <c r="P265" s="52">
        <f t="shared" si="164"/>
        <v>0.66666666666666663</v>
      </c>
      <c r="Q265" s="51"/>
      <c r="R265" s="51"/>
      <c r="S265" s="1018"/>
      <c r="T265" s="1018"/>
      <c r="U265" s="1"/>
    </row>
    <row r="266" spans="1:21" ht="15.75" customHeight="1">
      <c r="A266" s="1018"/>
      <c r="B266" s="1018"/>
      <c r="C266" s="1046">
        <v>81</v>
      </c>
      <c r="D266" s="1046" t="str">
        <f>Finan!A60</f>
        <v>TOTAL DE PAGOS REALIZADOS PARA CUMPLIR CON LAS OBLIGACIONES RECIBIDAS</v>
      </c>
      <c r="E266" s="1046" t="str">
        <f>Finan!D60</f>
        <v>Porcentaje</v>
      </c>
      <c r="F266" s="1046">
        <f>Finan!E60</f>
        <v>100</v>
      </c>
      <c r="G266" s="1046" t="str">
        <f>Finan!F60</f>
        <v>Porcentaje de pago de obligaciones recibidas</v>
      </c>
      <c r="H266" s="1046" t="str">
        <f>Finan!G60</f>
        <v>EFICACIA</v>
      </c>
      <c r="I266" s="42" t="s">
        <v>68</v>
      </c>
      <c r="J266" s="43">
        <f>Finan!O60</f>
        <v>8.3299999999999999E-2</v>
      </c>
      <c r="K266" s="43">
        <f>Finan!P60</f>
        <v>8.3299999999999999E-2</v>
      </c>
      <c r="L266" s="43">
        <f>Finan!Q60</f>
        <v>8.3299999999999999E-2</v>
      </c>
      <c r="M266" s="43">
        <f>Finan!R60</f>
        <v>8.3299999999999999E-2</v>
      </c>
      <c r="N266" s="43">
        <f>Finan!S60</f>
        <v>8.3299999999999999E-2</v>
      </c>
      <c r="O266" s="43">
        <f>Finan!T60</f>
        <v>8.3699999999999997E-2</v>
      </c>
      <c r="P266" s="57">
        <f t="shared" ref="P266:P267" si="165">SUM(J266:O266)</f>
        <v>0.50019999999999998</v>
      </c>
      <c r="Q266" s="1051">
        <f>Finan!V60</f>
        <v>0.15</v>
      </c>
      <c r="R266" s="1052">
        <f>IF(OR(P267=0,Q266=0),0,(P267/P266*Q266))</f>
        <v>0.15</v>
      </c>
      <c r="S266" s="1018"/>
      <c r="T266" s="1018"/>
      <c r="U266" s="1"/>
    </row>
    <row r="267" spans="1:21" ht="15.75" customHeight="1">
      <c r="A267" s="1018"/>
      <c r="B267" s="1018"/>
      <c r="C267" s="1018"/>
      <c r="D267" s="1018"/>
      <c r="E267" s="1018"/>
      <c r="F267" s="1018"/>
      <c r="G267" s="1018"/>
      <c r="H267" s="1018"/>
      <c r="I267" s="66" t="s">
        <v>69</v>
      </c>
      <c r="J267" s="47">
        <f>Finan!O61</f>
        <v>8.3299999999999999E-2</v>
      </c>
      <c r="K267" s="47">
        <f>Finan!P61</f>
        <v>8.3299999999999999E-2</v>
      </c>
      <c r="L267" s="47">
        <f>Finan!Q61</f>
        <v>8.3299999999999999E-2</v>
      </c>
      <c r="M267" s="47">
        <f>Finan!R61</f>
        <v>8.3299999999999999E-2</v>
      </c>
      <c r="N267" s="47">
        <f>Finan!S61</f>
        <v>8.3299999999999999E-2</v>
      </c>
      <c r="O267" s="47">
        <f>Finan!T61</f>
        <v>8.3699999999999997E-2</v>
      </c>
      <c r="P267" s="58">
        <f t="shared" si="165"/>
        <v>0.50019999999999998</v>
      </c>
      <c r="Q267" s="1008"/>
      <c r="R267" s="1008"/>
      <c r="S267" s="1018"/>
      <c r="T267" s="1018"/>
      <c r="U267" s="1"/>
    </row>
    <row r="268" spans="1:21" ht="15.75" customHeight="1">
      <c r="A268" s="1008"/>
      <c r="B268" s="1008"/>
      <c r="C268" s="1008"/>
      <c r="D268" s="1008"/>
      <c r="E268" s="1008"/>
      <c r="F268" s="1008"/>
      <c r="G268" s="1008"/>
      <c r="H268" s="1008"/>
      <c r="I268" s="51" t="s">
        <v>10</v>
      </c>
      <c r="J268" s="52">
        <f t="shared" ref="J268:P268" si="166">IF(OR(J266=0,J267=0),0,J267/J266)</f>
        <v>1</v>
      </c>
      <c r="K268" s="52">
        <f t="shared" si="166"/>
        <v>1</v>
      </c>
      <c r="L268" s="52">
        <f t="shared" si="166"/>
        <v>1</v>
      </c>
      <c r="M268" s="52">
        <f t="shared" si="166"/>
        <v>1</v>
      </c>
      <c r="N268" s="52">
        <f t="shared" si="166"/>
        <v>1</v>
      </c>
      <c r="O268" s="52">
        <f t="shared" si="166"/>
        <v>1</v>
      </c>
      <c r="P268" s="52">
        <f t="shared" si="166"/>
        <v>1</v>
      </c>
      <c r="Q268" s="51"/>
      <c r="R268" s="51"/>
      <c r="S268" s="1008"/>
      <c r="T268" s="1008"/>
      <c r="U268" s="1"/>
    </row>
    <row r="269" spans="1:21" ht="21.75" customHeight="1">
      <c r="A269" s="35" t="s">
        <v>1</v>
      </c>
      <c r="B269" s="36" t="s">
        <v>52</v>
      </c>
      <c r="C269" s="35"/>
      <c r="D269" s="35" t="s">
        <v>2</v>
      </c>
      <c r="E269" s="35" t="s">
        <v>3</v>
      </c>
      <c r="F269" s="35" t="s">
        <v>4</v>
      </c>
      <c r="G269" s="35" t="s">
        <v>5</v>
      </c>
      <c r="H269" s="37" t="s">
        <v>6</v>
      </c>
      <c r="I269" s="35" t="s">
        <v>53</v>
      </c>
      <c r="J269" s="35" t="s">
        <v>60</v>
      </c>
      <c r="K269" s="35" t="s">
        <v>61</v>
      </c>
      <c r="L269" s="35" t="s">
        <v>62</v>
      </c>
      <c r="M269" s="35" t="s">
        <v>63</v>
      </c>
      <c r="N269" s="35" t="s">
        <v>64</v>
      </c>
      <c r="O269" s="35" t="s">
        <v>65</v>
      </c>
      <c r="P269" s="35" t="s">
        <v>66</v>
      </c>
      <c r="Q269" s="38" t="s">
        <v>52</v>
      </c>
      <c r="R269" s="39" t="s">
        <v>44</v>
      </c>
      <c r="S269" s="40" t="s">
        <v>45</v>
      </c>
      <c r="T269" s="41" t="s">
        <v>67</v>
      </c>
      <c r="U269" s="1"/>
    </row>
    <row r="270" spans="1:21" ht="15.75" customHeight="1">
      <c r="A270" s="1062" t="str">
        <f>Document!D4</f>
        <v>GESTIÓN DOCUMENTAL</v>
      </c>
      <c r="B270" s="1063">
        <f>Document!W4</f>
        <v>4.4900000000000002E-2</v>
      </c>
      <c r="C270" s="1046">
        <v>82</v>
      </c>
      <c r="D270" s="1046" t="str">
        <f>Document!A12</f>
        <v>Sistema de Gestión Documental Implementado</v>
      </c>
      <c r="E270" s="1046" t="str">
        <f>Document!D12</f>
        <v>Porcentaje</v>
      </c>
      <c r="F270" s="1047">
        <f>Document!E12</f>
        <v>1</v>
      </c>
      <c r="G270" s="1046" t="str">
        <f>Document!F12</f>
        <v>% de avance en la implementación del Servicio de Gestión Documental</v>
      </c>
      <c r="H270" s="1046" t="str">
        <f>Document!G12</f>
        <v>EFICACIA</v>
      </c>
      <c r="I270" s="42" t="s">
        <v>68</v>
      </c>
      <c r="J270" s="43">
        <f>Document!O12</f>
        <v>0.08</v>
      </c>
      <c r="K270" s="43">
        <f>Document!P12</f>
        <v>7.2499999999999995E-2</v>
      </c>
      <c r="L270" s="43">
        <f>Document!Q12</f>
        <v>0.08</v>
      </c>
      <c r="M270" s="43">
        <f>Document!R12</f>
        <v>8.2500000000000004E-2</v>
      </c>
      <c r="N270" s="43">
        <f>Document!S12</f>
        <v>0.09</v>
      </c>
      <c r="O270" s="43">
        <f>Document!T12</f>
        <v>0.06</v>
      </c>
      <c r="P270" s="57">
        <f t="shared" ref="P270:P271" si="167">SUM(J270:O270)</f>
        <v>0.46500000000000002</v>
      </c>
      <c r="Q270" s="1051">
        <f>Document!V12</f>
        <v>0.6</v>
      </c>
      <c r="R270" s="1052">
        <f>IF(OR(P271=0,Q270=0),0,(P271/P270*Q270))</f>
        <v>0.45248953146623672</v>
      </c>
      <c r="S270" s="1057">
        <f>R270+R273</f>
        <v>0.75209191664311525</v>
      </c>
      <c r="T270" s="1056">
        <f>S270*B270</f>
        <v>3.3768927057275876E-2</v>
      </c>
      <c r="U270" s="1"/>
    </row>
    <row r="271" spans="1:21" ht="15.75" customHeight="1">
      <c r="A271" s="1018"/>
      <c r="B271" s="1018"/>
      <c r="C271" s="1018"/>
      <c r="D271" s="1018"/>
      <c r="E271" s="1018"/>
      <c r="F271" s="1018"/>
      <c r="G271" s="1018"/>
      <c r="H271" s="1018"/>
      <c r="I271" s="66" t="s">
        <v>69</v>
      </c>
      <c r="J271" s="47">
        <f>Document!O13</f>
        <v>7.4285714285714288E-2</v>
      </c>
      <c r="K271" s="47">
        <f>Document!P13</f>
        <v>7.2499999999999995E-2</v>
      </c>
      <c r="L271" s="47">
        <f>Document!Q13</f>
        <v>0.10526315789473684</v>
      </c>
      <c r="M271" s="47">
        <f>Document!R13</f>
        <v>7.3218749999999999E-2</v>
      </c>
      <c r="N271" s="47">
        <f>Document!S13</f>
        <v>2.5411764705882349E-2</v>
      </c>
      <c r="O271" s="47">
        <f>Document!T13</f>
        <v>0</v>
      </c>
      <c r="P271" s="58">
        <f t="shared" si="167"/>
        <v>0.35067938688633349</v>
      </c>
      <c r="Q271" s="1008"/>
      <c r="R271" s="1008"/>
      <c r="S271" s="1018"/>
      <c r="T271" s="1018"/>
      <c r="U271" s="1"/>
    </row>
    <row r="272" spans="1:21" ht="15.75" customHeight="1">
      <c r="A272" s="1018"/>
      <c r="B272" s="1018"/>
      <c r="C272" s="1008"/>
      <c r="D272" s="1018"/>
      <c r="E272" s="1008"/>
      <c r="F272" s="1008"/>
      <c r="G272" s="1008"/>
      <c r="H272" s="1008"/>
      <c r="I272" s="51" t="s">
        <v>10</v>
      </c>
      <c r="J272" s="52">
        <f t="shared" ref="J272:P272" si="168">IF(OR(J270=0,J271=0),0,J271/J270)</f>
        <v>0.9285714285714286</v>
      </c>
      <c r="K272" s="52">
        <f t="shared" si="168"/>
        <v>1</v>
      </c>
      <c r="L272" s="52">
        <f t="shared" si="168"/>
        <v>1.3157894736842104</v>
      </c>
      <c r="M272" s="52">
        <f t="shared" si="168"/>
        <v>0.88749999999999996</v>
      </c>
      <c r="N272" s="52">
        <f t="shared" si="168"/>
        <v>0.28235294117647053</v>
      </c>
      <c r="O272" s="52">
        <f t="shared" si="168"/>
        <v>0</v>
      </c>
      <c r="P272" s="52">
        <f t="shared" si="168"/>
        <v>0.75414921911039456</v>
      </c>
      <c r="Q272" s="51"/>
      <c r="R272" s="51"/>
      <c r="S272" s="1018"/>
      <c r="T272" s="1018"/>
      <c r="U272" s="1"/>
    </row>
    <row r="273" spans="1:21" ht="15.75" customHeight="1">
      <c r="A273" s="1018"/>
      <c r="B273" s="1018"/>
      <c r="C273" s="1046">
        <v>83</v>
      </c>
      <c r="D273" s="1018"/>
      <c r="E273" s="1046" t="str">
        <f>Document!D36</f>
        <v>porcentaje</v>
      </c>
      <c r="F273" s="1047">
        <f>Document!E36</f>
        <v>1</v>
      </c>
      <c r="G273" s="1046" t="str">
        <f>Document!F36</f>
        <v>% de avance en la implementación del Sistema de Información</v>
      </c>
      <c r="H273" s="1046" t="str">
        <f>Document!G36</f>
        <v>EFICACIA</v>
      </c>
      <c r="I273" s="42" t="s">
        <v>68</v>
      </c>
      <c r="J273" s="43">
        <f>Document!O36</f>
        <v>6.5000000000000002E-2</v>
      </c>
      <c r="K273" s="43">
        <f>Document!P36</f>
        <v>8.2500000000000004E-2</v>
      </c>
      <c r="L273" s="43">
        <f>Document!Q36</f>
        <v>0.121225</v>
      </c>
      <c r="M273" s="43">
        <f>Document!R36</f>
        <v>8.4999999999999992E-2</v>
      </c>
      <c r="N273" s="43">
        <f>Document!S36</f>
        <v>7.4499999999999997E-2</v>
      </c>
      <c r="O273" s="43">
        <f>Document!T36</f>
        <v>3.6749999999999998E-2</v>
      </c>
      <c r="P273" s="57">
        <f t="shared" ref="P273:P274" si="169">SUM(J273:O273)</f>
        <v>0.46497499999999997</v>
      </c>
      <c r="Q273" s="1051">
        <f>Document!V36</f>
        <v>0.4</v>
      </c>
      <c r="R273" s="1052">
        <f>IF(OR(P274=0,Q273=0),0,(P274/P273*Q273))</f>
        <v>0.29960238517687848</v>
      </c>
      <c r="S273" s="1018"/>
      <c r="T273" s="1018"/>
      <c r="U273" s="1"/>
    </row>
    <row r="274" spans="1:21" ht="15.75" customHeight="1">
      <c r="A274" s="1018"/>
      <c r="B274" s="1018"/>
      <c r="C274" s="1018"/>
      <c r="D274" s="1018"/>
      <c r="E274" s="1018"/>
      <c r="F274" s="1018"/>
      <c r="G274" s="1018"/>
      <c r="H274" s="1018"/>
      <c r="I274" s="66" t="s">
        <v>69</v>
      </c>
      <c r="J274" s="47">
        <f>Document!O37</f>
        <v>6.5000000000000002E-2</v>
      </c>
      <c r="K274" s="47">
        <f>Document!P37</f>
        <v>0.11249999999999999</v>
      </c>
      <c r="L274" s="47">
        <f>Document!Q37</f>
        <v>3.4635714285714291E-2</v>
      </c>
      <c r="M274" s="47">
        <f>Document!R37</f>
        <v>5.6666666666666671E-2</v>
      </c>
      <c r="N274" s="47">
        <f>Document!S37</f>
        <v>7.9466666666666672E-2</v>
      </c>
      <c r="O274" s="47">
        <f>Document!T37</f>
        <v>0</v>
      </c>
      <c r="P274" s="58">
        <f t="shared" si="169"/>
        <v>0.34826904761904764</v>
      </c>
      <c r="Q274" s="1008"/>
      <c r="R274" s="1008"/>
      <c r="S274" s="1018"/>
      <c r="T274" s="1018"/>
      <c r="U274" s="1"/>
    </row>
    <row r="275" spans="1:21" ht="15.75" customHeight="1">
      <c r="A275" s="1008"/>
      <c r="B275" s="1008"/>
      <c r="C275" s="1008"/>
      <c r="D275" s="1008"/>
      <c r="E275" s="1008"/>
      <c r="F275" s="1008"/>
      <c r="G275" s="1008"/>
      <c r="H275" s="1008"/>
      <c r="I275" s="51" t="s">
        <v>10</v>
      </c>
      <c r="J275" s="52">
        <f t="shared" ref="J275:P275" si="170">IF(OR(J273=0,J274=0),0,J274/J273)</f>
        <v>1</v>
      </c>
      <c r="K275" s="52">
        <f t="shared" si="170"/>
        <v>1.3636363636363635</v>
      </c>
      <c r="L275" s="52">
        <f t="shared" si="170"/>
        <v>0.28571428571428575</v>
      </c>
      <c r="M275" s="52">
        <f t="shared" si="170"/>
        <v>0.66666666666666674</v>
      </c>
      <c r="N275" s="52">
        <f t="shared" si="170"/>
        <v>1.0666666666666669</v>
      </c>
      <c r="O275" s="52">
        <f t="shared" si="170"/>
        <v>0</v>
      </c>
      <c r="P275" s="52">
        <f t="shared" si="170"/>
        <v>0.74900596294219612</v>
      </c>
      <c r="Q275" s="51"/>
      <c r="R275" s="51"/>
      <c r="S275" s="1008"/>
      <c r="T275" s="1008"/>
      <c r="U275" s="1"/>
    </row>
    <row r="276" spans="1:21" ht="21.75" customHeight="1">
      <c r="A276" s="35" t="s">
        <v>1</v>
      </c>
      <c r="B276" s="36" t="s">
        <v>52</v>
      </c>
      <c r="C276" s="35"/>
      <c r="D276" s="35" t="s">
        <v>2</v>
      </c>
      <c r="E276" s="35" t="s">
        <v>3</v>
      </c>
      <c r="F276" s="35" t="s">
        <v>4</v>
      </c>
      <c r="G276" s="35" t="s">
        <v>5</v>
      </c>
      <c r="H276" s="37" t="s">
        <v>6</v>
      </c>
      <c r="I276" s="35" t="s">
        <v>53</v>
      </c>
      <c r="J276" s="35" t="s">
        <v>60</v>
      </c>
      <c r="K276" s="35" t="s">
        <v>61</v>
      </c>
      <c r="L276" s="35" t="s">
        <v>62</v>
      </c>
      <c r="M276" s="35" t="s">
        <v>63</v>
      </c>
      <c r="N276" s="35" t="s">
        <v>64</v>
      </c>
      <c r="O276" s="35" t="s">
        <v>65</v>
      </c>
      <c r="P276" s="35" t="s">
        <v>66</v>
      </c>
      <c r="Q276" s="38" t="s">
        <v>52</v>
      </c>
      <c r="R276" s="39" t="s">
        <v>44</v>
      </c>
      <c r="S276" s="40" t="s">
        <v>45</v>
      </c>
      <c r="T276" s="41" t="s">
        <v>67</v>
      </c>
      <c r="U276" s="1"/>
    </row>
    <row r="277" spans="1:21" ht="15.75" customHeight="1">
      <c r="A277" s="1062" t="str">
        <f>Administ!D4</f>
        <v>GESTIÓN DE SERVICIOS ADMINISTRATIVOS</v>
      </c>
      <c r="B277" s="1063">
        <f>Administ!W4</f>
        <v>3.6799999999999999E-2</v>
      </c>
      <c r="C277" s="1046">
        <v>84</v>
      </c>
      <c r="D277" s="1046" t="str">
        <f>+Administ!A12</f>
        <v>Sistema de Gestión Ambiental mantenido bajo la NTC ISO 14001, versión 2015.</v>
      </c>
      <c r="E277" s="1046" t="str">
        <f>+Administ!D12</f>
        <v>Porcentaje</v>
      </c>
      <c r="F277" s="1046">
        <f>+Administ!E12</f>
        <v>80</v>
      </c>
      <c r="G277" s="1046" t="str">
        <f>+Administ!F12</f>
        <v>Apropiación de conocimientos del SGA</v>
      </c>
      <c r="H277" s="1046" t="str">
        <f>+Administ!G12</f>
        <v>EFECTIVIDAD</v>
      </c>
      <c r="I277" s="42" t="s">
        <v>68</v>
      </c>
      <c r="J277" s="59">
        <f>+Administ!O12</f>
        <v>0</v>
      </c>
      <c r="K277" s="59">
        <f>+Administ!P12</f>
        <v>0</v>
      </c>
      <c r="L277" s="59">
        <f>+Administ!Q12</f>
        <v>0</v>
      </c>
      <c r="M277" s="59">
        <f>+Administ!R12</f>
        <v>0</v>
      </c>
      <c r="N277" s="59">
        <f>+Administ!S12</f>
        <v>40</v>
      </c>
      <c r="O277" s="59">
        <f>+Administ!T12</f>
        <v>0</v>
      </c>
      <c r="P277" s="60">
        <f t="shared" ref="P277:P278" si="171">SUM(J277:O277)</f>
        <v>40</v>
      </c>
      <c r="Q277" s="1051">
        <f>+Administ!V12</f>
        <v>0.03</v>
      </c>
      <c r="R277" s="1052">
        <f>IF(OR(P278=0,Q277=0),0,(P278/P277*Q277))</f>
        <v>0.03</v>
      </c>
      <c r="S277" s="1054">
        <f>SUM(R277:R306)</f>
        <v>0.99609105940698084</v>
      </c>
      <c r="T277" s="1055">
        <f>S277*B277</f>
        <v>3.6656150986176896E-2</v>
      </c>
      <c r="U277" s="1"/>
    </row>
    <row r="278" spans="1:21" ht="15.75" customHeight="1">
      <c r="A278" s="1018"/>
      <c r="B278" s="1018"/>
      <c r="C278" s="1018"/>
      <c r="D278" s="1018"/>
      <c r="E278" s="1018"/>
      <c r="F278" s="1018"/>
      <c r="G278" s="1018"/>
      <c r="H278" s="1018"/>
      <c r="I278" s="66" t="s">
        <v>69</v>
      </c>
      <c r="J278" s="61">
        <f>+Administ!O13</f>
        <v>0</v>
      </c>
      <c r="K278" s="61">
        <f>+Administ!P13</f>
        <v>0</v>
      </c>
      <c r="L278" s="61">
        <f>+Administ!Q13</f>
        <v>0</v>
      </c>
      <c r="M278" s="61">
        <f>+Administ!R13</f>
        <v>0</v>
      </c>
      <c r="N278" s="61">
        <f>+Administ!S13</f>
        <v>40</v>
      </c>
      <c r="O278" s="61">
        <f>+Administ!T13</f>
        <v>0</v>
      </c>
      <c r="P278" s="62">
        <f t="shared" si="171"/>
        <v>40</v>
      </c>
      <c r="Q278" s="1008"/>
      <c r="R278" s="1008"/>
      <c r="S278" s="1018"/>
      <c r="T278" s="1018"/>
      <c r="U278" s="1"/>
    </row>
    <row r="279" spans="1:21" ht="15.75" customHeight="1">
      <c r="A279" s="1018"/>
      <c r="B279" s="1018"/>
      <c r="C279" s="1008"/>
      <c r="D279" s="1018"/>
      <c r="E279" s="1008"/>
      <c r="F279" s="1008"/>
      <c r="G279" s="1008"/>
      <c r="H279" s="1008"/>
      <c r="I279" s="51" t="s">
        <v>10</v>
      </c>
      <c r="J279" s="52">
        <f t="shared" ref="J279:P279" si="172">IF(OR(J277=0,J278=0),0,J278/J277)</f>
        <v>0</v>
      </c>
      <c r="K279" s="52">
        <f t="shared" si="172"/>
        <v>0</v>
      </c>
      <c r="L279" s="52">
        <f t="shared" si="172"/>
        <v>0</v>
      </c>
      <c r="M279" s="52">
        <f t="shared" si="172"/>
        <v>0</v>
      </c>
      <c r="N279" s="52">
        <f t="shared" si="172"/>
        <v>1</v>
      </c>
      <c r="O279" s="52">
        <f t="shared" si="172"/>
        <v>0</v>
      </c>
      <c r="P279" s="52">
        <f t="shared" si="172"/>
        <v>1</v>
      </c>
      <c r="Q279" s="51"/>
      <c r="R279" s="51"/>
      <c r="S279" s="1018"/>
      <c r="T279" s="1018"/>
      <c r="U279" s="1"/>
    </row>
    <row r="280" spans="1:21" ht="15.75" customHeight="1">
      <c r="A280" s="1018"/>
      <c r="B280" s="1018"/>
      <c r="C280" s="1046">
        <v>85</v>
      </c>
      <c r="D280" s="1018"/>
      <c r="E280" s="1046" t="str">
        <f>+Administ!D14</f>
        <v>Porcentaje</v>
      </c>
      <c r="F280" s="1046">
        <f>+Administ!E14</f>
        <v>100</v>
      </c>
      <c r="G280" s="1046" t="str">
        <f>+Administ!F14</f>
        <v>Cumplimiento de normatividad ambiental</v>
      </c>
      <c r="H280" s="1046" t="str">
        <f>+Administ!G14</f>
        <v>EFECTIVIDAD</v>
      </c>
      <c r="I280" s="42" t="s">
        <v>68</v>
      </c>
      <c r="J280" s="43">
        <f>+Administ!O14</f>
        <v>0</v>
      </c>
      <c r="K280" s="43">
        <f>+Administ!P14</f>
        <v>0</v>
      </c>
      <c r="L280" s="43">
        <f>+Administ!Q14</f>
        <v>0</v>
      </c>
      <c r="M280" s="43">
        <f>+Administ!R14</f>
        <v>0</v>
      </c>
      <c r="N280" s="43">
        <f>+Administ!S14</f>
        <v>0.5</v>
      </c>
      <c r="O280" s="43">
        <f>+Administ!T14</f>
        <v>0</v>
      </c>
      <c r="P280" s="57">
        <f t="shared" ref="P280:P281" si="173">SUM(J280:O280)</f>
        <v>0.5</v>
      </c>
      <c r="Q280" s="1051">
        <f>+Administ!V14</f>
        <v>0.04</v>
      </c>
      <c r="R280" s="1052">
        <f>IF(OR(P281=0,Q280=0),0,(P281/P280*Q280))</f>
        <v>3.9199999999999999E-2</v>
      </c>
      <c r="S280" s="1018"/>
      <c r="T280" s="1018"/>
      <c r="U280" s="1"/>
    </row>
    <row r="281" spans="1:21" ht="15.75" customHeight="1">
      <c r="A281" s="1018"/>
      <c r="B281" s="1018"/>
      <c r="C281" s="1018"/>
      <c r="D281" s="1018"/>
      <c r="E281" s="1018"/>
      <c r="F281" s="1018"/>
      <c r="G281" s="1018"/>
      <c r="H281" s="1018"/>
      <c r="I281" s="66" t="s">
        <v>69</v>
      </c>
      <c r="J281" s="47">
        <f>+Administ!O15</f>
        <v>0</v>
      </c>
      <c r="K281" s="47">
        <f>+Administ!P15</f>
        <v>0</v>
      </c>
      <c r="L281" s="47">
        <f>+Administ!Q15</f>
        <v>0</v>
      </c>
      <c r="M281" s="47">
        <f>+Administ!R15</f>
        <v>0</v>
      </c>
      <c r="N281" s="47">
        <f>+Administ!S15</f>
        <v>0.49</v>
      </c>
      <c r="O281" s="47">
        <f>+Administ!T15</f>
        <v>0</v>
      </c>
      <c r="P281" s="58">
        <f t="shared" si="173"/>
        <v>0.49</v>
      </c>
      <c r="Q281" s="1008"/>
      <c r="R281" s="1008"/>
      <c r="S281" s="1018"/>
      <c r="T281" s="1018"/>
      <c r="U281" s="1"/>
    </row>
    <row r="282" spans="1:21" ht="15.75" customHeight="1">
      <c r="A282" s="1018"/>
      <c r="B282" s="1018"/>
      <c r="C282" s="1008"/>
      <c r="D282" s="1018"/>
      <c r="E282" s="1008"/>
      <c r="F282" s="1008"/>
      <c r="G282" s="1008"/>
      <c r="H282" s="1008"/>
      <c r="I282" s="51" t="s">
        <v>10</v>
      </c>
      <c r="J282" s="52">
        <f t="shared" ref="J282:P282" si="174">IF(OR(J280=0,J281=0),0,J281/J280)</f>
        <v>0</v>
      </c>
      <c r="K282" s="52">
        <f t="shared" si="174"/>
        <v>0</v>
      </c>
      <c r="L282" s="52">
        <f t="shared" si="174"/>
        <v>0</v>
      </c>
      <c r="M282" s="52">
        <f t="shared" si="174"/>
        <v>0</v>
      </c>
      <c r="N282" s="52">
        <f t="shared" si="174"/>
        <v>0.98</v>
      </c>
      <c r="O282" s="52">
        <f t="shared" si="174"/>
        <v>0</v>
      </c>
      <c r="P282" s="52">
        <f t="shared" si="174"/>
        <v>0.98</v>
      </c>
      <c r="Q282" s="51"/>
      <c r="R282" s="51"/>
      <c r="S282" s="1018"/>
      <c r="T282" s="1018"/>
      <c r="U282" s="1"/>
    </row>
    <row r="283" spans="1:21" ht="15.75" customHeight="1">
      <c r="A283" s="1018"/>
      <c r="B283" s="1018"/>
      <c r="C283" s="1046">
        <v>86</v>
      </c>
      <c r="D283" s="1018"/>
      <c r="E283" s="1046" t="str">
        <f>+Administ!D16</f>
        <v>Porcentaje</v>
      </c>
      <c r="F283" s="1046">
        <f>+Administ!E16</f>
        <v>100</v>
      </c>
      <c r="G283" s="1046" t="str">
        <f>+Administ!F16</f>
        <v>Porcentaje de cumplimiento gestión RESPEL</v>
      </c>
      <c r="H283" s="1046" t="str">
        <f>+Administ!G16</f>
        <v>EFECTIVIDAD</v>
      </c>
      <c r="I283" s="42" t="s">
        <v>68</v>
      </c>
      <c r="J283" s="43">
        <f>+Administ!O16</f>
        <v>0</v>
      </c>
      <c r="K283" s="43">
        <f>+Administ!P16</f>
        <v>0</v>
      </c>
      <c r="L283" s="43">
        <f>+Administ!Q16</f>
        <v>0</v>
      </c>
      <c r="M283" s="43">
        <f>+Administ!R16</f>
        <v>0</v>
      </c>
      <c r="N283" s="43">
        <f>+Administ!S16</f>
        <v>0</v>
      </c>
      <c r="O283" s="43">
        <f>+Administ!T16</f>
        <v>0.5</v>
      </c>
      <c r="P283" s="57">
        <f t="shared" ref="P283:P284" si="175">SUM(J283:O283)</f>
        <v>0.5</v>
      </c>
      <c r="Q283" s="1051">
        <f>+Administ!V16</f>
        <v>0.03</v>
      </c>
      <c r="R283" s="1052">
        <f>IF(OR(P284=0,Q283=0),0,(P284/P283*Q283))</f>
        <v>0.03</v>
      </c>
      <c r="S283" s="1018"/>
      <c r="T283" s="1018"/>
      <c r="U283" s="1"/>
    </row>
    <row r="284" spans="1:21" ht="15.75" customHeight="1">
      <c r="A284" s="1018"/>
      <c r="B284" s="1018"/>
      <c r="C284" s="1018"/>
      <c r="D284" s="1018"/>
      <c r="E284" s="1018"/>
      <c r="F284" s="1018"/>
      <c r="G284" s="1018"/>
      <c r="H284" s="1018"/>
      <c r="I284" s="66" t="s">
        <v>69</v>
      </c>
      <c r="J284" s="47">
        <f>+Administ!O17</f>
        <v>0</v>
      </c>
      <c r="K284" s="47">
        <f>+Administ!P17</f>
        <v>0</v>
      </c>
      <c r="L284" s="47">
        <f>+Administ!Q17</f>
        <v>0</v>
      </c>
      <c r="M284" s="47" t="str">
        <f>+Administ!R17</f>
        <v>0.00%</v>
      </c>
      <c r="N284" s="47">
        <f>+Administ!S17</f>
        <v>0</v>
      </c>
      <c r="O284" s="47">
        <f>+Administ!T17</f>
        <v>0.5</v>
      </c>
      <c r="P284" s="58">
        <f t="shared" si="175"/>
        <v>0.5</v>
      </c>
      <c r="Q284" s="1008"/>
      <c r="R284" s="1008"/>
      <c r="S284" s="1018"/>
      <c r="T284" s="1018"/>
      <c r="U284" s="1"/>
    </row>
    <row r="285" spans="1:21" ht="15.75" customHeight="1">
      <c r="A285" s="1018"/>
      <c r="B285" s="1018"/>
      <c r="C285" s="1008"/>
      <c r="D285" s="1018"/>
      <c r="E285" s="1008"/>
      <c r="F285" s="1008"/>
      <c r="G285" s="1008"/>
      <c r="H285" s="1008"/>
      <c r="I285" s="51" t="s">
        <v>10</v>
      </c>
      <c r="J285" s="52">
        <f t="shared" ref="J285:P285" si="176">IF(OR(J283=0,J284=0),0,J284/J283)</f>
        <v>0</v>
      </c>
      <c r="K285" s="52">
        <f t="shared" si="176"/>
        <v>0</v>
      </c>
      <c r="L285" s="52">
        <f t="shared" si="176"/>
        <v>0</v>
      </c>
      <c r="M285" s="52">
        <f t="shared" si="176"/>
        <v>0</v>
      </c>
      <c r="N285" s="52">
        <f t="shared" si="176"/>
        <v>0</v>
      </c>
      <c r="O285" s="52">
        <f t="shared" si="176"/>
        <v>1</v>
      </c>
      <c r="P285" s="52">
        <f t="shared" si="176"/>
        <v>1</v>
      </c>
      <c r="Q285" s="51"/>
      <c r="R285" s="51"/>
      <c r="S285" s="1018"/>
      <c r="T285" s="1018"/>
      <c r="U285" s="1"/>
    </row>
    <row r="286" spans="1:21" ht="15.75" customHeight="1">
      <c r="A286" s="1018"/>
      <c r="B286" s="1018"/>
      <c r="C286" s="1046">
        <v>87</v>
      </c>
      <c r="D286" s="1018"/>
      <c r="E286" s="1046" t="str">
        <f>+Administ!D18</f>
        <v>Porcentaje</v>
      </c>
      <c r="F286" s="1046">
        <f>+Administ!E18</f>
        <v>100</v>
      </c>
      <c r="G286" s="1046" t="str">
        <f>+Administ!F18</f>
        <v>Seguimiento al Sistema de Gestión Ambiental a nivel nacional</v>
      </c>
      <c r="H286" s="1046" t="str">
        <f>+Administ!G18</f>
        <v>EFICACIA</v>
      </c>
      <c r="I286" s="42" t="s">
        <v>68</v>
      </c>
      <c r="J286" s="43">
        <f>+Administ!O18</f>
        <v>8.1100000000000005E-2</v>
      </c>
      <c r="K286" s="43">
        <f>+Administ!P18</f>
        <v>4.9399999999999999E-2</v>
      </c>
      <c r="L286" s="43">
        <f>+Administ!Q18</f>
        <v>0.1072</v>
      </c>
      <c r="M286" s="43">
        <f>+Administ!R18</f>
        <v>7.8700000000000006E-2</v>
      </c>
      <c r="N286" s="43">
        <f>+Administ!S18</f>
        <v>6.4299999999999996E-2</v>
      </c>
      <c r="O286" s="43">
        <f>+Administ!T18</f>
        <v>0.1225</v>
      </c>
      <c r="P286" s="57">
        <f t="shared" ref="P286:P287" si="177">SUM(J286:O286)</f>
        <v>0.50320000000000009</v>
      </c>
      <c r="Q286" s="1051">
        <f>+Administ!V18</f>
        <v>0.16</v>
      </c>
      <c r="R286" s="1052">
        <f>IF(OR(P287=0,Q286=0),0,(P287/P286*Q286))</f>
        <v>0.16</v>
      </c>
      <c r="S286" s="1018"/>
      <c r="T286" s="1018"/>
      <c r="U286" s="1"/>
    </row>
    <row r="287" spans="1:21" ht="15.75" customHeight="1">
      <c r="A287" s="1018"/>
      <c r="B287" s="1018"/>
      <c r="C287" s="1018"/>
      <c r="D287" s="1018"/>
      <c r="E287" s="1018"/>
      <c r="F287" s="1018"/>
      <c r="G287" s="1018"/>
      <c r="H287" s="1018"/>
      <c r="I287" s="66" t="s">
        <v>69</v>
      </c>
      <c r="J287" s="47">
        <f>+Administ!O19</f>
        <v>8.1100000000000005E-2</v>
      </c>
      <c r="K287" s="47">
        <f>+Administ!P19</f>
        <v>4.9399999999999999E-2</v>
      </c>
      <c r="L287" s="47">
        <f>+Administ!Q19</f>
        <v>0.1072</v>
      </c>
      <c r="M287" s="47">
        <f>+Administ!R19</f>
        <v>7.8700000000000006E-2</v>
      </c>
      <c r="N287" s="47">
        <f>+Administ!S19</f>
        <v>6.4299999999999996E-2</v>
      </c>
      <c r="O287" s="47">
        <f>+Administ!T19</f>
        <v>0.1225</v>
      </c>
      <c r="P287" s="58">
        <f t="shared" si="177"/>
        <v>0.50320000000000009</v>
      </c>
      <c r="Q287" s="1008"/>
      <c r="R287" s="1008"/>
      <c r="S287" s="1018"/>
      <c r="T287" s="1018"/>
      <c r="U287" s="1"/>
    </row>
    <row r="288" spans="1:21" ht="15.75" customHeight="1">
      <c r="A288" s="1018"/>
      <c r="B288" s="1018"/>
      <c r="C288" s="1008"/>
      <c r="D288" s="1018"/>
      <c r="E288" s="1008"/>
      <c r="F288" s="1008"/>
      <c r="G288" s="1008"/>
      <c r="H288" s="1008"/>
      <c r="I288" s="51" t="s">
        <v>10</v>
      </c>
      <c r="J288" s="52">
        <f t="shared" ref="J288:P288" si="178">IF(OR(J286=0,J287=0),0,J287/J286)</f>
        <v>1</v>
      </c>
      <c r="K288" s="52">
        <f t="shared" si="178"/>
        <v>1</v>
      </c>
      <c r="L288" s="52">
        <f t="shared" si="178"/>
        <v>1</v>
      </c>
      <c r="M288" s="52">
        <f t="shared" si="178"/>
        <v>1</v>
      </c>
      <c r="N288" s="52">
        <f t="shared" si="178"/>
        <v>1</v>
      </c>
      <c r="O288" s="52">
        <f t="shared" si="178"/>
        <v>1</v>
      </c>
      <c r="P288" s="52">
        <f t="shared" si="178"/>
        <v>1</v>
      </c>
      <c r="Q288" s="51"/>
      <c r="R288" s="51"/>
      <c r="S288" s="1018"/>
      <c r="T288" s="1018"/>
      <c r="U288" s="1"/>
    </row>
    <row r="289" spans="1:21" ht="15.75" customHeight="1">
      <c r="A289" s="1018"/>
      <c r="B289" s="1018"/>
      <c r="C289" s="1046">
        <v>88</v>
      </c>
      <c r="D289" s="1018"/>
      <c r="E289" s="1046" t="str">
        <f>+Administ!D20</f>
        <v>Arboles</v>
      </c>
      <c r="F289" s="1046">
        <f>+Administ!E20</f>
        <v>30</v>
      </c>
      <c r="G289" s="1046" t="str">
        <f>+Administ!F20</f>
        <v>Huella de carbono</v>
      </c>
      <c r="H289" s="1046" t="str">
        <f>+Administ!G20</f>
        <v>EFECTIVIDAD</v>
      </c>
      <c r="I289" s="42" t="s">
        <v>68</v>
      </c>
      <c r="J289" s="59">
        <f>+Administ!O20</f>
        <v>0</v>
      </c>
      <c r="K289" s="59">
        <f>+Administ!P20</f>
        <v>0</v>
      </c>
      <c r="L289" s="59">
        <f>+Administ!Q20</f>
        <v>30</v>
      </c>
      <c r="M289" s="59">
        <f>+Administ!R20</f>
        <v>0</v>
      </c>
      <c r="N289" s="59">
        <f>+Administ!S20</f>
        <v>0</v>
      </c>
      <c r="O289" s="59">
        <f>+Administ!T20</f>
        <v>10</v>
      </c>
      <c r="P289" s="60">
        <f t="shared" ref="P289:P290" si="179">SUM(J289:O289)</f>
        <v>40</v>
      </c>
      <c r="Q289" s="1051">
        <f>+Administ!V20</f>
        <v>0.03</v>
      </c>
      <c r="R289" s="1052">
        <f>IF(OR(P290=0,Q289=0),0,(P290/P289*Q289))</f>
        <v>2.3549999999999998E-2</v>
      </c>
      <c r="S289" s="1018"/>
      <c r="T289" s="1018"/>
      <c r="U289" s="1"/>
    </row>
    <row r="290" spans="1:21" ht="15.75" customHeight="1">
      <c r="A290" s="1018"/>
      <c r="B290" s="1018"/>
      <c r="C290" s="1018"/>
      <c r="D290" s="1018"/>
      <c r="E290" s="1018"/>
      <c r="F290" s="1018"/>
      <c r="G290" s="1018"/>
      <c r="H290" s="1018"/>
      <c r="I290" s="66" t="s">
        <v>69</v>
      </c>
      <c r="J290" s="61">
        <f>+Administ!O21</f>
        <v>0</v>
      </c>
      <c r="K290" s="61">
        <f>+Administ!P21</f>
        <v>0</v>
      </c>
      <c r="L290" s="61">
        <f>+Administ!Q21</f>
        <v>18.399999999999999</v>
      </c>
      <c r="M290" s="61">
        <f>+Administ!R21</f>
        <v>0</v>
      </c>
      <c r="N290" s="61">
        <f>+Administ!S21</f>
        <v>0</v>
      </c>
      <c r="O290" s="61">
        <f>+Administ!T21</f>
        <v>13</v>
      </c>
      <c r="P290" s="62">
        <f t="shared" si="179"/>
        <v>31.4</v>
      </c>
      <c r="Q290" s="1008"/>
      <c r="R290" s="1008"/>
      <c r="S290" s="1018"/>
      <c r="T290" s="1018"/>
      <c r="U290" s="1"/>
    </row>
    <row r="291" spans="1:21" ht="15.75" customHeight="1">
      <c r="A291" s="1018"/>
      <c r="B291" s="1018"/>
      <c r="C291" s="1008"/>
      <c r="D291" s="1018"/>
      <c r="E291" s="1008"/>
      <c r="F291" s="1008"/>
      <c r="G291" s="1008"/>
      <c r="H291" s="1008"/>
      <c r="I291" s="51" t="s">
        <v>10</v>
      </c>
      <c r="J291" s="52">
        <f t="shared" ref="J291:P291" si="180">IF(OR(J289=0,J290=0),0,J290/J289)</f>
        <v>0</v>
      </c>
      <c r="K291" s="52">
        <f t="shared" si="180"/>
        <v>0</v>
      </c>
      <c r="L291" s="52">
        <f t="shared" si="180"/>
        <v>0.61333333333333329</v>
      </c>
      <c r="M291" s="52">
        <f t="shared" si="180"/>
        <v>0</v>
      </c>
      <c r="N291" s="52">
        <f t="shared" si="180"/>
        <v>0</v>
      </c>
      <c r="O291" s="52">
        <f t="shared" si="180"/>
        <v>1.3</v>
      </c>
      <c r="P291" s="52">
        <f t="shared" si="180"/>
        <v>0.78499999999999992</v>
      </c>
      <c r="Q291" s="51"/>
      <c r="R291" s="51"/>
      <c r="S291" s="1018"/>
      <c r="T291" s="1018"/>
      <c r="U291" s="1"/>
    </row>
    <row r="292" spans="1:21" ht="15.75" customHeight="1">
      <c r="A292" s="1018"/>
      <c r="B292" s="1018"/>
      <c r="C292" s="1046">
        <v>89</v>
      </c>
      <c r="D292" s="1018"/>
      <c r="E292" s="1046" t="str">
        <f>+Administ!D22</f>
        <v>Contratos</v>
      </c>
      <c r="F292" s="1046">
        <f>+Administ!E22</f>
        <v>100</v>
      </c>
      <c r="G292" s="1046" t="str">
        <f>+Administ!F22</f>
        <v>Inclusion de criterios ambientales en procesos contractuales</v>
      </c>
      <c r="H292" s="1046" t="str">
        <f>+Administ!G22</f>
        <v>EFECTIVIDAD</v>
      </c>
      <c r="I292" s="42" t="s">
        <v>68</v>
      </c>
      <c r="J292" s="43">
        <f>+Administ!O22</f>
        <v>0</v>
      </c>
      <c r="K292" s="43">
        <f>+Administ!P22</f>
        <v>0</v>
      </c>
      <c r="L292" s="43">
        <f>+Administ!Q22</f>
        <v>0</v>
      </c>
      <c r="M292" s="43">
        <f>+Administ!R22</f>
        <v>0</v>
      </c>
      <c r="N292" s="43">
        <f>+Administ!S22</f>
        <v>0</v>
      </c>
      <c r="O292" s="43">
        <f>+Administ!T22</f>
        <v>0.5</v>
      </c>
      <c r="P292" s="57">
        <f t="shared" ref="P292:P293" si="181">SUM(J292:O292)</f>
        <v>0.5</v>
      </c>
      <c r="Q292" s="1051">
        <f>+Administ!V22</f>
        <v>0.03</v>
      </c>
      <c r="R292" s="1052">
        <f>IF(OR(P293=0,Q292=0),0,(P293/P292*Q292))</f>
        <v>0.03</v>
      </c>
      <c r="S292" s="1018"/>
      <c r="T292" s="1018"/>
      <c r="U292" s="1"/>
    </row>
    <row r="293" spans="1:21" ht="15.75" customHeight="1">
      <c r="A293" s="1018"/>
      <c r="B293" s="1018"/>
      <c r="C293" s="1018"/>
      <c r="D293" s="1018"/>
      <c r="E293" s="1018"/>
      <c r="F293" s="1018"/>
      <c r="G293" s="1018"/>
      <c r="H293" s="1018"/>
      <c r="I293" s="66" t="s">
        <v>69</v>
      </c>
      <c r="J293" s="47">
        <f>+Administ!O23</f>
        <v>0</v>
      </c>
      <c r="K293" s="47">
        <f>+Administ!P23</f>
        <v>0</v>
      </c>
      <c r="L293" s="47">
        <f>+Administ!Q23</f>
        <v>0</v>
      </c>
      <c r="M293" s="47" t="str">
        <f>+Administ!R23</f>
        <v>0.00%</v>
      </c>
      <c r="N293" s="47">
        <f>+Administ!S23</f>
        <v>0</v>
      </c>
      <c r="O293" s="47">
        <f>+Administ!T23</f>
        <v>0.5</v>
      </c>
      <c r="P293" s="58">
        <f t="shared" si="181"/>
        <v>0.5</v>
      </c>
      <c r="Q293" s="1008"/>
      <c r="R293" s="1008"/>
      <c r="S293" s="1018"/>
      <c r="T293" s="1018"/>
      <c r="U293" s="1"/>
    </row>
    <row r="294" spans="1:21" ht="15.75" customHeight="1">
      <c r="A294" s="1018"/>
      <c r="B294" s="1018"/>
      <c r="C294" s="1008"/>
      <c r="D294" s="1018"/>
      <c r="E294" s="1008"/>
      <c r="F294" s="1008"/>
      <c r="G294" s="1008"/>
      <c r="H294" s="1008"/>
      <c r="I294" s="51" t="s">
        <v>10</v>
      </c>
      <c r="J294" s="52">
        <f t="shared" ref="J294:P294" si="182">IF(OR(J292=0,J293=0),0,J293/J292)</f>
        <v>0</v>
      </c>
      <c r="K294" s="52">
        <f t="shared" si="182"/>
        <v>0</v>
      </c>
      <c r="L294" s="52">
        <f t="shared" si="182"/>
        <v>0</v>
      </c>
      <c r="M294" s="52">
        <f t="shared" si="182"/>
        <v>0</v>
      </c>
      <c r="N294" s="52">
        <f t="shared" si="182"/>
        <v>0</v>
      </c>
      <c r="O294" s="52">
        <f t="shared" si="182"/>
        <v>1</v>
      </c>
      <c r="P294" s="52">
        <f t="shared" si="182"/>
        <v>1</v>
      </c>
      <c r="Q294" s="51"/>
      <c r="R294" s="51"/>
      <c r="S294" s="1018"/>
      <c r="T294" s="1018"/>
      <c r="U294" s="1"/>
    </row>
    <row r="295" spans="1:21" ht="15.75" customHeight="1">
      <c r="A295" s="1018"/>
      <c r="B295" s="1018"/>
      <c r="C295" s="1046">
        <v>90</v>
      </c>
      <c r="D295" s="1018"/>
      <c r="E295" s="1046" t="str">
        <f>+Administ!D24</f>
        <v>Metros cubicos</v>
      </c>
      <c r="F295" s="1049" t="str">
        <f>+Administ!E24</f>
        <v>1356.20</v>
      </c>
      <c r="G295" s="1046" t="str">
        <f>+Administ!F24</f>
        <v>Consumo de agua (m3) Sede Central</v>
      </c>
      <c r="H295" s="1046" t="str">
        <f>+Administ!G24</f>
        <v>EFECTIVIDAD</v>
      </c>
      <c r="I295" s="42" t="s">
        <v>68</v>
      </c>
      <c r="J295" s="44" t="str">
        <f>+Administ!O24</f>
        <v>0.00</v>
      </c>
      <c r="K295" s="44">
        <f>+Administ!P24</f>
        <v>0</v>
      </c>
      <c r="L295" s="44">
        <f>+Administ!Q24</f>
        <v>0</v>
      </c>
      <c r="M295" s="44">
        <f>+Administ!R24</f>
        <v>0</v>
      </c>
      <c r="N295" s="44">
        <f>+Administ!S24</f>
        <v>0</v>
      </c>
      <c r="O295" s="44">
        <f>+Administ!T24</f>
        <v>1356.2</v>
      </c>
      <c r="P295" s="45">
        <f t="shared" ref="P295:P296" si="183">SUM(J295:O295)</f>
        <v>1356.2</v>
      </c>
      <c r="Q295" s="1051">
        <f>+Administ!V24</f>
        <v>0.04</v>
      </c>
      <c r="R295" s="1052">
        <f>IF(OR(P296=0,Q295=0),0,(P296/P295*Q295))</f>
        <v>4.4123285651083907E-2</v>
      </c>
      <c r="S295" s="1018"/>
      <c r="T295" s="1018"/>
      <c r="U295" s="1"/>
    </row>
    <row r="296" spans="1:21" ht="15.75" customHeight="1">
      <c r="A296" s="1018"/>
      <c r="B296" s="1018"/>
      <c r="C296" s="1018"/>
      <c r="D296" s="1018"/>
      <c r="E296" s="1018"/>
      <c r="F296" s="1018"/>
      <c r="G296" s="1018"/>
      <c r="H296" s="1018"/>
      <c r="I296" s="66" t="s">
        <v>69</v>
      </c>
      <c r="J296" s="48">
        <f>+Administ!O25</f>
        <v>0</v>
      </c>
      <c r="K296" s="48">
        <f>+Administ!P25</f>
        <v>0</v>
      </c>
      <c r="L296" s="48">
        <f>+Administ!Q25</f>
        <v>0</v>
      </c>
      <c r="M296" s="48" t="str">
        <f>+Administ!R25</f>
        <v>0.00</v>
      </c>
      <c r="N296" s="48">
        <f>+Administ!S25</f>
        <v>0</v>
      </c>
      <c r="O296" s="48">
        <f>+Administ!T25</f>
        <v>1496</v>
      </c>
      <c r="P296" s="50">
        <f t="shared" si="183"/>
        <v>1496</v>
      </c>
      <c r="Q296" s="1008"/>
      <c r="R296" s="1008"/>
      <c r="S296" s="1018"/>
      <c r="T296" s="1018"/>
      <c r="U296" s="1"/>
    </row>
    <row r="297" spans="1:21" ht="15.75" customHeight="1">
      <c r="A297" s="1018"/>
      <c r="B297" s="1018"/>
      <c r="C297" s="1008"/>
      <c r="D297" s="1018"/>
      <c r="E297" s="1008"/>
      <c r="F297" s="1008"/>
      <c r="G297" s="1008"/>
      <c r="H297" s="1008"/>
      <c r="I297" s="51" t="s">
        <v>10</v>
      </c>
      <c r="J297" s="52">
        <f t="shared" ref="J297:P297" si="184">IF(OR(J295=0,J296=0),0,J296/J295)</f>
        <v>0</v>
      </c>
      <c r="K297" s="52">
        <f t="shared" si="184"/>
        <v>0</v>
      </c>
      <c r="L297" s="52">
        <f t="shared" si="184"/>
        <v>0</v>
      </c>
      <c r="M297" s="52">
        <f t="shared" si="184"/>
        <v>0</v>
      </c>
      <c r="N297" s="52">
        <f t="shared" si="184"/>
        <v>0</v>
      </c>
      <c r="O297" s="52">
        <f t="shared" si="184"/>
        <v>1.1030821412770977</v>
      </c>
      <c r="P297" s="52">
        <f t="shared" si="184"/>
        <v>1.1030821412770977</v>
      </c>
      <c r="Q297" s="51"/>
      <c r="R297" s="51"/>
      <c r="S297" s="1018"/>
      <c r="T297" s="1018"/>
      <c r="U297" s="1"/>
    </row>
    <row r="298" spans="1:21" ht="15.75" customHeight="1">
      <c r="A298" s="1018"/>
      <c r="B298" s="1018"/>
      <c r="C298" s="1046">
        <v>91</v>
      </c>
      <c r="D298" s="1018"/>
      <c r="E298" s="1046" t="str">
        <f>+Administ!D26</f>
        <v>Kilovatios hora</v>
      </c>
      <c r="F298" s="1050">
        <f>+Administ!E26</f>
        <v>150289</v>
      </c>
      <c r="G298" s="1046" t="str">
        <f>+Administ!F26</f>
        <v>Consumo de energía (Kw/h) de Sede Central</v>
      </c>
      <c r="H298" s="1046" t="str">
        <f>+Administ!G26</f>
        <v>EFECTIVIDAD</v>
      </c>
      <c r="I298" s="42" t="s">
        <v>68</v>
      </c>
      <c r="J298" s="59">
        <f>+Administ!O26</f>
        <v>0</v>
      </c>
      <c r="K298" s="59">
        <f>+Administ!P26</f>
        <v>0</v>
      </c>
      <c r="L298" s="59">
        <f>+Administ!Q26</f>
        <v>150289</v>
      </c>
      <c r="M298" s="59">
        <f>+Administ!R26</f>
        <v>0</v>
      </c>
      <c r="N298" s="59">
        <f>+Administ!S26</f>
        <v>0</v>
      </c>
      <c r="O298" s="59">
        <f>+Administ!T26</f>
        <v>150289</v>
      </c>
      <c r="P298" s="60">
        <f t="shared" ref="P298:P299" si="185">SUM(J298:O298)</f>
        <v>300578</v>
      </c>
      <c r="Q298" s="1051">
        <f>+Administ!V26</f>
        <v>0.04</v>
      </c>
      <c r="R298" s="1052">
        <f>IF(OR(P299=0,Q298=0),0,(P299/P298*Q298))</f>
        <v>3.9217773755896974E-2</v>
      </c>
      <c r="S298" s="1018"/>
      <c r="T298" s="1018"/>
      <c r="U298" s="1"/>
    </row>
    <row r="299" spans="1:21" ht="15.75" customHeight="1">
      <c r="A299" s="1018"/>
      <c r="B299" s="1018"/>
      <c r="C299" s="1018"/>
      <c r="D299" s="1018"/>
      <c r="E299" s="1018"/>
      <c r="F299" s="1018"/>
      <c r="G299" s="1018"/>
      <c r="H299" s="1018"/>
      <c r="I299" s="66" t="s">
        <v>69</v>
      </c>
      <c r="J299" s="61">
        <f>+Administ!O27</f>
        <v>0</v>
      </c>
      <c r="K299" s="61">
        <f>+Administ!P27</f>
        <v>0</v>
      </c>
      <c r="L299" s="61">
        <f>+Administ!Q27</f>
        <v>152000</v>
      </c>
      <c r="M299" s="61" t="str">
        <f>+Administ!R27</f>
        <v>0.00</v>
      </c>
      <c r="N299" s="61">
        <f>+Administ!S27</f>
        <v>0</v>
      </c>
      <c r="O299" s="61">
        <f>+Administ!T27</f>
        <v>142700</v>
      </c>
      <c r="P299" s="62">
        <f t="shared" si="185"/>
        <v>294700</v>
      </c>
      <c r="Q299" s="1008"/>
      <c r="R299" s="1008"/>
      <c r="S299" s="1018"/>
      <c r="T299" s="1018"/>
      <c r="U299" s="1"/>
    </row>
    <row r="300" spans="1:21" ht="15.75" customHeight="1">
      <c r="A300" s="1018"/>
      <c r="B300" s="1018"/>
      <c r="C300" s="1008"/>
      <c r="D300" s="1008"/>
      <c r="E300" s="1008"/>
      <c r="F300" s="1008"/>
      <c r="G300" s="1008"/>
      <c r="H300" s="1008"/>
      <c r="I300" s="51" t="s">
        <v>10</v>
      </c>
      <c r="J300" s="52">
        <f t="shared" ref="J300:P300" si="186">IF(OR(J298=0,J299=0),0,J299/J298)</f>
        <v>0</v>
      </c>
      <c r="K300" s="52">
        <f t="shared" si="186"/>
        <v>0</v>
      </c>
      <c r="L300" s="52">
        <f t="shared" si="186"/>
        <v>1.0113847320828537</v>
      </c>
      <c r="M300" s="52">
        <f t="shared" si="186"/>
        <v>0</v>
      </c>
      <c r="N300" s="52">
        <f t="shared" si="186"/>
        <v>0</v>
      </c>
      <c r="O300" s="52">
        <f t="shared" si="186"/>
        <v>0.94950395571199486</v>
      </c>
      <c r="P300" s="52">
        <f t="shared" si="186"/>
        <v>0.9804443438974243</v>
      </c>
      <c r="Q300" s="51"/>
      <c r="R300" s="51"/>
      <c r="S300" s="1018"/>
      <c r="T300" s="1018"/>
      <c r="U300" s="1"/>
    </row>
    <row r="301" spans="1:21" ht="15" customHeight="1">
      <c r="A301" s="1018"/>
      <c r="B301" s="1018"/>
      <c r="C301" s="1046">
        <v>92</v>
      </c>
      <c r="D301" s="1046" t="str">
        <f>+Administ!A40</f>
        <v>Plan de seguridad vial implementado</v>
      </c>
      <c r="E301" s="1046" t="str">
        <f>+Administ!D40</f>
        <v>Porcentaje</v>
      </c>
      <c r="F301" s="1046">
        <f>+Administ!E40</f>
        <v>100</v>
      </c>
      <c r="G301" s="1046" t="str">
        <f>+Administ!F40</f>
        <v>Porcentaje de avance en la implementacion del Plan de Seguridad Vial</v>
      </c>
      <c r="H301" s="1046" t="str">
        <f>+Administ!G40</f>
        <v>EFICACIA</v>
      </c>
      <c r="I301" s="42" t="s">
        <v>68</v>
      </c>
      <c r="J301" s="43">
        <f>+Administ!O40</f>
        <v>0.1</v>
      </c>
      <c r="K301" s="43">
        <f>+Administ!P40</f>
        <v>0.1</v>
      </c>
      <c r="L301" s="43">
        <f>+Administ!Q40</f>
        <v>0.1</v>
      </c>
      <c r="M301" s="43">
        <f>+Administ!R40</f>
        <v>0.1</v>
      </c>
      <c r="N301" s="43">
        <f>+Administ!S40</f>
        <v>0.1</v>
      </c>
      <c r="O301" s="43">
        <f>+Administ!T40</f>
        <v>0.1</v>
      </c>
      <c r="P301" s="57">
        <f t="shared" ref="P301:P302" si="187">SUM(J301:O301)</f>
        <v>0.6</v>
      </c>
      <c r="Q301" s="1051">
        <f>+Administ!V40</f>
        <v>0.2</v>
      </c>
      <c r="R301" s="1052">
        <f>IF(OR(P302=0,Q301=0),0,(P302/P301*Q301))</f>
        <v>0.2</v>
      </c>
      <c r="S301" s="1018"/>
      <c r="T301" s="1018"/>
      <c r="U301" s="1"/>
    </row>
    <row r="302" spans="1:21" ht="15.75" customHeight="1">
      <c r="A302" s="1018"/>
      <c r="B302" s="1018"/>
      <c r="C302" s="1018"/>
      <c r="D302" s="1018"/>
      <c r="E302" s="1018"/>
      <c r="F302" s="1018"/>
      <c r="G302" s="1018"/>
      <c r="H302" s="1018"/>
      <c r="I302" s="66" t="s">
        <v>69</v>
      </c>
      <c r="J302" s="47">
        <f>+Administ!O41</f>
        <v>0.1</v>
      </c>
      <c r="K302" s="47">
        <f>+Administ!P41</f>
        <v>0.1</v>
      </c>
      <c r="L302" s="47">
        <f>+Administ!Q41</f>
        <v>0.1</v>
      </c>
      <c r="M302" s="47">
        <f>+Administ!R41</f>
        <v>0.1</v>
      </c>
      <c r="N302" s="47">
        <f>+Administ!S41</f>
        <v>0.1</v>
      </c>
      <c r="O302" s="47">
        <f>+Administ!T41</f>
        <v>0.1</v>
      </c>
      <c r="P302" s="58">
        <f t="shared" si="187"/>
        <v>0.6</v>
      </c>
      <c r="Q302" s="1008"/>
      <c r="R302" s="1008"/>
      <c r="S302" s="1018"/>
      <c r="T302" s="1018"/>
      <c r="U302" s="1"/>
    </row>
    <row r="303" spans="1:21" ht="15.75" customHeight="1">
      <c r="A303" s="1018"/>
      <c r="B303" s="1018"/>
      <c r="C303" s="1008"/>
      <c r="D303" s="1008"/>
      <c r="E303" s="1008"/>
      <c r="F303" s="1008"/>
      <c r="G303" s="1008"/>
      <c r="H303" s="1008"/>
      <c r="I303" s="51" t="s">
        <v>10</v>
      </c>
      <c r="J303" s="52">
        <f t="shared" ref="J303:P303" si="188">IF(OR(J301=0,J302=0),0,J302/J301)</f>
        <v>1</v>
      </c>
      <c r="K303" s="52">
        <f t="shared" si="188"/>
        <v>1</v>
      </c>
      <c r="L303" s="52">
        <f t="shared" si="188"/>
        <v>1</v>
      </c>
      <c r="M303" s="52">
        <f t="shared" si="188"/>
        <v>1</v>
      </c>
      <c r="N303" s="52">
        <f t="shared" si="188"/>
        <v>1</v>
      </c>
      <c r="O303" s="52">
        <f t="shared" si="188"/>
        <v>1</v>
      </c>
      <c r="P303" s="52">
        <f t="shared" si="188"/>
        <v>1</v>
      </c>
      <c r="Q303" s="51"/>
      <c r="R303" s="51"/>
      <c r="S303" s="1018"/>
      <c r="T303" s="1018"/>
      <c r="U303" s="1"/>
    </row>
    <row r="304" spans="1:21" ht="21" customHeight="1">
      <c r="A304" s="1018"/>
      <c r="B304" s="1018"/>
      <c r="C304" s="1046">
        <v>93</v>
      </c>
      <c r="D304" s="1046" t="str">
        <f>+Administ!A54</f>
        <v>Fortalecimiento de la infraestructura fìsica del IGAC a nivel nacional</v>
      </c>
      <c r="E304" s="1046" t="str">
        <f>+Administ!D54</f>
        <v>Porcentaje</v>
      </c>
      <c r="F304" s="1046">
        <f>+Administ!E54</f>
        <v>45</v>
      </c>
      <c r="G304" s="1046" t="str">
        <f>+Administ!F54</f>
        <v>% de Avance del proyecto de Fortalecimiento de la infraestructura física del IGAC a nivel Nacional.</v>
      </c>
      <c r="H304" s="1046" t="str">
        <f>+Administ!G54</f>
        <v>EFICACIA</v>
      </c>
      <c r="I304" s="42" t="s">
        <v>68</v>
      </c>
      <c r="J304" s="59">
        <f>+Administ!O54</f>
        <v>5</v>
      </c>
      <c r="K304" s="59">
        <f>+Administ!P54</f>
        <v>4</v>
      </c>
      <c r="L304" s="59">
        <f>+Administ!Q54</f>
        <v>3</v>
      </c>
      <c r="M304" s="59">
        <f>+Administ!R54</f>
        <v>3</v>
      </c>
      <c r="N304" s="59">
        <f>+Administ!S54</f>
        <v>3</v>
      </c>
      <c r="O304" s="59">
        <f>+Administ!T54</f>
        <v>2</v>
      </c>
      <c r="P304" s="60">
        <f t="shared" ref="P304:P305" si="189">SUM(J304:O304)</f>
        <v>20</v>
      </c>
      <c r="Q304" s="1051">
        <f>+Administ!V54</f>
        <v>0.4</v>
      </c>
      <c r="R304" s="1052">
        <f>IF(OR(P305=0,Q304=0),0,(P305/P304*Q304))</f>
        <v>0.4</v>
      </c>
      <c r="S304" s="1018"/>
      <c r="T304" s="1018"/>
      <c r="U304" s="1"/>
    </row>
    <row r="305" spans="1:21" ht="21" customHeight="1">
      <c r="A305" s="1018"/>
      <c r="B305" s="1018"/>
      <c r="C305" s="1018"/>
      <c r="D305" s="1018"/>
      <c r="E305" s="1018"/>
      <c r="F305" s="1018"/>
      <c r="G305" s="1018"/>
      <c r="H305" s="1018"/>
      <c r="I305" s="66" t="s">
        <v>69</v>
      </c>
      <c r="J305" s="61">
        <f>+Administ!O55</f>
        <v>5</v>
      </c>
      <c r="K305" s="61">
        <f>+Administ!P55</f>
        <v>4</v>
      </c>
      <c r="L305" s="61">
        <f>+Administ!Q55</f>
        <v>3</v>
      </c>
      <c r="M305" s="61">
        <f>+Administ!R55</f>
        <v>3</v>
      </c>
      <c r="N305" s="61">
        <f>+Administ!S55</f>
        <v>3</v>
      </c>
      <c r="O305" s="61">
        <f>+Administ!T55</f>
        <v>2</v>
      </c>
      <c r="P305" s="62">
        <f t="shared" si="189"/>
        <v>20</v>
      </c>
      <c r="Q305" s="1008"/>
      <c r="R305" s="1008"/>
      <c r="S305" s="1018"/>
      <c r="T305" s="1018"/>
      <c r="U305" s="1"/>
    </row>
    <row r="306" spans="1:21" ht="15.75" customHeight="1">
      <c r="A306" s="1008"/>
      <c r="B306" s="1008"/>
      <c r="C306" s="1008"/>
      <c r="D306" s="1008"/>
      <c r="E306" s="1008"/>
      <c r="F306" s="1008"/>
      <c r="G306" s="1008"/>
      <c r="H306" s="1008"/>
      <c r="I306" s="51" t="s">
        <v>10</v>
      </c>
      <c r="J306" s="52">
        <f t="shared" ref="J306:P306" si="190">IF(OR(J304=0,J305=0),0,J305/J304)</f>
        <v>1</v>
      </c>
      <c r="K306" s="52">
        <f t="shared" si="190"/>
        <v>1</v>
      </c>
      <c r="L306" s="52">
        <f t="shared" si="190"/>
        <v>1</v>
      </c>
      <c r="M306" s="52">
        <f t="shared" si="190"/>
        <v>1</v>
      </c>
      <c r="N306" s="52">
        <f t="shared" si="190"/>
        <v>1</v>
      </c>
      <c r="O306" s="52">
        <f t="shared" si="190"/>
        <v>1</v>
      </c>
      <c r="P306" s="52">
        <f t="shared" si="190"/>
        <v>1</v>
      </c>
      <c r="Q306" s="51"/>
      <c r="R306" s="51"/>
      <c r="S306" s="1008"/>
      <c r="T306" s="1008"/>
      <c r="U306" s="1"/>
    </row>
    <row r="307" spans="1:21" ht="21" customHeight="1">
      <c r="A307" s="35" t="s">
        <v>1</v>
      </c>
      <c r="B307" s="36" t="s">
        <v>52</v>
      </c>
      <c r="C307" s="35"/>
      <c r="D307" s="35" t="s">
        <v>2</v>
      </c>
      <c r="E307" s="35" t="s">
        <v>3</v>
      </c>
      <c r="F307" s="35" t="s">
        <v>4</v>
      </c>
      <c r="G307" s="35" t="s">
        <v>5</v>
      </c>
      <c r="H307" s="37" t="s">
        <v>6</v>
      </c>
      <c r="I307" s="35" t="s">
        <v>53</v>
      </c>
      <c r="J307" s="35" t="s">
        <v>60</v>
      </c>
      <c r="K307" s="35" t="s">
        <v>61</v>
      </c>
      <c r="L307" s="35" t="s">
        <v>62</v>
      </c>
      <c r="M307" s="35" t="s">
        <v>63</v>
      </c>
      <c r="N307" s="35" t="s">
        <v>64</v>
      </c>
      <c r="O307" s="35" t="s">
        <v>65</v>
      </c>
      <c r="P307" s="35" t="s">
        <v>66</v>
      </c>
      <c r="Q307" s="38" t="s">
        <v>52</v>
      </c>
      <c r="R307" s="39" t="s">
        <v>44</v>
      </c>
      <c r="S307" s="40" t="s">
        <v>45</v>
      </c>
      <c r="T307" s="41" t="s">
        <v>67</v>
      </c>
      <c r="U307" s="1"/>
    </row>
    <row r="308" spans="1:21" ht="23.25" customHeight="1">
      <c r="A308" s="1062" t="str">
        <f>Contrat!D4</f>
        <v>GESTIÓN CONTRACTUAL</v>
      </c>
      <c r="B308" s="1063">
        <f>Contrat!W4</f>
        <v>4.4900000000000002E-2</v>
      </c>
      <c r="C308" s="1046">
        <v>95</v>
      </c>
      <c r="D308" s="1046" t="str">
        <f>+Contrat!A12</f>
        <v>Adelantar los procesos de contratación</v>
      </c>
      <c r="E308" s="1046" t="str">
        <f>+Contrat!D12</f>
        <v>Unidades</v>
      </c>
      <c r="F308" s="1046">
        <f>+Contrat!E12</f>
        <v>100</v>
      </c>
      <c r="G308" s="1046" t="str">
        <f>+Contrat!F12</f>
        <v>Adelantar los procesos de contratación</v>
      </c>
      <c r="H308" s="1046" t="str">
        <f>+Contrat!G12</f>
        <v>EFICACIA</v>
      </c>
      <c r="I308" s="42" t="s">
        <v>68</v>
      </c>
      <c r="J308" s="43">
        <f>+Contrat!O12</f>
        <v>0.04</v>
      </c>
      <c r="K308" s="43">
        <f>+Contrat!P12</f>
        <v>7.2999999999999995E-2</v>
      </c>
      <c r="L308" s="43">
        <f>+Contrat!Q12</f>
        <v>0.04</v>
      </c>
      <c r="M308" s="43">
        <f>+Contrat!R12</f>
        <v>0.04</v>
      </c>
      <c r="N308" s="43">
        <f>+Contrat!S12</f>
        <v>4.5999999999999999E-2</v>
      </c>
      <c r="O308" s="43">
        <f>+Contrat!T12</f>
        <v>6.4000000000000001E-2</v>
      </c>
      <c r="P308" s="57">
        <f t="shared" ref="P308:P309" si="191">SUM(J308:O308)</f>
        <v>0.30299999999999999</v>
      </c>
      <c r="Q308" s="1051">
        <f>+Contrat!V12</f>
        <v>0.7</v>
      </c>
      <c r="R308" s="1052">
        <f>IF(OR(P309=0,Q308=0),0,(P309/P308*Q308))</f>
        <v>0.62376237623762376</v>
      </c>
      <c r="S308" s="1054">
        <f>+R308+R311+R314</f>
        <v>0.85963194145501509</v>
      </c>
      <c r="T308" s="1055">
        <f>S308*B308</f>
        <v>3.8597474171330179E-2</v>
      </c>
      <c r="U308" s="1"/>
    </row>
    <row r="309" spans="1:21" ht="23.25" customHeight="1">
      <c r="A309" s="1018"/>
      <c r="B309" s="1018"/>
      <c r="C309" s="1018"/>
      <c r="D309" s="1018"/>
      <c r="E309" s="1018"/>
      <c r="F309" s="1018"/>
      <c r="G309" s="1018"/>
      <c r="H309" s="1018"/>
      <c r="I309" s="66" t="s">
        <v>69</v>
      </c>
      <c r="J309" s="47">
        <f>+Contrat!O13</f>
        <v>0.04</v>
      </c>
      <c r="K309" s="47">
        <f>+Contrat!P13</f>
        <v>7.2999999999999995E-2</v>
      </c>
      <c r="L309" s="47">
        <f>+Contrat!Q13</f>
        <v>0.04</v>
      </c>
      <c r="M309" s="47">
        <f>+Contrat!R13</f>
        <v>0.04</v>
      </c>
      <c r="N309" s="47">
        <f>+Contrat!S13</f>
        <v>4.5999999999999999E-2</v>
      </c>
      <c r="O309" s="47">
        <f>+Contrat!T13</f>
        <v>3.1E-2</v>
      </c>
      <c r="P309" s="58">
        <f t="shared" si="191"/>
        <v>0.27</v>
      </c>
      <c r="Q309" s="1008"/>
      <c r="R309" s="1008"/>
      <c r="S309" s="1018"/>
      <c r="T309" s="1018"/>
      <c r="U309" s="1"/>
    </row>
    <row r="310" spans="1:21" ht="15.75" customHeight="1">
      <c r="A310" s="1018"/>
      <c r="B310" s="1018"/>
      <c r="C310" s="1008"/>
      <c r="D310" s="1008"/>
      <c r="E310" s="1008"/>
      <c r="F310" s="1008"/>
      <c r="G310" s="1008"/>
      <c r="H310" s="1008"/>
      <c r="I310" s="51" t="s">
        <v>10</v>
      </c>
      <c r="J310" s="52">
        <f t="shared" ref="J310:P310" si="192">IF(OR(J308=0,J309=0),0,J309/J308)</f>
        <v>1</v>
      </c>
      <c r="K310" s="52">
        <f t="shared" si="192"/>
        <v>1</v>
      </c>
      <c r="L310" s="52">
        <f t="shared" si="192"/>
        <v>1</v>
      </c>
      <c r="M310" s="52">
        <f t="shared" si="192"/>
        <v>1</v>
      </c>
      <c r="N310" s="52">
        <f t="shared" si="192"/>
        <v>1</v>
      </c>
      <c r="O310" s="52">
        <f t="shared" si="192"/>
        <v>0.484375</v>
      </c>
      <c r="P310" s="52">
        <f t="shared" si="192"/>
        <v>0.89108910891089121</v>
      </c>
      <c r="Q310" s="51"/>
      <c r="R310" s="51"/>
      <c r="S310" s="1018"/>
      <c r="T310" s="1018"/>
      <c r="U310" s="1"/>
    </row>
    <row r="311" spans="1:21" ht="15.75" customHeight="1">
      <c r="A311" s="1018"/>
      <c r="B311" s="1018"/>
      <c r="C311" s="1046">
        <v>96</v>
      </c>
      <c r="D311" s="1046" t="str">
        <f>Contrat!A26</f>
        <v>Automatizar el manejo de bienes de consumo y devolutivos</v>
      </c>
      <c r="E311" s="1046" t="str">
        <f>Contrat!D26</f>
        <v>Unidades</v>
      </c>
      <c r="F311" s="1046">
        <f>Contrat!E26</f>
        <v>100</v>
      </c>
      <c r="G311" s="1046" t="str">
        <f>Contrat!F26</f>
        <v>Automatizar el manejo de bienes de consumo y devolutivos</v>
      </c>
      <c r="H311" s="1046" t="str">
        <f>Contrat!G26</f>
        <v>EFICACIA</v>
      </c>
      <c r="I311" s="42" t="s">
        <v>68</v>
      </c>
      <c r="J311" s="43">
        <f>Contrat!O26</f>
        <v>9.4E-2</v>
      </c>
      <c r="K311" s="43">
        <f>Contrat!P26</f>
        <v>9.4E-2</v>
      </c>
      <c r="L311" s="43">
        <f>Contrat!Q26</f>
        <v>9.4E-2</v>
      </c>
      <c r="M311" s="43">
        <f>Contrat!R26</f>
        <v>9.4E-2</v>
      </c>
      <c r="N311" s="43">
        <f>Contrat!S26</f>
        <v>0.02</v>
      </c>
      <c r="O311" s="43">
        <f>Contrat!T26</f>
        <v>0.02</v>
      </c>
      <c r="P311" s="57">
        <f t="shared" ref="P311:P312" si="193">SUM(J311:O311)</f>
        <v>0.41600000000000004</v>
      </c>
      <c r="Q311" s="1051">
        <f>Contrat!V26</f>
        <v>0.2</v>
      </c>
      <c r="R311" s="1052">
        <f>IF(OR(P312=0,Q311=0),0,(P312/P311*Q311))</f>
        <v>0.2</v>
      </c>
      <c r="S311" s="1018"/>
      <c r="T311" s="1018"/>
      <c r="U311" s="1"/>
    </row>
    <row r="312" spans="1:21" ht="15.75" customHeight="1">
      <c r="A312" s="1018"/>
      <c r="B312" s="1018"/>
      <c r="C312" s="1018"/>
      <c r="D312" s="1018"/>
      <c r="E312" s="1018"/>
      <c r="F312" s="1018"/>
      <c r="G312" s="1018"/>
      <c r="H312" s="1018"/>
      <c r="I312" s="66" t="s">
        <v>69</v>
      </c>
      <c r="J312" s="47">
        <f>Contrat!O27</f>
        <v>9.4E-2</v>
      </c>
      <c r="K312" s="47">
        <f>Contrat!P27</f>
        <v>9.4E-2</v>
      </c>
      <c r="L312" s="47">
        <f>Contrat!Q27</f>
        <v>9.4E-2</v>
      </c>
      <c r="M312" s="47">
        <f>Contrat!R27</f>
        <v>9.4E-2</v>
      </c>
      <c r="N312" s="47">
        <f>Contrat!S27</f>
        <v>0.02</v>
      </c>
      <c r="O312" s="47">
        <f>Contrat!T27</f>
        <v>0.02</v>
      </c>
      <c r="P312" s="58">
        <f t="shared" si="193"/>
        <v>0.41600000000000004</v>
      </c>
      <c r="Q312" s="1008"/>
      <c r="R312" s="1008"/>
      <c r="S312" s="1018"/>
      <c r="T312" s="1018"/>
      <c r="U312" s="1"/>
    </row>
    <row r="313" spans="1:21" ht="15.75" customHeight="1">
      <c r="A313" s="1018"/>
      <c r="B313" s="1018"/>
      <c r="C313" s="1008"/>
      <c r="D313" s="1008"/>
      <c r="E313" s="1008"/>
      <c r="F313" s="1008"/>
      <c r="G313" s="1008"/>
      <c r="H313" s="1008"/>
      <c r="I313" s="51" t="s">
        <v>10</v>
      </c>
      <c r="J313" s="52">
        <f t="shared" ref="J313:P313" si="194">IF(OR(J311=0,J312=0),0,J312/J311)</f>
        <v>1</v>
      </c>
      <c r="K313" s="52">
        <f t="shared" si="194"/>
        <v>1</v>
      </c>
      <c r="L313" s="52">
        <f t="shared" si="194"/>
        <v>1</v>
      </c>
      <c r="M313" s="52">
        <f t="shared" si="194"/>
        <v>1</v>
      </c>
      <c r="N313" s="52">
        <f t="shared" si="194"/>
        <v>1</v>
      </c>
      <c r="O313" s="52">
        <f t="shared" si="194"/>
        <v>1</v>
      </c>
      <c r="P313" s="52">
        <f t="shared" si="194"/>
        <v>1</v>
      </c>
      <c r="Q313" s="51"/>
      <c r="R313" s="51"/>
      <c r="S313" s="1018"/>
      <c r="T313" s="1018"/>
      <c r="U313" s="1"/>
    </row>
    <row r="314" spans="1:21" ht="18.75" customHeight="1">
      <c r="A314" s="1018"/>
      <c r="B314" s="1018"/>
      <c r="C314" s="1046">
        <v>97</v>
      </c>
      <c r="D314" s="1046" t="str">
        <f>Contrat!A36</f>
        <v>Actualizar los manuales de Contratacion y supervisión</v>
      </c>
      <c r="E314" s="1046" t="str">
        <f>Contrat!D36</f>
        <v>Unidades</v>
      </c>
      <c r="F314" s="1046">
        <f>Contrat!E36</f>
        <v>100</v>
      </c>
      <c r="G314" s="1046" t="str">
        <f>Contrat!F36</f>
        <v>Manuales de Contratación y supervisión actualizados</v>
      </c>
      <c r="H314" s="1046" t="str">
        <f>Contrat!G36</f>
        <v>EFICACIA</v>
      </c>
      <c r="I314" s="42" t="s">
        <v>68</v>
      </c>
      <c r="J314" s="43">
        <f>Contrat!O36</f>
        <v>0</v>
      </c>
      <c r="K314" s="43">
        <f>Contrat!P36</f>
        <v>0</v>
      </c>
      <c r="L314" s="43">
        <f>Contrat!Q36</f>
        <v>0</v>
      </c>
      <c r="M314" s="43">
        <f>Contrat!R36</f>
        <v>0.26400000000000001</v>
      </c>
      <c r="N314" s="43">
        <f>Contrat!S36</f>
        <v>0.372</v>
      </c>
      <c r="O314" s="43">
        <f>Contrat!T36</f>
        <v>0.1</v>
      </c>
      <c r="P314" s="57">
        <f t="shared" ref="P314:P315" si="195">SUM(J314:O314)</f>
        <v>0.73599999999999999</v>
      </c>
      <c r="Q314" s="1051">
        <f>Contrat!V36</f>
        <v>0.1</v>
      </c>
      <c r="R314" s="1052">
        <f>IF(OR(P315=0,Q314=0),0,(P315/P314*Q314))</f>
        <v>3.5869565217391312E-2</v>
      </c>
      <c r="S314" s="1018"/>
      <c r="T314" s="1018"/>
      <c r="U314" s="1"/>
    </row>
    <row r="315" spans="1:21" ht="18.75" customHeight="1">
      <c r="A315" s="1018"/>
      <c r="B315" s="1018"/>
      <c r="C315" s="1018"/>
      <c r="D315" s="1018"/>
      <c r="E315" s="1018"/>
      <c r="F315" s="1018"/>
      <c r="G315" s="1018"/>
      <c r="H315" s="1018"/>
      <c r="I315" s="66" t="s">
        <v>69</v>
      </c>
      <c r="J315" s="47">
        <f>Contrat!O37</f>
        <v>0</v>
      </c>
      <c r="K315" s="47">
        <f>Contrat!P37</f>
        <v>0</v>
      </c>
      <c r="L315" s="47">
        <f>Contrat!Q37</f>
        <v>0</v>
      </c>
      <c r="M315" s="47">
        <f>Contrat!R37</f>
        <v>0.26400000000000001</v>
      </c>
      <c r="N315" s="47">
        <f>Contrat!S37</f>
        <v>0</v>
      </c>
      <c r="O315" s="47">
        <f>Contrat!T37</f>
        <v>0</v>
      </c>
      <c r="P315" s="58">
        <f t="shared" si="195"/>
        <v>0.26400000000000001</v>
      </c>
      <c r="Q315" s="1008"/>
      <c r="R315" s="1008"/>
      <c r="S315" s="1018"/>
      <c r="T315" s="1018"/>
      <c r="U315" s="1"/>
    </row>
    <row r="316" spans="1:21" ht="15.75" customHeight="1">
      <c r="A316" s="1008"/>
      <c r="B316" s="1008"/>
      <c r="C316" s="1008"/>
      <c r="D316" s="1008"/>
      <c r="E316" s="1008"/>
      <c r="F316" s="1008"/>
      <c r="G316" s="1008"/>
      <c r="H316" s="1008"/>
      <c r="I316" s="51" t="s">
        <v>10</v>
      </c>
      <c r="J316" s="52">
        <f t="shared" ref="J316:P316" si="196">IF(OR(J314=0,J315=0),0,J315/J314)</f>
        <v>0</v>
      </c>
      <c r="K316" s="52">
        <f t="shared" si="196"/>
        <v>0</v>
      </c>
      <c r="L316" s="52">
        <f t="shared" si="196"/>
        <v>0</v>
      </c>
      <c r="M316" s="52">
        <f t="shared" si="196"/>
        <v>1</v>
      </c>
      <c r="N316" s="52">
        <f t="shared" si="196"/>
        <v>0</v>
      </c>
      <c r="O316" s="52">
        <f t="shared" si="196"/>
        <v>0</v>
      </c>
      <c r="P316" s="52">
        <f t="shared" si="196"/>
        <v>0.35869565217391308</v>
      </c>
      <c r="Q316" s="51"/>
      <c r="R316" s="51"/>
      <c r="S316" s="1008"/>
      <c r="T316" s="1008"/>
      <c r="U316" s="1"/>
    </row>
    <row r="317" spans="1:21" ht="22.5" customHeight="1">
      <c r="A317" s="35" t="s">
        <v>1</v>
      </c>
      <c r="B317" s="36" t="s">
        <v>52</v>
      </c>
      <c r="C317" s="35"/>
      <c r="D317" s="35" t="s">
        <v>2</v>
      </c>
      <c r="E317" s="35" t="s">
        <v>3</v>
      </c>
      <c r="F317" s="35" t="s">
        <v>4</v>
      </c>
      <c r="G317" s="35" t="s">
        <v>5</v>
      </c>
      <c r="H317" s="37" t="s">
        <v>6</v>
      </c>
      <c r="I317" s="35" t="s">
        <v>53</v>
      </c>
      <c r="J317" s="35" t="s">
        <v>60</v>
      </c>
      <c r="K317" s="35" t="s">
        <v>61</v>
      </c>
      <c r="L317" s="35" t="s">
        <v>62</v>
      </c>
      <c r="M317" s="35" t="s">
        <v>63</v>
      </c>
      <c r="N317" s="35" t="s">
        <v>64</v>
      </c>
      <c r="O317" s="35" t="s">
        <v>65</v>
      </c>
      <c r="P317" s="35" t="s">
        <v>66</v>
      </c>
      <c r="Q317" s="38" t="s">
        <v>52</v>
      </c>
      <c r="R317" s="39" t="s">
        <v>44</v>
      </c>
      <c r="S317" s="40" t="s">
        <v>45</v>
      </c>
      <c r="T317" s="41" t="s">
        <v>67</v>
      </c>
      <c r="U317" s="1"/>
    </row>
    <row r="318" spans="1:21" ht="15.75" customHeight="1">
      <c r="A318" s="1062" t="str">
        <f>Juridica!D4</f>
        <v>GESTIÓN JURIDICA</v>
      </c>
      <c r="B318" s="1063">
        <f>Juridica!W4</f>
        <v>4.9399999999999999E-2</v>
      </c>
      <c r="C318" s="1046">
        <v>98</v>
      </c>
      <c r="D318" s="1046" t="str">
        <f>Juridica!A12</f>
        <v>Servicio de defensa jurídica del IGAC</v>
      </c>
      <c r="E318" s="1046" t="str">
        <f>Juridica!D12</f>
        <v>Porcentaje</v>
      </c>
      <c r="F318" s="1046">
        <f>Juridica!E12</f>
        <v>100</v>
      </c>
      <c r="G318" s="1046" t="str">
        <f>Juridica!F12</f>
        <v>Cumplimiento del servicio de defensa jurídica del IGAC</v>
      </c>
      <c r="H318" s="1046" t="str">
        <f>Juridica!G12</f>
        <v>EFICACIA</v>
      </c>
      <c r="I318" s="42" t="s">
        <v>68</v>
      </c>
      <c r="J318" s="43">
        <f>+Juridica!O12</f>
        <v>0</v>
      </c>
      <c r="K318" s="43">
        <f>+Juridica!P12</f>
        <v>0</v>
      </c>
      <c r="L318" s="43">
        <f>+Juridica!Q12</f>
        <v>0.25</v>
      </c>
      <c r="M318" s="43">
        <f>+Juridica!R12</f>
        <v>0</v>
      </c>
      <c r="N318" s="43">
        <f>+Juridica!S12</f>
        <v>0</v>
      </c>
      <c r="O318" s="43">
        <f>+Juridica!T12</f>
        <v>0.25</v>
      </c>
      <c r="P318" s="57">
        <f t="shared" ref="P318:P319" si="197">SUM(J318:O318)</f>
        <v>0.5</v>
      </c>
      <c r="Q318" s="1051">
        <f>+Juridica!V12</f>
        <v>0.5</v>
      </c>
      <c r="R318" s="1052">
        <f>IF(OR(P319=0,Q318=0),0,(P319/P318*Q318))</f>
        <v>0.5</v>
      </c>
      <c r="S318" s="1054">
        <f>+R318+R321</f>
        <v>1</v>
      </c>
      <c r="T318" s="1055">
        <f>S318*B318</f>
        <v>4.9399999999999999E-2</v>
      </c>
      <c r="U318" s="1"/>
    </row>
    <row r="319" spans="1:21" ht="15.75" customHeight="1">
      <c r="A319" s="1018"/>
      <c r="B319" s="1018"/>
      <c r="C319" s="1018"/>
      <c r="D319" s="1018"/>
      <c r="E319" s="1018"/>
      <c r="F319" s="1018"/>
      <c r="G319" s="1018"/>
      <c r="H319" s="1018"/>
      <c r="I319" s="66" t="s">
        <v>69</v>
      </c>
      <c r="J319" s="47">
        <f>+Juridica!O13</f>
        <v>0</v>
      </c>
      <c r="K319" s="47">
        <f>+Juridica!P13</f>
        <v>0</v>
      </c>
      <c r="L319" s="47">
        <f>+Juridica!Q13</f>
        <v>0.25</v>
      </c>
      <c r="M319" s="47">
        <f>+Juridica!R13</f>
        <v>0</v>
      </c>
      <c r="N319" s="47">
        <f>+Juridica!S13</f>
        <v>0</v>
      </c>
      <c r="O319" s="47">
        <f>+Juridica!T13</f>
        <v>0.25</v>
      </c>
      <c r="P319" s="58">
        <f t="shared" si="197"/>
        <v>0.5</v>
      </c>
      <c r="Q319" s="1008"/>
      <c r="R319" s="1008"/>
      <c r="S319" s="1018"/>
      <c r="T319" s="1018"/>
      <c r="U319" s="1"/>
    </row>
    <row r="320" spans="1:21" ht="15.75" customHeight="1">
      <c r="A320" s="1018"/>
      <c r="B320" s="1018"/>
      <c r="C320" s="1008"/>
      <c r="D320" s="1008"/>
      <c r="E320" s="1008"/>
      <c r="F320" s="1008"/>
      <c r="G320" s="1008"/>
      <c r="H320" s="1008"/>
      <c r="I320" s="51" t="s">
        <v>10</v>
      </c>
      <c r="J320" s="52">
        <f t="shared" ref="J320:P320" si="198">IF(OR(J318=0,J319=0),0,J319/J318)</f>
        <v>0</v>
      </c>
      <c r="K320" s="52">
        <f t="shared" si="198"/>
        <v>0</v>
      </c>
      <c r="L320" s="52">
        <f t="shared" si="198"/>
        <v>1</v>
      </c>
      <c r="M320" s="52">
        <f t="shared" si="198"/>
        <v>0</v>
      </c>
      <c r="N320" s="52">
        <f t="shared" si="198"/>
        <v>0</v>
      </c>
      <c r="O320" s="52">
        <f t="shared" si="198"/>
        <v>1</v>
      </c>
      <c r="P320" s="52">
        <f t="shared" si="198"/>
        <v>1</v>
      </c>
      <c r="Q320" s="51"/>
      <c r="R320" s="51"/>
      <c r="S320" s="1018"/>
      <c r="T320" s="1018"/>
      <c r="U320" s="1"/>
    </row>
    <row r="321" spans="1:21" ht="15.75" customHeight="1">
      <c r="A321" s="1018"/>
      <c r="B321" s="1018"/>
      <c r="C321" s="1046">
        <v>99</v>
      </c>
      <c r="D321" s="1046" t="str">
        <f>+Juridica!A24</f>
        <v>Servicio de apoyo jurídico a las áreas técnicas del Instituto</v>
      </c>
      <c r="E321" s="1046" t="str">
        <f>+Juridica!D24</f>
        <v>Porcentaje</v>
      </c>
      <c r="F321" s="1046">
        <f>+Juridica!E24</f>
        <v>100</v>
      </c>
      <c r="G321" s="1046" t="str">
        <f>+Juridica!F24</f>
        <v>Cumplimiento servicio de apoyo jurídico a las áreas técnicas del Instituto</v>
      </c>
      <c r="H321" s="1046" t="str">
        <f>+Juridica!G24</f>
        <v>EFICACIA</v>
      </c>
      <c r="I321" s="42" t="s">
        <v>68</v>
      </c>
      <c r="J321" s="43">
        <f>+Juridica!O24</f>
        <v>8.3299999999999999E-2</v>
      </c>
      <c r="K321" s="43">
        <f>+Juridica!P24</f>
        <v>8.3299999999999999E-2</v>
      </c>
      <c r="L321" s="43">
        <f>+Juridica!Q24</f>
        <v>8.3299999999999999E-2</v>
      </c>
      <c r="M321" s="43">
        <f>+Juridica!R24</f>
        <v>8.3299999999999999E-2</v>
      </c>
      <c r="N321" s="43">
        <f>+Juridica!S24</f>
        <v>8.3499999999999991E-2</v>
      </c>
      <c r="O321" s="43">
        <f>+Juridica!T24</f>
        <v>8.3499999999999991E-2</v>
      </c>
      <c r="P321" s="57">
        <f t="shared" ref="P321:P322" si="199">SUM(J321:O321)</f>
        <v>0.50019999999999998</v>
      </c>
      <c r="Q321" s="1051">
        <f>+Juridica!V24</f>
        <v>0.5</v>
      </c>
      <c r="R321" s="1052">
        <f>IF(OR(P322=0,Q321=0),0,(P322/P321*Q321))</f>
        <v>0.5</v>
      </c>
      <c r="S321" s="1018"/>
      <c r="T321" s="1018"/>
      <c r="U321" s="1"/>
    </row>
    <row r="322" spans="1:21" ht="15.75" customHeight="1">
      <c r="A322" s="1018"/>
      <c r="B322" s="1018"/>
      <c r="C322" s="1018"/>
      <c r="D322" s="1018"/>
      <c r="E322" s="1018"/>
      <c r="F322" s="1018"/>
      <c r="G322" s="1018"/>
      <c r="H322" s="1018"/>
      <c r="I322" s="66" t="s">
        <v>69</v>
      </c>
      <c r="J322" s="47">
        <f>+Juridica!O25</f>
        <v>8.3299999999999999E-2</v>
      </c>
      <c r="K322" s="47">
        <f>+Juridica!P25</f>
        <v>8.3299999999999999E-2</v>
      </c>
      <c r="L322" s="47">
        <f>+Juridica!Q25</f>
        <v>8.3299999999999999E-2</v>
      </c>
      <c r="M322" s="47">
        <f>+Juridica!R25</f>
        <v>8.3299999999999999E-2</v>
      </c>
      <c r="N322" s="47">
        <f>+Juridica!S25</f>
        <v>8.3500000000000005E-2</v>
      </c>
      <c r="O322" s="47">
        <f>+Juridica!T25</f>
        <v>8.3500000000000005E-2</v>
      </c>
      <c r="P322" s="58">
        <f t="shared" si="199"/>
        <v>0.50019999999999998</v>
      </c>
      <c r="Q322" s="1008"/>
      <c r="R322" s="1008"/>
      <c r="S322" s="1018"/>
      <c r="T322" s="1018"/>
      <c r="U322" s="1"/>
    </row>
    <row r="323" spans="1:21" ht="15.75" customHeight="1">
      <c r="A323" s="1008"/>
      <c r="B323" s="1008"/>
      <c r="C323" s="1008"/>
      <c r="D323" s="1008"/>
      <c r="E323" s="1008"/>
      <c r="F323" s="1008"/>
      <c r="G323" s="1008"/>
      <c r="H323" s="1008"/>
      <c r="I323" s="51" t="s">
        <v>10</v>
      </c>
      <c r="J323" s="52">
        <f t="shared" ref="J323:P323" si="200">IF(OR(J321=0,J322=0),0,J322/J321)</f>
        <v>1</v>
      </c>
      <c r="K323" s="52">
        <f t="shared" si="200"/>
        <v>1</v>
      </c>
      <c r="L323" s="52">
        <f t="shared" si="200"/>
        <v>1</v>
      </c>
      <c r="M323" s="52">
        <f t="shared" si="200"/>
        <v>1</v>
      </c>
      <c r="N323" s="52">
        <f t="shared" si="200"/>
        <v>1.0000000000000002</v>
      </c>
      <c r="O323" s="52">
        <f t="shared" si="200"/>
        <v>1.0000000000000002</v>
      </c>
      <c r="P323" s="52">
        <f t="shared" si="200"/>
        <v>1</v>
      </c>
      <c r="Q323" s="51"/>
      <c r="R323" s="51"/>
      <c r="S323" s="1008"/>
      <c r="T323" s="1008"/>
      <c r="U323" s="1"/>
    </row>
    <row r="324" spans="1:21" ht="24" customHeight="1">
      <c r="A324" s="35" t="s">
        <v>1</v>
      </c>
      <c r="B324" s="36" t="s">
        <v>52</v>
      </c>
      <c r="C324" s="35"/>
      <c r="D324" s="35" t="s">
        <v>2</v>
      </c>
      <c r="E324" s="35" t="s">
        <v>3</v>
      </c>
      <c r="F324" s="35" t="s">
        <v>4</v>
      </c>
      <c r="G324" s="35" t="s">
        <v>5</v>
      </c>
      <c r="H324" s="37" t="s">
        <v>6</v>
      </c>
      <c r="I324" s="35" t="s">
        <v>53</v>
      </c>
      <c r="J324" s="35" t="s">
        <v>60</v>
      </c>
      <c r="K324" s="35" t="s">
        <v>61</v>
      </c>
      <c r="L324" s="35" t="s">
        <v>62</v>
      </c>
      <c r="M324" s="35" t="s">
        <v>63</v>
      </c>
      <c r="N324" s="35" t="s">
        <v>64</v>
      </c>
      <c r="O324" s="35" t="s">
        <v>65</v>
      </c>
      <c r="P324" s="35" t="s">
        <v>66</v>
      </c>
      <c r="Q324" s="38" t="s">
        <v>52</v>
      </c>
      <c r="R324" s="39" t="s">
        <v>44</v>
      </c>
      <c r="S324" s="40" t="s">
        <v>45</v>
      </c>
      <c r="T324" s="41" t="s">
        <v>67</v>
      </c>
      <c r="U324" s="1"/>
    </row>
    <row r="325" spans="1:21" ht="15" customHeight="1">
      <c r="A325" s="1062" t="str">
        <f>Informat!D4</f>
        <v>GESTIÓN INFORMÁTICA DE SOPORTE</v>
      </c>
      <c r="B325" s="1063">
        <f>Informat!W4</f>
        <v>4.3700000000000003E-2</v>
      </c>
      <c r="C325" s="1046">
        <v>100</v>
      </c>
      <c r="D325" s="1046" t="str">
        <f>Informat!A12</f>
        <v>Plataformas de TI gestionadas</v>
      </c>
      <c r="E325" s="1046" t="str">
        <f>Informat!D12</f>
        <v>Procesos</v>
      </c>
      <c r="F325" s="1046">
        <f>Informat!E12</f>
        <v>100</v>
      </c>
      <c r="G325" s="1046" t="str">
        <f>Informat!F12</f>
        <v>Porcentaje avance actividades de mantenimiento y actualización de IT</v>
      </c>
      <c r="H325" s="1046" t="str">
        <f>Informat!G12</f>
        <v>EFICACIA</v>
      </c>
      <c r="I325" s="42" t="s">
        <v>68</v>
      </c>
      <c r="J325" s="43">
        <f>Informat!O12</f>
        <v>0</v>
      </c>
      <c r="K325" s="43">
        <f>Informat!P12</f>
        <v>0.2</v>
      </c>
      <c r="L325" s="43">
        <f>Informat!Q12</f>
        <v>0</v>
      </c>
      <c r="M325" s="43">
        <f>Informat!R12</f>
        <v>0</v>
      </c>
      <c r="N325" s="43">
        <f>Informat!S12</f>
        <v>0.4</v>
      </c>
      <c r="O325" s="43">
        <f>Informat!T12</f>
        <v>0.1</v>
      </c>
      <c r="P325" s="57">
        <f t="shared" ref="P325:P326" si="201">SUM(J325:O325)</f>
        <v>0.70000000000000007</v>
      </c>
      <c r="Q325" s="1051">
        <f>Informat!V12</f>
        <v>1</v>
      </c>
      <c r="R325" s="1052">
        <f>IF(OR(P326=0,Q325=0),0,(P326/P325*Q325))</f>
        <v>1</v>
      </c>
      <c r="S325" s="1054">
        <f>R325</f>
        <v>1</v>
      </c>
      <c r="T325" s="1055">
        <f>S325*B325</f>
        <v>4.3700000000000003E-2</v>
      </c>
      <c r="U325" s="1"/>
    </row>
    <row r="326" spans="1:21" ht="15.75" customHeight="1">
      <c r="A326" s="1018"/>
      <c r="B326" s="1018"/>
      <c r="C326" s="1018"/>
      <c r="D326" s="1018"/>
      <c r="E326" s="1018"/>
      <c r="F326" s="1018"/>
      <c r="G326" s="1018"/>
      <c r="H326" s="1018"/>
      <c r="I326" s="66" t="s">
        <v>69</v>
      </c>
      <c r="J326" s="47">
        <f>Informat!O13</f>
        <v>0</v>
      </c>
      <c r="K326" s="47">
        <f>Informat!P13</f>
        <v>0.2</v>
      </c>
      <c r="L326" s="47">
        <f>Informat!Q13</f>
        <v>0</v>
      </c>
      <c r="M326" s="47">
        <f>Informat!R13</f>
        <v>0</v>
      </c>
      <c r="N326" s="47">
        <f>Informat!S13</f>
        <v>0.4</v>
      </c>
      <c r="O326" s="47">
        <f>Informat!T13</f>
        <v>0.1</v>
      </c>
      <c r="P326" s="58">
        <f t="shared" si="201"/>
        <v>0.70000000000000007</v>
      </c>
      <c r="Q326" s="1008"/>
      <c r="R326" s="1008"/>
      <c r="S326" s="1018"/>
      <c r="T326" s="1018"/>
      <c r="U326" s="1"/>
    </row>
    <row r="327" spans="1:21" ht="15.75" customHeight="1">
      <c r="A327" s="1008"/>
      <c r="B327" s="1008"/>
      <c r="C327" s="1008"/>
      <c r="D327" s="1008"/>
      <c r="E327" s="1008"/>
      <c r="F327" s="1008"/>
      <c r="G327" s="1008"/>
      <c r="H327" s="1008"/>
      <c r="I327" s="51" t="s">
        <v>10</v>
      </c>
      <c r="J327" s="52">
        <f t="shared" ref="J327:P327" si="202">IF(OR(J325=0,J326=0),0,J326/J325)</f>
        <v>0</v>
      </c>
      <c r="K327" s="52">
        <f t="shared" si="202"/>
        <v>1</v>
      </c>
      <c r="L327" s="52">
        <f t="shared" si="202"/>
        <v>0</v>
      </c>
      <c r="M327" s="52">
        <f t="shared" si="202"/>
        <v>0</v>
      </c>
      <c r="N327" s="52">
        <f t="shared" si="202"/>
        <v>1</v>
      </c>
      <c r="O327" s="52">
        <f t="shared" si="202"/>
        <v>1</v>
      </c>
      <c r="P327" s="52">
        <f t="shared" si="202"/>
        <v>1</v>
      </c>
      <c r="Q327" s="51"/>
      <c r="R327" s="51"/>
      <c r="S327" s="1008"/>
      <c r="T327" s="1008"/>
      <c r="U327" s="1"/>
    </row>
    <row r="328" spans="1:21" ht="33.75">
      <c r="A328" s="35" t="s">
        <v>1</v>
      </c>
      <c r="B328" s="36" t="s">
        <v>52</v>
      </c>
      <c r="C328" s="35"/>
      <c r="D328" s="35" t="s">
        <v>2</v>
      </c>
      <c r="E328" s="35" t="s">
        <v>3</v>
      </c>
      <c r="F328" s="35" t="s">
        <v>4</v>
      </c>
      <c r="G328" s="35" t="s">
        <v>5</v>
      </c>
      <c r="H328" s="37" t="s">
        <v>6</v>
      </c>
      <c r="I328" s="35" t="s">
        <v>53</v>
      </c>
      <c r="J328" s="35" t="s">
        <v>60</v>
      </c>
      <c r="K328" s="35" t="s">
        <v>61</v>
      </c>
      <c r="L328" s="35" t="s">
        <v>62</v>
      </c>
      <c r="M328" s="35" t="s">
        <v>63</v>
      </c>
      <c r="N328" s="35" t="s">
        <v>64</v>
      </c>
      <c r="O328" s="35" t="s">
        <v>65</v>
      </c>
      <c r="P328" s="35" t="s">
        <v>66</v>
      </c>
      <c r="Q328" s="38" t="s">
        <v>52</v>
      </c>
      <c r="R328" s="39" t="s">
        <v>44</v>
      </c>
      <c r="S328" s="40" t="s">
        <v>45</v>
      </c>
      <c r="T328" s="41" t="s">
        <v>67</v>
      </c>
      <c r="U328" s="1"/>
    </row>
    <row r="329" spans="1:21" ht="15" customHeight="1">
      <c r="A329" s="1062" t="str">
        <f>'C Discip'!D4</f>
        <v>CONTROL DISCIPLINARIO</v>
      </c>
      <c r="B329" s="1063">
        <f>'C Discip'!W4</f>
        <v>3.3399999999999999E-2</v>
      </c>
      <c r="C329" s="1046">
        <v>101</v>
      </c>
      <c r="D329" s="1046" t="str">
        <f>'C Discip'!A12</f>
        <v>Procesos disciplinarios sustanciados</v>
      </c>
      <c r="E329" s="1046" t="str">
        <f>'C Discip'!D12</f>
        <v>Porcentaje</v>
      </c>
      <c r="F329" s="1046">
        <f>'C Discip'!E12</f>
        <v>100</v>
      </c>
      <c r="G329" s="1046" t="str">
        <f>'C Discip'!F12</f>
        <v>Avance Procesos Disciplinarios sustanciados</v>
      </c>
      <c r="H329" s="1046" t="str">
        <f>'C Discip'!G12</f>
        <v>Eficacia</v>
      </c>
      <c r="I329" s="42" t="s">
        <v>68</v>
      </c>
      <c r="J329" s="43">
        <f>'C Discip'!O12</f>
        <v>0.1</v>
      </c>
      <c r="K329" s="43">
        <f>'C Discip'!P12</f>
        <v>0.1</v>
      </c>
      <c r="L329" s="43">
        <f>'C Discip'!Q12</f>
        <v>0.1</v>
      </c>
      <c r="M329" s="43">
        <f>'C Discip'!R12</f>
        <v>0.1</v>
      </c>
      <c r="N329" s="43">
        <f>'C Discip'!S12</f>
        <v>0.1</v>
      </c>
      <c r="O329" s="43">
        <f>'C Discip'!T12</f>
        <v>0</v>
      </c>
      <c r="P329" s="57">
        <f t="shared" ref="P329:P330" si="203">SUM(J329:O329)</f>
        <v>0.5</v>
      </c>
      <c r="Q329" s="1051">
        <f>'C Discip'!V12</f>
        <v>1</v>
      </c>
      <c r="R329" s="1052">
        <f>IF(OR(P330=0,Q329=0),0,(P330/P329*Q329))</f>
        <v>1</v>
      </c>
      <c r="S329" s="1054">
        <f>R329</f>
        <v>1</v>
      </c>
      <c r="T329" s="1055">
        <f>S329*B329</f>
        <v>3.3399999999999999E-2</v>
      </c>
      <c r="U329" s="1"/>
    </row>
    <row r="330" spans="1:21" ht="15.75" customHeight="1">
      <c r="A330" s="1018"/>
      <c r="B330" s="1018"/>
      <c r="C330" s="1018"/>
      <c r="D330" s="1018"/>
      <c r="E330" s="1018"/>
      <c r="F330" s="1018"/>
      <c r="G330" s="1018"/>
      <c r="H330" s="1018"/>
      <c r="I330" s="66" t="s">
        <v>69</v>
      </c>
      <c r="J330" s="47">
        <f>'C Discip'!O13</f>
        <v>0.1</v>
      </c>
      <c r="K330" s="47">
        <f>'C Discip'!P13</f>
        <v>0.1</v>
      </c>
      <c r="L330" s="47">
        <f>'C Discip'!Q13</f>
        <v>0.1</v>
      </c>
      <c r="M330" s="47">
        <f>'C Discip'!R13</f>
        <v>0.1</v>
      </c>
      <c r="N330" s="47">
        <f>'C Discip'!S13</f>
        <v>0.1</v>
      </c>
      <c r="O330" s="47">
        <f>'C Discip'!T13</f>
        <v>0</v>
      </c>
      <c r="P330" s="58">
        <f t="shared" si="203"/>
        <v>0.5</v>
      </c>
      <c r="Q330" s="1008"/>
      <c r="R330" s="1008"/>
      <c r="S330" s="1018"/>
      <c r="T330" s="1018"/>
      <c r="U330" s="1"/>
    </row>
    <row r="331" spans="1:21" ht="15.75" customHeight="1">
      <c r="A331" s="1008"/>
      <c r="B331" s="1008"/>
      <c r="C331" s="1008"/>
      <c r="D331" s="1008"/>
      <c r="E331" s="1008"/>
      <c r="F331" s="1008"/>
      <c r="G331" s="1008"/>
      <c r="H331" s="1008"/>
      <c r="I331" s="51" t="s">
        <v>10</v>
      </c>
      <c r="J331" s="52">
        <f t="shared" ref="J331:P331" si="204">IF(OR(J329=0,J330=0),0,J330/J329)</f>
        <v>1</v>
      </c>
      <c r="K331" s="52">
        <f t="shared" si="204"/>
        <v>1</v>
      </c>
      <c r="L331" s="52">
        <f t="shared" si="204"/>
        <v>1</v>
      </c>
      <c r="M331" s="52">
        <f t="shared" si="204"/>
        <v>1</v>
      </c>
      <c r="N331" s="52">
        <f t="shared" si="204"/>
        <v>1</v>
      </c>
      <c r="O331" s="52">
        <f t="shared" si="204"/>
        <v>0</v>
      </c>
      <c r="P331" s="52">
        <f t="shared" si="204"/>
        <v>1</v>
      </c>
      <c r="Q331" s="51"/>
      <c r="R331" s="51"/>
      <c r="S331" s="1008"/>
      <c r="T331" s="1008"/>
      <c r="U331" s="1"/>
    </row>
    <row r="332" spans="1:21" ht="21.75" customHeight="1">
      <c r="A332" s="35" t="s">
        <v>1</v>
      </c>
      <c r="B332" s="36" t="s">
        <v>52</v>
      </c>
      <c r="C332" s="35"/>
      <c r="D332" s="35" t="s">
        <v>2</v>
      </c>
      <c r="E332" s="35" t="s">
        <v>3</v>
      </c>
      <c r="F332" s="35" t="s">
        <v>4</v>
      </c>
      <c r="G332" s="35" t="s">
        <v>5</v>
      </c>
      <c r="H332" s="37" t="s">
        <v>6</v>
      </c>
      <c r="I332" s="35" t="s">
        <v>53</v>
      </c>
      <c r="J332" s="35" t="s">
        <v>60</v>
      </c>
      <c r="K332" s="35" t="s">
        <v>61</v>
      </c>
      <c r="L332" s="35" t="s">
        <v>62</v>
      </c>
      <c r="M332" s="35" t="s">
        <v>63</v>
      </c>
      <c r="N332" s="35" t="s">
        <v>64</v>
      </c>
      <c r="O332" s="35" t="s">
        <v>65</v>
      </c>
      <c r="P332" s="35" t="s">
        <v>66</v>
      </c>
      <c r="Q332" s="38" t="s">
        <v>52</v>
      </c>
      <c r="R332" s="39" t="s">
        <v>44</v>
      </c>
      <c r="S332" s="40" t="s">
        <v>45</v>
      </c>
      <c r="T332" s="41" t="s">
        <v>67</v>
      </c>
      <c r="U332" s="1"/>
    </row>
    <row r="333" spans="1:21" ht="18" customHeight="1">
      <c r="A333" s="1062" t="str">
        <f>Evaluac!D4</f>
        <v>SEGUIMIENTO Y EVALUACIÓN INSTITUCIONAL</v>
      </c>
      <c r="B333" s="1063">
        <f>Evaluac!W4</f>
        <v>4.2000000000000003E-2</v>
      </c>
      <c r="C333" s="1046">
        <v>102</v>
      </c>
      <c r="D333" s="1046" t="str">
        <f>Evaluac!A22</f>
        <v>Actividades implementadas para el cumplimiento del MIPG</v>
      </c>
      <c r="E333" s="1046" t="str">
        <f>Evaluac!D22</f>
        <v>Porcentaje</v>
      </c>
      <c r="F333" s="1047">
        <f>Evaluac!E22</f>
        <v>1</v>
      </c>
      <c r="G333" s="1046" t="str">
        <f>Evaluac!F22</f>
        <v>Porcentaje de avance en las actividades implementadas para el cumplimiento del MIPG</v>
      </c>
      <c r="H333" s="1046" t="str">
        <f>Evaluac!G22</f>
        <v>EFICACIA</v>
      </c>
      <c r="I333" s="42" t="s">
        <v>68</v>
      </c>
      <c r="J333" s="43">
        <f>Evaluac!O22</f>
        <v>0.11900000000000002</v>
      </c>
      <c r="K333" s="43">
        <f>Evaluac!P22</f>
        <v>0.10900000000000001</v>
      </c>
      <c r="L333" s="43">
        <f>Evaluac!Q22</f>
        <v>0.17900000000000005</v>
      </c>
      <c r="M333" s="43">
        <f>Evaluac!R22</f>
        <v>8.4000000000000019E-2</v>
      </c>
      <c r="N333" s="43">
        <f>Evaluac!S22</f>
        <v>0.15250000000000002</v>
      </c>
      <c r="O333" s="43">
        <f>Evaluac!T22</f>
        <v>0.12150000000000001</v>
      </c>
      <c r="P333" s="57">
        <f t="shared" ref="P333:P334" si="205">SUM(J333:O333)</f>
        <v>0.76500000000000024</v>
      </c>
      <c r="Q333" s="1051">
        <f>Evaluac!V22</f>
        <v>0.25</v>
      </c>
      <c r="R333" s="1052">
        <f>IF(OR(P334=0,Q333=0),0,(P334/P333*Q333))</f>
        <v>0.23202614379084963</v>
      </c>
      <c r="S333" s="1054">
        <f>SUM(R333:R344)</f>
        <v>1.021983530154486</v>
      </c>
      <c r="T333" s="1055">
        <f>S333*B333</f>
        <v>4.2923308266488415E-2</v>
      </c>
      <c r="U333" s="1"/>
    </row>
    <row r="334" spans="1:21" ht="18" customHeight="1">
      <c r="A334" s="1018"/>
      <c r="B334" s="1018"/>
      <c r="C334" s="1018"/>
      <c r="D334" s="1018"/>
      <c r="E334" s="1018"/>
      <c r="F334" s="1018"/>
      <c r="G334" s="1018"/>
      <c r="H334" s="1018"/>
      <c r="I334" s="66" t="s">
        <v>69</v>
      </c>
      <c r="J334" s="47">
        <f>Evaluac!O23</f>
        <v>0.11900000000000002</v>
      </c>
      <c r="K334" s="47">
        <f>Evaluac!P23</f>
        <v>0.10900000000000001</v>
      </c>
      <c r="L334" s="47">
        <f>Evaluac!Q23</f>
        <v>0.15900000000000003</v>
      </c>
      <c r="M334" s="47">
        <f>Evaluac!R23</f>
        <v>9.4000000000000014E-2</v>
      </c>
      <c r="N334" s="47">
        <f>Evaluac!S23</f>
        <v>6.2500000000000014E-2</v>
      </c>
      <c r="O334" s="47">
        <f>Evaluac!T23</f>
        <v>0.16650000000000001</v>
      </c>
      <c r="P334" s="58">
        <f t="shared" si="205"/>
        <v>0.71000000000000008</v>
      </c>
      <c r="Q334" s="1008"/>
      <c r="R334" s="1008"/>
      <c r="S334" s="1018"/>
      <c r="T334" s="1018"/>
      <c r="U334" s="1"/>
    </row>
    <row r="335" spans="1:21" ht="15.75" customHeight="1">
      <c r="A335" s="1018"/>
      <c r="B335" s="1018"/>
      <c r="C335" s="1008"/>
      <c r="D335" s="1008"/>
      <c r="E335" s="1008"/>
      <c r="F335" s="1008"/>
      <c r="G335" s="1008"/>
      <c r="H335" s="1008"/>
      <c r="I335" s="51" t="s">
        <v>10</v>
      </c>
      <c r="J335" s="52">
        <f t="shared" ref="J335:P335" si="206">IF(OR(J333=0,J334=0),0,J334/J333)</f>
        <v>1</v>
      </c>
      <c r="K335" s="52">
        <f t="shared" si="206"/>
        <v>1</v>
      </c>
      <c r="L335" s="52">
        <f t="shared" si="206"/>
        <v>0.8882681564245809</v>
      </c>
      <c r="M335" s="52">
        <f t="shared" si="206"/>
        <v>1.1190476190476191</v>
      </c>
      <c r="N335" s="52">
        <f t="shared" si="206"/>
        <v>0.4098360655737705</v>
      </c>
      <c r="O335" s="52">
        <f t="shared" si="206"/>
        <v>1.3703703703703702</v>
      </c>
      <c r="P335" s="52">
        <f t="shared" si="206"/>
        <v>0.9281045751633985</v>
      </c>
      <c r="Q335" s="51"/>
      <c r="R335" s="51"/>
      <c r="S335" s="1018"/>
      <c r="T335" s="1018"/>
      <c r="U335" s="1"/>
    </row>
    <row r="336" spans="1:21" ht="15.75" customHeight="1">
      <c r="A336" s="1018"/>
      <c r="B336" s="1018"/>
      <c r="C336" s="1046">
        <v>103</v>
      </c>
      <c r="D336" s="1046" t="str">
        <f>Evaluac!A48</f>
        <v>MIPG implementado</v>
      </c>
      <c r="E336" s="1046" t="str">
        <f>Evaluac!D48</f>
        <v>Porcentaje</v>
      </c>
      <c r="F336" s="1066">
        <f>Evaluac!E48</f>
        <v>0.79300000000000004</v>
      </c>
      <c r="G336" s="1046" t="str">
        <f>Evaluac!F48</f>
        <v>Porcentaje de avance en la implementación del MIPG</v>
      </c>
      <c r="H336" s="1046" t="str">
        <f>Evaluac!G48</f>
        <v>EFICACIA</v>
      </c>
      <c r="I336" s="42" t="s">
        <v>68</v>
      </c>
      <c r="J336" s="43">
        <f>Evaluac!O48</f>
        <v>0</v>
      </c>
      <c r="K336" s="43">
        <f>Evaluac!P48</f>
        <v>0</v>
      </c>
      <c r="L336" s="43">
        <f>Evaluac!Q48</f>
        <v>7.4999999999999997E-2</v>
      </c>
      <c r="M336" s="43">
        <f>Evaluac!R48</f>
        <v>7.4999999999999997E-2</v>
      </c>
      <c r="N336" s="43">
        <f>Evaluac!S48</f>
        <v>7.4999999999999997E-2</v>
      </c>
      <c r="O336" s="43">
        <f>Evaluac!T48</f>
        <v>0.375</v>
      </c>
      <c r="P336" s="57">
        <f t="shared" ref="P336:P337" si="207">SUM(J336:O336)</f>
        <v>0.6</v>
      </c>
      <c r="Q336" s="1051">
        <f>Evaluac!V48</f>
        <v>0.25</v>
      </c>
      <c r="R336" s="1052">
        <f>IF(OR(P337=0,Q336=0),0,(P337/P336*Q336))</f>
        <v>0.25</v>
      </c>
      <c r="S336" s="1018"/>
      <c r="T336" s="1018"/>
      <c r="U336" s="1"/>
    </row>
    <row r="337" spans="1:21" ht="15.75" customHeight="1">
      <c r="A337" s="1018"/>
      <c r="B337" s="1018"/>
      <c r="C337" s="1018"/>
      <c r="D337" s="1018"/>
      <c r="E337" s="1018"/>
      <c r="F337" s="1018"/>
      <c r="G337" s="1018"/>
      <c r="H337" s="1018"/>
      <c r="I337" s="66" t="s">
        <v>69</v>
      </c>
      <c r="J337" s="47">
        <f>Evaluac!O49</f>
        <v>0</v>
      </c>
      <c r="K337" s="47">
        <f>Evaluac!P49</f>
        <v>0</v>
      </c>
      <c r="L337" s="47">
        <f>Evaluac!Q49</f>
        <v>7.4999999999999997E-2</v>
      </c>
      <c r="M337" s="47">
        <f>Evaluac!R49</f>
        <v>7.4999999999999997E-2</v>
      </c>
      <c r="N337" s="47">
        <f>Evaluac!S49</f>
        <v>7.4999999999999997E-2</v>
      </c>
      <c r="O337" s="47">
        <f>Evaluac!T49</f>
        <v>0.375</v>
      </c>
      <c r="P337" s="58">
        <f t="shared" si="207"/>
        <v>0.6</v>
      </c>
      <c r="Q337" s="1008"/>
      <c r="R337" s="1008"/>
      <c r="S337" s="1018"/>
      <c r="T337" s="1018"/>
      <c r="U337" s="1"/>
    </row>
    <row r="338" spans="1:21" ht="15.75" customHeight="1">
      <c r="A338" s="1018"/>
      <c r="B338" s="1018"/>
      <c r="C338" s="1008"/>
      <c r="D338" s="1008"/>
      <c r="E338" s="1008"/>
      <c r="F338" s="1008"/>
      <c r="G338" s="1008"/>
      <c r="H338" s="1008"/>
      <c r="I338" s="51" t="s">
        <v>10</v>
      </c>
      <c r="J338" s="52">
        <f t="shared" ref="J338:P338" si="208">IF(OR(J336=0,J337=0),0,J337/J336)</f>
        <v>0</v>
      </c>
      <c r="K338" s="52">
        <f t="shared" si="208"/>
        <v>0</v>
      </c>
      <c r="L338" s="52">
        <f t="shared" si="208"/>
        <v>1</v>
      </c>
      <c r="M338" s="52">
        <f t="shared" si="208"/>
        <v>1</v>
      </c>
      <c r="N338" s="52">
        <f t="shared" si="208"/>
        <v>1</v>
      </c>
      <c r="O338" s="52">
        <f t="shared" si="208"/>
        <v>1</v>
      </c>
      <c r="P338" s="52">
        <f t="shared" si="208"/>
        <v>1</v>
      </c>
      <c r="Q338" s="51"/>
      <c r="R338" s="51"/>
      <c r="S338" s="1018"/>
      <c r="T338" s="1018"/>
      <c r="U338" s="1"/>
    </row>
    <row r="339" spans="1:21" ht="15.75" customHeight="1">
      <c r="A339" s="1018"/>
      <c r="B339" s="1018"/>
      <c r="C339" s="1046">
        <v>104</v>
      </c>
      <c r="D339" s="1046" t="str">
        <f>Evaluac!A58</f>
        <v>Informes de auditorias realizados</v>
      </c>
      <c r="E339" s="1046" t="str">
        <f>Evaluac!D58</f>
        <v>Porcentaje</v>
      </c>
      <c r="F339" s="1046">
        <f>Evaluac!E58</f>
        <v>100</v>
      </c>
      <c r="G339" s="1046" t="str">
        <f>Evaluac!F58</f>
        <v>% de avance al cumplimiento del programa anual de auditorías</v>
      </c>
      <c r="H339" s="1046" t="str">
        <f>Evaluac!G58</f>
        <v>EFICACIA</v>
      </c>
      <c r="I339" s="42" t="s">
        <v>68</v>
      </c>
      <c r="J339" s="43">
        <f>Evaluac!O58</f>
        <v>5.0999999999999997E-2</v>
      </c>
      <c r="K339" s="43">
        <f>Evaluac!P58</f>
        <v>7.2000000000000008E-2</v>
      </c>
      <c r="L339" s="43">
        <f>Evaluac!Q58</f>
        <v>0.10800000000000001</v>
      </c>
      <c r="M339" s="43">
        <f>Evaluac!R58</f>
        <v>0.23350000000000001</v>
      </c>
      <c r="N339" s="43">
        <f>Evaluac!S58</f>
        <v>5.0999999999999997E-2</v>
      </c>
      <c r="O339" s="43">
        <f>Evaluac!T58</f>
        <v>1.2500000000000001E-2</v>
      </c>
      <c r="P339" s="57">
        <f t="shared" ref="P339:P340" si="209">SUM(J339:O339)</f>
        <v>0.52800000000000002</v>
      </c>
      <c r="Q339" s="1051">
        <f>Evaluac!V58</f>
        <v>0.25</v>
      </c>
      <c r="R339" s="1052">
        <f>IF(OR(P340=0,Q339=0),0,(P340/P339*Q339))</f>
        <v>0.28995738636363638</v>
      </c>
      <c r="S339" s="1018"/>
      <c r="T339" s="1018"/>
      <c r="U339" s="1"/>
    </row>
    <row r="340" spans="1:21" ht="15.75" customHeight="1">
      <c r="A340" s="1018"/>
      <c r="B340" s="1018"/>
      <c r="C340" s="1018"/>
      <c r="D340" s="1018"/>
      <c r="E340" s="1018"/>
      <c r="F340" s="1018"/>
      <c r="G340" s="1018"/>
      <c r="H340" s="1018"/>
      <c r="I340" s="66" t="s">
        <v>69</v>
      </c>
      <c r="J340" s="47">
        <f>Evaluac!O59</f>
        <v>8.7874999999999995E-2</v>
      </c>
      <c r="K340" s="47">
        <f>Evaluac!P59</f>
        <v>5.7504999999999994E-2</v>
      </c>
      <c r="L340" s="47">
        <f>Evaluac!Q59</f>
        <v>8.7855000000000003E-2</v>
      </c>
      <c r="M340" s="47">
        <f>Evaluac!R59</f>
        <v>0.24540000000000003</v>
      </c>
      <c r="N340" s="47">
        <f>Evaluac!S59</f>
        <v>7.374E-2</v>
      </c>
      <c r="O340" s="47">
        <f>Evaluac!T59</f>
        <v>6.0014999999999999E-2</v>
      </c>
      <c r="P340" s="58">
        <f t="shared" si="209"/>
        <v>0.6123900000000001</v>
      </c>
      <c r="Q340" s="1008"/>
      <c r="R340" s="1008"/>
      <c r="S340" s="1018"/>
      <c r="T340" s="1018"/>
      <c r="U340" s="1"/>
    </row>
    <row r="341" spans="1:21" ht="15.75" customHeight="1">
      <c r="A341" s="1018"/>
      <c r="B341" s="1018"/>
      <c r="C341" s="1008"/>
      <c r="D341" s="1008"/>
      <c r="E341" s="1008"/>
      <c r="F341" s="1008"/>
      <c r="G341" s="1008"/>
      <c r="H341" s="1008"/>
      <c r="I341" s="51" t="s">
        <v>10</v>
      </c>
      <c r="J341" s="52">
        <f t="shared" ref="J341:P341" si="210">IF(OR(J339=0,J340=0),0,J340/J339)</f>
        <v>1.7230392156862746</v>
      </c>
      <c r="K341" s="52">
        <f t="shared" si="210"/>
        <v>0.79868055555555539</v>
      </c>
      <c r="L341" s="52">
        <f t="shared" si="210"/>
        <v>0.81347222222222215</v>
      </c>
      <c r="M341" s="52">
        <f t="shared" si="210"/>
        <v>1.050963597430407</v>
      </c>
      <c r="N341" s="52">
        <f t="shared" si="210"/>
        <v>1.4458823529411766</v>
      </c>
      <c r="O341" s="52">
        <f t="shared" si="210"/>
        <v>4.8011999999999997</v>
      </c>
      <c r="P341" s="52">
        <f t="shared" si="210"/>
        <v>1.1598295454545455</v>
      </c>
      <c r="Q341" s="51"/>
      <c r="R341" s="51"/>
      <c r="S341" s="1018"/>
      <c r="T341" s="1018"/>
      <c r="U341" s="1"/>
    </row>
    <row r="342" spans="1:21" ht="21" customHeight="1">
      <c r="A342" s="1018"/>
      <c r="B342" s="1018"/>
      <c r="C342" s="1046">
        <v>105</v>
      </c>
      <c r="D342" s="1046" t="str">
        <f>Evaluac!A72</f>
        <v>Actividades de fomento de la cultura de autocontrol y autoevaluación</v>
      </c>
      <c r="E342" s="1046" t="str">
        <f>Evaluac!D72</f>
        <v>Porcentaje</v>
      </c>
      <c r="F342" s="1046">
        <f>Evaluac!E72</f>
        <v>100</v>
      </c>
      <c r="G342" s="1046" t="str">
        <f>Evaluac!F72</f>
        <v>% de avance al cumplimiento de actividades de fomento de la cultura de autocontrol y autoevaluación</v>
      </c>
      <c r="H342" s="1046" t="str">
        <f>Evaluac!G72</f>
        <v>EFICACIA</v>
      </c>
      <c r="I342" s="42" t="s">
        <v>68</v>
      </c>
      <c r="J342" s="43">
        <f>Evaluac!O72</f>
        <v>0</v>
      </c>
      <c r="K342" s="43">
        <f>Evaluac!P72</f>
        <v>0</v>
      </c>
      <c r="L342" s="43">
        <f>Evaluac!Q72</f>
        <v>0.25</v>
      </c>
      <c r="M342" s="43">
        <f>Evaluac!R72</f>
        <v>0</v>
      </c>
      <c r="N342" s="43">
        <f>Evaluac!S72</f>
        <v>0</v>
      </c>
      <c r="O342" s="43">
        <f>Evaluac!T72</f>
        <v>0.25</v>
      </c>
      <c r="P342" s="57">
        <f t="shared" ref="P342:P343" si="211">SUM(J342:O342)</f>
        <v>0.5</v>
      </c>
      <c r="Q342" s="1051">
        <f>Evaluac!V72</f>
        <v>0.25</v>
      </c>
      <c r="R342" s="1052">
        <f>IF(OR(P343=0,Q342=0),0,(P343/P342*Q342))</f>
        <v>0.25</v>
      </c>
      <c r="S342" s="1018"/>
      <c r="T342" s="1018"/>
      <c r="U342" s="1"/>
    </row>
    <row r="343" spans="1:21" ht="21" customHeight="1">
      <c r="A343" s="1018"/>
      <c r="B343" s="1018"/>
      <c r="C343" s="1018"/>
      <c r="D343" s="1018"/>
      <c r="E343" s="1018"/>
      <c r="F343" s="1018"/>
      <c r="G343" s="1018"/>
      <c r="H343" s="1018"/>
      <c r="I343" s="96" t="s">
        <v>69</v>
      </c>
      <c r="J343" s="97">
        <f>Evaluac!O73</f>
        <v>0</v>
      </c>
      <c r="K343" s="97">
        <f>Evaluac!P73</f>
        <v>0</v>
      </c>
      <c r="L343" s="97">
        <f>Evaluac!Q73</f>
        <v>0.25</v>
      </c>
      <c r="M343" s="97">
        <f>Evaluac!R73</f>
        <v>0</v>
      </c>
      <c r="N343" s="97">
        <f>Evaluac!S73</f>
        <v>0</v>
      </c>
      <c r="O343" s="97">
        <f>Evaluac!T73</f>
        <v>0.25</v>
      </c>
      <c r="P343" s="98">
        <f t="shared" si="211"/>
        <v>0.5</v>
      </c>
      <c r="Q343" s="1008"/>
      <c r="R343" s="1008"/>
      <c r="S343" s="1018"/>
      <c r="T343" s="1018"/>
      <c r="U343" s="1"/>
    </row>
    <row r="344" spans="1:21" ht="15.75" customHeight="1">
      <c r="A344" s="1008"/>
      <c r="B344" s="1008"/>
      <c r="C344" s="1008"/>
      <c r="D344" s="1008"/>
      <c r="E344" s="1008"/>
      <c r="F344" s="1008"/>
      <c r="G344" s="1008"/>
      <c r="H344" s="1008"/>
      <c r="I344" s="51" t="s">
        <v>10</v>
      </c>
      <c r="J344" s="52">
        <f t="shared" ref="J344:P344" si="212">IF(OR(J342=0,J343=0),0,J343/J342)</f>
        <v>0</v>
      </c>
      <c r="K344" s="52">
        <f t="shared" si="212"/>
        <v>0</v>
      </c>
      <c r="L344" s="52">
        <f t="shared" si="212"/>
        <v>1</v>
      </c>
      <c r="M344" s="52">
        <f t="shared" si="212"/>
        <v>0</v>
      </c>
      <c r="N344" s="52">
        <f t="shared" si="212"/>
        <v>0</v>
      </c>
      <c r="O344" s="52">
        <f t="shared" si="212"/>
        <v>1</v>
      </c>
      <c r="P344" s="52">
        <f t="shared" si="212"/>
        <v>1</v>
      </c>
      <c r="Q344" s="51"/>
      <c r="R344" s="51"/>
      <c r="S344" s="1008"/>
      <c r="T344" s="1008"/>
      <c r="U344" s="1"/>
    </row>
    <row r="345" spans="1:21" ht="15.75" customHeight="1">
      <c r="A345" s="99"/>
      <c r="B345" s="100">
        <f>SUM(B5:B344)</f>
        <v>1.0000000000000002</v>
      </c>
      <c r="T345" s="106" t="e">
        <f>SUM(T5:T344)</f>
        <v>#DIV/0!</v>
      </c>
      <c r="U345" s="1"/>
    </row>
    <row r="346" spans="1:21" ht="15.75" customHeight="1">
      <c r="A346" s="99"/>
      <c r="D346" s="102" t="s">
        <v>1</v>
      </c>
      <c r="E346" s="102" t="s">
        <v>144</v>
      </c>
      <c r="F346" s="102" t="s">
        <v>145</v>
      </c>
      <c r="G346" s="102" t="s">
        <v>74</v>
      </c>
      <c r="U346" s="1"/>
    </row>
    <row r="347" spans="1:21" ht="15.75" customHeight="1">
      <c r="C347" s="104">
        <v>1</v>
      </c>
      <c r="D347" t="str">
        <f t="shared" ref="D347:E347" si="213">A5</f>
        <v>GESTIÓN GEODÉSICA</v>
      </c>
      <c r="E347" s="105">
        <f t="shared" si="213"/>
        <v>5.8599999999999999E-2</v>
      </c>
      <c r="F347" s="22">
        <f t="shared" ref="F347:G347" si="214">S5</f>
        <v>1.0107022039979499</v>
      </c>
      <c r="G347" s="22">
        <f t="shared" si="214"/>
        <v>5.9227149154279859E-2</v>
      </c>
      <c r="U347" s="1"/>
    </row>
    <row r="348" spans="1:21" ht="15.75" customHeight="1">
      <c r="A348" s="99"/>
      <c r="C348" s="104">
        <v>2</v>
      </c>
      <c r="D348" t="str">
        <f t="shared" ref="D348:E348" si="215">A21</f>
        <v>GESTIÓN CARTOGRÁFICA</v>
      </c>
      <c r="E348" s="22">
        <f t="shared" si="215"/>
        <v>5.9799999999999999E-2</v>
      </c>
      <c r="F348" s="22">
        <f t="shared" ref="F348:G348" si="216">S21</f>
        <v>1.0106620156551944</v>
      </c>
      <c r="G348" s="22">
        <f t="shared" si="216"/>
        <v>6.0437588536180628E-2</v>
      </c>
      <c r="U348" s="1"/>
    </row>
    <row r="349" spans="1:21" ht="15.75" customHeight="1">
      <c r="A349" s="99"/>
      <c r="C349" s="104">
        <v>3</v>
      </c>
      <c r="D349" t="str">
        <f t="shared" ref="D349:E349" si="217">A37</f>
        <v>GESTIÓN GEOGRÁFICA</v>
      </c>
      <c r="E349" s="22">
        <f t="shared" si="217"/>
        <v>5.7500000000000002E-2</v>
      </c>
      <c r="F349" s="22">
        <f t="shared" ref="F349:G349" si="218">S37</f>
        <v>1.0458131130614352</v>
      </c>
      <c r="G349" s="22">
        <f t="shared" si="218"/>
        <v>6.0134254001032526E-2</v>
      </c>
      <c r="U349" s="1"/>
    </row>
    <row r="350" spans="1:21" ht="15.75" customHeight="1">
      <c r="A350" s="99"/>
      <c r="C350" s="104">
        <v>4</v>
      </c>
      <c r="D350" t="str">
        <f t="shared" ref="D350:E350" si="219">A59</f>
        <v>GESTIÓN AGROLÓGICA</v>
      </c>
      <c r="E350" s="22">
        <f t="shared" si="219"/>
        <v>5.9799999999999999E-2</v>
      </c>
      <c r="F350" s="22">
        <f t="shared" ref="F350:G350" si="220">S59</f>
        <v>1.2896273804930478</v>
      </c>
      <c r="G350" s="22">
        <f t="shared" si="220"/>
        <v>7.711971735348426E-2</v>
      </c>
      <c r="U350" s="1"/>
    </row>
    <row r="351" spans="1:21" ht="15.75" customHeight="1">
      <c r="A351" s="99"/>
      <c r="C351" s="104">
        <v>5</v>
      </c>
      <c r="D351" t="str">
        <f t="shared" ref="D351:E351" si="221">A93</f>
        <v>GESTIÓN CATASTRAL</v>
      </c>
      <c r="E351" s="22">
        <f t="shared" si="221"/>
        <v>6.4500000000000002E-2</v>
      </c>
      <c r="F351" s="22" t="e">
        <f t="shared" ref="F351:G351" si="222">S93</f>
        <v>#DIV/0!</v>
      </c>
      <c r="G351" s="22" t="e">
        <f t="shared" si="222"/>
        <v>#DIV/0!</v>
      </c>
      <c r="U351" s="1"/>
    </row>
    <row r="352" spans="1:21" ht="15.75" customHeight="1">
      <c r="A352" s="99"/>
      <c r="C352" s="104">
        <v>6</v>
      </c>
      <c r="D352" t="str">
        <f t="shared" ref="D352:E352" si="223">A130</f>
        <v>DIRECCIONAMIENTO ESTRATÉGICO Y PLANEACION</v>
      </c>
      <c r="E352" s="22">
        <f t="shared" si="223"/>
        <v>5.7500000000000002E-2</v>
      </c>
      <c r="F352" s="22">
        <f t="shared" ref="F352:G352" si="224">S130</f>
        <v>0.93838025015634785</v>
      </c>
      <c r="G352" s="22">
        <f t="shared" si="224"/>
        <v>5.3956864383990007E-2</v>
      </c>
      <c r="U352" s="1"/>
    </row>
    <row r="353" spans="1:21" ht="15.75" customHeight="1">
      <c r="A353" s="99"/>
      <c r="C353" s="104">
        <v>7</v>
      </c>
      <c r="D353" t="str">
        <f t="shared" ref="D353:E353" si="225">A158</f>
        <v>REGULACIÓN</v>
      </c>
      <c r="E353" s="22">
        <f t="shared" si="225"/>
        <v>5.04E-2</v>
      </c>
      <c r="F353" s="22">
        <f t="shared" ref="F353:G353" si="226">S158</f>
        <v>0</v>
      </c>
      <c r="G353" s="22">
        <f t="shared" si="226"/>
        <v>0</v>
      </c>
      <c r="U353" s="1"/>
    </row>
    <row r="354" spans="1:21" ht="15.75" customHeight="1">
      <c r="A354" s="99"/>
      <c r="C354" s="104">
        <v>8</v>
      </c>
      <c r="D354" t="str">
        <f t="shared" ref="D354:E354" si="227">A162</f>
        <v>GESTIÓN DE TECNOLOGIAS DE LA INFORMACIÓN</v>
      </c>
      <c r="E354" s="22">
        <f t="shared" si="227"/>
        <v>5.9200000000000003E-2</v>
      </c>
      <c r="F354" s="22">
        <f t="shared" ref="F354:G354" si="228">S162</f>
        <v>1.0104659375712006</v>
      </c>
      <c r="G354" s="22">
        <f t="shared" si="228"/>
        <v>5.9819583504215082E-2</v>
      </c>
      <c r="U354" s="1"/>
    </row>
    <row r="355" spans="1:21" ht="15.75" customHeight="1">
      <c r="A355" s="99"/>
      <c r="C355" s="104">
        <v>9</v>
      </c>
      <c r="D355" t="str">
        <f t="shared" ref="D355:E355" si="229">A199</f>
        <v>GESTIÓN DE COMUNICACIONES Y MERCADEO</v>
      </c>
      <c r="E355" s="22">
        <f t="shared" si="229"/>
        <v>5.1200000000000002E-2</v>
      </c>
      <c r="F355" s="22">
        <f t="shared" ref="F355:G355" si="230">S199</f>
        <v>0.97338573834924214</v>
      </c>
      <c r="G355" s="22">
        <f t="shared" si="230"/>
        <v>4.9837349803481201E-2</v>
      </c>
      <c r="U355" s="1"/>
    </row>
    <row r="356" spans="1:21" ht="15.75" customHeight="1">
      <c r="A356" s="99"/>
      <c r="C356" s="104">
        <v>10</v>
      </c>
      <c r="D356" t="str">
        <f t="shared" ref="D356:E356" si="231">A212</f>
        <v>SERVICIO AL CIUDADANO Y PARTICIPACION</v>
      </c>
      <c r="E356" s="22">
        <f t="shared" si="231"/>
        <v>4.2599999999999999E-2</v>
      </c>
      <c r="F356" s="22">
        <f t="shared" ref="F356:G356" si="232">S212</f>
        <v>0.99988787666433065</v>
      </c>
      <c r="G356" s="22">
        <f t="shared" si="232"/>
        <v>4.2595223545900486E-2</v>
      </c>
      <c r="U356" s="1"/>
    </row>
    <row r="357" spans="1:21" ht="15.75" customHeight="1">
      <c r="A357" s="99"/>
      <c r="C357" s="104">
        <v>11</v>
      </c>
      <c r="D357" t="str">
        <f t="shared" ref="D357:E357" si="233">A225</f>
        <v>GESTIÓN DEL CONOCIMIENTO, INVESTIGACIÓN E INNOVACIÓN</v>
      </c>
      <c r="E357" s="22">
        <f t="shared" si="233"/>
        <v>6.2100000000000002E-2</v>
      </c>
      <c r="F357" s="22">
        <f t="shared" ref="F357:G357" si="234">S225</f>
        <v>0.88888888888888895</v>
      </c>
      <c r="G357" s="22">
        <f t="shared" si="234"/>
        <v>5.5200000000000006E-2</v>
      </c>
      <c r="U357" s="1"/>
    </row>
    <row r="358" spans="1:21" ht="15.75" customHeight="1">
      <c r="A358" s="99"/>
      <c r="C358" s="104">
        <v>12</v>
      </c>
      <c r="D358" t="str">
        <f t="shared" ref="D358:E358" si="235">A241</f>
        <v>GESTIÓN DEL TALENTO HUMANO</v>
      </c>
      <c r="E358" s="22">
        <f t="shared" si="235"/>
        <v>4.1399999999999999E-2</v>
      </c>
      <c r="F358" s="22">
        <f t="shared" ref="F358:G358" si="236">S241</f>
        <v>0.85553805774278213</v>
      </c>
      <c r="G358" s="22">
        <f t="shared" si="236"/>
        <v>3.5419275590551177E-2</v>
      </c>
      <c r="U358" s="1"/>
    </row>
    <row r="359" spans="1:21" ht="15.75" customHeight="1">
      <c r="A359" s="99"/>
      <c r="C359" s="104">
        <v>13</v>
      </c>
      <c r="D359" t="str">
        <f t="shared" ref="D359:E359" si="237">A251</f>
        <v>GESTIÓN FINANCIERA</v>
      </c>
      <c r="E359" s="22">
        <f t="shared" si="237"/>
        <v>4.0300000000000002E-2</v>
      </c>
      <c r="F359" s="22">
        <f t="shared" ref="F359:G359" si="238">S251</f>
        <v>0.92376999641962043</v>
      </c>
      <c r="G359" s="22">
        <f t="shared" si="238"/>
        <v>3.7227930855710703E-2</v>
      </c>
      <c r="U359" s="1"/>
    </row>
    <row r="360" spans="1:21" ht="15.75" customHeight="1">
      <c r="A360" s="99"/>
      <c r="C360" s="104">
        <v>14</v>
      </c>
      <c r="D360" t="str">
        <f t="shared" ref="D360:E360" si="239">A270</f>
        <v>GESTIÓN DOCUMENTAL</v>
      </c>
      <c r="E360" s="22">
        <f t="shared" si="239"/>
        <v>4.4900000000000002E-2</v>
      </c>
      <c r="F360" s="22">
        <f t="shared" ref="F360:G360" si="240">S270</f>
        <v>0.75209191664311525</v>
      </c>
      <c r="G360" s="22">
        <f t="shared" si="240"/>
        <v>3.3768927057275876E-2</v>
      </c>
      <c r="U360" s="1"/>
    </row>
    <row r="361" spans="1:21" ht="15.75" customHeight="1">
      <c r="A361" s="99"/>
      <c r="C361" s="104">
        <v>15</v>
      </c>
      <c r="D361" t="str">
        <f t="shared" ref="D361:E361" si="241">A277</f>
        <v>GESTIÓN DE SERVICIOS ADMINISTRATIVOS</v>
      </c>
      <c r="E361" s="22">
        <f t="shared" si="241"/>
        <v>3.6799999999999999E-2</v>
      </c>
      <c r="F361" s="22">
        <f t="shared" ref="F361:G361" si="242">S277</f>
        <v>0.99609105940698084</v>
      </c>
      <c r="G361" s="22">
        <f t="shared" si="242"/>
        <v>3.6656150986176896E-2</v>
      </c>
      <c r="U361" s="1"/>
    </row>
    <row r="362" spans="1:21" ht="15.75" customHeight="1">
      <c r="A362" s="99"/>
      <c r="C362" s="104">
        <v>16</v>
      </c>
      <c r="D362" t="str">
        <f t="shared" ref="D362:E362" si="243">A308</f>
        <v>GESTIÓN CONTRACTUAL</v>
      </c>
      <c r="E362" s="22">
        <f t="shared" si="243"/>
        <v>4.4900000000000002E-2</v>
      </c>
      <c r="F362" s="22">
        <f t="shared" ref="F362:G362" si="244">S308</f>
        <v>0.85963194145501509</v>
      </c>
      <c r="G362" s="22">
        <f t="shared" si="244"/>
        <v>3.8597474171330179E-2</v>
      </c>
      <c r="U362" s="1"/>
    </row>
    <row r="363" spans="1:21" ht="15.75" customHeight="1">
      <c r="A363" s="99"/>
      <c r="C363" s="104">
        <v>17</v>
      </c>
      <c r="D363" t="str">
        <f t="shared" ref="D363:E363" si="245">A318</f>
        <v>GESTIÓN JURIDICA</v>
      </c>
      <c r="E363" s="22">
        <f t="shared" si="245"/>
        <v>4.9399999999999999E-2</v>
      </c>
      <c r="F363" s="22">
        <f t="shared" ref="F363:G363" si="246">S318</f>
        <v>1</v>
      </c>
      <c r="G363" s="22">
        <f t="shared" si="246"/>
        <v>4.9399999999999999E-2</v>
      </c>
      <c r="U363" s="1"/>
    </row>
    <row r="364" spans="1:21" ht="15.75" customHeight="1">
      <c r="A364" s="99"/>
      <c r="C364" s="104">
        <v>18</v>
      </c>
      <c r="D364" t="str">
        <f t="shared" ref="D364:E364" si="247">A325</f>
        <v>GESTIÓN INFORMÁTICA DE SOPORTE</v>
      </c>
      <c r="E364" s="22">
        <f t="shared" si="247"/>
        <v>4.3700000000000003E-2</v>
      </c>
      <c r="F364" s="22">
        <f t="shared" ref="F364:G364" si="248">S325</f>
        <v>1</v>
      </c>
      <c r="G364" s="22">
        <f t="shared" si="248"/>
        <v>4.3700000000000003E-2</v>
      </c>
      <c r="U364" s="1"/>
    </row>
    <row r="365" spans="1:21" ht="15.75" customHeight="1">
      <c r="A365" s="99"/>
      <c r="C365" s="104">
        <v>19</v>
      </c>
      <c r="D365" t="str">
        <f t="shared" ref="D365:E365" si="249">A329</f>
        <v>CONTROL DISCIPLINARIO</v>
      </c>
      <c r="E365" s="22">
        <f t="shared" si="249"/>
        <v>3.3399999999999999E-2</v>
      </c>
      <c r="F365" s="22">
        <f t="shared" ref="F365:G365" si="250">S329</f>
        <v>1</v>
      </c>
      <c r="G365" s="22">
        <f t="shared" si="250"/>
        <v>3.3399999999999999E-2</v>
      </c>
      <c r="U365" s="1"/>
    </row>
    <row r="366" spans="1:21" ht="15.75" customHeight="1">
      <c r="A366" s="99"/>
      <c r="C366" s="104">
        <v>20</v>
      </c>
      <c r="D366" t="str">
        <f t="shared" ref="D366:E366" si="251">A333</f>
        <v>SEGUIMIENTO Y EVALUACIÓN INSTITUCIONAL</v>
      </c>
      <c r="E366" s="22">
        <f t="shared" si="251"/>
        <v>4.2000000000000003E-2</v>
      </c>
      <c r="F366" s="22">
        <f t="shared" ref="F366:G366" si="252">S333</f>
        <v>1.021983530154486</v>
      </c>
      <c r="G366" s="22">
        <f t="shared" si="252"/>
        <v>4.2923308266488415E-2</v>
      </c>
      <c r="U366" s="1"/>
    </row>
    <row r="367" spans="1:21" ht="15.75" customHeight="1">
      <c r="A367" s="99"/>
      <c r="U367" s="1"/>
    </row>
    <row r="368" spans="1:21" ht="15.75" customHeight="1">
      <c r="A368" s="99"/>
      <c r="U368" s="1"/>
    </row>
    <row r="369" spans="1:21" ht="15.75" customHeight="1">
      <c r="A369" s="99"/>
      <c r="U369" s="1"/>
    </row>
    <row r="370" spans="1:21" ht="15.75" customHeight="1">
      <c r="A370" s="99"/>
      <c r="U370" s="1"/>
    </row>
    <row r="371" spans="1:21" ht="15.75" customHeight="1">
      <c r="A371" s="99"/>
      <c r="U371" s="1"/>
    </row>
    <row r="372" spans="1:21" ht="15.75" customHeight="1">
      <c r="A372" s="99"/>
      <c r="U372" s="1"/>
    </row>
    <row r="373" spans="1:21" ht="15.75" customHeight="1">
      <c r="A373" s="99"/>
      <c r="U373" s="1"/>
    </row>
    <row r="374" spans="1:21" ht="15.75" customHeight="1">
      <c r="A374" s="99"/>
      <c r="U374" s="1"/>
    </row>
    <row r="375" spans="1:21" ht="15.75" customHeight="1">
      <c r="A375" s="99"/>
      <c r="U375" s="1"/>
    </row>
    <row r="376" spans="1:21" ht="15.75" customHeight="1">
      <c r="A376" s="99"/>
      <c r="U376" s="1"/>
    </row>
    <row r="377" spans="1:21" ht="15.75" customHeight="1">
      <c r="A377" s="99"/>
      <c r="U377" s="1"/>
    </row>
    <row r="378" spans="1:21" ht="15.75" customHeight="1">
      <c r="A378" s="99"/>
      <c r="U378" s="1"/>
    </row>
    <row r="379" spans="1:21" ht="15.75" customHeight="1">
      <c r="A379" s="99"/>
      <c r="U379" s="1"/>
    </row>
    <row r="380" spans="1:21" ht="15.75" customHeight="1">
      <c r="A380" s="99"/>
      <c r="U380" s="1"/>
    </row>
    <row r="381" spans="1:21" ht="15.75" customHeight="1">
      <c r="A381" s="99"/>
      <c r="U381" s="1"/>
    </row>
    <row r="382" spans="1:21" ht="15.75" customHeight="1">
      <c r="A382" s="99"/>
      <c r="U382" s="1"/>
    </row>
    <row r="383" spans="1:21" ht="15.75" customHeight="1">
      <c r="A383" s="99"/>
      <c r="U383" s="1"/>
    </row>
    <row r="384" spans="1:21" ht="15.75" customHeight="1">
      <c r="A384" s="99"/>
      <c r="U384" s="1"/>
    </row>
    <row r="385" spans="1:21" ht="15.75" customHeight="1">
      <c r="A385" s="99"/>
      <c r="U385" s="1"/>
    </row>
    <row r="386" spans="1:21" ht="15.75" customHeight="1">
      <c r="A386" s="99"/>
      <c r="U386" s="1"/>
    </row>
    <row r="387" spans="1:21" ht="15.75" customHeight="1">
      <c r="A387" s="99"/>
      <c r="U387" s="1"/>
    </row>
    <row r="388" spans="1:21" ht="15.75" customHeight="1">
      <c r="A388" s="99"/>
      <c r="U388" s="1"/>
    </row>
    <row r="389" spans="1:21" ht="15.75" customHeight="1">
      <c r="A389" s="99"/>
      <c r="U389" s="1"/>
    </row>
    <row r="390" spans="1:21" ht="15.75" customHeight="1">
      <c r="A390" s="99"/>
      <c r="U390" s="1"/>
    </row>
    <row r="391" spans="1:21" ht="15.75" customHeight="1">
      <c r="A391" s="99"/>
      <c r="U391" s="1"/>
    </row>
    <row r="392" spans="1:21" ht="15.75" customHeight="1">
      <c r="A392" s="99"/>
      <c r="U392" s="1"/>
    </row>
    <row r="393" spans="1:21" ht="15.75" customHeight="1">
      <c r="A393" s="99"/>
      <c r="U393" s="1"/>
    </row>
    <row r="394" spans="1:21" ht="15.75" customHeight="1">
      <c r="A394" s="99"/>
      <c r="U394" s="1"/>
    </row>
    <row r="395" spans="1:21" ht="15.75" customHeight="1">
      <c r="A395" s="99"/>
      <c r="U395" s="1"/>
    </row>
    <row r="396" spans="1:21" ht="15.75" customHeight="1">
      <c r="A396" s="99"/>
      <c r="U396" s="1"/>
    </row>
    <row r="397" spans="1:21" ht="15.75" customHeight="1">
      <c r="A397" s="99"/>
      <c r="U397" s="1"/>
    </row>
    <row r="398" spans="1:21" ht="15.75" customHeight="1">
      <c r="A398" s="99"/>
      <c r="U398" s="1"/>
    </row>
    <row r="399" spans="1:21" ht="15.75" customHeight="1">
      <c r="A399" s="99"/>
      <c r="U399" s="1"/>
    </row>
    <row r="400" spans="1:21" ht="15.75" customHeight="1">
      <c r="A400" s="99"/>
      <c r="U400" s="1"/>
    </row>
    <row r="401" spans="1:21" ht="15.75" customHeight="1">
      <c r="A401" s="99"/>
      <c r="U401" s="1"/>
    </row>
    <row r="402" spans="1:21" ht="15.75" customHeight="1">
      <c r="A402" s="99"/>
      <c r="U402" s="1"/>
    </row>
    <row r="403" spans="1:21" ht="15.75" customHeight="1">
      <c r="A403" s="99"/>
      <c r="U403" s="1"/>
    </row>
    <row r="404" spans="1:21" ht="15.75" customHeight="1">
      <c r="A404" s="99"/>
      <c r="U404" s="1"/>
    </row>
    <row r="405" spans="1:21" ht="15.75" customHeight="1">
      <c r="A405" s="99"/>
      <c r="U405" s="1"/>
    </row>
    <row r="406" spans="1:21" ht="15.75" customHeight="1">
      <c r="A406" s="99"/>
      <c r="U406" s="1"/>
    </row>
    <row r="407" spans="1:21" ht="15.75" customHeight="1">
      <c r="A407" s="99"/>
      <c r="U407" s="1"/>
    </row>
    <row r="408" spans="1:21" ht="15.75" customHeight="1">
      <c r="A408" s="99"/>
      <c r="U408" s="1"/>
    </row>
    <row r="409" spans="1:21" ht="15.75" customHeight="1">
      <c r="A409" s="99"/>
      <c r="U409" s="1"/>
    </row>
    <row r="410" spans="1:21" ht="15.75" customHeight="1">
      <c r="A410" s="99"/>
      <c r="U410" s="1"/>
    </row>
    <row r="411" spans="1:21" ht="15.75" customHeight="1">
      <c r="A411" s="99"/>
      <c r="U411" s="1"/>
    </row>
    <row r="412" spans="1:21" ht="15.75" customHeight="1">
      <c r="A412" s="99"/>
      <c r="U412" s="1"/>
    </row>
    <row r="413" spans="1:21" ht="15.75" customHeight="1">
      <c r="A413" s="99"/>
      <c r="U413" s="1"/>
    </row>
    <row r="414" spans="1:21" ht="15.75" customHeight="1">
      <c r="A414" s="99"/>
      <c r="U414" s="1"/>
    </row>
    <row r="415" spans="1:21" ht="15.75" customHeight="1">
      <c r="A415" s="99"/>
      <c r="U415" s="1"/>
    </row>
    <row r="416" spans="1:21" ht="15.75" customHeight="1">
      <c r="A416" s="99"/>
      <c r="U416" s="1"/>
    </row>
    <row r="417" spans="1:21" ht="15.75" customHeight="1">
      <c r="A417" s="99"/>
      <c r="U417" s="1"/>
    </row>
    <row r="418" spans="1:21" ht="15.75" customHeight="1">
      <c r="A418" s="99"/>
      <c r="U418" s="1"/>
    </row>
    <row r="419" spans="1:21" ht="15.75" customHeight="1">
      <c r="A419" s="99"/>
      <c r="U419" s="1"/>
    </row>
    <row r="420" spans="1:21" ht="15.75" customHeight="1">
      <c r="A420" s="99"/>
      <c r="U420" s="1"/>
    </row>
    <row r="421" spans="1:21" ht="15.75" customHeight="1">
      <c r="A421" s="99"/>
      <c r="U421" s="1"/>
    </row>
    <row r="422" spans="1:21" ht="15.75" customHeight="1">
      <c r="A422" s="99"/>
      <c r="U422" s="1"/>
    </row>
    <row r="423" spans="1:21" ht="15.75" customHeight="1">
      <c r="A423" s="99"/>
      <c r="U423" s="1"/>
    </row>
    <row r="424" spans="1:21" ht="15.75" customHeight="1">
      <c r="A424" s="99"/>
      <c r="U424" s="1"/>
    </row>
    <row r="425" spans="1:21" ht="15.75" customHeight="1">
      <c r="A425" s="99"/>
      <c r="U425" s="1"/>
    </row>
    <row r="426" spans="1:21" ht="15.75" customHeight="1">
      <c r="A426" s="99"/>
      <c r="U426" s="1"/>
    </row>
    <row r="427" spans="1:21" ht="15.75" customHeight="1">
      <c r="A427" s="99"/>
      <c r="U427" s="1"/>
    </row>
    <row r="428" spans="1:21" ht="15.75" customHeight="1">
      <c r="A428" s="99"/>
      <c r="U428" s="1"/>
    </row>
    <row r="429" spans="1:21" ht="15.75" customHeight="1">
      <c r="A429" s="99"/>
      <c r="U429" s="1"/>
    </row>
    <row r="430" spans="1:21" ht="15.75" customHeight="1">
      <c r="A430" s="99"/>
      <c r="U430" s="1"/>
    </row>
    <row r="431" spans="1:21" ht="15.75" customHeight="1">
      <c r="A431" s="99"/>
      <c r="U431" s="1"/>
    </row>
    <row r="432" spans="1:21" ht="15.75" customHeight="1">
      <c r="A432" s="99"/>
      <c r="U432" s="1"/>
    </row>
    <row r="433" spans="1:21" ht="15.75" customHeight="1">
      <c r="A433" s="99"/>
      <c r="U433" s="1"/>
    </row>
    <row r="434" spans="1:21" ht="15.75" customHeight="1">
      <c r="A434" s="99"/>
      <c r="U434" s="1"/>
    </row>
    <row r="435" spans="1:21" ht="15.75" customHeight="1">
      <c r="A435" s="99"/>
      <c r="U435" s="1"/>
    </row>
    <row r="436" spans="1:21" ht="15.75" customHeight="1">
      <c r="A436" s="99"/>
      <c r="U436" s="1"/>
    </row>
    <row r="437" spans="1:21" ht="15.75" customHeight="1">
      <c r="A437" s="99"/>
      <c r="U437" s="1"/>
    </row>
    <row r="438" spans="1:21" ht="15.75" customHeight="1">
      <c r="A438" s="99"/>
      <c r="U438" s="1"/>
    </row>
    <row r="439" spans="1:21" ht="15.75" customHeight="1">
      <c r="A439" s="99"/>
      <c r="U439" s="1"/>
    </row>
    <row r="440" spans="1:21" ht="15.75" customHeight="1">
      <c r="A440" s="99"/>
      <c r="U440" s="1"/>
    </row>
    <row r="441" spans="1:21" ht="15.75" customHeight="1">
      <c r="A441" s="99"/>
      <c r="U441" s="1"/>
    </row>
    <row r="442" spans="1:21" ht="15.75" customHeight="1">
      <c r="A442" s="99"/>
      <c r="U442" s="1"/>
    </row>
    <row r="443" spans="1:21" ht="15.75" customHeight="1">
      <c r="A443" s="99"/>
      <c r="U443" s="1"/>
    </row>
    <row r="444" spans="1:21" ht="15.75" customHeight="1">
      <c r="A444" s="99"/>
      <c r="U444" s="1"/>
    </row>
    <row r="445" spans="1:21" ht="15.75" customHeight="1">
      <c r="A445" s="99"/>
      <c r="U445" s="1"/>
    </row>
    <row r="446" spans="1:21" ht="15.75" customHeight="1">
      <c r="A446" s="99"/>
      <c r="U446" s="1"/>
    </row>
    <row r="447" spans="1:21" ht="15.75" customHeight="1">
      <c r="A447" s="99"/>
      <c r="U447" s="1"/>
    </row>
    <row r="448" spans="1:21" ht="15.75" customHeight="1">
      <c r="A448" s="99"/>
      <c r="U448" s="1"/>
    </row>
    <row r="449" spans="1:21" ht="15.75" customHeight="1">
      <c r="A449" s="99"/>
      <c r="U449" s="1"/>
    </row>
    <row r="450" spans="1:21" ht="15.75" customHeight="1">
      <c r="A450" s="99"/>
      <c r="U450" s="1"/>
    </row>
    <row r="451" spans="1:21" ht="15.75" customHeight="1">
      <c r="A451" s="99"/>
      <c r="U451" s="1"/>
    </row>
    <row r="452" spans="1:21" ht="15.75" customHeight="1">
      <c r="A452" s="99"/>
      <c r="U452" s="1"/>
    </row>
    <row r="453" spans="1:21" ht="15.75" customHeight="1">
      <c r="A453" s="99"/>
      <c r="U453" s="1"/>
    </row>
    <row r="454" spans="1:21" ht="15.75" customHeight="1">
      <c r="A454" s="99"/>
      <c r="U454" s="1"/>
    </row>
    <row r="455" spans="1:21" ht="15.75" customHeight="1">
      <c r="A455" s="99"/>
      <c r="U455" s="1"/>
    </row>
    <row r="456" spans="1:21" ht="15.75" customHeight="1">
      <c r="A456" s="99"/>
      <c r="U456" s="1"/>
    </row>
    <row r="457" spans="1:21" ht="15.75" customHeight="1">
      <c r="A457" s="99"/>
      <c r="U457" s="1"/>
    </row>
    <row r="458" spans="1:21" ht="15.75" customHeight="1">
      <c r="A458" s="99"/>
      <c r="U458" s="1"/>
    </row>
    <row r="459" spans="1:21" ht="15.75" customHeight="1">
      <c r="A459" s="99"/>
      <c r="U459" s="1"/>
    </row>
    <row r="460" spans="1:21" ht="15.75" customHeight="1">
      <c r="A460" s="99"/>
      <c r="U460" s="1"/>
    </row>
    <row r="461" spans="1:21" ht="15.75" customHeight="1">
      <c r="A461" s="99"/>
      <c r="U461" s="1"/>
    </row>
    <row r="462" spans="1:21" ht="15.75" customHeight="1">
      <c r="A462" s="99"/>
      <c r="U462" s="1"/>
    </row>
    <row r="463" spans="1:21" ht="15.75" customHeight="1">
      <c r="A463" s="99"/>
      <c r="U463" s="1"/>
    </row>
    <row r="464" spans="1:21" ht="15.75" customHeight="1">
      <c r="A464" s="99"/>
      <c r="U464" s="1"/>
    </row>
    <row r="465" spans="1:21" ht="15.75" customHeight="1">
      <c r="A465" s="99"/>
      <c r="U465" s="1"/>
    </row>
    <row r="466" spans="1:21" ht="15.75" customHeight="1">
      <c r="A466" s="99"/>
      <c r="U466" s="1"/>
    </row>
    <row r="467" spans="1:21" ht="15.75" customHeight="1">
      <c r="A467" s="99"/>
      <c r="U467" s="1"/>
    </row>
    <row r="468" spans="1:21" ht="15.75" customHeight="1">
      <c r="A468" s="99"/>
      <c r="U468" s="1"/>
    </row>
    <row r="469" spans="1:21" ht="15.75" customHeight="1">
      <c r="A469" s="99"/>
      <c r="U469" s="1"/>
    </row>
    <row r="470" spans="1:21" ht="15.75" customHeight="1">
      <c r="A470" s="99"/>
      <c r="U470" s="1"/>
    </row>
    <row r="471" spans="1:21" ht="15.75" customHeight="1">
      <c r="A471" s="99"/>
      <c r="U471" s="1"/>
    </row>
    <row r="472" spans="1:21" ht="15.75" customHeight="1">
      <c r="A472" s="99"/>
      <c r="U472" s="1"/>
    </row>
    <row r="473" spans="1:21" ht="15.75" customHeight="1">
      <c r="A473" s="99"/>
      <c r="U473" s="1"/>
    </row>
    <row r="474" spans="1:21" ht="15.75" customHeight="1">
      <c r="A474" s="99"/>
      <c r="U474" s="1"/>
    </row>
    <row r="475" spans="1:21" ht="15.75" customHeight="1">
      <c r="A475" s="99"/>
      <c r="U475" s="1"/>
    </row>
    <row r="476" spans="1:21" ht="15.75" customHeight="1">
      <c r="A476" s="99"/>
      <c r="U476" s="1"/>
    </row>
    <row r="477" spans="1:21" ht="15.75" customHeight="1">
      <c r="A477" s="99"/>
      <c r="U477" s="1"/>
    </row>
    <row r="478" spans="1:21" ht="15.75" customHeight="1">
      <c r="A478" s="99"/>
      <c r="U478" s="1"/>
    </row>
    <row r="479" spans="1:21" ht="15.75" customHeight="1">
      <c r="A479" s="99"/>
      <c r="U479" s="1"/>
    </row>
    <row r="480" spans="1:21" ht="15.75" customHeight="1">
      <c r="A480" s="99"/>
      <c r="U480" s="1"/>
    </row>
    <row r="481" spans="1:21" ht="15.75" customHeight="1">
      <c r="A481" s="99"/>
      <c r="U481" s="1"/>
    </row>
    <row r="482" spans="1:21" ht="15.75" customHeight="1">
      <c r="A482" s="99"/>
      <c r="U482" s="1"/>
    </row>
    <row r="483" spans="1:21" ht="15.75" customHeight="1">
      <c r="A483" s="99"/>
      <c r="U483" s="1"/>
    </row>
    <row r="484" spans="1:21" ht="15.75" customHeight="1">
      <c r="A484" s="99"/>
      <c r="U484" s="1"/>
    </row>
    <row r="485" spans="1:21" ht="15.75" customHeight="1">
      <c r="A485" s="99"/>
      <c r="U485" s="1"/>
    </row>
    <row r="486" spans="1:21" ht="15.75" customHeight="1">
      <c r="A486" s="99"/>
      <c r="U486" s="1"/>
    </row>
    <row r="487" spans="1:21" ht="15.75" customHeight="1">
      <c r="A487" s="99"/>
      <c r="U487" s="1"/>
    </row>
    <row r="488" spans="1:21" ht="15.75" customHeight="1">
      <c r="A488" s="99"/>
      <c r="U488" s="1"/>
    </row>
    <row r="489" spans="1:21" ht="15.75" customHeight="1">
      <c r="A489" s="99"/>
      <c r="U489" s="1"/>
    </row>
    <row r="490" spans="1:21" ht="15.75" customHeight="1">
      <c r="A490" s="99"/>
      <c r="U490" s="1"/>
    </row>
    <row r="491" spans="1:21" ht="15.75" customHeight="1">
      <c r="A491" s="99"/>
      <c r="U491" s="1"/>
    </row>
    <row r="492" spans="1:21" ht="15.75" customHeight="1">
      <c r="A492" s="99"/>
      <c r="U492" s="1"/>
    </row>
    <row r="493" spans="1:21" ht="15.75" customHeight="1">
      <c r="A493" s="99"/>
      <c r="U493" s="1"/>
    </row>
    <row r="494" spans="1:21" ht="15.75" customHeight="1">
      <c r="A494" s="99"/>
      <c r="U494" s="1"/>
    </row>
    <row r="495" spans="1:21" ht="15.75" customHeight="1">
      <c r="A495" s="99"/>
      <c r="U495" s="1"/>
    </row>
    <row r="496" spans="1:21" ht="15.75" customHeight="1">
      <c r="A496" s="99"/>
      <c r="U496" s="1"/>
    </row>
    <row r="497" spans="1:21" ht="15.75" customHeight="1">
      <c r="A497" s="99"/>
      <c r="U497" s="1"/>
    </row>
    <row r="498" spans="1:21" ht="15.75" customHeight="1">
      <c r="A498" s="99"/>
      <c r="U498" s="1"/>
    </row>
    <row r="499" spans="1:21" ht="15.75" customHeight="1">
      <c r="A499" s="99"/>
      <c r="U499" s="1"/>
    </row>
    <row r="500" spans="1:21" ht="15.75" customHeight="1">
      <c r="A500" s="99"/>
      <c r="U500" s="1"/>
    </row>
    <row r="501" spans="1:21" ht="15.75" customHeight="1">
      <c r="A501" s="99"/>
      <c r="U501" s="1"/>
    </row>
    <row r="502" spans="1:21" ht="15.75" customHeight="1">
      <c r="A502" s="99"/>
      <c r="U502" s="1"/>
    </row>
    <row r="503" spans="1:21" ht="15.75" customHeight="1">
      <c r="A503" s="99"/>
      <c r="U503" s="1"/>
    </row>
    <row r="504" spans="1:21" ht="15.75" customHeight="1">
      <c r="A504" s="99"/>
      <c r="U504" s="1"/>
    </row>
    <row r="505" spans="1:21" ht="15.75" customHeight="1">
      <c r="A505" s="99"/>
      <c r="U505" s="1"/>
    </row>
    <row r="506" spans="1:21" ht="15.75" customHeight="1">
      <c r="A506" s="99"/>
      <c r="U506" s="1"/>
    </row>
    <row r="507" spans="1:21" ht="15.75" customHeight="1">
      <c r="A507" s="99"/>
      <c r="U507" s="1"/>
    </row>
    <row r="508" spans="1:21" ht="15.75" customHeight="1">
      <c r="A508" s="99"/>
      <c r="U508" s="1"/>
    </row>
    <row r="509" spans="1:21" ht="15.75" customHeight="1">
      <c r="A509" s="99"/>
      <c r="U509" s="1"/>
    </row>
    <row r="510" spans="1:21" ht="15.75" customHeight="1">
      <c r="A510" s="99"/>
      <c r="U510" s="1"/>
    </row>
    <row r="511" spans="1:21" ht="15.75" customHeight="1">
      <c r="A511" s="99"/>
      <c r="U511" s="1"/>
    </row>
    <row r="512" spans="1:21" ht="15.75" customHeight="1">
      <c r="A512" s="99"/>
      <c r="U512" s="1"/>
    </row>
    <row r="513" spans="1:21" ht="15.75" customHeight="1">
      <c r="A513" s="99"/>
      <c r="U513" s="1"/>
    </row>
    <row r="514" spans="1:21" ht="15.75" customHeight="1">
      <c r="A514" s="99"/>
      <c r="U514" s="1"/>
    </row>
    <row r="515" spans="1:21" ht="15.75" customHeight="1">
      <c r="A515" s="99"/>
      <c r="U515" s="1"/>
    </row>
    <row r="516" spans="1:21" ht="15.75" customHeight="1">
      <c r="A516" s="99"/>
      <c r="U516" s="1"/>
    </row>
    <row r="517" spans="1:21" ht="15.75" customHeight="1">
      <c r="A517" s="99"/>
      <c r="U517" s="1"/>
    </row>
    <row r="518" spans="1:21" ht="15.75" customHeight="1">
      <c r="A518" s="99"/>
      <c r="U518" s="1"/>
    </row>
    <row r="519" spans="1:21" ht="15.75" customHeight="1">
      <c r="A519" s="99"/>
      <c r="U519" s="1"/>
    </row>
    <row r="520" spans="1:21" ht="15.75" customHeight="1">
      <c r="A520" s="99"/>
      <c r="U520" s="1"/>
    </row>
    <row r="521" spans="1:21" ht="15.75" customHeight="1">
      <c r="A521" s="99"/>
      <c r="U521" s="1"/>
    </row>
    <row r="522" spans="1:21" ht="15.75" customHeight="1">
      <c r="A522" s="99"/>
      <c r="U522" s="1"/>
    </row>
    <row r="523" spans="1:21" ht="15.75" customHeight="1">
      <c r="A523" s="99"/>
      <c r="U523" s="1"/>
    </row>
    <row r="524" spans="1:21" ht="15.75" customHeight="1">
      <c r="A524" s="99"/>
      <c r="U524" s="1"/>
    </row>
    <row r="525" spans="1:21" ht="15.75" customHeight="1">
      <c r="A525" s="99"/>
      <c r="U525" s="1"/>
    </row>
    <row r="526" spans="1:21" ht="15.75" customHeight="1">
      <c r="A526" s="99"/>
      <c r="U526" s="1"/>
    </row>
    <row r="527" spans="1:21" ht="15.75" customHeight="1">
      <c r="A527" s="99"/>
      <c r="U527" s="1"/>
    </row>
    <row r="528" spans="1:21" ht="15.75" customHeight="1">
      <c r="A528" s="99"/>
      <c r="U528" s="1"/>
    </row>
    <row r="529" spans="1:21" ht="15.75" customHeight="1">
      <c r="A529" s="99"/>
      <c r="U529" s="1"/>
    </row>
    <row r="530" spans="1:21" ht="15.75" customHeight="1">
      <c r="A530" s="99"/>
      <c r="U530" s="1"/>
    </row>
    <row r="531" spans="1:21" ht="15.75" customHeight="1">
      <c r="A531" s="99"/>
      <c r="U531" s="1"/>
    </row>
    <row r="532" spans="1:21" ht="15.75" customHeight="1">
      <c r="A532" s="99"/>
      <c r="U532" s="1"/>
    </row>
    <row r="533" spans="1:21" ht="15.75" customHeight="1">
      <c r="A533" s="99"/>
      <c r="U533" s="1"/>
    </row>
    <row r="534" spans="1:21" ht="15.75" customHeight="1">
      <c r="A534" s="99"/>
      <c r="U534" s="1"/>
    </row>
    <row r="535" spans="1:21" ht="15.75" customHeight="1">
      <c r="A535" s="99"/>
      <c r="U535" s="1"/>
    </row>
    <row r="536" spans="1:21" ht="15.75" customHeight="1">
      <c r="A536" s="99"/>
      <c r="U536" s="1"/>
    </row>
    <row r="537" spans="1:21" ht="15.75" customHeight="1">
      <c r="A537" s="99"/>
      <c r="U537" s="1"/>
    </row>
    <row r="538" spans="1:21" ht="15.75" customHeight="1">
      <c r="A538" s="99"/>
      <c r="U538" s="1"/>
    </row>
    <row r="539" spans="1:21" ht="15.75" customHeight="1">
      <c r="A539" s="99"/>
      <c r="U539" s="1"/>
    </row>
    <row r="540" spans="1:21" ht="15.75" customHeight="1">
      <c r="A540" s="99"/>
      <c r="U540" s="1"/>
    </row>
    <row r="541" spans="1:21" ht="15.75" customHeight="1">
      <c r="A541" s="99"/>
      <c r="U541" s="1"/>
    </row>
    <row r="542" spans="1:21" ht="15.75" customHeight="1">
      <c r="A542" s="99"/>
      <c r="U542" s="1"/>
    </row>
    <row r="543" spans="1:21" ht="15.75" customHeight="1">
      <c r="A543" s="99"/>
      <c r="U543" s="1"/>
    </row>
    <row r="544" spans="1:21" ht="15.75" customHeight="1">
      <c r="A544" s="99"/>
      <c r="U544" s="1"/>
    </row>
    <row r="545" spans="1:21" ht="15.75" customHeight="1">
      <c r="A545" s="99"/>
      <c r="U545" s="1"/>
    </row>
    <row r="546" spans="1:21" ht="15.75" customHeight="1">
      <c r="A546" s="99"/>
      <c r="U546" s="1"/>
    </row>
    <row r="547" spans="1:21" ht="15.75" customHeight="1">
      <c r="A547" s="99"/>
      <c r="U547" s="1"/>
    </row>
    <row r="548" spans="1:21" ht="15.75" customHeight="1">
      <c r="A548" s="99"/>
      <c r="U548" s="1"/>
    </row>
    <row r="549" spans="1:21" ht="15.75" customHeight="1">
      <c r="A549" s="99"/>
      <c r="U549" s="1"/>
    </row>
    <row r="550" spans="1:21" ht="15.75" customHeight="1">
      <c r="A550" s="99"/>
      <c r="U550" s="1"/>
    </row>
    <row r="551" spans="1:21" ht="15.75" customHeight="1">
      <c r="A551" s="99"/>
      <c r="U551" s="1"/>
    </row>
    <row r="552" spans="1:21" ht="15.75" customHeight="1">
      <c r="A552" s="99"/>
      <c r="U552" s="1"/>
    </row>
    <row r="553" spans="1:21" ht="15.75" customHeight="1">
      <c r="A553" s="99"/>
      <c r="U553" s="1"/>
    </row>
    <row r="554" spans="1:21" ht="15.75" customHeight="1">
      <c r="A554" s="99"/>
      <c r="U554" s="1"/>
    </row>
    <row r="555" spans="1:21" ht="15.75" customHeight="1">
      <c r="A555" s="99"/>
      <c r="U555" s="1"/>
    </row>
    <row r="556" spans="1:21" ht="15.75" customHeight="1">
      <c r="A556" s="99"/>
      <c r="U556" s="1"/>
    </row>
    <row r="557" spans="1:21" ht="15.75" customHeight="1">
      <c r="A557" s="99"/>
      <c r="U557" s="1"/>
    </row>
    <row r="558" spans="1:21" ht="15.75" customHeight="1">
      <c r="A558" s="99"/>
      <c r="U558" s="1"/>
    </row>
    <row r="559" spans="1:21" ht="15.75" customHeight="1">
      <c r="A559" s="99"/>
      <c r="U559" s="1"/>
    </row>
    <row r="560" spans="1:21" ht="15.75" customHeight="1">
      <c r="A560" s="99"/>
      <c r="U560" s="1"/>
    </row>
    <row r="561" spans="1:21" ht="15.75" customHeight="1">
      <c r="A561" s="99"/>
      <c r="U561" s="1"/>
    </row>
    <row r="562" spans="1:21" ht="15.75" customHeight="1">
      <c r="A562" s="99"/>
      <c r="U562" s="1"/>
    </row>
    <row r="563" spans="1:21" ht="15.75" customHeight="1">
      <c r="A563" s="99"/>
      <c r="U563" s="1"/>
    </row>
    <row r="564" spans="1:21" ht="15.75" customHeight="1">
      <c r="A564" s="99"/>
      <c r="U564" s="1"/>
    </row>
    <row r="565" spans="1:21" ht="15.75" customHeight="1">
      <c r="A565" s="99"/>
      <c r="U565" s="1"/>
    </row>
    <row r="566" spans="1:21" ht="15.75" customHeight="1">
      <c r="A566" s="99"/>
      <c r="U566" s="1"/>
    </row>
    <row r="567" spans="1:21" ht="15.75" customHeight="1">
      <c r="A567" s="99"/>
      <c r="U567" s="1"/>
    </row>
    <row r="568" spans="1:21" ht="15.75" customHeight="1">
      <c r="A568" s="99"/>
      <c r="U568" s="1"/>
    </row>
    <row r="569" spans="1:21" ht="15.75" customHeight="1">
      <c r="A569" s="99"/>
      <c r="U569" s="1"/>
    </row>
    <row r="570" spans="1:21" ht="15.75" customHeight="1">
      <c r="A570" s="99"/>
      <c r="U570" s="1"/>
    </row>
    <row r="571" spans="1:21" ht="15.75" customHeight="1">
      <c r="A571" s="99"/>
      <c r="U571" s="1"/>
    </row>
    <row r="572" spans="1:21" ht="15.75" customHeight="1">
      <c r="A572" s="99"/>
      <c r="U572" s="1"/>
    </row>
    <row r="573" spans="1:21" ht="15.75" customHeight="1">
      <c r="A573" s="99"/>
      <c r="U573" s="1"/>
    </row>
    <row r="574" spans="1:21" ht="15.75" customHeight="1">
      <c r="A574" s="99"/>
      <c r="U574" s="1"/>
    </row>
    <row r="575" spans="1:21" ht="15.75" customHeight="1">
      <c r="A575" s="99"/>
      <c r="U575" s="1"/>
    </row>
    <row r="576" spans="1:21" ht="15.75" customHeight="1">
      <c r="A576" s="99"/>
      <c r="U576" s="1"/>
    </row>
    <row r="577" spans="1:21" ht="15.75" customHeight="1">
      <c r="A577" s="99"/>
      <c r="U577" s="1"/>
    </row>
    <row r="578" spans="1:21" ht="15.75" customHeight="1">
      <c r="A578" s="99"/>
      <c r="U578" s="1"/>
    </row>
    <row r="579" spans="1:21" ht="15.75" customHeight="1">
      <c r="A579" s="99"/>
      <c r="U579" s="1"/>
    </row>
    <row r="580" spans="1:21" ht="15.75" customHeight="1">
      <c r="A580" s="99"/>
      <c r="U580" s="1"/>
    </row>
    <row r="581" spans="1:21" ht="15.75" customHeight="1">
      <c r="A581" s="99"/>
      <c r="U581" s="1"/>
    </row>
    <row r="582" spans="1:21" ht="15.75" customHeight="1">
      <c r="A582" s="99"/>
      <c r="U582" s="1"/>
    </row>
    <row r="583" spans="1:21" ht="15.75" customHeight="1">
      <c r="A583" s="99"/>
      <c r="U583" s="1"/>
    </row>
    <row r="584" spans="1:21" ht="15.75" customHeight="1">
      <c r="A584" s="99"/>
      <c r="U584" s="1"/>
    </row>
    <row r="585" spans="1:21" ht="15.75" customHeight="1">
      <c r="A585" s="99"/>
      <c r="U585" s="1"/>
    </row>
    <row r="586" spans="1:21" ht="15.75" customHeight="1">
      <c r="A586" s="99"/>
      <c r="U586" s="1"/>
    </row>
    <row r="587" spans="1:21" ht="15.75" customHeight="1">
      <c r="A587" s="99"/>
      <c r="U587" s="1"/>
    </row>
    <row r="588" spans="1:21" ht="15.75" customHeight="1">
      <c r="A588" s="99"/>
      <c r="U588" s="1"/>
    </row>
    <row r="589" spans="1:21" ht="15.75" customHeight="1">
      <c r="A589" s="99"/>
      <c r="U589" s="1"/>
    </row>
    <row r="590" spans="1:21" ht="15.75" customHeight="1">
      <c r="A590" s="99"/>
      <c r="U590" s="1"/>
    </row>
    <row r="591" spans="1:21" ht="15.75" customHeight="1">
      <c r="A591" s="99"/>
      <c r="U591" s="1"/>
    </row>
    <row r="592" spans="1:21" ht="15.75" customHeight="1">
      <c r="A592" s="99"/>
      <c r="U592" s="1"/>
    </row>
    <row r="593" spans="1:21" ht="15.75" customHeight="1">
      <c r="A593" s="99"/>
      <c r="U593" s="1"/>
    </row>
    <row r="594" spans="1:21" ht="15.75" customHeight="1">
      <c r="A594" s="99"/>
      <c r="U594" s="1"/>
    </row>
    <row r="595" spans="1:21" ht="15.75" customHeight="1">
      <c r="A595" s="99"/>
      <c r="U595" s="1"/>
    </row>
    <row r="596" spans="1:21" ht="15.75" customHeight="1">
      <c r="A596" s="99"/>
      <c r="U596" s="1"/>
    </row>
    <row r="597" spans="1:21" ht="15.75" customHeight="1">
      <c r="A597" s="99"/>
      <c r="U597" s="1"/>
    </row>
    <row r="598" spans="1:21" ht="15.75" customHeight="1">
      <c r="A598" s="99"/>
      <c r="U598" s="1"/>
    </row>
    <row r="599" spans="1:21" ht="15.75" customHeight="1">
      <c r="A599" s="99"/>
      <c r="U599" s="1"/>
    </row>
    <row r="600" spans="1:21" ht="15.75" customHeight="1">
      <c r="A600" s="99"/>
      <c r="U600" s="1"/>
    </row>
    <row r="601" spans="1:21" ht="15.75" customHeight="1">
      <c r="A601" s="99"/>
      <c r="U601" s="1"/>
    </row>
    <row r="602" spans="1:21" ht="15.75" customHeight="1">
      <c r="A602" s="99"/>
      <c r="U602" s="1"/>
    </row>
    <row r="603" spans="1:21" ht="15.75" customHeight="1">
      <c r="A603" s="99"/>
      <c r="U603" s="1"/>
    </row>
    <row r="604" spans="1:21" ht="15.75" customHeight="1">
      <c r="A604" s="99"/>
      <c r="U604" s="1"/>
    </row>
    <row r="605" spans="1:21" ht="15.75" customHeight="1">
      <c r="A605" s="99"/>
      <c r="U605" s="1"/>
    </row>
    <row r="606" spans="1:21" ht="15.75" customHeight="1">
      <c r="A606" s="99"/>
      <c r="U606" s="1"/>
    </row>
    <row r="607" spans="1:21" ht="15.75" customHeight="1">
      <c r="A607" s="99"/>
      <c r="U607" s="1"/>
    </row>
    <row r="608" spans="1:21" ht="15.75" customHeight="1">
      <c r="A608" s="99"/>
      <c r="U608" s="1"/>
    </row>
    <row r="609" spans="1:21" ht="15.75" customHeight="1">
      <c r="A609" s="99"/>
      <c r="U609" s="1"/>
    </row>
    <row r="610" spans="1:21" ht="15.75" customHeight="1">
      <c r="A610" s="99"/>
      <c r="U610" s="1"/>
    </row>
    <row r="611" spans="1:21" ht="15.75" customHeight="1">
      <c r="A611" s="99"/>
      <c r="U611" s="1"/>
    </row>
    <row r="612" spans="1:21" ht="15.75" customHeight="1">
      <c r="A612" s="99"/>
      <c r="U612" s="1"/>
    </row>
    <row r="613" spans="1:21" ht="15.75" customHeight="1">
      <c r="A613" s="99"/>
      <c r="U613" s="1"/>
    </row>
    <row r="614" spans="1:21" ht="15.75" customHeight="1">
      <c r="A614" s="99"/>
      <c r="U614" s="1"/>
    </row>
    <row r="615" spans="1:21" ht="15.75" customHeight="1">
      <c r="A615" s="99"/>
      <c r="U615" s="1"/>
    </row>
    <row r="616" spans="1:21" ht="15.75" customHeight="1">
      <c r="A616" s="99"/>
      <c r="U616" s="1"/>
    </row>
    <row r="617" spans="1:21" ht="15.75" customHeight="1">
      <c r="A617" s="99"/>
      <c r="U617" s="1"/>
    </row>
    <row r="618" spans="1:21" ht="15.75" customHeight="1">
      <c r="A618" s="99"/>
      <c r="U618" s="1"/>
    </row>
    <row r="619" spans="1:21" ht="15.75" customHeight="1">
      <c r="A619" s="99"/>
      <c r="U619" s="1"/>
    </row>
    <row r="620" spans="1:21" ht="15.75" customHeight="1">
      <c r="A620" s="99"/>
      <c r="U620" s="1"/>
    </row>
    <row r="621" spans="1:21" ht="15.75" customHeight="1">
      <c r="A621" s="99"/>
      <c r="U621" s="1"/>
    </row>
    <row r="622" spans="1:21" ht="15.75" customHeight="1">
      <c r="A622" s="99"/>
      <c r="U622" s="1"/>
    </row>
    <row r="623" spans="1:21" ht="15.75" customHeight="1">
      <c r="A623" s="99"/>
      <c r="U623" s="1"/>
    </row>
    <row r="624" spans="1:21" ht="15.75" customHeight="1">
      <c r="A624" s="99"/>
      <c r="U624" s="1"/>
    </row>
    <row r="625" spans="1:21" ht="15.75" customHeight="1">
      <c r="A625" s="99"/>
      <c r="U625" s="1"/>
    </row>
    <row r="626" spans="1:21" ht="15.75" customHeight="1">
      <c r="A626" s="99"/>
      <c r="U626" s="1"/>
    </row>
    <row r="627" spans="1:21" ht="15.75" customHeight="1">
      <c r="A627" s="99"/>
      <c r="U627" s="1"/>
    </row>
    <row r="628" spans="1:21" ht="15.75" customHeight="1">
      <c r="A628" s="99"/>
      <c r="U628" s="1"/>
    </row>
    <row r="629" spans="1:21" ht="15.75" customHeight="1">
      <c r="A629" s="99"/>
      <c r="U629" s="1"/>
    </row>
    <row r="630" spans="1:21" ht="15.75" customHeight="1">
      <c r="A630" s="99"/>
      <c r="U630" s="1"/>
    </row>
    <row r="631" spans="1:21" ht="15.75" customHeight="1">
      <c r="A631" s="99"/>
      <c r="U631" s="1"/>
    </row>
    <row r="632" spans="1:21" ht="15.75" customHeight="1">
      <c r="A632" s="99"/>
      <c r="U632" s="1"/>
    </row>
    <row r="633" spans="1:21" ht="15.75" customHeight="1">
      <c r="A633" s="99"/>
      <c r="U633" s="1"/>
    </row>
    <row r="634" spans="1:21" ht="15.75" customHeight="1">
      <c r="A634" s="99"/>
      <c r="U634" s="1"/>
    </row>
    <row r="635" spans="1:21" ht="15.75" customHeight="1">
      <c r="A635" s="99"/>
      <c r="U635" s="1"/>
    </row>
    <row r="636" spans="1:21" ht="15.75" customHeight="1">
      <c r="A636" s="99"/>
      <c r="U636" s="1"/>
    </row>
    <row r="637" spans="1:21" ht="15.75" customHeight="1">
      <c r="A637" s="99"/>
      <c r="U637" s="1"/>
    </row>
    <row r="638" spans="1:21" ht="15.75" customHeight="1">
      <c r="A638" s="99"/>
      <c r="U638" s="1"/>
    </row>
    <row r="639" spans="1:21" ht="15.75" customHeight="1">
      <c r="A639" s="99"/>
      <c r="U639" s="1"/>
    </row>
    <row r="640" spans="1:21" ht="15.75" customHeight="1">
      <c r="A640" s="99"/>
      <c r="U640" s="1"/>
    </row>
    <row r="641" spans="1:21" ht="15.75" customHeight="1">
      <c r="A641" s="99"/>
      <c r="U641" s="1"/>
    </row>
    <row r="642" spans="1:21" ht="15.75" customHeight="1">
      <c r="A642" s="99"/>
      <c r="U642" s="1"/>
    </row>
    <row r="643" spans="1:21" ht="15.75" customHeight="1">
      <c r="A643" s="99"/>
      <c r="U643" s="1"/>
    </row>
    <row r="644" spans="1:21" ht="15.75" customHeight="1">
      <c r="A644" s="99"/>
      <c r="U644" s="1"/>
    </row>
    <row r="645" spans="1:21" ht="15.75" customHeight="1">
      <c r="A645" s="99"/>
      <c r="U645" s="1"/>
    </row>
    <row r="646" spans="1:21" ht="15.75" customHeight="1">
      <c r="A646" s="99"/>
      <c r="U646" s="1"/>
    </row>
    <row r="647" spans="1:21" ht="15.75" customHeight="1">
      <c r="A647" s="99"/>
      <c r="U647" s="1"/>
    </row>
    <row r="648" spans="1:21" ht="15.75" customHeight="1">
      <c r="A648" s="99"/>
      <c r="U648" s="1"/>
    </row>
    <row r="649" spans="1:21" ht="15.75" customHeight="1">
      <c r="A649" s="99"/>
      <c r="U649" s="1"/>
    </row>
    <row r="650" spans="1:21" ht="15.75" customHeight="1">
      <c r="A650" s="99"/>
      <c r="U650" s="1"/>
    </row>
    <row r="651" spans="1:21" ht="15.75" customHeight="1">
      <c r="A651" s="99"/>
      <c r="U651" s="1"/>
    </row>
    <row r="652" spans="1:21" ht="15.75" customHeight="1">
      <c r="A652" s="99"/>
      <c r="U652" s="1"/>
    </row>
    <row r="653" spans="1:21" ht="15.75" customHeight="1">
      <c r="A653" s="99"/>
      <c r="U653" s="1"/>
    </row>
    <row r="654" spans="1:21" ht="15.75" customHeight="1">
      <c r="A654" s="99"/>
      <c r="U654" s="1"/>
    </row>
    <row r="655" spans="1:21" ht="15.75" customHeight="1">
      <c r="A655" s="99"/>
      <c r="U655" s="1"/>
    </row>
    <row r="656" spans="1:21" ht="15.75" customHeight="1">
      <c r="A656" s="99"/>
      <c r="U656" s="1"/>
    </row>
    <row r="657" spans="1:21" ht="15.75" customHeight="1">
      <c r="A657" s="99"/>
      <c r="U657" s="1"/>
    </row>
    <row r="658" spans="1:21" ht="15.75" customHeight="1">
      <c r="A658" s="99"/>
      <c r="U658" s="1"/>
    </row>
    <row r="659" spans="1:21" ht="15.75" customHeight="1">
      <c r="A659" s="99"/>
      <c r="U659" s="1"/>
    </row>
    <row r="660" spans="1:21" ht="15.75" customHeight="1">
      <c r="A660" s="99"/>
      <c r="U660" s="1"/>
    </row>
    <row r="661" spans="1:21" ht="15.75" customHeight="1">
      <c r="A661" s="99"/>
      <c r="U661" s="1"/>
    </row>
    <row r="662" spans="1:21" ht="15.75" customHeight="1">
      <c r="A662" s="99"/>
      <c r="U662" s="1"/>
    </row>
    <row r="663" spans="1:21" ht="15.75" customHeight="1">
      <c r="A663" s="99"/>
      <c r="U663" s="1"/>
    </row>
    <row r="664" spans="1:21" ht="15.75" customHeight="1">
      <c r="A664" s="99"/>
      <c r="U664" s="1"/>
    </row>
    <row r="665" spans="1:21" ht="15.75" customHeight="1">
      <c r="A665" s="99"/>
      <c r="U665" s="1"/>
    </row>
    <row r="666" spans="1:21" ht="15.75" customHeight="1">
      <c r="A666" s="99"/>
      <c r="U666" s="1"/>
    </row>
    <row r="667" spans="1:21" ht="15.75" customHeight="1">
      <c r="A667" s="99"/>
      <c r="U667" s="1"/>
    </row>
    <row r="668" spans="1:21" ht="15.75" customHeight="1">
      <c r="A668" s="99"/>
      <c r="U668" s="1"/>
    </row>
    <row r="669" spans="1:21" ht="15.75" customHeight="1">
      <c r="A669" s="99"/>
      <c r="U669" s="1"/>
    </row>
    <row r="670" spans="1:21" ht="15.75" customHeight="1">
      <c r="A670" s="99"/>
      <c r="U670" s="1"/>
    </row>
    <row r="671" spans="1:21" ht="15.75" customHeight="1">
      <c r="A671" s="99"/>
      <c r="U671" s="1"/>
    </row>
    <row r="672" spans="1:21" ht="15.75" customHeight="1">
      <c r="A672" s="99"/>
      <c r="U672" s="1"/>
    </row>
    <row r="673" spans="1:21" ht="15.75" customHeight="1">
      <c r="A673" s="99"/>
      <c r="U673" s="1"/>
    </row>
    <row r="674" spans="1:21" ht="15.75" customHeight="1">
      <c r="A674" s="99"/>
      <c r="U674" s="1"/>
    </row>
    <row r="675" spans="1:21" ht="15.75" customHeight="1">
      <c r="A675" s="99"/>
      <c r="U675" s="1"/>
    </row>
    <row r="676" spans="1:21" ht="15.75" customHeight="1">
      <c r="A676" s="99"/>
      <c r="U676" s="1"/>
    </row>
    <row r="677" spans="1:21" ht="15.75" customHeight="1">
      <c r="A677" s="99"/>
      <c r="U677" s="1"/>
    </row>
    <row r="678" spans="1:21" ht="15.75" customHeight="1">
      <c r="A678" s="99"/>
      <c r="U678" s="1"/>
    </row>
    <row r="679" spans="1:21" ht="15.75" customHeight="1">
      <c r="A679" s="99"/>
      <c r="U679" s="1"/>
    </row>
    <row r="680" spans="1:21" ht="15.75" customHeight="1">
      <c r="A680" s="99"/>
      <c r="U680" s="1"/>
    </row>
    <row r="681" spans="1:21" ht="15.75" customHeight="1">
      <c r="A681" s="99"/>
      <c r="U681" s="1"/>
    </row>
    <row r="682" spans="1:21" ht="15.75" customHeight="1">
      <c r="A682" s="99"/>
      <c r="U682" s="1"/>
    </row>
    <row r="683" spans="1:21" ht="15.75" customHeight="1">
      <c r="A683" s="99"/>
      <c r="U683" s="1"/>
    </row>
    <row r="684" spans="1:21" ht="15.75" customHeight="1">
      <c r="A684" s="99"/>
      <c r="U684" s="1"/>
    </row>
    <row r="685" spans="1:21" ht="15.75" customHeight="1">
      <c r="A685" s="99"/>
      <c r="U685" s="1"/>
    </row>
    <row r="686" spans="1:21" ht="15.75" customHeight="1">
      <c r="A686" s="99"/>
      <c r="U686" s="1"/>
    </row>
    <row r="687" spans="1:21" ht="15.75" customHeight="1">
      <c r="A687" s="99"/>
      <c r="U687" s="1"/>
    </row>
    <row r="688" spans="1:21" ht="15.75" customHeight="1">
      <c r="A688" s="99"/>
      <c r="U688" s="1"/>
    </row>
    <row r="689" spans="1:21" ht="15.75" customHeight="1">
      <c r="A689" s="99"/>
      <c r="U689" s="1"/>
    </row>
    <row r="690" spans="1:21" ht="15.75" customHeight="1">
      <c r="A690" s="99"/>
      <c r="U690" s="1"/>
    </row>
    <row r="691" spans="1:21" ht="15.75" customHeight="1">
      <c r="A691" s="99"/>
      <c r="U691" s="1"/>
    </row>
    <row r="692" spans="1:21" ht="15.75" customHeight="1">
      <c r="A692" s="99"/>
      <c r="U692" s="1"/>
    </row>
    <row r="693" spans="1:21" ht="15.75" customHeight="1">
      <c r="A693" s="99"/>
      <c r="U693" s="1"/>
    </row>
    <row r="694" spans="1:21" ht="15.75" customHeight="1">
      <c r="A694" s="99"/>
      <c r="U694" s="1"/>
    </row>
    <row r="695" spans="1:21" ht="15.75" customHeight="1">
      <c r="A695" s="99"/>
      <c r="U695" s="1"/>
    </row>
    <row r="696" spans="1:21" ht="15.75" customHeight="1">
      <c r="A696" s="99"/>
      <c r="U696" s="1"/>
    </row>
    <row r="697" spans="1:21" ht="15.75" customHeight="1">
      <c r="A697" s="99"/>
      <c r="U697" s="1"/>
    </row>
    <row r="698" spans="1:21" ht="15.75" customHeight="1">
      <c r="A698" s="99"/>
      <c r="U698" s="1"/>
    </row>
    <row r="699" spans="1:21" ht="15.75" customHeight="1">
      <c r="A699" s="99"/>
      <c r="U699" s="1"/>
    </row>
    <row r="700" spans="1:21" ht="15.75" customHeight="1">
      <c r="A700" s="99"/>
      <c r="U700" s="1"/>
    </row>
    <row r="701" spans="1:21" ht="15.75" customHeight="1">
      <c r="A701" s="99"/>
      <c r="U701" s="1"/>
    </row>
    <row r="702" spans="1:21" ht="15.75" customHeight="1">
      <c r="A702" s="99"/>
      <c r="U702" s="1"/>
    </row>
    <row r="703" spans="1:21" ht="15.75" customHeight="1">
      <c r="A703" s="99"/>
      <c r="U703" s="1"/>
    </row>
    <row r="704" spans="1:21" ht="15.75" customHeight="1">
      <c r="A704" s="99"/>
      <c r="U704" s="1"/>
    </row>
    <row r="705" spans="1:21" ht="15.75" customHeight="1">
      <c r="A705" s="99"/>
      <c r="U705" s="1"/>
    </row>
    <row r="706" spans="1:21" ht="15.75" customHeight="1">
      <c r="A706" s="99"/>
      <c r="U706" s="1"/>
    </row>
    <row r="707" spans="1:21" ht="15.75" customHeight="1">
      <c r="A707" s="99"/>
      <c r="U707" s="1"/>
    </row>
    <row r="708" spans="1:21" ht="15.75" customHeight="1">
      <c r="A708" s="99"/>
      <c r="U708" s="1"/>
    </row>
    <row r="709" spans="1:21" ht="15.75" customHeight="1">
      <c r="A709" s="99"/>
      <c r="U709" s="1"/>
    </row>
    <row r="710" spans="1:21" ht="15.75" customHeight="1">
      <c r="A710" s="99"/>
      <c r="U710" s="1"/>
    </row>
    <row r="711" spans="1:21" ht="15.75" customHeight="1">
      <c r="A711" s="99"/>
      <c r="U711" s="1"/>
    </row>
    <row r="712" spans="1:21" ht="15.75" customHeight="1">
      <c r="A712" s="99"/>
      <c r="U712" s="1"/>
    </row>
    <row r="713" spans="1:21" ht="15.75" customHeight="1">
      <c r="A713" s="99"/>
      <c r="U713" s="1"/>
    </row>
    <row r="714" spans="1:21" ht="15.75" customHeight="1">
      <c r="A714" s="99"/>
      <c r="U714" s="1"/>
    </row>
    <row r="715" spans="1:21" ht="15.75" customHeight="1">
      <c r="A715" s="99"/>
      <c r="U715" s="1"/>
    </row>
    <row r="716" spans="1:21" ht="15.75" customHeight="1">
      <c r="A716" s="99"/>
      <c r="U716" s="1"/>
    </row>
    <row r="717" spans="1:21" ht="15.75" customHeight="1">
      <c r="A717" s="99"/>
      <c r="U717" s="1"/>
    </row>
    <row r="718" spans="1:21" ht="15.75" customHeight="1">
      <c r="A718" s="99"/>
      <c r="U718" s="1"/>
    </row>
    <row r="719" spans="1:21" ht="15.75" customHeight="1">
      <c r="A719" s="99"/>
      <c r="U719" s="1"/>
    </row>
    <row r="720" spans="1:21" ht="15.75" customHeight="1">
      <c r="A720" s="99"/>
      <c r="U720" s="1"/>
    </row>
    <row r="721" spans="1:21" ht="15.75" customHeight="1">
      <c r="A721" s="99"/>
      <c r="U721" s="1"/>
    </row>
    <row r="722" spans="1:21" ht="15.75" customHeight="1">
      <c r="A722" s="99"/>
      <c r="U722" s="1"/>
    </row>
    <row r="723" spans="1:21" ht="15.75" customHeight="1">
      <c r="A723" s="99"/>
      <c r="U723" s="1"/>
    </row>
    <row r="724" spans="1:21" ht="15.75" customHeight="1">
      <c r="A724" s="99"/>
      <c r="U724" s="1"/>
    </row>
    <row r="725" spans="1:21" ht="15.75" customHeight="1">
      <c r="A725" s="99"/>
      <c r="U725" s="1"/>
    </row>
    <row r="726" spans="1:21" ht="15.75" customHeight="1">
      <c r="A726" s="99"/>
      <c r="U726" s="1"/>
    </row>
    <row r="727" spans="1:21" ht="15.75" customHeight="1">
      <c r="A727" s="99"/>
      <c r="U727" s="1"/>
    </row>
    <row r="728" spans="1:21" ht="15.75" customHeight="1">
      <c r="A728" s="99"/>
      <c r="U728" s="1"/>
    </row>
    <row r="729" spans="1:21" ht="15.75" customHeight="1">
      <c r="A729" s="99"/>
      <c r="U729" s="1"/>
    </row>
    <row r="730" spans="1:21" ht="15.75" customHeight="1">
      <c r="A730" s="99"/>
      <c r="U730" s="1"/>
    </row>
    <row r="731" spans="1:21" ht="15.75" customHeight="1">
      <c r="A731" s="99"/>
      <c r="U731" s="1"/>
    </row>
    <row r="732" spans="1:21" ht="15.75" customHeight="1">
      <c r="A732" s="99"/>
      <c r="U732" s="1"/>
    </row>
    <row r="733" spans="1:21" ht="15.75" customHeight="1">
      <c r="A733" s="99"/>
      <c r="U733" s="1"/>
    </row>
    <row r="734" spans="1:21" ht="15.75" customHeight="1">
      <c r="A734" s="99"/>
      <c r="U734" s="1"/>
    </row>
    <row r="735" spans="1:21" ht="15.75" customHeight="1">
      <c r="A735" s="99"/>
      <c r="U735" s="1"/>
    </row>
    <row r="736" spans="1:21" ht="15.75" customHeight="1">
      <c r="A736" s="99"/>
      <c r="U736" s="1"/>
    </row>
    <row r="737" spans="1:21" ht="15.75" customHeight="1">
      <c r="A737" s="99"/>
      <c r="U737" s="1"/>
    </row>
    <row r="738" spans="1:21" ht="15.75" customHeight="1">
      <c r="A738" s="99"/>
      <c r="U738" s="1"/>
    </row>
    <row r="739" spans="1:21" ht="15.75" customHeight="1">
      <c r="A739" s="99"/>
      <c r="U739" s="1"/>
    </row>
    <row r="740" spans="1:21" ht="15.75" customHeight="1">
      <c r="A740" s="99"/>
      <c r="U740" s="1"/>
    </row>
    <row r="741" spans="1:21" ht="15.75" customHeight="1">
      <c r="A741" s="99"/>
      <c r="U741" s="1"/>
    </row>
    <row r="742" spans="1:21" ht="15.75" customHeight="1">
      <c r="A742" s="99"/>
      <c r="U742" s="1"/>
    </row>
    <row r="743" spans="1:21" ht="15.75" customHeight="1">
      <c r="A743" s="99"/>
      <c r="U743" s="1"/>
    </row>
    <row r="744" spans="1:21" ht="15.75" customHeight="1">
      <c r="A744" s="99"/>
      <c r="U744" s="1"/>
    </row>
    <row r="745" spans="1:21" ht="15.75" customHeight="1">
      <c r="A745" s="99"/>
      <c r="U745" s="1"/>
    </row>
    <row r="746" spans="1:21" ht="15.75" customHeight="1">
      <c r="A746" s="99"/>
      <c r="U746" s="1"/>
    </row>
    <row r="747" spans="1:21" ht="15.75" customHeight="1">
      <c r="A747" s="99"/>
      <c r="U747" s="1"/>
    </row>
    <row r="748" spans="1:21" ht="15.75" customHeight="1">
      <c r="A748" s="99"/>
      <c r="U748" s="1"/>
    </row>
    <row r="749" spans="1:21" ht="15.75" customHeight="1">
      <c r="A749" s="99"/>
      <c r="U749" s="1"/>
    </row>
    <row r="750" spans="1:21" ht="15.75" customHeight="1">
      <c r="A750" s="99"/>
      <c r="U750" s="1"/>
    </row>
    <row r="751" spans="1:21" ht="15.75" customHeight="1">
      <c r="A751" s="99"/>
      <c r="U751" s="1"/>
    </row>
    <row r="752" spans="1:21" ht="15.75" customHeight="1">
      <c r="A752" s="99"/>
      <c r="U752" s="1"/>
    </row>
    <row r="753" spans="1:21" ht="15.75" customHeight="1">
      <c r="A753" s="99"/>
      <c r="U753" s="1"/>
    </row>
    <row r="754" spans="1:21" ht="15.75" customHeight="1">
      <c r="A754" s="99"/>
      <c r="U754" s="1"/>
    </row>
    <row r="755" spans="1:21" ht="15.75" customHeight="1">
      <c r="A755" s="99"/>
      <c r="U755" s="1"/>
    </row>
    <row r="756" spans="1:21" ht="15.75" customHeight="1">
      <c r="A756" s="99"/>
      <c r="U756" s="1"/>
    </row>
    <row r="757" spans="1:21" ht="15.75" customHeight="1">
      <c r="A757" s="99"/>
      <c r="U757" s="1"/>
    </row>
    <row r="758" spans="1:21" ht="15.75" customHeight="1">
      <c r="A758" s="99"/>
      <c r="U758" s="1"/>
    </row>
    <row r="759" spans="1:21" ht="15.75" customHeight="1">
      <c r="A759" s="99"/>
      <c r="U759" s="1"/>
    </row>
    <row r="760" spans="1:21" ht="15.75" customHeight="1">
      <c r="A760" s="99"/>
      <c r="U760" s="1"/>
    </row>
    <row r="761" spans="1:21" ht="15.75" customHeight="1">
      <c r="A761" s="99"/>
      <c r="U761" s="1"/>
    </row>
    <row r="762" spans="1:21" ht="15.75" customHeight="1">
      <c r="A762" s="99"/>
      <c r="U762" s="1"/>
    </row>
    <row r="763" spans="1:21" ht="15.75" customHeight="1">
      <c r="A763" s="99"/>
      <c r="U763" s="1"/>
    </row>
    <row r="764" spans="1:21" ht="15.75" customHeight="1">
      <c r="A764" s="99"/>
      <c r="U764" s="1"/>
    </row>
    <row r="765" spans="1:21" ht="15.75" customHeight="1">
      <c r="A765" s="99"/>
      <c r="U765" s="1"/>
    </row>
    <row r="766" spans="1:21" ht="15.75" customHeight="1">
      <c r="A766" s="99"/>
      <c r="U766" s="1"/>
    </row>
    <row r="767" spans="1:21" ht="15.75" customHeight="1">
      <c r="A767" s="99"/>
      <c r="U767" s="1"/>
    </row>
    <row r="768" spans="1:21" ht="15.75" customHeight="1">
      <c r="A768" s="99"/>
      <c r="U768" s="1"/>
    </row>
    <row r="769" spans="1:21" ht="15.75" customHeight="1">
      <c r="A769" s="99"/>
      <c r="U769" s="1"/>
    </row>
    <row r="770" spans="1:21" ht="15.75" customHeight="1">
      <c r="A770" s="99"/>
      <c r="U770" s="1"/>
    </row>
    <row r="771" spans="1:21" ht="15.75" customHeight="1">
      <c r="A771" s="99"/>
      <c r="U771" s="1"/>
    </row>
    <row r="772" spans="1:21" ht="15.75" customHeight="1">
      <c r="A772" s="99"/>
      <c r="U772" s="1"/>
    </row>
    <row r="773" spans="1:21" ht="15.75" customHeight="1">
      <c r="A773" s="99"/>
      <c r="U773" s="1"/>
    </row>
    <row r="774" spans="1:21" ht="15.75" customHeight="1">
      <c r="A774" s="99"/>
      <c r="U774" s="1"/>
    </row>
    <row r="775" spans="1:21" ht="15.75" customHeight="1">
      <c r="A775" s="99"/>
      <c r="U775" s="1"/>
    </row>
    <row r="776" spans="1:21" ht="15.75" customHeight="1">
      <c r="A776" s="99"/>
      <c r="U776" s="1"/>
    </row>
    <row r="777" spans="1:21" ht="15.75" customHeight="1">
      <c r="A777" s="99"/>
      <c r="U777" s="1"/>
    </row>
    <row r="778" spans="1:21" ht="15.75" customHeight="1">
      <c r="A778" s="99"/>
      <c r="U778" s="1"/>
    </row>
    <row r="779" spans="1:21" ht="15.75" customHeight="1">
      <c r="A779" s="99"/>
      <c r="U779" s="1"/>
    </row>
    <row r="780" spans="1:21" ht="15.75" customHeight="1">
      <c r="A780" s="99"/>
      <c r="U780" s="1"/>
    </row>
    <row r="781" spans="1:21" ht="15.75" customHeight="1">
      <c r="A781" s="99"/>
      <c r="U781" s="1"/>
    </row>
    <row r="782" spans="1:21" ht="15.75" customHeight="1">
      <c r="A782" s="99"/>
      <c r="U782" s="1"/>
    </row>
    <row r="783" spans="1:21" ht="15.75" customHeight="1">
      <c r="A783" s="99"/>
      <c r="U783" s="1"/>
    </row>
    <row r="784" spans="1:21" ht="15.75" customHeight="1">
      <c r="A784" s="99"/>
      <c r="U784" s="1"/>
    </row>
    <row r="785" spans="1:21" ht="15.75" customHeight="1">
      <c r="A785" s="99"/>
      <c r="U785" s="1"/>
    </row>
    <row r="786" spans="1:21" ht="15.75" customHeight="1">
      <c r="A786" s="99"/>
      <c r="U786" s="1"/>
    </row>
    <row r="787" spans="1:21" ht="15.75" customHeight="1">
      <c r="A787" s="99"/>
      <c r="U787" s="1"/>
    </row>
    <row r="788" spans="1:21" ht="15.75" customHeight="1">
      <c r="A788" s="99"/>
      <c r="U788" s="1"/>
    </row>
    <row r="789" spans="1:21" ht="15.75" customHeight="1">
      <c r="A789" s="99"/>
      <c r="U789" s="1"/>
    </row>
    <row r="790" spans="1:21" ht="15.75" customHeight="1">
      <c r="A790" s="99"/>
      <c r="U790" s="1"/>
    </row>
    <row r="791" spans="1:21" ht="15.75" customHeight="1">
      <c r="A791" s="99"/>
      <c r="U791" s="1"/>
    </row>
    <row r="792" spans="1:21" ht="15.75" customHeight="1">
      <c r="A792" s="99"/>
      <c r="U792" s="1"/>
    </row>
    <row r="793" spans="1:21" ht="15.75" customHeight="1">
      <c r="A793" s="99"/>
      <c r="U793" s="1"/>
    </row>
    <row r="794" spans="1:21" ht="15.75" customHeight="1">
      <c r="A794" s="99"/>
      <c r="U794" s="1"/>
    </row>
    <row r="795" spans="1:21" ht="15.75" customHeight="1">
      <c r="A795" s="99"/>
      <c r="U795" s="1"/>
    </row>
    <row r="796" spans="1:21" ht="15.75" customHeight="1">
      <c r="A796" s="99"/>
      <c r="U796" s="1"/>
    </row>
    <row r="797" spans="1:21" ht="15.75" customHeight="1">
      <c r="A797" s="99"/>
      <c r="U797" s="1"/>
    </row>
    <row r="798" spans="1:21" ht="15.75" customHeight="1">
      <c r="A798" s="99"/>
      <c r="U798" s="1"/>
    </row>
    <row r="799" spans="1:21" ht="15.75" customHeight="1">
      <c r="A799" s="99"/>
      <c r="U799" s="1"/>
    </row>
    <row r="800" spans="1:21" ht="15.75" customHeight="1">
      <c r="A800" s="99"/>
      <c r="U800" s="1"/>
    </row>
    <row r="801" spans="1:21" ht="15.75" customHeight="1">
      <c r="A801" s="99"/>
      <c r="U801" s="1"/>
    </row>
    <row r="802" spans="1:21" ht="15.75" customHeight="1">
      <c r="A802" s="99"/>
      <c r="U802" s="1"/>
    </row>
    <row r="803" spans="1:21" ht="15.75" customHeight="1">
      <c r="A803" s="99"/>
      <c r="U803" s="1"/>
    </row>
    <row r="804" spans="1:21" ht="15.75" customHeight="1">
      <c r="A804" s="99"/>
      <c r="U804" s="1"/>
    </row>
    <row r="805" spans="1:21" ht="15.75" customHeight="1">
      <c r="A805" s="99"/>
      <c r="U805" s="1"/>
    </row>
    <row r="806" spans="1:21" ht="15.75" customHeight="1">
      <c r="A806" s="99"/>
      <c r="U806" s="1"/>
    </row>
    <row r="807" spans="1:21" ht="15.75" customHeight="1">
      <c r="A807" s="99"/>
      <c r="U807" s="1"/>
    </row>
    <row r="808" spans="1:21" ht="15.75" customHeight="1">
      <c r="A808" s="99"/>
      <c r="U808" s="1"/>
    </row>
    <row r="809" spans="1:21" ht="15.75" customHeight="1">
      <c r="A809" s="99"/>
      <c r="U809" s="1"/>
    </row>
    <row r="810" spans="1:21" ht="15.75" customHeight="1">
      <c r="A810" s="99"/>
      <c r="U810" s="1"/>
    </row>
    <row r="811" spans="1:21" ht="15.75" customHeight="1">
      <c r="A811" s="99"/>
      <c r="U811" s="1"/>
    </row>
    <row r="812" spans="1:21" ht="15.75" customHeight="1">
      <c r="A812" s="99"/>
      <c r="U812" s="1"/>
    </row>
    <row r="813" spans="1:21" ht="15.75" customHeight="1">
      <c r="A813" s="99"/>
      <c r="U813" s="1"/>
    </row>
    <row r="814" spans="1:21" ht="15.75" customHeight="1">
      <c r="A814" s="99"/>
      <c r="U814" s="1"/>
    </row>
    <row r="815" spans="1:21" ht="15.75" customHeight="1">
      <c r="A815" s="99"/>
      <c r="U815" s="1"/>
    </row>
    <row r="816" spans="1:21" ht="15.75" customHeight="1">
      <c r="A816" s="99"/>
      <c r="U816" s="1"/>
    </row>
    <row r="817" spans="1:21" ht="15.75" customHeight="1">
      <c r="A817" s="99"/>
      <c r="U817" s="1"/>
    </row>
    <row r="818" spans="1:21" ht="15.75" customHeight="1">
      <c r="A818" s="99"/>
      <c r="U818" s="1"/>
    </row>
    <row r="819" spans="1:21" ht="15.75" customHeight="1">
      <c r="A819" s="99"/>
      <c r="U819" s="1"/>
    </row>
    <row r="820" spans="1:21" ht="15.75" customHeight="1">
      <c r="A820" s="99"/>
      <c r="U820" s="1"/>
    </row>
    <row r="821" spans="1:21" ht="15.75" customHeight="1">
      <c r="A821" s="99"/>
      <c r="U821" s="1"/>
    </row>
    <row r="822" spans="1:21" ht="15.75" customHeight="1">
      <c r="A822" s="99"/>
      <c r="U822" s="1"/>
    </row>
    <row r="823" spans="1:21" ht="15.75" customHeight="1">
      <c r="A823" s="99"/>
      <c r="U823" s="1"/>
    </row>
    <row r="824" spans="1:21" ht="15.75" customHeight="1">
      <c r="A824" s="99"/>
      <c r="U824" s="1"/>
    </row>
    <row r="825" spans="1:21" ht="15.75" customHeight="1">
      <c r="A825" s="99"/>
      <c r="U825" s="1"/>
    </row>
    <row r="826" spans="1:21" ht="15.75" customHeight="1">
      <c r="A826" s="99"/>
      <c r="U826" s="1"/>
    </row>
    <row r="827" spans="1:21" ht="15.75" customHeight="1">
      <c r="A827" s="99"/>
      <c r="U827" s="1"/>
    </row>
    <row r="828" spans="1:21" ht="15.75" customHeight="1">
      <c r="A828" s="99"/>
      <c r="U828" s="1"/>
    </row>
    <row r="829" spans="1:21" ht="15.75" customHeight="1">
      <c r="A829" s="99"/>
      <c r="U829" s="1"/>
    </row>
    <row r="830" spans="1:21" ht="15.75" customHeight="1">
      <c r="A830" s="99"/>
      <c r="U830" s="1"/>
    </row>
    <row r="831" spans="1:21" ht="15.75" customHeight="1">
      <c r="A831" s="99"/>
      <c r="U831" s="1"/>
    </row>
    <row r="832" spans="1:21" ht="15.75" customHeight="1">
      <c r="A832" s="99"/>
      <c r="U832" s="1"/>
    </row>
    <row r="833" spans="1:21" ht="15.75" customHeight="1">
      <c r="A833" s="99"/>
      <c r="U833" s="1"/>
    </row>
    <row r="834" spans="1:21" ht="15.75" customHeight="1">
      <c r="A834" s="99"/>
      <c r="U834" s="1"/>
    </row>
    <row r="835" spans="1:21" ht="15.75" customHeight="1">
      <c r="A835" s="99"/>
      <c r="U835" s="1"/>
    </row>
    <row r="836" spans="1:21" ht="15.75" customHeight="1">
      <c r="A836" s="99"/>
      <c r="U836" s="1"/>
    </row>
    <row r="837" spans="1:21" ht="15.75" customHeight="1">
      <c r="A837" s="99"/>
      <c r="U837" s="1"/>
    </row>
    <row r="838" spans="1:21" ht="15.75" customHeight="1">
      <c r="A838" s="99"/>
      <c r="U838" s="1"/>
    </row>
    <row r="839" spans="1:21" ht="15.75" customHeight="1">
      <c r="A839" s="99"/>
      <c r="U839" s="1"/>
    </row>
    <row r="840" spans="1:21" ht="15.75" customHeight="1">
      <c r="A840" s="99"/>
      <c r="U840" s="1"/>
    </row>
    <row r="841" spans="1:21" ht="15.75" customHeight="1">
      <c r="A841" s="99"/>
      <c r="U841" s="1"/>
    </row>
    <row r="842" spans="1:21" ht="15.75" customHeight="1">
      <c r="A842" s="99"/>
      <c r="U842" s="1"/>
    </row>
    <row r="843" spans="1:21" ht="15.75" customHeight="1">
      <c r="A843" s="99"/>
      <c r="U843" s="1"/>
    </row>
    <row r="844" spans="1:21" ht="15.75" customHeight="1">
      <c r="A844" s="99"/>
      <c r="U844" s="1"/>
    </row>
    <row r="845" spans="1:21" ht="15.75" customHeight="1">
      <c r="A845" s="99"/>
      <c r="U845" s="1"/>
    </row>
    <row r="846" spans="1:21" ht="15.75" customHeight="1">
      <c r="A846" s="99"/>
      <c r="U846" s="1"/>
    </row>
    <row r="847" spans="1:21" ht="15.75" customHeight="1">
      <c r="A847" s="99"/>
      <c r="U847" s="1"/>
    </row>
    <row r="848" spans="1:21" ht="15.75" customHeight="1">
      <c r="A848" s="99"/>
      <c r="U848" s="1"/>
    </row>
    <row r="849" spans="1:21" ht="15.75" customHeight="1">
      <c r="A849" s="99"/>
      <c r="U849" s="1"/>
    </row>
    <row r="850" spans="1:21" ht="15.75" customHeight="1">
      <c r="A850" s="99"/>
      <c r="U850" s="1"/>
    </row>
    <row r="851" spans="1:21" ht="15.75" customHeight="1">
      <c r="A851" s="99"/>
      <c r="U851" s="1"/>
    </row>
    <row r="852" spans="1:21" ht="15.75" customHeight="1">
      <c r="A852" s="99"/>
      <c r="U852" s="1"/>
    </row>
    <row r="853" spans="1:21" ht="15.75" customHeight="1">
      <c r="A853" s="99"/>
      <c r="U853" s="1"/>
    </row>
    <row r="854" spans="1:21" ht="15.75" customHeight="1">
      <c r="A854" s="99"/>
      <c r="U854" s="1"/>
    </row>
    <row r="855" spans="1:21" ht="15.75" customHeight="1">
      <c r="A855" s="99"/>
      <c r="U855" s="1"/>
    </row>
    <row r="856" spans="1:21" ht="15.75" customHeight="1">
      <c r="A856" s="99"/>
      <c r="U856" s="1"/>
    </row>
    <row r="857" spans="1:21" ht="15.75" customHeight="1">
      <c r="A857" s="99"/>
      <c r="U857" s="1"/>
    </row>
    <row r="858" spans="1:21" ht="15.75" customHeight="1">
      <c r="A858" s="99"/>
      <c r="U858" s="1"/>
    </row>
    <row r="859" spans="1:21" ht="15.75" customHeight="1">
      <c r="A859" s="99"/>
      <c r="U859" s="1"/>
    </row>
    <row r="860" spans="1:21" ht="15.75" customHeight="1">
      <c r="A860" s="99"/>
      <c r="U860" s="1"/>
    </row>
    <row r="861" spans="1:21" ht="15.75" customHeight="1">
      <c r="A861" s="99"/>
      <c r="U861" s="1"/>
    </row>
    <row r="862" spans="1:21" ht="15.75" customHeight="1">
      <c r="A862" s="99"/>
      <c r="U862" s="1"/>
    </row>
    <row r="863" spans="1:21" ht="15.75" customHeight="1">
      <c r="A863" s="99"/>
      <c r="U863" s="1"/>
    </row>
    <row r="864" spans="1:21" ht="15.75" customHeight="1">
      <c r="A864" s="99"/>
      <c r="U864" s="1"/>
    </row>
    <row r="865" spans="1:21" ht="15.75" customHeight="1">
      <c r="A865" s="99"/>
      <c r="U865" s="1"/>
    </row>
    <row r="866" spans="1:21" ht="15.75" customHeight="1">
      <c r="A866" s="99"/>
      <c r="U866" s="1"/>
    </row>
    <row r="867" spans="1:21" ht="15.75" customHeight="1">
      <c r="A867" s="99"/>
      <c r="U867" s="1"/>
    </row>
    <row r="868" spans="1:21" ht="15.75" customHeight="1">
      <c r="A868" s="99"/>
      <c r="U868" s="1"/>
    </row>
    <row r="869" spans="1:21" ht="15.75" customHeight="1">
      <c r="A869" s="99"/>
      <c r="U869" s="1"/>
    </row>
    <row r="870" spans="1:21" ht="15.75" customHeight="1">
      <c r="A870" s="99"/>
      <c r="U870" s="1"/>
    </row>
    <row r="871" spans="1:21" ht="15.75" customHeight="1">
      <c r="A871" s="99"/>
      <c r="U871" s="1"/>
    </row>
    <row r="872" spans="1:21" ht="15.75" customHeight="1">
      <c r="A872" s="99"/>
      <c r="U872" s="1"/>
    </row>
    <row r="873" spans="1:21" ht="15.75" customHeight="1">
      <c r="A873" s="99"/>
      <c r="U873" s="1"/>
    </row>
    <row r="874" spans="1:21" ht="15.75" customHeight="1">
      <c r="A874" s="99"/>
      <c r="U874" s="1"/>
    </row>
    <row r="875" spans="1:21" ht="15.75" customHeight="1">
      <c r="A875" s="99"/>
      <c r="U875" s="1"/>
    </row>
    <row r="876" spans="1:21" ht="15.75" customHeight="1">
      <c r="A876" s="99"/>
      <c r="U876" s="1"/>
    </row>
    <row r="877" spans="1:21" ht="15.75" customHeight="1">
      <c r="A877" s="99"/>
      <c r="U877" s="1"/>
    </row>
    <row r="878" spans="1:21" ht="15.75" customHeight="1">
      <c r="A878" s="99"/>
      <c r="U878" s="1"/>
    </row>
    <row r="879" spans="1:21" ht="15.75" customHeight="1">
      <c r="A879" s="99"/>
      <c r="U879" s="1"/>
    </row>
    <row r="880" spans="1:21" ht="15.75" customHeight="1">
      <c r="A880" s="99"/>
      <c r="U880" s="1"/>
    </row>
    <row r="881" spans="1:21" ht="15.75" customHeight="1">
      <c r="A881" s="99"/>
      <c r="U881" s="1"/>
    </row>
    <row r="882" spans="1:21" ht="15.75" customHeight="1">
      <c r="A882" s="99"/>
      <c r="U882" s="1"/>
    </row>
    <row r="883" spans="1:21" ht="15.75" customHeight="1">
      <c r="A883" s="99"/>
      <c r="U883" s="1"/>
    </row>
    <row r="884" spans="1:21" ht="15.75" customHeight="1">
      <c r="A884" s="99"/>
      <c r="U884" s="1"/>
    </row>
    <row r="885" spans="1:21" ht="15.75" customHeight="1">
      <c r="A885" s="99"/>
      <c r="U885" s="1"/>
    </row>
    <row r="886" spans="1:21" ht="15.75" customHeight="1">
      <c r="A886" s="99"/>
      <c r="U886" s="1"/>
    </row>
    <row r="887" spans="1:21" ht="15.75" customHeight="1">
      <c r="A887" s="99"/>
      <c r="U887" s="1"/>
    </row>
    <row r="888" spans="1:21" ht="15.75" customHeight="1">
      <c r="A888" s="99"/>
      <c r="U888" s="1"/>
    </row>
    <row r="889" spans="1:21" ht="15.75" customHeight="1">
      <c r="A889" s="99"/>
      <c r="U889" s="1"/>
    </row>
    <row r="890" spans="1:21" ht="15.75" customHeight="1">
      <c r="A890" s="99"/>
      <c r="U890" s="1"/>
    </row>
    <row r="891" spans="1:21" ht="15.75" customHeight="1">
      <c r="A891" s="99"/>
      <c r="U891" s="1"/>
    </row>
    <row r="892" spans="1:21" ht="15.75" customHeight="1">
      <c r="A892" s="99"/>
      <c r="U892" s="1"/>
    </row>
    <row r="893" spans="1:21" ht="15.75" customHeight="1">
      <c r="A893" s="99"/>
      <c r="U893" s="1"/>
    </row>
    <row r="894" spans="1:21" ht="15.75" customHeight="1">
      <c r="A894" s="99"/>
      <c r="U894" s="1"/>
    </row>
    <row r="895" spans="1:21" ht="15.75" customHeight="1">
      <c r="A895" s="99"/>
      <c r="U895" s="1"/>
    </row>
    <row r="896" spans="1:21" ht="15.75" customHeight="1">
      <c r="A896" s="99"/>
      <c r="U896" s="1"/>
    </row>
    <row r="897" spans="1:21" ht="15.75" customHeight="1">
      <c r="A897" s="99"/>
      <c r="U897" s="1"/>
    </row>
    <row r="898" spans="1:21" ht="15.75" customHeight="1">
      <c r="A898" s="99"/>
      <c r="U898" s="1"/>
    </row>
    <row r="899" spans="1:21" ht="15.75" customHeight="1">
      <c r="A899" s="99"/>
      <c r="U899" s="1"/>
    </row>
    <row r="900" spans="1:21" ht="15.75" customHeight="1">
      <c r="A900" s="99"/>
      <c r="U900" s="1"/>
    </row>
    <row r="901" spans="1:21" ht="15.75" customHeight="1">
      <c r="A901" s="99"/>
      <c r="U901" s="1"/>
    </row>
    <row r="902" spans="1:21" ht="15.75" customHeight="1">
      <c r="A902" s="99"/>
      <c r="U902" s="1"/>
    </row>
    <row r="903" spans="1:21" ht="15.75" customHeight="1">
      <c r="A903" s="99"/>
      <c r="U903" s="1"/>
    </row>
    <row r="904" spans="1:21" ht="15.75" customHeight="1">
      <c r="A904" s="99"/>
      <c r="U904" s="1"/>
    </row>
    <row r="905" spans="1:21" ht="15.75" customHeight="1">
      <c r="A905" s="99"/>
      <c r="U905" s="1"/>
    </row>
    <row r="906" spans="1:21" ht="15.75" customHeight="1">
      <c r="A906" s="99"/>
      <c r="U906" s="1"/>
    </row>
    <row r="907" spans="1:21" ht="15.75" customHeight="1">
      <c r="A907" s="99"/>
      <c r="U907" s="1"/>
    </row>
    <row r="908" spans="1:21" ht="15.75" customHeight="1">
      <c r="A908" s="99"/>
      <c r="U908" s="1"/>
    </row>
    <row r="909" spans="1:21" ht="15.75" customHeight="1">
      <c r="A909" s="99"/>
      <c r="U909" s="1"/>
    </row>
    <row r="910" spans="1:21" ht="15.75" customHeight="1">
      <c r="A910" s="99"/>
      <c r="U910" s="1"/>
    </row>
    <row r="911" spans="1:21" ht="15.75" customHeight="1">
      <c r="A911" s="99"/>
      <c r="U911" s="1"/>
    </row>
    <row r="912" spans="1:21" ht="15.75" customHeight="1">
      <c r="A912" s="99"/>
      <c r="U912" s="1"/>
    </row>
    <row r="913" spans="1:21" ht="15.75" customHeight="1">
      <c r="A913" s="99"/>
      <c r="U913" s="1"/>
    </row>
    <row r="914" spans="1:21" ht="15.75" customHeight="1">
      <c r="A914" s="99"/>
      <c r="U914" s="1"/>
    </row>
    <row r="915" spans="1:21" ht="15.75" customHeight="1">
      <c r="A915" s="99"/>
      <c r="U915" s="1"/>
    </row>
    <row r="916" spans="1:21" ht="15.75" customHeight="1">
      <c r="A916" s="99"/>
      <c r="U916" s="1"/>
    </row>
    <row r="917" spans="1:21" ht="15.75" customHeight="1">
      <c r="A917" s="99"/>
      <c r="U917" s="1"/>
    </row>
    <row r="918" spans="1:21" ht="15.75" customHeight="1">
      <c r="A918" s="99"/>
      <c r="U918" s="1"/>
    </row>
    <row r="919" spans="1:21" ht="15.75" customHeight="1">
      <c r="A919" s="99"/>
      <c r="U919" s="1"/>
    </row>
    <row r="920" spans="1:21" ht="15.75" customHeight="1">
      <c r="A920" s="99"/>
      <c r="U920" s="1"/>
    </row>
    <row r="921" spans="1:21" ht="15.75" customHeight="1">
      <c r="A921" s="99"/>
      <c r="U921" s="1"/>
    </row>
    <row r="922" spans="1:21" ht="15.75" customHeight="1">
      <c r="A922" s="99"/>
      <c r="U922" s="1"/>
    </row>
    <row r="923" spans="1:21" ht="15.75" customHeight="1">
      <c r="A923" s="99"/>
      <c r="U923" s="1"/>
    </row>
    <row r="924" spans="1:21" ht="15.75" customHeight="1">
      <c r="A924" s="99"/>
      <c r="U924" s="1"/>
    </row>
    <row r="925" spans="1:21" ht="15.75" customHeight="1">
      <c r="A925" s="99"/>
      <c r="U925" s="1"/>
    </row>
    <row r="926" spans="1:21" ht="15.75" customHeight="1">
      <c r="A926" s="99"/>
      <c r="U926" s="1"/>
    </row>
    <row r="927" spans="1:21" ht="15.75" customHeight="1">
      <c r="A927" s="99"/>
      <c r="U927" s="1"/>
    </row>
    <row r="928" spans="1:21" ht="15.75" customHeight="1">
      <c r="A928" s="99"/>
      <c r="U928" s="1"/>
    </row>
    <row r="929" spans="1:21" ht="15.75" customHeight="1">
      <c r="A929" s="99"/>
      <c r="U929" s="1"/>
    </row>
    <row r="930" spans="1:21" ht="15.75" customHeight="1">
      <c r="A930" s="99"/>
      <c r="U930" s="1"/>
    </row>
    <row r="931" spans="1:21" ht="15.75" customHeight="1">
      <c r="A931" s="99"/>
      <c r="U931" s="1"/>
    </row>
    <row r="932" spans="1:21" ht="15.75" customHeight="1">
      <c r="A932" s="99"/>
      <c r="U932" s="1"/>
    </row>
    <row r="933" spans="1:21" ht="15.75" customHeight="1">
      <c r="A933" s="99"/>
      <c r="U933" s="1"/>
    </row>
    <row r="934" spans="1:21" ht="15.75" customHeight="1">
      <c r="A934" s="99"/>
      <c r="U934" s="1"/>
    </row>
    <row r="935" spans="1:21" ht="15.75" customHeight="1">
      <c r="A935" s="99"/>
      <c r="U935" s="1"/>
    </row>
    <row r="936" spans="1:21" ht="15.75" customHeight="1">
      <c r="A936" s="99"/>
      <c r="U936" s="1"/>
    </row>
    <row r="937" spans="1:21" ht="15.75" customHeight="1">
      <c r="A937" s="99"/>
      <c r="U937" s="1"/>
    </row>
    <row r="938" spans="1:21" ht="15.75" customHeight="1">
      <c r="A938" s="99"/>
      <c r="U938" s="1"/>
    </row>
    <row r="939" spans="1:21" ht="15.75" customHeight="1">
      <c r="A939" s="99"/>
      <c r="U939" s="1"/>
    </row>
    <row r="940" spans="1:21" ht="15.75" customHeight="1">
      <c r="A940" s="99"/>
      <c r="U940" s="1"/>
    </row>
    <row r="941" spans="1:21" ht="15.75" customHeight="1">
      <c r="A941" s="99"/>
      <c r="U941" s="1"/>
    </row>
    <row r="942" spans="1:21" ht="15.75" customHeight="1">
      <c r="A942" s="99"/>
      <c r="U942" s="1"/>
    </row>
    <row r="943" spans="1:21" ht="15.75" customHeight="1">
      <c r="A943" s="99"/>
      <c r="U943" s="1"/>
    </row>
    <row r="944" spans="1:21" ht="15.75" customHeight="1">
      <c r="A944" s="99"/>
      <c r="U944" s="1"/>
    </row>
    <row r="945" spans="1:21" ht="15.75" customHeight="1">
      <c r="A945" s="99"/>
      <c r="U945" s="1"/>
    </row>
    <row r="946" spans="1:21" ht="15.75" customHeight="1">
      <c r="A946" s="99"/>
      <c r="U946" s="1"/>
    </row>
    <row r="947" spans="1:21" ht="15.75" customHeight="1">
      <c r="A947" s="99"/>
      <c r="U947" s="1"/>
    </row>
    <row r="948" spans="1:21" ht="15.75" customHeight="1">
      <c r="A948" s="99"/>
      <c r="U948" s="1"/>
    </row>
    <row r="949" spans="1:21" ht="15.75" customHeight="1">
      <c r="A949" s="99"/>
      <c r="U949" s="1"/>
    </row>
    <row r="950" spans="1:21" ht="15.75" customHeight="1">
      <c r="A950" s="99"/>
      <c r="U950" s="1"/>
    </row>
    <row r="951" spans="1:21" ht="15.75" customHeight="1">
      <c r="A951" s="99"/>
      <c r="U951" s="1"/>
    </row>
    <row r="952" spans="1:21" ht="15.75" customHeight="1">
      <c r="A952" s="99"/>
      <c r="U952" s="1"/>
    </row>
    <row r="953" spans="1:21" ht="15.75" customHeight="1">
      <c r="A953" s="99"/>
      <c r="U953" s="1"/>
    </row>
    <row r="954" spans="1:21" ht="15.75" customHeight="1">
      <c r="A954" s="99"/>
      <c r="U954" s="1"/>
    </row>
    <row r="955" spans="1:21" ht="15.75" customHeight="1">
      <c r="A955" s="99"/>
      <c r="U955" s="1"/>
    </row>
    <row r="956" spans="1:21" ht="15.75" customHeight="1">
      <c r="A956" s="99"/>
      <c r="U956" s="1"/>
    </row>
    <row r="957" spans="1:21" ht="15.75" customHeight="1">
      <c r="A957" s="99"/>
      <c r="U957" s="1"/>
    </row>
    <row r="958" spans="1:21" ht="15.75" customHeight="1">
      <c r="A958" s="99"/>
      <c r="U958" s="1"/>
    </row>
    <row r="959" spans="1:21" ht="15.75" customHeight="1">
      <c r="A959" s="99"/>
      <c r="U959" s="1"/>
    </row>
    <row r="960" spans="1:21" ht="15.75" customHeight="1">
      <c r="A960" s="99"/>
      <c r="U960" s="1"/>
    </row>
    <row r="961" spans="1:21" ht="15.75" customHeight="1">
      <c r="A961" s="99"/>
      <c r="U961" s="1"/>
    </row>
    <row r="962" spans="1:21" ht="15.75" customHeight="1">
      <c r="A962" s="99"/>
      <c r="U962" s="1"/>
    </row>
    <row r="963" spans="1:21" ht="15.75" customHeight="1">
      <c r="A963" s="99"/>
      <c r="U963" s="1"/>
    </row>
    <row r="964" spans="1:21" ht="15.75" customHeight="1">
      <c r="A964" s="99"/>
      <c r="U964" s="1"/>
    </row>
    <row r="965" spans="1:21" ht="15.75" customHeight="1">
      <c r="A965" s="99"/>
      <c r="U965" s="1"/>
    </row>
    <row r="966" spans="1:21" ht="15.75" customHeight="1">
      <c r="A966" s="99"/>
      <c r="U966" s="1"/>
    </row>
    <row r="967" spans="1:21" ht="15.75" customHeight="1">
      <c r="A967" s="99"/>
      <c r="U967" s="1"/>
    </row>
    <row r="968" spans="1:21" ht="15.75" customHeight="1">
      <c r="A968" s="99"/>
      <c r="U968" s="1"/>
    </row>
    <row r="969" spans="1:21" ht="15.75" customHeight="1">
      <c r="A969" s="99"/>
      <c r="U969" s="1"/>
    </row>
    <row r="970" spans="1:21" ht="15.75" customHeight="1">
      <c r="A970" s="99"/>
      <c r="U970" s="1"/>
    </row>
    <row r="971" spans="1:21" ht="15.75" customHeight="1">
      <c r="A971" s="99"/>
      <c r="U971" s="1"/>
    </row>
    <row r="972" spans="1:21" ht="15.75" customHeight="1">
      <c r="A972" s="99"/>
      <c r="U972" s="1"/>
    </row>
    <row r="973" spans="1:21" ht="15.75" customHeight="1">
      <c r="A973" s="99"/>
      <c r="U973" s="1"/>
    </row>
    <row r="974" spans="1:21" ht="15.75" customHeight="1">
      <c r="A974" s="99"/>
      <c r="U974" s="1"/>
    </row>
    <row r="975" spans="1:21" ht="15.75" customHeight="1">
      <c r="A975" s="99"/>
      <c r="U975" s="1"/>
    </row>
    <row r="976" spans="1:21" ht="15.75" customHeight="1">
      <c r="A976" s="99"/>
      <c r="U976" s="1"/>
    </row>
    <row r="977" spans="1:21" ht="15.75" customHeight="1">
      <c r="A977" s="99"/>
      <c r="U977" s="1"/>
    </row>
    <row r="978" spans="1:21" ht="15.75" customHeight="1">
      <c r="A978" s="99"/>
      <c r="U978" s="1"/>
    </row>
    <row r="979" spans="1:21" ht="15.75" customHeight="1">
      <c r="A979" s="99"/>
      <c r="U979" s="1"/>
    </row>
    <row r="980" spans="1:21" ht="15.75" customHeight="1">
      <c r="A980" s="99"/>
      <c r="U980" s="1"/>
    </row>
    <row r="981" spans="1:21" ht="15.75" customHeight="1">
      <c r="A981" s="99"/>
      <c r="U981" s="1"/>
    </row>
    <row r="982" spans="1:21" ht="15.75" customHeight="1">
      <c r="A982" s="99"/>
      <c r="U982" s="1"/>
    </row>
    <row r="983" spans="1:21" ht="15.75" customHeight="1">
      <c r="A983" s="99"/>
      <c r="U983" s="1"/>
    </row>
    <row r="984" spans="1:21" ht="15.75" customHeight="1">
      <c r="A984" s="99"/>
      <c r="U984" s="1"/>
    </row>
    <row r="985" spans="1:21" ht="15.75" customHeight="1">
      <c r="A985" s="99"/>
      <c r="U985" s="1"/>
    </row>
    <row r="986" spans="1:21" ht="15.75" customHeight="1">
      <c r="A986" s="99"/>
      <c r="U986" s="1"/>
    </row>
    <row r="987" spans="1:21" ht="15.75" customHeight="1">
      <c r="A987" s="99"/>
      <c r="U987" s="1"/>
    </row>
    <row r="988" spans="1:21" ht="15.75" customHeight="1">
      <c r="A988" s="99"/>
      <c r="U988" s="1"/>
    </row>
    <row r="989" spans="1:21" ht="15.75" customHeight="1">
      <c r="A989" s="99"/>
      <c r="U989" s="1"/>
    </row>
    <row r="990" spans="1:21" ht="15.75" customHeight="1">
      <c r="A990" s="99"/>
      <c r="U990" s="1"/>
    </row>
    <row r="991" spans="1:21" ht="15.75" customHeight="1">
      <c r="A991" s="99"/>
      <c r="U991" s="1"/>
    </row>
    <row r="992" spans="1:21" ht="15.75" customHeight="1">
      <c r="A992" s="99"/>
      <c r="U992" s="1"/>
    </row>
    <row r="993" spans="1:21" ht="15.75" customHeight="1">
      <c r="A993" s="99"/>
      <c r="U993" s="1"/>
    </row>
    <row r="994" spans="1:21" ht="15.75" customHeight="1">
      <c r="A994" s="99"/>
      <c r="U994" s="1"/>
    </row>
    <row r="995" spans="1:21" ht="15.75" customHeight="1">
      <c r="A995" s="99"/>
      <c r="U995" s="1"/>
    </row>
    <row r="996" spans="1:21" ht="15.75" customHeight="1">
      <c r="A996" s="99"/>
      <c r="U996" s="1"/>
    </row>
    <row r="997" spans="1:21" ht="15.75" customHeight="1">
      <c r="A997" s="99"/>
      <c r="U997" s="1"/>
    </row>
    <row r="998" spans="1:21" ht="15.75" customHeight="1">
      <c r="A998" s="99"/>
      <c r="U998" s="1"/>
    </row>
    <row r="999" spans="1:21" ht="15.75" customHeight="1">
      <c r="A999" s="99"/>
      <c r="U999" s="1"/>
    </row>
    <row r="1000" spans="1:21" ht="15.75" customHeight="1">
      <c r="A1000" s="99"/>
      <c r="U1000" s="1"/>
    </row>
    <row r="1001" spans="1:21" ht="15.75" customHeight="1">
      <c r="A1001" s="99"/>
      <c r="U1001" s="1"/>
    </row>
    <row r="1002" spans="1:21" ht="15.75" customHeight="1">
      <c r="A1002" s="99"/>
      <c r="U1002" s="1"/>
    </row>
    <row r="1003" spans="1:21" ht="15.75" customHeight="1">
      <c r="A1003" s="99"/>
      <c r="U1003" s="1"/>
    </row>
    <row r="1004" spans="1:21" ht="15.75" customHeight="1">
      <c r="A1004" s="99"/>
      <c r="U1004" s="1"/>
    </row>
    <row r="1005" spans="1:21" ht="15.75" customHeight="1">
      <c r="A1005" s="99"/>
      <c r="U1005" s="1"/>
    </row>
    <row r="1006" spans="1:21" ht="15.75" customHeight="1">
      <c r="A1006" s="99"/>
      <c r="U1006" s="1"/>
    </row>
    <row r="1007" spans="1:21" ht="15.75" customHeight="1">
      <c r="A1007" s="99"/>
      <c r="U1007" s="1"/>
    </row>
    <row r="1008" spans="1:21" ht="15.75" customHeight="1">
      <c r="A1008" s="99"/>
      <c r="U1008" s="1"/>
    </row>
    <row r="1009" spans="1:21" ht="15.75" customHeight="1">
      <c r="A1009" s="99"/>
      <c r="U1009" s="1"/>
    </row>
    <row r="1010" spans="1:21" ht="15.75" customHeight="1">
      <c r="A1010" s="99"/>
      <c r="U1010" s="1"/>
    </row>
    <row r="1011" spans="1:21" ht="15.75" customHeight="1">
      <c r="A1011" s="99"/>
      <c r="U1011" s="1"/>
    </row>
    <row r="1012" spans="1:21" ht="15.75" customHeight="1">
      <c r="A1012" s="99"/>
      <c r="U1012" s="1"/>
    </row>
    <row r="1013" spans="1:21" ht="15.75" customHeight="1">
      <c r="A1013" s="99"/>
      <c r="U1013" s="1"/>
    </row>
    <row r="1014" spans="1:21" ht="15.75" customHeight="1">
      <c r="A1014" s="99"/>
      <c r="U1014" s="1"/>
    </row>
    <row r="1015" spans="1:21" ht="15.75" customHeight="1">
      <c r="A1015" s="99"/>
      <c r="U1015" s="1"/>
    </row>
    <row r="1016" spans="1:21" ht="15.75" customHeight="1">
      <c r="A1016" s="99"/>
      <c r="U1016" s="1"/>
    </row>
    <row r="1017" spans="1:21" ht="15.75" customHeight="1">
      <c r="A1017" s="99"/>
      <c r="U1017" s="1"/>
    </row>
    <row r="1018" spans="1:21" ht="15.75" customHeight="1">
      <c r="A1018" s="99"/>
      <c r="U1018" s="1"/>
    </row>
    <row r="1019" spans="1:21" ht="15.75" customHeight="1">
      <c r="A1019" s="99"/>
      <c r="U1019" s="1"/>
    </row>
    <row r="1020" spans="1:21" ht="15.75" customHeight="1">
      <c r="A1020" s="99"/>
      <c r="U1020" s="1"/>
    </row>
    <row r="1021" spans="1:21" ht="15.75" customHeight="1">
      <c r="A1021" s="99"/>
      <c r="U1021" s="1"/>
    </row>
    <row r="1022" spans="1:21" ht="15.75" customHeight="1">
      <c r="A1022" s="99"/>
      <c r="U1022" s="1"/>
    </row>
    <row r="1023" spans="1:21" ht="15.75" customHeight="1">
      <c r="A1023" s="99"/>
      <c r="U1023" s="1"/>
    </row>
    <row r="1024" spans="1:21" ht="15.75" customHeight="1">
      <c r="A1024" s="99"/>
      <c r="U1024" s="1"/>
    </row>
    <row r="1025" spans="1:21" ht="15.75" customHeight="1">
      <c r="A1025" s="99"/>
      <c r="U1025" s="1"/>
    </row>
    <row r="1026" spans="1:21" ht="15.75" customHeight="1">
      <c r="A1026" s="99"/>
      <c r="U1026" s="1"/>
    </row>
    <row r="1027" spans="1:21" ht="15.75" customHeight="1">
      <c r="A1027" s="99"/>
      <c r="U1027" s="1"/>
    </row>
    <row r="1028" spans="1:21" ht="15.75" customHeight="1">
      <c r="A1028" s="99"/>
      <c r="U1028" s="1"/>
    </row>
    <row r="1029" spans="1:21" ht="15.75" customHeight="1">
      <c r="A1029" s="99"/>
      <c r="U1029" s="1"/>
    </row>
    <row r="1030" spans="1:21" ht="15.75" customHeight="1">
      <c r="A1030" s="99"/>
      <c r="U1030" s="1"/>
    </row>
    <row r="1031" spans="1:21" ht="15.75" customHeight="1">
      <c r="A1031" s="99"/>
      <c r="U1031" s="1"/>
    </row>
    <row r="1032" spans="1:21" ht="15.75" customHeight="1">
      <c r="A1032" s="99"/>
      <c r="U1032" s="1"/>
    </row>
    <row r="1033" spans="1:21" ht="15.75" customHeight="1">
      <c r="A1033" s="99"/>
      <c r="U1033" s="1"/>
    </row>
    <row r="1034" spans="1:21" ht="15.75" customHeight="1">
      <c r="A1034" s="99"/>
      <c r="U1034" s="1"/>
    </row>
    <row r="1035" spans="1:21" ht="15.75" customHeight="1">
      <c r="A1035" s="99"/>
      <c r="U1035" s="1"/>
    </row>
    <row r="1036" spans="1:21" ht="15.75" customHeight="1">
      <c r="A1036" s="99"/>
      <c r="U1036" s="1"/>
    </row>
    <row r="1037" spans="1:21" ht="15.75" customHeight="1">
      <c r="A1037" s="99"/>
      <c r="U1037" s="1"/>
    </row>
    <row r="1038" spans="1:21" ht="15.75" customHeight="1">
      <c r="A1038" s="99"/>
      <c r="U1038" s="1"/>
    </row>
    <row r="1039" spans="1:21" ht="15.75" customHeight="1">
      <c r="A1039" s="99"/>
      <c r="U1039" s="1"/>
    </row>
    <row r="1040" spans="1:21" ht="15.75" customHeight="1">
      <c r="A1040" s="99"/>
      <c r="U1040" s="1"/>
    </row>
    <row r="1041" spans="1:21" ht="15.75" customHeight="1">
      <c r="A1041" s="99"/>
      <c r="U1041" s="1"/>
    </row>
    <row r="1042" spans="1:21" ht="15.75" customHeight="1">
      <c r="A1042" s="99"/>
      <c r="U1042" s="1"/>
    </row>
    <row r="1043" spans="1:21" ht="15.75" customHeight="1">
      <c r="A1043" s="99"/>
      <c r="U1043" s="1"/>
    </row>
    <row r="1044" spans="1:21" ht="15.75" customHeight="1">
      <c r="A1044" s="99"/>
      <c r="U1044" s="1"/>
    </row>
    <row r="1045" spans="1:21" ht="15.75" customHeight="1">
      <c r="A1045" s="99"/>
      <c r="U1045" s="1"/>
    </row>
    <row r="1046" spans="1:21" ht="15.75" customHeight="1">
      <c r="A1046" s="99"/>
      <c r="U1046" s="1"/>
    </row>
    <row r="1047" spans="1:21" ht="15.75" customHeight="1">
      <c r="A1047" s="99"/>
      <c r="U1047" s="1"/>
    </row>
    <row r="1048" spans="1:21" ht="15.75" customHeight="1">
      <c r="A1048" s="99"/>
      <c r="U1048" s="1"/>
    </row>
    <row r="1049" spans="1:21" ht="15.75" customHeight="1">
      <c r="A1049" s="99"/>
      <c r="U1049" s="1"/>
    </row>
    <row r="1050" spans="1:21" ht="15.75" customHeight="1">
      <c r="A1050" s="99"/>
      <c r="U1050" s="1"/>
    </row>
    <row r="1051" spans="1:21" ht="15.75" customHeight="1">
      <c r="A1051" s="99"/>
      <c r="U1051" s="1"/>
    </row>
    <row r="1052" spans="1:21" ht="15.75" customHeight="1">
      <c r="A1052" s="99"/>
      <c r="U1052" s="1"/>
    </row>
    <row r="1053" spans="1:21" ht="15.75" customHeight="1">
      <c r="A1053" s="99"/>
      <c r="U1053" s="1"/>
    </row>
    <row r="1054" spans="1:21" ht="15.75" customHeight="1">
      <c r="A1054" s="99"/>
      <c r="U1054" s="1"/>
    </row>
    <row r="1055" spans="1:21" ht="15.75" customHeight="1">
      <c r="A1055" s="99"/>
      <c r="U1055" s="1"/>
    </row>
    <row r="1056" spans="1:21" ht="15.75" customHeight="1">
      <c r="A1056" s="99"/>
      <c r="U1056" s="1"/>
    </row>
    <row r="1057" spans="1:21" ht="15.75" customHeight="1">
      <c r="A1057" s="99"/>
      <c r="U1057" s="1"/>
    </row>
    <row r="1058" spans="1:21" ht="15.75" customHeight="1">
      <c r="A1058" s="99"/>
      <c r="U1058" s="1"/>
    </row>
    <row r="1059" spans="1:21" ht="15.75" customHeight="1">
      <c r="A1059" s="99"/>
      <c r="U1059" s="1"/>
    </row>
    <row r="1060" spans="1:21" ht="15.75" customHeight="1">
      <c r="A1060" s="99"/>
      <c r="U1060" s="1"/>
    </row>
    <row r="1061" spans="1:21" ht="15.75" customHeight="1">
      <c r="A1061" s="99"/>
      <c r="U1061" s="1"/>
    </row>
    <row r="1062" spans="1:21" ht="15.75" customHeight="1">
      <c r="A1062" s="99"/>
      <c r="U1062" s="1"/>
    </row>
    <row r="1063" spans="1:21" ht="15.75" customHeight="1">
      <c r="A1063" s="99"/>
      <c r="U1063" s="1"/>
    </row>
    <row r="1064" spans="1:21" ht="15.75" customHeight="1">
      <c r="A1064" s="99"/>
      <c r="U1064" s="1"/>
    </row>
    <row r="1065" spans="1:21" ht="15.75" customHeight="1">
      <c r="A1065" s="99"/>
      <c r="U1065" s="1"/>
    </row>
    <row r="1066" spans="1:21" ht="15.75" customHeight="1">
      <c r="A1066" s="99"/>
      <c r="U1066" s="1"/>
    </row>
    <row r="1067" spans="1:21" ht="15.75" customHeight="1">
      <c r="A1067" s="99"/>
      <c r="U1067" s="1"/>
    </row>
    <row r="1068" spans="1:21" ht="15.75" customHeight="1">
      <c r="A1068" s="99"/>
      <c r="U1068" s="1"/>
    </row>
    <row r="1069" spans="1:21" ht="15.75" customHeight="1">
      <c r="A1069" s="99"/>
      <c r="U1069" s="1"/>
    </row>
    <row r="1070" spans="1:21" ht="15.75" customHeight="1">
      <c r="A1070" s="99"/>
      <c r="U1070" s="1"/>
    </row>
    <row r="1071" spans="1:21" ht="15.75" customHeight="1">
      <c r="A1071" s="99"/>
      <c r="U1071" s="1"/>
    </row>
    <row r="1072" spans="1:21" ht="15.75" customHeight="1">
      <c r="A1072" s="99"/>
      <c r="U1072" s="1"/>
    </row>
    <row r="1073" spans="1:21" ht="15.75" customHeight="1">
      <c r="A1073" s="99"/>
      <c r="U1073" s="1"/>
    </row>
  </sheetData>
  <mergeCells count="920">
    <mergeCell ref="G292:G294"/>
    <mergeCell ref="H292:H294"/>
    <mergeCell ref="E286:E288"/>
    <mergeCell ref="E289:E291"/>
    <mergeCell ref="F289:F291"/>
    <mergeCell ref="G289:G291"/>
    <mergeCell ref="H289:H291"/>
    <mergeCell ref="E292:E294"/>
    <mergeCell ref="F292:F294"/>
    <mergeCell ref="E280:E282"/>
    <mergeCell ref="F280:F282"/>
    <mergeCell ref="F286:F288"/>
    <mergeCell ref="G286:G288"/>
    <mergeCell ref="G280:G282"/>
    <mergeCell ref="H280:H282"/>
    <mergeCell ref="E283:E285"/>
    <mergeCell ref="F283:F285"/>
    <mergeCell ref="G283:G285"/>
    <mergeCell ref="H283:H285"/>
    <mergeCell ref="H286:H288"/>
    <mergeCell ref="E270:E272"/>
    <mergeCell ref="F270:F272"/>
    <mergeCell ref="G270:G272"/>
    <mergeCell ref="H270:H272"/>
    <mergeCell ref="F273:F275"/>
    <mergeCell ref="G273:G275"/>
    <mergeCell ref="H273:H275"/>
    <mergeCell ref="E273:E275"/>
    <mergeCell ref="E277:E279"/>
    <mergeCell ref="F277:F279"/>
    <mergeCell ref="G277:G279"/>
    <mergeCell ref="H277:H279"/>
    <mergeCell ref="G260:G262"/>
    <mergeCell ref="F254:F256"/>
    <mergeCell ref="G254:G256"/>
    <mergeCell ref="E257:E259"/>
    <mergeCell ref="F257:F259"/>
    <mergeCell ref="G257:G259"/>
    <mergeCell ref="H257:H259"/>
    <mergeCell ref="H260:H262"/>
    <mergeCell ref="G266:G268"/>
    <mergeCell ref="H266:H268"/>
    <mergeCell ref="E260:E262"/>
    <mergeCell ref="E263:E265"/>
    <mergeCell ref="F263:F265"/>
    <mergeCell ref="G263:G265"/>
    <mergeCell ref="H263:H265"/>
    <mergeCell ref="E266:E268"/>
    <mergeCell ref="F266:F268"/>
    <mergeCell ref="G195:G197"/>
    <mergeCell ref="H195:H197"/>
    <mergeCell ref="E339:E341"/>
    <mergeCell ref="E342:E344"/>
    <mergeCell ref="F342:F344"/>
    <mergeCell ref="G342:G344"/>
    <mergeCell ref="H342:H344"/>
    <mergeCell ref="E186:E188"/>
    <mergeCell ref="F186:F188"/>
    <mergeCell ref="G186:G188"/>
    <mergeCell ref="H186:H188"/>
    <mergeCell ref="F189:F191"/>
    <mergeCell ref="G189:G191"/>
    <mergeCell ref="H189:H191"/>
    <mergeCell ref="E189:E191"/>
    <mergeCell ref="E192:E194"/>
    <mergeCell ref="F192:F194"/>
    <mergeCell ref="G192:G194"/>
    <mergeCell ref="H192:H194"/>
    <mergeCell ref="E195:E197"/>
    <mergeCell ref="F195:F197"/>
    <mergeCell ref="G241:G243"/>
    <mergeCell ref="H241:H243"/>
    <mergeCell ref="E244:E246"/>
    <mergeCell ref="G174:G176"/>
    <mergeCell ref="H174:H176"/>
    <mergeCell ref="F177:F179"/>
    <mergeCell ref="G177:G179"/>
    <mergeCell ref="H177:H179"/>
    <mergeCell ref="G183:G185"/>
    <mergeCell ref="H183:H185"/>
    <mergeCell ref="E177:E179"/>
    <mergeCell ref="E180:E182"/>
    <mergeCell ref="F180:F182"/>
    <mergeCell ref="G180:G182"/>
    <mergeCell ref="H180:H182"/>
    <mergeCell ref="E183:E185"/>
    <mergeCell ref="F183:F185"/>
    <mergeCell ref="E333:E335"/>
    <mergeCell ref="F333:F335"/>
    <mergeCell ref="F339:F341"/>
    <mergeCell ref="G339:G341"/>
    <mergeCell ref="G333:G335"/>
    <mergeCell ref="H333:H335"/>
    <mergeCell ref="E336:E338"/>
    <mergeCell ref="F336:F338"/>
    <mergeCell ref="G336:G338"/>
    <mergeCell ref="H336:H338"/>
    <mergeCell ref="H339:H341"/>
    <mergeCell ref="E321:E323"/>
    <mergeCell ref="F321:F323"/>
    <mergeCell ref="G321:G323"/>
    <mergeCell ref="H321:H323"/>
    <mergeCell ref="F325:F327"/>
    <mergeCell ref="G325:G327"/>
    <mergeCell ref="H325:H327"/>
    <mergeCell ref="E325:E327"/>
    <mergeCell ref="E329:E331"/>
    <mergeCell ref="F329:F331"/>
    <mergeCell ref="G329:G331"/>
    <mergeCell ref="H329:H331"/>
    <mergeCell ref="G318:G320"/>
    <mergeCell ref="H318:H320"/>
    <mergeCell ref="E311:E313"/>
    <mergeCell ref="E314:E316"/>
    <mergeCell ref="F314:F316"/>
    <mergeCell ref="G314:G316"/>
    <mergeCell ref="H314:H316"/>
    <mergeCell ref="E318:E320"/>
    <mergeCell ref="F318:F320"/>
    <mergeCell ref="E301:E303"/>
    <mergeCell ref="F301:F303"/>
    <mergeCell ref="G301:G303"/>
    <mergeCell ref="H301:H303"/>
    <mergeCell ref="E304:E306"/>
    <mergeCell ref="F304:F306"/>
    <mergeCell ref="F311:F313"/>
    <mergeCell ref="G311:G313"/>
    <mergeCell ref="G304:G306"/>
    <mergeCell ref="H304:H306"/>
    <mergeCell ref="E308:E310"/>
    <mergeCell ref="F308:F310"/>
    <mergeCell ref="G308:G310"/>
    <mergeCell ref="H308:H310"/>
    <mergeCell ref="H311:H313"/>
    <mergeCell ref="E241:E243"/>
    <mergeCell ref="F241:F243"/>
    <mergeCell ref="E295:E297"/>
    <mergeCell ref="F295:F297"/>
    <mergeCell ref="G295:G297"/>
    <mergeCell ref="H295:H297"/>
    <mergeCell ref="F298:F300"/>
    <mergeCell ref="G298:G300"/>
    <mergeCell ref="H298:H300"/>
    <mergeCell ref="E298:E300"/>
    <mergeCell ref="F244:F246"/>
    <mergeCell ref="G244:G246"/>
    <mergeCell ref="H244:H246"/>
    <mergeCell ref="E247:E249"/>
    <mergeCell ref="H247:H249"/>
    <mergeCell ref="F247:F249"/>
    <mergeCell ref="G247:G249"/>
    <mergeCell ref="E251:E253"/>
    <mergeCell ref="F251:F253"/>
    <mergeCell ref="G251:G253"/>
    <mergeCell ref="H251:H253"/>
    <mergeCell ref="E254:E256"/>
    <mergeCell ref="H254:H256"/>
    <mergeCell ref="F260:F262"/>
    <mergeCell ref="G237:G239"/>
    <mergeCell ref="H237:H239"/>
    <mergeCell ref="E199:E201"/>
    <mergeCell ref="F199:F201"/>
    <mergeCell ref="G199:G201"/>
    <mergeCell ref="H199:H201"/>
    <mergeCell ref="F212:F214"/>
    <mergeCell ref="G212:G214"/>
    <mergeCell ref="H212:H214"/>
    <mergeCell ref="E212:E214"/>
    <mergeCell ref="E225:E227"/>
    <mergeCell ref="F225:F227"/>
    <mergeCell ref="G225:G227"/>
    <mergeCell ref="H225:H227"/>
    <mergeCell ref="G221:G223"/>
    <mergeCell ref="H221:H223"/>
    <mergeCell ref="E215:E217"/>
    <mergeCell ref="E218:E220"/>
    <mergeCell ref="F218:F220"/>
    <mergeCell ref="G218:G220"/>
    <mergeCell ref="H218:H220"/>
    <mergeCell ref="E221:E223"/>
    <mergeCell ref="F221:F223"/>
    <mergeCell ref="G202:G204"/>
    <mergeCell ref="H202:H204"/>
    <mergeCell ref="E205:E207"/>
    <mergeCell ref="H205:H207"/>
    <mergeCell ref="F215:F217"/>
    <mergeCell ref="G215:G217"/>
    <mergeCell ref="F205:F207"/>
    <mergeCell ref="G205:G207"/>
    <mergeCell ref="E208:E210"/>
    <mergeCell ref="F208:F210"/>
    <mergeCell ref="G208:G210"/>
    <mergeCell ref="H208:H210"/>
    <mergeCell ref="H215:H217"/>
    <mergeCell ref="E237:E239"/>
    <mergeCell ref="F237:F239"/>
    <mergeCell ref="C120:C122"/>
    <mergeCell ref="D120:D122"/>
    <mergeCell ref="C123:C125"/>
    <mergeCell ref="D123:D125"/>
    <mergeCell ref="C126:C128"/>
    <mergeCell ref="D126:D128"/>
    <mergeCell ref="D130:D132"/>
    <mergeCell ref="C130:C132"/>
    <mergeCell ref="C133:C135"/>
    <mergeCell ref="E202:E204"/>
    <mergeCell ref="F202:F204"/>
    <mergeCell ref="E145:E147"/>
    <mergeCell ref="F145:F147"/>
    <mergeCell ref="F148:F150"/>
    <mergeCell ref="E148:E150"/>
    <mergeCell ref="E151:E153"/>
    <mergeCell ref="F151:F153"/>
    <mergeCell ref="E154:E156"/>
    <mergeCell ref="F154:F156"/>
    <mergeCell ref="E174:E176"/>
    <mergeCell ref="F174:F176"/>
    <mergeCell ref="E228:E230"/>
    <mergeCell ref="F228:F230"/>
    <mergeCell ref="G228:G230"/>
    <mergeCell ref="H228:H230"/>
    <mergeCell ref="F231:F233"/>
    <mergeCell ref="G231:G233"/>
    <mergeCell ref="H231:H233"/>
    <mergeCell ref="E231:E233"/>
    <mergeCell ref="E234:E236"/>
    <mergeCell ref="F234:F236"/>
    <mergeCell ref="G234:G236"/>
    <mergeCell ref="H234:H236"/>
    <mergeCell ref="Q186:Q187"/>
    <mergeCell ref="R186:R187"/>
    <mergeCell ref="Q189:Q190"/>
    <mergeCell ref="R189:R190"/>
    <mergeCell ref="R192:R193"/>
    <mergeCell ref="Q231:Q232"/>
    <mergeCell ref="R231:R232"/>
    <mergeCell ref="Q234:Q235"/>
    <mergeCell ref="R234:R235"/>
    <mergeCell ref="Q192:Q193"/>
    <mergeCell ref="Q195:Q196"/>
    <mergeCell ref="R195:R196"/>
    <mergeCell ref="Q199:Q200"/>
    <mergeCell ref="R199:R200"/>
    <mergeCell ref="Q202:Q203"/>
    <mergeCell ref="R202:R203"/>
    <mergeCell ref="R171:R172"/>
    <mergeCell ref="Q171:Q172"/>
    <mergeCell ref="Q174:Q175"/>
    <mergeCell ref="R174:R175"/>
    <mergeCell ref="Q177:Q178"/>
    <mergeCell ref="R177:R178"/>
    <mergeCell ref="Q180:Q181"/>
    <mergeCell ref="R180:R181"/>
    <mergeCell ref="Q183:Q184"/>
    <mergeCell ref="R183:R184"/>
    <mergeCell ref="G117:G119"/>
    <mergeCell ref="H117:H119"/>
    <mergeCell ref="G130:G132"/>
    <mergeCell ref="H130:H132"/>
    <mergeCell ref="Q162:Q163"/>
    <mergeCell ref="R162:R163"/>
    <mergeCell ref="Q165:Q166"/>
    <mergeCell ref="R165:R166"/>
    <mergeCell ref="Q168:Q169"/>
    <mergeCell ref="R168:R169"/>
    <mergeCell ref="G145:G147"/>
    <mergeCell ref="H145:H147"/>
    <mergeCell ref="G148:G150"/>
    <mergeCell ref="H148:H150"/>
    <mergeCell ref="G151:G153"/>
    <mergeCell ref="H151:H153"/>
    <mergeCell ref="E117:E119"/>
    <mergeCell ref="F117:F119"/>
    <mergeCell ref="C71:C73"/>
    <mergeCell ref="C80:C82"/>
    <mergeCell ref="D80:D82"/>
    <mergeCell ref="E80:E82"/>
    <mergeCell ref="C83:C85"/>
    <mergeCell ref="D83:D85"/>
    <mergeCell ref="E83:E85"/>
    <mergeCell ref="D86:D88"/>
    <mergeCell ref="E86:E88"/>
    <mergeCell ref="C89:C91"/>
    <mergeCell ref="D89:D91"/>
    <mergeCell ref="E89:E91"/>
    <mergeCell ref="D93:D95"/>
    <mergeCell ref="E93:E95"/>
    <mergeCell ref="E96:E98"/>
    <mergeCell ref="F96:F98"/>
    <mergeCell ref="F99:F101"/>
    <mergeCell ref="E99:E101"/>
    <mergeCell ref="E102:E104"/>
    <mergeCell ref="F102:F104"/>
    <mergeCell ref="E105:E107"/>
    <mergeCell ref="F105:F107"/>
    <mergeCell ref="E108:E110"/>
    <mergeCell ref="F108:F110"/>
    <mergeCell ref="G108:G110"/>
    <mergeCell ref="H108:H110"/>
    <mergeCell ref="F111:F113"/>
    <mergeCell ref="G111:G113"/>
    <mergeCell ref="H111:H113"/>
    <mergeCell ref="E111:E113"/>
    <mergeCell ref="E114:E116"/>
    <mergeCell ref="F114:F116"/>
    <mergeCell ref="G114:G116"/>
    <mergeCell ref="H114:H116"/>
    <mergeCell ref="F89:F91"/>
    <mergeCell ref="G89:G91"/>
    <mergeCell ref="H89:H91"/>
    <mergeCell ref="R89:R90"/>
    <mergeCell ref="F93:F95"/>
    <mergeCell ref="G93:G95"/>
    <mergeCell ref="H93:H95"/>
    <mergeCell ref="Q114:Q115"/>
    <mergeCell ref="R114:R115"/>
    <mergeCell ref="G96:G98"/>
    <mergeCell ref="H96:H98"/>
    <mergeCell ref="G99:G101"/>
    <mergeCell ref="H99:H101"/>
    <mergeCell ref="G105:G107"/>
    <mergeCell ref="H105:H107"/>
    <mergeCell ref="G102:G104"/>
    <mergeCell ref="H102:H104"/>
    <mergeCell ref="Q74:Q75"/>
    <mergeCell ref="R74:R75"/>
    <mergeCell ref="G17:G19"/>
    <mergeCell ref="H17:H19"/>
    <mergeCell ref="E49:E51"/>
    <mergeCell ref="F49:F51"/>
    <mergeCell ref="G49:G51"/>
    <mergeCell ref="H49:H51"/>
    <mergeCell ref="H52:H54"/>
    <mergeCell ref="R59:R60"/>
    <mergeCell ref="Q62:Q63"/>
    <mergeCell ref="R62:R63"/>
    <mergeCell ref="R65:R66"/>
    <mergeCell ref="Q65:Q66"/>
    <mergeCell ref="Q68:Q69"/>
    <mergeCell ref="R68:R69"/>
    <mergeCell ref="Q71:Q72"/>
    <mergeCell ref="R71:R72"/>
    <mergeCell ref="A1:S1"/>
    <mergeCell ref="A2:S2"/>
    <mergeCell ref="A3:S3"/>
    <mergeCell ref="A5:A19"/>
    <mergeCell ref="B5:B19"/>
    <mergeCell ref="C5:C7"/>
    <mergeCell ref="D5:D7"/>
    <mergeCell ref="Q55:Q56"/>
    <mergeCell ref="R55:R56"/>
    <mergeCell ref="S199:S210"/>
    <mergeCell ref="T199:T210"/>
    <mergeCell ref="S212:S223"/>
    <mergeCell ref="T212:T223"/>
    <mergeCell ref="S225:S239"/>
    <mergeCell ref="T225:T239"/>
    <mergeCell ref="S59:S91"/>
    <mergeCell ref="S93:S128"/>
    <mergeCell ref="T93:T128"/>
    <mergeCell ref="S130:S156"/>
    <mergeCell ref="T130:T156"/>
    <mergeCell ref="S158:S160"/>
    <mergeCell ref="T158:T160"/>
    <mergeCell ref="S5:S19"/>
    <mergeCell ref="T5:T19"/>
    <mergeCell ref="S21:S35"/>
    <mergeCell ref="T21:T35"/>
    <mergeCell ref="S37:S57"/>
    <mergeCell ref="T37:T57"/>
    <mergeCell ref="T59:T91"/>
    <mergeCell ref="S162:S197"/>
    <mergeCell ref="T162:T197"/>
    <mergeCell ref="Q273:Q274"/>
    <mergeCell ref="R273:R274"/>
    <mergeCell ref="S241:S249"/>
    <mergeCell ref="S251:S268"/>
    <mergeCell ref="T251:T268"/>
    <mergeCell ref="S270:S275"/>
    <mergeCell ref="T270:T275"/>
    <mergeCell ref="S277:S306"/>
    <mergeCell ref="T277:T306"/>
    <mergeCell ref="Q221:Q222"/>
    <mergeCell ref="R221:R222"/>
    <mergeCell ref="Q225:Q226"/>
    <mergeCell ref="R225:R226"/>
    <mergeCell ref="T241:T249"/>
    <mergeCell ref="Q244:Q245"/>
    <mergeCell ref="R244:R245"/>
    <mergeCell ref="Q247:Q248"/>
    <mergeCell ref="R247:R248"/>
    <mergeCell ref="Q237:Q238"/>
    <mergeCell ref="R237:R238"/>
    <mergeCell ref="Q205:Q206"/>
    <mergeCell ref="R205:R206"/>
    <mergeCell ref="Q208:Q209"/>
    <mergeCell ref="R208:R209"/>
    <mergeCell ref="Q212:Q213"/>
    <mergeCell ref="R212:R213"/>
    <mergeCell ref="R215:R216"/>
    <mergeCell ref="Q215:Q216"/>
    <mergeCell ref="Q218:Q219"/>
    <mergeCell ref="R218:R219"/>
    <mergeCell ref="Q325:Q326"/>
    <mergeCell ref="R325:R326"/>
    <mergeCell ref="S325:S327"/>
    <mergeCell ref="T325:T327"/>
    <mergeCell ref="Q329:Q330"/>
    <mergeCell ref="Q339:Q340"/>
    <mergeCell ref="R339:R340"/>
    <mergeCell ref="Q342:Q343"/>
    <mergeCell ref="R342:R343"/>
    <mergeCell ref="R329:R330"/>
    <mergeCell ref="S329:S331"/>
    <mergeCell ref="T329:T331"/>
    <mergeCell ref="Q333:Q334"/>
    <mergeCell ref="R333:R334"/>
    <mergeCell ref="S333:S344"/>
    <mergeCell ref="T333:T344"/>
    <mergeCell ref="Q336:Q337"/>
    <mergeCell ref="R336:R337"/>
    <mergeCell ref="S308:S316"/>
    <mergeCell ref="T308:T316"/>
    <mergeCell ref="Q314:Q315"/>
    <mergeCell ref="R314:R315"/>
    <mergeCell ref="R318:R319"/>
    <mergeCell ref="S318:S323"/>
    <mergeCell ref="T318:T323"/>
    <mergeCell ref="R321:R322"/>
    <mergeCell ref="Q318:Q319"/>
    <mergeCell ref="Q321:Q322"/>
    <mergeCell ref="Q311:Q312"/>
    <mergeCell ref="R311:R312"/>
    <mergeCell ref="Q298:Q299"/>
    <mergeCell ref="R298:R299"/>
    <mergeCell ref="Q301:Q302"/>
    <mergeCell ref="R301:R302"/>
    <mergeCell ref="Q304:Q305"/>
    <mergeCell ref="R304:R305"/>
    <mergeCell ref="R308:R309"/>
    <mergeCell ref="R286:R287"/>
    <mergeCell ref="Q286:Q287"/>
    <mergeCell ref="Q289:Q290"/>
    <mergeCell ref="R289:R290"/>
    <mergeCell ref="Q292:Q293"/>
    <mergeCell ref="R292:R293"/>
    <mergeCell ref="Q295:Q296"/>
    <mergeCell ref="R295:R296"/>
    <mergeCell ref="Q308:Q309"/>
    <mergeCell ref="Q228:Q229"/>
    <mergeCell ref="R228:R229"/>
    <mergeCell ref="Q241:Q242"/>
    <mergeCell ref="R241:R242"/>
    <mergeCell ref="Q277:Q278"/>
    <mergeCell ref="R277:R278"/>
    <mergeCell ref="Q280:Q281"/>
    <mergeCell ref="R280:R281"/>
    <mergeCell ref="Q283:Q284"/>
    <mergeCell ref="R283:R284"/>
    <mergeCell ref="Q251:Q252"/>
    <mergeCell ref="R251:R252"/>
    <mergeCell ref="Q254:Q255"/>
    <mergeCell ref="R254:R255"/>
    <mergeCell ref="Q257:Q258"/>
    <mergeCell ref="R257:R258"/>
    <mergeCell ref="Q260:Q261"/>
    <mergeCell ref="R260:R261"/>
    <mergeCell ref="R263:R264"/>
    <mergeCell ref="Q263:Q264"/>
    <mergeCell ref="Q266:Q267"/>
    <mergeCell ref="R266:R267"/>
    <mergeCell ref="Q270:Q271"/>
    <mergeCell ref="R270:R271"/>
    <mergeCell ref="Q145:Q146"/>
    <mergeCell ref="R145:R146"/>
    <mergeCell ref="R148:R149"/>
    <mergeCell ref="Q148:Q149"/>
    <mergeCell ref="Q151:Q152"/>
    <mergeCell ref="R151:R152"/>
    <mergeCell ref="Q154:Q155"/>
    <mergeCell ref="R154:R155"/>
    <mergeCell ref="Q158:Q159"/>
    <mergeCell ref="R158:R159"/>
    <mergeCell ref="Q130:Q131"/>
    <mergeCell ref="R130:R131"/>
    <mergeCell ref="Q133:Q134"/>
    <mergeCell ref="R133:R134"/>
    <mergeCell ref="Q136:Q137"/>
    <mergeCell ref="R136:R137"/>
    <mergeCell ref="Q139:Q140"/>
    <mergeCell ref="R139:R140"/>
    <mergeCell ref="Q142:Q143"/>
    <mergeCell ref="R142:R143"/>
    <mergeCell ref="G171:G173"/>
    <mergeCell ref="H171:H173"/>
    <mergeCell ref="Q93:Q94"/>
    <mergeCell ref="R93:R94"/>
    <mergeCell ref="Q96:Q97"/>
    <mergeCell ref="R96:R97"/>
    <mergeCell ref="Q99:Q100"/>
    <mergeCell ref="R99:R100"/>
    <mergeCell ref="R102:R103"/>
    <mergeCell ref="Q102:Q103"/>
    <mergeCell ref="Q105:Q106"/>
    <mergeCell ref="R105:R106"/>
    <mergeCell ref="Q108:Q109"/>
    <mergeCell ref="R108:R109"/>
    <mergeCell ref="Q111:Q112"/>
    <mergeCell ref="R111:R112"/>
    <mergeCell ref="Q117:Q118"/>
    <mergeCell ref="R117:R118"/>
    <mergeCell ref="Q120:Q121"/>
    <mergeCell ref="R120:R121"/>
    <mergeCell ref="Q123:Q124"/>
    <mergeCell ref="R123:R124"/>
    <mergeCell ref="R126:R127"/>
    <mergeCell ref="Q126:Q127"/>
    <mergeCell ref="H142:H144"/>
    <mergeCell ref="E136:E138"/>
    <mergeCell ref="E139:E141"/>
    <mergeCell ref="F139:F141"/>
    <mergeCell ref="G139:G141"/>
    <mergeCell ref="H139:H141"/>
    <mergeCell ref="E142:E144"/>
    <mergeCell ref="F142:F144"/>
    <mergeCell ref="G154:G156"/>
    <mergeCell ref="H154:H156"/>
    <mergeCell ref="E171:E173"/>
    <mergeCell ref="F171:F173"/>
    <mergeCell ref="E120:E122"/>
    <mergeCell ref="F120:F122"/>
    <mergeCell ref="G120:G122"/>
    <mergeCell ref="H120:H122"/>
    <mergeCell ref="F123:F125"/>
    <mergeCell ref="G123:G125"/>
    <mergeCell ref="H123:H125"/>
    <mergeCell ref="E123:E125"/>
    <mergeCell ref="E126:E128"/>
    <mergeCell ref="F126:F128"/>
    <mergeCell ref="G126:G128"/>
    <mergeCell ref="H126:H128"/>
    <mergeCell ref="E130:E132"/>
    <mergeCell ref="F130:F132"/>
    <mergeCell ref="E133:E135"/>
    <mergeCell ref="F133:F135"/>
    <mergeCell ref="G133:G135"/>
    <mergeCell ref="H133:H135"/>
    <mergeCell ref="F136:F138"/>
    <mergeCell ref="G136:G138"/>
    <mergeCell ref="H136:H138"/>
    <mergeCell ref="G142:G144"/>
    <mergeCell ref="E162:E164"/>
    <mergeCell ref="F162:F164"/>
    <mergeCell ref="G162:G164"/>
    <mergeCell ref="H162:H164"/>
    <mergeCell ref="F165:F167"/>
    <mergeCell ref="G165:G167"/>
    <mergeCell ref="H165:H167"/>
    <mergeCell ref="E165:E167"/>
    <mergeCell ref="E168:E170"/>
    <mergeCell ref="F168:F170"/>
    <mergeCell ref="G168:G170"/>
    <mergeCell ref="H168:H170"/>
    <mergeCell ref="Q86:Q87"/>
    <mergeCell ref="Q89:Q90"/>
    <mergeCell ref="Q77:Q78"/>
    <mergeCell ref="R77:R78"/>
    <mergeCell ref="Q80:Q81"/>
    <mergeCell ref="R80:R81"/>
    <mergeCell ref="Q83:Q84"/>
    <mergeCell ref="R83:R84"/>
    <mergeCell ref="R86:R87"/>
    <mergeCell ref="F86:F88"/>
    <mergeCell ref="G86:G88"/>
    <mergeCell ref="G65:G67"/>
    <mergeCell ref="H65:H67"/>
    <mergeCell ref="G71:G73"/>
    <mergeCell ref="H71:H73"/>
    <mergeCell ref="G74:G76"/>
    <mergeCell ref="H74:H76"/>
    <mergeCell ref="H83:H85"/>
    <mergeCell ref="H86:H88"/>
    <mergeCell ref="F83:F85"/>
    <mergeCell ref="G59:G61"/>
    <mergeCell ref="H59:H61"/>
    <mergeCell ref="F77:F79"/>
    <mergeCell ref="G77:G79"/>
    <mergeCell ref="H77:H79"/>
    <mergeCell ref="G80:G82"/>
    <mergeCell ref="H80:H82"/>
    <mergeCell ref="G83:G85"/>
    <mergeCell ref="E77:E79"/>
    <mergeCell ref="E65:E67"/>
    <mergeCell ref="F65:F67"/>
    <mergeCell ref="C74:C76"/>
    <mergeCell ref="D74:D76"/>
    <mergeCell ref="E74:E76"/>
    <mergeCell ref="F74:F76"/>
    <mergeCell ref="C77:C79"/>
    <mergeCell ref="F80:F82"/>
    <mergeCell ref="E71:E73"/>
    <mergeCell ref="F71:F73"/>
    <mergeCell ref="C68:C70"/>
    <mergeCell ref="D68:D70"/>
    <mergeCell ref="E68:E70"/>
    <mergeCell ref="F68:F70"/>
    <mergeCell ref="G68:G70"/>
    <mergeCell ref="H68:H70"/>
    <mergeCell ref="D71:D73"/>
    <mergeCell ref="Q33:Q34"/>
    <mergeCell ref="R33:R34"/>
    <mergeCell ref="Q37:Q38"/>
    <mergeCell ref="R37:R38"/>
    <mergeCell ref="D62:D64"/>
    <mergeCell ref="E62:E64"/>
    <mergeCell ref="D46:D48"/>
    <mergeCell ref="D49:D51"/>
    <mergeCell ref="D52:D54"/>
    <mergeCell ref="D55:D57"/>
    <mergeCell ref="D59:D61"/>
    <mergeCell ref="E59:E61"/>
    <mergeCell ref="F59:F61"/>
    <mergeCell ref="E52:E54"/>
    <mergeCell ref="E55:E57"/>
    <mergeCell ref="F55:F57"/>
    <mergeCell ref="G55:G57"/>
    <mergeCell ref="H55:H57"/>
    <mergeCell ref="F52:F54"/>
    <mergeCell ref="G52:G54"/>
    <mergeCell ref="F62:F64"/>
    <mergeCell ref="G62:G64"/>
    <mergeCell ref="H62:H64"/>
    <mergeCell ref="Q59:Q60"/>
    <mergeCell ref="Q17:Q18"/>
    <mergeCell ref="R17:R18"/>
    <mergeCell ref="Q21:Q22"/>
    <mergeCell ref="R21:R22"/>
    <mergeCell ref="Q24:Q25"/>
    <mergeCell ref="R24:R25"/>
    <mergeCell ref="R27:R28"/>
    <mergeCell ref="Q27:Q28"/>
    <mergeCell ref="Q30:Q31"/>
    <mergeCell ref="R30:R31"/>
    <mergeCell ref="Q49:Q50"/>
    <mergeCell ref="Q52:Q53"/>
    <mergeCell ref="R52:R53"/>
    <mergeCell ref="Q40:Q41"/>
    <mergeCell ref="R40:R41"/>
    <mergeCell ref="Q43:Q44"/>
    <mergeCell ref="R43:R44"/>
    <mergeCell ref="Q46:Q47"/>
    <mergeCell ref="R46:R47"/>
    <mergeCell ref="R49:R50"/>
    <mergeCell ref="F46:F48"/>
    <mergeCell ref="G46:G48"/>
    <mergeCell ref="F24:F26"/>
    <mergeCell ref="G24:G26"/>
    <mergeCell ref="E43:E45"/>
    <mergeCell ref="F43:F45"/>
    <mergeCell ref="G43:G45"/>
    <mergeCell ref="H43:H45"/>
    <mergeCell ref="E46:E48"/>
    <mergeCell ref="H46:H48"/>
    <mergeCell ref="F40:F42"/>
    <mergeCell ref="G40:G42"/>
    <mergeCell ref="G30:G32"/>
    <mergeCell ref="H30:H32"/>
    <mergeCell ref="E33:E35"/>
    <mergeCell ref="F33:F35"/>
    <mergeCell ref="G33:G35"/>
    <mergeCell ref="H33:H35"/>
    <mergeCell ref="E40:E42"/>
    <mergeCell ref="H40:H42"/>
    <mergeCell ref="E17:E19"/>
    <mergeCell ref="F17:F19"/>
    <mergeCell ref="E21:E23"/>
    <mergeCell ref="F21:F23"/>
    <mergeCell ref="G21:G23"/>
    <mergeCell ref="H21:H23"/>
    <mergeCell ref="H24:H26"/>
    <mergeCell ref="E37:E39"/>
    <mergeCell ref="F37:F39"/>
    <mergeCell ref="G37:G39"/>
    <mergeCell ref="H37:H39"/>
    <mergeCell ref="E24:E26"/>
    <mergeCell ref="E27:E29"/>
    <mergeCell ref="F27:F29"/>
    <mergeCell ref="G27:G29"/>
    <mergeCell ref="H27:H29"/>
    <mergeCell ref="E30:E32"/>
    <mergeCell ref="F30:F32"/>
    <mergeCell ref="C11:C13"/>
    <mergeCell ref="D11:D13"/>
    <mergeCell ref="E11:E13"/>
    <mergeCell ref="F11:F13"/>
    <mergeCell ref="G11:G13"/>
    <mergeCell ref="H11:H13"/>
    <mergeCell ref="Q11:Q12"/>
    <mergeCell ref="R11:R12"/>
    <mergeCell ref="C14:C16"/>
    <mergeCell ref="D14:D16"/>
    <mergeCell ref="E14:E16"/>
    <mergeCell ref="F14:F16"/>
    <mergeCell ref="G14:G16"/>
    <mergeCell ref="H14:H16"/>
    <mergeCell ref="Q14:Q15"/>
    <mergeCell ref="R14:R15"/>
    <mergeCell ref="E5:E7"/>
    <mergeCell ref="F5:F7"/>
    <mergeCell ref="G5:G7"/>
    <mergeCell ref="H5:H7"/>
    <mergeCell ref="Q5:Q6"/>
    <mergeCell ref="R5:R6"/>
    <mergeCell ref="C8:C10"/>
    <mergeCell ref="D8:D10"/>
    <mergeCell ref="E8:E10"/>
    <mergeCell ref="F8:F10"/>
    <mergeCell ref="G8:G10"/>
    <mergeCell ref="H8:H10"/>
    <mergeCell ref="Q8:Q9"/>
    <mergeCell ref="R8:R9"/>
    <mergeCell ref="C318:C320"/>
    <mergeCell ref="C321:C323"/>
    <mergeCell ref="D321:D323"/>
    <mergeCell ref="C325:C327"/>
    <mergeCell ref="D325:D327"/>
    <mergeCell ref="C339:C341"/>
    <mergeCell ref="C342:C344"/>
    <mergeCell ref="C329:C331"/>
    <mergeCell ref="D329:D331"/>
    <mergeCell ref="C333:C335"/>
    <mergeCell ref="D333:D335"/>
    <mergeCell ref="C336:C338"/>
    <mergeCell ref="D336:D338"/>
    <mergeCell ref="D339:D341"/>
    <mergeCell ref="D342:D344"/>
    <mergeCell ref="C295:C297"/>
    <mergeCell ref="C298:C300"/>
    <mergeCell ref="C301:C303"/>
    <mergeCell ref="C304:C306"/>
    <mergeCell ref="C308:C310"/>
    <mergeCell ref="D308:D310"/>
    <mergeCell ref="D311:D313"/>
    <mergeCell ref="C311:C313"/>
    <mergeCell ref="C314:C316"/>
    <mergeCell ref="C171:C173"/>
    <mergeCell ref="C174:C179"/>
    <mergeCell ref="D174:D179"/>
    <mergeCell ref="C180:C185"/>
    <mergeCell ref="D180:D185"/>
    <mergeCell ref="C186:C188"/>
    <mergeCell ref="D186:D188"/>
    <mergeCell ref="C289:C291"/>
    <mergeCell ref="C292:C294"/>
    <mergeCell ref="C266:C268"/>
    <mergeCell ref="C270:C272"/>
    <mergeCell ref="C273:C275"/>
    <mergeCell ref="C277:C279"/>
    <mergeCell ref="C280:C282"/>
    <mergeCell ref="C283:C285"/>
    <mergeCell ref="C286:C288"/>
    <mergeCell ref="C55:C57"/>
    <mergeCell ref="C59:C61"/>
    <mergeCell ref="C62:C64"/>
    <mergeCell ref="C108:C110"/>
    <mergeCell ref="C111:C113"/>
    <mergeCell ref="D111:D113"/>
    <mergeCell ref="C114:C116"/>
    <mergeCell ref="D114:D116"/>
    <mergeCell ref="C117:C119"/>
    <mergeCell ref="D117:D119"/>
    <mergeCell ref="C65:C67"/>
    <mergeCell ref="D65:D67"/>
    <mergeCell ref="D77:D79"/>
    <mergeCell ref="C86:C88"/>
    <mergeCell ref="D171:D173"/>
    <mergeCell ref="C24:C26"/>
    <mergeCell ref="C27:C29"/>
    <mergeCell ref="D27:D29"/>
    <mergeCell ref="C30:C32"/>
    <mergeCell ref="D30:D32"/>
    <mergeCell ref="C17:C19"/>
    <mergeCell ref="D17:D19"/>
    <mergeCell ref="A21:A35"/>
    <mergeCell ref="B21:B35"/>
    <mergeCell ref="C21:C23"/>
    <mergeCell ref="D21:D23"/>
    <mergeCell ref="D24:D26"/>
    <mergeCell ref="C33:C35"/>
    <mergeCell ref="D33:D35"/>
    <mergeCell ref="C37:C39"/>
    <mergeCell ref="D37:D39"/>
    <mergeCell ref="C40:C42"/>
    <mergeCell ref="D40:D42"/>
    <mergeCell ref="D43:D45"/>
    <mergeCell ref="C43:C45"/>
    <mergeCell ref="C46:C48"/>
    <mergeCell ref="C49:C51"/>
    <mergeCell ref="C52:C54"/>
    <mergeCell ref="C154:C156"/>
    <mergeCell ref="D154:D156"/>
    <mergeCell ref="C158:C160"/>
    <mergeCell ref="C162:C164"/>
    <mergeCell ref="D162:D164"/>
    <mergeCell ref="C165:C167"/>
    <mergeCell ref="D165:D167"/>
    <mergeCell ref="C168:C170"/>
    <mergeCell ref="D168:D170"/>
    <mergeCell ref="D158:O160"/>
    <mergeCell ref="A251:A268"/>
    <mergeCell ref="B251:B268"/>
    <mergeCell ref="A318:A323"/>
    <mergeCell ref="A325:A327"/>
    <mergeCell ref="A329:A331"/>
    <mergeCell ref="A333:A344"/>
    <mergeCell ref="B325:B327"/>
    <mergeCell ref="B329:B331"/>
    <mergeCell ref="B333:B344"/>
    <mergeCell ref="A270:A275"/>
    <mergeCell ref="B270:B275"/>
    <mergeCell ref="A277:A306"/>
    <mergeCell ref="B277:B306"/>
    <mergeCell ref="A308:A316"/>
    <mergeCell ref="B308:B316"/>
    <mergeCell ref="B318:B323"/>
    <mergeCell ref="A162:A197"/>
    <mergeCell ref="B162:B197"/>
    <mergeCell ref="A199:A210"/>
    <mergeCell ref="B199:B210"/>
    <mergeCell ref="B212:B223"/>
    <mergeCell ref="A212:A223"/>
    <mergeCell ref="A225:A239"/>
    <mergeCell ref="B225:B239"/>
    <mergeCell ref="A241:A249"/>
    <mergeCell ref="B241:B249"/>
    <mergeCell ref="A37:A57"/>
    <mergeCell ref="B37:B57"/>
    <mergeCell ref="A59:A91"/>
    <mergeCell ref="B59:B91"/>
    <mergeCell ref="A93:A128"/>
    <mergeCell ref="B93:B128"/>
    <mergeCell ref="B130:B156"/>
    <mergeCell ref="B158:B160"/>
    <mergeCell ref="A130:A156"/>
    <mergeCell ref="A158:A160"/>
    <mergeCell ref="D314:D316"/>
    <mergeCell ref="D318:D320"/>
    <mergeCell ref="D102:D104"/>
    <mergeCell ref="D105:D110"/>
    <mergeCell ref="C93:C95"/>
    <mergeCell ref="C96:C98"/>
    <mergeCell ref="D96:D98"/>
    <mergeCell ref="C99:C101"/>
    <mergeCell ref="D99:D101"/>
    <mergeCell ref="C102:C104"/>
    <mergeCell ref="C105:C107"/>
    <mergeCell ref="C145:C147"/>
    <mergeCell ref="D145:D147"/>
    <mergeCell ref="D133:D135"/>
    <mergeCell ref="C136:C138"/>
    <mergeCell ref="D136:D138"/>
    <mergeCell ref="C139:C141"/>
    <mergeCell ref="D139:D141"/>
    <mergeCell ref="C142:C144"/>
    <mergeCell ref="D142:D144"/>
    <mergeCell ref="C148:C150"/>
    <mergeCell ref="D148:D150"/>
    <mergeCell ref="C151:C153"/>
    <mergeCell ref="D151:D153"/>
    <mergeCell ref="D244:D246"/>
    <mergeCell ref="D247:D249"/>
    <mergeCell ref="C244:C246"/>
    <mergeCell ref="C247:C249"/>
    <mergeCell ref="C251:C253"/>
    <mergeCell ref="C254:C256"/>
    <mergeCell ref="C257:C259"/>
    <mergeCell ref="C260:C262"/>
    <mergeCell ref="C263:C265"/>
    <mergeCell ref="D221:D223"/>
    <mergeCell ref="C221:C223"/>
    <mergeCell ref="C225:C227"/>
    <mergeCell ref="C228:C230"/>
    <mergeCell ref="C231:C233"/>
    <mergeCell ref="C234:C236"/>
    <mergeCell ref="C237:C239"/>
    <mergeCell ref="C241:C243"/>
    <mergeCell ref="D225:D227"/>
    <mergeCell ref="D228:D230"/>
    <mergeCell ref="D231:D236"/>
    <mergeCell ref="D237:D239"/>
    <mergeCell ref="D241:D243"/>
    <mergeCell ref="C205:C207"/>
    <mergeCell ref="C208:C210"/>
    <mergeCell ref="C212:C214"/>
    <mergeCell ref="C215:C217"/>
    <mergeCell ref="C218:C220"/>
    <mergeCell ref="D202:D204"/>
    <mergeCell ref="D205:D207"/>
    <mergeCell ref="D208:D210"/>
    <mergeCell ref="D212:D214"/>
    <mergeCell ref="D215:D217"/>
    <mergeCell ref="D218:D220"/>
    <mergeCell ref="C189:C191"/>
    <mergeCell ref="D189:D191"/>
    <mergeCell ref="C192:C194"/>
    <mergeCell ref="D192:D194"/>
    <mergeCell ref="C195:C197"/>
    <mergeCell ref="D195:D197"/>
    <mergeCell ref="D199:D201"/>
    <mergeCell ref="C199:C201"/>
    <mergeCell ref="C202:C204"/>
    <mergeCell ref="D301:D303"/>
    <mergeCell ref="D304:D306"/>
    <mergeCell ref="D251:D256"/>
    <mergeCell ref="D257:D259"/>
    <mergeCell ref="D260:D262"/>
    <mergeCell ref="D263:D265"/>
    <mergeCell ref="D266:D268"/>
    <mergeCell ref="D270:D275"/>
    <mergeCell ref="D277:D300"/>
  </mergeCells>
  <conditionalFormatting sqref="J91:P91">
    <cfRule type="cellIs" dxfId="197" priority="1" operator="between">
      <formula>0.8</formula>
      <formula>8.5</formula>
    </cfRule>
  </conditionalFormatting>
  <conditionalFormatting sqref="J91:P91">
    <cfRule type="cellIs" dxfId="196" priority="2" operator="between">
      <formula>0.7</formula>
      <formula>"79;99%"</formula>
    </cfRule>
  </conditionalFormatting>
  <conditionalFormatting sqref="J91:P91">
    <cfRule type="cellIs" dxfId="195" priority="3" operator="between">
      <formula>0%</formula>
      <formula>69.99%</formula>
    </cfRule>
  </conditionalFormatting>
  <conditionalFormatting sqref="J35:P35">
    <cfRule type="cellIs" dxfId="194" priority="4" operator="between">
      <formula>0.8</formula>
      <formula>8.5</formula>
    </cfRule>
  </conditionalFormatting>
  <conditionalFormatting sqref="J35:P35">
    <cfRule type="cellIs" dxfId="193" priority="5" operator="between">
      <formula>0.7</formula>
      <formula>"79;99%"</formula>
    </cfRule>
  </conditionalFormatting>
  <conditionalFormatting sqref="J35:P35">
    <cfRule type="cellIs" dxfId="192" priority="6" operator="between">
      <formula>0%</formula>
      <formula>69.99%</formula>
    </cfRule>
  </conditionalFormatting>
  <conditionalFormatting sqref="J7:P7 J10:P10 J13:P13 J16:P16 J19:P19 J23:P23 J26:P26 J29:P29 J39:P39">
    <cfRule type="cellIs" dxfId="191" priority="7" operator="between">
      <formula>0.8</formula>
      <formula>8.5</formula>
    </cfRule>
  </conditionalFormatting>
  <conditionalFormatting sqref="J7:P7 J10:P10 J13:P13 J16:P16 J19:P19 J23:P23 J26:P26 J29:P29 J39:P39">
    <cfRule type="cellIs" dxfId="190" priority="8" operator="between">
      <formula>0.7</formula>
      <formula>"79;99%"</formula>
    </cfRule>
  </conditionalFormatting>
  <conditionalFormatting sqref="J7:P7 J10:P10 J13:P13 J16:P16 J19:P19 J23:P23 J26:P26 J29:P29 J39:P39">
    <cfRule type="cellIs" dxfId="189" priority="9" operator="between">
      <formula>0%</formula>
      <formula>69.99%</formula>
    </cfRule>
  </conditionalFormatting>
  <conditionalFormatting sqref="J42:P42">
    <cfRule type="cellIs" dxfId="188" priority="10" operator="between">
      <formula>0.8</formula>
      <formula>8.5</formula>
    </cfRule>
  </conditionalFormatting>
  <conditionalFormatting sqref="J42:P42">
    <cfRule type="cellIs" dxfId="187" priority="11" operator="between">
      <formula>0.7</formula>
      <formula>"79;99%"</formula>
    </cfRule>
  </conditionalFormatting>
  <conditionalFormatting sqref="J42:P42">
    <cfRule type="cellIs" dxfId="186" priority="12" operator="between">
      <formula>0%</formula>
      <formula>69.99%</formula>
    </cfRule>
  </conditionalFormatting>
  <conditionalFormatting sqref="J45:P45">
    <cfRule type="cellIs" dxfId="185" priority="13" operator="between">
      <formula>0.8</formula>
      <formula>8.5</formula>
    </cfRule>
  </conditionalFormatting>
  <conditionalFormatting sqref="J45:P45">
    <cfRule type="cellIs" dxfId="184" priority="14" operator="between">
      <formula>0.7</formula>
      <formula>"79;99%"</formula>
    </cfRule>
  </conditionalFormatting>
  <conditionalFormatting sqref="J45:P45">
    <cfRule type="cellIs" dxfId="183" priority="15" operator="between">
      <formula>0%</formula>
      <formula>69.99%</formula>
    </cfRule>
  </conditionalFormatting>
  <conditionalFormatting sqref="J48:P48">
    <cfRule type="cellIs" dxfId="182" priority="16" operator="between">
      <formula>0.8</formula>
      <formula>8.5</formula>
    </cfRule>
  </conditionalFormatting>
  <conditionalFormatting sqref="J48:P48">
    <cfRule type="cellIs" dxfId="181" priority="17" operator="between">
      <formula>0.7</formula>
      <formula>"79;99%"</formula>
    </cfRule>
  </conditionalFormatting>
  <conditionalFormatting sqref="J48:P48">
    <cfRule type="cellIs" dxfId="180" priority="18" operator="between">
      <formula>0%</formula>
      <formula>69.99%</formula>
    </cfRule>
  </conditionalFormatting>
  <conditionalFormatting sqref="J51:P51">
    <cfRule type="cellIs" dxfId="179" priority="19" operator="between">
      <formula>0.8</formula>
      <formula>8.5</formula>
    </cfRule>
  </conditionalFormatting>
  <conditionalFormatting sqref="J51:P51">
    <cfRule type="cellIs" dxfId="178" priority="20" operator="between">
      <formula>0.7</formula>
      <formula>"79;99%"</formula>
    </cfRule>
  </conditionalFormatting>
  <conditionalFormatting sqref="J51:P51">
    <cfRule type="cellIs" dxfId="177" priority="21" operator="between">
      <formula>0%</formula>
      <formula>69.99%</formula>
    </cfRule>
  </conditionalFormatting>
  <conditionalFormatting sqref="J54:P54">
    <cfRule type="cellIs" dxfId="176" priority="22" operator="between">
      <formula>0.8</formula>
      <formula>8.5</formula>
    </cfRule>
  </conditionalFormatting>
  <conditionalFormatting sqref="J54:P54">
    <cfRule type="cellIs" dxfId="175" priority="23" operator="between">
      <formula>0.7</formula>
      <formula>"79;99%"</formula>
    </cfRule>
  </conditionalFormatting>
  <conditionalFormatting sqref="J54:P54">
    <cfRule type="cellIs" dxfId="174" priority="24" operator="between">
      <formula>0%</formula>
      <formula>69.99%</formula>
    </cfRule>
  </conditionalFormatting>
  <conditionalFormatting sqref="J57:P57">
    <cfRule type="cellIs" dxfId="173" priority="25" operator="between">
      <formula>0.8</formula>
      <formula>8.5</formula>
    </cfRule>
  </conditionalFormatting>
  <conditionalFormatting sqref="J57:P57">
    <cfRule type="cellIs" dxfId="172" priority="26" operator="between">
      <formula>0.7</formula>
      <formula>"79;99%"</formula>
    </cfRule>
  </conditionalFormatting>
  <conditionalFormatting sqref="J57:P57">
    <cfRule type="cellIs" dxfId="171" priority="27" operator="between">
      <formula>0%</formula>
      <formula>69.99%</formula>
    </cfRule>
  </conditionalFormatting>
  <conditionalFormatting sqref="J61:P61 J64:P64 J67:P67 J70:P70 J73:P73 J76:P76 J79:P79 J82:P82 J85:P85 J88:P88 J91:P91">
    <cfRule type="cellIs" dxfId="170" priority="28" operator="between">
      <formula>0.8</formula>
      <formula>8.5</formula>
    </cfRule>
  </conditionalFormatting>
  <conditionalFormatting sqref="J61:P61 J64:P64 J67:P67 J70:P70 J73:P73 J76:P76 J79:P79 J82:P82 J85:P85 J88:P88 J91:P91">
    <cfRule type="cellIs" dxfId="169" priority="29" operator="between">
      <formula>0.7</formula>
      <formula>"79;99%"</formula>
    </cfRule>
  </conditionalFormatting>
  <conditionalFormatting sqref="J61:P61 J64:P64 J67:P67 J70:P70 J73:P73 J76:P76 J79:P79 J82:P82 J85:P85 J88:P88 J91:P91">
    <cfRule type="cellIs" dxfId="168" priority="30" operator="between">
      <formula>0%</formula>
      <formula>69.99%</formula>
    </cfRule>
  </conditionalFormatting>
  <conditionalFormatting sqref="J132:P132 J135:P135 J138:P138 J141:P141 J144:P144 J147:P147 J150:P150 J153:P153 J156:P156">
    <cfRule type="cellIs" dxfId="167" priority="31" operator="between">
      <formula>0.8</formula>
      <formula>8.5</formula>
    </cfRule>
  </conditionalFormatting>
  <conditionalFormatting sqref="J132:P132 J135:P135 J138:P138 J141:P141 J144:P144 J147:P147 J150:P150 J153:P153 J156:P156">
    <cfRule type="cellIs" dxfId="166" priority="32" operator="between">
      <formula>0.7</formula>
      <formula>"79;99%"</formula>
    </cfRule>
  </conditionalFormatting>
  <conditionalFormatting sqref="J132:P132 J135:P135 J138:P138 J141:P141 J144:P144 J147:P147 J150:P150 J153:P153 J156:P156">
    <cfRule type="cellIs" dxfId="165" priority="33" operator="between">
      <formula>0%</formula>
      <formula>69.99%</formula>
    </cfRule>
  </conditionalFormatting>
  <conditionalFormatting sqref="J88:P88">
    <cfRule type="cellIs" dxfId="164" priority="34" operator="between">
      <formula>0.8</formula>
      <formula>8.5</formula>
    </cfRule>
  </conditionalFormatting>
  <conditionalFormatting sqref="J88:P88">
    <cfRule type="cellIs" dxfId="163" priority="35" operator="between">
      <formula>0.7</formula>
      <formula>"79;99%"</formula>
    </cfRule>
  </conditionalFormatting>
  <conditionalFormatting sqref="J88:P88">
    <cfRule type="cellIs" dxfId="162" priority="36" operator="between">
      <formula>0%</formula>
      <formula>69.99%</formula>
    </cfRule>
  </conditionalFormatting>
  <conditionalFormatting sqref="J150:P150 J153:P153 J156:P156">
    <cfRule type="cellIs" dxfId="161" priority="37" operator="between">
      <formula>0.8</formula>
      <formula>8.5</formula>
    </cfRule>
  </conditionalFormatting>
  <conditionalFormatting sqref="J150:P150 J153:P153 J156:P156">
    <cfRule type="cellIs" dxfId="160" priority="38" operator="between">
      <formula>0.7</formula>
      <formula>"79;99%"</formula>
    </cfRule>
  </conditionalFormatting>
  <conditionalFormatting sqref="J150:P150 J153:P153 J156:P156">
    <cfRule type="cellIs" dxfId="159" priority="39" operator="between">
      <formula>0%</formula>
      <formula>69.99%</formula>
    </cfRule>
  </conditionalFormatting>
  <conditionalFormatting sqref="J95:P95">
    <cfRule type="cellIs" dxfId="158" priority="40" operator="between">
      <formula>0.8</formula>
      <formula>8.5</formula>
    </cfRule>
  </conditionalFormatting>
  <conditionalFormatting sqref="J95:P95">
    <cfRule type="cellIs" dxfId="157" priority="41" operator="between">
      <formula>0.7</formula>
      <formula>"79;99%"</formula>
    </cfRule>
  </conditionalFormatting>
  <conditionalFormatting sqref="J95:P95">
    <cfRule type="cellIs" dxfId="156" priority="42" operator="between">
      <formula>0%</formula>
      <formula>69.99%</formula>
    </cfRule>
  </conditionalFormatting>
  <conditionalFormatting sqref="J128:P128">
    <cfRule type="cellIs" dxfId="155" priority="43" operator="between">
      <formula>0.8</formula>
      <formula>8.5</formula>
    </cfRule>
  </conditionalFormatting>
  <conditionalFormatting sqref="J128:P128">
    <cfRule type="cellIs" dxfId="154" priority="44" operator="between">
      <formula>0.7</formula>
      <formula>"79;99%"</formula>
    </cfRule>
  </conditionalFormatting>
  <conditionalFormatting sqref="J128:P128">
    <cfRule type="cellIs" dxfId="153" priority="45" operator="between">
      <formula>0%</formula>
      <formula>69.99%</formula>
    </cfRule>
  </conditionalFormatting>
  <conditionalFormatting sqref="J239:P239">
    <cfRule type="cellIs" dxfId="152" priority="46" operator="between">
      <formula>0.8</formula>
      <formula>8.5</formula>
    </cfRule>
  </conditionalFormatting>
  <conditionalFormatting sqref="J239:P239">
    <cfRule type="cellIs" dxfId="151" priority="47" operator="between">
      <formula>0.7</formula>
      <formula>"79;99%"</formula>
    </cfRule>
  </conditionalFormatting>
  <conditionalFormatting sqref="J239:P239">
    <cfRule type="cellIs" dxfId="150" priority="48" operator="between">
      <formula>0%</formula>
      <formula>69.99%</formula>
    </cfRule>
  </conditionalFormatting>
  <conditionalFormatting sqref="J227:P227">
    <cfRule type="cellIs" dxfId="149" priority="49" operator="between">
      <formula>0.8</formula>
      <formula>8.5</formula>
    </cfRule>
  </conditionalFormatting>
  <conditionalFormatting sqref="J227:P227">
    <cfRule type="cellIs" dxfId="148" priority="50" operator="between">
      <formula>0.7</formula>
      <formula>"79;99%"</formula>
    </cfRule>
  </conditionalFormatting>
  <conditionalFormatting sqref="J227:P227">
    <cfRule type="cellIs" dxfId="147" priority="51" operator="between">
      <formula>0%</formula>
      <formula>69.99%</formula>
    </cfRule>
  </conditionalFormatting>
  <conditionalFormatting sqref="J122:P122">
    <cfRule type="cellIs" dxfId="146" priority="52" operator="between">
      <formula>0.8</formula>
      <formula>8.5</formula>
    </cfRule>
  </conditionalFormatting>
  <conditionalFormatting sqref="J122:P122">
    <cfRule type="cellIs" dxfId="145" priority="53" operator="between">
      <formula>0.7</formula>
      <formula>"79;99%"</formula>
    </cfRule>
  </conditionalFormatting>
  <conditionalFormatting sqref="J122:P122">
    <cfRule type="cellIs" dxfId="144" priority="54" operator="between">
      <formula>0%</formula>
      <formula>69.99%</formula>
    </cfRule>
  </conditionalFormatting>
  <conditionalFormatting sqref="J98:P98">
    <cfRule type="cellIs" dxfId="143" priority="55" operator="between">
      <formula>0.8</formula>
      <formula>8.5</formula>
    </cfRule>
  </conditionalFormatting>
  <conditionalFormatting sqref="J98:P98">
    <cfRule type="cellIs" dxfId="142" priority="56" operator="between">
      <formula>0.7</formula>
      <formula>"79;99%"</formula>
    </cfRule>
  </conditionalFormatting>
  <conditionalFormatting sqref="J98:P98">
    <cfRule type="cellIs" dxfId="141" priority="57" operator="between">
      <formula>0%</formula>
      <formula>69.99%</formula>
    </cfRule>
  </conditionalFormatting>
  <conditionalFormatting sqref="J101:P101">
    <cfRule type="cellIs" dxfId="140" priority="58" operator="between">
      <formula>0.8</formula>
      <formula>8.5</formula>
    </cfRule>
  </conditionalFormatting>
  <conditionalFormatting sqref="J101:P101">
    <cfRule type="cellIs" dxfId="139" priority="59" operator="between">
      <formula>0.7</formula>
      <formula>"79;99%"</formula>
    </cfRule>
  </conditionalFormatting>
  <conditionalFormatting sqref="J101:P101">
    <cfRule type="cellIs" dxfId="138" priority="60" operator="between">
      <formula>0%</formula>
      <formula>69.99%</formula>
    </cfRule>
  </conditionalFormatting>
  <conditionalFormatting sqref="J104:P104">
    <cfRule type="cellIs" dxfId="137" priority="61" operator="between">
      <formula>0.8</formula>
      <formula>8.5</formula>
    </cfRule>
  </conditionalFormatting>
  <conditionalFormatting sqref="J104:P104">
    <cfRule type="cellIs" dxfId="136" priority="62" operator="between">
      <formula>0.7</formula>
      <formula>"79;99%"</formula>
    </cfRule>
  </conditionalFormatting>
  <conditionalFormatting sqref="J104:P104">
    <cfRule type="cellIs" dxfId="135" priority="63" operator="between">
      <formula>0%</formula>
      <formula>69.99%</formula>
    </cfRule>
  </conditionalFormatting>
  <conditionalFormatting sqref="J107:P107">
    <cfRule type="cellIs" dxfId="134" priority="64" operator="between">
      <formula>0.8</formula>
      <formula>8.5</formula>
    </cfRule>
  </conditionalFormatting>
  <conditionalFormatting sqref="J107:P107">
    <cfRule type="cellIs" dxfId="133" priority="65" operator="between">
      <formula>0.7</formula>
      <formula>"79;99%"</formula>
    </cfRule>
  </conditionalFormatting>
  <conditionalFormatting sqref="J107:P107">
    <cfRule type="cellIs" dxfId="132" priority="66" operator="between">
      <formula>0%</formula>
      <formula>69.99%</formula>
    </cfRule>
  </conditionalFormatting>
  <conditionalFormatting sqref="J110:P110">
    <cfRule type="cellIs" dxfId="131" priority="67" operator="between">
      <formula>0.8</formula>
      <formula>8.5</formula>
    </cfRule>
  </conditionalFormatting>
  <conditionalFormatting sqref="J110:P110">
    <cfRule type="cellIs" dxfId="130" priority="68" operator="between">
      <formula>0.7</formula>
      <formula>"79;99%"</formula>
    </cfRule>
  </conditionalFormatting>
  <conditionalFormatting sqref="J110:P110">
    <cfRule type="cellIs" dxfId="129" priority="69" operator="between">
      <formula>0%</formula>
      <formula>69.99%</formula>
    </cfRule>
  </conditionalFormatting>
  <conditionalFormatting sqref="J113:P113">
    <cfRule type="cellIs" dxfId="128" priority="70" operator="between">
      <formula>0.8</formula>
      <formula>8.5</formula>
    </cfRule>
  </conditionalFormatting>
  <conditionalFormatting sqref="J113:P113">
    <cfRule type="cellIs" dxfId="127" priority="71" operator="between">
      <formula>0.7</formula>
      <formula>"79;99%"</formula>
    </cfRule>
  </conditionalFormatting>
  <conditionalFormatting sqref="J113:P113">
    <cfRule type="cellIs" dxfId="126" priority="72" operator="between">
      <formula>0%</formula>
      <formula>69.99%</formula>
    </cfRule>
  </conditionalFormatting>
  <conditionalFormatting sqref="J116:P116">
    <cfRule type="cellIs" dxfId="125" priority="73" operator="between">
      <formula>0.8</formula>
      <formula>8.5</formula>
    </cfRule>
  </conditionalFormatting>
  <conditionalFormatting sqref="J116:P116">
    <cfRule type="cellIs" dxfId="124" priority="74" operator="between">
      <formula>0.7</formula>
      <formula>"79;99%"</formula>
    </cfRule>
  </conditionalFormatting>
  <conditionalFormatting sqref="J116:P116">
    <cfRule type="cellIs" dxfId="123" priority="75" operator="between">
      <formula>0%</formula>
      <formula>69.99%</formula>
    </cfRule>
  </conditionalFormatting>
  <conditionalFormatting sqref="J119:P119 J125:P125">
    <cfRule type="cellIs" dxfId="122" priority="76" operator="between">
      <formula>0.8</formula>
      <formula>8.5</formula>
    </cfRule>
  </conditionalFormatting>
  <conditionalFormatting sqref="J119:P119 J125:P125">
    <cfRule type="cellIs" dxfId="121" priority="77" operator="between">
      <formula>0.7</formula>
      <formula>"79;99%"</formula>
    </cfRule>
  </conditionalFormatting>
  <conditionalFormatting sqref="J119:P119 J125:P125">
    <cfRule type="cellIs" dxfId="120" priority="78" operator="between">
      <formula>0%</formula>
      <formula>69.99%</formula>
    </cfRule>
  </conditionalFormatting>
  <conditionalFormatting sqref="J210:P210">
    <cfRule type="cellIs" dxfId="119" priority="79" operator="between">
      <formula>0.8</formula>
      <formula>8.5</formula>
    </cfRule>
  </conditionalFormatting>
  <conditionalFormatting sqref="J210:P210">
    <cfRule type="cellIs" dxfId="118" priority="80" operator="between">
      <formula>0.7</formula>
      <formula>"79;99%"</formula>
    </cfRule>
  </conditionalFormatting>
  <conditionalFormatting sqref="J210:P210">
    <cfRule type="cellIs" dxfId="117" priority="81" operator="between">
      <formula>0%</formula>
      <formula>69.99%</formula>
    </cfRule>
  </conditionalFormatting>
  <conditionalFormatting sqref="P204 P214 P217 P220 P223">
    <cfRule type="cellIs" dxfId="116" priority="82" operator="between">
      <formula>0.8</formula>
      <formula>8.5</formula>
    </cfRule>
  </conditionalFormatting>
  <conditionalFormatting sqref="P204 P214 P217 P220 P223">
    <cfRule type="cellIs" dxfId="115" priority="83" operator="between">
      <formula>0.7</formula>
      <formula>"79;99%"</formula>
    </cfRule>
  </conditionalFormatting>
  <conditionalFormatting sqref="P204 P214 P217 P220 P223">
    <cfRule type="cellIs" dxfId="114" priority="84" operator="between">
      <formula>0%</formula>
      <formula>69.99%</formula>
    </cfRule>
  </conditionalFormatting>
  <conditionalFormatting sqref="J207:P207">
    <cfRule type="cellIs" dxfId="113" priority="85" operator="between">
      <formula>0.8</formula>
      <formula>8.5</formula>
    </cfRule>
  </conditionalFormatting>
  <conditionalFormatting sqref="J207:P207">
    <cfRule type="cellIs" dxfId="112" priority="86" operator="between">
      <formula>0.7</formula>
      <formula>"79;99%"</formula>
    </cfRule>
  </conditionalFormatting>
  <conditionalFormatting sqref="J207:P207">
    <cfRule type="cellIs" dxfId="111" priority="87" operator="between">
      <formula>0%</formula>
      <formula>69.99%</formula>
    </cfRule>
  </conditionalFormatting>
  <conditionalFormatting sqref="J204:O204 J214:O214 J217:O217 J220:O220 J223:O223">
    <cfRule type="cellIs" dxfId="110" priority="88" operator="between">
      <formula>0.8</formula>
      <formula>8.5</formula>
    </cfRule>
  </conditionalFormatting>
  <conditionalFormatting sqref="J204:O204 J214:O214 J217:O217 J220:O220 J223:O223">
    <cfRule type="cellIs" dxfId="109" priority="89" operator="between">
      <formula>0.7</formula>
      <formula>"79;99%"</formula>
    </cfRule>
  </conditionalFormatting>
  <conditionalFormatting sqref="J204:O204 J214:O214 J217:O217 J220:O220 J223:O223">
    <cfRule type="cellIs" dxfId="108" priority="90" operator="between">
      <formula>0%</formula>
      <formula>69.99%</formula>
    </cfRule>
  </conditionalFormatting>
  <conditionalFormatting sqref="J164:P164 J167:P167 J170:P170 J173:P173 J176:P176 J179:P179 J182:P182 J185:P185 J188:P188">
    <cfRule type="cellIs" dxfId="107" priority="91" operator="between">
      <formula>0.8</formula>
      <formula>8.5</formula>
    </cfRule>
  </conditionalFormatting>
  <conditionalFormatting sqref="J164:P164 J167:P167 J170:P170 J173:P173 J176:P176 J179:P179 J182:P182 J185:P185 J188:P188">
    <cfRule type="cellIs" dxfId="106" priority="92" operator="between">
      <formula>0.7</formula>
      <formula>"79;99%"</formula>
    </cfRule>
  </conditionalFormatting>
  <conditionalFormatting sqref="J164:P164 J167:P167 J170:P170 J173:P173 J176:P176 J179:P179 J182:P182 J185:P185 J188:P188">
    <cfRule type="cellIs" dxfId="105" priority="93" operator="between">
      <formula>0%</formula>
      <formula>69.99%</formula>
    </cfRule>
  </conditionalFormatting>
  <conditionalFormatting sqref="J230:P230">
    <cfRule type="cellIs" dxfId="104" priority="94" operator="between">
      <formula>0.8</formula>
      <formula>8.5</formula>
    </cfRule>
  </conditionalFormatting>
  <conditionalFormatting sqref="J230:P230">
    <cfRule type="cellIs" dxfId="103" priority="95" operator="between">
      <formula>0.7</formula>
      <formula>"79;99%"</formula>
    </cfRule>
  </conditionalFormatting>
  <conditionalFormatting sqref="J230:P230">
    <cfRule type="cellIs" dxfId="102" priority="96" operator="between">
      <formula>0%</formula>
      <formula>69.99%</formula>
    </cfRule>
  </conditionalFormatting>
  <conditionalFormatting sqref="J233:P233 J236:P236">
    <cfRule type="cellIs" dxfId="101" priority="97" operator="between">
      <formula>0.8</formula>
      <formula>8.5</formula>
    </cfRule>
  </conditionalFormatting>
  <conditionalFormatting sqref="J233:P233 J236:P236">
    <cfRule type="cellIs" dxfId="100" priority="98" operator="between">
      <formula>0.7</formula>
      <formula>"79;99%"</formula>
    </cfRule>
  </conditionalFormatting>
  <conditionalFormatting sqref="J233:P233 J236:P236">
    <cfRule type="cellIs" dxfId="99" priority="99" operator="between">
      <formula>0%</formula>
      <formula>69.99%</formula>
    </cfRule>
  </conditionalFormatting>
  <conditionalFormatting sqref="J306:P306">
    <cfRule type="cellIs" dxfId="98" priority="100" operator="between">
      <formula>0.8</formula>
      <formula>8.5</formula>
    </cfRule>
  </conditionalFormatting>
  <conditionalFormatting sqref="J306:P306">
    <cfRule type="cellIs" dxfId="97" priority="101" operator="between">
      <formula>0.7</formula>
      <formula>"79;99%"</formula>
    </cfRule>
  </conditionalFormatting>
  <conditionalFormatting sqref="J306:P306">
    <cfRule type="cellIs" dxfId="96" priority="102" operator="between">
      <formula>0%</formula>
      <formula>69.99%</formula>
    </cfRule>
  </conditionalFormatting>
  <conditionalFormatting sqref="J272:P272 J275:P275">
    <cfRule type="cellIs" dxfId="95" priority="103" operator="between">
      <formula>0.8</formula>
      <formula>8.5</formula>
    </cfRule>
  </conditionalFormatting>
  <conditionalFormatting sqref="J272:P272 J275:P275">
    <cfRule type="cellIs" dxfId="94" priority="104" operator="between">
      <formula>0.7</formula>
      <formula>"79;99%"</formula>
    </cfRule>
  </conditionalFormatting>
  <conditionalFormatting sqref="J272:P272 J275:P275">
    <cfRule type="cellIs" dxfId="93" priority="105" operator="between">
      <formula>0%</formula>
      <formula>69.99%</formula>
    </cfRule>
  </conditionalFormatting>
  <conditionalFormatting sqref="J303:P303">
    <cfRule type="cellIs" dxfId="92" priority="106" operator="between">
      <formula>0.8</formula>
      <formula>8.5</formula>
    </cfRule>
  </conditionalFormatting>
  <conditionalFormatting sqref="J303:P303">
    <cfRule type="cellIs" dxfId="91" priority="107" operator="between">
      <formula>0.7</formula>
      <formula>"79;99%"</formula>
    </cfRule>
  </conditionalFormatting>
  <conditionalFormatting sqref="J303:P303">
    <cfRule type="cellIs" dxfId="90" priority="108" operator="between">
      <formula>0%</formula>
      <formula>69.99%</formula>
    </cfRule>
  </conditionalFormatting>
  <conditionalFormatting sqref="J201:P201">
    <cfRule type="cellIs" dxfId="89" priority="109" operator="between">
      <formula>0.8</formula>
      <formula>8.5</formula>
    </cfRule>
  </conditionalFormatting>
  <conditionalFormatting sqref="J201:P201">
    <cfRule type="cellIs" dxfId="88" priority="110" operator="between">
      <formula>0.7</formula>
      <formula>"79;99%"</formula>
    </cfRule>
  </conditionalFormatting>
  <conditionalFormatting sqref="J201:P201">
    <cfRule type="cellIs" dxfId="87" priority="111" operator="between">
      <formula>0%</formula>
      <formula>69.99%</formula>
    </cfRule>
  </conditionalFormatting>
  <conditionalFormatting sqref="J164:P164">
    <cfRule type="cellIs" dxfId="86" priority="112" operator="between">
      <formula>0.8</formula>
      <formula>8.5</formula>
    </cfRule>
  </conditionalFormatting>
  <conditionalFormatting sqref="J164:P164">
    <cfRule type="cellIs" dxfId="85" priority="113" operator="between">
      <formula>0.7</formula>
      <formula>"79;99%"</formula>
    </cfRule>
  </conditionalFormatting>
  <conditionalFormatting sqref="J164:P164">
    <cfRule type="cellIs" dxfId="84" priority="114" operator="between">
      <formula>0%</formula>
      <formula>69.99%</formula>
    </cfRule>
  </conditionalFormatting>
  <conditionalFormatting sqref="J182:P182 J185:P185 J188:P188">
    <cfRule type="cellIs" dxfId="83" priority="115" operator="between">
      <formula>0.8</formula>
      <formula>8.5</formula>
    </cfRule>
  </conditionalFormatting>
  <conditionalFormatting sqref="J182:P182 J185:P185 J188:P188">
    <cfRule type="cellIs" dxfId="82" priority="116" operator="between">
      <formula>0.7</formula>
      <formula>"79;99%"</formula>
    </cfRule>
  </conditionalFormatting>
  <conditionalFormatting sqref="J182:P182 J185:P185 J188:P188">
    <cfRule type="cellIs" dxfId="81" priority="117" operator="between">
      <formula>0%</formula>
      <formula>69.99%</formula>
    </cfRule>
  </conditionalFormatting>
  <conditionalFormatting sqref="P160 J191:P191 J194:P194 J197:P197 J243:P243 J246:P246">
    <cfRule type="cellIs" dxfId="80" priority="118" operator="between">
      <formula>0.8</formula>
      <formula>8.5</formula>
    </cfRule>
  </conditionalFormatting>
  <conditionalFormatting sqref="P160 J191:P191 J194:P194 J197:P197 J243:P243 J246:P246">
    <cfRule type="cellIs" dxfId="79" priority="119" operator="between">
      <formula>0.7</formula>
      <formula>"79;99%"</formula>
    </cfRule>
  </conditionalFormatting>
  <conditionalFormatting sqref="P160 J191:P191 J194:P194 J197:P197 J243:P243 J246:P246">
    <cfRule type="cellIs" dxfId="78" priority="120" operator="between">
      <formula>0%</formula>
      <formula>69.99%</formula>
    </cfRule>
  </conditionalFormatting>
  <conditionalFormatting sqref="J249:P249">
    <cfRule type="cellIs" dxfId="77" priority="121" operator="between">
      <formula>0.8</formula>
      <formula>8.5</formula>
    </cfRule>
  </conditionalFormatting>
  <conditionalFormatting sqref="J249:P249">
    <cfRule type="cellIs" dxfId="76" priority="122" operator="between">
      <formula>0.7</formula>
      <formula>"79;99%"</formula>
    </cfRule>
  </conditionalFormatting>
  <conditionalFormatting sqref="J249:P249">
    <cfRule type="cellIs" dxfId="75" priority="123" operator="between">
      <formula>0%</formula>
      <formula>69.99%</formula>
    </cfRule>
  </conditionalFormatting>
  <conditionalFormatting sqref="J253:P253 J256:P256 J259:P259 J262:P262 J265:P265">
    <cfRule type="cellIs" dxfId="74" priority="124" operator="between">
      <formula>0.8</formula>
      <formula>8.5</formula>
    </cfRule>
  </conditionalFormatting>
  <conditionalFormatting sqref="J253:P253 J256:P256 J259:P259 J262:P262 J265:P265">
    <cfRule type="cellIs" dxfId="73" priority="125" operator="between">
      <formula>0.7</formula>
      <formula>"79;99%"</formula>
    </cfRule>
  </conditionalFormatting>
  <conditionalFormatting sqref="J253:P253 J256:P256 J259:P259 J262:P262 J265:P265">
    <cfRule type="cellIs" dxfId="72" priority="126" operator="between">
      <formula>0%</formula>
      <formula>69.99%</formula>
    </cfRule>
  </conditionalFormatting>
  <conditionalFormatting sqref="J268:P268">
    <cfRule type="cellIs" dxfId="71" priority="127" operator="between">
      <formula>0.8</formula>
      <formula>8.5</formula>
    </cfRule>
  </conditionalFormatting>
  <conditionalFormatting sqref="J268:P268">
    <cfRule type="cellIs" dxfId="70" priority="128" operator="between">
      <formula>0.7</formula>
      <formula>"79;99%"</formula>
    </cfRule>
  </conditionalFormatting>
  <conditionalFormatting sqref="J268:P268">
    <cfRule type="cellIs" dxfId="69" priority="129" operator="between">
      <formula>0%</formula>
      <formula>69.99%</formula>
    </cfRule>
  </conditionalFormatting>
  <conditionalFormatting sqref="P300">
    <cfRule type="cellIs" dxfId="68" priority="130" operator="between">
      <formula>0.8</formula>
      <formula>8.5</formula>
    </cfRule>
  </conditionalFormatting>
  <conditionalFormatting sqref="P300">
    <cfRule type="cellIs" dxfId="67" priority="131" operator="between">
      <formula>0.7</formula>
      <formula>"79;99%"</formula>
    </cfRule>
  </conditionalFormatting>
  <conditionalFormatting sqref="P300">
    <cfRule type="cellIs" dxfId="66" priority="132" operator="between">
      <formula>0%</formula>
      <formula>69.99%</formula>
    </cfRule>
  </conditionalFormatting>
  <conditionalFormatting sqref="P288">
    <cfRule type="cellIs" dxfId="65" priority="133" operator="between">
      <formula>0.8</formula>
      <formula>8.5</formula>
    </cfRule>
  </conditionalFormatting>
  <conditionalFormatting sqref="P288">
    <cfRule type="cellIs" dxfId="64" priority="134" operator="between">
      <formula>0.7</formula>
      <formula>"79;99%"</formula>
    </cfRule>
  </conditionalFormatting>
  <conditionalFormatting sqref="P288">
    <cfRule type="cellIs" dxfId="63" priority="135" operator="between">
      <formula>0%</formula>
      <formula>69.99%</formula>
    </cfRule>
  </conditionalFormatting>
  <conditionalFormatting sqref="J291:O291">
    <cfRule type="cellIs" dxfId="62" priority="136" operator="between">
      <formula>0.8</formula>
      <formula>8.5</formula>
    </cfRule>
  </conditionalFormatting>
  <conditionalFormatting sqref="J291:O291">
    <cfRule type="cellIs" dxfId="61" priority="137" operator="between">
      <formula>0.7</formula>
      <formula>"79;99%"</formula>
    </cfRule>
  </conditionalFormatting>
  <conditionalFormatting sqref="J291:O291">
    <cfRule type="cellIs" dxfId="60" priority="138" operator="between">
      <formula>0%</formula>
      <formula>69.99%</formula>
    </cfRule>
  </conditionalFormatting>
  <conditionalFormatting sqref="J279:O279">
    <cfRule type="cellIs" dxfId="59" priority="139" operator="between">
      <formula>0.8</formula>
      <formula>8.5</formula>
    </cfRule>
  </conditionalFormatting>
  <conditionalFormatting sqref="J279:O279">
    <cfRule type="cellIs" dxfId="58" priority="140" operator="between">
      <formula>0.7</formula>
      <formula>"79;99%"</formula>
    </cfRule>
  </conditionalFormatting>
  <conditionalFormatting sqref="J279:O279">
    <cfRule type="cellIs" dxfId="57" priority="141" operator="between">
      <formula>0%</formula>
      <formula>69.99%</formula>
    </cfRule>
  </conditionalFormatting>
  <conditionalFormatting sqref="J300:O300">
    <cfRule type="cellIs" dxfId="56" priority="142" operator="between">
      <formula>0.8</formula>
      <formula>8.5</formula>
    </cfRule>
  </conditionalFormatting>
  <conditionalFormatting sqref="J300:O300">
    <cfRule type="cellIs" dxfId="55" priority="143" operator="between">
      <formula>0.7</formula>
      <formula>"79;99%"</formula>
    </cfRule>
  </conditionalFormatting>
  <conditionalFormatting sqref="J300:O300">
    <cfRule type="cellIs" dxfId="54" priority="144" operator="between">
      <formula>0%</formula>
      <formula>69.99%</formula>
    </cfRule>
  </conditionalFormatting>
  <conditionalFormatting sqref="J288:O288">
    <cfRule type="cellIs" dxfId="53" priority="145" operator="between">
      <formula>0.8</formula>
      <formula>8.5</formula>
    </cfRule>
  </conditionalFormatting>
  <conditionalFormatting sqref="J288:O288">
    <cfRule type="cellIs" dxfId="52" priority="146" operator="between">
      <formula>0.7</formula>
      <formula>"79;99%"</formula>
    </cfRule>
  </conditionalFormatting>
  <conditionalFormatting sqref="J288:O288">
    <cfRule type="cellIs" dxfId="51" priority="147" operator="between">
      <formula>0%</formula>
      <formula>69.99%</formula>
    </cfRule>
  </conditionalFormatting>
  <conditionalFormatting sqref="J285:O285">
    <cfRule type="cellIs" dxfId="50" priority="148" operator="between">
      <formula>0.8</formula>
      <formula>8.5</formula>
    </cfRule>
  </conditionalFormatting>
  <conditionalFormatting sqref="J285:O285">
    <cfRule type="cellIs" dxfId="49" priority="149" operator="between">
      <formula>0.7</formula>
      <formula>"79;99%"</formula>
    </cfRule>
  </conditionalFormatting>
  <conditionalFormatting sqref="J285:O285">
    <cfRule type="cellIs" dxfId="48" priority="150" operator="between">
      <formula>0%</formula>
      <formula>69.99%</formula>
    </cfRule>
  </conditionalFormatting>
  <conditionalFormatting sqref="P291">
    <cfRule type="cellIs" dxfId="47" priority="151" operator="between">
      <formula>0.8</formula>
      <formula>8.5</formula>
    </cfRule>
  </conditionalFormatting>
  <conditionalFormatting sqref="P291">
    <cfRule type="cellIs" dxfId="46" priority="152" operator="between">
      <formula>0.7</formula>
      <formula>"79;99%"</formula>
    </cfRule>
  </conditionalFormatting>
  <conditionalFormatting sqref="P291">
    <cfRule type="cellIs" dxfId="45" priority="153" operator="between">
      <formula>0%</formula>
      <formula>69.99%</formula>
    </cfRule>
  </conditionalFormatting>
  <conditionalFormatting sqref="J294:O294">
    <cfRule type="cellIs" dxfId="44" priority="154" operator="between">
      <formula>0.8</formula>
      <formula>8.5</formula>
    </cfRule>
  </conditionalFormatting>
  <conditionalFormatting sqref="J294:O294">
    <cfRule type="cellIs" dxfId="43" priority="155" operator="between">
      <formula>0.7</formula>
      <formula>"79;99%"</formula>
    </cfRule>
  </conditionalFormatting>
  <conditionalFormatting sqref="J294:O294">
    <cfRule type="cellIs" dxfId="42" priority="156" operator="between">
      <formula>0%</formula>
      <formula>69.99%</formula>
    </cfRule>
  </conditionalFormatting>
  <conditionalFormatting sqref="P279">
    <cfRule type="cellIs" dxfId="41" priority="157" operator="between">
      <formula>0.8</formula>
      <formula>8.5</formula>
    </cfRule>
  </conditionalFormatting>
  <conditionalFormatting sqref="P279">
    <cfRule type="cellIs" dxfId="40" priority="158" operator="between">
      <formula>0.7</formula>
      <formula>"79;99%"</formula>
    </cfRule>
  </conditionalFormatting>
  <conditionalFormatting sqref="P279">
    <cfRule type="cellIs" dxfId="39" priority="159" operator="between">
      <formula>0%</formula>
      <formula>69.99%</formula>
    </cfRule>
  </conditionalFormatting>
  <conditionalFormatting sqref="P294">
    <cfRule type="cellIs" dxfId="38" priority="160" operator="between">
      <formula>0.8</formula>
      <formula>8.5</formula>
    </cfRule>
  </conditionalFormatting>
  <conditionalFormatting sqref="P294">
    <cfRule type="cellIs" dxfId="37" priority="161" operator="between">
      <formula>0.7</formula>
      <formula>"79;99%"</formula>
    </cfRule>
  </conditionalFormatting>
  <conditionalFormatting sqref="P294">
    <cfRule type="cellIs" dxfId="36" priority="162" operator="between">
      <formula>0%</formula>
      <formula>69.99%</formula>
    </cfRule>
  </conditionalFormatting>
  <conditionalFormatting sqref="J297:O297">
    <cfRule type="cellIs" dxfId="35" priority="163" operator="between">
      <formula>0.8</formula>
      <formula>8.5</formula>
    </cfRule>
  </conditionalFormatting>
  <conditionalFormatting sqref="J297:O297">
    <cfRule type="cellIs" dxfId="34" priority="164" operator="between">
      <formula>0.7</formula>
      <formula>"79;99%"</formula>
    </cfRule>
  </conditionalFormatting>
  <conditionalFormatting sqref="J297:O297">
    <cfRule type="cellIs" dxfId="33" priority="165" operator="between">
      <formula>0%</formula>
      <formula>69.99%</formula>
    </cfRule>
  </conditionalFormatting>
  <conditionalFormatting sqref="J282:O282">
    <cfRule type="cellIs" dxfId="32" priority="166" operator="between">
      <formula>0.8</formula>
      <formula>8.5</formula>
    </cfRule>
  </conditionalFormatting>
  <conditionalFormatting sqref="J282:O282">
    <cfRule type="cellIs" dxfId="31" priority="167" operator="between">
      <formula>0.7</formula>
      <formula>"79;99%"</formula>
    </cfRule>
  </conditionalFormatting>
  <conditionalFormatting sqref="J282:O282">
    <cfRule type="cellIs" dxfId="30" priority="168" operator="between">
      <formula>0%</formula>
      <formula>69.99%</formula>
    </cfRule>
  </conditionalFormatting>
  <conditionalFormatting sqref="P282">
    <cfRule type="cellIs" dxfId="29" priority="169" operator="between">
      <formula>0.8</formula>
      <formula>8.5</formula>
    </cfRule>
  </conditionalFormatting>
  <conditionalFormatting sqref="P282">
    <cfRule type="cellIs" dxfId="28" priority="170" operator="between">
      <formula>0.7</formula>
      <formula>"79;99%"</formula>
    </cfRule>
  </conditionalFormatting>
  <conditionalFormatting sqref="P282">
    <cfRule type="cellIs" dxfId="27" priority="171" operator="between">
      <formula>0%</formula>
      <formula>69.99%</formula>
    </cfRule>
  </conditionalFormatting>
  <conditionalFormatting sqref="P285">
    <cfRule type="cellIs" dxfId="26" priority="172" operator="between">
      <formula>0.8</formula>
      <formula>8.5</formula>
    </cfRule>
  </conditionalFormatting>
  <conditionalFormatting sqref="P285">
    <cfRule type="cellIs" dxfId="25" priority="173" operator="between">
      <formula>0.7</formula>
      <formula>"79;99%"</formula>
    </cfRule>
  </conditionalFormatting>
  <conditionalFormatting sqref="P285">
    <cfRule type="cellIs" dxfId="24" priority="174" operator="between">
      <formula>0%</formula>
      <formula>69.99%</formula>
    </cfRule>
  </conditionalFormatting>
  <conditionalFormatting sqref="J316:P316">
    <cfRule type="cellIs" dxfId="23" priority="175" operator="between">
      <formula>0.8</formula>
      <formula>8.5</formula>
    </cfRule>
  </conditionalFormatting>
  <conditionalFormatting sqref="J316:P316">
    <cfRule type="cellIs" dxfId="22" priority="176" operator="between">
      <formula>0.7</formula>
      <formula>"79;99%"</formula>
    </cfRule>
  </conditionalFormatting>
  <conditionalFormatting sqref="J316:P316">
    <cfRule type="cellIs" dxfId="21" priority="177" operator="between">
      <formula>0%</formula>
      <formula>69.99%</formula>
    </cfRule>
  </conditionalFormatting>
  <conditionalFormatting sqref="J313:P313">
    <cfRule type="cellIs" dxfId="20" priority="178" operator="between">
      <formula>0.8</formula>
      <formula>8.5</formula>
    </cfRule>
  </conditionalFormatting>
  <conditionalFormatting sqref="J313:P313">
    <cfRule type="cellIs" dxfId="19" priority="179" operator="between">
      <formula>0.7</formula>
      <formula>"79;99%"</formula>
    </cfRule>
  </conditionalFormatting>
  <conditionalFormatting sqref="J313:P313">
    <cfRule type="cellIs" dxfId="18" priority="180" operator="between">
      <formula>0%</formula>
      <formula>69.99%</formula>
    </cfRule>
  </conditionalFormatting>
  <conditionalFormatting sqref="P297">
    <cfRule type="cellIs" dxfId="17" priority="181" operator="between">
      <formula>0.8</formula>
      <formula>8.5</formula>
    </cfRule>
  </conditionalFormatting>
  <conditionalFormatting sqref="P297">
    <cfRule type="cellIs" dxfId="16" priority="182" operator="between">
      <formula>0.7</formula>
      <formula>"79;99%"</formula>
    </cfRule>
  </conditionalFormatting>
  <conditionalFormatting sqref="P297">
    <cfRule type="cellIs" dxfId="15" priority="183" operator="between">
      <formula>0%</formula>
      <formula>69.99%</formula>
    </cfRule>
  </conditionalFormatting>
  <conditionalFormatting sqref="J310:P310">
    <cfRule type="cellIs" dxfId="14" priority="184" operator="between">
      <formula>0.8</formula>
      <formula>8.5</formula>
    </cfRule>
  </conditionalFormatting>
  <conditionalFormatting sqref="J310:P310">
    <cfRule type="cellIs" dxfId="13" priority="185" operator="between">
      <formula>0.7</formula>
      <formula>"79;99%"</formula>
    </cfRule>
  </conditionalFormatting>
  <conditionalFormatting sqref="J310:P310">
    <cfRule type="cellIs" dxfId="12" priority="186" operator="between">
      <formula>0%</formula>
      <formula>69.99%</formula>
    </cfRule>
  </conditionalFormatting>
  <conditionalFormatting sqref="J323:P323 J344:P344">
    <cfRule type="cellIs" dxfId="11" priority="187" operator="between">
      <formula>0.8</formula>
      <formula>8.5</formula>
    </cfRule>
  </conditionalFormatting>
  <conditionalFormatting sqref="J323:P323 J344:P344">
    <cfRule type="cellIs" dxfId="10" priority="188" operator="between">
      <formula>0.7</formula>
      <formula>"79;99%"</formula>
    </cfRule>
  </conditionalFormatting>
  <conditionalFormatting sqref="J323:P323 J344:P344">
    <cfRule type="cellIs" dxfId="9" priority="189" operator="between">
      <formula>0%</formula>
      <formula>69.99%</formula>
    </cfRule>
  </conditionalFormatting>
  <conditionalFormatting sqref="J320:P320 J335:P335 J338:P338 J341:P341">
    <cfRule type="cellIs" dxfId="8" priority="190" operator="between">
      <formula>0.8</formula>
      <formula>8.5</formula>
    </cfRule>
  </conditionalFormatting>
  <conditionalFormatting sqref="J320:P320 J335:P335 J338:P338 J341:P341">
    <cfRule type="cellIs" dxfId="7" priority="191" operator="between">
      <formula>0.7</formula>
      <formula>"79;99%"</formula>
    </cfRule>
  </conditionalFormatting>
  <conditionalFormatting sqref="J320:P320 J335:P335 J338:P338 J341:P341">
    <cfRule type="cellIs" dxfId="6" priority="192" operator="between">
      <formula>0%</formula>
      <formula>69.99%</formula>
    </cfRule>
  </conditionalFormatting>
  <conditionalFormatting sqref="J331:P331">
    <cfRule type="cellIs" dxfId="5" priority="193" operator="between">
      <formula>0.8</formula>
      <formula>8.5</formula>
    </cfRule>
  </conditionalFormatting>
  <conditionalFormatting sqref="J331:P331">
    <cfRule type="cellIs" dxfId="4" priority="194" operator="between">
      <formula>0.7</formula>
      <formula>"79;99%"</formula>
    </cfRule>
  </conditionalFormatting>
  <conditionalFormatting sqref="J331:P331">
    <cfRule type="cellIs" dxfId="3" priority="195" operator="between">
      <formula>0%</formula>
      <formula>69.99%</formula>
    </cfRule>
  </conditionalFormatting>
  <conditionalFormatting sqref="J327:P327">
    <cfRule type="cellIs" dxfId="2" priority="196" operator="between">
      <formula>0.8</formula>
      <formula>8.5</formula>
    </cfRule>
  </conditionalFormatting>
  <conditionalFormatting sqref="J327:P327">
    <cfRule type="cellIs" dxfId="1" priority="197" operator="between">
      <formula>0.7</formula>
      <formula>"79;99%"</formula>
    </cfRule>
  </conditionalFormatting>
  <conditionalFormatting sqref="J327:P327">
    <cfRule type="cellIs" dxfId="0" priority="198" operator="between">
      <formula>0%</formula>
      <formula>69.99%</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W1000"/>
  <sheetViews>
    <sheetView workbookViewId="0">
      <selection sqref="A1:S1"/>
    </sheetView>
  </sheetViews>
  <sheetFormatPr baseColWidth="10" defaultColWidth="14.42578125" defaultRowHeight="15" customHeight="1"/>
  <cols>
    <col min="1" max="1" width="21.85546875" customWidth="1"/>
    <col min="2" max="2" width="15.85546875" customWidth="1"/>
    <col min="3" max="3" width="22.7109375" customWidth="1"/>
    <col min="4" max="4" width="12.5703125" customWidth="1"/>
    <col min="5" max="5" width="10.7109375" customWidth="1"/>
    <col min="6" max="6" width="25.28515625" customWidth="1"/>
    <col min="7" max="7" width="12.28515625" customWidth="1"/>
    <col min="8" max="8" width="7.140625" customWidth="1"/>
    <col min="9" max="22" width="10.7109375" customWidth="1"/>
    <col min="23" max="23" width="14.28515625" customWidth="1"/>
    <col min="24" max="24" width="2" customWidth="1"/>
    <col min="25" max="31" width="12.5703125" customWidth="1"/>
    <col min="32" max="32" width="23.42578125" customWidth="1"/>
    <col min="33" max="49" width="12.5703125" customWidth="1"/>
  </cols>
  <sheetData>
    <row r="1" spans="1:49" ht="21.75" customHeight="1">
      <c r="A1" s="1098"/>
      <c r="B1" s="1014"/>
      <c r="C1" s="1085" t="s">
        <v>146</v>
      </c>
      <c r="D1" s="1013"/>
      <c r="E1" s="1013"/>
      <c r="F1" s="1013"/>
      <c r="G1" s="1013"/>
      <c r="H1" s="1013"/>
      <c r="I1" s="1013"/>
      <c r="J1" s="1013"/>
      <c r="K1" s="1013"/>
      <c r="L1" s="1013"/>
      <c r="M1" s="1013"/>
      <c r="N1" s="1013"/>
      <c r="O1" s="1013"/>
      <c r="P1" s="1013"/>
      <c r="Q1" s="1013"/>
      <c r="R1" s="1013"/>
      <c r="S1" s="1013"/>
      <c r="T1" s="1014"/>
      <c r="U1" s="1086" t="s">
        <v>147</v>
      </c>
      <c r="V1" s="1010"/>
      <c r="W1" s="1011"/>
      <c r="X1" s="74"/>
      <c r="Y1" s="1087" t="s">
        <v>148</v>
      </c>
      <c r="Z1" s="1013"/>
      <c r="AA1" s="1013"/>
      <c r="AB1" s="1013"/>
      <c r="AC1" s="1013"/>
      <c r="AD1" s="1013"/>
      <c r="AE1" s="1013"/>
      <c r="AF1" s="1013"/>
      <c r="AG1" s="1013"/>
      <c r="AH1" s="1014"/>
      <c r="AI1" s="1086" t="s">
        <v>147</v>
      </c>
      <c r="AJ1" s="1011"/>
      <c r="AK1" s="107"/>
      <c r="AL1" s="107"/>
      <c r="AM1" s="107"/>
      <c r="AN1" s="107"/>
      <c r="AO1" s="107"/>
      <c r="AP1" s="107"/>
      <c r="AQ1" s="107"/>
      <c r="AR1" s="107"/>
      <c r="AS1" s="107"/>
      <c r="AT1" s="107"/>
      <c r="AU1" s="107"/>
      <c r="AV1" s="107"/>
      <c r="AW1" s="107"/>
    </row>
    <row r="2" spans="1:49" ht="21.75" customHeight="1">
      <c r="A2" s="1019"/>
      <c r="B2" s="1021"/>
      <c r="C2" s="1019"/>
      <c r="D2" s="1020"/>
      <c r="E2" s="1020"/>
      <c r="F2" s="1020"/>
      <c r="G2" s="1020"/>
      <c r="H2" s="1020"/>
      <c r="I2" s="1020"/>
      <c r="J2" s="1020"/>
      <c r="K2" s="1020"/>
      <c r="L2" s="1020"/>
      <c r="M2" s="1020"/>
      <c r="N2" s="1020"/>
      <c r="O2" s="1020"/>
      <c r="P2" s="1020"/>
      <c r="Q2" s="1020"/>
      <c r="R2" s="1020"/>
      <c r="S2" s="1020"/>
      <c r="T2" s="1021"/>
      <c r="U2" s="1088" t="s">
        <v>149</v>
      </c>
      <c r="V2" s="1010"/>
      <c r="W2" s="1011"/>
      <c r="X2" s="74"/>
      <c r="Y2" s="1019"/>
      <c r="Z2" s="1020"/>
      <c r="AA2" s="1020"/>
      <c r="AB2" s="1020"/>
      <c r="AC2" s="1020"/>
      <c r="AD2" s="1020"/>
      <c r="AE2" s="1020"/>
      <c r="AF2" s="1020"/>
      <c r="AG2" s="1020"/>
      <c r="AH2" s="1021"/>
      <c r="AI2" s="1089" t="s">
        <v>149</v>
      </c>
      <c r="AJ2" s="1011"/>
      <c r="AK2" s="108"/>
      <c r="AL2" s="108"/>
      <c r="AM2" s="108"/>
      <c r="AN2" s="108"/>
      <c r="AO2" s="108"/>
      <c r="AP2" s="108"/>
      <c r="AQ2" s="108"/>
      <c r="AR2" s="108"/>
      <c r="AS2" s="108"/>
      <c r="AT2" s="108"/>
      <c r="AU2" s="108"/>
      <c r="AV2" s="108"/>
      <c r="AW2" s="108"/>
    </row>
    <row r="3" spans="1:49" ht="21.75" customHeight="1">
      <c r="A3" s="1019"/>
      <c r="B3" s="1021"/>
      <c r="C3" s="1083" t="s">
        <v>150</v>
      </c>
      <c r="D3" s="1016"/>
      <c r="E3" s="1016"/>
      <c r="F3" s="1016"/>
      <c r="G3" s="1016"/>
      <c r="H3" s="1016"/>
      <c r="I3" s="1016"/>
      <c r="J3" s="1016"/>
      <c r="K3" s="1016"/>
      <c r="L3" s="1016"/>
      <c r="M3" s="1016"/>
      <c r="N3" s="1016"/>
      <c r="O3" s="1016"/>
      <c r="P3" s="1016"/>
      <c r="Q3" s="1016"/>
      <c r="R3" s="1016"/>
      <c r="S3" s="1016"/>
      <c r="T3" s="1017"/>
      <c r="U3" s="1084"/>
      <c r="V3" s="1010"/>
      <c r="W3" s="1011"/>
      <c r="X3" s="74"/>
      <c r="Y3" s="1019"/>
      <c r="Z3" s="1020"/>
      <c r="AA3" s="1020"/>
      <c r="AB3" s="1020"/>
      <c r="AC3" s="1020"/>
      <c r="AD3" s="1020"/>
      <c r="AE3" s="1020"/>
      <c r="AF3" s="1020"/>
      <c r="AG3" s="1020"/>
      <c r="AH3" s="1021"/>
      <c r="AI3" s="1090">
        <f>+U3</f>
        <v>0</v>
      </c>
      <c r="AJ3" s="1014"/>
      <c r="AK3" s="109"/>
      <c r="AL3" s="109"/>
      <c r="AM3" s="109"/>
      <c r="AN3" s="109"/>
      <c r="AO3" s="109"/>
      <c r="AP3" s="109"/>
      <c r="AQ3" s="109"/>
      <c r="AR3" s="109"/>
      <c r="AS3" s="109"/>
      <c r="AT3" s="109"/>
      <c r="AU3" s="109"/>
      <c r="AV3" s="109"/>
      <c r="AW3" s="109"/>
    </row>
    <row r="4" spans="1:49" ht="21.75" customHeight="1">
      <c r="A4" s="1019"/>
      <c r="B4" s="1021"/>
      <c r="C4" s="1099" t="s">
        <v>151</v>
      </c>
      <c r="D4" s="1094" t="s">
        <v>98</v>
      </c>
      <c r="E4" s="1013"/>
      <c r="F4" s="1013"/>
      <c r="G4" s="1013"/>
      <c r="H4" s="1013"/>
      <c r="I4" s="1013"/>
      <c r="J4" s="1013"/>
      <c r="K4" s="1013"/>
      <c r="L4" s="1013"/>
      <c r="M4" s="1013"/>
      <c r="N4" s="1013"/>
      <c r="O4" s="1013"/>
      <c r="P4" s="1013"/>
      <c r="Q4" s="1013"/>
      <c r="R4" s="1013"/>
      <c r="S4" s="1013"/>
      <c r="T4" s="1014"/>
      <c r="U4" s="1095" t="s">
        <v>70</v>
      </c>
      <c r="V4" s="1011"/>
      <c r="W4" s="111">
        <v>6.4500000000000002E-2</v>
      </c>
      <c r="X4" s="112"/>
      <c r="Y4" s="1019"/>
      <c r="Z4" s="1020"/>
      <c r="AA4" s="1020"/>
      <c r="AB4" s="1020"/>
      <c r="AC4" s="1020"/>
      <c r="AD4" s="1020"/>
      <c r="AE4" s="1020"/>
      <c r="AF4" s="1020"/>
      <c r="AG4" s="1020"/>
      <c r="AH4" s="1021"/>
      <c r="AI4" s="1019"/>
      <c r="AJ4" s="1021"/>
      <c r="AK4" s="109"/>
      <c r="AL4" s="109"/>
      <c r="AM4" s="109"/>
      <c r="AN4" s="109"/>
      <c r="AO4" s="109"/>
      <c r="AP4" s="109"/>
      <c r="AQ4" s="109"/>
      <c r="AR4" s="109"/>
      <c r="AS4" s="109"/>
      <c r="AT4" s="109"/>
      <c r="AU4" s="109"/>
      <c r="AV4" s="109"/>
      <c r="AW4" s="109"/>
    </row>
    <row r="5" spans="1:49" ht="21.75" customHeight="1">
      <c r="A5" s="1019"/>
      <c r="B5" s="1021"/>
      <c r="C5" s="1018"/>
      <c r="D5" s="1019"/>
      <c r="E5" s="1020"/>
      <c r="F5" s="1020"/>
      <c r="G5" s="1020"/>
      <c r="H5" s="1020"/>
      <c r="I5" s="1020"/>
      <c r="J5" s="1020"/>
      <c r="K5" s="1020"/>
      <c r="L5" s="1020"/>
      <c r="M5" s="1020"/>
      <c r="N5" s="1020"/>
      <c r="O5" s="1020"/>
      <c r="P5" s="1020"/>
      <c r="Q5" s="1020"/>
      <c r="R5" s="1020"/>
      <c r="S5" s="1020"/>
      <c r="T5" s="1021"/>
      <c r="U5" s="1096" t="s">
        <v>152</v>
      </c>
      <c r="V5" s="1011"/>
      <c r="W5" s="57">
        <f>W12+W20+W40+W56+W70+W72+W92+W106+W112+W118+W132+W146</f>
        <v>1.0935837415950014</v>
      </c>
      <c r="X5" s="112"/>
      <c r="Y5" s="1019"/>
      <c r="Z5" s="1020"/>
      <c r="AA5" s="1020"/>
      <c r="AB5" s="1020"/>
      <c r="AC5" s="1020"/>
      <c r="AD5" s="1020"/>
      <c r="AE5" s="1020"/>
      <c r="AF5" s="1020"/>
      <c r="AG5" s="1020"/>
      <c r="AH5" s="1021"/>
      <c r="AI5" s="1019"/>
      <c r="AJ5" s="1021"/>
      <c r="AK5" s="109"/>
      <c r="AL5" s="109"/>
      <c r="AM5" s="109"/>
      <c r="AN5" s="109"/>
      <c r="AO5" s="109"/>
      <c r="AP5" s="109"/>
      <c r="AQ5" s="109"/>
      <c r="AR5" s="109"/>
      <c r="AS5" s="109"/>
      <c r="AT5" s="109"/>
      <c r="AU5" s="109"/>
      <c r="AV5" s="109"/>
      <c r="AW5" s="109"/>
    </row>
    <row r="6" spans="1:49" ht="21.75" customHeight="1">
      <c r="A6" s="1015"/>
      <c r="B6" s="1017"/>
      <c r="C6" s="1008"/>
      <c r="D6" s="1015"/>
      <c r="E6" s="1016"/>
      <c r="F6" s="1016"/>
      <c r="G6" s="1016"/>
      <c r="H6" s="1016"/>
      <c r="I6" s="1016"/>
      <c r="J6" s="1016"/>
      <c r="K6" s="1016"/>
      <c r="L6" s="1016"/>
      <c r="M6" s="1016"/>
      <c r="N6" s="1016"/>
      <c r="O6" s="1016"/>
      <c r="P6" s="1016"/>
      <c r="Q6" s="1016"/>
      <c r="R6" s="1016"/>
      <c r="S6" s="1016"/>
      <c r="T6" s="1017"/>
      <c r="U6" s="1095" t="s">
        <v>153</v>
      </c>
      <c r="V6" s="1011"/>
      <c r="W6" s="43">
        <f>+W5*W4</f>
        <v>7.0536151332877592E-2</v>
      </c>
      <c r="X6" s="112"/>
      <c r="Y6" s="1015"/>
      <c r="Z6" s="1016"/>
      <c r="AA6" s="1016"/>
      <c r="AB6" s="1016"/>
      <c r="AC6" s="1016"/>
      <c r="AD6" s="1016"/>
      <c r="AE6" s="1016"/>
      <c r="AF6" s="1016"/>
      <c r="AG6" s="1016"/>
      <c r="AH6" s="1017"/>
      <c r="AI6" s="1015"/>
      <c r="AJ6" s="1017"/>
      <c r="AK6" s="109"/>
      <c r="AL6" s="109"/>
      <c r="AM6" s="109"/>
      <c r="AN6" s="109"/>
      <c r="AO6" s="109"/>
      <c r="AP6" s="109"/>
      <c r="AQ6" s="109"/>
      <c r="AR6" s="109"/>
      <c r="AS6" s="109"/>
      <c r="AT6" s="109"/>
      <c r="AU6" s="109"/>
      <c r="AV6" s="109"/>
      <c r="AW6" s="109"/>
    </row>
    <row r="7" spans="1:49" ht="18.75">
      <c r="A7" s="1092" t="s">
        <v>154</v>
      </c>
      <c r="B7" s="1010"/>
      <c r="C7" s="1010"/>
      <c r="D7" s="1010"/>
      <c r="E7" s="1010"/>
      <c r="F7" s="1010"/>
      <c r="G7" s="1010"/>
      <c r="H7" s="1010"/>
      <c r="I7" s="1010"/>
      <c r="J7" s="1010"/>
      <c r="K7" s="1010"/>
      <c r="L7" s="1010"/>
      <c r="M7" s="1011"/>
      <c r="N7" s="1092" t="s">
        <v>155</v>
      </c>
      <c r="O7" s="1010"/>
      <c r="P7" s="1010"/>
      <c r="Q7" s="1010"/>
      <c r="R7" s="1010"/>
      <c r="S7" s="1010"/>
      <c r="T7" s="1010"/>
      <c r="U7" s="1010"/>
      <c r="V7" s="1010"/>
      <c r="W7" s="1011"/>
      <c r="X7" s="113"/>
      <c r="Y7" s="1100" t="s">
        <v>1</v>
      </c>
      <c r="Z7" s="1010"/>
      <c r="AA7" s="1010"/>
      <c r="AB7" s="1010"/>
      <c r="AC7" s="1010"/>
      <c r="AD7" s="1010"/>
      <c r="AE7" s="1010"/>
      <c r="AF7" s="1010"/>
      <c r="AG7" s="1010"/>
      <c r="AH7" s="1010"/>
      <c r="AI7" s="1010"/>
      <c r="AJ7" s="1011"/>
      <c r="AK7" s="114"/>
      <c r="AL7" s="114"/>
      <c r="AM7" s="114"/>
      <c r="AN7" s="114"/>
      <c r="AO7" s="114"/>
      <c r="AP7" s="114"/>
      <c r="AQ7" s="114"/>
      <c r="AR7" s="114"/>
      <c r="AS7" s="114"/>
      <c r="AT7" s="114"/>
      <c r="AU7" s="114"/>
      <c r="AV7" s="114"/>
      <c r="AW7" s="114"/>
    </row>
    <row r="8" spans="1:49" ht="18.75">
      <c r="A8" s="1091" t="s">
        <v>156</v>
      </c>
      <c r="B8" s="1010"/>
      <c r="C8" s="1010"/>
      <c r="D8" s="1010"/>
      <c r="E8" s="1010"/>
      <c r="F8" s="1010"/>
      <c r="G8" s="1010"/>
      <c r="H8" s="1010"/>
      <c r="I8" s="1010"/>
      <c r="J8" s="1010"/>
      <c r="K8" s="1010"/>
      <c r="L8" s="1010"/>
      <c r="M8" s="1011"/>
      <c r="N8" s="1091" t="s">
        <v>157</v>
      </c>
      <c r="O8" s="1010"/>
      <c r="P8" s="1010"/>
      <c r="Q8" s="1010"/>
      <c r="R8" s="1010"/>
      <c r="S8" s="1010"/>
      <c r="T8" s="1010"/>
      <c r="U8" s="1010"/>
      <c r="V8" s="1010"/>
      <c r="W8" s="1011"/>
      <c r="X8" s="115"/>
      <c r="Y8" s="1101" t="str">
        <f>+D4</f>
        <v>GESTIÓN CATASTRAL</v>
      </c>
      <c r="Z8" s="1020"/>
      <c r="AA8" s="1020"/>
      <c r="AB8" s="1020"/>
      <c r="AC8" s="1020"/>
      <c r="AD8" s="1020"/>
      <c r="AE8" s="1020"/>
      <c r="AF8" s="1020"/>
      <c r="AG8" s="1020"/>
      <c r="AH8" s="1020"/>
      <c r="AI8" s="1020"/>
      <c r="AJ8" s="1021"/>
      <c r="AK8" s="107"/>
      <c r="AL8" s="107"/>
      <c r="AM8" s="107"/>
      <c r="AN8" s="107"/>
      <c r="AO8" s="107"/>
      <c r="AP8" s="107"/>
      <c r="AQ8" s="107"/>
      <c r="AR8" s="107"/>
      <c r="AS8" s="107"/>
      <c r="AT8" s="107"/>
      <c r="AU8" s="107"/>
      <c r="AV8" s="107"/>
      <c r="AW8" s="107"/>
    </row>
    <row r="9" spans="1:49" ht="18.75">
      <c r="A9" s="1092" t="s">
        <v>71</v>
      </c>
      <c r="B9" s="1010"/>
      <c r="C9" s="1010"/>
      <c r="D9" s="1010"/>
      <c r="E9" s="1010"/>
      <c r="F9" s="1010"/>
      <c r="G9" s="1010"/>
      <c r="H9" s="1010"/>
      <c r="I9" s="1010"/>
      <c r="J9" s="1010"/>
      <c r="K9" s="1010"/>
      <c r="L9" s="1010"/>
      <c r="M9" s="1011"/>
      <c r="N9" s="1092" t="s">
        <v>158</v>
      </c>
      <c r="O9" s="1010"/>
      <c r="P9" s="1010"/>
      <c r="Q9" s="1010"/>
      <c r="R9" s="1010"/>
      <c r="S9" s="1010"/>
      <c r="T9" s="1010"/>
      <c r="U9" s="1010"/>
      <c r="V9" s="1010"/>
      <c r="W9" s="1011"/>
      <c r="X9" s="113"/>
      <c r="Y9" s="1019"/>
      <c r="Z9" s="1020"/>
      <c r="AA9" s="1020"/>
      <c r="AB9" s="1020"/>
      <c r="AC9" s="1020"/>
      <c r="AD9" s="1020"/>
      <c r="AE9" s="1020"/>
      <c r="AF9" s="1020"/>
      <c r="AG9" s="1020"/>
      <c r="AH9" s="1020"/>
      <c r="AI9" s="1020"/>
      <c r="AJ9" s="1021"/>
      <c r="AK9" s="107"/>
      <c r="AL9" s="107"/>
      <c r="AM9" s="107"/>
      <c r="AN9" s="107"/>
      <c r="AO9" s="107"/>
      <c r="AP9" s="107"/>
      <c r="AQ9" s="107"/>
      <c r="AR9" s="107"/>
      <c r="AS9" s="107"/>
      <c r="AT9" s="107"/>
      <c r="AU9" s="107"/>
      <c r="AV9" s="107"/>
      <c r="AW9" s="107"/>
    </row>
    <row r="10" spans="1:49" ht="18.75">
      <c r="A10" s="1093" t="s">
        <v>159</v>
      </c>
      <c r="B10" s="1010"/>
      <c r="C10" s="1010"/>
      <c r="D10" s="1010"/>
      <c r="E10" s="1010"/>
      <c r="F10" s="1010"/>
      <c r="G10" s="1010"/>
      <c r="H10" s="1010"/>
      <c r="I10" s="1010"/>
      <c r="J10" s="1010"/>
      <c r="K10" s="1010"/>
      <c r="L10" s="1010"/>
      <c r="M10" s="1011"/>
      <c r="N10" s="1091" t="s">
        <v>160</v>
      </c>
      <c r="O10" s="1010"/>
      <c r="P10" s="1010"/>
      <c r="Q10" s="1010"/>
      <c r="R10" s="1010"/>
      <c r="S10" s="1010"/>
      <c r="T10" s="1010"/>
      <c r="U10" s="1010"/>
      <c r="V10" s="1010"/>
      <c r="W10" s="1011"/>
      <c r="X10" s="115"/>
      <c r="Y10" s="1015"/>
      <c r="Z10" s="1016"/>
      <c r="AA10" s="1016"/>
      <c r="AB10" s="1016"/>
      <c r="AC10" s="1016"/>
      <c r="AD10" s="1016"/>
      <c r="AE10" s="1016"/>
      <c r="AF10" s="1016"/>
      <c r="AG10" s="1016"/>
      <c r="AH10" s="1016"/>
      <c r="AI10" s="1016"/>
      <c r="AJ10" s="1017"/>
      <c r="AK10" s="107"/>
      <c r="AL10" s="107"/>
      <c r="AM10" s="107"/>
      <c r="AN10" s="107"/>
      <c r="AO10" s="107"/>
      <c r="AP10" s="107"/>
      <c r="AQ10" s="107"/>
      <c r="AR10" s="107"/>
      <c r="AS10" s="107"/>
      <c r="AT10" s="107"/>
      <c r="AU10" s="107"/>
      <c r="AV10" s="107"/>
      <c r="AW10" s="107"/>
    </row>
    <row r="11" spans="1:49" ht="40.5" customHeight="1">
      <c r="A11" s="35" t="s">
        <v>2</v>
      </c>
      <c r="B11" s="40" t="s">
        <v>161</v>
      </c>
      <c r="C11" s="40" t="s">
        <v>7</v>
      </c>
      <c r="D11" s="35" t="s">
        <v>3</v>
      </c>
      <c r="E11" s="35" t="s">
        <v>4</v>
      </c>
      <c r="F11" s="35" t="s">
        <v>5</v>
      </c>
      <c r="G11" s="37" t="s">
        <v>6</v>
      </c>
      <c r="H11" s="35" t="s">
        <v>53</v>
      </c>
      <c r="I11" s="35" t="s">
        <v>54</v>
      </c>
      <c r="J11" s="35" t="s">
        <v>55</v>
      </c>
      <c r="K11" s="35" t="s">
        <v>56</v>
      </c>
      <c r="L11" s="35" t="s">
        <v>57</v>
      </c>
      <c r="M11" s="35" t="s">
        <v>58</v>
      </c>
      <c r="N11" s="35" t="s">
        <v>59</v>
      </c>
      <c r="O11" s="35" t="s">
        <v>60</v>
      </c>
      <c r="P11" s="35" t="s">
        <v>61</v>
      </c>
      <c r="Q11" s="35" t="s">
        <v>62</v>
      </c>
      <c r="R11" s="35" t="s">
        <v>63</v>
      </c>
      <c r="S11" s="35" t="s">
        <v>64</v>
      </c>
      <c r="T11" s="35" t="s">
        <v>65</v>
      </c>
      <c r="U11" s="35" t="s">
        <v>66</v>
      </c>
      <c r="V11" s="38" t="s">
        <v>52</v>
      </c>
      <c r="W11" s="40" t="s">
        <v>162</v>
      </c>
      <c r="X11" s="116"/>
      <c r="Y11" s="117" t="s">
        <v>163</v>
      </c>
      <c r="Z11" s="117" t="s">
        <v>164</v>
      </c>
      <c r="AA11" s="117" t="s">
        <v>165</v>
      </c>
      <c r="AB11" s="117" t="s">
        <v>166</v>
      </c>
      <c r="AC11" s="117" t="s">
        <v>167</v>
      </c>
      <c r="AD11" s="117" t="s">
        <v>168</v>
      </c>
      <c r="AE11" s="117" t="s">
        <v>169</v>
      </c>
      <c r="AF11" s="117" t="s">
        <v>170</v>
      </c>
      <c r="AG11" s="117" t="s">
        <v>171</v>
      </c>
      <c r="AH11" s="117" t="s">
        <v>172</v>
      </c>
      <c r="AI11" s="117" t="s">
        <v>173</v>
      </c>
      <c r="AJ11" s="117" t="s">
        <v>174</v>
      </c>
      <c r="AK11" s="118"/>
      <c r="AL11" s="118"/>
      <c r="AM11" s="118"/>
      <c r="AN11" s="118"/>
      <c r="AO11" s="118"/>
      <c r="AP11" s="118"/>
      <c r="AQ11" s="118"/>
      <c r="AR11" s="118"/>
      <c r="AS11" s="118"/>
      <c r="AT11" s="118"/>
      <c r="AU11" s="118"/>
      <c r="AV11" s="118"/>
      <c r="AW11" s="118"/>
    </row>
    <row r="12" spans="1:49" ht="30.75" customHeight="1">
      <c r="A12" s="1046" t="s">
        <v>175</v>
      </c>
      <c r="B12" s="1051" t="s">
        <v>176</v>
      </c>
      <c r="C12" s="1051" t="s">
        <v>177</v>
      </c>
      <c r="D12" s="1046" t="s">
        <v>11</v>
      </c>
      <c r="E12" s="1046">
        <v>7021</v>
      </c>
      <c r="F12" s="1046" t="s">
        <v>178</v>
      </c>
      <c r="G12" s="1046" t="s">
        <v>179</v>
      </c>
      <c r="H12" s="42" t="s">
        <v>68</v>
      </c>
      <c r="I12" s="119">
        <v>44</v>
      </c>
      <c r="J12" s="119">
        <v>112</v>
      </c>
      <c r="K12" s="119">
        <v>27</v>
      </c>
      <c r="L12" s="119">
        <v>116</v>
      </c>
      <c r="M12" s="119">
        <v>151</v>
      </c>
      <c r="N12" s="119">
        <v>160</v>
      </c>
      <c r="O12" s="119">
        <v>202</v>
      </c>
      <c r="P12" s="119">
        <v>239</v>
      </c>
      <c r="Q12" s="119">
        <v>246</v>
      </c>
      <c r="R12" s="119">
        <v>2285</v>
      </c>
      <c r="S12" s="119">
        <v>3207</v>
      </c>
      <c r="T12" s="119">
        <v>232</v>
      </c>
      <c r="U12" s="60">
        <f t="shared" ref="U12:U13" si="0">SUM(I12:T12)</f>
        <v>7021</v>
      </c>
      <c r="V12" s="1051">
        <v>0.1</v>
      </c>
      <c r="W12" s="1052">
        <f>IF(OR(U13=0,V12=0),0,(U13/U12*V12))</f>
        <v>9.8532972511038319E-2</v>
      </c>
      <c r="Y12" s="1046" t="s">
        <v>180</v>
      </c>
      <c r="Z12" s="1046" t="s">
        <v>181</v>
      </c>
      <c r="AA12" s="1046" t="s">
        <v>182</v>
      </c>
      <c r="AB12" s="1046" t="s">
        <v>183</v>
      </c>
      <c r="AC12" s="1046" t="s">
        <v>184</v>
      </c>
      <c r="AD12" s="1046" t="s">
        <v>185</v>
      </c>
      <c r="AE12" s="1046" t="s">
        <v>186</v>
      </c>
      <c r="AF12" s="1070" t="s">
        <v>187</v>
      </c>
      <c r="AG12" s="1070" t="s">
        <v>188</v>
      </c>
      <c r="AH12" s="1070" t="s">
        <v>189</v>
      </c>
      <c r="AI12" s="1070" t="s">
        <v>190</v>
      </c>
      <c r="AJ12" s="1070" t="s">
        <v>191</v>
      </c>
      <c r="AK12" s="73"/>
      <c r="AL12" s="73"/>
      <c r="AM12" s="73"/>
      <c r="AN12" s="73"/>
      <c r="AO12" s="73"/>
      <c r="AP12" s="73"/>
      <c r="AQ12" s="73"/>
      <c r="AR12" s="73"/>
      <c r="AS12" s="73"/>
      <c r="AT12" s="73"/>
      <c r="AU12" s="73"/>
      <c r="AV12" s="73"/>
      <c r="AW12" s="73"/>
    </row>
    <row r="13" spans="1:49" ht="30.75" customHeight="1">
      <c r="A13" s="1018"/>
      <c r="B13" s="1008"/>
      <c r="C13" s="1008"/>
      <c r="D13" s="1008"/>
      <c r="E13" s="1008"/>
      <c r="F13" s="1008"/>
      <c r="G13" s="1008"/>
      <c r="H13" s="120" t="s">
        <v>69</v>
      </c>
      <c r="I13" s="121">
        <v>41</v>
      </c>
      <c r="J13" s="121">
        <v>20</v>
      </c>
      <c r="K13" s="121">
        <v>8</v>
      </c>
      <c r="L13" s="121">
        <v>41</v>
      </c>
      <c r="M13" s="121">
        <v>46</v>
      </c>
      <c r="N13" s="122">
        <v>105</v>
      </c>
      <c r="O13" s="123">
        <v>95</v>
      </c>
      <c r="P13" s="123">
        <v>474</v>
      </c>
      <c r="Q13" s="123">
        <v>124</v>
      </c>
      <c r="R13" s="123">
        <v>1938</v>
      </c>
      <c r="S13" s="123">
        <v>3361</v>
      </c>
      <c r="T13" s="123">
        <v>665</v>
      </c>
      <c r="U13" s="124">
        <f t="shared" si="0"/>
        <v>6918</v>
      </c>
      <c r="V13" s="1008"/>
      <c r="W13" s="1008"/>
      <c r="X13" s="21"/>
      <c r="Y13" s="1008"/>
      <c r="Z13" s="1008"/>
      <c r="AA13" s="1008"/>
      <c r="AB13" s="1008"/>
      <c r="AC13" s="1008"/>
      <c r="AD13" s="1008"/>
      <c r="AE13" s="1008"/>
      <c r="AF13" s="1008"/>
      <c r="AG13" s="1008"/>
      <c r="AH13" s="1008"/>
      <c r="AI13" s="1008"/>
      <c r="AJ13" s="1008"/>
      <c r="AK13" s="73"/>
      <c r="AL13" s="73"/>
      <c r="AM13" s="73"/>
      <c r="AN13" s="73"/>
      <c r="AO13" s="73"/>
      <c r="AP13" s="73"/>
      <c r="AQ13" s="73"/>
      <c r="AR13" s="73"/>
      <c r="AS13" s="73"/>
      <c r="AT13" s="73"/>
      <c r="AU13" s="73"/>
      <c r="AV13" s="73"/>
      <c r="AW13" s="73"/>
    </row>
    <row r="14" spans="1:49">
      <c r="A14" s="1018"/>
      <c r="B14" s="1097" t="s">
        <v>30</v>
      </c>
      <c r="C14" s="1010"/>
      <c r="D14" s="1010"/>
      <c r="E14" s="1010"/>
      <c r="F14" s="1010"/>
      <c r="G14" s="1010"/>
      <c r="H14" s="1010"/>
      <c r="I14" s="1010"/>
      <c r="J14" s="1010"/>
      <c r="K14" s="1010"/>
      <c r="L14" s="1010"/>
      <c r="M14" s="1010"/>
      <c r="N14" s="1010"/>
      <c r="O14" s="1010"/>
      <c r="P14" s="1010"/>
      <c r="Q14" s="1010"/>
      <c r="R14" s="1010"/>
      <c r="S14" s="1010"/>
      <c r="T14" s="1010"/>
      <c r="U14" s="1010"/>
      <c r="V14" s="1010"/>
      <c r="W14" s="1011"/>
      <c r="X14" s="22"/>
      <c r="Y14" s="125"/>
      <c r="Z14" s="125"/>
      <c r="AA14" s="125"/>
      <c r="AB14" s="125"/>
      <c r="AC14" s="125"/>
      <c r="AD14" s="125"/>
      <c r="AE14" s="125"/>
      <c r="AF14" s="126"/>
      <c r="AG14" s="126"/>
      <c r="AH14" s="126"/>
      <c r="AI14" s="126"/>
      <c r="AJ14" s="127"/>
      <c r="AK14" s="125"/>
      <c r="AL14" s="125"/>
      <c r="AM14" s="125"/>
      <c r="AN14" s="125"/>
      <c r="AO14" s="125"/>
      <c r="AP14" s="125"/>
      <c r="AQ14" s="125"/>
      <c r="AR14" s="125"/>
      <c r="AS14" s="125"/>
      <c r="AT14" s="125"/>
      <c r="AU14" s="125"/>
      <c r="AV14" s="125"/>
      <c r="AW14" s="125"/>
    </row>
    <row r="15" spans="1:49" ht="18" customHeight="1">
      <c r="A15" s="1018"/>
      <c r="B15" s="1051" t="s">
        <v>176</v>
      </c>
      <c r="C15" s="1051" t="s">
        <v>177</v>
      </c>
      <c r="D15" s="1065" t="s">
        <v>192</v>
      </c>
      <c r="E15" s="1013"/>
      <c r="F15" s="1013"/>
      <c r="G15" s="1014"/>
      <c r="H15" s="42" t="s">
        <v>68</v>
      </c>
      <c r="I15" s="59">
        <v>26</v>
      </c>
      <c r="J15" s="59">
        <v>67</v>
      </c>
      <c r="K15" s="59">
        <v>90</v>
      </c>
      <c r="L15" s="59">
        <v>116</v>
      </c>
      <c r="M15" s="59">
        <v>151</v>
      </c>
      <c r="N15" s="59">
        <v>160</v>
      </c>
      <c r="O15" s="59">
        <v>202</v>
      </c>
      <c r="P15" s="59">
        <v>239</v>
      </c>
      <c r="Q15" s="59">
        <v>246</v>
      </c>
      <c r="R15" s="59">
        <v>317</v>
      </c>
      <c r="S15" s="59">
        <v>254</v>
      </c>
      <c r="T15" s="59">
        <v>232</v>
      </c>
      <c r="U15" s="60">
        <f t="shared" ref="U15:U18" si="1">SUM(I15:T15)</f>
        <v>2100</v>
      </c>
      <c r="V15" s="1051">
        <v>0.5</v>
      </c>
      <c r="W15" s="1072">
        <f>IF(OR(U16=0,V15=0),0,(U16/U15*V15))</f>
        <v>0.4754761904761905</v>
      </c>
      <c r="Y15" s="1046" t="s">
        <v>193</v>
      </c>
      <c r="Z15" s="1046" t="s">
        <v>194</v>
      </c>
      <c r="AA15" s="1046" t="s">
        <v>195</v>
      </c>
      <c r="AB15" s="1046" t="s">
        <v>196</v>
      </c>
      <c r="AC15" s="1073" t="s">
        <v>197</v>
      </c>
      <c r="AD15" s="1073" t="s">
        <v>198</v>
      </c>
      <c r="AE15" s="1070" t="s">
        <v>186</v>
      </c>
      <c r="AF15" s="1071" t="s">
        <v>187</v>
      </c>
      <c r="AG15" s="1071" t="s">
        <v>188</v>
      </c>
      <c r="AH15" s="1071" t="s">
        <v>199</v>
      </c>
      <c r="AI15" s="1071" t="s">
        <v>200</v>
      </c>
      <c r="AJ15" s="1071" t="s">
        <v>201</v>
      </c>
      <c r="AK15" s="73"/>
      <c r="AL15" s="73"/>
      <c r="AM15" s="73"/>
      <c r="AN15" s="73"/>
      <c r="AO15" s="73"/>
      <c r="AP15" s="73"/>
      <c r="AQ15" s="73"/>
      <c r="AR15" s="73"/>
      <c r="AS15" s="73"/>
      <c r="AT15" s="73"/>
      <c r="AU15" s="73"/>
      <c r="AV15" s="73"/>
      <c r="AW15" s="73"/>
    </row>
    <row r="16" spans="1:49" ht="18" customHeight="1">
      <c r="A16" s="1018"/>
      <c r="B16" s="1008"/>
      <c r="C16" s="1008"/>
      <c r="D16" s="1015"/>
      <c r="E16" s="1016"/>
      <c r="F16" s="1016"/>
      <c r="G16" s="1017"/>
      <c r="H16" s="120" t="s">
        <v>69</v>
      </c>
      <c r="I16" s="128">
        <v>41</v>
      </c>
      <c r="J16" s="128">
        <v>20</v>
      </c>
      <c r="K16" s="128">
        <v>8</v>
      </c>
      <c r="L16" s="128">
        <v>41</v>
      </c>
      <c r="M16" s="59">
        <v>46</v>
      </c>
      <c r="N16" s="129">
        <v>105</v>
      </c>
      <c r="O16" s="130">
        <v>95</v>
      </c>
      <c r="P16" s="130">
        <v>474</v>
      </c>
      <c r="Q16" s="130">
        <v>124</v>
      </c>
      <c r="R16" s="130">
        <v>165</v>
      </c>
      <c r="S16" s="130">
        <v>213</v>
      </c>
      <c r="T16" s="130">
        <v>665</v>
      </c>
      <c r="U16" s="124">
        <f t="shared" si="1"/>
        <v>1997</v>
      </c>
      <c r="V16" s="1008"/>
      <c r="W16" s="1008"/>
      <c r="Y16" s="1008"/>
      <c r="Z16" s="1008"/>
      <c r="AA16" s="1008"/>
      <c r="AB16" s="1008"/>
      <c r="AC16" s="1008"/>
      <c r="AD16" s="1008"/>
      <c r="AE16" s="1008"/>
      <c r="AF16" s="1008"/>
      <c r="AG16" s="1008"/>
      <c r="AH16" s="1008"/>
      <c r="AI16" s="1008"/>
      <c r="AJ16" s="1008"/>
      <c r="AK16" s="73"/>
      <c r="AL16" s="73"/>
      <c r="AM16" s="73"/>
      <c r="AN16" s="73"/>
      <c r="AO16" s="73"/>
      <c r="AP16" s="73"/>
      <c r="AQ16" s="73"/>
      <c r="AR16" s="73"/>
      <c r="AS16" s="73"/>
      <c r="AT16" s="73"/>
      <c r="AU16" s="73"/>
      <c r="AV16" s="73"/>
      <c r="AW16" s="73"/>
    </row>
    <row r="17" spans="1:49" ht="15" customHeight="1">
      <c r="A17" s="1018"/>
      <c r="B17" s="1051" t="s">
        <v>176</v>
      </c>
      <c r="C17" s="1051" t="s">
        <v>177</v>
      </c>
      <c r="D17" s="1065" t="s">
        <v>202</v>
      </c>
      <c r="E17" s="1013"/>
      <c r="F17" s="1013"/>
      <c r="G17" s="1014"/>
      <c r="H17" s="42" t="s">
        <v>68</v>
      </c>
      <c r="I17" s="59">
        <v>0</v>
      </c>
      <c r="J17" s="59">
        <v>0</v>
      </c>
      <c r="K17" s="59">
        <v>0</v>
      </c>
      <c r="L17" s="59">
        <v>0</v>
      </c>
      <c r="M17" s="59">
        <v>0</v>
      </c>
      <c r="N17" s="59">
        <v>0</v>
      </c>
      <c r="O17" s="59">
        <v>0</v>
      </c>
      <c r="P17" s="59">
        <v>0</v>
      </c>
      <c r="Q17" s="59">
        <v>0</v>
      </c>
      <c r="R17" s="59">
        <v>1968</v>
      </c>
      <c r="S17" s="59">
        <v>2953</v>
      </c>
      <c r="T17" s="59">
        <v>0</v>
      </c>
      <c r="U17" s="60">
        <f t="shared" si="1"/>
        <v>4921</v>
      </c>
      <c r="V17" s="1051">
        <v>0.5</v>
      </c>
      <c r="W17" s="1072">
        <f>IF(OR(U18=0,V17=0),0,(U18/U17*V17))</f>
        <v>0.5</v>
      </c>
      <c r="Y17" s="1046"/>
      <c r="Z17" s="1046"/>
      <c r="AA17" s="1046"/>
      <c r="AB17" s="1046"/>
      <c r="AC17" s="1075" t="s">
        <v>203</v>
      </c>
      <c r="AD17" s="1075" t="s">
        <v>204</v>
      </c>
      <c r="AE17" s="1071" t="s">
        <v>205</v>
      </c>
      <c r="AF17" s="1071" t="s">
        <v>206</v>
      </c>
      <c r="AG17" s="1071" t="s">
        <v>207</v>
      </c>
      <c r="AH17" s="1071" t="s">
        <v>208</v>
      </c>
      <c r="AI17" s="1071" t="s">
        <v>209</v>
      </c>
      <c r="AJ17" s="1046" t="s">
        <v>210</v>
      </c>
      <c r="AK17" s="73"/>
      <c r="AL17" s="73"/>
      <c r="AM17" s="73"/>
      <c r="AN17" s="73"/>
      <c r="AO17" s="73"/>
      <c r="AP17" s="73"/>
      <c r="AQ17" s="73"/>
      <c r="AR17" s="73"/>
      <c r="AS17" s="73"/>
      <c r="AT17" s="73"/>
      <c r="AU17" s="73"/>
      <c r="AV17" s="73"/>
      <c r="AW17" s="73"/>
    </row>
    <row r="18" spans="1:49">
      <c r="A18" s="1079"/>
      <c r="B18" s="1008"/>
      <c r="C18" s="1008"/>
      <c r="D18" s="1103"/>
      <c r="E18" s="1104"/>
      <c r="F18" s="1104"/>
      <c r="G18" s="1105"/>
      <c r="H18" s="131" t="s">
        <v>69</v>
      </c>
      <c r="I18" s="132">
        <v>0</v>
      </c>
      <c r="J18" s="132">
        <v>0</v>
      </c>
      <c r="K18" s="132">
        <v>0</v>
      </c>
      <c r="L18" s="132">
        <v>0</v>
      </c>
      <c r="M18" s="132">
        <v>0</v>
      </c>
      <c r="N18" s="132">
        <v>0</v>
      </c>
      <c r="O18" s="132">
        <v>0</v>
      </c>
      <c r="P18" s="132">
        <v>0</v>
      </c>
      <c r="Q18" s="132">
        <v>0</v>
      </c>
      <c r="R18" s="133">
        <v>1773</v>
      </c>
      <c r="S18" s="133">
        <v>3148</v>
      </c>
      <c r="T18" s="132">
        <v>0</v>
      </c>
      <c r="U18" s="134">
        <f t="shared" si="1"/>
        <v>4921</v>
      </c>
      <c r="V18" s="1079"/>
      <c r="W18" s="1079"/>
      <c r="Y18" s="1008"/>
      <c r="Z18" s="1008"/>
      <c r="AA18" s="1008"/>
      <c r="AB18" s="1008"/>
      <c r="AC18" s="1008"/>
      <c r="AD18" s="1008"/>
      <c r="AE18" s="1008"/>
      <c r="AF18" s="1008"/>
      <c r="AG18" s="1008"/>
      <c r="AH18" s="1008"/>
      <c r="AI18" s="1008"/>
      <c r="AJ18" s="1008"/>
      <c r="AK18" s="73"/>
      <c r="AL18" s="73"/>
      <c r="AM18" s="73"/>
      <c r="AN18" s="73"/>
      <c r="AO18" s="73"/>
      <c r="AP18" s="73"/>
      <c r="AQ18" s="73"/>
      <c r="AR18" s="73"/>
      <c r="AS18" s="73"/>
      <c r="AT18" s="73"/>
      <c r="AU18" s="73"/>
      <c r="AV18" s="73"/>
      <c r="AW18" s="73"/>
    </row>
    <row r="19" spans="1:49" ht="45">
      <c r="A19" s="135" t="s">
        <v>2</v>
      </c>
      <c r="B19" s="136"/>
      <c r="C19" s="40" t="s">
        <v>7</v>
      </c>
      <c r="D19" s="135" t="s">
        <v>3</v>
      </c>
      <c r="E19" s="135" t="s">
        <v>4</v>
      </c>
      <c r="F19" s="135" t="s">
        <v>5</v>
      </c>
      <c r="G19" s="137" t="s">
        <v>6</v>
      </c>
      <c r="H19" s="135" t="s">
        <v>53</v>
      </c>
      <c r="I19" s="135" t="s">
        <v>54</v>
      </c>
      <c r="J19" s="135" t="s">
        <v>55</v>
      </c>
      <c r="K19" s="135" t="s">
        <v>56</v>
      </c>
      <c r="L19" s="135" t="s">
        <v>57</v>
      </c>
      <c r="M19" s="135" t="s">
        <v>58</v>
      </c>
      <c r="N19" s="135" t="s">
        <v>59</v>
      </c>
      <c r="O19" s="135" t="s">
        <v>60</v>
      </c>
      <c r="P19" s="135" t="s">
        <v>61</v>
      </c>
      <c r="Q19" s="135" t="s">
        <v>62</v>
      </c>
      <c r="R19" s="135" t="s">
        <v>63</v>
      </c>
      <c r="S19" s="135" t="s">
        <v>64</v>
      </c>
      <c r="T19" s="135" t="s">
        <v>65</v>
      </c>
      <c r="U19" s="135" t="s">
        <v>66</v>
      </c>
      <c r="V19" s="138" t="s">
        <v>52</v>
      </c>
      <c r="W19" s="136" t="s">
        <v>162</v>
      </c>
      <c r="Y19" s="117" t="s">
        <v>163</v>
      </c>
      <c r="Z19" s="117" t="s">
        <v>164</v>
      </c>
      <c r="AA19" s="117" t="s">
        <v>165</v>
      </c>
      <c r="AB19" s="117" t="s">
        <v>166</v>
      </c>
      <c r="AC19" s="117" t="s">
        <v>167</v>
      </c>
      <c r="AD19" s="117" t="s">
        <v>168</v>
      </c>
      <c r="AE19" s="117" t="s">
        <v>169</v>
      </c>
      <c r="AF19" s="117" t="s">
        <v>170</v>
      </c>
      <c r="AG19" s="117" t="s">
        <v>171</v>
      </c>
      <c r="AH19" s="117" t="s">
        <v>172</v>
      </c>
      <c r="AI19" s="117" t="s">
        <v>173</v>
      </c>
      <c r="AJ19" s="117" t="s">
        <v>174</v>
      </c>
      <c r="AK19" s="118"/>
      <c r="AL19" s="118"/>
      <c r="AM19" s="118"/>
      <c r="AN19" s="118"/>
      <c r="AO19" s="118"/>
      <c r="AP19" s="118"/>
      <c r="AQ19" s="118"/>
      <c r="AR19" s="118"/>
      <c r="AS19" s="118"/>
      <c r="AT19" s="118"/>
      <c r="AU19" s="118"/>
      <c r="AV19" s="118"/>
      <c r="AW19" s="118"/>
    </row>
    <row r="20" spans="1:49" ht="66" customHeight="1">
      <c r="A20" s="1046" t="s">
        <v>211</v>
      </c>
      <c r="B20" s="1051" t="s">
        <v>176</v>
      </c>
      <c r="C20" s="1064" t="s">
        <v>212</v>
      </c>
      <c r="D20" s="1046" t="s">
        <v>137</v>
      </c>
      <c r="E20" s="1046">
        <v>100</v>
      </c>
      <c r="F20" s="1046" t="s">
        <v>213</v>
      </c>
      <c r="G20" s="1046" t="s">
        <v>179</v>
      </c>
      <c r="H20" s="139" t="s">
        <v>68</v>
      </c>
      <c r="I20" s="140">
        <v>7.1000000000000004E-3</v>
      </c>
      <c r="J20" s="140">
        <v>2.8500000000000004E-2</v>
      </c>
      <c r="K20" s="140">
        <v>3.9400000000000004E-2</v>
      </c>
      <c r="L20" s="140">
        <v>4.6500000000000007E-2</v>
      </c>
      <c r="M20" s="140">
        <v>4.7250000000000007E-2</v>
      </c>
      <c r="N20" s="140">
        <v>0.16725000000000001</v>
      </c>
      <c r="O20" s="140">
        <v>0.20350000000000001</v>
      </c>
      <c r="P20" s="140">
        <v>0.13600000000000001</v>
      </c>
      <c r="Q20" s="140">
        <v>0.10199999999999999</v>
      </c>
      <c r="R20" s="140">
        <v>9.7500000000000003E-2</v>
      </c>
      <c r="S20" s="140">
        <v>8.6250000000000007E-2</v>
      </c>
      <c r="T20" s="140">
        <v>3.8750000000000007E-2</v>
      </c>
      <c r="U20" s="141">
        <f t="shared" ref="U20:U21" si="2">SUM(I20:T20)</f>
        <v>1.0000000000000002</v>
      </c>
      <c r="V20" s="1051">
        <v>0.1</v>
      </c>
      <c r="W20" s="1052">
        <f>IF(OR(U21=0,V20=0),0,(U21/U20*V20))</f>
        <v>0.10007499999999998</v>
      </c>
      <c r="Y20" s="1046" t="s">
        <v>214</v>
      </c>
      <c r="Z20" s="1046" t="s">
        <v>215</v>
      </c>
      <c r="AA20" s="1046" t="s">
        <v>216</v>
      </c>
      <c r="AB20" s="1046" t="s">
        <v>217</v>
      </c>
      <c r="AC20" s="1046" t="s">
        <v>218</v>
      </c>
      <c r="AD20" s="1046" t="s">
        <v>219</v>
      </c>
      <c r="AE20" s="1046" t="s">
        <v>220</v>
      </c>
      <c r="AF20" s="1070" t="s">
        <v>221</v>
      </c>
      <c r="AG20" s="1070" t="s">
        <v>222</v>
      </c>
      <c r="AH20" s="1070" t="s">
        <v>223</v>
      </c>
      <c r="AI20" s="1070" t="s">
        <v>224</v>
      </c>
      <c r="AJ20" s="1102" t="s">
        <v>225</v>
      </c>
      <c r="AK20" s="73"/>
      <c r="AL20" s="73"/>
      <c r="AM20" s="73"/>
      <c r="AN20" s="73"/>
      <c r="AO20" s="73"/>
      <c r="AP20" s="73"/>
      <c r="AQ20" s="73"/>
      <c r="AR20" s="73"/>
      <c r="AS20" s="73"/>
      <c r="AT20" s="73"/>
      <c r="AU20" s="73"/>
      <c r="AV20" s="73"/>
      <c r="AW20" s="73"/>
    </row>
    <row r="21" spans="1:49" ht="66" customHeight="1">
      <c r="A21" s="1018"/>
      <c r="B21" s="1008"/>
      <c r="C21" s="1008"/>
      <c r="D21" s="1008"/>
      <c r="E21" s="1008"/>
      <c r="F21" s="1008"/>
      <c r="G21" s="1008"/>
      <c r="H21" s="120" t="s">
        <v>69</v>
      </c>
      <c r="I21" s="142">
        <v>7.1000000000000004E-3</v>
      </c>
      <c r="J21" s="142">
        <v>2.8500000000000004E-2</v>
      </c>
      <c r="K21" s="142">
        <v>3.9400000000000004E-2</v>
      </c>
      <c r="L21" s="142">
        <v>4.6500000000000007E-2</v>
      </c>
      <c r="M21" s="142">
        <v>4.7250000000000007E-2</v>
      </c>
      <c r="N21" s="143">
        <v>0.16700000000000001</v>
      </c>
      <c r="O21" s="143">
        <v>0.20399999999999999</v>
      </c>
      <c r="P21" s="143">
        <v>0.13600000000000001</v>
      </c>
      <c r="Q21" s="143">
        <v>0.10199999999999999</v>
      </c>
      <c r="R21" s="143">
        <v>9.8000000000000004E-2</v>
      </c>
      <c r="S21" s="143">
        <v>8.5999999999999993E-2</v>
      </c>
      <c r="T21" s="143">
        <v>3.9E-2</v>
      </c>
      <c r="U21" s="144">
        <f t="shared" si="2"/>
        <v>1.00075</v>
      </c>
      <c r="V21" s="1008"/>
      <c r="W21" s="1008"/>
      <c r="Y21" s="1008"/>
      <c r="Z21" s="1008"/>
      <c r="AA21" s="1008"/>
      <c r="AB21" s="1008"/>
      <c r="AC21" s="1008"/>
      <c r="AD21" s="1008"/>
      <c r="AE21" s="1008"/>
      <c r="AF21" s="1008"/>
      <c r="AG21" s="1008"/>
      <c r="AH21" s="1008"/>
      <c r="AI21" s="1008"/>
      <c r="AJ21" s="1008"/>
      <c r="AK21" s="73"/>
      <c r="AL21" s="73"/>
      <c r="AM21" s="73"/>
      <c r="AN21" s="73"/>
      <c r="AO21" s="73"/>
      <c r="AP21" s="73"/>
      <c r="AQ21" s="73"/>
      <c r="AR21" s="73"/>
      <c r="AS21" s="73"/>
      <c r="AT21" s="73"/>
      <c r="AU21" s="73"/>
      <c r="AV21" s="73"/>
      <c r="AW21" s="73"/>
    </row>
    <row r="22" spans="1:49" ht="15.75" customHeight="1">
      <c r="A22" s="1018"/>
      <c r="B22" s="1108" t="s">
        <v>30</v>
      </c>
      <c r="C22" s="1109"/>
      <c r="D22" s="1109"/>
      <c r="E22" s="1109"/>
      <c r="F22" s="1109"/>
      <c r="G22" s="1109"/>
      <c r="H22" s="1109"/>
      <c r="I22" s="1109"/>
      <c r="J22" s="1109"/>
      <c r="K22" s="1109"/>
      <c r="L22" s="1109"/>
      <c r="M22" s="1109"/>
      <c r="N22" s="1109"/>
      <c r="O22" s="1109"/>
      <c r="P22" s="1109"/>
      <c r="Q22" s="1109"/>
      <c r="R22" s="1109"/>
      <c r="S22" s="1109"/>
      <c r="T22" s="1109"/>
      <c r="U22" s="1109"/>
      <c r="V22" s="1109"/>
      <c r="W22" s="1035"/>
      <c r="AF22" s="145"/>
      <c r="AG22" s="145"/>
      <c r="AH22" s="145"/>
      <c r="AI22" s="145"/>
    </row>
    <row r="23" spans="1:49" ht="28.5" customHeight="1">
      <c r="A23" s="1018"/>
      <c r="B23" s="1051" t="s">
        <v>176</v>
      </c>
      <c r="C23" s="1064" t="s">
        <v>212</v>
      </c>
      <c r="D23" s="1065" t="s">
        <v>226</v>
      </c>
      <c r="E23" s="1013"/>
      <c r="F23" s="1013"/>
      <c r="G23" s="1014"/>
      <c r="H23" s="42" t="s">
        <v>68</v>
      </c>
      <c r="I23" s="49">
        <v>0.02</v>
      </c>
      <c r="J23" s="49">
        <v>0.09</v>
      </c>
      <c r="K23" s="49">
        <v>0.09</v>
      </c>
      <c r="L23" s="49">
        <v>0.11</v>
      </c>
      <c r="M23" s="49">
        <v>0.115</v>
      </c>
      <c r="N23" s="49">
        <v>0.115</v>
      </c>
      <c r="O23" s="49">
        <v>0.09</v>
      </c>
      <c r="P23" s="49">
        <v>0.09</v>
      </c>
      <c r="Q23" s="49">
        <v>0.13</v>
      </c>
      <c r="R23" s="49">
        <v>0.1</v>
      </c>
      <c r="S23" s="49">
        <v>2.5000000000000001E-2</v>
      </c>
      <c r="T23" s="49">
        <v>2.5000000000000001E-2</v>
      </c>
      <c r="U23" s="57">
        <f t="shared" ref="U23:U38" si="3">SUM(I23:T23)</f>
        <v>1</v>
      </c>
      <c r="V23" s="1051">
        <v>0.15</v>
      </c>
      <c r="W23" s="1072">
        <f>IF(OR(U24=0,V23=0),0,(U24/U23*V23))</f>
        <v>0.15</v>
      </c>
      <c r="Y23" s="1046" t="s">
        <v>227</v>
      </c>
      <c r="Z23" s="1046" t="s">
        <v>228</v>
      </c>
      <c r="AA23" s="1046" t="s">
        <v>229</v>
      </c>
      <c r="AB23" s="1046" t="s">
        <v>230</v>
      </c>
      <c r="AC23" s="1046" t="s">
        <v>231</v>
      </c>
      <c r="AD23" s="1046" t="s">
        <v>232</v>
      </c>
      <c r="AE23" s="1107" t="s">
        <v>233</v>
      </c>
      <c r="AF23" s="1071" t="s">
        <v>234</v>
      </c>
      <c r="AG23" s="1071" t="s">
        <v>235</v>
      </c>
      <c r="AH23" s="1071" t="s">
        <v>236</v>
      </c>
      <c r="AI23" s="1071" t="s">
        <v>237</v>
      </c>
      <c r="AJ23" s="1071" t="s">
        <v>238</v>
      </c>
      <c r="AK23" s="73"/>
      <c r="AL23" s="73"/>
      <c r="AM23" s="73"/>
      <c r="AN23" s="73"/>
      <c r="AO23" s="73"/>
      <c r="AP23" s="73"/>
      <c r="AQ23" s="73"/>
      <c r="AR23" s="73"/>
      <c r="AS23" s="73"/>
      <c r="AT23" s="73"/>
      <c r="AU23" s="73"/>
      <c r="AV23" s="73"/>
      <c r="AW23" s="73"/>
    </row>
    <row r="24" spans="1:49" ht="28.5" customHeight="1">
      <c r="A24" s="1018"/>
      <c r="B24" s="1008"/>
      <c r="C24" s="1008"/>
      <c r="D24" s="1015"/>
      <c r="E24" s="1016"/>
      <c r="F24" s="1016"/>
      <c r="G24" s="1017"/>
      <c r="H24" s="146" t="s">
        <v>69</v>
      </c>
      <c r="I24" s="147">
        <v>0.02</v>
      </c>
      <c r="J24" s="147">
        <v>0.09</v>
      </c>
      <c r="K24" s="147">
        <v>0.09</v>
      </c>
      <c r="L24" s="147">
        <v>0.11</v>
      </c>
      <c r="M24" s="147">
        <v>0.115</v>
      </c>
      <c r="N24" s="148">
        <v>0.115</v>
      </c>
      <c r="O24" s="149">
        <v>0.09</v>
      </c>
      <c r="P24" s="149">
        <v>0.09</v>
      </c>
      <c r="Q24" s="149">
        <v>0.13</v>
      </c>
      <c r="R24" s="149">
        <v>0.1</v>
      </c>
      <c r="S24" s="149">
        <v>2.5000000000000001E-2</v>
      </c>
      <c r="T24" s="149">
        <v>2.5000000000000001E-2</v>
      </c>
      <c r="U24" s="150">
        <f t="shared" si="3"/>
        <v>1</v>
      </c>
      <c r="V24" s="1008"/>
      <c r="W24" s="1008"/>
      <c r="Y24" s="1008"/>
      <c r="Z24" s="1008"/>
      <c r="AA24" s="1008"/>
      <c r="AB24" s="1008"/>
      <c r="AC24" s="1008"/>
      <c r="AD24" s="1008"/>
      <c r="AE24" s="1008"/>
      <c r="AF24" s="1008"/>
      <c r="AG24" s="1008"/>
      <c r="AH24" s="1008"/>
      <c r="AI24" s="1008"/>
      <c r="AJ24" s="1008"/>
      <c r="AK24" s="73"/>
      <c r="AL24" s="73"/>
      <c r="AM24" s="73"/>
      <c r="AN24" s="73"/>
      <c r="AO24" s="73"/>
      <c r="AP24" s="73"/>
      <c r="AQ24" s="73"/>
      <c r="AR24" s="73"/>
      <c r="AS24" s="73"/>
      <c r="AT24" s="73"/>
      <c r="AU24" s="73"/>
      <c r="AV24" s="73"/>
      <c r="AW24" s="73"/>
    </row>
    <row r="25" spans="1:49" ht="20.25" customHeight="1">
      <c r="A25" s="1018"/>
      <c r="B25" s="1051" t="s">
        <v>176</v>
      </c>
      <c r="C25" s="1064" t="s">
        <v>212</v>
      </c>
      <c r="D25" s="1065" t="s">
        <v>239</v>
      </c>
      <c r="E25" s="1013"/>
      <c r="F25" s="1013"/>
      <c r="G25" s="1014"/>
      <c r="H25" s="42" t="s">
        <v>68</v>
      </c>
      <c r="I25" s="49"/>
      <c r="J25" s="49"/>
      <c r="K25" s="49"/>
      <c r="L25" s="49"/>
      <c r="M25" s="49"/>
      <c r="N25" s="49">
        <v>0.4</v>
      </c>
      <c r="O25" s="49">
        <v>0.6</v>
      </c>
      <c r="P25" s="49"/>
      <c r="Q25" s="49"/>
      <c r="R25" s="49"/>
      <c r="S25" s="49"/>
      <c r="T25" s="49"/>
      <c r="U25" s="57">
        <f t="shared" si="3"/>
        <v>1</v>
      </c>
      <c r="V25" s="1051">
        <v>0.1</v>
      </c>
      <c r="W25" s="1072">
        <f>IF(OR(U26=0,V25=0),0,(U26/U25*V25))</f>
        <v>0.1</v>
      </c>
      <c r="Y25" s="1046"/>
      <c r="Z25" s="1046" t="s">
        <v>240</v>
      </c>
      <c r="AA25" s="1046" t="s">
        <v>241</v>
      </c>
      <c r="AB25" s="1046" t="s">
        <v>242</v>
      </c>
      <c r="AC25" s="1046"/>
      <c r="AD25" s="1046" t="s">
        <v>243</v>
      </c>
      <c r="AE25" s="1071" t="s">
        <v>244</v>
      </c>
      <c r="AF25" s="1076"/>
      <c r="AG25" s="1076"/>
      <c r="AH25" s="1076"/>
      <c r="AI25" s="1076"/>
      <c r="AJ25" s="1046"/>
      <c r="AK25" s="73"/>
      <c r="AL25" s="73"/>
      <c r="AM25" s="73"/>
      <c r="AN25" s="73"/>
      <c r="AO25" s="73"/>
      <c r="AP25" s="73"/>
      <c r="AQ25" s="73"/>
      <c r="AR25" s="73"/>
      <c r="AS25" s="73"/>
      <c r="AT25" s="73"/>
      <c r="AU25" s="73"/>
      <c r="AV25" s="73"/>
      <c r="AW25" s="73"/>
    </row>
    <row r="26" spans="1:49" ht="20.25" customHeight="1">
      <c r="A26" s="1018"/>
      <c r="B26" s="1008"/>
      <c r="C26" s="1008"/>
      <c r="D26" s="1015"/>
      <c r="E26" s="1016"/>
      <c r="F26" s="1016"/>
      <c r="G26" s="1017"/>
      <c r="H26" s="146" t="s">
        <v>69</v>
      </c>
      <c r="I26" s="147"/>
      <c r="J26" s="147"/>
      <c r="K26" s="147"/>
      <c r="L26" s="147"/>
      <c r="M26" s="147"/>
      <c r="N26" s="151">
        <v>0.4</v>
      </c>
      <c r="O26" s="149">
        <v>0.6</v>
      </c>
      <c r="P26" s="147"/>
      <c r="Q26" s="147"/>
      <c r="R26" s="147"/>
      <c r="S26" s="147"/>
      <c r="T26" s="147"/>
      <c r="U26" s="150">
        <f t="shared" si="3"/>
        <v>1</v>
      </c>
      <c r="V26" s="1008"/>
      <c r="W26" s="1008"/>
      <c r="Y26" s="1008"/>
      <c r="Z26" s="1008"/>
      <c r="AA26" s="1008"/>
      <c r="AB26" s="1008"/>
      <c r="AC26" s="1008"/>
      <c r="AD26" s="1008"/>
      <c r="AE26" s="1008"/>
      <c r="AF26" s="1008"/>
      <c r="AG26" s="1008"/>
      <c r="AH26" s="1008"/>
      <c r="AI26" s="1008"/>
      <c r="AJ26" s="1008"/>
      <c r="AK26" s="73"/>
      <c r="AL26" s="73"/>
      <c r="AM26" s="73"/>
      <c r="AN26" s="73"/>
      <c r="AO26" s="73"/>
      <c r="AP26" s="73"/>
      <c r="AQ26" s="73"/>
      <c r="AR26" s="73"/>
      <c r="AS26" s="73"/>
      <c r="AT26" s="73"/>
      <c r="AU26" s="73"/>
      <c r="AV26" s="73"/>
      <c r="AW26" s="73"/>
    </row>
    <row r="27" spans="1:49" ht="21" customHeight="1">
      <c r="A27" s="1018"/>
      <c r="B27" s="1051" t="s">
        <v>176</v>
      </c>
      <c r="C27" s="1064" t="s">
        <v>212</v>
      </c>
      <c r="D27" s="1065" t="s">
        <v>245</v>
      </c>
      <c r="E27" s="1013"/>
      <c r="F27" s="1013"/>
      <c r="G27" s="1014"/>
      <c r="H27" s="42" t="s">
        <v>68</v>
      </c>
      <c r="I27" s="49"/>
      <c r="J27" s="49"/>
      <c r="K27" s="49"/>
      <c r="L27" s="49"/>
      <c r="M27" s="74"/>
      <c r="N27" s="49">
        <v>0.2</v>
      </c>
      <c r="O27" s="49">
        <v>0.4</v>
      </c>
      <c r="P27" s="49">
        <v>0.4</v>
      </c>
      <c r="Q27" s="49"/>
      <c r="R27" s="49"/>
      <c r="S27" s="49"/>
      <c r="T27" s="49"/>
      <c r="U27" s="57">
        <f t="shared" si="3"/>
        <v>1</v>
      </c>
      <c r="V27" s="1051">
        <v>0.1</v>
      </c>
      <c r="W27" s="1072">
        <f>IF(OR(U28=0,V27=0),0,(U28/U27*V27))</f>
        <v>0.1</v>
      </c>
      <c r="Y27" s="1046"/>
      <c r="Z27" s="1046"/>
      <c r="AA27" s="1046"/>
      <c r="AB27" s="1046"/>
      <c r="AC27" s="1046"/>
      <c r="AD27" s="1046" t="s">
        <v>246</v>
      </c>
      <c r="AE27" s="1071" t="s">
        <v>247</v>
      </c>
      <c r="AF27" s="1071" t="s">
        <v>248</v>
      </c>
      <c r="AG27" s="1076"/>
      <c r="AH27" s="1076"/>
      <c r="AI27" s="1076"/>
      <c r="AJ27" s="1046"/>
      <c r="AK27" s="73"/>
      <c r="AL27" s="73"/>
      <c r="AM27" s="73"/>
      <c r="AN27" s="73"/>
      <c r="AO27" s="73"/>
      <c r="AP27" s="73"/>
      <c r="AQ27" s="73"/>
      <c r="AR27" s="73"/>
      <c r="AS27" s="73"/>
      <c r="AT27" s="73"/>
      <c r="AU27" s="73"/>
      <c r="AV27" s="73"/>
      <c r="AW27" s="73"/>
    </row>
    <row r="28" spans="1:49" ht="21" customHeight="1">
      <c r="A28" s="1018"/>
      <c r="B28" s="1008"/>
      <c r="C28" s="1008"/>
      <c r="D28" s="1015"/>
      <c r="E28" s="1016"/>
      <c r="F28" s="1016"/>
      <c r="G28" s="1017"/>
      <c r="H28" s="146" t="s">
        <v>69</v>
      </c>
      <c r="I28" s="147"/>
      <c r="J28" s="147"/>
      <c r="K28" s="147"/>
      <c r="L28" s="147"/>
      <c r="M28" s="147"/>
      <c r="N28" s="151">
        <v>0.2</v>
      </c>
      <c r="O28" s="149">
        <v>0.4</v>
      </c>
      <c r="P28" s="149">
        <v>0.4</v>
      </c>
      <c r="Q28" s="147"/>
      <c r="R28" s="147"/>
      <c r="S28" s="147"/>
      <c r="T28" s="147"/>
      <c r="U28" s="150">
        <f t="shared" si="3"/>
        <v>1</v>
      </c>
      <c r="V28" s="1008"/>
      <c r="W28" s="1008"/>
      <c r="Y28" s="1008"/>
      <c r="Z28" s="1008"/>
      <c r="AA28" s="1008"/>
      <c r="AB28" s="1008"/>
      <c r="AC28" s="1008"/>
      <c r="AD28" s="1008"/>
      <c r="AE28" s="1008"/>
      <c r="AF28" s="1008"/>
      <c r="AG28" s="1008"/>
      <c r="AH28" s="1008"/>
      <c r="AI28" s="1008"/>
      <c r="AJ28" s="1008"/>
      <c r="AK28" s="73"/>
      <c r="AL28" s="73"/>
      <c r="AM28" s="73"/>
      <c r="AN28" s="73"/>
      <c r="AO28" s="73"/>
      <c r="AP28" s="73"/>
      <c r="AQ28" s="73"/>
      <c r="AR28" s="73"/>
      <c r="AS28" s="73"/>
      <c r="AT28" s="73"/>
      <c r="AU28" s="73"/>
      <c r="AV28" s="73"/>
      <c r="AW28" s="73"/>
    </row>
    <row r="29" spans="1:49" ht="27" customHeight="1">
      <c r="A29" s="1018"/>
      <c r="B29" s="1051" t="s">
        <v>176</v>
      </c>
      <c r="C29" s="1064" t="s">
        <v>212</v>
      </c>
      <c r="D29" s="1065" t="s">
        <v>249</v>
      </c>
      <c r="E29" s="1013"/>
      <c r="F29" s="1013"/>
      <c r="G29" s="1014"/>
      <c r="H29" s="42" t="s">
        <v>68</v>
      </c>
      <c r="I29" s="49">
        <v>1E-3</v>
      </c>
      <c r="J29" s="49">
        <v>0.05</v>
      </c>
      <c r="K29" s="49">
        <v>9.9000000000000005E-2</v>
      </c>
      <c r="L29" s="49">
        <v>0.1</v>
      </c>
      <c r="M29" s="49">
        <v>0.1</v>
      </c>
      <c r="N29" s="49">
        <v>0.1</v>
      </c>
      <c r="O29" s="49">
        <v>0.1</v>
      </c>
      <c r="P29" s="49">
        <v>0.1</v>
      </c>
      <c r="Q29" s="49">
        <v>0.1</v>
      </c>
      <c r="R29" s="49">
        <v>0.1</v>
      </c>
      <c r="S29" s="49">
        <v>0.1</v>
      </c>
      <c r="T29" s="49">
        <v>0.05</v>
      </c>
      <c r="U29" s="57">
        <f t="shared" si="3"/>
        <v>0.99999999999999989</v>
      </c>
      <c r="V29" s="1051">
        <v>0.1</v>
      </c>
      <c r="W29" s="1072">
        <f>IF(OR(U30=0,V29=0),0,(U30/U29*V29))</f>
        <v>0.1</v>
      </c>
      <c r="Y29" s="1046" t="s">
        <v>250</v>
      </c>
      <c r="Z29" s="1046" t="s">
        <v>251</v>
      </c>
      <c r="AA29" s="1046" t="s">
        <v>252</v>
      </c>
      <c r="AB29" s="1046" t="s">
        <v>253</v>
      </c>
      <c r="AC29" s="1046" t="s">
        <v>254</v>
      </c>
      <c r="AD29" s="1046" t="s">
        <v>255</v>
      </c>
      <c r="AE29" s="1071" t="s">
        <v>256</v>
      </c>
      <c r="AF29" s="1071" t="s">
        <v>257</v>
      </c>
      <c r="AG29" s="1071" t="s">
        <v>258</v>
      </c>
      <c r="AH29" s="1071" t="s">
        <v>259</v>
      </c>
      <c r="AI29" s="1071" t="s">
        <v>260</v>
      </c>
      <c r="AJ29" s="1071" t="s">
        <v>261</v>
      </c>
      <c r="AK29" s="73"/>
      <c r="AL29" s="73"/>
      <c r="AM29" s="73"/>
      <c r="AN29" s="73"/>
      <c r="AO29" s="73"/>
      <c r="AP29" s="73"/>
      <c r="AQ29" s="73"/>
      <c r="AR29" s="73"/>
      <c r="AS29" s="73"/>
      <c r="AT29" s="73"/>
      <c r="AU29" s="73"/>
      <c r="AV29" s="73"/>
      <c r="AW29" s="73"/>
    </row>
    <row r="30" spans="1:49" ht="27" customHeight="1">
      <c r="A30" s="1018"/>
      <c r="B30" s="1008"/>
      <c r="C30" s="1008"/>
      <c r="D30" s="1015"/>
      <c r="E30" s="1016"/>
      <c r="F30" s="1016"/>
      <c r="G30" s="1017"/>
      <c r="H30" s="146" t="s">
        <v>69</v>
      </c>
      <c r="I30" s="147">
        <v>1E-3</v>
      </c>
      <c r="J30" s="147">
        <v>0.05</v>
      </c>
      <c r="K30" s="147">
        <v>9.9000000000000005E-2</v>
      </c>
      <c r="L30" s="147">
        <v>0.1</v>
      </c>
      <c r="M30" s="147">
        <v>0.1</v>
      </c>
      <c r="N30" s="147">
        <v>0.1</v>
      </c>
      <c r="O30" s="149">
        <v>0.1</v>
      </c>
      <c r="P30" s="149">
        <v>0.1</v>
      </c>
      <c r="Q30" s="149">
        <v>0.1</v>
      </c>
      <c r="R30" s="149">
        <v>0.1</v>
      </c>
      <c r="S30" s="149">
        <v>0.1</v>
      </c>
      <c r="T30" s="149">
        <v>0.05</v>
      </c>
      <c r="U30" s="150">
        <f t="shared" si="3"/>
        <v>0.99999999999999989</v>
      </c>
      <c r="V30" s="1008"/>
      <c r="W30" s="1008"/>
      <c r="Y30" s="1008"/>
      <c r="Z30" s="1008"/>
      <c r="AA30" s="1008"/>
      <c r="AB30" s="1008"/>
      <c r="AC30" s="1008"/>
      <c r="AD30" s="1008"/>
      <c r="AE30" s="1008"/>
      <c r="AF30" s="1008"/>
      <c r="AG30" s="1008"/>
      <c r="AH30" s="1008"/>
      <c r="AI30" s="1008"/>
      <c r="AJ30" s="1008"/>
      <c r="AK30" s="73"/>
      <c r="AL30" s="73"/>
      <c r="AM30" s="73"/>
      <c r="AN30" s="73"/>
      <c r="AO30" s="73"/>
      <c r="AP30" s="73"/>
      <c r="AQ30" s="73"/>
      <c r="AR30" s="73"/>
      <c r="AS30" s="73"/>
      <c r="AT30" s="73"/>
      <c r="AU30" s="73"/>
      <c r="AV30" s="73"/>
      <c r="AW30" s="73"/>
    </row>
    <row r="31" spans="1:49" ht="25.5" customHeight="1">
      <c r="A31" s="1018"/>
      <c r="B31" s="1051" t="s">
        <v>176</v>
      </c>
      <c r="C31" s="1064" t="s">
        <v>212</v>
      </c>
      <c r="D31" s="1065" t="s">
        <v>262</v>
      </c>
      <c r="E31" s="1013"/>
      <c r="F31" s="1013"/>
      <c r="G31" s="1014"/>
      <c r="H31" s="42" t="s">
        <v>68</v>
      </c>
      <c r="I31" s="49"/>
      <c r="J31" s="49"/>
      <c r="K31" s="49"/>
      <c r="L31" s="49"/>
      <c r="M31" s="49"/>
      <c r="N31" s="49">
        <v>0.15</v>
      </c>
      <c r="O31" s="49">
        <v>0.15</v>
      </c>
      <c r="P31" s="49">
        <v>0.15</v>
      </c>
      <c r="Q31" s="49">
        <v>0.15</v>
      </c>
      <c r="R31" s="49">
        <v>0.15</v>
      </c>
      <c r="S31" s="49">
        <v>0.15</v>
      </c>
      <c r="T31" s="49">
        <v>0.1</v>
      </c>
      <c r="U31" s="57">
        <f t="shared" si="3"/>
        <v>1</v>
      </c>
      <c r="V31" s="1051">
        <v>0.1</v>
      </c>
      <c r="W31" s="1072">
        <f>IF(OR(U32=0,V31=0),0,(U32/U31*V31))</f>
        <v>0.1</v>
      </c>
      <c r="Y31" s="1046" t="s">
        <v>263</v>
      </c>
      <c r="Z31" s="1046" t="s">
        <v>240</v>
      </c>
      <c r="AA31" s="1046" t="s">
        <v>264</v>
      </c>
      <c r="AB31" s="1046" t="s">
        <v>265</v>
      </c>
      <c r="AC31" s="1046" t="s">
        <v>266</v>
      </c>
      <c r="AD31" s="1046" t="s">
        <v>267</v>
      </c>
      <c r="AE31" s="1071" t="s">
        <v>268</v>
      </c>
      <c r="AF31" s="1071" t="s">
        <v>269</v>
      </c>
      <c r="AG31" s="1071" t="s">
        <v>270</v>
      </c>
      <c r="AH31" s="1071" t="s">
        <v>271</v>
      </c>
      <c r="AI31" s="1071" t="s">
        <v>272</v>
      </c>
      <c r="AJ31" s="1071" t="s">
        <v>273</v>
      </c>
      <c r="AK31" s="73"/>
      <c r="AL31" s="73"/>
      <c r="AM31" s="73"/>
      <c r="AN31" s="73"/>
      <c r="AO31" s="73"/>
      <c r="AP31" s="73"/>
      <c r="AQ31" s="73"/>
      <c r="AR31" s="73"/>
      <c r="AS31" s="73"/>
      <c r="AT31" s="73"/>
      <c r="AU31" s="73"/>
      <c r="AV31" s="73"/>
      <c r="AW31" s="73"/>
    </row>
    <row r="32" spans="1:49" ht="25.5" customHeight="1">
      <c r="A32" s="1018"/>
      <c r="B32" s="1008"/>
      <c r="C32" s="1008"/>
      <c r="D32" s="1015"/>
      <c r="E32" s="1016"/>
      <c r="F32" s="1016"/>
      <c r="G32" s="1017"/>
      <c r="H32" s="146" t="s">
        <v>69</v>
      </c>
      <c r="I32" s="147">
        <v>0</v>
      </c>
      <c r="J32" s="147">
        <v>0</v>
      </c>
      <c r="K32" s="147">
        <v>0</v>
      </c>
      <c r="L32" s="147">
        <v>0</v>
      </c>
      <c r="M32" s="147">
        <v>0</v>
      </c>
      <c r="N32" s="147">
        <v>0.15</v>
      </c>
      <c r="O32" s="149">
        <v>0.15</v>
      </c>
      <c r="P32" s="149">
        <v>0.15</v>
      </c>
      <c r="Q32" s="149">
        <v>0.15</v>
      </c>
      <c r="R32" s="149">
        <v>0.15</v>
      </c>
      <c r="S32" s="149">
        <v>0.15</v>
      </c>
      <c r="T32" s="149">
        <v>0.1</v>
      </c>
      <c r="U32" s="150">
        <f t="shared" si="3"/>
        <v>1</v>
      </c>
      <c r="V32" s="1008"/>
      <c r="W32" s="1008"/>
      <c r="Y32" s="1008"/>
      <c r="Z32" s="1008"/>
      <c r="AA32" s="1008"/>
      <c r="AB32" s="1008"/>
      <c r="AC32" s="1008"/>
      <c r="AD32" s="1008"/>
      <c r="AE32" s="1008"/>
      <c r="AF32" s="1008"/>
      <c r="AG32" s="1008"/>
      <c r="AH32" s="1008"/>
      <c r="AI32" s="1008"/>
      <c r="AJ32" s="1008"/>
      <c r="AK32" s="73"/>
      <c r="AL32" s="73"/>
      <c r="AM32" s="73"/>
      <c r="AN32" s="73"/>
      <c r="AO32" s="73"/>
      <c r="AP32" s="73"/>
      <c r="AQ32" s="73"/>
      <c r="AR32" s="73"/>
      <c r="AS32" s="73"/>
      <c r="AT32" s="73"/>
      <c r="AU32" s="73"/>
      <c r="AV32" s="73"/>
      <c r="AW32" s="73"/>
    </row>
    <row r="33" spans="1:49" ht="27" customHeight="1">
      <c r="A33" s="1018"/>
      <c r="B33" s="1051" t="s">
        <v>176</v>
      </c>
      <c r="C33" s="1064" t="s">
        <v>212</v>
      </c>
      <c r="D33" s="1065" t="s">
        <v>274</v>
      </c>
      <c r="E33" s="1013"/>
      <c r="F33" s="1013"/>
      <c r="G33" s="1014"/>
      <c r="H33" s="42" t="s">
        <v>68</v>
      </c>
      <c r="I33" s="49"/>
      <c r="J33" s="49"/>
      <c r="K33" s="49"/>
      <c r="L33" s="49"/>
      <c r="M33" s="49"/>
      <c r="N33" s="49">
        <v>0.15</v>
      </c>
      <c r="O33" s="49">
        <v>0.15</v>
      </c>
      <c r="P33" s="49">
        <v>0.15</v>
      </c>
      <c r="Q33" s="49">
        <v>0.15</v>
      </c>
      <c r="R33" s="49">
        <v>0.15</v>
      </c>
      <c r="S33" s="49">
        <v>0.15</v>
      </c>
      <c r="T33" s="49">
        <v>0.1</v>
      </c>
      <c r="U33" s="57">
        <f t="shared" si="3"/>
        <v>1</v>
      </c>
      <c r="V33" s="1051">
        <v>0.1</v>
      </c>
      <c r="W33" s="1072">
        <f>IF(OR(U34=0,V33=0),0,(U34/U33*V33))</f>
        <v>0.1</v>
      </c>
      <c r="Y33" s="1046"/>
      <c r="Z33" s="1046" t="s">
        <v>275</v>
      </c>
      <c r="AA33" s="1046" t="s">
        <v>276</v>
      </c>
      <c r="AB33" s="1046" t="s">
        <v>277</v>
      </c>
      <c r="AC33" s="1046" t="s">
        <v>278</v>
      </c>
      <c r="AD33" s="1046" t="s">
        <v>279</v>
      </c>
      <c r="AE33" s="1071" t="s">
        <v>280</v>
      </c>
      <c r="AF33" s="1071" t="s">
        <v>281</v>
      </c>
      <c r="AG33" s="1071" t="s">
        <v>282</v>
      </c>
      <c r="AH33" s="1071" t="s">
        <v>283</v>
      </c>
      <c r="AI33" s="1071" t="s">
        <v>284</v>
      </c>
      <c r="AJ33" s="1107" t="s">
        <v>285</v>
      </c>
      <c r="AK33" s="73"/>
      <c r="AL33" s="73"/>
      <c r="AM33" s="73"/>
      <c r="AN33" s="73"/>
      <c r="AO33" s="73"/>
      <c r="AP33" s="73"/>
      <c r="AQ33" s="73"/>
      <c r="AR33" s="73"/>
      <c r="AS33" s="73"/>
      <c r="AT33" s="73"/>
      <c r="AU33" s="73"/>
      <c r="AV33" s="73"/>
      <c r="AW33" s="73"/>
    </row>
    <row r="34" spans="1:49" ht="27" customHeight="1">
      <c r="A34" s="1018"/>
      <c r="B34" s="1008"/>
      <c r="C34" s="1008"/>
      <c r="D34" s="1015"/>
      <c r="E34" s="1016"/>
      <c r="F34" s="1016"/>
      <c r="G34" s="1017"/>
      <c r="H34" s="146" t="s">
        <v>69</v>
      </c>
      <c r="I34" s="147">
        <v>0</v>
      </c>
      <c r="J34" s="147">
        <v>0</v>
      </c>
      <c r="K34" s="147">
        <v>0</v>
      </c>
      <c r="L34" s="147">
        <v>0</v>
      </c>
      <c r="M34" s="147">
        <v>0</v>
      </c>
      <c r="N34" s="147">
        <v>0.15</v>
      </c>
      <c r="O34" s="149">
        <v>0.15</v>
      </c>
      <c r="P34" s="149">
        <v>0.15</v>
      </c>
      <c r="Q34" s="149">
        <v>0.15</v>
      </c>
      <c r="R34" s="149">
        <v>0.15</v>
      </c>
      <c r="S34" s="149">
        <v>0.15</v>
      </c>
      <c r="T34" s="149">
        <v>0.1</v>
      </c>
      <c r="U34" s="150">
        <f t="shared" si="3"/>
        <v>1</v>
      </c>
      <c r="V34" s="1008"/>
      <c r="W34" s="1008"/>
      <c r="Y34" s="1008"/>
      <c r="Z34" s="1008"/>
      <c r="AA34" s="1008"/>
      <c r="AB34" s="1008"/>
      <c r="AC34" s="1008"/>
      <c r="AD34" s="1008"/>
      <c r="AE34" s="1008"/>
      <c r="AF34" s="1008"/>
      <c r="AG34" s="1008"/>
      <c r="AH34" s="1008"/>
      <c r="AI34" s="1008"/>
      <c r="AJ34" s="1008"/>
      <c r="AK34" s="73"/>
      <c r="AL34" s="73"/>
      <c r="AM34" s="73"/>
      <c r="AN34" s="73"/>
      <c r="AO34" s="73"/>
      <c r="AP34" s="73"/>
      <c r="AQ34" s="73"/>
      <c r="AR34" s="73"/>
      <c r="AS34" s="73"/>
      <c r="AT34" s="73"/>
      <c r="AU34" s="73"/>
      <c r="AV34" s="73"/>
      <c r="AW34" s="73"/>
    </row>
    <row r="35" spans="1:49" ht="25.5" customHeight="1">
      <c r="A35" s="1018"/>
      <c r="B35" s="1051" t="s">
        <v>176</v>
      </c>
      <c r="C35" s="1064" t="s">
        <v>212</v>
      </c>
      <c r="D35" s="1065" t="s">
        <v>286</v>
      </c>
      <c r="E35" s="1013"/>
      <c r="F35" s="1013"/>
      <c r="G35" s="1014"/>
      <c r="H35" s="42" t="s">
        <v>68</v>
      </c>
      <c r="I35" s="49"/>
      <c r="J35" s="49"/>
      <c r="K35" s="49"/>
      <c r="L35" s="49"/>
      <c r="M35" s="49"/>
      <c r="N35" s="49">
        <v>0.2</v>
      </c>
      <c r="O35" s="49">
        <v>0.2</v>
      </c>
      <c r="P35" s="49">
        <v>0.15</v>
      </c>
      <c r="Q35" s="49">
        <v>0.15</v>
      </c>
      <c r="R35" s="49">
        <v>0.15</v>
      </c>
      <c r="S35" s="49">
        <v>0.15</v>
      </c>
      <c r="T35" s="49"/>
      <c r="U35" s="57">
        <f t="shared" si="3"/>
        <v>1</v>
      </c>
      <c r="V35" s="1051">
        <v>0.15</v>
      </c>
      <c r="W35" s="1072">
        <f>IF(OR(U36=0,V35=0),0,(U36/U35*V35))</f>
        <v>0.15</v>
      </c>
      <c r="Y35" s="1046" t="s">
        <v>287</v>
      </c>
      <c r="Z35" s="1046" t="s">
        <v>288</v>
      </c>
      <c r="AA35" s="1046" t="s">
        <v>289</v>
      </c>
      <c r="AB35" s="1046"/>
      <c r="AC35" s="1046" t="s">
        <v>290</v>
      </c>
      <c r="AD35" s="1046" t="s">
        <v>291</v>
      </c>
      <c r="AE35" s="1071" t="s">
        <v>292</v>
      </c>
      <c r="AF35" s="1071" t="s">
        <v>293</v>
      </c>
      <c r="AG35" s="1071" t="s">
        <v>294</v>
      </c>
      <c r="AH35" s="1071" t="s">
        <v>295</v>
      </c>
      <c r="AI35" s="1071" t="s">
        <v>296</v>
      </c>
      <c r="AJ35" s="1046"/>
      <c r="AK35" s="73"/>
      <c r="AL35" s="73"/>
      <c r="AM35" s="73"/>
      <c r="AN35" s="73"/>
      <c r="AO35" s="73"/>
      <c r="AP35" s="73"/>
      <c r="AQ35" s="73"/>
      <c r="AR35" s="73"/>
      <c r="AS35" s="73"/>
      <c r="AT35" s="73"/>
      <c r="AU35" s="73"/>
      <c r="AV35" s="73"/>
      <c r="AW35" s="73"/>
    </row>
    <row r="36" spans="1:49" ht="25.5" customHeight="1">
      <c r="A36" s="1018"/>
      <c r="B36" s="1008"/>
      <c r="C36" s="1008"/>
      <c r="D36" s="1015"/>
      <c r="E36" s="1016"/>
      <c r="F36" s="1016"/>
      <c r="G36" s="1017"/>
      <c r="H36" s="146" t="s">
        <v>69</v>
      </c>
      <c r="I36" s="147">
        <v>0</v>
      </c>
      <c r="J36" s="147">
        <v>0</v>
      </c>
      <c r="K36" s="147">
        <v>0</v>
      </c>
      <c r="L36" s="147">
        <v>0</v>
      </c>
      <c r="M36" s="147">
        <v>0</v>
      </c>
      <c r="N36" s="147">
        <v>0.2</v>
      </c>
      <c r="O36" s="149">
        <v>0.2</v>
      </c>
      <c r="P36" s="149">
        <v>0.15</v>
      </c>
      <c r="Q36" s="149">
        <v>0.15</v>
      </c>
      <c r="R36" s="149">
        <v>0.15</v>
      </c>
      <c r="S36" s="149">
        <v>0.15</v>
      </c>
      <c r="T36" s="147"/>
      <c r="U36" s="150">
        <f t="shared" si="3"/>
        <v>1</v>
      </c>
      <c r="V36" s="1008"/>
      <c r="W36" s="1008"/>
      <c r="Y36" s="1008"/>
      <c r="Z36" s="1008"/>
      <c r="AA36" s="1008"/>
      <c r="AB36" s="1008"/>
      <c r="AC36" s="1008"/>
      <c r="AD36" s="1008"/>
      <c r="AE36" s="1008"/>
      <c r="AF36" s="1008"/>
      <c r="AG36" s="1008"/>
      <c r="AH36" s="1008"/>
      <c r="AI36" s="1008"/>
      <c r="AJ36" s="1008"/>
      <c r="AK36" s="73"/>
      <c r="AL36" s="73"/>
      <c r="AM36" s="73"/>
      <c r="AN36" s="73"/>
      <c r="AO36" s="73"/>
      <c r="AP36" s="73"/>
      <c r="AQ36" s="73"/>
      <c r="AR36" s="73"/>
      <c r="AS36" s="73"/>
      <c r="AT36" s="73"/>
      <c r="AU36" s="73"/>
      <c r="AV36" s="73"/>
      <c r="AW36" s="73"/>
    </row>
    <row r="37" spans="1:49" ht="31.5" customHeight="1">
      <c r="A37" s="1018"/>
      <c r="B37" s="1051" t="s">
        <v>176</v>
      </c>
      <c r="C37" s="1064" t="s">
        <v>212</v>
      </c>
      <c r="D37" s="1065" t="s">
        <v>297</v>
      </c>
      <c r="E37" s="1013"/>
      <c r="F37" s="1013"/>
      <c r="G37" s="1014"/>
      <c r="H37" s="42" t="s">
        <v>68</v>
      </c>
      <c r="I37" s="49">
        <v>0.02</v>
      </c>
      <c r="J37" s="49">
        <v>0.05</v>
      </c>
      <c r="K37" s="49">
        <v>0.08</v>
      </c>
      <c r="L37" s="49">
        <v>0.1</v>
      </c>
      <c r="M37" s="49">
        <v>0.1</v>
      </c>
      <c r="N37" s="49">
        <v>0.1</v>
      </c>
      <c r="O37" s="49">
        <v>0.1</v>
      </c>
      <c r="P37" s="49">
        <v>0.1</v>
      </c>
      <c r="Q37" s="49">
        <v>0.1</v>
      </c>
      <c r="R37" s="49">
        <v>0.1</v>
      </c>
      <c r="S37" s="49">
        <v>0.1</v>
      </c>
      <c r="T37" s="49">
        <v>0.05</v>
      </c>
      <c r="U37" s="57">
        <f t="shared" si="3"/>
        <v>0.99999999999999989</v>
      </c>
      <c r="V37" s="1051">
        <v>0.2</v>
      </c>
      <c r="W37" s="1072">
        <f>IF(OR(U38=0,V37=0),0,(U38/U37*V37))</f>
        <v>0.2</v>
      </c>
      <c r="Y37" s="1046" t="s">
        <v>298</v>
      </c>
      <c r="Z37" s="1046" t="s">
        <v>299</v>
      </c>
      <c r="AA37" s="1046" t="s">
        <v>300</v>
      </c>
      <c r="AB37" s="1046" t="s">
        <v>301</v>
      </c>
      <c r="AC37" s="1046" t="s">
        <v>302</v>
      </c>
      <c r="AD37" s="1046" t="s">
        <v>303</v>
      </c>
      <c r="AE37" s="1071" t="s">
        <v>304</v>
      </c>
      <c r="AF37" s="1071" t="s">
        <v>305</v>
      </c>
      <c r="AG37" s="1071" t="s">
        <v>306</v>
      </c>
      <c r="AH37" s="1071" t="s">
        <v>307</v>
      </c>
      <c r="AI37" s="1071" t="s">
        <v>308</v>
      </c>
      <c r="AJ37" s="1071" t="s">
        <v>309</v>
      </c>
      <c r="AK37" s="73"/>
      <c r="AL37" s="73"/>
      <c r="AM37" s="73"/>
      <c r="AN37" s="73"/>
      <c r="AO37" s="73"/>
      <c r="AP37" s="73"/>
      <c r="AQ37" s="73"/>
      <c r="AR37" s="73"/>
      <c r="AS37" s="73"/>
      <c r="AT37" s="73"/>
      <c r="AU37" s="73"/>
      <c r="AV37" s="73"/>
      <c r="AW37" s="73"/>
    </row>
    <row r="38" spans="1:49" ht="31.5" customHeight="1">
      <c r="A38" s="1079"/>
      <c r="B38" s="1008"/>
      <c r="C38" s="1008"/>
      <c r="D38" s="1103"/>
      <c r="E38" s="1104"/>
      <c r="F38" s="1104"/>
      <c r="G38" s="1105"/>
      <c r="H38" s="152" t="s">
        <v>69</v>
      </c>
      <c r="I38" s="153">
        <v>0.02</v>
      </c>
      <c r="J38" s="153">
        <v>0.05</v>
      </c>
      <c r="K38" s="153">
        <v>0.08</v>
      </c>
      <c r="L38" s="153">
        <v>0.1</v>
      </c>
      <c r="M38" s="153">
        <v>0.1</v>
      </c>
      <c r="N38" s="153">
        <v>0.1</v>
      </c>
      <c r="O38" s="154">
        <v>0.1</v>
      </c>
      <c r="P38" s="154">
        <v>0.1</v>
      </c>
      <c r="Q38" s="154">
        <v>0.1</v>
      </c>
      <c r="R38" s="154">
        <v>0.1</v>
      </c>
      <c r="S38" s="154">
        <v>0.1</v>
      </c>
      <c r="T38" s="154">
        <v>0.05</v>
      </c>
      <c r="U38" s="155">
        <f t="shared" si="3"/>
        <v>0.99999999999999989</v>
      </c>
      <c r="V38" s="1079"/>
      <c r="W38" s="1079"/>
      <c r="Y38" s="1008"/>
      <c r="Z38" s="1008"/>
      <c r="AA38" s="1008"/>
      <c r="AB38" s="1008"/>
      <c r="AC38" s="1008"/>
      <c r="AD38" s="1008"/>
      <c r="AE38" s="1008"/>
      <c r="AF38" s="1008"/>
      <c r="AG38" s="1008"/>
      <c r="AH38" s="1008"/>
      <c r="AI38" s="1008"/>
      <c r="AJ38" s="1008"/>
      <c r="AK38" s="73"/>
      <c r="AL38" s="73"/>
      <c r="AM38" s="73"/>
      <c r="AN38" s="73"/>
      <c r="AO38" s="73"/>
      <c r="AP38" s="73"/>
      <c r="AQ38" s="73"/>
      <c r="AR38" s="73"/>
      <c r="AS38" s="73"/>
      <c r="AT38" s="73"/>
      <c r="AU38" s="73"/>
      <c r="AV38" s="73"/>
      <c r="AW38" s="73"/>
    </row>
    <row r="39" spans="1:49" ht="15.75" customHeight="1">
      <c r="A39" s="135" t="s">
        <v>2</v>
      </c>
      <c r="B39" s="136"/>
      <c r="C39" s="40" t="s">
        <v>7</v>
      </c>
      <c r="D39" s="135" t="s">
        <v>3</v>
      </c>
      <c r="E39" s="135" t="s">
        <v>4</v>
      </c>
      <c r="F39" s="135" t="s">
        <v>5</v>
      </c>
      <c r="G39" s="137" t="s">
        <v>6</v>
      </c>
      <c r="H39" s="135" t="s">
        <v>53</v>
      </c>
      <c r="I39" s="135" t="s">
        <v>54</v>
      </c>
      <c r="J39" s="135" t="s">
        <v>55</v>
      </c>
      <c r="K39" s="135" t="s">
        <v>56</v>
      </c>
      <c r="L39" s="135" t="s">
        <v>57</v>
      </c>
      <c r="M39" s="135" t="s">
        <v>58</v>
      </c>
      <c r="N39" s="135" t="s">
        <v>59</v>
      </c>
      <c r="O39" s="135" t="s">
        <v>60</v>
      </c>
      <c r="P39" s="135" t="s">
        <v>61</v>
      </c>
      <c r="Q39" s="135" t="s">
        <v>62</v>
      </c>
      <c r="R39" s="135" t="s">
        <v>63</v>
      </c>
      <c r="S39" s="135" t="s">
        <v>64</v>
      </c>
      <c r="T39" s="135" t="s">
        <v>65</v>
      </c>
      <c r="U39" s="135" t="s">
        <v>66</v>
      </c>
      <c r="V39" s="138" t="s">
        <v>52</v>
      </c>
      <c r="W39" s="136" t="s">
        <v>162</v>
      </c>
      <c r="Y39" s="117" t="s">
        <v>163</v>
      </c>
      <c r="Z39" s="117" t="s">
        <v>164</v>
      </c>
      <c r="AA39" s="117" t="s">
        <v>165</v>
      </c>
      <c r="AB39" s="117" t="s">
        <v>166</v>
      </c>
      <c r="AC39" s="117" t="s">
        <v>167</v>
      </c>
      <c r="AD39" s="117" t="s">
        <v>168</v>
      </c>
      <c r="AE39" s="117" t="s">
        <v>169</v>
      </c>
      <c r="AF39" s="117" t="s">
        <v>170</v>
      </c>
      <c r="AG39" s="117" t="s">
        <v>171</v>
      </c>
      <c r="AH39" s="117" t="s">
        <v>172</v>
      </c>
      <c r="AI39" s="117" t="s">
        <v>173</v>
      </c>
      <c r="AJ39" s="117" t="s">
        <v>174</v>
      </c>
      <c r="AK39" s="118"/>
      <c r="AL39" s="118"/>
      <c r="AM39" s="118"/>
      <c r="AN39" s="118"/>
      <c r="AO39" s="118"/>
      <c r="AP39" s="118"/>
      <c r="AQ39" s="118"/>
      <c r="AR39" s="118"/>
      <c r="AS39" s="118"/>
      <c r="AT39" s="118"/>
      <c r="AU39" s="118"/>
      <c r="AV39" s="118"/>
      <c r="AW39" s="118"/>
    </row>
    <row r="40" spans="1:49" ht="39" customHeight="1">
      <c r="A40" s="1046" t="s">
        <v>310</v>
      </c>
      <c r="B40" s="1051" t="s">
        <v>176</v>
      </c>
      <c r="C40" s="1051" t="s">
        <v>311</v>
      </c>
      <c r="D40" s="1064" t="s">
        <v>137</v>
      </c>
      <c r="E40" s="1064">
        <v>100</v>
      </c>
      <c r="F40" s="1046" t="s">
        <v>312</v>
      </c>
      <c r="G40" s="1064" t="s">
        <v>179</v>
      </c>
      <c r="H40" s="42" t="s">
        <v>68</v>
      </c>
      <c r="I40" s="156">
        <v>0</v>
      </c>
      <c r="J40" s="156">
        <v>5.8522000000000005E-2</v>
      </c>
      <c r="K40" s="156">
        <v>0.13880300000000001</v>
      </c>
      <c r="L40" s="156">
        <v>0.12937799999999999</v>
      </c>
      <c r="M40" s="156">
        <v>0.15554999999999999</v>
      </c>
      <c r="N40" s="156">
        <v>0.13456400000000002</v>
      </c>
      <c r="O40" s="156">
        <v>0.11021400000000001</v>
      </c>
      <c r="P40" s="156">
        <v>8.766400000000002E-2</v>
      </c>
      <c r="Q40" s="156">
        <v>6.7553000000000016E-2</v>
      </c>
      <c r="R40" s="156">
        <v>6.7553000000000016E-2</v>
      </c>
      <c r="S40" s="156">
        <v>2.5092E-2</v>
      </c>
      <c r="T40" s="156">
        <v>2.5092E-2</v>
      </c>
      <c r="U40" s="57">
        <f t="shared" ref="U40:U41" si="4">SUM(I40:T40)</f>
        <v>0.99998500000000012</v>
      </c>
      <c r="V40" s="1051">
        <v>0.1</v>
      </c>
      <c r="W40" s="1052">
        <f>IF(OR(U41=0,V40=0),0,(U41/U40*V40))</f>
        <v>0.10005790086851302</v>
      </c>
      <c r="Y40" s="1046"/>
      <c r="Z40" s="1046" t="s">
        <v>313</v>
      </c>
      <c r="AA40" s="1046" t="s">
        <v>314</v>
      </c>
      <c r="AB40" s="1046" t="s">
        <v>315</v>
      </c>
      <c r="AC40" s="1046" t="s">
        <v>316</v>
      </c>
      <c r="AD40" s="1046" t="s">
        <v>317</v>
      </c>
      <c r="AE40" s="1046" t="s">
        <v>318</v>
      </c>
      <c r="AF40" s="1070" t="s">
        <v>319</v>
      </c>
      <c r="AG40" s="1070" t="s">
        <v>320</v>
      </c>
      <c r="AH40" s="1070" t="s">
        <v>321</v>
      </c>
      <c r="AI40" s="1070" t="s">
        <v>322</v>
      </c>
      <c r="AJ40" s="1070" t="s">
        <v>323</v>
      </c>
      <c r="AK40" s="73"/>
      <c r="AL40" s="73"/>
      <c r="AM40" s="73"/>
      <c r="AN40" s="73"/>
      <c r="AO40" s="73"/>
      <c r="AP40" s="73"/>
      <c r="AQ40" s="73"/>
      <c r="AR40" s="73"/>
      <c r="AS40" s="73"/>
      <c r="AT40" s="73"/>
      <c r="AU40" s="73"/>
      <c r="AV40" s="73"/>
      <c r="AW40" s="73"/>
    </row>
    <row r="41" spans="1:49" ht="39" customHeight="1">
      <c r="A41" s="1018"/>
      <c r="B41" s="1008"/>
      <c r="C41" s="1008"/>
      <c r="D41" s="1008"/>
      <c r="E41" s="1008"/>
      <c r="F41" s="1008"/>
      <c r="G41" s="1008"/>
      <c r="H41" s="146" t="s">
        <v>69</v>
      </c>
      <c r="I41" s="157">
        <v>0</v>
      </c>
      <c r="J41" s="157">
        <v>5.9000000000000004E-2</v>
      </c>
      <c r="K41" s="157">
        <v>0.13900000000000001</v>
      </c>
      <c r="L41" s="157">
        <v>0.128</v>
      </c>
      <c r="M41" s="157">
        <v>0.156</v>
      </c>
      <c r="N41" s="157">
        <v>0.13456400000000002</v>
      </c>
      <c r="O41" s="158">
        <v>0.11</v>
      </c>
      <c r="P41" s="158">
        <v>8.7999999999999995E-2</v>
      </c>
      <c r="Q41" s="158">
        <v>6.8000000000000005E-2</v>
      </c>
      <c r="R41" s="158">
        <v>6.8000000000000005E-2</v>
      </c>
      <c r="S41" s="158">
        <v>2.5000000000000001E-2</v>
      </c>
      <c r="T41" s="158">
        <v>2.5000000000000001E-2</v>
      </c>
      <c r="U41" s="150">
        <f t="shared" si="4"/>
        <v>1.000564</v>
      </c>
      <c r="V41" s="1008"/>
      <c r="W41" s="1008"/>
      <c r="Y41" s="1008"/>
      <c r="Z41" s="1008"/>
      <c r="AA41" s="1008"/>
      <c r="AB41" s="1008"/>
      <c r="AC41" s="1008"/>
      <c r="AD41" s="1008"/>
      <c r="AE41" s="1008"/>
      <c r="AF41" s="1008"/>
      <c r="AG41" s="1008"/>
      <c r="AH41" s="1008"/>
      <c r="AI41" s="1008"/>
      <c r="AJ41" s="1008"/>
      <c r="AK41" s="73"/>
      <c r="AL41" s="73"/>
      <c r="AM41" s="73"/>
      <c r="AN41" s="73"/>
      <c r="AO41" s="73"/>
      <c r="AP41" s="73"/>
      <c r="AQ41" s="73"/>
      <c r="AR41" s="73"/>
      <c r="AS41" s="73"/>
      <c r="AT41" s="73"/>
      <c r="AU41" s="73"/>
      <c r="AV41" s="73"/>
      <c r="AW41" s="73"/>
    </row>
    <row r="42" spans="1:49" ht="15.75" customHeight="1">
      <c r="A42" s="1018"/>
      <c r="B42" s="1097" t="s">
        <v>30</v>
      </c>
      <c r="C42" s="1010"/>
      <c r="D42" s="1010"/>
      <c r="E42" s="1010"/>
      <c r="F42" s="1010"/>
      <c r="G42" s="1010"/>
      <c r="H42" s="1010"/>
      <c r="I42" s="1010"/>
      <c r="J42" s="1010"/>
      <c r="K42" s="1010"/>
      <c r="L42" s="1010"/>
      <c r="M42" s="1010"/>
      <c r="N42" s="1010"/>
      <c r="O42" s="1010"/>
      <c r="P42" s="1010"/>
      <c r="Q42" s="1010"/>
      <c r="R42" s="1010"/>
      <c r="S42" s="1010"/>
      <c r="T42" s="1010"/>
      <c r="U42" s="1010"/>
      <c r="V42" s="1010"/>
      <c r="W42" s="1011"/>
      <c r="AF42" s="145"/>
      <c r="AG42" s="145"/>
      <c r="AH42" s="145"/>
      <c r="AI42" s="145"/>
      <c r="AJ42" s="159"/>
    </row>
    <row r="43" spans="1:49" ht="36.75" customHeight="1">
      <c r="A43" s="1018"/>
      <c r="B43" s="1051" t="s">
        <v>176</v>
      </c>
      <c r="C43" s="1051" t="s">
        <v>311</v>
      </c>
      <c r="D43" s="1065" t="s">
        <v>324</v>
      </c>
      <c r="E43" s="1013"/>
      <c r="F43" s="1013"/>
      <c r="G43" s="1014"/>
      <c r="H43" s="42" t="s">
        <v>68</v>
      </c>
      <c r="I43" s="43"/>
      <c r="J43" s="43">
        <v>0.08</v>
      </c>
      <c r="K43" s="43">
        <v>0.16</v>
      </c>
      <c r="L43" s="43">
        <v>0.12</v>
      </c>
      <c r="M43" s="43">
        <v>0.1</v>
      </c>
      <c r="N43" s="43">
        <v>0.08</v>
      </c>
      <c r="O43" s="43">
        <v>0.08</v>
      </c>
      <c r="P43" s="43">
        <v>0.1</v>
      </c>
      <c r="Q43" s="43">
        <v>0.12</v>
      </c>
      <c r="R43" s="43">
        <v>0.12</v>
      </c>
      <c r="S43" s="43">
        <v>0.02</v>
      </c>
      <c r="T43" s="43">
        <v>0.02</v>
      </c>
      <c r="U43" s="57">
        <f t="shared" ref="U43:U54" si="5">SUM(I43:T43)</f>
        <v>0.99999999999999989</v>
      </c>
      <c r="V43" s="1051">
        <v>0.17</v>
      </c>
      <c r="W43" s="1072">
        <f>IF(OR(U44=0,V43=0),0,(U44/U43*V43))</f>
        <v>0.17</v>
      </c>
      <c r="Y43" s="1046"/>
      <c r="Z43" s="1046" t="s">
        <v>325</v>
      </c>
      <c r="AA43" s="1046" t="s">
        <v>326</v>
      </c>
      <c r="AB43" s="1046" t="s">
        <v>327</v>
      </c>
      <c r="AC43" s="1046" t="s">
        <v>328</v>
      </c>
      <c r="AD43" s="1046" t="s">
        <v>329</v>
      </c>
      <c r="AE43" s="1070" t="s">
        <v>330</v>
      </c>
      <c r="AF43" s="1071" t="s">
        <v>331</v>
      </c>
      <c r="AG43" s="1071" t="s">
        <v>332</v>
      </c>
      <c r="AH43" s="1071" t="s">
        <v>321</v>
      </c>
      <c r="AI43" s="1071" t="s">
        <v>333</v>
      </c>
      <c r="AJ43" s="1071" t="s">
        <v>334</v>
      </c>
      <c r="AK43" s="73"/>
      <c r="AL43" s="73"/>
      <c r="AM43" s="73"/>
      <c r="AN43" s="73"/>
      <c r="AO43" s="73"/>
      <c r="AP43" s="73"/>
      <c r="AQ43" s="73"/>
      <c r="AR43" s="73"/>
      <c r="AS43" s="73"/>
      <c r="AT43" s="73"/>
      <c r="AU43" s="73"/>
      <c r="AV43" s="73"/>
      <c r="AW43" s="73"/>
    </row>
    <row r="44" spans="1:49" ht="36.75" customHeight="1">
      <c r="A44" s="1018"/>
      <c r="B44" s="1008"/>
      <c r="C44" s="1008"/>
      <c r="D44" s="1015"/>
      <c r="E44" s="1016"/>
      <c r="F44" s="1016"/>
      <c r="G44" s="1017"/>
      <c r="H44" s="42" t="s">
        <v>69</v>
      </c>
      <c r="I44" s="43"/>
      <c r="J44" s="47">
        <v>0.08</v>
      </c>
      <c r="K44" s="47">
        <v>0.16</v>
      </c>
      <c r="L44" s="47">
        <v>0.12</v>
      </c>
      <c r="M44" s="47">
        <v>0.1</v>
      </c>
      <c r="N44" s="160">
        <v>0.08</v>
      </c>
      <c r="O44" s="160">
        <v>0.08</v>
      </c>
      <c r="P44" s="160">
        <v>0.1</v>
      </c>
      <c r="Q44" s="160">
        <v>0.12</v>
      </c>
      <c r="R44" s="160">
        <v>0.12</v>
      </c>
      <c r="S44" s="111">
        <v>0.02</v>
      </c>
      <c r="T44" s="111">
        <v>0.02</v>
      </c>
      <c r="U44" s="57">
        <f t="shared" si="5"/>
        <v>0.99999999999999989</v>
      </c>
      <c r="V44" s="1008"/>
      <c r="W44" s="1008"/>
      <c r="Y44" s="1008"/>
      <c r="Z44" s="1008"/>
      <c r="AA44" s="1008"/>
      <c r="AB44" s="1008"/>
      <c r="AC44" s="1008"/>
      <c r="AD44" s="1008"/>
      <c r="AE44" s="1008"/>
      <c r="AF44" s="1008"/>
      <c r="AG44" s="1008"/>
      <c r="AH44" s="1008"/>
      <c r="AI44" s="1008"/>
      <c r="AJ44" s="1008"/>
      <c r="AK44" s="73"/>
      <c r="AL44" s="73"/>
      <c r="AM44" s="73"/>
      <c r="AN44" s="73"/>
      <c r="AO44" s="73"/>
      <c r="AP44" s="73"/>
      <c r="AQ44" s="73"/>
      <c r="AR44" s="73"/>
      <c r="AS44" s="73"/>
      <c r="AT44" s="73"/>
      <c r="AU44" s="73"/>
      <c r="AV44" s="73"/>
      <c r="AW44" s="73"/>
    </row>
    <row r="45" spans="1:49" ht="33.75" customHeight="1">
      <c r="A45" s="1018"/>
      <c r="B45" s="1051" t="s">
        <v>176</v>
      </c>
      <c r="C45" s="1051" t="s">
        <v>311</v>
      </c>
      <c r="D45" s="1065" t="s">
        <v>335</v>
      </c>
      <c r="E45" s="1013"/>
      <c r="F45" s="1013"/>
      <c r="G45" s="1014"/>
      <c r="H45" s="42" t="s">
        <v>68</v>
      </c>
      <c r="I45" s="43"/>
      <c r="J45" s="43">
        <v>0.1</v>
      </c>
      <c r="K45" s="43">
        <v>0.12</v>
      </c>
      <c r="L45" s="43">
        <v>7.0000000000000007E-2</v>
      </c>
      <c r="M45" s="43">
        <v>0.09</v>
      </c>
      <c r="N45" s="43">
        <v>0.1</v>
      </c>
      <c r="O45" s="43">
        <v>0.12</v>
      </c>
      <c r="P45" s="43">
        <v>0.14000000000000001</v>
      </c>
      <c r="Q45" s="43">
        <v>0.11</v>
      </c>
      <c r="R45" s="43">
        <v>0.11</v>
      </c>
      <c r="S45" s="43">
        <v>0.02</v>
      </c>
      <c r="T45" s="43">
        <v>0.02</v>
      </c>
      <c r="U45" s="57">
        <f t="shared" si="5"/>
        <v>1</v>
      </c>
      <c r="V45" s="1051">
        <v>0.17</v>
      </c>
      <c r="W45" s="1072">
        <f>IF(OR(U46=0,V45=0),0,(U46/U45*V45))</f>
        <v>0.17</v>
      </c>
      <c r="Y45" s="1046"/>
      <c r="Z45" s="1046" t="s">
        <v>336</v>
      </c>
      <c r="AA45" s="1046" t="s">
        <v>337</v>
      </c>
      <c r="AB45" s="1046" t="s">
        <v>338</v>
      </c>
      <c r="AC45" s="1046" t="s">
        <v>339</v>
      </c>
      <c r="AD45" s="1046" t="s">
        <v>340</v>
      </c>
      <c r="AE45" s="1071" t="s">
        <v>341</v>
      </c>
      <c r="AF45" s="1071" t="s">
        <v>342</v>
      </c>
      <c r="AG45" s="1071" t="s">
        <v>343</v>
      </c>
      <c r="AH45" s="1071" t="s">
        <v>344</v>
      </c>
      <c r="AI45" s="1071" t="s">
        <v>345</v>
      </c>
      <c r="AJ45" s="1071" t="s">
        <v>346</v>
      </c>
      <c r="AK45" s="73"/>
      <c r="AL45" s="73"/>
      <c r="AM45" s="73"/>
      <c r="AN45" s="73"/>
      <c r="AO45" s="73"/>
      <c r="AP45" s="73"/>
      <c r="AQ45" s="73"/>
      <c r="AR45" s="73"/>
      <c r="AS45" s="73"/>
      <c r="AT45" s="73"/>
      <c r="AU45" s="73"/>
      <c r="AV45" s="73"/>
      <c r="AW45" s="73"/>
    </row>
    <row r="46" spans="1:49" ht="33.75" customHeight="1">
      <c r="A46" s="1018"/>
      <c r="B46" s="1008"/>
      <c r="C46" s="1008"/>
      <c r="D46" s="1015"/>
      <c r="E46" s="1016"/>
      <c r="F46" s="1016"/>
      <c r="G46" s="1017"/>
      <c r="H46" s="42" t="s">
        <v>69</v>
      </c>
      <c r="I46" s="43"/>
      <c r="J46" s="47">
        <v>0.1</v>
      </c>
      <c r="K46" s="47">
        <v>0.12</v>
      </c>
      <c r="L46" s="47">
        <v>7.0000000000000007E-2</v>
      </c>
      <c r="M46" s="47">
        <v>0.09</v>
      </c>
      <c r="N46" s="160">
        <v>0.1</v>
      </c>
      <c r="O46" s="160">
        <v>0.12</v>
      </c>
      <c r="P46" s="160">
        <v>0.14000000000000001</v>
      </c>
      <c r="Q46" s="160">
        <v>0.11</v>
      </c>
      <c r="R46" s="160">
        <v>0.11</v>
      </c>
      <c r="S46" s="111">
        <v>0.02</v>
      </c>
      <c r="T46" s="111">
        <v>0.02</v>
      </c>
      <c r="U46" s="57">
        <f t="shared" si="5"/>
        <v>1</v>
      </c>
      <c r="V46" s="1008"/>
      <c r="W46" s="1008"/>
      <c r="Y46" s="1008"/>
      <c r="Z46" s="1008"/>
      <c r="AA46" s="1008"/>
      <c r="AB46" s="1008"/>
      <c r="AC46" s="1008"/>
      <c r="AD46" s="1008"/>
      <c r="AE46" s="1008"/>
      <c r="AF46" s="1008"/>
      <c r="AG46" s="1008"/>
      <c r="AH46" s="1008"/>
      <c r="AI46" s="1008"/>
      <c r="AJ46" s="1008"/>
      <c r="AK46" s="73"/>
      <c r="AL46" s="73"/>
      <c r="AM46" s="73"/>
      <c r="AN46" s="73"/>
      <c r="AO46" s="73"/>
      <c r="AP46" s="73"/>
      <c r="AQ46" s="73"/>
      <c r="AR46" s="73"/>
      <c r="AS46" s="73"/>
      <c r="AT46" s="73"/>
      <c r="AU46" s="73"/>
      <c r="AV46" s="73"/>
      <c r="AW46" s="73"/>
    </row>
    <row r="47" spans="1:49" ht="21.75" customHeight="1">
      <c r="A47" s="1018"/>
      <c r="B47" s="1051" t="s">
        <v>176</v>
      </c>
      <c r="C47" s="1051" t="s">
        <v>311</v>
      </c>
      <c r="D47" s="1065" t="s">
        <v>347</v>
      </c>
      <c r="E47" s="1013"/>
      <c r="F47" s="1013"/>
      <c r="G47" s="1014"/>
      <c r="H47" s="42" t="s">
        <v>68</v>
      </c>
      <c r="I47" s="43"/>
      <c r="J47" s="43">
        <v>0.125</v>
      </c>
      <c r="K47" s="43">
        <v>0.13750000000000001</v>
      </c>
      <c r="L47" s="43">
        <v>7.4999999999999997E-2</v>
      </c>
      <c r="M47" s="43">
        <v>0.17499999999999999</v>
      </c>
      <c r="N47" s="43">
        <v>0.1125</v>
      </c>
      <c r="O47" s="43">
        <v>0.1875</v>
      </c>
      <c r="P47" s="43">
        <v>0.13750000000000001</v>
      </c>
      <c r="Q47" s="43">
        <v>1.2500000000000001E-2</v>
      </c>
      <c r="R47" s="43">
        <v>1.2500000000000001E-2</v>
      </c>
      <c r="S47" s="43">
        <v>1.2500000000000001E-2</v>
      </c>
      <c r="T47" s="43">
        <v>1.2500000000000001E-2</v>
      </c>
      <c r="U47" s="57">
        <f t="shared" si="5"/>
        <v>0.99999999999999978</v>
      </c>
      <c r="V47" s="1051">
        <v>0.17</v>
      </c>
      <c r="W47" s="1072">
        <f>IF(OR(U48=0,V47=0),0,(U48/U47*V47))</f>
        <v>0.17</v>
      </c>
      <c r="Y47" s="1046"/>
      <c r="Z47" s="1046" t="s">
        <v>348</v>
      </c>
      <c r="AA47" s="1046" t="s">
        <v>349</v>
      </c>
      <c r="AB47" s="1046" t="s">
        <v>350</v>
      </c>
      <c r="AC47" s="1046" t="s">
        <v>351</v>
      </c>
      <c r="AD47" s="1046" t="s">
        <v>352</v>
      </c>
      <c r="AE47" s="1071" t="s">
        <v>353</v>
      </c>
      <c r="AF47" s="1071" t="s">
        <v>354</v>
      </c>
      <c r="AG47" s="1071" t="s">
        <v>355</v>
      </c>
      <c r="AH47" s="1071" t="s">
        <v>356</v>
      </c>
      <c r="AI47" s="1071" t="s">
        <v>357</v>
      </c>
      <c r="AJ47" s="1071" t="s">
        <v>358</v>
      </c>
      <c r="AK47" s="73"/>
      <c r="AL47" s="73"/>
      <c r="AM47" s="73"/>
      <c r="AN47" s="73"/>
      <c r="AO47" s="73"/>
      <c r="AP47" s="73"/>
      <c r="AQ47" s="73"/>
      <c r="AR47" s="73"/>
      <c r="AS47" s="73"/>
      <c r="AT47" s="73"/>
      <c r="AU47" s="73"/>
      <c r="AV47" s="73"/>
      <c r="AW47" s="73"/>
    </row>
    <row r="48" spans="1:49" ht="21.75" customHeight="1">
      <c r="A48" s="1018"/>
      <c r="B48" s="1008"/>
      <c r="C48" s="1008"/>
      <c r="D48" s="1015"/>
      <c r="E48" s="1016"/>
      <c r="F48" s="1016"/>
      <c r="G48" s="1017"/>
      <c r="H48" s="42" t="s">
        <v>69</v>
      </c>
      <c r="I48" s="43"/>
      <c r="J48" s="47">
        <v>0.125</v>
      </c>
      <c r="K48" s="47">
        <v>0.13750000000000001</v>
      </c>
      <c r="L48" s="47">
        <v>7.4999999999999997E-2</v>
      </c>
      <c r="M48" s="47">
        <v>0.17499999999999999</v>
      </c>
      <c r="N48" s="160">
        <v>0.1125</v>
      </c>
      <c r="O48" s="160">
        <v>0.1875</v>
      </c>
      <c r="P48" s="160">
        <v>0.13750000000000001</v>
      </c>
      <c r="Q48" s="160">
        <v>1.2500000000000001E-2</v>
      </c>
      <c r="R48" s="160">
        <v>1.2500000000000001E-2</v>
      </c>
      <c r="S48" s="111">
        <v>1.2500000000000001E-2</v>
      </c>
      <c r="T48" s="111">
        <v>1.2500000000000001E-2</v>
      </c>
      <c r="U48" s="57">
        <f t="shared" si="5"/>
        <v>0.99999999999999978</v>
      </c>
      <c r="V48" s="1008"/>
      <c r="W48" s="1008"/>
      <c r="Y48" s="1008"/>
      <c r="Z48" s="1008"/>
      <c r="AA48" s="1008"/>
      <c r="AB48" s="1008"/>
      <c r="AC48" s="1008"/>
      <c r="AD48" s="1008"/>
      <c r="AE48" s="1008"/>
      <c r="AF48" s="1008"/>
      <c r="AG48" s="1008"/>
      <c r="AH48" s="1008"/>
      <c r="AI48" s="1008"/>
      <c r="AJ48" s="1008"/>
      <c r="AK48" s="73"/>
      <c r="AL48" s="73"/>
      <c r="AM48" s="73"/>
      <c r="AN48" s="73"/>
      <c r="AO48" s="73"/>
      <c r="AP48" s="73"/>
      <c r="AQ48" s="73"/>
      <c r="AR48" s="73"/>
      <c r="AS48" s="73"/>
      <c r="AT48" s="73"/>
      <c r="AU48" s="73"/>
      <c r="AV48" s="73"/>
      <c r="AW48" s="73"/>
    </row>
    <row r="49" spans="1:49" ht="33.75" customHeight="1">
      <c r="A49" s="1018"/>
      <c r="B49" s="1051" t="s">
        <v>176</v>
      </c>
      <c r="C49" s="1051" t="s">
        <v>311</v>
      </c>
      <c r="D49" s="1065" t="s">
        <v>359</v>
      </c>
      <c r="E49" s="1013"/>
      <c r="F49" s="1013"/>
      <c r="G49" s="1014"/>
      <c r="H49" s="42" t="s">
        <v>68</v>
      </c>
      <c r="I49" s="43"/>
      <c r="J49" s="43"/>
      <c r="K49" s="43">
        <v>0.05</v>
      </c>
      <c r="L49" s="43">
        <v>0.1</v>
      </c>
      <c r="M49" s="43">
        <v>0.15</v>
      </c>
      <c r="N49" s="43">
        <v>0.2167</v>
      </c>
      <c r="O49" s="43">
        <v>0.16669999999999999</v>
      </c>
      <c r="P49" s="43">
        <v>8.3299999999999999E-2</v>
      </c>
      <c r="Q49" s="43">
        <v>0.1</v>
      </c>
      <c r="R49" s="43">
        <v>0.1</v>
      </c>
      <c r="S49" s="43">
        <v>1.67E-2</v>
      </c>
      <c r="T49" s="111">
        <v>1.66E-2</v>
      </c>
      <c r="U49" s="57">
        <f t="shared" si="5"/>
        <v>1</v>
      </c>
      <c r="V49" s="1051">
        <v>0.17</v>
      </c>
      <c r="W49" s="1072">
        <f>IF(OR(U50=0,V49=0),0,(U50/U49*V49))</f>
        <v>0.17</v>
      </c>
      <c r="Y49" s="1046"/>
      <c r="Z49" s="1046"/>
      <c r="AA49" s="1046" t="s">
        <v>360</v>
      </c>
      <c r="AB49" s="1046" t="s">
        <v>361</v>
      </c>
      <c r="AC49" s="1046" t="s">
        <v>362</v>
      </c>
      <c r="AD49" s="1046" t="s">
        <v>363</v>
      </c>
      <c r="AE49" s="1071" t="s">
        <v>364</v>
      </c>
      <c r="AF49" s="1071" t="s">
        <v>365</v>
      </c>
      <c r="AG49" s="1071" t="s">
        <v>366</v>
      </c>
      <c r="AH49" s="1071" t="s">
        <v>367</v>
      </c>
      <c r="AI49" s="1071" t="s">
        <v>368</v>
      </c>
      <c r="AJ49" s="1071" t="s">
        <v>369</v>
      </c>
      <c r="AK49" s="73"/>
      <c r="AL49" s="73"/>
      <c r="AM49" s="73"/>
      <c r="AN49" s="73"/>
      <c r="AO49" s="73"/>
      <c r="AP49" s="73"/>
      <c r="AQ49" s="73"/>
      <c r="AR49" s="73"/>
      <c r="AS49" s="73"/>
      <c r="AT49" s="73"/>
      <c r="AU49" s="73"/>
      <c r="AV49" s="73"/>
      <c r="AW49" s="73"/>
    </row>
    <row r="50" spans="1:49" ht="33.75" customHeight="1">
      <c r="A50" s="1018"/>
      <c r="B50" s="1008"/>
      <c r="C50" s="1008"/>
      <c r="D50" s="1015"/>
      <c r="E50" s="1016"/>
      <c r="F50" s="1016"/>
      <c r="G50" s="1017"/>
      <c r="H50" s="42" t="s">
        <v>69</v>
      </c>
      <c r="I50" s="47"/>
      <c r="J50" s="47"/>
      <c r="K50" s="47">
        <v>0.05</v>
      </c>
      <c r="L50" s="47">
        <v>0.1</v>
      </c>
      <c r="M50" s="47">
        <v>0.15</v>
      </c>
      <c r="N50" s="160">
        <v>0.2167</v>
      </c>
      <c r="O50" s="160">
        <v>0.16669999999999999</v>
      </c>
      <c r="P50" s="160">
        <v>8.3299999999999999E-2</v>
      </c>
      <c r="Q50" s="160">
        <v>0.1</v>
      </c>
      <c r="R50" s="160">
        <v>0.1</v>
      </c>
      <c r="S50" s="160">
        <v>1.67E-2</v>
      </c>
      <c r="T50" s="160">
        <v>1.66E-2</v>
      </c>
      <c r="U50" s="57">
        <f t="shared" si="5"/>
        <v>1</v>
      </c>
      <c r="V50" s="1008"/>
      <c r="W50" s="1008"/>
      <c r="Y50" s="1008"/>
      <c r="Z50" s="1008"/>
      <c r="AA50" s="1008"/>
      <c r="AB50" s="1008"/>
      <c r="AC50" s="1008"/>
      <c r="AD50" s="1008"/>
      <c r="AE50" s="1008"/>
      <c r="AF50" s="1008"/>
      <c r="AG50" s="1008"/>
      <c r="AH50" s="1008"/>
      <c r="AI50" s="1008"/>
      <c r="AJ50" s="1008"/>
      <c r="AK50" s="73"/>
      <c r="AL50" s="73"/>
      <c r="AM50" s="73"/>
      <c r="AN50" s="73"/>
      <c r="AO50" s="73"/>
      <c r="AP50" s="73"/>
      <c r="AQ50" s="73"/>
      <c r="AR50" s="73"/>
      <c r="AS50" s="73"/>
      <c r="AT50" s="73"/>
      <c r="AU50" s="73"/>
      <c r="AV50" s="73"/>
      <c r="AW50" s="73"/>
    </row>
    <row r="51" spans="1:49" ht="45" customHeight="1">
      <c r="A51" s="1018"/>
      <c r="B51" s="1051" t="s">
        <v>176</v>
      </c>
      <c r="C51" s="1051" t="s">
        <v>311</v>
      </c>
      <c r="D51" s="1065" t="s">
        <v>370</v>
      </c>
      <c r="E51" s="1013"/>
      <c r="F51" s="1013"/>
      <c r="G51" s="1014"/>
      <c r="H51" s="42" t="s">
        <v>68</v>
      </c>
      <c r="I51" s="43"/>
      <c r="J51" s="43">
        <v>4.1700000000000001E-2</v>
      </c>
      <c r="K51" s="43">
        <v>5.8299999999999998E-2</v>
      </c>
      <c r="L51" s="43">
        <v>0.10829999999999999</v>
      </c>
      <c r="M51" s="43">
        <v>0.27500000000000002</v>
      </c>
      <c r="N51" s="43">
        <v>0.27500000000000002</v>
      </c>
      <c r="O51" s="43">
        <v>7.4999999999999997E-2</v>
      </c>
      <c r="P51" s="43">
        <v>3.3300000000000003E-2</v>
      </c>
      <c r="Q51" s="43">
        <v>3.3300000000000003E-2</v>
      </c>
      <c r="R51" s="43">
        <v>3.3300000000000003E-2</v>
      </c>
      <c r="S51" s="111">
        <v>3.3500000000000002E-2</v>
      </c>
      <c r="T51" s="43">
        <v>3.3300000000000003E-2</v>
      </c>
      <c r="U51" s="57">
        <f t="shared" si="5"/>
        <v>0.99999999999999989</v>
      </c>
      <c r="V51" s="1051">
        <v>0.16</v>
      </c>
      <c r="W51" s="1072">
        <f>IF(OR(U52=0,V51=0),0,(U52/U51*V51))</f>
        <v>0.16</v>
      </c>
      <c r="Y51" s="1046"/>
      <c r="Z51" s="1046" t="s">
        <v>371</v>
      </c>
      <c r="AA51" s="1046" t="s">
        <v>372</v>
      </c>
      <c r="AB51" s="1046" t="s">
        <v>373</v>
      </c>
      <c r="AC51" s="1046" t="s">
        <v>374</v>
      </c>
      <c r="AD51" s="1046" t="s">
        <v>375</v>
      </c>
      <c r="AE51" s="1071" t="s">
        <v>376</v>
      </c>
      <c r="AF51" s="1071" t="s">
        <v>377</v>
      </c>
      <c r="AG51" s="1071" t="s">
        <v>378</v>
      </c>
      <c r="AH51" s="1071" t="s">
        <v>379</v>
      </c>
      <c r="AI51" s="1071" t="s">
        <v>380</v>
      </c>
      <c r="AJ51" s="1071" t="s">
        <v>381</v>
      </c>
      <c r="AK51" s="73"/>
      <c r="AL51" s="73"/>
      <c r="AM51" s="73"/>
      <c r="AN51" s="73"/>
      <c r="AO51" s="73"/>
      <c r="AP51" s="73"/>
      <c r="AQ51" s="73"/>
      <c r="AR51" s="73"/>
      <c r="AS51" s="73"/>
      <c r="AT51" s="73"/>
      <c r="AU51" s="73"/>
      <c r="AV51" s="73"/>
      <c r="AW51" s="73"/>
    </row>
    <row r="52" spans="1:49" ht="92.25" customHeight="1">
      <c r="A52" s="1018"/>
      <c r="B52" s="1008"/>
      <c r="C52" s="1008"/>
      <c r="D52" s="1015"/>
      <c r="E52" s="1016"/>
      <c r="F52" s="1016"/>
      <c r="G52" s="1017"/>
      <c r="H52" s="42" t="s">
        <v>69</v>
      </c>
      <c r="I52" s="47"/>
      <c r="J52" s="47">
        <v>4.1700000000000001E-2</v>
      </c>
      <c r="K52" s="47">
        <v>5.8299999999999998E-2</v>
      </c>
      <c r="L52" s="47">
        <v>0.10829999999999999</v>
      </c>
      <c r="M52" s="47">
        <v>0.27500000000000002</v>
      </c>
      <c r="N52" s="160">
        <v>0.27500000000000002</v>
      </c>
      <c r="O52" s="160">
        <v>7.4999999999999997E-2</v>
      </c>
      <c r="P52" s="160">
        <v>3.3300000000000003E-2</v>
      </c>
      <c r="Q52" s="160">
        <v>3.3300000000000003E-2</v>
      </c>
      <c r="R52" s="160">
        <v>3.3300000000000003E-2</v>
      </c>
      <c r="S52" s="160">
        <v>3.3500000000000002E-2</v>
      </c>
      <c r="T52" s="160">
        <v>3.3300000000000003E-2</v>
      </c>
      <c r="U52" s="57">
        <f t="shared" si="5"/>
        <v>0.99999999999999989</v>
      </c>
      <c r="V52" s="1008"/>
      <c r="W52" s="1008"/>
      <c r="Y52" s="1008"/>
      <c r="Z52" s="1008"/>
      <c r="AA52" s="1008"/>
      <c r="AB52" s="1008"/>
      <c r="AC52" s="1008"/>
      <c r="AD52" s="1008"/>
      <c r="AE52" s="1008"/>
      <c r="AF52" s="1008"/>
      <c r="AG52" s="1008"/>
      <c r="AH52" s="1008"/>
      <c r="AI52" s="1008"/>
      <c r="AJ52" s="1008"/>
      <c r="AK52" s="73"/>
      <c r="AL52" s="73"/>
      <c r="AM52" s="73"/>
      <c r="AN52" s="73"/>
      <c r="AO52" s="73"/>
      <c r="AP52" s="73"/>
      <c r="AQ52" s="73"/>
      <c r="AR52" s="73"/>
      <c r="AS52" s="73"/>
      <c r="AT52" s="73"/>
      <c r="AU52" s="73"/>
      <c r="AV52" s="73"/>
      <c r="AW52" s="73"/>
    </row>
    <row r="53" spans="1:49" ht="33.75" customHeight="1">
      <c r="A53" s="1018"/>
      <c r="B53" s="1051" t="s">
        <v>176</v>
      </c>
      <c r="C53" s="1051" t="s">
        <v>311</v>
      </c>
      <c r="D53" s="1065" t="s">
        <v>382</v>
      </c>
      <c r="E53" s="1013"/>
      <c r="F53" s="1013"/>
      <c r="G53" s="1014"/>
      <c r="H53" s="42" t="s">
        <v>68</v>
      </c>
      <c r="I53" s="43"/>
      <c r="J53" s="43"/>
      <c r="K53" s="43">
        <v>0.3125</v>
      </c>
      <c r="L53" s="43">
        <v>0.3125</v>
      </c>
      <c r="M53" s="43">
        <v>0.15</v>
      </c>
      <c r="N53" s="43">
        <v>2.5000000000000001E-2</v>
      </c>
      <c r="O53" s="43">
        <v>2.5000000000000001E-2</v>
      </c>
      <c r="P53" s="43">
        <v>2.5000000000000001E-2</v>
      </c>
      <c r="Q53" s="43">
        <v>2.5000000000000001E-2</v>
      </c>
      <c r="R53" s="43">
        <v>2.5000000000000001E-2</v>
      </c>
      <c r="S53" s="43">
        <v>0.05</v>
      </c>
      <c r="T53" s="43">
        <v>0.05</v>
      </c>
      <c r="U53" s="57">
        <f t="shared" si="5"/>
        <v>1.0000000000000002</v>
      </c>
      <c r="V53" s="1051">
        <v>0.16</v>
      </c>
      <c r="W53" s="1072">
        <f>IF(OR(U54=0,V53=0),0,(U54/U53*V53))</f>
        <v>0.16</v>
      </c>
      <c r="Y53" s="1046"/>
      <c r="Z53" s="1046"/>
      <c r="AA53" s="1046"/>
      <c r="AB53" s="1046"/>
      <c r="AC53" s="1046" t="s">
        <v>383</v>
      </c>
      <c r="AD53" s="1046" t="s">
        <v>384</v>
      </c>
      <c r="AE53" s="1071" t="s">
        <v>385</v>
      </c>
      <c r="AF53" s="1071" t="s">
        <v>386</v>
      </c>
      <c r="AG53" s="1071" t="s">
        <v>387</v>
      </c>
      <c r="AH53" s="1071" t="s">
        <v>388</v>
      </c>
      <c r="AI53" s="1071" t="s">
        <v>389</v>
      </c>
      <c r="AJ53" s="1071" t="s">
        <v>390</v>
      </c>
      <c r="AK53" s="73"/>
      <c r="AL53" s="73"/>
      <c r="AM53" s="73"/>
      <c r="AN53" s="73"/>
      <c r="AO53" s="73"/>
      <c r="AP53" s="73"/>
      <c r="AQ53" s="73"/>
      <c r="AR53" s="73"/>
      <c r="AS53" s="73"/>
      <c r="AT53" s="73"/>
      <c r="AU53" s="73"/>
      <c r="AV53" s="73"/>
      <c r="AW53" s="73"/>
    </row>
    <row r="54" spans="1:49" ht="33.75" customHeight="1">
      <c r="A54" s="1079"/>
      <c r="B54" s="1008"/>
      <c r="C54" s="1008"/>
      <c r="D54" s="1103"/>
      <c r="E54" s="1104"/>
      <c r="F54" s="1104"/>
      <c r="G54" s="1105"/>
      <c r="H54" s="161" t="s">
        <v>69</v>
      </c>
      <c r="I54" s="162"/>
      <c r="J54" s="162"/>
      <c r="K54" s="162">
        <v>0.3125</v>
      </c>
      <c r="L54" s="162">
        <v>0.3125</v>
      </c>
      <c r="M54" s="162">
        <v>0.15</v>
      </c>
      <c r="N54" s="163">
        <v>2.5000000000000001E-2</v>
      </c>
      <c r="O54" s="160">
        <v>2.5000000000000001E-2</v>
      </c>
      <c r="P54" s="160">
        <v>2.5000000000000001E-2</v>
      </c>
      <c r="Q54" s="160">
        <v>2.5000000000000001E-2</v>
      </c>
      <c r="R54" s="160">
        <v>2.5000000000000001E-2</v>
      </c>
      <c r="S54" s="163">
        <v>0.05</v>
      </c>
      <c r="T54" s="163">
        <v>0.05</v>
      </c>
      <c r="U54" s="164">
        <f t="shared" si="5"/>
        <v>1.0000000000000002</v>
      </c>
      <c r="V54" s="1079"/>
      <c r="W54" s="1079"/>
      <c r="Y54" s="1008"/>
      <c r="Z54" s="1008"/>
      <c r="AA54" s="1008"/>
      <c r="AB54" s="1008"/>
      <c r="AC54" s="1008"/>
      <c r="AD54" s="1008"/>
      <c r="AE54" s="1008"/>
      <c r="AF54" s="1008"/>
      <c r="AG54" s="1008"/>
      <c r="AH54" s="1008"/>
      <c r="AI54" s="1008"/>
      <c r="AJ54" s="1008"/>
      <c r="AK54" s="73"/>
      <c r="AL54" s="73"/>
      <c r="AM54" s="73"/>
      <c r="AN54" s="73"/>
      <c r="AO54" s="73"/>
      <c r="AP54" s="73"/>
      <c r="AQ54" s="73"/>
      <c r="AR54" s="73"/>
      <c r="AS54" s="73"/>
      <c r="AT54" s="73"/>
      <c r="AU54" s="73"/>
      <c r="AV54" s="73"/>
      <c r="AW54" s="73"/>
    </row>
    <row r="55" spans="1:49" ht="15.75" customHeight="1">
      <c r="A55" s="135" t="s">
        <v>2</v>
      </c>
      <c r="B55" s="136"/>
      <c r="C55" s="40" t="s">
        <v>7</v>
      </c>
      <c r="D55" s="135" t="s">
        <v>3</v>
      </c>
      <c r="E55" s="135" t="s">
        <v>4</v>
      </c>
      <c r="F55" s="135" t="s">
        <v>5</v>
      </c>
      <c r="G55" s="137" t="s">
        <v>6</v>
      </c>
      <c r="H55" s="135" t="s">
        <v>53</v>
      </c>
      <c r="I55" s="135" t="s">
        <v>54</v>
      </c>
      <c r="J55" s="135" t="s">
        <v>55</v>
      </c>
      <c r="K55" s="135" t="s">
        <v>56</v>
      </c>
      <c r="L55" s="135" t="s">
        <v>57</v>
      </c>
      <c r="M55" s="135" t="s">
        <v>58</v>
      </c>
      <c r="N55" s="135" t="s">
        <v>59</v>
      </c>
      <c r="O55" s="135" t="s">
        <v>60</v>
      </c>
      <c r="P55" s="135" t="s">
        <v>61</v>
      </c>
      <c r="Q55" s="135" t="s">
        <v>62</v>
      </c>
      <c r="R55" s="135" t="s">
        <v>63</v>
      </c>
      <c r="S55" s="135" t="s">
        <v>64</v>
      </c>
      <c r="T55" s="135" t="s">
        <v>65</v>
      </c>
      <c r="U55" s="135" t="s">
        <v>66</v>
      </c>
      <c r="V55" s="138" t="s">
        <v>52</v>
      </c>
      <c r="W55" s="136" t="s">
        <v>162</v>
      </c>
      <c r="Y55" s="117" t="s">
        <v>163</v>
      </c>
      <c r="Z55" s="117" t="s">
        <v>164</v>
      </c>
      <c r="AA55" s="117" t="s">
        <v>165</v>
      </c>
      <c r="AB55" s="117" t="s">
        <v>166</v>
      </c>
      <c r="AC55" s="117" t="s">
        <v>167</v>
      </c>
      <c r="AD55" s="117" t="s">
        <v>168</v>
      </c>
      <c r="AE55" s="117" t="s">
        <v>169</v>
      </c>
      <c r="AF55" s="117" t="s">
        <v>170</v>
      </c>
      <c r="AG55" s="117" t="s">
        <v>171</v>
      </c>
      <c r="AH55" s="117" t="s">
        <v>172</v>
      </c>
      <c r="AI55" s="117" t="s">
        <v>173</v>
      </c>
      <c r="AJ55" s="117" t="s">
        <v>174</v>
      </c>
      <c r="AK55" s="118"/>
      <c r="AL55" s="118"/>
      <c r="AM55" s="118"/>
      <c r="AN55" s="118"/>
      <c r="AO55" s="118"/>
      <c r="AP55" s="118"/>
      <c r="AQ55" s="118"/>
      <c r="AR55" s="118"/>
      <c r="AS55" s="118"/>
      <c r="AT55" s="118"/>
      <c r="AU55" s="118"/>
      <c r="AV55" s="118"/>
      <c r="AW55" s="118"/>
    </row>
    <row r="56" spans="1:49" ht="63" customHeight="1">
      <c r="A56" s="1046" t="s">
        <v>391</v>
      </c>
      <c r="B56" s="1047" t="s">
        <v>176</v>
      </c>
      <c r="C56" s="1047" t="s">
        <v>392</v>
      </c>
      <c r="D56" s="1046" t="s">
        <v>137</v>
      </c>
      <c r="E56" s="1046">
        <v>100</v>
      </c>
      <c r="F56" s="1046" t="s">
        <v>393</v>
      </c>
      <c r="G56" s="1046" t="s">
        <v>179</v>
      </c>
      <c r="H56" s="24" t="s">
        <v>68</v>
      </c>
      <c r="I56" s="28">
        <v>0</v>
      </c>
      <c r="J56" s="28">
        <v>0.05</v>
      </c>
      <c r="K56" s="28">
        <v>0.09</v>
      </c>
      <c r="L56" s="28">
        <v>0.09</v>
      </c>
      <c r="M56" s="28">
        <v>0.09</v>
      </c>
      <c r="N56" s="28">
        <v>0.1</v>
      </c>
      <c r="O56" s="28">
        <v>0.1</v>
      </c>
      <c r="P56" s="28">
        <v>0.1</v>
      </c>
      <c r="Q56" s="28">
        <v>0.1</v>
      </c>
      <c r="R56" s="28">
        <v>0.1</v>
      </c>
      <c r="S56" s="28">
        <v>0.1</v>
      </c>
      <c r="T56" s="28">
        <v>0.08</v>
      </c>
      <c r="U56" s="165">
        <f t="shared" ref="U56:U57" si="6">SUM(I56:T56)</f>
        <v>0.99999999999999989</v>
      </c>
      <c r="V56" s="1047">
        <v>0.1</v>
      </c>
      <c r="W56" s="1052">
        <f>IF(OR(U57=0,V56=0),0,(U57/U56*V56))</f>
        <v>9.7299999999999998E-2</v>
      </c>
      <c r="Y56" s="1046"/>
      <c r="Z56" s="1046" t="s">
        <v>394</v>
      </c>
      <c r="AA56" s="1046" t="s">
        <v>395</v>
      </c>
      <c r="AB56" s="1046" t="s">
        <v>396</v>
      </c>
      <c r="AC56" s="1046" t="s">
        <v>397</v>
      </c>
      <c r="AD56" s="1046" t="s">
        <v>398</v>
      </c>
      <c r="AE56" s="1048" t="s">
        <v>399</v>
      </c>
      <c r="AF56" s="1070" t="s">
        <v>400</v>
      </c>
      <c r="AG56" s="1081" t="s">
        <v>401</v>
      </c>
      <c r="AH56" s="1081" t="s">
        <v>402</v>
      </c>
      <c r="AI56" s="1081" t="s">
        <v>403</v>
      </c>
      <c r="AJ56" s="1081" t="s">
        <v>404</v>
      </c>
      <c r="AK56" s="73"/>
      <c r="AL56" s="73"/>
      <c r="AM56" s="73"/>
      <c r="AN56" s="73"/>
      <c r="AO56" s="73"/>
      <c r="AP56" s="73"/>
      <c r="AQ56" s="73"/>
      <c r="AR56" s="73"/>
      <c r="AS56" s="73"/>
      <c r="AT56" s="73"/>
      <c r="AU56" s="73"/>
      <c r="AV56" s="73"/>
      <c r="AW56" s="73"/>
    </row>
    <row r="57" spans="1:49" ht="63" customHeight="1">
      <c r="A57" s="1018"/>
      <c r="B57" s="1008"/>
      <c r="C57" s="1008"/>
      <c r="D57" s="1008"/>
      <c r="E57" s="1008"/>
      <c r="F57" s="1008"/>
      <c r="G57" s="1008"/>
      <c r="H57" s="166" t="s">
        <v>69</v>
      </c>
      <c r="I57" s="167">
        <v>0</v>
      </c>
      <c r="J57" s="167">
        <v>2.6000000000000002E-2</v>
      </c>
      <c r="K57" s="167">
        <v>9.3000000000000013E-2</v>
      </c>
      <c r="L57" s="167">
        <v>0.08</v>
      </c>
      <c r="M57" s="167">
        <v>0.08</v>
      </c>
      <c r="N57" s="168">
        <v>9.6000000000000002E-2</v>
      </c>
      <c r="O57" s="169">
        <v>9.6000000000000002E-2</v>
      </c>
      <c r="P57" s="169">
        <v>0.106</v>
      </c>
      <c r="Q57" s="169">
        <v>0.108</v>
      </c>
      <c r="R57" s="169">
        <v>0.104</v>
      </c>
      <c r="S57" s="169">
        <v>0.114</v>
      </c>
      <c r="T57" s="169">
        <v>7.0000000000000007E-2</v>
      </c>
      <c r="U57" s="170">
        <f t="shared" si="6"/>
        <v>0.97299999999999986</v>
      </c>
      <c r="V57" s="1008"/>
      <c r="W57" s="1008"/>
      <c r="Y57" s="1008"/>
      <c r="Z57" s="1008"/>
      <c r="AA57" s="1008"/>
      <c r="AB57" s="1008"/>
      <c r="AC57" s="1008"/>
      <c r="AD57" s="1008"/>
      <c r="AE57" s="1008"/>
      <c r="AF57" s="1008"/>
      <c r="AG57" s="1008"/>
      <c r="AH57" s="1008"/>
      <c r="AI57" s="1008"/>
      <c r="AJ57" s="1008"/>
      <c r="AK57" s="73"/>
      <c r="AL57" s="73"/>
      <c r="AM57" s="73"/>
      <c r="AN57" s="73"/>
      <c r="AO57" s="73"/>
      <c r="AP57" s="73"/>
      <c r="AQ57" s="73"/>
      <c r="AR57" s="73"/>
      <c r="AS57" s="73"/>
      <c r="AT57" s="73"/>
      <c r="AU57" s="73"/>
      <c r="AV57" s="73"/>
      <c r="AW57" s="73"/>
    </row>
    <row r="58" spans="1:49" ht="15.75" customHeight="1">
      <c r="A58" s="1018"/>
      <c r="B58" s="1097" t="s">
        <v>30</v>
      </c>
      <c r="C58" s="1010"/>
      <c r="D58" s="1010"/>
      <c r="E58" s="1010"/>
      <c r="F58" s="1010"/>
      <c r="G58" s="1010"/>
      <c r="H58" s="1010"/>
      <c r="I58" s="1010"/>
      <c r="J58" s="1010"/>
      <c r="K58" s="1010"/>
      <c r="L58" s="1010"/>
      <c r="M58" s="1010"/>
      <c r="N58" s="1010"/>
      <c r="O58" s="1010"/>
      <c r="P58" s="1010"/>
      <c r="Q58" s="1010"/>
      <c r="R58" s="1010"/>
      <c r="S58" s="1010"/>
      <c r="T58" s="1010"/>
      <c r="U58" s="1010"/>
      <c r="V58" s="1010"/>
      <c r="W58" s="1011"/>
      <c r="AF58" s="145"/>
      <c r="AG58" s="145"/>
      <c r="AH58" s="145"/>
      <c r="AI58" s="145"/>
      <c r="AJ58" s="145"/>
    </row>
    <row r="59" spans="1:49" ht="15.75" customHeight="1">
      <c r="A59" s="1018"/>
      <c r="B59" s="1051" t="s">
        <v>176</v>
      </c>
      <c r="C59" s="1051" t="s">
        <v>392</v>
      </c>
      <c r="D59" s="1065" t="s">
        <v>405</v>
      </c>
      <c r="E59" s="1013"/>
      <c r="F59" s="1013"/>
      <c r="G59" s="1014"/>
      <c r="H59" s="42" t="s">
        <v>68</v>
      </c>
      <c r="I59" s="43"/>
      <c r="J59" s="43">
        <v>0.05</v>
      </c>
      <c r="K59" s="43">
        <v>0.1</v>
      </c>
      <c r="L59" s="43">
        <v>0.1</v>
      </c>
      <c r="M59" s="43">
        <v>0.1</v>
      </c>
      <c r="N59" s="43">
        <v>0.1</v>
      </c>
      <c r="O59" s="43">
        <v>0.1</v>
      </c>
      <c r="P59" s="43">
        <v>0.1</v>
      </c>
      <c r="Q59" s="43">
        <v>0.1</v>
      </c>
      <c r="R59" s="43">
        <v>0.1</v>
      </c>
      <c r="S59" s="43">
        <v>0.1</v>
      </c>
      <c r="T59" s="43">
        <v>0.05</v>
      </c>
      <c r="U59" s="57">
        <f t="shared" ref="U59:U68" si="7">SUM(I59:T59)</f>
        <v>0.99999999999999989</v>
      </c>
      <c r="V59" s="1051">
        <v>0.2</v>
      </c>
      <c r="W59" s="1072">
        <f>IF(OR(U60=0,V59=0),0,(U60/U59*V59))</f>
        <v>0.2</v>
      </c>
      <c r="Y59" s="1046"/>
      <c r="Z59" s="1046" t="s">
        <v>406</v>
      </c>
      <c r="AA59" s="1046" t="s">
        <v>407</v>
      </c>
      <c r="AB59" s="1046" t="s">
        <v>408</v>
      </c>
      <c r="AC59" s="1046" t="s">
        <v>409</v>
      </c>
      <c r="AD59" s="1046" t="s">
        <v>410</v>
      </c>
      <c r="AE59" s="1070" t="s">
        <v>411</v>
      </c>
      <c r="AF59" s="1071" t="s">
        <v>412</v>
      </c>
      <c r="AG59" s="1071" t="s">
        <v>413</v>
      </c>
      <c r="AH59" s="1071" t="s">
        <v>414</v>
      </c>
      <c r="AI59" s="1071" t="s">
        <v>415</v>
      </c>
      <c r="AJ59" s="1071" t="s">
        <v>416</v>
      </c>
      <c r="AK59" s="73"/>
      <c r="AL59" s="73"/>
      <c r="AM59" s="73"/>
      <c r="AN59" s="73"/>
      <c r="AO59" s="73"/>
      <c r="AP59" s="73"/>
      <c r="AQ59" s="73"/>
      <c r="AR59" s="73"/>
      <c r="AS59" s="73"/>
      <c r="AT59" s="73"/>
      <c r="AU59" s="73"/>
      <c r="AV59" s="73"/>
      <c r="AW59" s="73"/>
    </row>
    <row r="60" spans="1:49" ht="15.75" customHeight="1">
      <c r="A60" s="1018"/>
      <c r="B60" s="1008"/>
      <c r="C60" s="1008"/>
      <c r="D60" s="1015"/>
      <c r="E60" s="1016"/>
      <c r="F60" s="1016"/>
      <c r="G60" s="1017"/>
      <c r="H60" s="120" t="s">
        <v>69</v>
      </c>
      <c r="I60" s="171"/>
      <c r="J60" s="171">
        <v>0.03</v>
      </c>
      <c r="K60" s="171">
        <v>0.11</v>
      </c>
      <c r="L60" s="171">
        <v>0.11</v>
      </c>
      <c r="M60" s="171">
        <v>0.1</v>
      </c>
      <c r="N60" s="172">
        <v>0.1</v>
      </c>
      <c r="O60" s="173">
        <v>0.1</v>
      </c>
      <c r="P60" s="173">
        <v>0.1</v>
      </c>
      <c r="Q60" s="173">
        <v>0.1</v>
      </c>
      <c r="R60" s="173">
        <v>0.1</v>
      </c>
      <c r="S60" s="173">
        <v>0.1</v>
      </c>
      <c r="T60" s="173">
        <v>0.05</v>
      </c>
      <c r="U60" s="144">
        <f t="shared" si="7"/>
        <v>0.99999999999999989</v>
      </c>
      <c r="V60" s="1008"/>
      <c r="W60" s="1008"/>
      <c r="Y60" s="1008"/>
      <c r="Z60" s="1008"/>
      <c r="AA60" s="1008"/>
      <c r="AB60" s="1008"/>
      <c r="AC60" s="1008"/>
      <c r="AD60" s="1008"/>
      <c r="AE60" s="1008"/>
      <c r="AF60" s="1008"/>
      <c r="AG60" s="1008"/>
      <c r="AH60" s="1008"/>
      <c r="AI60" s="1008"/>
      <c r="AJ60" s="1008"/>
      <c r="AK60" s="73"/>
      <c r="AL60" s="73"/>
      <c r="AM60" s="73"/>
      <c r="AN60" s="73"/>
      <c r="AO60" s="73"/>
      <c r="AP60" s="73"/>
      <c r="AQ60" s="73"/>
      <c r="AR60" s="73"/>
      <c r="AS60" s="73"/>
      <c r="AT60" s="73"/>
      <c r="AU60" s="73"/>
      <c r="AV60" s="73"/>
      <c r="AW60" s="73"/>
    </row>
    <row r="61" spans="1:49" ht="25.5" customHeight="1">
      <c r="A61" s="1018"/>
      <c r="B61" s="1051" t="s">
        <v>176</v>
      </c>
      <c r="C61" s="1051" t="s">
        <v>392</v>
      </c>
      <c r="D61" s="1065" t="s">
        <v>417</v>
      </c>
      <c r="E61" s="1013"/>
      <c r="F61" s="1013"/>
      <c r="G61" s="1014"/>
      <c r="H61" s="42" t="s">
        <v>68</v>
      </c>
      <c r="I61" s="43"/>
      <c r="J61" s="43">
        <v>0.05</v>
      </c>
      <c r="K61" s="43">
        <v>0.1</v>
      </c>
      <c r="L61" s="43">
        <v>0.1</v>
      </c>
      <c r="M61" s="43">
        <v>0.1</v>
      </c>
      <c r="N61" s="43">
        <v>0.1</v>
      </c>
      <c r="O61" s="43">
        <v>0.1</v>
      </c>
      <c r="P61" s="43">
        <v>0.1</v>
      </c>
      <c r="Q61" s="43">
        <v>0.1</v>
      </c>
      <c r="R61" s="43">
        <v>0.1</v>
      </c>
      <c r="S61" s="43">
        <v>0.1</v>
      </c>
      <c r="T61" s="43">
        <v>0.05</v>
      </c>
      <c r="U61" s="57">
        <f t="shared" si="7"/>
        <v>0.99999999999999989</v>
      </c>
      <c r="V61" s="1051">
        <v>0.2</v>
      </c>
      <c r="W61" s="1072">
        <f>IF(OR(U62=0,V61=0),0,(U62/U61*V61))</f>
        <v>0.2020000000000001</v>
      </c>
      <c r="Y61" s="1046"/>
      <c r="Z61" s="1046" t="s">
        <v>418</v>
      </c>
      <c r="AA61" s="1046" t="s">
        <v>419</v>
      </c>
      <c r="AB61" s="1046" t="s">
        <v>420</v>
      </c>
      <c r="AC61" s="1046" t="s">
        <v>421</v>
      </c>
      <c r="AD61" s="1046" t="s">
        <v>422</v>
      </c>
      <c r="AE61" s="1071" t="s">
        <v>423</v>
      </c>
      <c r="AF61" s="1071" t="s">
        <v>424</v>
      </c>
      <c r="AG61" s="1071" t="s">
        <v>425</v>
      </c>
      <c r="AH61" s="1071" t="s">
        <v>426</v>
      </c>
      <c r="AI61" s="1082" t="s">
        <v>427</v>
      </c>
      <c r="AJ61" s="1082" t="s">
        <v>428</v>
      </c>
      <c r="AK61" s="73"/>
      <c r="AL61" s="73"/>
      <c r="AM61" s="73"/>
      <c r="AN61" s="73"/>
      <c r="AO61" s="73"/>
      <c r="AP61" s="73"/>
      <c r="AQ61" s="73"/>
      <c r="AR61" s="73"/>
      <c r="AS61" s="73"/>
      <c r="AT61" s="73"/>
      <c r="AU61" s="73"/>
      <c r="AV61" s="73"/>
      <c r="AW61" s="73"/>
    </row>
    <row r="62" spans="1:49" ht="25.5" customHeight="1">
      <c r="A62" s="1018"/>
      <c r="B62" s="1008"/>
      <c r="C62" s="1008"/>
      <c r="D62" s="1015"/>
      <c r="E62" s="1016"/>
      <c r="F62" s="1016"/>
      <c r="G62" s="1017"/>
      <c r="H62" s="120" t="s">
        <v>69</v>
      </c>
      <c r="I62" s="171"/>
      <c r="J62" s="171">
        <v>0</v>
      </c>
      <c r="K62" s="171">
        <v>5.7000000000000002E-2</v>
      </c>
      <c r="L62" s="171">
        <v>4.2000000000000003E-2</v>
      </c>
      <c r="M62" s="171">
        <v>5.0999999999999997E-2</v>
      </c>
      <c r="N62" s="172">
        <v>0.08</v>
      </c>
      <c r="O62" s="173">
        <v>0.08</v>
      </c>
      <c r="P62" s="173">
        <v>0.13</v>
      </c>
      <c r="Q62" s="173">
        <v>0.14000000000000001</v>
      </c>
      <c r="R62" s="173">
        <v>0.12</v>
      </c>
      <c r="S62" s="173">
        <v>0.17</v>
      </c>
      <c r="T62" s="173">
        <v>0.14000000000000001</v>
      </c>
      <c r="U62" s="144">
        <f t="shared" si="7"/>
        <v>1.0100000000000002</v>
      </c>
      <c r="V62" s="1008"/>
      <c r="W62" s="1008"/>
      <c r="Y62" s="1008"/>
      <c r="Z62" s="1008"/>
      <c r="AA62" s="1008"/>
      <c r="AB62" s="1008"/>
      <c r="AC62" s="1008"/>
      <c r="AD62" s="1008"/>
      <c r="AE62" s="1008"/>
      <c r="AF62" s="1008"/>
      <c r="AG62" s="1008"/>
      <c r="AH62" s="1008"/>
      <c r="AI62" s="1008"/>
      <c r="AJ62" s="1008"/>
      <c r="AK62" s="73"/>
      <c r="AL62" s="73"/>
      <c r="AM62" s="73"/>
      <c r="AN62" s="73"/>
      <c r="AO62" s="73"/>
      <c r="AP62" s="73"/>
      <c r="AQ62" s="73"/>
      <c r="AR62" s="73"/>
      <c r="AS62" s="73"/>
      <c r="AT62" s="73"/>
      <c r="AU62" s="73"/>
      <c r="AV62" s="73"/>
      <c r="AW62" s="73"/>
    </row>
    <row r="63" spans="1:49" ht="15.75" customHeight="1">
      <c r="A63" s="1018"/>
      <c r="B63" s="1051" t="s">
        <v>176</v>
      </c>
      <c r="C63" s="1051" t="s">
        <v>392</v>
      </c>
      <c r="D63" s="1065" t="s">
        <v>429</v>
      </c>
      <c r="E63" s="1013"/>
      <c r="F63" s="1013"/>
      <c r="G63" s="1014"/>
      <c r="H63" s="42" t="s">
        <v>68</v>
      </c>
      <c r="I63" s="43"/>
      <c r="J63" s="43">
        <v>0.05</v>
      </c>
      <c r="K63" s="43">
        <v>0.05</v>
      </c>
      <c r="L63" s="43">
        <v>0.05</v>
      </c>
      <c r="M63" s="43">
        <v>0.05</v>
      </c>
      <c r="N63" s="43">
        <v>0.1</v>
      </c>
      <c r="O63" s="43">
        <v>0.1</v>
      </c>
      <c r="P63" s="43">
        <v>0.1</v>
      </c>
      <c r="Q63" s="43">
        <v>0.1</v>
      </c>
      <c r="R63" s="43">
        <v>0.1</v>
      </c>
      <c r="S63" s="43">
        <v>0.1</v>
      </c>
      <c r="T63" s="43">
        <v>0.2</v>
      </c>
      <c r="U63" s="57">
        <f t="shared" si="7"/>
        <v>1</v>
      </c>
      <c r="V63" s="1051">
        <v>0.2</v>
      </c>
      <c r="W63" s="1072">
        <f>IF(OR(U64=0,V63=0),0,(U64/U63*V63))</f>
        <v>0.2</v>
      </c>
      <c r="Y63" s="1046"/>
      <c r="Z63" s="1046" t="s">
        <v>430</v>
      </c>
      <c r="AA63" s="1046" t="s">
        <v>431</v>
      </c>
      <c r="AB63" s="1046" t="s">
        <v>432</v>
      </c>
      <c r="AC63" s="1046" t="s">
        <v>433</v>
      </c>
      <c r="AD63" s="1046" t="s">
        <v>434</v>
      </c>
      <c r="AE63" s="1071" t="s">
        <v>435</v>
      </c>
      <c r="AF63" s="1071" t="s">
        <v>436</v>
      </c>
      <c r="AG63" s="1071" t="s">
        <v>437</v>
      </c>
      <c r="AH63" s="1071" t="s">
        <v>438</v>
      </c>
      <c r="AI63" s="1071" t="s">
        <v>439</v>
      </c>
      <c r="AJ63" s="1071" t="s">
        <v>440</v>
      </c>
      <c r="AK63" s="73"/>
      <c r="AL63" s="73"/>
      <c r="AM63" s="73"/>
      <c r="AN63" s="73"/>
      <c r="AO63" s="73"/>
      <c r="AP63" s="73"/>
      <c r="AQ63" s="73"/>
      <c r="AR63" s="73"/>
      <c r="AS63" s="73"/>
      <c r="AT63" s="73"/>
      <c r="AU63" s="73"/>
      <c r="AV63" s="73"/>
      <c r="AW63" s="73"/>
    </row>
    <row r="64" spans="1:49" ht="15.75" customHeight="1">
      <c r="A64" s="1018"/>
      <c r="B64" s="1008"/>
      <c r="C64" s="1008"/>
      <c r="D64" s="1015"/>
      <c r="E64" s="1016"/>
      <c r="F64" s="1016"/>
      <c r="G64" s="1017"/>
      <c r="H64" s="120" t="s">
        <v>69</v>
      </c>
      <c r="I64" s="171"/>
      <c r="J64" s="171">
        <v>0</v>
      </c>
      <c r="K64" s="171">
        <v>0.1</v>
      </c>
      <c r="L64" s="171">
        <v>0.05</v>
      </c>
      <c r="M64" s="171">
        <v>0.05</v>
      </c>
      <c r="N64" s="172">
        <v>0.1</v>
      </c>
      <c r="O64" s="173">
        <v>0.1</v>
      </c>
      <c r="P64" s="173">
        <v>0.1</v>
      </c>
      <c r="Q64" s="173">
        <v>0.1</v>
      </c>
      <c r="R64" s="173">
        <v>0.1</v>
      </c>
      <c r="S64" s="173">
        <v>0.1</v>
      </c>
      <c r="T64" s="173">
        <v>0.2</v>
      </c>
      <c r="U64" s="144">
        <f t="shared" si="7"/>
        <v>1</v>
      </c>
      <c r="V64" s="1008"/>
      <c r="W64" s="1008"/>
      <c r="Y64" s="1008"/>
      <c r="Z64" s="1008"/>
      <c r="AA64" s="1008"/>
      <c r="AB64" s="1008"/>
      <c r="AC64" s="1008"/>
      <c r="AD64" s="1008"/>
      <c r="AE64" s="1008"/>
      <c r="AF64" s="1008"/>
      <c r="AG64" s="1008"/>
      <c r="AH64" s="1008"/>
      <c r="AI64" s="1008"/>
      <c r="AJ64" s="1008"/>
      <c r="AK64" s="73"/>
      <c r="AL64" s="73"/>
      <c r="AM64" s="73"/>
      <c r="AN64" s="73"/>
      <c r="AO64" s="73"/>
      <c r="AP64" s="73"/>
      <c r="AQ64" s="73"/>
      <c r="AR64" s="73"/>
      <c r="AS64" s="73"/>
      <c r="AT64" s="73"/>
      <c r="AU64" s="73"/>
      <c r="AV64" s="73"/>
      <c r="AW64" s="73"/>
    </row>
    <row r="65" spans="1:49" ht="21" customHeight="1">
      <c r="A65" s="1018"/>
      <c r="B65" s="1051" t="s">
        <v>176</v>
      </c>
      <c r="C65" s="1051" t="s">
        <v>392</v>
      </c>
      <c r="D65" s="1065" t="s">
        <v>441</v>
      </c>
      <c r="E65" s="1013"/>
      <c r="F65" s="1013"/>
      <c r="G65" s="1014"/>
      <c r="H65" s="42" t="s">
        <v>68</v>
      </c>
      <c r="I65" s="43"/>
      <c r="J65" s="43">
        <v>0.05</v>
      </c>
      <c r="K65" s="43">
        <v>0.1</v>
      </c>
      <c r="L65" s="43">
        <v>0.1</v>
      </c>
      <c r="M65" s="43">
        <v>0.1</v>
      </c>
      <c r="N65" s="43">
        <v>0.1</v>
      </c>
      <c r="O65" s="43">
        <v>0.1</v>
      </c>
      <c r="P65" s="43">
        <v>0.1</v>
      </c>
      <c r="Q65" s="43">
        <v>0.1</v>
      </c>
      <c r="R65" s="43">
        <v>0.1</v>
      </c>
      <c r="S65" s="43">
        <v>0.1</v>
      </c>
      <c r="T65" s="43">
        <v>0.05</v>
      </c>
      <c r="U65" s="57">
        <f t="shared" si="7"/>
        <v>0.99999999999999989</v>
      </c>
      <c r="V65" s="1051">
        <v>0.2</v>
      </c>
      <c r="W65" s="1072">
        <f>IF(OR(U66=0,V65=0),0,(U66/U65*V65))</f>
        <v>0.2</v>
      </c>
      <c r="Y65" s="1046"/>
      <c r="Z65" s="1046" t="s">
        <v>442</v>
      </c>
      <c r="AA65" s="1046" t="s">
        <v>443</v>
      </c>
      <c r="AB65" s="1046" t="s">
        <v>444</v>
      </c>
      <c r="AC65" s="1046" t="s">
        <v>445</v>
      </c>
      <c r="AD65" s="1046" t="s">
        <v>446</v>
      </c>
      <c r="AE65" s="1071" t="s">
        <v>447</v>
      </c>
      <c r="AF65" s="1071" t="s">
        <v>448</v>
      </c>
      <c r="AG65" s="1071" t="s">
        <v>449</v>
      </c>
      <c r="AH65" s="1071" t="s">
        <v>450</v>
      </c>
      <c r="AI65" s="1082" t="s">
        <v>451</v>
      </c>
      <c r="AJ65" s="1082" t="s">
        <v>452</v>
      </c>
      <c r="AK65" s="73"/>
      <c r="AL65" s="73"/>
      <c r="AM65" s="73"/>
      <c r="AN65" s="73"/>
      <c r="AO65" s="73"/>
      <c r="AP65" s="73"/>
      <c r="AQ65" s="73"/>
      <c r="AR65" s="73"/>
      <c r="AS65" s="73"/>
      <c r="AT65" s="73"/>
      <c r="AU65" s="73"/>
      <c r="AV65" s="73"/>
      <c r="AW65" s="73"/>
    </row>
    <row r="66" spans="1:49" ht="21" customHeight="1">
      <c r="A66" s="1018"/>
      <c r="B66" s="1008"/>
      <c r="C66" s="1008"/>
      <c r="D66" s="1015"/>
      <c r="E66" s="1016"/>
      <c r="F66" s="1016"/>
      <c r="G66" s="1017"/>
      <c r="H66" s="120" t="s">
        <v>69</v>
      </c>
      <c r="I66" s="171"/>
      <c r="J66" s="171">
        <v>0.05</v>
      </c>
      <c r="K66" s="171">
        <v>0.1</v>
      </c>
      <c r="L66" s="171">
        <v>0.1</v>
      </c>
      <c r="M66" s="171">
        <v>0.1</v>
      </c>
      <c r="N66" s="172">
        <v>0.1</v>
      </c>
      <c r="O66" s="173">
        <v>0.1</v>
      </c>
      <c r="P66" s="173">
        <v>0.1</v>
      </c>
      <c r="Q66" s="173">
        <v>0.1</v>
      </c>
      <c r="R66" s="173">
        <v>0.1</v>
      </c>
      <c r="S66" s="173">
        <v>0.1</v>
      </c>
      <c r="T66" s="173">
        <v>0.05</v>
      </c>
      <c r="U66" s="144">
        <f t="shared" si="7"/>
        <v>0.99999999999999989</v>
      </c>
      <c r="V66" s="1008"/>
      <c r="W66" s="1008"/>
      <c r="Y66" s="1008"/>
      <c r="Z66" s="1008"/>
      <c r="AA66" s="1008"/>
      <c r="AB66" s="1008"/>
      <c r="AC66" s="1008"/>
      <c r="AD66" s="1008"/>
      <c r="AE66" s="1008"/>
      <c r="AF66" s="1008"/>
      <c r="AG66" s="1008"/>
      <c r="AH66" s="1008"/>
      <c r="AI66" s="1008"/>
      <c r="AJ66" s="1008"/>
      <c r="AK66" s="73"/>
      <c r="AL66" s="73"/>
      <c r="AM66" s="73"/>
      <c r="AN66" s="73"/>
      <c r="AO66" s="73"/>
      <c r="AP66" s="73"/>
      <c r="AQ66" s="73"/>
      <c r="AR66" s="73"/>
      <c r="AS66" s="73"/>
      <c r="AT66" s="73"/>
      <c r="AU66" s="73"/>
      <c r="AV66" s="73"/>
      <c r="AW66" s="73"/>
    </row>
    <row r="67" spans="1:49" ht="24" customHeight="1">
      <c r="A67" s="1018"/>
      <c r="B67" s="1051" t="s">
        <v>176</v>
      </c>
      <c r="C67" s="1051" t="s">
        <v>392</v>
      </c>
      <c r="D67" s="1065" t="s">
        <v>453</v>
      </c>
      <c r="E67" s="1013"/>
      <c r="F67" s="1013"/>
      <c r="G67" s="1014"/>
      <c r="H67" s="42" t="s">
        <v>68</v>
      </c>
      <c r="I67" s="43"/>
      <c r="J67" s="43">
        <v>0.05</v>
      </c>
      <c r="K67" s="43">
        <v>0.1</v>
      </c>
      <c r="L67" s="43">
        <v>0.1</v>
      </c>
      <c r="M67" s="43">
        <v>0.1</v>
      </c>
      <c r="N67" s="43">
        <v>0.1</v>
      </c>
      <c r="O67" s="43">
        <v>0.1</v>
      </c>
      <c r="P67" s="43">
        <v>0.1</v>
      </c>
      <c r="Q67" s="43">
        <v>0.1</v>
      </c>
      <c r="R67" s="43">
        <v>0.1</v>
      </c>
      <c r="S67" s="43">
        <v>0.1</v>
      </c>
      <c r="T67" s="43">
        <v>0.05</v>
      </c>
      <c r="U67" s="57">
        <f t="shared" si="7"/>
        <v>0.99999999999999989</v>
      </c>
      <c r="V67" s="1051">
        <v>0.2</v>
      </c>
      <c r="W67" s="1072">
        <f>IF(OR(U68=0,V67=0),0,(U68/U67*V67))</f>
        <v>0.2</v>
      </c>
      <c r="Y67" s="1046"/>
      <c r="Z67" s="1046" t="s">
        <v>454</v>
      </c>
      <c r="AA67" s="1046" t="s">
        <v>455</v>
      </c>
      <c r="AB67" s="1046" t="s">
        <v>456</v>
      </c>
      <c r="AC67" s="1046" t="s">
        <v>457</v>
      </c>
      <c r="AD67" s="1046" t="s">
        <v>458</v>
      </c>
      <c r="AE67" s="1071" t="s">
        <v>459</v>
      </c>
      <c r="AF67" s="1071" t="s">
        <v>460</v>
      </c>
      <c r="AG67" s="1071" t="s">
        <v>461</v>
      </c>
      <c r="AH67" s="1071" t="s">
        <v>462</v>
      </c>
      <c r="AI67" s="1082" t="s">
        <v>463</v>
      </c>
      <c r="AJ67" s="1082" t="s">
        <v>464</v>
      </c>
      <c r="AK67" s="73"/>
      <c r="AL67" s="73"/>
      <c r="AM67" s="73"/>
      <c r="AN67" s="73"/>
      <c r="AO67" s="73"/>
      <c r="AP67" s="73"/>
      <c r="AQ67" s="73"/>
      <c r="AR67" s="73"/>
      <c r="AS67" s="73"/>
      <c r="AT67" s="73"/>
      <c r="AU67" s="73"/>
      <c r="AV67" s="73"/>
      <c r="AW67" s="73"/>
    </row>
    <row r="68" spans="1:49" ht="24" customHeight="1">
      <c r="A68" s="1079"/>
      <c r="B68" s="1008"/>
      <c r="C68" s="1008"/>
      <c r="D68" s="1103"/>
      <c r="E68" s="1104"/>
      <c r="F68" s="1104"/>
      <c r="G68" s="1105"/>
      <c r="H68" s="131" t="s">
        <v>69</v>
      </c>
      <c r="I68" s="174"/>
      <c r="J68" s="174">
        <v>0.05</v>
      </c>
      <c r="K68" s="174">
        <v>0.1</v>
      </c>
      <c r="L68" s="174">
        <v>0.1</v>
      </c>
      <c r="M68" s="174">
        <v>0.1</v>
      </c>
      <c r="N68" s="175">
        <v>0.1</v>
      </c>
      <c r="O68" s="176">
        <v>0.1</v>
      </c>
      <c r="P68" s="176">
        <v>0.1</v>
      </c>
      <c r="Q68" s="176">
        <v>0.1</v>
      </c>
      <c r="R68" s="173">
        <v>0.1</v>
      </c>
      <c r="S68" s="173">
        <v>0.1</v>
      </c>
      <c r="T68" s="176">
        <v>0.05</v>
      </c>
      <c r="U68" s="177">
        <f t="shared" si="7"/>
        <v>0.99999999999999989</v>
      </c>
      <c r="V68" s="1079"/>
      <c r="W68" s="1079"/>
      <c r="Y68" s="1008"/>
      <c r="Z68" s="1008"/>
      <c r="AA68" s="1008"/>
      <c r="AB68" s="1008"/>
      <c r="AC68" s="1008"/>
      <c r="AD68" s="1008"/>
      <c r="AE68" s="1008"/>
      <c r="AF68" s="1008"/>
      <c r="AG68" s="1008"/>
      <c r="AH68" s="1008"/>
      <c r="AI68" s="1008"/>
      <c r="AJ68" s="1008"/>
      <c r="AK68" s="73"/>
      <c r="AL68" s="73"/>
      <c r="AM68" s="73"/>
      <c r="AN68" s="73"/>
      <c r="AO68" s="73"/>
      <c r="AP68" s="73"/>
      <c r="AQ68" s="73"/>
      <c r="AR68" s="73"/>
      <c r="AS68" s="73"/>
      <c r="AT68" s="73"/>
      <c r="AU68" s="73"/>
      <c r="AV68" s="73"/>
      <c r="AW68" s="73"/>
    </row>
    <row r="69" spans="1:49" ht="15.75" customHeight="1">
      <c r="A69" s="135" t="s">
        <v>2</v>
      </c>
      <c r="B69" s="136"/>
      <c r="C69" s="40" t="s">
        <v>7</v>
      </c>
      <c r="D69" s="135" t="s">
        <v>3</v>
      </c>
      <c r="E69" s="135" t="s">
        <v>4</v>
      </c>
      <c r="F69" s="135" t="s">
        <v>5</v>
      </c>
      <c r="G69" s="137" t="s">
        <v>6</v>
      </c>
      <c r="H69" s="135" t="s">
        <v>53</v>
      </c>
      <c r="I69" s="135" t="s">
        <v>54</v>
      </c>
      <c r="J69" s="135" t="s">
        <v>55</v>
      </c>
      <c r="K69" s="135" t="s">
        <v>56</v>
      </c>
      <c r="L69" s="135" t="s">
        <v>57</v>
      </c>
      <c r="M69" s="135" t="s">
        <v>58</v>
      </c>
      <c r="N69" s="135" t="s">
        <v>59</v>
      </c>
      <c r="O69" s="135" t="s">
        <v>60</v>
      </c>
      <c r="P69" s="135" t="s">
        <v>61</v>
      </c>
      <c r="Q69" s="135" t="s">
        <v>62</v>
      </c>
      <c r="R69" s="135" t="s">
        <v>63</v>
      </c>
      <c r="S69" s="135" t="s">
        <v>64</v>
      </c>
      <c r="T69" s="135" t="s">
        <v>65</v>
      </c>
      <c r="U69" s="135" t="s">
        <v>66</v>
      </c>
      <c r="V69" s="138" t="s">
        <v>52</v>
      </c>
      <c r="W69" s="136" t="s">
        <v>162</v>
      </c>
      <c r="Y69" s="117" t="s">
        <v>163</v>
      </c>
      <c r="Z69" s="117" t="s">
        <v>164</v>
      </c>
      <c r="AA69" s="117" t="s">
        <v>165</v>
      </c>
      <c r="AB69" s="117" t="s">
        <v>166</v>
      </c>
      <c r="AC69" s="117" t="s">
        <v>167</v>
      </c>
      <c r="AD69" s="117" t="s">
        <v>168</v>
      </c>
      <c r="AE69" s="117" t="s">
        <v>169</v>
      </c>
      <c r="AF69" s="117" t="s">
        <v>170</v>
      </c>
      <c r="AG69" s="117" t="s">
        <v>171</v>
      </c>
      <c r="AH69" s="117" t="s">
        <v>172</v>
      </c>
      <c r="AI69" s="117" t="s">
        <v>173</v>
      </c>
      <c r="AJ69" s="117" t="s">
        <v>174</v>
      </c>
      <c r="AK69" s="118"/>
      <c r="AL69" s="118"/>
      <c r="AM69" s="118"/>
      <c r="AN69" s="118"/>
      <c r="AO69" s="118"/>
      <c r="AP69" s="118"/>
      <c r="AQ69" s="118"/>
      <c r="AR69" s="118"/>
      <c r="AS69" s="118"/>
      <c r="AT69" s="118"/>
      <c r="AU69" s="118"/>
      <c r="AV69" s="118"/>
      <c r="AW69" s="118"/>
    </row>
    <row r="70" spans="1:49" ht="23.25" customHeight="1">
      <c r="A70" s="1046" t="s">
        <v>465</v>
      </c>
      <c r="B70" s="1051" t="s">
        <v>176</v>
      </c>
      <c r="C70" s="1051" t="s">
        <v>466</v>
      </c>
      <c r="D70" s="1080" t="s">
        <v>467</v>
      </c>
      <c r="E70" s="1106">
        <v>36678</v>
      </c>
      <c r="F70" s="1080" t="s">
        <v>468</v>
      </c>
      <c r="G70" s="1080" t="s">
        <v>179</v>
      </c>
      <c r="H70" s="139" t="s">
        <v>68</v>
      </c>
      <c r="I70" s="178">
        <v>0</v>
      </c>
      <c r="J70" s="178">
        <v>0</v>
      </c>
      <c r="K70" s="178">
        <v>0</v>
      </c>
      <c r="L70" s="178">
        <v>0</v>
      </c>
      <c r="M70" s="178">
        <v>0</v>
      </c>
      <c r="N70" s="178">
        <v>0</v>
      </c>
      <c r="O70" s="178">
        <v>0</v>
      </c>
      <c r="P70" s="178">
        <v>0</v>
      </c>
      <c r="Q70" s="178">
        <v>0</v>
      </c>
      <c r="R70" s="178">
        <v>0</v>
      </c>
      <c r="S70" s="178">
        <v>0</v>
      </c>
      <c r="T70" s="178">
        <v>36678</v>
      </c>
      <c r="U70" s="60">
        <f t="shared" ref="U70:U73" si="8">SUM(I70:T70)</f>
        <v>36678</v>
      </c>
      <c r="V70" s="1074">
        <v>7.4999999999999997E-2</v>
      </c>
      <c r="W70" s="1052">
        <f>IF(OR(U71=0,V70=0),0,(U71/U70*V70))</f>
        <v>8.7608375592998528E-2</v>
      </c>
      <c r="Y70" s="1073"/>
      <c r="Z70" s="1073"/>
      <c r="AA70" s="1073" t="s">
        <v>469</v>
      </c>
      <c r="AB70" s="1073" t="s">
        <v>470</v>
      </c>
      <c r="AC70" s="1073" t="s">
        <v>471</v>
      </c>
      <c r="AD70" s="1073" t="s">
        <v>472</v>
      </c>
      <c r="AE70" s="1073" t="s">
        <v>473</v>
      </c>
      <c r="AF70" s="1070" t="s">
        <v>474</v>
      </c>
      <c r="AG70" s="1070" t="s">
        <v>475</v>
      </c>
      <c r="AH70" s="1070" t="s">
        <v>476</v>
      </c>
      <c r="AI70" s="1070" t="s">
        <v>477</v>
      </c>
      <c r="AJ70" s="1070" t="s">
        <v>478</v>
      </c>
      <c r="AK70" s="73"/>
      <c r="AL70" s="73"/>
      <c r="AM70" s="73"/>
      <c r="AN70" s="73"/>
      <c r="AO70" s="73"/>
      <c r="AP70" s="73"/>
      <c r="AQ70" s="73"/>
      <c r="AR70" s="73"/>
      <c r="AS70" s="73"/>
      <c r="AT70" s="73"/>
      <c r="AU70" s="73"/>
      <c r="AV70" s="73"/>
      <c r="AW70" s="73"/>
    </row>
    <row r="71" spans="1:49" ht="23.25" customHeight="1">
      <c r="A71" s="1018"/>
      <c r="B71" s="1018"/>
      <c r="C71" s="1008"/>
      <c r="D71" s="1008"/>
      <c r="E71" s="1008"/>
      <c r="F71" s="1008"/>
      <c r="G71" s="1008"/>
      <c r="H71" s="146" t="s">
        <v>69</v>
      </c>
      <c r="I71" s="179"/>
      <c r="J71" s="179"/>
      <c r="K71" s="179"/>
      <c r="L71" s="179"/>
      <c r="M71" s="179"/>
      <c r="N71" s="179"/>
      <c r="O71" s="179"/>
      <c r="P71" s="179"/>
      <c r="Q71" s="179"/>
      <c r="R71" s="179"/>
      <c r="S71" s="179"/>
      <c r="T71" s="180">
        <v>42844</v>
      </c>
      <c r="U71" s="181">
        <f t="shared" si="8"/>
        <v>42844</v>
      </c>
      <c r="V71" s="1008"/>
      <c r="W71" s="1008"/>
      <c r="Y71" s="1018"/>
      <c r="Z71" s="1018"/>
      <c r="AA71" s="1018"/>
      <c r="AB71" s="1018"/>
      <c r="AC71" s="1018"/>
      <c r="AD71" s="1018"/>
      <c r="AE71" s="1018"/>
      <c r="AF71" s="1018"/>
      <c r="AG71" s="1018"/>
      <c r="AH71" s="1018"/>
      <c r="AI71" s="1018"/>
      <c r="AJ71" s="1018"/>
      <c r="AK71" s="73"/>
      <c r="AL71" s="73"/>
      <c r="AM71" s="73"/>
      <c r="AN71" s="73"/>
      <c r="AO71" s="73"/>
      <c r="AP71" s="73"/>
      <c r="AQ71" s="73"/>
      <c r="AR71" s="73"/>
      <c r="AS71" s="73"/>
      <c r="AT71" s="73"/>
      <c r="AU71" s="73"/>
      <c r="AV71" s="73"/>
      <c r="AW71" s="73"/>
    </row>
    <row r="72" spans="1:49" ht="23.25" customHeight="1">
      <c r="A72" s="1018"/>
      <c r="B72" s="1018"/>
      <c r="C72" s="1051" t="s">
        <v>466</v>
      </c>
      <c r="D72" s="1080" t="s">
        <v>479</v>
      </c>
      <c r="E72" s="1106">
        <v>126670</v>
      </c>
      <c r="F72" s="1080" t="s">
        <v>480</v>
      </c>
      <c r="G72" s="1080" t="s">
        <v>179</v>
      </c>
      <c r="H72" s="139" t="s">
        <v>481</v>
      </c>
      <c r="I72" s="178">
        <v>0</v>
      </c>
      <c r="J72" s="178">
        <v>0</v>
      </c>
      <c r="K72" s="178">
        <v>0</v>
      </c>
      <c r="L72" s="178">
        <v>0</v>
      </c>
      <c r="M72" s="178">
        <v>0</v>
      </c>
      <c r="N72" s="178">
        <v>0</v>
      </c>
      <c r="O72" s="178">
        <v>0</v>
      </c>
      <c r="P72" s="178">
        <v>0</v>
      </c>
      <c r="Q72" s="178">
        <v>0</v>
      </c>
      <c r="R72" s="178">
        <v>0</v>
      </c>
      <c r="S72" s="178">
        <v>0</v>
      </c>
      <c r="T72" s="178">
        <v>126670</v>
      </c>
      <c r="U72" s="60">
        <f t="shared" si="8"/>
        <v>126670</v>
      </c>
      <c r="V72" s="1074">
        <v>7.4999999999999997E-2</v>
      </c>
      <c r="W72" s="1052">
        <f>IF(OR(U73=0,V72=0),0,(U73/U72*V72))</f>
        <v>0.12801215757480067</v>
      </c>
      <c r="Y72" s="1018"/>
      <c r="Z72" s="1018"/>
      <c r="AA72" s="1018"/>
      <c r="AB72" s="1018"/>
      <c r="AC72" s="1018"/>
      <c r="AD72" s="1018"/>
      <c r="AE72" s="1018"/>
      <c r="AF72" s="1018"/>
      <c r="AG72" s="1018"/>
      <c r="AH72" s="1018"/>
      <c r="AI72" s="1018"/>
      <c r="AJ72" s="1018"/>
      <c r="AK72" s="73"/>
      <c r="AL72" s="73"/>
      <c r="AM72" s="73"/>
      <c r="AN72" s="73"/>
      <c r="AO72" s="73"/>
      <c r="AP72" s="73"/>
      <c r="AQ72" s="73"/>
      <c r="AR72" s="73"/>
      <c r="AS72" s="73"/>
      <c r="AT72" s="73"/>
      <c r="AU72" s="73"/>
      <c r="AV72" s="73"/>
      <c r="AW72" s="73"/>
    </row>
    <row r="73" spans="1:49" ht="23.25" customHeight="1">
      <c r="A73" s="1018"/>
      <c r="B73" s="1008"/>
      <c r="C73" s="1008"/>
      <c r="D73" s="1008"/>
      <c r="E73" s="1008"/>
      <c r="F73" s="1008"/>
      <c r="G73" s="1008"/>
      <c r="H73" s="146" t="s">
        <v>69</v>
      </c>
      <c r="I73" s="179"/>
      <c r="J73" s="179"/>
      <c r="K73" s="179"/>
      <c r="L73" s="179"/>
      <c r="M73" s="179"/>
      <c r="N73" s="179"/>
      <c r="O73" s="179"/>
      <c r="P73" s="179"/>
      <c r="Q73" s="179"/>
      <c r="R73" s="179"/>
      <c r="S73" s="179"/>
      <c r="T73" s="180">
        <v>216204</v>
      </c>
      <c r="U73" s="181">
        <f t="shared" si="8"/>
        <v>216204</v>
      </c>
      <c r="V73" s="1008"/>
      <c r="W73" s="1008"/>
      <c r="Y73" s="1008"/>
      <c r="Z73" s="1008"/>
      <c r="AA73" s="1008"/>
      <c r="AB73" s="1008"/>
      <c r="AC73" s="1008"/>
      <c r="AD73" s="1008"/>
      <c r="AE73" s="1008"/>
      <c r="AF73" s="1008"/>
      <c r="AG73" s="1008"/>
      <c r="AH73" s="1008"/>
      <c r="AI73" s="1008"/>
      <c r="AJ73" s="1008"/>
      <c r="AK73" s="73"/>
      <c r="AL73" s="73"/>
      <c r="AM73" s="73"/>
      <c r="AN73" s="73"/>
      <c r="AO73" s="73"/>
      <c r="AP73" s="73"/>
      <c r="AQ73" s="73"/>
      <c r="AR73" s="73"/>
      <c r="AS73" s="73"/>
      <c r="AT73" s="73"/>
      <c r="AU73" s="73"/>
      <c r="AV73" s="73"/>
      <c r="AW73" s="73"/>
    </row>
    <row r="74" spans="1:49" ht="15.75" customHeight="1">
      <c r="A74" s="1018"/>
      <c r="B74" s="1097" t="s">
        <v>30</v>
      </c>
      <c r="C74" s="1010"/>
      <c r="D74" s="1010"/>
      <c r="E74" s="1010"/>
      <c r="F74" s="1010"/>
      <c r="G74" s="1010"/>
      <c r="H74" s="1010"/>
      <c r="I74" s="1010"/>
      <c r="J74" s="1010"/>
      <c r="K74" s="1010"/>
      <c r="L74" s="1010"/>
      <c r="M74" s="1010"/>
      <c r="N74" s="1010"/>
      <c r="O74" s="1010"/>
      <c r="P74" s="1010"/>
      <c r="Q74" s="1010"/>
      <c r="R74" s="1010"/>
      <c r="S74" s="1010"/>
      <c r="T74" s="1010"/>
      <c r="U74" s="1010"/>
      <c r="V74" s="1010"/>
      <c r="W74" s="1011"/>
      <c r="AF74" s="145"/>
      <c r="AG74" s="145"/>
      <c r="AH74" s="145"/>
      <c r="AI74" s="145"/>
      <c r="AJ74" s="145"/>
    </row>
    <row r="75" spans="1:49" ht="15.75" customHeight="1">
      <c r="A75" s="1018"/>
      <c r="B75" s="1051" t="s">
        <v>176</v>
      </c>
      <c r="C75" s="1051" t="s">
        <v>466</v>
      </c>
      <c r="D75" s="1065" t="s">
        <v>482</v>
      </c>
      <c r="E75" s="1013"/>
      <c r="F75" s="1013"/>
      <c r="G75" s="1014"/>
      <c r="H75" s="42" t="s">
        <v>68</v>
      </c>
      <c r="I75" s="182">
        <v>0.05</v>
      </c>
      <c r="J75" s="182">
        <v>0.1</v>
      </c>
      <c r="K75" s="182">
        <v>0.12</v>
      </c>
      <c r="L75" s="182">
        <v>0.12</v>
      </c>
      <c r="M75" s="182">
        <v>0.15</v>
      </c>
      <c r="N75" s="182">
        <v>0.15</v>
      </c>
      <c r="O75" s="182">
        <v>0.15</v>
      </c>
      <c r="P75" s="182">
        <v>0.12</v>
      </c>
      <c r="Q75" s="182">
        <v>0.04</v>
      </c>
      <c r="R75" s="182"/>
      <c r="S75" s="182"/>
      <c r="T75" s="182"/>
      <c r="U75" s="183">
        <f t="shared" ref="U75:U90" si="9">SUM(I75:T75)</f>
        <v>1</v>
      </c>
      <c r="V75" s="1051">
        <v>0.08</v>
      </c>
      <c r="W75" s="1072">
        <f>IF(OR(U76=0,V75=0),0,(U76/U75*V75))</f>
        <v>8.0152000000000001E-2</v>
      </c>
      <c r="Y75" s="1046"/>
      <c r="Z75" s="1046"/>
      <c r="AA75" s="1046" t="s">
        <v>483</v>
      </c>
      <c r="AB75" s="1046" t="s">
        <v>484</v>
      </c>
      <c r="AC75" s="1046" t="s">
        <v>485</v>
      </c>
      <c r="AD75" s="1046" t="s">
        <v>486</v>
      </c>
      <c r="AE75" s="1070" t="s">
        <v>487</v>
      </c>
      <c r="AF75" s="1071" t="s">
        <v>488</v>
      </c>
      <c r="AG75" s="1071" t="s">
        <v>489</v>
      </c>
      <c r="AH75" s="1071" t="s">
        <v>490</v>
      </c>
      <c r="AI75" s="1071" t="s">
        <v>490</v>
      </c>
      <c r="AJ75" s="1071" t="s">
        <v>491</v>
      </c>
      <c r="AK75" s="73"/>
      <c r="AL75" s="73"/>
      <c r="AM75" s="73"/>
      <c r="AN75" s="73"/>
      <c r="AO75" s="73"/>
      <c r="AP75" s="73"/>
      <c r="AQ75" s="73"/>
      <c r="AR75" s="73"/>
      <c r="AS75" s="73"/>
      <c r="AT75" s="73"/>
      <c r="AU75" s="73"/>
      <c r="AV75" s="73"/>
      <c r="AW75" s="73"/>
    </row>
    <row r="76" spans="1:49" ht="15.75" customHeight="1">
      <c r="A76" s="1018"/>
      <c r="B76" s="1008"/>
      <c r="C76" s="1008"/>
      <c r="D76" s="1015"/>
      <c r="E76" s="1016"/>
      <c r="F76" s="1016"/>
      <c r="G76" s="1017"/>
      <c r="H76" s="120" t="s">
        <v>69</v>
      </c>
      <c r="I76" s="184">
        <v>0</v>
      </c>
      <c r="J76" s="184">
        <v>0</v>
      </c>
      <c r="K76" s="184">
        <v>0.125</v>
      </c>
      <c r="L76" s="184">
        <v>0.1429</v>
      </c>
      <c r="M76" s="184">
        <v>0.314</v>
      </c>
      <c r="N76" s="185">
        <v>0.23</v>
      </c>
      <c r="O76" s="173">
        <v>5.2499999999999998E-2</v>
      </c>
      <c r="P76" s="185">
        <v>0.1153</v>
      </c>
      <c r="Q76" s="185">
        <v>2.2200000000000001E-2</v>
      </c>
      <c r="R76" s="184"/>
      <c r="S76" s="184"/>
      <c r="T76" s="184"/>
      <c r="U76" s="186">
        <f t="shared" si="9"/>
        <v>1.0019</v>
      </c>
      <c r="V76" s="1008"/>
      <c r="W76" s="1008"/>
      <c r="Y76" s="1008"/>
      <c r="Z76" s="1008"/>
      <c r="AA76" s="1008"/>
      <c r="AB76" s="1008"/>
      <c r="AC76" s="1008"/>
      <c r="AD76" s="1008"/>
      <c r="AE76" s="1008"/>
      <c r="AF76" s="1008"/>
      <c r="AG76" s="1008"/>
      <c r="AH76" s="1008"/>
      <c r="AI76" s="1008"/>
      <c r="AJ76" s="1008"/>
      <c r="AK76" s="73"/>
      <c r="AL76" s="73"/>
      <c r="AM76" s="73"/>
      <c r="AN76" s="73"/>
      <c r="AO76" s="73"/>
      <c r="AP76" s="73"/>
      <c r="AQ76" s="73"/>
      <c r="AR76" s="73"/>
      <c r="AS76" s="73"/>
      <c r="AT76" s="73"/>
      <c r="AU76" s="73"/>
      <c r="AV76" s="73"/>
      <c r="AW76" s="73"/>
    </row>
    <row r="77" spans="1:49" ht="15.75" customHeight="1">
      <c r="A77" s="1018"/>
      <c r="B77" s="1051" t="s">
        <v>176</v>
      </c>
      <c r="C77" s="1051" t="s">
        <v>466</v>
      </c>
      <c r="D77" s="1065" t="s">
        <v>492</v>
      </c>
      <c r="E77" s="1013"/>
      <c r="F77" s="1013"/>
      <c r="G77" s="1014"/>
      <c r="H77" s="42" t="s">
        <v>68</v>
      </c>
      <c r="I77" s="182"/>
      <c r="J77" s="182"/>
      <c r="K77" s="182">
        <v>0.1</v>
      </c>
      <c r="L77" s="182">
        <v>0.1</v>
      </c>
      <c r="M77" s="182">
        <v>0.1</v>
      </c>
      <c r="N77" s="182">
        <v>0.1</v>
      </c>
      <c r="O77" s="182">
        <v>0.1</v>
      </c>
      <c r="P77" s="182">
        <v>0.15</v>
      </c>
      <c r="Q77" s="182">
        <v>0.15</v>
      </c>
      <c r="R77" s="182">
        <v>0.1</v>
      </c>
      <c r="S77" s="182">
        <v>0.1</v>
      </c>
      <c r="T77" s="182"/>
      <c r="U77" s="183">
        <f t="shared" si="9"/>
        <v>1</v>
      </c>
      <c r="V77" s="1051">
        <v>0.28000000000000003</v>
      </c>
      <c r="W77" s="1072">
        <f>IF(OR(U78=0,V77=0),0,(U78/U77*V77))</f>
        <v>0.27874000000000004</v>
      </c>
      <c r="Y77" s="1046"/>
      <c r="Z77" s="1046"/>
      <c r="AA77" s="1046" t="s">
        <v>493</v>
      </c>
      <c r="AB77" s="1046" t="s">
        <v>494</v>
      </c>
      <c r="AC77" s="1046" t="s">
        <v>495</v>
      </c>
      <c r="AD77" s="1046" t="s">
        <v>496</v>
      </c>
      <c r="AE77" s="1071" t="s">
        <v>497</v>
      </c>
      <c r="AF77" s="1071" t="s">
        <v>498</v>
      </c>
      <c r="AG77" s="1071" t="s">
        <v>499</v>
      </c>
      <c r="AH77" s="1071" t="s">
        <v>500</v>
      </c>
      <c r="AI77" s="1071" t="s">
        <v>501</v>
      </c>
      <c r="AJ77" s="1071" t="s">
        <v>502</v>
      </c>
      <c r="AK77" s="73"/>
      <c r="AL77" s="73"/>
      <c r="AM77" s="73"/>
      <c r="AN77" s="73"/>
      <c r="AO77" s="73"/>
      <c r="AP77" s="73"/>
      <c r="AQ77" s="73"/>
      <c r="AR77" s="73"/>
      <c r="AS77" s="73"/>
      <c r="AT77" s="73"/>
      <c r="AU77" s="73"/>
      <c r="AV77" s="73"/>
      <c r="AW77" s="73"/>
    </row>
    <row r="78" spans="1:49" ht="15.75" customHeight="1">
      <c r="A78" s="1018"/>
      <c r="B78" s="1008"/>
      <c r="C78" s="1008"/>
      <c r="D78" s="1015"/>
      <c r="E78" s="1016"/>
      <c r="F78" s="1016"/>
      <c r="G78" s="1017"/>
      <c r="H78" s="120" t="s">
        <v>69</v>
      </c>
      <c r="I78" s="184"/>
      <c r="J78" s="184"/>
      <c r="K78" s="184">
        <v>1.5299999999999999E-2</v>
      </c>
      <c r="L78" s="184">
        <v>2.5700000000000001E-2</v>
      </c>
      <c r="M78" s="184">
        <v>1.84E-2</v>
      </c>
      <c r="N78" s="187">
        <v>5.74E-2</v>
      </c>
      <c r="O78" s="185">
        <v>7.0599999999999996E-2</v>
      </c>
      <c r="P78" s="185">
        <v>1.5900000000000001E-2</v>
      </c>
      <c r="Q78" s="185">
        <v>0.24</v>
      </c>
      <c r="R78" s="185">
        <v>0.24</v>
      </c>
      <c r="S78" s="185">
        <v>0.25219999999999998</v>
      </c>
      <c r="T78" s="185">
        <v>0.06</v>
      </c>
      <c r="U78" s="186">
        <f t="shared" si="9"/>
        <v>0.99550000000000005</v>
      </c>
      <c r="V78" s="1008"/>
      <c r="W78" s="1008"/>
      <c r="Y78" s="1008"/>
      <c r="Z78" s="1008"/>
      <c r="AA78" s="1008"/>
      <c r="AB78" s="1008"/>
      <c r="AC78" s="1008"/>
      <c r="AD78" s="1008"/>
      <c r="AE78" s="1008"/>
      <c r="AF78" s="1008"/>
      <c r="AG78" s="1008"/>
      <c r="AH78" s="1008"/>
      <c r="AI78" s="1008"/>
      <c r="AJ78" s="1008"/>
      <c r="AK78" s="73"/>
      <c r="AL78" s="73"/>
      <c r="AM78" s="73"/>
      <c r="AN78" s="73"/>
      <c r="AO78" s="73"/>
      <c r="AP78" s="73"/>
      <c r="AQ78" s="73"/>
      <c r="AR78" s="73"/>
      <c r="AS78" s="73"/>
      <c r="AT78" s="73"/>
      <c r="AU78" s="73"/>
      <c r="AV78" s="73"/>
      <c r="AW78" s="73"/>
    </row>
    <row r="79" spans="1:49" ht="15.75" customHeight="1">
      <c r="A79" s="1018"/>
      <c r="B79" s="1051" t="s">
        <v>176</v>
      </c>
      <c r="C79" s="1051" t="s">
        <v>466</v>
      </c>
      <c r="D79" s="1065" t="s">
        <v>503</v>
      </c>
      <c r="E79" s="1013"/>
      <c r="F79" s="1013"/>
      <c r="G79" s="1014"/>
      <c r="H79" s="42" t="s">
        <v>68</v>
      </c>
      <c r="I79" s="182"/>
      <c r="J79" s="182"/>
      <c r="K79" s="182"/>
      <c r="L79" s="182">
        <v>0.1</v>
      </c>
      <c r="M79" s="182">
        <v>0.1</v>
      </c>
      <c r="N79" s="182">
        <v>0.1</v>
      </c>
      <c r="O79" s="182">
        <v>0.1</v>
      </c>
      <c r="P79" s="182">
        <v>0.1</v>
      </c>
      <c r="Q79" s="182">
        <v>0.15</v>
      </c>
      <c r="R79" s="182">
        <v>0.15</v>
      </c>
      <c r="S79" s="182">
        <v>0.1</v>
      </c>
      <c r="T79" s="182">
        <v>0.1</v>
      </c>
      <c r="U79" s="183">
        <f t="shared" si="9"/>
        <v>1</v>
      </c>
      <c r="V79" s="1051">
        <v>0.13</v>
      </c>
      <c r="W79" s="1072">
        <f>IF(OR(U80=0,V79=0),0,(U80/U79*V79))</f>
        <v>0.13001299999999999</v>
      </c>
      <c r="Y79" s="1046"/>
      <c r="Z79" s="1046"/>
      <c r="AA79" s="1046"/>
      <c r="AB79" s="1046" t="s">
        <v>504</v>
      </c>
      <c r="AC79" s="1046" t="s">
        <v>505</v>
      </c>
      <c r="AD79" s="1046" t="s">
        <v>506</v>
      </c>
      <c r="AE79" s="1071" t="s">
        <v>507</v>
      </c>
      <c r="AF79" s="1071" t="s">
        <v>508</v>
      </c>
      <c r="AG79" s="1071" t="s">
        <v>509</v>
      </c>
      <c r="AH79" s="1071" t="s">
        <v>510</v>
      </c>
      <c r="AI79" s="1071" t="s">
        <v>511</v>
      </c>
      <c r="AJ79" s="1071" t="s">
        <v>512</v>
      </c>
      <c r="AK79" s="73"/>
      <c r="AL79" s="73"/>
      <c r="AM79" s="73"/>
      <c r="AN79" s="73"/>
      <c r="AO79" s="73"/>
      <c r="AP79" s="73"/>
      <c r="AQ79" s="73"/>
      <c r="AR79" s="73"/>
      <c r="AS79" s="73"/>
      <c r="AT79" s="73"/>
      <c r="AU79" s="73"/>
      <c r="AV79" s="73"/>
      <c r="AW79" s="73"/>
    </row>
    <row r="80" spans="1:49" ht="15.75" customHeight="1">
      <c r="A80" s="1018"/>
      <c r="B80" s="1008"/>
      <c r="C80" s="1008"/>
      <c r="D80" s="1015"/>
      <c r="E80" s="1016"/>
      <c r="F80" s="1016"/>
      <c r="G80" s="1017"/>
      <c r="H80" s="120" t="s">
        <v>69</v>
      </c>
      <c r="I80" s="184"/>
      <c r="J80" s="184"/>
      <c r="K80" s="184">
        <v>0.01</v>
      </c>
      <c r="L80" s="184">
        <v>3.09E-2</v>
      </c>
      <c r="M80" s="184">
        <v>1.84E-2</v>
      </c>
      <c r="N80" s="187">
        <v>1.9599999999999999E-2</v>
      </c>
      <c r="O80" s="185">
        <v>5.6500000000000002E-2</v>
      </c>
      <c r="P80" s="185">
        <v>1.6999999999999999E-3</v>
      </c>
      <c r="Q80" s="185">
        <v>0.09</v>
      </c>
      <c r="R80" s="185">
        <v>0.14000000000000001</v>
      </c>
      <c r="S80" s="185">
        <v>0.38300000000000001</v>
      </c>
      <c r="T80" s="185">
        <v>0.25</v>
      </c>
      <c r="U80" s="186">
        <f t="shared" si="9"/>
        <v>1.0001</v>
      </c>
      <c r="V80" s="1008"/>
      <c r="W80" s="1008"/>
      <c r="Y80" s="1008"/>
      <c r="Z80" s="1008"/>
      <c r="AA80" s="1008"/>
      <c r="AB80" s="1008"/>
      <c r="AC80" s="1008"/>
      <c r="AD80" s="1008"/>
      <c r="AE80" s="1008"/>
      <c r="AF80" s="1008"/>
      <c r="AG80" s="1008"/>
      <c r="AH80" s="1008"/>
      <c r="AI80" s="1008"/>
      <c r="AJ80" s="1008"/>
      <c r="AK80" s="73"/>
      <c r="AL80" s="73"/>
      <c r="AM80" s="73"/>
      <c r="AN80" s="73"/>
      <c r="AO80" s="73"/>
      <c r="AP80" s="73"/>
      <c r="AQ80" s="73"/>
      <c r="AR80" s="73"/>
      <c r="AS80" s="73"/>
      <c r="AT80" s="73"/>
      <c r="AU80" s="73"/>
      <c r="AV80" s="73"/>
      <c r="AW80" s="73"/>
    </row>
    <row r="81" spans="1:49" ht="15.75" customHeight="1">
      <c r="A81" s="1018"/>
      <c r="B81" s="1051" t="s">
        <v>176</v>
      </c>
      <c r="C81" s="1051" t="s">
        <v>466</v>
      </c>
      <c r="D81" s="1065" t="s">
        <v>513</v>
      </c>
      <c r="E81" s="1013"/>
      <c r="F81" s="1013"/>
      <c r="G81" s="1014"/>
      <c r="H81" s="42" t="s">
        <v>68</v>
      </c>
      <c r="I81" s="182"/>
      <c r="J81" s="182"/>
      <c r="K81" s="182"/>
      <c r="L81" s="182">
        <v>0.1</v>
      </c>
      <c r="M81" s="182">
        <v>0.1</v>
      </c>
      <c r="N81" s="182">
        <v>0.1</v>
      </c>
      <c r="O81" s="182">
        <v>0.1</v>
      </c>
      <c r="P81" s="182">
        <v>0.1</v>
      </c>
      <c r="Q81" s="182">
        <v>0.15</v>
      </c>
      <c r="R81" s="182">
        <v>0.15</v>
      </c>
      <c r="S81" s="182">
        <v>0.1</v>
      </c>
      <c r="T81" s="182">
        <v>0.1</v>
      </c>
      <c r="U81" s="183">
        <f t="shared" si="9"/>
        <v>1</v>
      </c>
      <c r="V81" s="1051">
        <v>0.18</v>
      </c>
      <c r="W81" s="1072">
        <f>IF(OR(U82=0,V81=0),0,(U82/U81*V81))</f>
        <v>0.17974799999999999</v>
      </c>
      <c r="Y81" s="1046"/>
      <c r="Z81" s="1046"/>
      <c r="AA81" s="1046"/>
      <c r="AB81" s="1046" t="s">
        <v>514</v>
      </c>
      <c r="AC81" s="1046" t="s">
        <v>515</v>
      </c>
      <c r="AD81" s="1046" t="s">
        <v>516</v>
      </c>
      <c r="AE81" s="1071" t="s">
        <v>517</v>
      </c>
      <c r="AF81" s="1071" t="s">
        <v>518</v>
      </c>
      <c r="AG81" s="1071" t="s">
        <v>519</v>
      </c>
      <c r="AH81" s="1071" t="s">
        <v>520</v>
      </c>
      <c r="AI81" s="1071" t="s">
        <v>521</v>
      </c>
      <c r="AJ81" s="1071" t="s">
        <v>522</v>
      </c>
      <c r="AK81" s="73"/>
      <c r="AL81" s="73"/>
      <c r="AM81" s="73"/>
      <c r="AN81" s="73"/>
      <c r="AO81" s="73"/>
      <c r="AP81" s="73"/>
      <c r="AQ81" s="73"/>
      <c r="AR81" s="73"/>
      <c r="AS81" s="73"/>
      <c r="AT81" s="73"/>
      <c r="AU81" s="73"/>
      <c r="AV81" s="73"/>
      <c r="AW81" s="73"/>
    </row>
    <row r="82" spans="1:49" ht="15.75" customHeight="1">
      <c r="A82" s="1018"/>
      <c r="B82" s="1008"/>
      <c r="C82" s="1008"/>
      <c r="D82" s="1015"/>
      <c r="E82" s="1016"/>
      <c r="F82" s="1016"/>
      <c r="G82" s="1017"/>
      <c r="H82" s="120" t="s">
        <v>69</v>
      </c>
      <c r="I82" s="184"/>
      <c r="J82" s="184"/>
      <c r="K82" s="184">
        <v>1.5299999999999999E-2</v>
      </c>
      <c r="L82" s="184">
        <v>2.5700000000000001E-2</v>
      </c>
      <c r="M82" s="184">
        <v>1.84E-2</v>
      </c>
      <c r="N82" s="172">
        <v>2.8400000000000002E-2</v>
      </c>
      <c r="O82" s="185">
        <v>5.0799999999999998E-2</v>
      </c>
      <c r="P82" s="185">
        <v>0</v>
      </c>
      <c r="Q82" s="185">
        <v>0.08</v>
      </c>
      <c r="R82" s="185">
        <v>0.12</v>
      </c>
      <c r="S82" s="185">
        <v>0.39</v>
      </c>
      <c r="T82" s="185">
        <v>0.27</v>
      </c>
      <c r="U82" s="186">
        <f t="shared" si="9"/>
        <v>0.99860000000000004</v>
      </c>
      <c r="V82" s="1008"/>
      <c r="W82" s="1008"/>
      <c r="Y82" s="1008"/>
      <c r="Z82" s="1008"/>
      <c r="AA82" s="1008"/>
      <c r="AB82" s="1008"/>
      <c r="AC82" s="1008"/>
      <c r="AD82" s="1008"/>
      <c r="AE82" s="1008"/>
      <c r="AF82" s="1008"/>
      <c r="AG82" s="1008"/>
      <c r="AH82" s="1008"/>
      <c r="AI82" s="1008"/>
      <c r="AJ82" s="1008"/>
      <c r="AK82" s="73"/>
      <c r="AL82" s="73"/>
      <c r="AM82" s="73"/>
      <c r="AN82" s="73"/>
      <c r="AO82" s="73"/>
      <c r="AP82" s="73"/>
      <c r="AQ82" s="73"/>
      <c r="AR82" s="73"/>
      <c r="AS82" s="73"/>
      <c r="AT82" s="73"/>
      <c r="AU82" s="73"/>
      <c r="AV82" s="73"/>
      <c r="AW82" s="73"/>
    </row>
    <row r="83" spans="1:49" ht="24.75" customHeight="1">
      <c r="A83" s="1018"/>
      <c r="B83" s="1051" t="s">
        <v>176</v>
      </c>
      <c r="C83" s="1051" t="s">
        <v>466</v>
      </c>
      <c r="D83" s="1065" t="s">
        <v>523</v>
      </c>
      <c r="E83" s="1013"/>
      <c r="F83" s="1013"/>
      <c r="G83" s="1014"/>
      <c r="H83" s="42" t="s">
        <v>68</v>
      </c>
      <c r="I83" s="182"/>
      <c r="J83" s="182"/>
      <c r="K83" s="182"/>
      <c r="L83" s="182"/>
      <c r="M83" s="182">
        <v>0.1</v>
      </c>
      <c r="N83" s="182">
        <v>0.2</v>
      </c>
      <c r="O83" s="182">
        <v>0.2</v>
      </c>
      <c r="P83" s="182">
        <v>0.2</v>
      </c>
      <c r="Q83" s="182">
        <v>0.1</v>
      </c>
      <c r="R83" s="182">
        <v>0.1</v>
      </c>
      <c r="S83" s="182">
        <v>0.1</v>
      </c>
      <c r="T83" s="182"/>
      <c r="U83" s="183">
        <f t="shared" si="9"/>
        <v>0.99999999999999989</v>
      </c>
      <c r="V83" s="1051">
        <v>0.13</v>
      </c>
      <c r="W83" s="1072">
        <f>IF(OR(U84=0,V83=0),0,(U84/U83*V83))</f>
        <v>0.12979200000000002</v>
      </c>
      <c r="Y83" s="1046"/>
      <c r="Z83" s="1046"/>
      <c r="AA83" s="1046"/>
      <c r="AB83" s="1046"/>
      <c r="AC83" s="1046" t="s">
        <v>524</v>
      </c>
      <c r="AD83" s="1046" t="s">
        <v>525</v>
      </c>
      <c r="AE83" s="1071" t="s">
        <v>526</v>
      </c>
      <c r="AF83" s="1071" t="s">
        <v>527</v>
      </c>
      <c r="AG83" s="1071" t="s">
        <v>528</v>
      </c>
      <c r="AH83" s="1071" t="s">
        <v>529</v>
      </c>
      <c r="AI83" s="1071" t="s">
        <v>530</v>
      </c>
      <c r="AJ83" s="1071" t="s">
        <v>531</v>
      </c>
      <c r="AK83" s="73"/>
      <c r="AL83" s="73"/>
      <c r="AM83" s="73"/>
      <c r="AN83" s="73"/>
      <c r="AO83" s="73"/>
      <c r="AP83" s="73"/>
      <c r="AQ83" s="73"/>
      <c r="AR83" s="73"/>
      <c r="AS83" s="73"/>
      <c r="AT83" s="73"/>
      <c r="AU83" s="73"/>
      <c r="AV83" s="73"/>
      <c r="AW83" s="73"/>
    </row>
    <row r="84" spans="1:49" ht="24.75" customHeight="1">
      <c r="A84" s="1018"/>
      <c r="B84" s="1008"/>
      <c r="C84" s="1008"/>
      <c r="D84" s="1015"/>
      <c r="E84" s="1016"/>
      <c r="F84" s="1016"/>
      <c r="G84" s="1017"/>
      <c r="H84" s="120" t="s">
        <v>69</v>
      </c>
      <c r="I84" s="184"/>
      <c r="J84" s="184"/>
      <c r="K84" s="184"/>
      <c r="L84" s="184"/>
      <c r="M84" s="184">
        <v>0</v>
      </c>
      <c r="N84" s="187">
        <v>2.5000000000000001E-2</v>
      </c>
      <c r="O84" s="184">
        <v>3.1300000000000001E-2</v>
      </c>
      <c r="P84" s="185">
        <v>5.4800000000000001E-2</v>
      </c>
      <c r="Q84" s="185">
        <v>0.17</v>
      </c>
      <c r="R84" s="185">
        <v>0.22</v>
      </c>
      <c r="S84" s="185">
        <v>0.4773</v>
      </c>
      <c r="T84" s="185">
        <v>0.02</v>
      </c>
      <c r="U84" s="186">
        <f t="shared" si="9"/>
        <v>0.99839999999999995</v>
      </c>
      <c r="V84" s="1008"/>
      <c r="W84" s="1008"/>
      <c r="Y84" s="1008"/>
      <c r="Z84" s="1008"/>
      <c r="AA84" s="1008"/>
      <c r="AB84" s="1008"/>
      <c r="AC84" s="1008"/>
      <c r="AD84" s="1008"/>
      <c r="AE84" s="1008"/>
      <c r="AF84" s="1008"/>
      <c r="AG84" s="1008"/>
      <c r="AH84" s="1008"/>
      <c r="AI84" s="1008"/>
      <c r="AJ84" s="1008"/>
      <c r="AK84" s="73"/>
      <c r="AL84" s="73"/>
      <c r="AM84" s="73"/>
      <c r="AN84" s="73"/>
      <c r="AO84" s="73"/>
      <c r="AP84" s="73"/>
      <c r="AQ84" s="73"/>
      <c r="AR84" s="73"/>
      <c r="AS84" s="73"/>
      <c r="AT84" s="73"/>
      <c r="AU84" s="73"/>
      <c r="AV84" s="73"/>
      <c r="AW84" s="73"/>
    </row>
    <row r="85" spans="1:49" ht="22.5" customHeight="1">
      <c r="A85" s="1018"/>
      <c r="B85" s="1051" t="s">
        <v>176</v>
      </c>
      <c r="C85" s="1051" t="s">
        <v>466</v>
      </c>
      <c r="D85" s="1065" t="s">
        <v>532</v>
      </c>
      <c r="E85" s="1013"/>
      <c r="F85" s="1013"/>
      <c r="G85" s="1014"/>
      <c r="H85" s="42" t="s">
        <v>68</v>
      </c>
      <c r="I85" s="182"/>
      <c r="J85" s="182"/>
      <c r="K85" s="182">
        <v>0.05</v>
      </c>
      <c r="L85" s="182">
        <v>0.1</v>
      </c>
      <c r="M85" s="182">
        <v>0.1</v>
      </c>
      <c r="N85" s="182">
        <v>0.1</v>
      </c>
      <c r="O85" s="182">
        <v>0.1</v>
      </c>
      <c r="P85" s="182">
        <v>0.15</v>
      </c>
      <c r="Q85" s="182">
        <v>0.15</v>
      </c>
      <c r="R85" s="182">
        <v>0.1</v>
      </c>
      <c r="S85" s="182">
        <v>0.1</v>
      </c>
      <c r="T85" s="182">
        <v>0.05</v>
      </c>
      <c r="U85" s="183">
        <f t="shared" si="9"/>
        <v>1</v>
      </c>
      <c r="V85" s="1051">
        <v>0.08</v>
      </c>
      <c r="W85" s="1072">
        <f>IF(OR(U86=0,V85=0),0,(U86/U85*V85))</f>
        <v>7.9840000000000008E-2</v>
      </c>
      <c r="Y85" s="1046"/>
      <c r="Z85" s="1046"/>
      <c r="AA85" s="1046" t="s">
        <v>533</v>
      </c>
      <c r="AB85" s="1046" t="s">
        <v>534</v>
      </c>
      <c r="AC85" s="1046" t="s">
        <v>535</v>
      </c>
      <c r="AD85" s="1046" t="s">
        <v>536</v>
      </c>
      <c r="AE85" s="1071" t="s">
        <v>537</v>
      </c>
      <c r="AF85" s="1071" t="s">
        <v>538</v>
      </c>
      <c r="AG85" s="1071" t="s">
        <v>539</v>
      </c>
      <c r="AH85" s="1071" t="s">
        <v>540</v>
      </c>
      <c r="AI85" s="1071" t="s">
        <v>541</v>
      </c>
      <c r="AJ85" s="1071" t="s">
        <v>542</v>
      </c>
      <c r="AK85" s="73"/>
      <c r="AL85" s="73"/>
      <c r="AM85" s="73"/>
      <c r="AN85" s="73"/>
      <c r="AO85" s="73"/>
      <c r="AP85" s="73"/>
      <c r="AQ85" s="73"/>
      <c r="AR85" s="73"/>
      <c r="AS85" s="73"/>
      <c r="AT85" s="73"/>
      <c r="AU85" s="73"/>
      <c r="AV85" s="73"/>
      <c r="AW85" s="73"/>
    </row>
    <row r="86" spans="1:49" ht="22.5" customHeight="1">
      <c r="A86" s="1018"/>
      <c r="B86" s="1008"/>
      <c r="C86" s="1008"/>
      <c r="D86" s="1015"/>
      <c r="E86" s="1016"/>
      <c r="F86" s="1016"/>
      <c r="G86" s="1017"/>
      <c r="H86" s="120" t="s">
        <v>69</v>
      </c>
      <c r="I86" s="184"/>
      <c r="J86" s="184"/>
      <c r="K86" s="184">
        <v>0</v>
      </c>
      <c r="L86" s="184">
        <v>4.0899999999999999E-2</v>
      </c>
      <c r="M86" s="184">
        <v>1.84E-2</v>
      </c>
      <c r="N86" s="187">
        <v>1.6899999999999998E-2</v>
      </c>
      <c r="O86" s="185">
        <v>3.1800000000000002E-2</v>
      </c>
      <c r="P86" s="185">
        <v>0</v>
      </c>
      <c r="Q86" s="185">
        <v>0.19</v>
      </c>
      <c r="R86" s="185">
        <v>0.24</v>
      </c>
      <c r="S86" s="185">
        <v>0.18</v>
      </c>
      <c r="T86" s="185">
        <v>0.28000000000000003</v>
      </c>
      <c r="U86" s="186">
        <f t="shared" si="9"/>
        <v>0.998</v>
      </c>
      <c r="V86" s="1008"/>
      <c r="W86" s="1008"/>
      <c r="Y86" s="1008"/>
      <c r="Z86" s="1008"/>
      <c r="AA86" s="1008"/>
      <c r="AB86" s="1008"/>
      <c r="AC86" s="1008"/>
      <c r="AD86" s="1008"/>
      <c r="AE86" s="1008"/>
      <c r="AF86" s="1008"/>
      <c r="AG86" s="1008"/>
      <c r="AH86" s="1008"/>
      <c r="AI86" s="1008"/>
      <c r="AJ86" s="1008"/>
      <c r="AK86" s="73"/>
      <c r="AL86" s="73"/>
      <c r="AM86" s="73"/>
      <c r="AN86" s="73"/>
      <c r="AO86" s="73"/>
      <c r="AP86" s="73"/>
      <c r="AQ86" s="73"/>
      <c r="AR86" s="73"/>
      <c r="AS86" s="73"/>
      <c r="AT86" s="73"/>
      <c r="AU86" s="73"/>
      <c r="AV86" s="73"/>
      <c r="AW86" s="73"/>
    </row>
    <row r="87" spans="1:49" ht="24" customHeight="1">
      <c r="A87" s="1018"/>
      <c r="B87" s="1051" t="s">
        <v>176</v>
      </c>
      <c r="C87" s="1051" t="s">
        <v>466</v>
      </c>
      <c r="D87" s="1065" t="s">
        <v>543</v>
      </c>
      <c r="E87" s="1013"/>
      <c r="F87" s="1013"/>
      <c r="G87" s="1014"/>
      <c r="H87" s="42" t="s">
        <v>68</v>
      </c>
      <c r="I87" s="182"/>
      <c r="J87" s="182"/>
      <c r="K87" s="182"/>
      <c r="L87" s="182"/>
      <c r="M87" s="182"/>
      <c r="N87" s="182"/>
      <c r="O87" s="182"/>
      <c r="P87" s="182"/>
      <c r="Q87" s="182"/>
      <c r="R87" s="182"/>
      <c r="S87" s="182"/>
      <c r="T87" s="182">
        <v>1</v>
      </c>
      <c r="U87" s="183">
        <f t="shared" si="9"/>
        <v>1</v>
      </c>
      <c r="V87" s="1051">
        <v>0.03</v>
      </c>
      <c r="W87" s="1072">
        <f>IF(OR(U88=0,V87=0),0,(U88/U87*V87))</f>
        <v>0.03</v>
      </c>
      <c r="Y87" s="1046"/>
      <c r="Z87" s="1046"/>
      <c r="AA87" s="1046"/>
      <c r="AB87" s="1046"/>
      <c r="AC87" s="1046"/>
      <c r="AD87" s="1046"/>
      <c r="AE87" s="1076"/>
      <c r="AF87" s="1071"/>
      <c r="AG87" s="1076"/>
      <c r="AH87" s="1076"/>
      <c r="AI87" s="1076"/>
      <c r="AJ87" s="1071" t="s">
        <v>544</v>
      </c>
      <c r="AK87" s="73"/>
      <c r="AL87" s="73"/>
      <c r="AM87" s="73"/>
      <c r="AN87" s="73"/>
      <c r="AO87" s="73"/>
      <c r="AP87" s="73"/>
      <c r="AQ87" s="73"/>
      <c r="AR87" s="73"/>
      <c r="AS87" s="73"/>
      <c r="AT87" s="73"/>
      <c r="AU87" s="73"/>
      <c r="AV87" s="73"/>
      <c r="AW87" s="73"/>
    </row>
    <row r="88" spans="1:49" ht="24" customHeight="1">
      <c r="A88" s="1018"/>
      <c r="B88" s="1008"/>
      <c r="C88" s="1008"/>
      <c r="D88" s="1015"/>
      <c r="E88" s="1016"/>
      <c r="F88" s="1016"/>
      <c r="G88" s="1017"/>
      <c r="H88" s="120" t="s">
        <v>69</v>
      </c>
      <c r="I88" s="184"/>
      <c r="J88" s="184"/>
      <c r="K88" s="184"/>
      <c r="L88" s="184"/>
      <c r="M88" s="184"/>
      <c r="N88" s="184"/>
      <c r="O88" s="184"/>
      <c r="P88" s="184"/>
      <c r="Q88" s="184"/>
      <c r="R88" s="184"/>
      <c r="S88" s="184"/>
      <c r="T88" s="185">
        <v>1</v>
      </c>
      <c r="U88" s="186">
        <f t="shared" si="9"/>
        <v>1</v>
      </c>
      <c r="V88" s="1008"/>
      <c r="W88" s="1008"/>
      <c r="Y88" s="1008"/>
      <c r="Z88" s="1008"/>
      <c r="AA88" s="1008"/>
      <c r="AB88" s="1008"/>
      <c r="AC88" s="1008"/>
      <c r="AD88" s="1008"/>
      <c r="AE88" s="1008"/>
      <c r="AF88" s="1008"/>
      <c r="AG88" s="1008"/>
      <c r="AH88" s="1008"/>
      <c r="AI88" s="1008"/>
      <c r="AJ88" s="1008"/>
      <c r="AK88" s="73"/>
      <c r="AL88" s="73"/>
      <c r="AM88" s="73"/>
      <c r="AN88" s="73"/>
      <c r="AO88" s="73"/>
      <c r="AP88" s="73"/>
      <c r="AQ88" s="73"/>
      <c r="AR88" s="73"/>
      <c r="AS88" s="73"/>
      <c r="AT88" s="73"/>
      <c r="AU88" s="73"/>
      <c r="AV88" s="73"/>
      <c r="AW88" s="73"/>
    </row>
    <row r="89" spans="1:49" ht="15.75" customHeight="1">
      <c r="A89" s="1018"/>
      <c r="B89" s="1051" t="s">
        <v>176</v>
      </c>
      <c r="C89" s="1051" t="s">
        <v>466</v>
      </c>
      <c r="D89" s="1065" t="s">
        <v>545</v>
      </c>
      <c r="E89" s="1013"/>
      <c r="F89" s="1013"/>
      <c r="G89" s="1014"/>
      <c r="H89" s="42" t="s">
        <v>68</v>
      </c>
      <c r="I89" s="182"/>
      <c r="J89" s="182"/>
      <c r="K89" s="182">
        <v>0.2</v>
      </c>
      <c r="L89" s="182"/>
      <c r="M89" s="182">
        <v>0.2</v>
      </c>
      <c r="N89" s="182"/>
      <c r="O89" s="182">
        <v>0.1</v>
      </c>
      <c r="P89" s="182">
        <v>0.2</v>
      </c>
      <c r="Q89" s="182">
        <v>0.1</v>
      </c>
      <c r="R89" s="182"/>
      <c r="S89" s="182"/>
      <c r="T89" s="182">
        <v>0.2</v>
      </c>
      <c r="U89" s="183">
        <f t="shared" si="9"/>
        <v>1</v>
      </c>
      <c r="V89" s="1051">
        <v>0.09</v>
      </c>
      <c r="W89" s="1072">
        <f>IF(OR(U90=0,V89=0),0,(U90/U89*V89))</f>
        <v>9.0296999999999988E-2</v>
      </c>
      <c r="Y89" s="1046"/>
      <c r="Z89" s="1046"/>
      <c r="AA89" s="1046"/>
      <c r="AB89" s="1046" t="s">
        <v>546</v>
      </c>
      <c r="AC89" s="1046" t="s">
        <v>547</v>
      </c>
      <c r="AD89" s="1046" t="s">
        <v>548</v>
      </c>
      <c r="AE89" s="1071" t="s">
        <v>549</v>
      </c>
      <c r="AF89" s="1071" t="s">
        <v>550</v>
      </c>
      <c r="AG89" s="1071" t="s">
        <v>551</v>
      </c>
      <c r="AH89" s="1071" t="s">
        <v>552</v>
      </c>
      <c r="AI89" s="1071" t="s">
        <v>553</v>
      </c>
      <c r="AJ89" s="1107" t="s">
        <v>554</v>
      </c>
      <c r="AK89" s="73"/>
      <c r="AL89" s="73"/>
      <c r="AM89" s="73"/>
      <c r="AN89" s="73"/>
      <c r="AO89" s="73"/>
      <c r="AP89" s="73"/>
      <c r="AQ89" s="73"/>
      <c r="AR89" s="73"/>
      <c r="AS89" s="73"/>
      <c r="AT89" s="73"/>
      <c r="AU89" s="73"/>
      <c r="AV89" s="73"/>
      <c r="AW89" s="73"/>
    </row>
    <row r="90" spans="1:49" ht="15.75" customHeight="1">
      <c r="A90" s="1079"/>
      <c r="B90" s="1008"/>
      <c r="C90" s="1008"/>
      <c r="D90" s="1103"/>
      <c r="E90" s="1104"/>
      <c r="F90" s="1104"/>
      <c r="G90" s="1105"/>
      <c r="H90" s="131" t="s">
        <v>69</v>
      </c>
      <c r="I90" s="188"/>
      <c r="J90" s="188"/>
      <c r="K90" s="188">
        <v>0</v>
      </c>
      <c r="L90" s="188">
        <v>0.125</v>
      </c>
      <c r="M90" s="188">
        <v>8.3299999999999999E-2</v>
      </c>
      <c r="N90" s="189">
        <v>0.20830000000000001</v>
      </c>
      <c r="O90" s="190">
        <v>0.16669999999999999</v>
      </c>
      <c r="P90" s="190">
        <v>0.25</v>
      </c>
      <c r="Q90" s="190">
        <v>0.13</v>
      </c>
      <c r="R90" s="190">
        <v>0.04</v>
      </c>
      <c r="S90" s="190"/>
      <c r="T90" s="188"/>
      <c r="U90" s="191">
        <f t="shared" si="9"/>
        <v>1.0032999999999999</v>
      </c>
      <c r="V90" s="1079"/>
      <c r="W90" s="1079"/>
      <c r="Y90" s="1008"/>
      <c r="Z90" s="1008"/>
      <c r="AA90" s="1008"/>
      <c r="AB90" s="1008"/>
      <c r="AC90" s="1008"/>
      <c r="AD90" s="1008"/>
      <c r="AE90" s="1008"/>
      <c r="AF90" s="1008"/>
      <c r="AG90" s="1008"/>
      <c r="AH90" s="1008"/>
      <c r="AI90" s="1008"/>
      <c r="AJ90" s="1008"/>
      <c r="AK90" s="73"/>
      <c r="AL90" s="73"/>
      <c r="AM90" s="73"/>
      <c r="AN90" s="73"/>
      <c r="AO90" s="73"/>
      <c r="AP90" s="73"/>
      <c r="AQ90" s="73"/>
      <c r="AR90" s="73"/>
      <c r="AS90" s="73"/>
      <c r="AT90" s="73"/>
      <c r="AU90" s="73"/>
      <c r="AV90" s="73"/>
      <c r="AW90" s="73"/>
    </row>
    <row r="91" spans="1:49" ht="15.75" customHeight="1">
      <c r="A91" s="135" t="s">
        <v>2</v>
      </c>
      <c r="B91" s="136"/>
      <c r="C91" s="40" t="s">
        <v>7</v>
      </c>
      <c r="D91" s="135" t="s">
        <v>3</v>
      </c>
      <c r="E91" s="135" t="s">
        <v>4</v>
      </c>
      <c r="F91" s="135" t="s">
        <v>5</v>
      </c>
      <c r="G91" s="137" t="s">
        <v>6</v>
      </c>
      <c r="H91" s="135" t="s">
        <v>53</v>
      </c>
      <c r="I91" s="135" t="s">
        <v>54</v>
      </c>
      <c r="J91" s="135" t="s">
        <v>55</v>
      </c>
      <c r="K91" s="135" t="s">
        <v>56</v>
      </c>
      <c r="L91" s="135" t="s">
        <v>57</v>
      </c>
      <c r="M91" s="135" t="s">
        <v>58</v>
      </c>
      <c r="N91" s="135" t="s">
        <v>59</v>
      </c>
      <c r="O91" s="135" t="s">
        <v>60</v>
      </c>
      <c r="P91" s="135" t="s">
        <v>61</v>
      </c>
      <c r="Q91" s="135" t="s">
        <v>62</v>
      </c>
      <c r="R91" s="135" t="s">
        <v>63</v>
      </c>
      <c r="S91" s="135" t="s">
        <v>64</v>
      </c>
      <c r="T91" s="135" t="s">
        <v>65</v>
      </c>
      <c r="U91" s="192" t="s">
        <v>66</v>
      </c>
      <c r="V91" s="138" t="s">
        <v>52</v>
      </c>
      <c r="W91" s="136" t="s">
        <v>162</v>
      </c>
      <c r="Y91" s="117" t="s">
        <v>163</v>
      </c>
      <c r="Z91" s="117" t="s">
        <v>164</v>
      </c>
      <c r="AA91" s="117" t="s">
        <v>165</v>
      </c>
      <c r="AB91" s="117" t="s">
        <v>166</v>
      </c>
      <c r="AC91" s="117" t="s">
        <v>167</v>
      </c>
      <c r="AD91" s="117" t="s">
        <v>168</v>
      </c>
      <c r="AE91" s="117" t="s">
        <v>169</v>
      </c>
      <c r="AF91" s="117" t="s">
        <v>170</v>
      </c>
      <c r="AG91" s="117" t="s">
        <v>171</v>
      </c>
      <c r="AH91" s="117" t="s">
        <v>172</v>
      </c>
      <c r="AI91" s="117" t="s">
        <v>173</v>
      </c>
      <c r="AJ91" s="117" t="s">
        <v>174</v>
      </c>
      <c r="AK91" s="118"/>
      <c r="AL91" s="118"/>
      <c r="AM91" s="118"/>
      <c r="AN91" s="118"/>
      <c r="AO91" s="118"/>
      <c r="AP91" s="118"/>
      <c r="AQ91" s="118"/>
      <c r="AR91" s="118"/>
      <c r="AS91" s="118"/>
      <c r="AT91" s="118"/>
      <c r="AU91" s="118"/>
      <c r="AV91" s="118"/>
      <c r="AW91" s="118"/>
    </row>
    <row r="92" spans="1:49" ht="15.75" customHeight="1">
      <c r="A92" s="1046" t="s">
        <v>555</v>
      </c>
      <c r="B92" s="1047" t="s">
        <v>176</v>
      </c>
      <c r="C92" s="1047" t="s">
        <v>466</v>
      </c>
      <c r="D92" s="1046" t="s">
        <v>556</v>
      </c>
      <c r="E92" s="1050">
        <v>853936</v>
      </c>
      <c r="F92" s="1046" t="s">
        <v>557</v>
      </c>
      <c r="G92" s="1046" t="s">
        <v>179</v>
      </c>
      <c r="H92" s="24" t="s">
        <v>68</v>
      </c>
      <c r="I92" s="26">
        <v>20228</v>
      </c>
      <c r="J92" s="26">
        <v>42697</v>
      </c>
      <c r="K92" s="26">
        <v>85394</v>
      </c>
      <c r="L92" s="26">
        <v>85394</v>
      </c>
      <c r="M92" s="26">
        <v>85394</v>
      </c>
      <c r="N92" s="26">
        <v>85394</v>
      </c>
      <c r="O92" s="26">
        <v>85394</v>
      </c>
      <c r="P92" s="26">
        <v>85394</v>
      </c>
      <c r="Q92" s="26">
        <v>85394</v>
      </c>
      <c r="R92" s="26">
        <v>85394</v>
      </c>
      <c r="S92" s="26">
        <v>85394</v>
      </c>
      <c r="T92" s="26">
        <v>22465</v>
      </c>
      <c r="U92" s="193">
        <f t="shared" ref="U92:U93" si="10">SUM(I92:T92)</f>
        <v>853936</v>
      </c>
      <c r="V92" s="1047">
        <v>0.1</v>
      </c>
      <c r="W92" s="1052">
        <f>IF(OR(U93=0,V92=0),0,(U93/U92*V92))</f>
        <v>8.8512956474489896E-2</v>
      </c>
      <c r="Y92" s="1073" t="s">
        <v>558</v>
      </c>
      <c r="Z92" s="1073" t="s">
        <v>559</v>
      </c>
      <c r="AA92" s="1073" t="s">
        <v>560</v>
      </c>
      <c r="AB92" s="1073" t="s">
        <v>561</v>
      </c>
      <c r="AC92" s="1073" t="s">
        <v>562</v>
      </c>
      <c r="AD92" s="1073" t="s">
        <v>563</v>
      </c>
      <c r="AE92" s="1073" t="s">
        <v>564</v>
      </c>
      <c r="AF92" s="1073" t="s">
        <v>565</v>
      </c>
      <c r="AG92" s="1073" t="s">
        <v>566</v>
      </c>
      <c r="AH92" s="1073" t="s">
        <v>567</v>
      </c>
      <c r="AI92" s="1073" t="s">
        <v>568</v>
      </c>
      <c r="AJ92" s="1073" t="s">
        <v>569</v>
      </c>
      <c r="AK92" s="73"/>
      <c r="AL92" s="73"/>
      <c r="AM92" s="73"/>
      <c r="AN92" s="73"/>
      <c r="AO92" s="73"/>
      <c r="AP92" s="73"/>
      <c r="AQ92" s="73"/>
      <c r="AR92" s="73"/>
      <c r="AS92" s="73"/>
      <c r="AT92" s="73"/>
      <c r="AU92" s="73"/>
      <c r="AV92" s="73"/>
      <c r="AW92" s="73"/>
    </row>
    <row r="93" spans="1:49" ht="15.75" customHeight="1">
      <c r="A93" s="1018"/>
      <c r="B93" s="1008"/>
      <c r="C93" s="1008"/>
      <c r="D93" s="1008"/>
      <c r="E93" s="1008"/>
      <c r="F93" s="1008"/>
      <c r="G93" s="1008"/>
      <c r="H93" s="166" t="s">
        <v>69</v>
      </c>
      <c r="I93" s="194">
        <v>8508</v>
      </c>
      <c r="J93" s="195">
        <v>22972</v>
      </c>
      <c r="K93" s="196">
        <v>40099</v>
      </c>
      <c r="L93" s="196">
        <v>64079</v>
      </c>
      <c r="M93" s="196">
        <v>78520</v>
      </c>
      <c r="N93" s="197">
        <v>68825</v>
      </c>
      <c r="O93" s="196">
        <v>81815</v>
      </c>
      <c r="P93" s="198">
        <v>83721</v>
      </c>
      <c r="Q93" s="198">
        <v>86287</v>
      </c>
      <c r="R93" s="198">
        <v>103692</v>
      </c>
      <c r="S93" s="198">
        <v>117326</v>
      </c>
      <c r="T93" s="196"/>
      <c r="U93" s="199">
        <f t="shared" si="10"/>
        <v>755844</v>
      </c>
      <c r="V93" s="1008"/>
      <c r="W93" s="1008"/>
      <c r="Y93" s="1008"/>
      <c r="Z93" s="1008"/>
      <c r="AA93" s="1008"/>
      <c r="AB93" s="1008"/>
      <c r="AC93" s="1008"/>
      <c r="AD93" s="1008"/>
      <c r="AE93" s="1008"/>
      <c r="AF93" s="1008"/>
      <c r="AG93" s="1008"/>
      <c r="AH93" s="1008"/>
      <c r="AI93" s="1008"/>
      <c r="AJ93" s="1008"/>
      <c r="AK93" s="73"/>
      <c r="AL93" s="73"/>
      <c r="AM93" s="73"/>
      <c r="AN93" s="73"/>
      <c r="AO93" s="73"/>
      <c r="AP93" s="73"/>
      <c r="AQ93" s="73"/>
      <c r="AR93" s="73"/>
      <c r="AS93" s="73"/>
      <c r="AT93" s="73"/>
      <c r="AU93" s="73"/>
      <c r="AV93" s="73"/>
      <c r="AW93" s="73"/>
    </row>
    <row r="94" spans="1:49" ht="15.75" customHeight="1">
      <c r="A94" s="1018"/>
      <c r="B94" s="1097" t="s">
        <v>30</v>
      </c>
      <c r="C94" s="1010"/>
      <c r="D94" s="1010"/>
      <c r="E94" s="1010"/>
      <c r="F94" s="1010"/>
      <c r="G94" s="1010"/>
      <c r="H94" s="1010"/>
      <c r="I94" s="1010"/>
      <c r="J94" s="1010"/>
      <c r="K94" s="1010"/>
      <c r="L94" s="1010"/>
      <c r="M94" s="1010"/>
      <c r="N94" s="1010"/>
      <c r="O94" s="1010"/>
      <c r="P94" s="1010"/>
      <c r="Q94" s="1010"/>
      <c r="R94" s="1010"/>
      <c r="S94" s="1010"/>
      <c r="T94" s="1010"/>
      <c r="U94" s="1010"/>
      <c r="V94" s="1010"/>
      <c r="W94" s="1011"/>
      <c r="X94" s="22"/>
      <c r="AF94" s="145"/>
      <c r="AG94" s="145"/>
      <c r="AH94" s="145"/>
      <c r="AI94" s="145"/>
    </row>
    <row r="95" spans="1:49" ht="15.75" customHeight="1">
      <c r="A95" s="1018"/>
      <c r="B95" s="1051" t="s">
        <v>176</v>
      </c>
      <c r="C95" s="1047" t="s">
        <v>466</v>
      </c>
      <c r="D95" s="1065" t="s">
        <v>570</v>
      </c>
      <c r="E95" s="1013"/>
      <c r="F95" s="1013"/>
      <c r="G95" s="1014"/>
      <c r="H95" s="42" t="s">
        <v>68</v>
      </c>
      <c r="I95" s="43">
        <v>0.5</v>
      </c>
      <c r="J95" s="43">
        <v>0.5</v>
      </c>
      <c r="K95" s="200"/>
      <c r="L95" s="200"/>
      <c r="M95" s="200"/>
      <c r="N95" s="200"/>
      <c r="O95" s="200"/>
      <c r="P95" s="200"/>
      <c r="Q95" s="200"/>
      <c r="R95" s="200"/>
      <c r="S95" s="200"/>
      <c r="T95" s="200"/>
      <c r="U95" s="57">
        <f t="shared" ref="U95:U104" si="11">SUM(I95:T95)</f>
        <v>1</v>
      </c>
      <c r="V95" s="1051">
        <v>0.1</v>
      </c>
      <c r="W95" s="1072">
        <f>IF(OR(U96=0,V95=0),0,(U96/U95*V95))</f>
        <v>0.1</v>
      </c>
      <c r="Y95" s="1046" t="s">
        <v>571</v>
      </c>
      <c r="Z95" s="1046" t="s">
        <v>571</v>
      </c>
      <c r="AA95" s="1046"/>
      <c r="AB95" s="1046"/>
      <c r="AC95" s="1046"/>
      <c r="AD95" s="1046"/>
      <c r="AE95" s="1046"/>
      <c r="AF95" s="1076"/>
      <c r="AG95" s="1076"/>
      <c r="AH95" s="1076"/>
      <c r="AI95" s="1076"/>
      <c r="AJ95" s="1046"/>
      <c r="AK95" s="73"/>
      <c r="AL95" s="73"/>
      <c r="AM95" s="73"/>
      <c r="AN95" s="73"/>
      <c r="AO95" s="73"/>
      <c r="AP95" s="73"/>
      <c r="AQ95" s="73"/>
      <c r="AR95" s="73"/>
      <c r="AS95" s="73"/>
      <c r="AT95" s="73"/>
      <c r="AU95" s="73"/>
      <c r="AV95" s="73"/>
      <c r="AW95" s="73"/>
    </row>
    <row r="96" spans="1:49" ht="15.75" customHeight="1">
      <c r="A96" s="1018"/>
      <c r="B96" s="1008"/>
      <c r="C96" s="1008"/>
      <c r="D96" s="1015"/>
      <c r="E96" s="1016"/>
      <c r="F96" s="1016"/>
      <c r="G96" s="1017"/>
      <c r="H96" s="120" t="s">
        <v>69</v>
      </c>
      <c r="I96" s="171">
        <v>0.5</v>
      </c>
      <c r="J96" s="171">
        <v>0.5</v>
      </c>
      <c r="K96" s="171"/>
      <c r="L96" s="171"/>
      <c r="M96" s="171"/>
      <c r="N96" s="171"/>
      <c r="O96" s="171"/>
      <c r="P96" s="171"/>
      <c r="Q96" s="171"/>
      <c r="R96" s="171"/>
      <c r="S96" s="171"/>
      <c r="T96" s="171"/>
      <c r="U96" s="144">
        <f t="shared" si="11"/>
        <v>1</v>
      </c>
      <c r="V96" s="1008"/>
      <c r="W96" s="1008"/>
      <c r="Y96" s="1008"/>
      <c r="Z96" s="1008"/>
      <c r="AA96" s="1008"/>
      <c r="AB96" s="1008"/>
      <c r="AC96" s="1008"/>
      <c r="AD96" s="1008"/>
      <c r="AE96" s="1008"/>
      <c r="AF96" s="1008"/>
      <c r="AG96" s="1008"/>
      <c r="AH96" s="1008"/>
      <c r="AI96" s="1008"/>
      <c r="AJ96" s="1008"/>
      <c r="AK96" s="73"/>
      <c r="AL96" s="73"/>
      <c r="AM96" s="73"/>
      <c r="AN96" s="73"/>
      <c r="AO96" s="73"/>
      <c r="AP96" s="73"/>
      <c r="AQ96" s="73"/>
      <c r="AR96" s="73"/>
      <c r="AS96" s="73"/>
      <c r="AT96" s="73"/>
      <c r="AU96" s="73"/>
      <c r="AV96" s="73"/>
      <c r="AW96" s="73"/>
    </row>
    <row r="97" spans="1:49" ht="15.75" customHeight="1">
      <c r="A97" s="1018"/>
      <c r="B97" s="1051" t="s">
        <v>176</v>
      </c>
      <c r="C97" s="1047" t="s">
        <v>466</v>
      </c>
      <c r="D97" s="1065" t="s">
        <v>572</v>
      </c>
      <c r="E97" s="1013"/>
      <c r="F97" s="1013"/>
      <c r="G97" s="1014"/>
      <c r="H97" s="42" t="s">
        <v>68</v>
      </c>
      <c r="I97" s="43">
        <v>0</v>
      </c>
      <c r="J97" s="43">
        <v>0.05</v>
      </c>
      <c r="K97" s="43">
        <v>0.1</v>
      </c>
      <c r="L97" s="43">
        <v>0.1</v>
      </c>
      <c r="M97" s="43">
        <v>0.1</v>
      </c>
      <c r="N97" s="43">
        <v>0.1</v>
      </c>
      <c r="O97" s="43">
        <v>0.1</v>
      </c>
      <c r="P97" s="43">
        <v>0.1</v>
      </c>
      <c r="Q97" s="43">
        <v>0.1</v>
      </c>
      <c r="R97" s="43">
        <v>0.1</v>
      </c>
      <c r="S97" s="43">
        <v>0.1</v>
      </c>
      <c r="T97" s="43">
        <v>0.05</v>
      </c>
      <c r="U97" s="57">
        <f t="shared" si="11"/>
        <v>0.99999999999999989</v>
      </c>
      <c r="V97" s="1051">
        <v>0.3</v>
      </c>
      <c r="W97" s="1072">
        <f>IF(OR(U98=0,V97=0),0,(U98/U97*V97))</f>
        <v>0.29808000000000001</v>
      </c>
      <c r="Y97" s="1046" t="s">
        <v>573</v>
      </c>
      <c r="Z97" s="1046" t="s">
        <v>574</v>
      </c>
      <c r="AA97" s="1046" t="s">
        <v>575</v>
      </c>
      <c r="AB97" s="1046" t="s">
        <v>576</v>
      </c>
      <c r="AC97" s="1046" t="s">
        <v>577</v>
      </c>
      <c r="AD97" s="1046" t="s">
        <v>578</v>
      </c>
      <c r="AE97" s="1070" t="s">
        <v>579</v>
      </c>
      <c r="AF97" s="1071" t="s">
        <v>580</v>
      </c>
      <c r="AG97" s="1071" t="s">
        <v>581</v>
      </c>
      <c r="AH97" s="1071" t="s">
        <v>582</v>
      </c>
      <c r="AI97" s="1071" t="s">
        <v>583</v>
      </c>
      <c r="AJ97" s="1071" t="s">
        <v>584</v>
      </c>
      <c r="AK97" s="73"/>
      <c r="AL97" s="73"/>
      <c r="AM97" s="73"/>
      <c r="AN97" s="73"/>
      <c r="AO97" s="73"/>
      <c r="AP97" s="73"/>
      <c r="AQ97" s="73"/>
      <c r="AR97" s="73"/>
      <c r="AS97" s="73"/>
      <c r="AT97" s="73"/>
      <c r="AU97" s="73"/>
      <c r="AV97" s="73"/>
      <c r="AW97" s="73"/>
    </row>
    <row r="98" spans="1:49" ht="15.75" customHeight="1">
      <c r="A98" s="1018"/>
      <c r="B98" s="1008"/>
      <c r="C98" s="1008"/>
      <c r="D98" s="1015"/>
      <c r="E98" s="1016"/>
      <c r="F98" s="1016"/>
      <c r="G98" s="1017"/>
      <c r="H98" s="120" t="s">
        <v>69</v>
      </c>
      <c r="I98" s="147">
        <v>8.9999999999999993E-3</v>
      </c>
      <c r="J98" s="147">
        <v>3.3000000000000002E-2</v>
      </c>
      <c r="K98" s="147">
        <v>5.3999999999999999E-2</v>
      </c>
      <c r="L98" s="171">
        <v>6.7000000000000004E-2</v>
      </c>
      <c r="M98" s="171">
        <v>8.199999999999999E-2</v>
      </c>
      <c r="N98" s="172">
        <v>8.3000000000000004E-2</v>
      </c>
      <c r="O98" s="171">
        <v>8.5000000000000006E-2</v>
      </c>
      <c r="P98" s="173">
        <v>8.7999999999999995E-2</v>
      </c>
      <c r="Q98" s="173">
        <v>9.0999999999999998E-2</v>
      </c>
      <c r="R98" s="173">
        <v>0.107</v>
      </c>
      <c r="S98" s="173">
        <v>0.155</v>
      </c>
      <c r="T98" s="173">
        <v>0.1396</v>
      </c>
      <c r="U98" s="144">
        <f t="shared" si="11"/>
        <v>0.99360000000000004</v>
      </c>
      <c r="V98" s="1008"/>
      <c r="W98" s="1008"/>
      <c r="Y98" s="1008"/>
      <c r="Z98" s="1008"/>
      <c r="AA98" s="1008"/>
      <c r="AB98" s="1008"/>
      <c r="AC98" s="1008"/>
      <c r="AD98" s="1008"/>
      <c r="AE98" s="1008"/>
      <c r="AF98" s="1008"/>
      <c r="AG98" s="1008"/>
      <c r="AH98" s="1008"/>
      <c r="AI98" s="1008"/>
      <c r="AJ98" s="1008"/>
      <c r="AK98" s="73"/>
      <c r="AL98" s="73"/>
      <c r="AM98" s="73"/>
      <c r="AN98" s="73"/>
      <c r="AO98" s="73"/>
      <c r="AP98" s="73"/>
      <c r="AQ98" s="73"/>
      <c r="AR98" s="73"/>
      <c r="AS98" s="73"/>
      <c r="AT98" s="73"/>
      <c r="AU98" s="73"/>
      <c r="AV98" s="73"/>
      <c r="AW98" s="73"/>
    </row>
    <row r="99" spans="1:49" ht="15.75" customHeight="1">
      <c r="A99" s="1018"/>
      <c r="B99" s="1051" t="s">
        <v>176</v>
      </c>
      <c r="C99" s="1047" t="s">
        <v>466</v>
      </c>
      <c r="D99" s="1065" t="s">
        <v>585</v>
      </c>
      <c r="E99" s="1013"/>
      <c r="F99" s="1013"/>
      <c r="G99" s="1014"/>
      <c r="H99" s="42" t="s">
        <v>68</v>
      </c>
      <c r="I99" s="43">
        <v>0.03</v>
      </c>
      <c r="J99" s="43">
        <v>0.05</v>
      </c>
      <c r="K99" s="43">
        <v>0.1</v>
      </c>
      <c r="L99" s="43">
        <v>0.1</v>
      </c>
      <c r="M99" s="43">
        <v>0.1</v>
      </c>
      <c r="N99" s="43">
        <v>0.1</v>
      </c>
      <c r="O99" s="43">
        <v>0.1</v>
      </c>
      <c r="P99" s="43">
        <v>0.1</v>
      </c>
      <c r="Q99" s="43">
        <v>0.1</v>
      </c>
      <c r="R99" s="43">
        <v>0.1</v>
      </c>
      <c r="S99" s="43">
        <v>0.1</v>
      </c>
      <c r="T99" s="43">
        <v>0.02</v>
      </c>
      <c r="U99" s="57">
        <f t="shared" si="11"/>
        <v>0.99999999999999989</v>
      </c>
      <c r="V99" s="1051">
        <v>0.45</v>
      </c>
      <c r="W99" s="1072">
        <f>IF(OR(U100=0,V99=0),0,(U100/U99*V99))</f>
        <v>0.45576000000000016</v>
      </c>
      <c r="Y99" s="1046" t="s">
        <v>586</v>
      </c>
      <c r="Z99" s="1046" t="s">
        <v>587</v>
      </c>
      <c r="AA99" s="1046" t="s">
        <v>588</v>
      </c>
      <c r="AB99" s="1046" t="s">
        <v>589</v>
      </c>
      <c r="AC99" s="1046" t="s">
        <v>590</v>
      </c>
      <c r="AD99" s="1046" t="s">
        <v>591</v>
      </c>
      <c r="AE99" s="1071" t="s">
        <v>592</v>
      </c>
      <c r="AF99" s="1071" t="s">
        <v>593</v>
      </c>
      <c r="AG99" s="1071" t="s">
        <v>594</v>
      </c>
      <c r="AH99" s="1071" t="s">
        <v>595</v>
      </c>
      <c r="AI99" s="1071" t="s">
        <v>596</v>
      </c>
      <c r="AJ99" s="1071" t="s">
        <v>597</v>
      </c>
      <c r="AK99" s="73"/>
      <c r="AL99" s="73"/>
      <c r="AM99" s="73"/>
      <c r="AN99" s="73"/>
      <c r="AO99" s="73"/>
      <c r="AP99" s="73"/>
      <c r="AQ99" s="73"/>
      <c r="AR99" s="73"/>
      <c r="AS99" s="73"/>
      <c r="AT99" s="73"/>
      <c r="AU99" s="73"/>
      <c r="AV99" s="73"/>
      <c r="AW99" s="73"/>
    </row>
    <row r="100" spans="1:49" ht="15.75" customHeight="1">
      <c r="A100" s="1018"/>
      <c r="B100" s="1008"/>
      <c r="C100" s="1008"/>
      <c r="D100" s="1015"/>
      <c r="E100" s="1016"/>
      <c r="F100" s="1016"/>
      <c r="G100" s="1017"/>
      <c r="H100" s="120" t="s">
        <v>69</v>
      </c>
      <c r="I100" s="147">
        <v>0.01</v>
      </c>
      <c r="J100" s="147">
        <v>2.5000000000000001E-2</v>
      </c>
      <c r="K100" s="147">
        <v>4.4999999999999998E-2</v>
      </c>
      <c r="L100" s="147">
        <v>7.6999999999999999E-2</v>
      </c>
      <c r="M100" s="171">
        <v>9.5000000000000001E-2</v>
      </c>
      <c r="N100" s="172">
        <v>0.08</v>
      </c>
      <c r="O100" s="173">
        <v>9.9000000000000005E-2</v>
      </c>
      <c r="P100" s="173">
        <v>0.10100000000000001</v>
      </c>
      <c r="Q100" s="173">
        <v>0.1004</v>
      </c>
      <c r="R100" s="173">
        <v>0.125</v>
      </c>
      <c r="S100" s="173">
        <v>0.13300000000000001</v>
      </c>
      <c r="T100" s="173">
        <v>0.12239999999999999</v>
      </c>
      <c r="U100" s="144">
        <f t="shared" si="11"/>
        <v>1.0128000000000001</v>
      </c>
      <c r="V100" s="1008"/>
      <c r="W100" s="1008"/>
      <c r="Y100" s="1008"/>
      <c r="Z100" s="1008"/>
      <c r="AA100" s="1008"/>
      <c r="AB100" s="1008"/>
      <c r="AC100" s="1008"/>
      <c r="AD100" s="1008"/>
      <c r="AE100" s="1008"/>
      <c r="AF100" s="1008"/>
      <c r="AG100" s="1008"/>
      <c r="AH100" s="1008"/>
      <c r="AI100" s="1008"/>
      <c r="AJ100" s="1008"/>
      <c r="AK100" s="73"/>
      <c r="AL100" s="73"/>
      <c r="AM100" s="73"/>
      <c r="AN100" s="73"/>
      <c r="AO100" s="73"/>
      <c r="AP100" s="73"/>
      <c r="AQ100" s="73"/>
      <c r="AR100" s="73"/>
      <c r="AS100" s="73"/>
      <c r="AT100" s="73"/>
      <c r="AU100" s="73"/>
      <c r="AV100" s="73"/>
      <c r="AW100" s="73"/>
    </row>
    <row r="101" spans="1:49" ht="15.75" customHeight="1">
      <c r="A101" s="1018"/>
      <c r="B101" s="1051" t="s">
        <v>176</v>
      </c>
      <c r="C101" s="1047" t="s">
        <v>466</v>
      </c>
      <c r="D101" s="1065" t="s">
        <v>598</v>
      </c>
      <c r="E101" s="1013"/>
      <c r="F101" s="1013"/>
      <c r="G101" s="1014"/>
      <c r="H101" s="42" t="s">
        <v>68</v>
      </c>
      <c r="I101" s="43">
        <v>0</v>
      </c>
      <c r="J101" s="43">
        <v>0.1</v>
      </c>
      <c r="K101" s="43">
        <v>0.1</v>
      </c>
      <c r="L101" s="43">
        <v>0.1</v>
      </c>
      <c r="M101" s="43">
        <v>0.1</v>
      </c>
      <c r="N101" s="43">
        <v>0.1</v>
      </c>
      <c r="O101" s="43">
        <v>0.1</v>
      </c>
      <c r="P101" s="43">
        <v>0.1</v>
      </c>
      <c r="Q101" s="43">
        <v>0.1</v>
      </c>
      <c r="R101" s="43">
        <v>0.1</v>
      </c>
      <c r="S101" s="43">
        <v>0.1</v>
      </c>
      <c r="T101" s="43">
        <v>0</v>
      </c>
      <c r="U101" s="57">
        <f t="shared" si="11"/>
        <v>0.99999999999999989</v>
      </c>
      <c r="V101" s="1051">
        <v>0.05</v>
      </c>
      <c r="W101" s="1072">
        <f>IF(OR(U102=0,V101=0),0,(U102/U101*V101))</f>
        <v>4.5000000000000005E-2</v>
      </c>
      <c r="Y101" s="1046" t="s">
        <v>599</v>
      </c>
      <c r="Z101" s="1046" t="s">
        <v>600</v>
      </c>
      <c r="AA101" s="1046" t="s">
        <v>601</v>
      </c>
      <c r="AB101" s="1046" t="s">
        <v>602</v>
      </c>
      <c r="AC101" s="1046" t="s">
        <v>603</v>
      </c>
      <c r="AD101" s="1046" t="s">
        <v>604</v>
      </c>
      <c r="AE101" s="1071" t="s">
        <v>605</v>
      </c>
      <c r="AF101" s="1071" t="s">
        <v>606</v>
      </c>
      <c r="AG101" s="1071" t="s">
        <v>607</v>
      </c>
      <c r="AH101" s="1071" t="s">
        <v>608</v>
      </c>
      <c r="AI101" s="1071" t="s">
        <v>609</v>
      </c>
      <c r="AJ101" s="1107" t="s">
        <v>610</v>
      </c>
      <c r="AK101" s="73"/>
      <c r="AL101" s="73"/>
      <c r="AM101" s="73"/>
      <c r="AN101" s="73"/>
      <c r="AO101" s="73"/>
      <c r="AP101" s="73"/>
      <c r="AQ101" s="73"/>
      <c r="AR101" s="73"/>
      <c r="AS101" s="73"/>
      <c r="AT101" s="73"/>
      <c r="AU101" s="73"/>
      <c r="AV101" s="73"/>
      <c r="AW101" s="73"/>
    </row>
    <row r="102" spans="1:49" ht="15.75" customHeight="1">
      <c r="A102" s="1018"/>
      <c r="B102" s="1008"/>
      <c r="C102" s="1008"/>
      <c r="D102" s="1015"/>
      <c r="E102" s="1016"/>
      <c r="F102" s="1016"/>
      <c r="G102" s="1017"/>
      <c r="H102" s="120" t="s">
        <v>69</v>
      </c>
      <c r="I102" s="171">
        <v>0</v>
      </c>
      <c r="J102" s="171">
        <v>0</v>
      </c>
      <c r="K102" s="171">
        <v>0</v>
      </c>
      <c r="L102" s="171">
        <v>0.2</v>
      </c>
      <c r="M102" s="171">
        <v>0.1</v>
      </c>
      <c r="N102" s="172">
        <v>0.1</v>
      </c>
      <c r="O102" s="173">
        <v>0.1</v>
      </c>
      <c r="P102" s="173">
        <v>0.1</v>
      </c>
      <c r="Q102" s="173">
        <v>0.1</v>
      </c>
      <c r="R102" s="173">
        <v>0.1</v>
      </c>
      <c r="S102" s="173">
        <v>0.1</v>
      </c>
      <c r="T102" s="171"/>
      <c r="U102" s="144">
        <f t="shared" si="11"/>
        <v>0.89999999999999991</v>
      </c>
      <c r="V102" s="1008"/>
      <c r="W102" s="1008"/>
      <c r="Y102" s="1008"/>
      <c r="Z102" s="1008"/>
      <c r="AA102" s="1008"/>
      <c r="AB102" s="1008"/>
      <c r="AC102" s="1008"/>
      <c r="AD102" s="1008"/>
      <c r="AE102" s="1008"/>
      <c r="AF102" s="1008"/>
      <c r="AG102" s="1008"/>
      <c r="AH102" s="1008"/>
      <c r="AI102" s="1008"/>
      <c r="AJ102" s="1008"/>
      <c r="AK102" s="73"/>
      <c r="AL102" s="73"/>
      <c r="AM102" s="73"/>
      <c r="AN102" s="73"/>
      <c r="AO102" s="73"/>
      <c r="AP102" s="73"/>
      <c r="AQ102" s="73"/>
      <c r="AR102" s="73"/>
      <c r="AS102" s="73"/>
      <c r="AT102" s="73"/>
      <c r="AU102" s="73"/>
      <c r="AV102" s="73"/>
      <c r="AW102" s="73"/>
    </row>
    <row r="103" spans="1:49" ht="15.75" customHeight="1">
      <c r="A103" s="1018"/>
      <c r="B103" s="1051" t="s">
        <v>176</v>
      </c>
      <c r="C103" s="1047" t="s">
        <v>466</v>
      </c>
      <c r="D103" s="1065" t="s">
        <v>611</v>
      </c>
      <c r="E103" s="1013"/>
      <c r="F103" s="1013"/>
      <c r="G103" s="1014"/>
      <c r="H103" s="42" t="s">
        <v>68</v>
      </c>
      <c r="I103" s="43">
        <v>0</v>
      </c>
      <c r="J103" s="43">
        <v>0.3</v>
      </c>
      <c r="K103" s="43">
        <v>0</v>
      </c>
      <c r="L103" s="43">
        <v>0.2</v>
      </c>
      <c r="M103" s="43">
        <v>0</v>
      </c>
      <c r="N103" s="43">
        <v>0.2</v>
      </c>
      <c r="O103" s="43">
        <v>0</v>
      </c>
      <c r="P103" s="43">
        <v>0</v>
      </c>
      <c r="Q103" s="43">
        <v>0</v>
      </c>
      <c r="R103" s="43">
        <v>0.2</v>
      </c>
      <c r="S103" s="43">
        <v>0.1</v>
      </c>
      <c r="T103" s="43">
        <v>0</v>
      </c>
      <c r="U103" s="57">
        <f t="shared" si="11"/>
        <v>0.99999999999999989</v>
      </c>
      <c r="V103" s="1051">
        <v>0.1</v>
      </c>
      <c r="W103" s="1072">
        <f>IF(OR(U104=0,V103=0),0,(U104/U103*V103))</f>
        <v>7.4150000000000021E-2</v>
      </c>
      <c r="Y103" s="1046" t="s">
        <v>612</v>
      </c>
      <c r="Z103" s="1046" t="s">
        <v>613</v>
      </c>
      <c r="AA103" s="1046" t="s">
        <v>614</v>
      </c>
      <c r="AB103" s="1046" t="s">
        <v>615</v>
      </c>
      <c r="AC103" s="1046" t="s">
        <v>616</v>
      </c>
      <c r="AD103" s="1046" t="s">
        <v>617</v>
      </c>
      <c r="AE103" s="1071" t="s">
        <v>618</v>
      </c>
      <c r="AF103" s="1071" t="s">
        <v>619</v>
      </c>
      <c r="AG103" s="1071" t="s">
        <v>620</v>
      </c>
      <c r="AH103" s="1071" t="s">
        <v>621</v>
      </c>
      <c r="AI103" s="1071" t="s">
        <v>622</v>
      </c>
      <c r="AJ103" s="1107" t="s">
        <v>623</v>
      </c>
      <c r="AK103" s="73"/>
      <c r="AL103" s="73"/>
      <c r="AM103" s="73"/>
      <c r="AN103" s="73"/>
      <c r="AO103" s="73"/>
      <c r="AP103" s="73"/>
      <c r="AQ103" s="73"/>
      <c r="AR103" s="73"/>
      <c r="AS103" s="73"/>
      <c r="AT103" s="73"/>
      <c r="AU103" s="73"/>
      <c r="AV103" s="73"/>
      <c r="AW103" s="73"/>
    </row>
    <row r="104" spans="1:49" ht="15.75" customHeight="1">
      <c r="A104" s="1079"/>
      <c r="B104" s="1008"/>
      <c r="C104" s="1008"/>
      <c r="D104" s="1103"/>
      <c r="E104" s="1104"/>
      <c r="F104" s="1104"/>
      <c r="G104" s="1105"/>
      <c r="H104" s="131" t="s">
        <v>69</v>
      </c>
      <c r="I104" s="174">
        <v>0</v>
      </c>
      <c r="J104" s="174">
        <v>0</v>
      </c>
      <c r="K104" s="174">
        <v>0</v>
      </c>
      <c r="L104" s="174">
        <v>0.17980000000000002</v>
      </c>
      <c r="M104" s="174">
        <v>5.62E-2</v>
      </c>
      <c r="N104" s="174">
        <v>0</v>
      </c>
      <c r="O104" s="176">
        <v>1.12E-2</v>
      </c>
      <c r="P104" s="176">
        <v>1.12E-2</v>
      </c>
      <c r="Q104" s="176">
        <v>0.42699999999999999</v>
      </c>
      <c r="R104" s="176">
        <v>4.4900000000000002E-2</v>
      </c>
      <c r="S104" s="176">
        <v>1.12E-2</v>
      </c>
      <c r="T104" s="174"/>
      <c r="U104" s="177">
        <f t="shared" si="11"/>
        <v>0.74150000000000005</v>
      </c>
      <c r="V104" s="1079"/>
      <c r="W104" s="1079"/>
      <c r="Y104" s="1008"/>
      <c r="Z104" s="1008"/>
      <c r="AA104" s="1008"/>
      <c r="AB104" s="1008"/>
      <c r="AC104" s="1008"/>
      <c r="AD104" s="1008"/>
      <c r="AE104" s="1008"/>
      <c r="AF104" s="1008"/>
      <c r="AG104" s="1008"/>
      <c r="AH104" s="1008"/>
      <c r="AI104" s="1008"/>
      <c r="AJ104" s="1008"/>
      <c r="AK104" s="73"/>
      <c r="AL104" s="73"/>
      <c r="AM104" s="73"/>
      <c r="AN104" s="73"/>
      <c r="AO104" s="73"/>
      <c r="AP104" s="73"/>
      <c r="AQ104" s="73"/>
      <c r="AR104" s="73"/>
      <c r="AS104" s="73"/>
      <c r="AT104" s="73"/>
      <c r="AU104" s="73"/>
      <c r="AV104" s="73"/>
      <c r="AW104" s="73"/>
    </row>
    <row r="105" spans="1:49" ht="15.75" customHeight="1">
      <c r="A105" s="135" t="s">
        <v>2</v>
      </c>
      <c r="B105" s="136"/>
      <c r="C105" s="40" t="s">
        <v>7</v>
      </c>
      <c r="D105" s="135" t="s">
        <v>3</v>
      </c>
      <c r="E105" s="135" t="s">
        <v>4</v>
      </c>
      <c r="F105" s="135" t="s">
        <v>5</v>
      </c>
      <c r="G105" s="137" t="s">
        <v>6</v>
      </c>
      <c r="H105" s="135" t="s">
        <v>53</v>
      </c>
      <c r="I105" s="135" t="s">
        <v>54</v>
      </c>
      <c r="J105" s="135" t="s">
        <v>55</v>
      </c>
      <c r="K105" s="135" t="s">
        <v>56</v>
      </c>
      <c r="L105" s="135" t="s">
        <v>57</v>
      </c>
      <c r="M105" s="135" t="s">
        <v>58</v>
      </c>
      <c r="N105" s="135" t="s">
        <v>59</v>
      </c>
      <c r="O105" s="135" t="s">
        <v>60</v>
      </c>
      <c r="P105" s="135" t="s">
        <v>61</v>
      </c>
      <c r="Q105" s="135" t="s">
        <v>62</v>
      </c>
      <c r="R105" s="135" t="s">
        <v>63</v>
      </c>
      <c r="S105" s="135" t="s">
        <v>64</v>
      </c>
      <c r="T105" s="135" t="s">
        <v>65</v>
      </c>
      <c r="U105" s="135" t="s">
        <v>66</v>
      </c>
      <c r="V105" s="138" t="s">
        <v>52</v>
      </c>
      <c r="W105" s="136" t="s">
        <v>162</v>
      </c>
      <c r="Y105" s="117" t="s">
        <v>163</v>
      </c>
      <c r="Z105" s="117" t="s">
        <v>164</v>
      </c>
      <c r="AA105" s="117" t="s">
        <v>165</v>
      </c>
      <c r="AB105" s="117" t="s">
        <v>166</v>
      </c>
      <c r="AC105" s="117" t="s">
        <v>167</v>
      </c>
      <c r="AD105" s="117" t="s">
        <v>168</v>
      </c>
      <c r="AE105" s="117" t="s">
        <v>169</v>
      </c>
      <c r="AF105" s="117" t="s">
        <v>170</v>
      </c>
      <c r="AG105" s="117" t="s">
        <v>171</v>
      </c>
      <c r="AH105" s="117" t="s">
        <v>172</v>
      </c>
      <c r="AI105" s="117" t="s">
        <v>173</v>
      </c>
      <c r="AJ105" s="117" t="s">
        <v>174</v>
      </c>
      <c r="AK105" s="118"/>
      <c r="AL105" s="118"/>
      <c r="AM105" s="118"/>
      <c r="AN105" s="118"/>
      <c r="AO105" s="118"/>
      <c r="AP105" s="118"/>
      <c r="AQ105" s="118"/>
      <c r="AR105" s="118"/>
      <c r="AS105" s="118"/>
      <c r="AT105" s="118"/>
      <c r="AU105" s="118"/>
      <c r="AV105" s="118"/>
      <c r="AW105" s="118"/>
    </row>
    <row r="106" spans="1:49" ht="15.75" customHeight="1">
      <c r="A106" s="1046" t="s">
        <v>624</v>
      </c>
      <c r="B106" s="1051" t="s">
        <v>176</v>
      </c>
      <c r="C106" s="1051" t="s">
        <v>466</v>
      </c>
      <c r="D106" s="1046" t="s">
        <v>556</v>
      </c>
      <c r="E106" s="1050">
        <v>115444</v>
      </c>
      <c r="F106" s="1046" t="s">
        <v>625</v>
      </c>
      <c r="G106" s="1046" t="s">
        <v>626</v>
      </c>
      <c r="H106" s="24" t="s">
        <v>68</v>
      </c>
      <c r="I106" s="59">
        <v>0</v>
      </c>
      <c r="J106" s="59">
        <v>5772</v>
      </c>
      <c r="K106" s="59">
        <v>11544</v>
      </c>
      <c r="L106" s="59">
        <v>11544</v>
      </c>
      <c r="M106" s="59">
        <v>11544</v>
      </c>
      <c r="N106" s="59">
        <v>11544</v>
      </c>
      <c r="O106" s="59">
        <v>11544</v>
      </c>
      <c r="P106" s="59">
        <v>11544</v>
      </c>
      <c r="Q106" s="59">
        <v>11544</v>
      </c>
      <c r="R106" s="59">
        <v>11544</v>
      </c>
      <c r="S106" s="59">
        <v>11544</v>
      </c>
      <c r="T106" s="59">
        <v>5776</v>
      </c>
      <c r="U106" s="60">
        <f t="shared" ref="U106:U107" si="12">SUM(I106:T106)</f>
        <v>115444</v>
      </c>
      <c r="V106" s="1051">
        <v>2.5000000000000001E-2</v>
      </c>
      <c r="W106" s="1052">
        <f>IF(OR(U107=0,V106=0),0,(U107/U106*V106))</f>
        <v>1.4044904888950488E-2</v>
      </c>
      <c r="Y106" s="1046"/>
      <c r="Z106" s="1046"/>
      <c r="AA106" s="1046" t="s">
        <v>627</v>
      </c>
      <c r="AB106" s="1046" t="s">
        <v>628</v>
      </c>
      <c r="AC106" s="1046" t="s">
        <v>629</v>
      </c>
      <c r="AD106" s="1046" t="s">
        <v>630</v>
      </c>
      <c r="AE106" s="1046" t="s">
        <v>631</v>
      </c>
      <c r="AF106" s="1070" t="s">
        <v>632</v>
      </c>
      <c r="AG106" s="1070" t="s">
        <v>633</v>
      </c>
      <c r="AH106" s="1070" t="s">
        <v>634</v>
      </c>
      <c r="AI106" s="1070" t="s">
        <v>635</v>
      </c>
      <c r="AJ106" s="1110" t="s">
        <v>636</v>
      </c>
      <c r="AK106" s="73"/>
      <c r="AL106" s="73"/>
      <c r="AM106" s="73"/>
      <c r="AN106" s="73"/>
      <c r="AO106" s="73"/>
      <c r="AP106" s="73"/>
      <c r="AQ106" s="73"/>
      <c r="AR106" s="73"/>
      <c r="AS106" s="73"/>
      <c r="AT106" s="73"/>
      <c r="AU106" s="73"/>
      <c r="AV106" s="73"/>
      <c r="AW106" s="73"/>
    </row>
    <row r="107" spans="1:49" ht="23.25" customHeight="1">
      <c r="A107" s="1018"/>
      <c r="B107" s="1008"/>
      <c r="C107" s="1008"/>
      <c r="D107" s="1008"/>
      <c r="E107" s="1008"/>
      <c r="F107" s="1008"/>
      <c r="G107" s="1008"/>
      <c r="H107" s="166" t="s">
        <v>69</v>
      </c>
      <c r="I107" s="179">
        <v>1976</v>
      </c>
      <c r="J107" s="179">
        <v>4390</v>
      </c>
      <c r="K107" s="128">
        <v>5980</v>
      </c>
      <c r="L107" s="128">
        <v>5312</v>
      </c>
      <c r="M107" s="128">
        <v>4528</v>
      </c>
      <c r="N107" s="129">
        <v>3105</v>
      </c>
      <c r="O107" s="130">
        <v>22001</v>
      </c>
      <c r="P107" s="130">
        <v>3515</v>
      </c>
      <c r="Q107" s="130">
        <v>5188</v>
      </c>
      <c r="R107" s="130">
        <v>4312</v>
      </c>
      <c r="S107" s="130">
        <v>4549</v>
      </c>
      <c r="T107" s="128"/>
      <c r="U107" s="60">
        <f t="shared" si="12"/>
        <v>64856</v>
      </c>
      <c r="V107" s="1008"/>
      <c r="W107" s="1008"/>
      <c r="Y107" s="1008"/>
      <c r="Z107" s="1008"/>
      <c r="AA107" s="1008"/>
      <c r="AB107" s="1008"/>
      <c r="AC107" s="1008"/>
      <c r="AD107" s="1008"/>
      <c r="AE107" s="1008"/>
      <c r="AF107" s="1008"/>
      <c r="AG107" s="1008"/>
      <c r="AH107" s="1008"/>
      <c r="AI107" s="1008"/>
      <c r="AJ107" s="1008"/>
      <c r="AK107" s="73"/>
      <c r="AL107" s="73"/>
      <c r="AM107" s="73"/>
      <c r="AN107" s="73"/>
      <c r="AO107" s="73"/>
      <c r="AP107" s="73"/>
      <c r="AQ107" s="73"/>
      <c r="AR107" s="73"/>
      <c r="AS107" s="73"/>
      <c r="AT107" s="73"/>
      <c r="AU107" s="73"/>
      <c r="AV107" s="73"/>
      <c r="AW107" s="73"/>
    </row>
    <row r="108" spans="1:49" ht="15.75" customHeight="1">
      <c r="A108" s="1018"/>
      <c r="B108" s="1097" t="s">
        <v>30</v>
      </c>
      <c r="C108" s="1010"/>
      <c r="D108" s="1010"/>
      <c r="E108" s="1010"/>
      <c r="F108" s="1010"/>
      <c r="G108" s="1010"/>
      <c r="H108" s="1010"/>
      <c r="I108" s="1010"/>
      <c r="J108" s="1010"/>
      <c r="K108" s="1010"/>
      <c r="L108" s="1010"/>
      <c r="M108" s="1010"/>
      <c r="N108" s="1010"/>
      <c r="O108" s="1010"/>
      <c r="P108" s="1010"/>
      <c r="Q108" s="1010"/>
      <c r="R108" s="1010"/>
      <c r="S108" s="1010"/>
      <c r="T108" s="1010"/>
      <c r="U108" s="1010"/>
      <c r="V108" s="1010"/>
      <c r="W108" s="1011"/>
      <c r="AF108" s="145"/>
      <c r="AG108" s="145"/>
      <c r="AH108" s="145"/>
      <c r="AI108" s="145"/>
    </row>
    <row r="109" spans="1:49" ht="15.75" customHeight="1">
      <c r="A109" s="1018"/>
      <c r="B109" s="1051" t="s">
        <v>176</v>
      </c>
      <c r="C109" s="1051" t="s">
        <v>466</v>
      </c>
      <c r="D109" s="1065" t="s">
        <v>637</v>
      </c>
      <c r="E109" s="1013"/>
      <c r="F109" s="1013"/>
      <c r="G109" s="1014"/>
      <c r="H109" s="42" t="s">
        <v>68</v>
      </c>
      <c r="I109" s="43">
        <v>0</v>
      </c>
      <c r="J109" s="43">
        <v>0.05</v>
      </c>
      <c r="K109" s="43">
        <v>0.1</v>
      </c>
      <c r="L109" s="43">
        <v>0.1</v>
      </c>
      <c r="M109" s="43">
        <v>0.1</v>
      </c>
      <c r="N109" s="43">
        <v>0.1</v>
      </c>
      <c r="O109" s="43">
        <v>0.1</v>
      </c>
      <c r="P109" s="43">
        <v>0.1</v>
      </c>
      <c r="Q109" s="43">
        <v>0.1</v>
      </c>
      <c r="R109" s="43">
        <v>0.1</v>
      </c>
      <c r="S109" s="43">
        <v>0.1</v>
      </c>
      <c r="T109" s="43">
        <v>0.05</v>
      </c>
      <c r="U109" s="57">
        <f t="shared" ref="U109:U110" si="13">SUM(I109:T109)</f>
        <v>0.99999999999999989</v>
      </c>
      <c r="V109" s="1051">
        <v>1</v>
      </c>
      <c r="W109" s="1072">
        <f>+U110*V109</f>
        <v>0.52800000000000002</v>
      </c>
      <c r="Y109" s="1046"/>
      <c r="Z109" s="1046"/>
      <c r="AA109" s="1046" t="s">
        <v>627</v>
      </c>
      <c r="AB109" s="1046" t="s">
        <v>628</v>
      </c>
      <c r="AC109" s="1046" t="s">
        <v>629</v>
      </c>
      <c r="AD109" s="1046" t="s">
        <v>638</v>
      </c>
      <c r="AE109" s="1046" t="s">
        <v>639</v>
      </c>
      <c r="AF109" s="1071" t="s">
        <v>632</v>
      </c>
      <c r="AG109" s="1071" t="s">
        <v>640</v>
      </c>
      <c r="AH109" s="1071" t="s">
        <v>641</v>
      </c>
      <c r="AI109" s="1071" t="s">
        <v>642</v>
      </c>
      <c r="AJ109" s="1111" t="s">
        <v>636</v>
      </c>
      <c r="AK109" s="73"/>
      <c r="AL109" s="73"/>
      <c r="AM109" s="73"/>
      <c r="AN109" s="73"/>
      <c r="AO109" s="73"/>
      <c r="AP109" s="73"/>
      <c r="AQ109" s="73"/>
      <c r="AR109" s="73"/>
      <c r="AS109" s="73"/>
      <c r="AT109" s="73"/>
      <c r="AU109" s="73"/>
      <c r="AV109" s="73"/>
      <c r="AW109" s="73"/>
    </row>
    <row r="110" spans="1:49" ht="15.75" customHeight="1">
      <c r="A110" s="1079"/>
      <c r="B110" s="1008"/>
      <c r="C110" s="1008"/>
      <c r="D110" s="1103"/>
      <c r="E110" s="1104"/>
      <c r="F110" s="1104"/>
      <c r="G110" s="1105"/>
      <c r="H110" s="131" t="s">
        <v>69</v>
      </c>
      <c r="I110" s="153">
        <v>0.02</v>
      </c>
      <c r="J110" s="153">
        <v>0.04</v>
      </c>
      <c r="K110" s="153">
        <v>0.05</v>
      </c>
      <c r="L110" s="174">
        <v>4.5999999999999999E-2</v>
      </c>
      <c r="M110" s="174">
        <v>0.04</v>
      </c>
      <c r="N110" s="176">
        <v>0.03</v>
      </c>
      <c r="O110" s="176">
        <v>0.19</v>
      </c>
      <c r="P110" s="176">
        <v>0.03</v>
      </c>
      <c r="Q110" s="176">
        <v>4.4999999999999998E-2</v>
      </c>
      <c r="R110" s="176">
        <v>3.6999999999999998E-2</v>
      </c>
      <c r="S110" s="201" t="s">
        <v>643</v>
      </c>
      <c r="T110" s="174"/>
      <c r="U110" s="177">
        <f t="shared" si="13"/>
        <v>0.52800000000000002</v>
      </c>
      <c r="V110" s="1079"/>
      <c r="W110" s="1079"/>
      <c r="Y110" s="1008"/>
      <c r="Z110" s="1008"/>
      <c r="AA110" s="1008"/>
      <c r="AB110" s="1008"/>
      <c r="AC110" s="1008"/>
      <c r="AD110" s="1008"/>
      <c r="AE110" s="1008"/>
      <c r="AF110" s="1008"/>
      <c r="AG110" s="1008"/>
      <c r="AH110" s="1008"/>
      <c r="AI110" s="1008"/>
      <c r="AJ110" s="1008"/>
      <c r="AK110" s="73"/>
      <c r="AL110" s="73"/>
      <c r="AM110" s="73"/>
      <c r="AN110" s="73"/>
      <c r="AO110" s="73"/>
      <c r="AP110" s="73"/>
      <c r="AQ110" s="73"/>
      <c r="AR110" s="73"/>
      <c r="AS110" s="73"/>
      <c r="AT110" s="73"/>
      <c r="AU110" s="73"/>
      <c r="AV110" s="73"/>
      <c r="AW110" s="73"/>
    </row>
    <row r="111" spans="1:49" ht="15.75" customHeight="1">
      <c r="A111" s="135" t="s">
        <v>2</v>
      </c>
      <c r="B111" s="136"/>
      <c r="C111" s="40" t="s">
        <v>7</v>
      </c>
      <c r="D111" s="135" t="s">
        <v>3</v>
      </c>
      <c r="E111" s="135" t="s">
        <v>4</v>
      </c>
      <c r="F111" s="135" t="s">
        <v>5</v>
      </c>
      <c r="G111" s="137" t="s">
        <v>6</v>
      </c>
      <c r="H111" s="135" t="s">
        <v>53</v>
      </c>
      <c r="I111" s="135" t="s">
        <v>54</v>
      </c>
      <c r="J111" s="135" t="s">
        <v>55</v>
      </c>
      <c r="K111" s="135" t="s">
        <v>56</v>
      </c>
      <c r="L111" s="135" t="s">
        <v>57</v>
      </c>
      <c r="M111" s="135" t="s">
        <v>58</v>
      </c>
      <c r="N111" s="135" t="s">
        <v>59</v>
      </c>
      <c r="O111" s="135" t="s">
        <v>60</v>
      </c>
      <c r="P111" s="135" t="s">
        <v>61</v>
      </c>
      <c r="Q111" s="135" t="s">
        <v>62</v>
      </c>
      <c r="R111" s="135" t="s">
        <v>63</v>
      </c>
      <c r="S111" s="135" t="s">
        <v>64</v>
      </c>
      <c r="T111" s="135" t="s">
        <v>65</v>
      </c>
      <c r="U111" s="135" t="s">
        <v>66</v>
      </c>
      <c r="V111" s="138" t="s">
        <v>52</v>
      </c>
      <c r="W111" s="136" t="s">
        <v>162</v>
      </c>
      <c r="Y111" s="117" t="s">
        <v>163</v>
      </c>
      <c r="Z111" s="117" t="s">
        <v>164</v>
      </c>
      <c r="AA111" s="117" t="s">
        <v>165</v>
      </c>
      <c r="AB111" s="117" t="s">
        <v>166</v>
      </c>
      <c r="AC111" s="117" t="s">
        <v>167</v>
      </c>
      <c r="AD111" s="117" t="s">
        <v>168</v>
      </c>
      <c r="AE111" s="117" t="s">
        <v>169</v>
      </c>
      <c r="AF111" s="117" t="s">
        <v>170</v>
      </c>
      <c r="AG111" s="117" t="s">
        <v>171</v>
      </c>
      <c r="AH111" s="117" t="s">
        <v>172</v>
      </c>
      <c r="AI111" s="117" t="s">
        <v>173</v>
      </c>
      <c r="AJ111" s="117" t="s">
        <v>174</v>
      </c>
      <c r="AK111" s="118"/>
      <c r="AL111" s="118"/>
      <c r="AM111" s="118"/>
      <c r="AN111" s="118"/>
      <c r="AO111" s="118"/>
      <c r="AP111" s="118"/>
      <c r="AQ111" s="118"/>
      <c r="AR111" s="118"/>
      <c r="AS111" s="118"/>
      <c r="AT111" s="118"/>
      <c r="AU111" s="118"/>
      <c r="AV111" s="118"/>
      <c r="AW111" s="118"/>
    </row>
    <row r="112" spans="1:49" ht="25.5" customHeight="1">
      <c r="A112" s="1046" t="s">
        <v>644</v>
      </c>
      <c r="B112" s="1051" t="s">
        <v>176</v>
      </c>
      <c r="C112" s="1051" t="s">
        <v>466</v>
      </c>
      <c r="D112" s="1046" t="s">
        <v>137</v>
      </c>
      <c r="E112" s="1046">
        <v>95</v>
      </c>
      <c r="F112" s="1046" t="s">
        <v>645</v>
      </c>
      <c r="G112" s="1046" t="s">
        <v>626</v>
      </c>
      <c r="H112" s="24" t="s">
        <v>68</v>
      </c>
      <c r="I112" s="59">
        <v>0</v>
      </c>
      <c r="J112" s="182">
        <v>0.95</v>
      </c>
      <c r="K112" s="182">
        <v>0.95</v>
      </c>
      <c r="L112" s="182">
        <v>0.95</v>
      </c>
      <c r="M112" s="182">
        <v>0.95</v>
      </c>
      <c r="N112" s="182">
        <v>0.95</v>
      </c>
      <c r="O112" s="182">
        <v>0.95</v>
      </c>
      <c r="P112" s="182">
        <v>0.95</v>
      </c>
      <c r="Q112" s="182">
        <v>0.95</v>
      </c>
      <c r="R112" s="182">
        <v>0.95</v>
      </c>
      <c r="S112" s="182">
        <v>0.95</v>
      </c>
      <c r="T112" s="182">
        <v>0.95</v>
      </c>
      <c r="U112" s="57">
        <f t="shared" ref="U112:U113" si="14">AVERAGE(J112:T112)</f>
        <v>0.95</v>
      </c>
      <c r="V112" s="1051">
        <v>2.5000000000000001E-2</v>
      </c>
      <c r="W112" s="1052">
        <f>IF(OR(U113=0,V112=0),0,(U113/U112*V112))</f>
        <v>2.1289473684210525E-2</v>
      </c>
      <c r="Y112" s="1046"/>
      <c r="Z112" s="1046"/>
      <c r="AA112" s="1080" t="s">
        <v>627</v>
      </c>
      <c r="AB112" s="1073" t="s">
        <v>646</v>
      </c>
      <c r="AC112" s="1073" t="s">
        <v>647</v>
      </c>
      <c r="AD112" s="1073" t="s">
        <v>648</v>
      </c>
      <c r="AE112" s="1046" t="s">
        <v>649</v>
      </c>
      <c r="AF112" s="1070" t="s">
        <v>650</v>
      </c>
      <c r="AG112" s="1070" t="s">
        <v>651</v>
      </c>
      <c r="AH112" s="1070" t="s">
        <v>652</v>
      </c>
      <c r="AI112" s="1070" t="s">
        <v>653</v>
      </c>
      <c r="AJ112" s="1111" t="s">
        <v>636</v>
      </c>
      <c r="AK112" s="73"/>
      <c r="AL112" s="73"/>
      <c r="AM112" s="73"/>
      <c r="AN112" s="73"/>
      <c r="AO112" s="73"/>
      <c r="AP112" s="73"/>
      <c r="AQ112" s="73"/>
      <c r="AR112" s="73"/>
      <c r="AS112" s="73"/>
      <c r="AT112" s="73"/>
      <c r="AU112" s="73"/>
      <c r="AV112" s="73"/>
      <c r="AW112" s="73"/>
    </row>
    <row r="113" spans="1:49" ht="25.5" customHeight="1">
      <c r="A113" s="1018"/>
      <c r="B113" s="1008"/>
      <c r="C113" s="1008"/>
      <c r="D113" s="1008"/>
      <c r="E113" s="1008"/>
      <c r="F113" s="1008"/>
      <c r="G113" s="1008"/>
      <c r="H113" s="166" t="s">
        <v>69</v>
      </c>
      <c r="I113" s="128">
        <v>0</v>
      </c>
      <c r="J113" s="202">
        <v>0.56999999999999995</v>
      </c>
      <c r="K113" s="202">
        <v>0.66</v>
      </c>
      <c r="L113" s="184">
        <v>0.8</v>
      </c>
      <c r="M113" s="184">
        <v>0.87</v>
      </c>
      <c r="N113" s="189">
        <v>0.87</v>
      </c>
      <c r="O113" s="185">
        <v>0.88</v>
      </c>
      <c r="P113" s="185">
        <v>0.84</v>
      </c>
      <c r="Q113" s="185">
        <v>0.86</v>
      </c>
      <c r="R113" s="185">
        <v>0.88</v>
      </c>
      <c r="S113" s="185">
        <v>0.86</v>
      </c>
      <c r="T113" s="184"/>
      <c r="U113" s="144">
        <f t="shared" si="14"/>
        <v>0.80899999999999994</v>
      </c>
      <c r="V113" s="1008"/>
      <c r="W113" s="1008"/>
      <c r="Y113" s="1008"/>
      <c r="Z113" s="1008"/>
      <c r="AA113" s="1008"/>
      <c r="AB113" s="1008"/>
      <c r="AC113" s="1008"/>
      <c r="AD113" s="1008"/>
      <c r="AE113" s="1008"/>
      <c r="AF113" s="1008"/>
      <c r="AG113" s="1008"/>
      <c r="AH113" s="1008"/>
      <c r="AI113" s="1008"/>
      <c r="AJ113" s="1008"/>
      <c r="AK113" s="73"/>
      <c r="AL113" s="73"/>
      <c r="AM113" s="73"/>
      <c r="AN113" s="73"/>
      <c r="AO113" s="73"/>
      <c r="AP113" s="73"/>
      <c r="AQ113" s="73"/>
      <c r="AR113" s="73"/>
      <c r="AS113" s="73"/>
      <c r="AT113" s="73"/>
      <c r="AU113" s="73"/>
      <c r="AV113" s="73"/>
      <c r="AW113" s="73"/>
    </row>
    <row r="114" spans="1:49" ht="15.75" customHeight="1">
      <c r="A114" s="1018"/>
      <c r="B114" s="1097" t="s">
        <v>30</v>
      </c>
      <c r="C114" s="1010"/>
      <c r="D114" s="1010"/>
      <c r="E114" s="1010"/>
      <c r="F114" s="1010"/>
      <c r="G114" s="1010"/>
      <c r="H114" s="1010"/>
      <c r="I114" s="1010"/>
      <c r="J114" s="1010"/>
      <c r="K114" s="1010"/>
      <c r="L114" s="1010"/>
      <c r="M114" s="1010"/>
      <c r="N114" s="1010"/>
      <c r="O114" s="1010"/>
      <c r="P114" s="1010"/>
      <c r="Q114" s="1010"/>
      <c r="R114" s="1010"/>
      <c r="S114" s="1010"/>
      <c r="T114" s="1010"/>
      <c r="U114" s="1010"/>
      <c r="V114" s="1010"/>
      <c r="W114" s="1011"/>
      <c r="AF114" s="145"/>
      <c r="AG114" s="145"/>
      <c r="AH114" s="145"/>
      <c r="AI114" s="145"/>
    </row>
    <row r="115" spans="1:49" ht="15.75" customHeight="1">
      <c r="A115" s="1018"/>
      <c r="B115" s="1051" t="s">
        <v>176</v>
      </c>
      <c r="C115" s="1051" t="s">
        <v>466</v>
      </c>
      <c r="D115" s="1065" t="s">
        <v>654</v>
      </c>
      <c r="E115" s="1013"/>
      <c r="F115" s="1013"/>
      <c r="G115" s="1014"/>
      <c r="H115" s="42" t="s">
        <v>68</v>
      </c>
      <c r="I115" s="59">
        <v>0</v>
      </c>
      <c r="J115" s="182">
        <v>0.95</v>
      </c>
      <c r="K115" s="182">
        <v>0.95</v>
      </c>
      <c r="L115" s="182">
        <v>0.95</v>
      </c>
      <c r="M115" s="182">
        <v>0.95</v>
      </c>
      <c r="N115" s="182">
        <v>0.95</v>
      </c>
      <c r="O115" s="182">
        <v>0.95</v>
      </c>
      <c r="P115" s="182">
        <v>0.95</v>
      </c>
      <c r="Q115" s="182">
        <v>0.95</v>
      </c>
      <c r="R115" s="182">
        <v>0.95</v>
      </c>
      <c r="S115" s="182">
        <v>0.95</v>
      </c>
      <c r="T115" s="182">
        <v>0.95</v>
      </c>
      <c r="U115" s="183">
        <f t="shared" ref="U115:U116" si="15">AVERAGE(J115:T115)</f>
        <v>0.95</v>
      </c>
      <c r="V115" s="1051">
        <v>1</v>
      </c>
      <c r="W115" s="1072">
        <f>IF(OR(U116=0,V115=0),0,(U116/U115*V115))</f>
        <v>0.72210526315789481</v>
      </c>
      <c r="Y115" s="1046"/>
      <c r="Z115" s="1046"/>
      <c r="AA115" s="1080"/>
      <c r="AB115" s="1073" t="s">
        <v>646</v>
      </c>
      <c r="AC115" s="1073" t="s">
        <v>647</v>
      </c>
      <c r="AD115" s="1073" t="s">
        <v>655</v>
      </c>
      <c r="AE115" s="1046" t="s">
        <v>649</v>
      </c>
      <c r="AF115" s="1071" t="s">
        <v>650</v>
      </c>
      <c r="AG115" s="1071" t="s">
        <v>651</v>
      </c>
      <c r="AH115" s="1071" t="s">
        <v>652</v>
      </c>
      <c r="AI115" s="1071" t="s">
        <v>653</v>
      </c>
      <c r="AJ115" s="1111" t="s">
        <v>636</v>
      </c>
      <c r="AK115" s="73"/>
      <c r="AL115" s="73"/>
      <c r="AM115" s="73"/>
      <c r="AN115" s="73"/>
      <c r="AO115" s="73"/>
      <c r="AP115" s="73"/>
      <c r="AQ115" s="73"/>
      <c r="AR115" s="73"/>
      <c r="AS115" s="73"/>
      <c r="AT115" s="73"/>
      <c r="AU115" s="73"/>
      <c r="AV115" s="73"/>
      <c r="AW115" s="73"/>
    </row>
    <row r="116" spans="1:49" ht="15.75" customHeight="1">
      <c r="A116" s="1079"/>
      <c r="B116" s="1008"/>
      <c r="C116" s="1008"/>
      <c r="D116" s="1103"/>
      <c r="E116" s="1104"/>
      <c r="F116" s="1104"/>
      <c r="G116" s="1105"/>
      <c r="H116" s="131" t="s">
        <v>69</v>
      </c>
      <c r="I116" s="132">
        <v>0</v>
      </c>
      <c r="J116" s="132">
        <v>0</v>
      </c>
      <c r="K116" s="132">
        <v>0</v>
      </c>
      <c r="L116" s="188">
        <v>0.8</v>
      </c>
      <c r="M116" s="188">
        <v>0.87</v>
      </c>
      <c r="N116" s="189">
        <v>0.87</v>
      </c>
      <c r="O116" s="190">
        <v>0.88</v>
      </c>
      <c r="P116" s="190">
        <v>0.84</v>
      </c>
      <c r="Q116" s="185">
        <v>0.86</v>
      </c>
      <c r="R116" s="190">
        <v>0.88</v>
      </c>
      <c r="S116" s="185">
        <v>0.86</v>
      </c>
      <c r="T116" s="132"/>
      <c r="U116" s="183">
        <f t="shared" si="15"/>
        <v>0.68600000000000005</v>
      </c>
      <c r="V116" s="1079"/>
      <c r="W116" s="1079"/>
      <c r="Y116" s="1008"/>
      <c r="Z116" s="1008"/>
      <c r="AA116" s="1008"/>
      <c r="AB116" s="1008"/>
      <c r="AC116" s="1008"/>
      <c r="AD116" s="1008"/>
      <c r="AE116" s="1008"/>
      <c r="AF116" s="1008"/>
      <c r="AG116" s="1008"/>
      <c r="AH116" s="1008"/>
      <c r="AI116" s="1008"/>
      <c r="AJ116" s="1008"/>
      <c r="AK116" s="73"/>
      <c r="AL116" s="73"/>
      <c r="AM116" s="73"/>
      <c r="AN116" s="73"/>
      <c r="AO116" s="73"/>
      <c r="AP116" s="73"/>
      <c r="AQ116" s="73"/>
      <c r="AR116" s="73"/>
      <c r="AS116" s="73"/>
      <c r="AT116" s="73"/>
      <c r="AU116" s="73"/>
      <c r="AV116" s="73"/>
      <c r="AW116" s="73"/>
    </row>
    <row r="117" spans="1:49" ht="15.75" customHeight="1">
      <c r="A117" s="135" t="s">
        <v>2</v>
      </c>
      <c r="B117" s="136"/>
      <c r="C117" s="40" t="s">
        <v>7</v>
      </c>
      <c r="D117" s="135" t="s">
        <v>3</v>
      </c>
      <c r="E117" s="135" t="s">
        <v>4</v>
      </c>
      <c r="F117" s="135" t="s">
        <v>5</v>
      </c>
      <c r="G117" s="137" t="s">
        <v>6</v>
      </c>
      <c r="H117" s="135" t="s">
        <v>53</v>
      </c>
      <c r="I117" s="135" t="s">
        <v>54</v>
      </c>
      <c r="J117" s="135" t="s">
        <v>55</v>
      </c>
      <c r="K117" s="135" t="s">
        <v>56</v>
      </c>
      <c r="L117" s="135" t="s">
        <v>57</v>
      </c>
      <c r="M117" s="135" t="s">
        <v>58</v>
      </c>
      <c r="N117" s="135" t="s">
        <v>59</v>
      </c>
      <c r="O117" s="135" t="s">
        <v>60</v>
      </c>
      <c r="P117" s="135" t="s">
        <v>61</v>
      </c>
      <c r="Q117" s="135" t="s">
        <v>62</v>
      </c>
      <c r="R117" s="135" t="s">
        <v>63</v>
      </c>
      <c r="S117" s="135" t="s">
        <v>64</v>
      </c>
      <c r="T117" s="135" t="s">
        <v>65</v>
      </c>
      <c r="U117" s="135" t="s">
        <v>66</v>
      </c>
      <c r="V117" s="138" t="s">
        <v>52</v>
      </c>
      <c r="W117" s="136" t="s">
        <v>162</v>
      </c>
      <c r="Y117" s="117" t="s">
        <v>163</v>
      </c>
      <c r="Z117" s="117" t="s">
        <v>164</v>
      </c>
      <c r="AA117" s="117" t="s">
        <v>165</v>
      </c>
      <c r="AB117" s="117" t="s">
        <v>166</v>
      </c>
      <c r="AC117" s="117" t="s">
        <v>167</v>
      </c>
      <c r="AD117" s="117" t="s">
        <v>168</v>
      </c>
      <c r="AE117" s="117" t="s">
        <v>169</v>
      </c>
      <c r="AF117" s="117" t="s">
        <v>170</v>
      </c>
      <c r="AG117" s="117" t="s">
        <v>171</v>
      </c>
      <c r="AH117" s="117" t="s">
        <v>172</v>
      </c>
      <c r="AI117" s="117" t="s">
        <v>173</v>
      </c>
      <c r="AJ117" s="117" t="s">
        <v>174</v>
      </c>
      <c r="AK117" s="118"/>
      <c r="AL117" s="118"/>
      <c r="AM117" s="118"/>
      <c r="AN117" s="118"/>
      <c r="AO117" s="118"/>
      <c r="AP117" s="118"/>
      <c r="AQ117" s="118"/>
      <c r="AR117" s="118"/>
      <c r="AS117" s="118"/>
      <c r="AT117" s="118"/>
      <c r="AU117" s="118"/>
      <c r="AV117" s="118"/>
      <c r="AW117" s="118"/>
    </row>
    <row r="118" spans="1:49" ht="45.75" customHeight="1">
      <c r="A118" s="1062" t="s">
        <v>656</v>
      </c>
      <c r="B118" s="1047" t="s">
        <v>176</v>
      </c>
      <c r="C118" s="1047" t="s">
        <v>657</v>
      </c>
      <c r="D118" s="1046" t="s">
        <v>137</v>
      </c>
      <c r="E118" s="1046">
        <v>100</v>
      </c>
      <c r="F118" s="1046" t="s">
        <v>658</v>
      </c>
      <c r="G118" s="1046" t="s">
        <v>179</v>
      </c>
      <c r="H118" s="24" t="s">
        <v>68</v>
      </c>
      <c r="I118" s="28">
        <v>1.3999999999999999E-2</v>
      </c>
      <c r="J118" s="28">
        <v>4.0199999999999993E-2</v>
      </c>
      <c r="K118" s="28">
        <v>7.9199999999999993E-2</v>
      </c>
      <c r="L118" s="28">
        <v>8.4399999999999989E-2</v>
      </c>
      <c r="M118" s="28">
        <v>8.8399999999999992E-2</v>
      </c>
      <c r="N118" s="28">
        <v>9.1400000000000009E-2</v>
      </c>
      <c r="O118" s="28">
        <v>9.5399999999999985E-2</v>
      </c>
      <c r="P118" s="28">
        <v>9.9399999999999988E-2</v>
      </c>
      <c r="Q118" s="28">
        <v>9.9399999999999988E-2</v>
      </c>
      <c r="R118" s="28">
        <v>0.1014</v>
      </c>
      <c r="S118" s="28">
        <v>0.10339999999999999</v>
      </c>
      <c r="T118" s="28">
        <v>0.10339999999999999</v>
      </c>
      <c r="U118" s="165">
        <f t="shared" ref="U118:U119" si="16">SUM(I118:T118)</f>
        <v>1</v>
      </c>
      <c r="V118" s="1047">
        <v>0.1</v>
      </c>
      <c r="W118" s="1052">
        <f>IF(OR(U119=0,V118=0),0,(U119/U118*V118))</f>
        <v>9.8150000000000001E-2</v>
      </c>
      <c r="Y118" s="1046" t="s">
        <v>659</v>
      </c>
      <c r="Z118" s="1046" t="s">
        <v>660</v>
      </c>
      <c r="AA118" s="1046" t="s">
        <v>661</v>
      </c>
      <c r="AB118" s="1046" t="s">
        <v>662</v>
      </c>
      <c r="AC118" s="1046" t="s">
        <v>663</v>
      </c>
      <c r="AD118" s="1046" t="s">
        <v>664</v>
      </c>
      <c r="AE118" s="1046" t="s">
        <v>665</v>
      </c>
      <c r="AF118" s="1070" t="s">
        <v>665</v>
      </c>
      <c r="AG118" s="1070" t="s">
        <v>666</v>
      </c>
      <c r="AH118" s="1070" t="s">
        <v>667</v>
      </c>
      <c r="AI118" s="1070" t="s">
        <v>668</v>
      </c>
      <c r="AJ118" s="1070" t="s">
        <v>667</v>
      </c>
      <c r="AK118" s="73"/>
      <c r="AL118" s="73"/>
      <c r="AM118" s="73"/>
      <c r="AN118" s="73"/>
      <c r="AO118" s="73"/>
      <c r="AP118" s="73"/>
      <c r="AQ118" s="73"/>
      <c r="AR118" s="73"/>
      <c r="AS118" s="73"/>
      <c r="AT118" s="73"/>
      <c r="AU118" s="73"/>
      <c r="AV118" s="73"/>
      <c r="AW118" s="73"/>
    </row>
    <row r="119" spans="1:49" ht="45.75" customHeight="1">
      <c r="A119" s="1018"/>
      <c r="B119" s="1008"/>
      <c r="C119" s="1008"/>
      <c r="D119" s="1008"/>
      <c r="E119" s="1008"/>
      <c r="F119" s="1008"/>
      <c r="G119" s="1008"/>
      <c r="H119" s="166" t="s">
        <v>69</v>
      </c>
      <c r="I119" s="167">
        <v>1.3999999999999999E-2</v>
      </c>
      <c r="J119" s="167">
        <v>3.7000000000000005E-2</v>
      </c>
      <c r="K119" s="167">
        <v>7.9199999999999993E-2</v>
      </c>
      <c r="L119" s="167">
        <v>8.4399999999999989E-2</v>
      </c>
      <c r="M119" s="167">
        <v>0.09</v>
      </c>
      <c r="N119" s="203">
        <v>9.6000000000000002E-2</v>
      </c>
      <c r="O119" s="169">
        <v>0.111</v>
      </c>
      <c r="P119" s="169">
        <v>0.10299999999999999</v>
      </c>
      <c r="Q119" s="169">
        <v>9.7000000000000003E-2</v>
      </c>
      <c r="R119" s="169">
        <v>9.3799999999999994E-2</v>
      </c>
      <c r="S119" s="169">
        <v>9.2700000000000005E-2</v>
      </c>
      <c r="T119" s="169">
        <v>8.3400000000000002E-2</v>
      </c>
      <c r="U119" s="170">
        <f t="shared" si="16"/>
        <v>0.98149999999999993</v>
      </c>
      <c r="V119" s="1008"/>
      <c r="W119" s="1008"/>
      <c r="Y119" s="1008"/>
      <c r="Z119" s="1008"/>
      <c r="AA119" s="1008"/>
      <c r="AB119" s="1008"/>
      <c r="AC119" s="1008"/>
      <c r="AD119" s="1008"/>
      <c r="AE119" s="1008"/>
      <c r="AF119" s="1008"/>
      <c r="AG119" s="1008"/>
      <c r="AH119" s="1008"/>
      <c r="AI119" s="1008"/>
      <c r="AJ119" s="1008"/>
      <c r="AK119" s="73"/>
      <c r="AL119" s="73"/>
      <c r="AM119" s="73"/>
      <c r="AN119" s="73"/>
      <c r="AO119" s="73"/>
      <c r="AP119" s="73"/>
      <c r="AQ119" s="73"/>
      <c r="AR119" s="73"/>
      <c r="AS119" s="73"/>
      <c r="AT119" s="73"/>
      <c r="AU119" s="73"/>
      <c r="AV119" s="73"/>
      <c r="AW119" s="73"/>
    </row>
    <row r="120" spans="1:49" ht="15.75" customHeight="1">
      <c r="A120" s="1018"/>
      <c r="B120" s="1097" t="s">
        <v>30</v>
      </c>
      <c r="C120" s="1010"/>
      <c r="D120" s="1010"/>
      <c r="E120" s="1010"/>
      <c r="F120" s="1010"/>
      <c r="G120" s="1010"/>
      <c r="H120" s="1010"/>
      <c r="I120" s="1010"/>
      <c r="J120" s="1010"/>
      <c r="K120" s="1010"/>
      <c r="L120" s="1010"/>
      <c r="M120" s="1010"/>
      <c r="N120" s="1010"/>
      <c r="O120" s="1010"/>
      <c r="P120" s="1010"/>
      <c r="Q120" s="1010"/>
      <c r="R120" s="1010"/>
      <c r="S120" s="1010"/>
      <c r="T120" s="1010"/>
      <c r="U120" s="1010"/>
      <c r="V120" s="1010"/>
      <c r="W120" s="1011"/>
      <c r="AF120" s="145"/>
      <c r="AG120" s="145"/>
      <c r="AH120" s="145"/>
      <c r="AI120" s="145"/>
      <c r="AJ120" s="145"/>
    </row>
    <row r="121" spans="1:49" ht="15.75" customHeight="1">
      <c r="A121" s="1018"/>
      <c r="B121" s="1051" t="s">
        <v>176</v>
      </c>
      <c r="C121" s="1047" t="s">
        <v>657</v>
      </c>
      <c r="D121" s="1065" t="s">
        <v>669</v>
      </c>
      <c r="E121" s="1013"/>
      <c r="F121" s="1013"/>
      <c r="G121" s="1014"/>
      <c r="H121" s="42" t="s">
        <v>68</v>
      </c>
      <c r="I121" s="43"/>
      <c r="J121" s="43">
        <v>0.02</v>
      </c>
      <c r="K121" s="43">
        <v>3.5000000000000003E-2</v>
      </c>
      <c r="L121" s="43">
        <v>0.05</v>
      </c>
      <c r="M121" s="43">
        <v>6.5000000000000002E-2</v>
      </c>
      <c r="N121" s="43">
        <v>0.08</v>
      </c>
      <c r="O121" s="43">
        <v>0.1</v>
      </c>
      <c r="P121" s="43">
        <v>0.12</v>
      </c>
      <c r="Q121" s="43">
        <v>0.12</v>
      </c>
      <c r="R121" s="43">
        <v>0.13</v>
      </c>
      <c r="S121" s="43">
        <v>0.14000000000000001</v>
      </c>
      <c r="T121" s="43">
        <v>0.14000000000000001</v>
      </c>
      <c r="U121" s="57">
        <f t="shared" ref="U121:U130" si="17">SUM(I121:T121)</f>
        <v>1</v>
      </c>
      <c r="V121" s="1051">
        <v>0.2</v>
      </c>
      <c r="W121" s="1072">
        <f>IF(OR(U122=0,V121=0),0,(U122/U121*V121))</f>
        <v>0.18504000000000004</v>
      </c>
      <c r="Y121" s="1046"/>
      <c r="Z121" s="1046" t="s">
        <v>670</v>
      </c>
      <c r="AA121" s="1046" t="s">
        <v>671</v>
      </c>
      <c r="AB121" s="1046" t="s">
        <v>672</v>
      </c>
      <c r="AC121" s="1046" t="s">
        <v>673</v>
      </c>
      <c r="AD121" s="1046" t="s">
        <v>674</v>
      </c>
      <c r="AE121" s="1070" t="s">
        <v>675</v>
      </c>
      <c r="AF121" s="1071" t="s">
        <v>676</v>
      </c>
      <c r="AG121" s="1071" t="s">
        <v>677</v>
      </c>
      <c r="AH121" s="1071" t="s">
        <v>678</v>
      </c>
      <c r="AI121" s="1071" t="s">
        <v>679</v>
      </c>
      <c r="AJ121" s="1071" t="s">
        <v>680</v>
      </c>
      <c r="AK121" s="73"/>
      <c r="AL121" s="73"/>
      <c r="AM121" s="73"/>
      <c r="AN121" s="73"/>
      <c r="AO121" s="73"/>
      <c r="AP121" s="73"/>
      <c r="AQ121" s="73"/>
      <c r="AR121" s="73"/>
      <c r="AS121" s="73"/>
      <c r="AT121" s="73"/>
      <c r="AU121" s="73"/>
      <c r="AV121" s="73"/>
      <c r="AW121" s="73"/>
    </row>
    <row r="122" spans="1:49" ht="15.75" customHeight="1">
      <c r="A122" s="1018"/>
      <c r="B122" s="1008"/>
      <c r="C122" s="1008"/>
      <c r="D122" s="1015"/>
      <c r="E122" s="1016"/>
      <c r="F122" s="1016"/>
      <c r="G122" s="1017"/>
      <c r="H122" s="120" t="s">
        <v>69</v>
      </c>
      <c r="I122" s="171"/>
      <c r="J122" s="171">
        <v>0.01</v>
      </c>
      <c r="K122" s="171">
        <v>3.5000000000000003E-2</v>
      </c>
      <c r="L122" s="171">
        <v>0.06</v>
      </c>
      <c r="M122" s="171">
        <v>7.9500000000000001E-2</v>
      </c>
      <c r="N122" s="172">
        <v>0.1037</v>
      </c>
      <c r="O122" s="173">
        <v>0.1729</v>
      </c>
      <c r="P122" s="173">
        <v>0.1396</v>
      </c>
      <c r="Q122" s="173">
        <v>0.10630000000000001</v>
      </c>
      <c r="R122" s="173">
        <v>9.1600000000000001E-2</v>
      </c>
      <c r="S122" s="173">
        <v>8.6599999999999996E-2</v>
      </c>
      <c r="T122" s="173">
        <v>0.04</v>
      </c>
      <c r="U122" s="144">
        <f t="shared" si="17"/>
        <v>0.92520000000000013</v>
      </c>
      <c r="V122" s="1008"/>
      <c r="W122" s="1008"/>
      <c r="Y122" s="1008"/>
      <c r="Z122" s="1008"/>
      <c r="AA122" s="1008"/>
      <c r="AB122" s="1008"/>
      <c r="AC122" s="1008"/>
      <c r="AD122" s="1008"/>
      <c r="AE122" s="1008"/>
      <c r="AF122" s="1008"/>
      <c r="AG122" s="1008"/>
      <c r="AH122" s="1008"/>
      <c r="AI122" s="1008"/>
      <c r="AJ122" s="1008"/>
      <c r="AK122" s="73"/>
      <c r="AL122" s="73"/>
      <c r="AM122" s="73"/>
      <c r="AN122" s="73"/>
      <c r="AO122" s="73"/>
      <c r="AP122" s="73"/>
      <c r="AQ122" s="73"/>
      <c r="AR122" s="73"/>
      <c r="AS122" s="73"/>
      <c r="AT122" s="73"/>
      <c r="AU122" s="73"/>
      <c r="AV122" s="73"/>
      <c r="AW122" s="73"/>
    </row>
    <row r="123" spans="1:49" ht="15.75" customHeight="1">
      <c r="A123" s="1018"/>
      <c r="B123" s="1051" t="s">
        <v>176</v>
      </c>
      <c r="C123" s="1047" t="s">
        <v>657</v>
      </c>
      <c r="D123" s="1065" t="s">
        <v>681</v>
      </c>
      <c r="E123" s="1013"/>
      <c r="F123" s="1013"/>
      <c r="G123" s="1014"/>
      <c r="H123" s="42" t="s">
        <v>68</v>
      </c>
      <c r="I123" s="43"/>
      <c r="J123" s="43">
        <v>9.0899999999999995E-2</v>
      </c>
      <c r="K123" s="43">
        <v>9.0899999999999995E-2</v>
      </c>
      <c r="L123" s="43">
        <v>9.0899999999999995E-2</v>
      </c>
      <c r="M123" s="43">
        <v>9.0899999999999995E-2</v>
      </c>
      <c r="N123" s="43">
        <v>9.0899999999999995E-2</v>
      </c>
      <c r="O123" s="43">
        <v>9.0899999999999995E-2</v>
      </c>
      <c r="P123" s="43">
        <v>9.0899999999999995E-2</v>
      </c>
      <c r="Q123" s="43">
        <v>9.0899999999999995E-2</v>
      </c>
      <c r="R123" s="43">
        <v>9.0899999999999995E-2</v>
      </c>
      <c r="S123" s="43">
        <v>9.0899999999999995E-2</v>
      </c>
      <c r="T123" s="43">
        <v>9.0999999999999998E-2</v>
      </c>
      <c r="U123" s="57">
        <f t="shared" si="17"/>
        <v>0.99999999999999989</v>
      </c>
      <c r="V123" s="1051">
        <v>0.2</v>
      </c>
      <c r="W123" s="1072">
        <f>IF(OR(U124=0,V123=0),0,(U124/U123*V123))</f>
        <v>0.19999999999999998</v>
      </c>
      <c r="Y123" s="1046"/>
      <c r="Z123" s="1046" t="s">
        <v>682</v>
      </c>
      <c r="AA123" s="1046" t="s">
        <v>683</v>
      </c>
      <c r="AB123" s="1046" t="s">
        <v>684</v>
      </c>
      <c r="AC123" s="1046" t="s">
        <v>684</v>
      </c>
      <c r="AD123" s="1046" t="s">
        <v>684</v>
      </c>
      <c r="AE123" s="1071" t="s">
        <v>685</v>
      </c>
      <c r="AF123" s="1071" t="s">
        <v>684</v>
      </c>
      <c r="AG123" s="1112" t="s">
        <v>686</v>
      </c>
      <c r="AH123" s="1112" t="s">
        <v>687</v>
      </c>
      <c r="AI123" s="1082" t="s">
        <v>688</v>
      </c>
      <c r="AJ123" s="1082" t="s">
        <v>689</v>
      </c>
      <c r="AK123" s="73"/>
      <c r="AL123" s="73"/>
      <c r="AM123" s="73"/>
      <c r="AN123" s="73"/>
      <c r="AO123" s="73"/>
      <c r="AP123" s="73"/>
      <c r="AQ123" s="73"/>
      <c r="AR123" s="73"/>
      <c r="AS123" s="73"/>
      <c r="AT123" s="73"/>
      <c r="AU123" s="73"/>
      <c r="AV123" s="73"/>
      <c r="AW123" s="73"/>
    </row>
    <row r="124" spans="1:49" ht="15.75" customHeight="1">
      <c r="A124" s="1018"/>
      <c r="B124" s="1008"/>
      <c r="C124" s="1008"/>
      <c r="D124" s="1015"/>
      <c r="E124" s="1016"/>
      <c r="F124" s="1016"/>
      <c r="G124" s="1017"/>
      <c r="H124" s="120" t="s">
        <v>69</v>
      </c>
      <c r="I124" s="171"/>
      <c r="J124" s="171">
        <v>8.5999999999999993E-2</v>
      </c>
      <c r="K124" s="171">
        <v>9.0899999999999995E-2</v>
      </c>
      <c r="L124" s="171">
        <v>9.0899999999999995E-2</v>
      </c>
      <c r="M124" s="171">
        <v>9.0899999999999995E-2</v>
      </c>
      <c r="N124" s="172">
        <v>9.0899999999999995E-2</v>
      </c>
      <c r="O124" s="173">
        <v>9.5799999999999996E-2</v>
      </c>
      <c r="P124" s="173">
        <v>9.0899999999999995E-2</v>
      </c>
      <c r="Q124" s="173">
        <v>9.0899999999999995E-2</v>
      </c>
      <c r="R124" s="173">
        <v>9.0899999999999995E-2</v>
      </c>
      <c r="S124" s="173">
        <v>9.0899999999999995E-2</v>
      </c>
      <c r="T124" s="173">
        <v>9.0999999999999998E-2</v>
      </c>
      <c r="U124" s="144">
        <f t="shared" si="17"/>
        <v>0.99999999999999978</v>
      </c>
      <c r="V124" s="1008"/>
      <c r="W124" s="1008"/>
      <c r="Y124" s="1008"/>
      <c r="Z124" s="1008"/>
      <c r="AA124" s="1008"/>
      <c r="AB124" s="1008"/>
      <c r="AC124" s="1008"/>
      <c r="AD124" s="1008"/>
      <c r="AE124" s="1008"/>
      <c r="AF124" s="1008"/>
      <c r="AG124" s="1008"/>
      <c r="AH124" s="1008"/>
      <c r="AI124" s="1008"/>
      <c r="AJ124" s="1008"/>
      <c r="AK124" s="73"/>
      <c r="AL124" s="73"/>
      <c r="AM124" s="73"/>
      <c r="AN124" s="73"/>
      <c r="AO124" s="73"/>
      <c r="AP124" s="73"/>
      <c r="AQ124" s="73"/>
      <c r="AR124" s="73"/>
      <c r="AS124" s="73"/>
      <c r="AT124" s="73"/>
      <c r="AU124" s="73"/>
      <c r="AV124" s="73"/>
      <c r="AW124" s="73"/>
    </row>
    <row r="125" spans="1:49" ht="15.75" customHeight="1">
      <c r="A125" s="1018"/>
      <c r="B125" s="1051" t="s">
        <v>176</v>
      </c>
      <c r="C125" s="1047" t="s">
        <v>657</v>
      </c>
      <c r="D125" s="1065" t="s">
        <v>690</v>
      </c>
      <c r="E125" s="1013"/>
      <c r="F125" s="1013"/>
      <c r="G125" s="1014"/>
      <c r="H125" s="42" t="s">
        <v>68</v>
      </c>
      <c r="I125" s="43">
        <v>0.02</v>
      </c>
      <c r="J125" s="43">
        <v>0.04</v>
      </c>
      <c r="K125" s="43">
        <v>0.08</v>
      </c>
      <c r="L125" s="43">
        <v>0.09</v>
      </c>
      <c r="M125" s="43">
        <v>9.6300000000000011E-2</v>
      </c>
      <c r="N125" s="43">
        <v>9.6300000000000011E-2</v>
      </c>
      <c r="O125" s="43">
        <v>9.6300000000000011E-2</v>
      </c>
      <c r="P125" s="43">
        <v>9.6300000000000011E-2</v>
      </c>
      <c r="Q125" s="43">
        <v>9.6300000000000011E-2</v>
      </c>
      <c r="R125" s="43">
        <v>9.6300000000000011E-2</v>
      </c>
      <c r="S125" s="43">
        <v>9.6000000000000002E-2</v>
      </c>
      <c r="T125" s="43">
        <v>9.6199999999999994E-2</v>
      </c>
      <c r="U125" s="57">
        <f t="shared" si="17"/>
        <v>1.0000000000000002</v>
      </c>
      <c r="V125" s="1051">
        <v>0.2</v>
      </c>
      <c r="W125" s="1072">
        <f>IF(OR(U126=0,V125=0),0,(U126/U125*V125))</f>
        <v>0.18073999999999996</v>
      </c>
      <c r="Y125" s="1046" t="s">
        <v>691</v>
      </c>
      <c r="Z125" s="1046" t="s">
        <v>692</v>
      </c>
      <c r="AA125" s="1046" t="s">
        <v>693</v>
      </c>
      <c r="AB125" s="1046" t="s">
        <v>694</v>
      </c>
      <c r="AC125" s="1046" t="s">
        <v>695</v>
      </c>
      <c r="AD125" s="1046" t="s">
        <v>696</v>
      </c>
      <c r="AE125" s="1071" t="s">
        <v>697</v>
      </c>
      <c r="AF125" s="1071" t="s">
        <v>698</v>
      </c>
      <c r="AG125" s="1112" t="s">
        <v>699</v>
      </c>
      <c r="AH125" s="1112" t="s">
        <v>686</v>
      </c>
      <c r="AI125" s="1082" t="s">
        <v>700</v>
      </c>
      <c r="AJ125" s="1082" t="s">
        <v>701</v>
      </c>
      <c r="AK125" s="73"/>
      <c r="AL125" s="73"/>
      <c r="AM125" s="73"/>
      <c r="AN125" s="73"/>
      <c r="AO125" s="73"/>
      <c r="AP125" s="73"/>
      <c r="AQ125" s="73"/>
      <c r="AR125" s="73"/>
      <c r="AS125" s="73"/>
      <c r="AT125" s="73"/>
      <c r="AU125" s="73"/>
      <c r="AV125" s="73"/>
      <c r="AW125" s="73"/>
    </row>
    <row r="126" spans="1:49" ht="15.75" customHeight="1">
      <c r="A126" s="1018"/>
      <c r="B126" s="1008"/>
      <c r="C126" s="1008"/>
      <c r="D126" s="1015"/>
      <c r="E126" s="1016"/>
      <c r="F126" s="1016"/>
      <c r="G126" s="1017"/>
      <c r="H126" s="120" t="s">
        <v>69</v>
      </c>
      <c r="I126" s="171">
        <v>0.02</v>
      </c>
      <c r="J126" s="171">
        <v>0.04</v>
      </c>
      <c r="K126" s="171">
        <v>0.08</v>
      </c>
      <c r="L126" s="171">
        <v>0.09</v>
      </c>
      <c r="M126" s="171">
        <v>9.6300000000000011E-2</v>
      </c>
      <c r="N126" s="172">
        <v>9.6299999999999997E-2</v>
      </c>
      <c r="O126" s="173">
        <v>9.6299999999999997E-2</v>
      </c>
      <c r="P126" s="173">
        <v>9.6299999999999997E-2</v>
      </c>
      <c r="Q126" s="173">
        <v>9.6299999999999997E-2</v>
      </c>
      <c r="R126" s="204" t="s">
        <v>702</v>
      </c>
      <c r="S126" s="173">
        <v>9.6000000000000002E-2</v>
      </c>
      <c r="T126" s="173">
        <v>9.6199999999999994E-2</v>
      </c>
      <c r="U126" s="144">
        <f t="shared" si="17"/>
        <v>0.90369999999999995</v>
      </c>
      <c r="V126" s="1008"/>
      <c r="W126" s="1008"/>
      <c r="Y126" s="1008"/>
      <c r="Z126" s="1008"/>
      <c r="AA126" s="1008"/>
      <c r="AB126" s="1008"/>
      <c r="AC126" s="1008"/>
      <c r="AD126" s="1008"/>
      <c r="AE126" s="1008"/>
      <c r="AF126" s="1008"/>
      <c r="AG126" s="1008"/>
      <c r="AH126" s="1008"/>
      <c r="AI126" s="1008"/>
      <c r="AJ126" s="1008"/>
      <c r="AK126" s="73"/>
      <c r="AL126" s="73"/>
      <c r="AM126" s="73"/>
      <c r="AN126" s="73"/>
      <c r="AO126" s="73"/>
      <c r="AP126" s="73"/>
      <c r="AQ126" s="73"/>
      <c r="AR126" s="73"/>
      <c r="AS126" s="73"/>
      <c r="AT126" s="73"/>
      <c r="AU126" s="73"/>
      <c r="AV126" s="73"/>
      <c r="AW126" s="73"/>
    </row>
    <row r="127" spans="1:49" ht="15.75" customHeight="1">
      <c r="A127" s="1018"/>
      <c r="B127" s="1051" t="s">
        <v>176</v>
      </c>
      <c r="C127" s="1047" t="s">
        <v>657</v>
      </c>
      <c r="D127" s="1065" t="s">
        <v>703</v>
      </c>
      <c r="E127" s="1013"/>
      <c r="F127" s="1013"/>
      <c r="G127" s="1014"/>
      <c r="H127" s="42" t="s">
        <v>68</v>
      </c>
      <c r="I127" s="43">
        <v>0.05</v>
      </c>
      <c r="J127" s="43">
        <v>0.05</v>
      </c>
      <c r="K127" s="43">
        <v>0.09</v>
      </c>
      <c r="L127" s="43">
        <v>0.09</v>
      </c>
      <c r="M127" s="43">
        <v>0.09</v>
      </c>
      <c r="N127" s="43">
        <v>0.09</v>
      </c>
      <c r="O127" s="43">
        <v>0.09</v>
      </c>
      <c r="P127" s="43">
        <v>0.09</v>
      </c>
      <c r="Q127" s="43">
        <v>0.09</v>
      </c>
      <c r="R127" s="43">
        <v>0.09</v>
      </c>
      <c r="S127" s="43">
        <v>0.09</v>
      </c>
      <c r="T127" s="43">
        <v>0.09</v>
      </c>
      <c r="U127" s="57">
        <f t="shared" si="17"/>
        <v>0.99999999999999978</v>
      </c>
      <c r="V127" s="1051">
        <v>0.2</v>
      </c>
      <c r="W127" s="1072">
        <f>IF(OR(U128=0,V127=0),0,(U128/U127*V127))</f>
        <v>0.2</v>
      </c>
      <c r="Y127" s="1046" t="s">
        <v>704</v>
      </c>
      <c r="Z127" s="1046" t="s">
        <v>705</v>
      </c>
      <c r="AA127" s="1046" t="s">
        <v>706</v>
      </c>
      <c r="AB127" s="1046" t="s">
        <v>707</v>
      </c>
      <c r="AC127" s="1046" t="s">
        <v>708</v>
      </c>
      <c r="AD127" s="1046" t="s">
        <v>708</v>
      </c>
      <c r="AE127" s="1071" t="s">
        <v>709</v>
      </c>
      <c r="AF127" s="1071" t="s">
        <v>709</v>
      </c>
      <c r="AG127" s="1071" t="s">
        <v>709</v>
      </c>
      <c r="AH127" s="1071" t="s">
        <v>709</v>
      </c>
      <c r="AI127" s="1078" t="s">
        <v>710</v>
      </c>
      <c r="AJ127" s="1071" t="s">
        <v>711</v>
      </c>
      <c r="AK127" s="73"/>
      <c r="AL127" s="73"/>
      <c r="AM127" s="73"/>
      <c r="AN127" s="73"/>
      <c r="AO127" s="73"/>
      <c r="AP127" s="73"/>
      <c r="AQ127" s="73"/>
      <c r="AR127" s="73"/>
      <c r="AS127" s="73"/>
      <c r="AT127" s="73"/>
      <c r="AU127" s="73"/>
      <c r="AV127" s="73"/>
      <c r="AW127" s="73"/>
    </row>
    <row r="128" spans="1:49" ht="15.75" customHeight="1">
      <c r="A128" s="1018"/>
      <c r="B128" s="1008"/>
      <c r="C128" s="1008"/>
      <c r="D128" s="1015"/>
      <c r="E128" s="1016"/>
      <c r="F128" s="1016"/>
      <c r="G128" s="1017"/>
      <c r="H128" s="120" t="s">
        <v>69</v>
      </c>
      <c r="I128" s="171">
        <v>0.05</v>
      </c>
      <c r="J128" s="171">
        <v>0.05</v>
      </c>
      <c r="K128" s="171">
        <v>0.09</v>
      </c>
      <c r="L128" s="171">
        <v>0.09</v>
      </c>
      <c r="M128" s="171">
        <v>0.09</v>
      </c>
      <c r="N128" s="172">
        <v>0.09</v>
      </c>
      <c r="O128" s="173">
        <v>0.09</v>
      </c>
      <c r="P128" s="173">
        <v>0.09</v>
      </c>
      <c r="Q128" s="173">
        <v>0.09</v>
      </c>
      <c r="R128" s="173">
        <v>0.09</v>
      </c>
      <c r="S128" s="173">
        <v>0.09</v>
      </c>
      <c r="T128" s="173">
        <v>0.09</v>
      </c>
      <c r="U128" s="144">
        <f t="shared" si="17"/>
        <v>0.99999999999999978</v>
      </c>
      <c r="V128" s="1008"/>
      <c r="W128" s="1008"/>
      <c r="Y128" s="1008"/>
      <c r="Z128" s="1008"/>
      <c r="AA128" s="1008"/>
      <c r="AB128" s="1008"/>
      <c r="AC128" s="1008"/>
      <c r="AD128" s="1008"/>
      <c r="AE128" s="1008"/>
      <c r="AF128" s="1008"/>
      <c r="AG128" s="1008"/>
      <c r="AH128" s="1008"/>
      <c r="AI128" s="1008"/>
      <c r="AJ128" s="1008"/>
      <c r="AK128" s="73"/>
      <c r="AL128" s="73"/>
      <c r="AM128" s="73"/>
      <c r="AN128" s="73"/>
      <c r="AO128" s="73"/>
      <c r="AP128" s="73"/>
      <c r="AQ128" s="73"/>
      <c r="AR128" s="73"/>
      <c r="AS128" s="73"/>
      <c r="AT128" s="73"/>
      <c r="AU128" s="73"/>
      <c r="AV128" s="73"/>
      <c r="AW128" s="73"/>
    </row>
    <row r="129" spans="1:49" ht="15.75" customHeight="1">
      <c r="A129" s="1018"/>
      <c r="B129" s="1051" t="s">
        <v>176</v>
      </c>
      <c r="C129" s="1047" t="s">
        <v>657</v>
      </c>
      <c r="D129" s="1065" t="s">
        <v>712</v>
      </c>
      <c r="E129" s="1013"/>
      <c r="F129" s="1013"/>
      <c r="G129" s="1014"/>
      <c r="H129" s="42" t="s">
        <v>68</v>
      </c>
      <c r="I129" s="43"/>
      <c r="J129" s="43"/>
      <c r="K129" s="43">
        <v>0.1</v>
      </c>
      <c r="L129" s="43">
        <v>0.1</v>
      </c>
      <c r="M129" s="43">
        <v>0.1</v>
      </c>
      <c r="N129" s="43">
        <v>0.1</v>
      </c>
      <c r="O129" s="43">
        <v>0.1</v>
      </c>
      <c r="P129" s="43">
        <v>0.1</v>
      </c>
      <c r="Q129" s="43">
        <v>0.1</v>
      </c>
      <c r="R129" s="43">
        <v>0.1</v>
      </c>
      <c r="S129" s="43">
        <v>0.1</v>
      </c>
      <c r="T129" s="43">
        <v>0.1</v>
      </c>
      <c r="U129" s="57">
        <f t="shared" si="17"/>
        <v>0.99999999999999989</v>
      </c>
      <c r="V129" s="1051">
        <v>0.2</v>
      </c>
      <c r="W129" s="1072">
        <f>IF(OR(U130=0,V129=0),0,(U130/U129*V129))</f>
        <v>0.2</v>
      </c>
      <c r="Y129" s="1046"/>
      <c r="Z129" s="1046"/>
      <c r="AA129" s="1046" t="s">
        <v>713</v>
      </c>
      <c r="AB129" s="1046" t="s">
        <v>714</v>
      </c>
      <c r="AC129" s="1046" t="s">
        <v>715</v>
      </c>
      <c r="AD129" s="1046" t="s">
        <v>716</v>
      </c>
      <c r="AE129" s="1071" t="s">
        <v>717</v>
      </c>
      <c r="AF129" s="1071" t="s">
        <v>718</v>
      </c>
      <c r="AG129" s="1071" t="s">
        <v>719</v>
      </c>
      <c r="AH129" s="1071" t="s">
        <v>720</v>
      </c>
      <c r="AI129" s="1071" t="s">
        <v>721</v>
      </c>
      <c r="AJ129" s="1071" t="s">
        <v>722</v>
      </c>
      <c r="AK129" s="73"/>
      <c r="AL129" s="73"/>
      <c r="AM129" s="73"/>
      <c r="AN129" s="73"/>
      <c r="AO129" s="73"/>
      <c r="AP129" s="73"/>
      <c r="AQ129" s="73"/>
      <c r="AR129" s="73"/>
      <c r="AS129" s="73"/>
      <c r="AT129" s="73"/>
      <c r="AU129" s="73"/>
      <c r="AV129" s="73"/>
      <c r="AW129" s="73"/>
    </row>
    <row r="130" spans="1:49" ht="15.75" customHeight="1">
      <c r="A130" s="1079"/>
      <c r="B130" s="1008"/>
      <c r="C130" s="1008"/>
      <c r="D130" s="1103"/>
      <c r="E130" s="1104"/>
      <c r="F130" s="1104"/>
      <c r="G130" s="1105"/>
      <c r="H130" s="131" t="s">
        <v>69</v>
      </c>
      <c r="I130" s="174"/>
      <c r="J130" s="174"/>
      <c r="K130" s="174">
        <v>0.1</v>
      </c>
      <c r="L130" s="174">
        <v>0.1</v>
      </c>
      <c r="M130" s="174">
        <v>0.1</v>
      </c>
      <c r="N130" s="175">
        <v>0.1</v>
      </c>
      <c r="O130" s="176">
        <v>0.1</v>
      </c>
      <c r="P130" s="176">
        <v>0.1</v>
      </c>
      <c r="Q130" s="176">
        <v>0.1</v>
      </c>
      <c r="R130" s="176">
        <v>0.1</v>
      </c>
      <c r="S130" s="176">
        <v>0.1</v>
      </c>
      <c r="T130" s="176">
        <v>0.1</v>
      </c>
      <c r="U130" s="177">
        <f t="shared" si="17"/>
        <v>0.99999999999999989</v>
      </c>
      <c r="V130" s="1079"/>
      <c r="W130" s="1079"/>
      <c r="Y130" s="1008"/>
      <c r="Z130" s="1008"/>
      <c r="AA130" s="1008"/>
      <c r="AB130" s="1008"/>
      <c r="AC130" s="1008"/>
      <c r="AD130" s="1008"/>
      <c r="AE130" s="1008"/>
      <c r="AF130" s="1008"/>
      <c r="AG130" s="1008"/>
      <c r="AH130" s="1008"/>
      <c r="AI130" s="1008"/>
      <c r="AJ130" s="1008"/>
      <c r="AK130" s="73"/>
      <c r="AL130" s="73"/>
      <c r="AM130" s="73"/>
      <c r="AN130" s="73"/>
      <c r="AO130" s="73"/>
      <c r="AP130" s="73"/>
      <c r="AQ130" s="73"/>
      <c r="AR130" s="73"/>
      <c r="AS130" s="73"/>
      <c r="AT130" s="73"/>
      <c r="AU130" s="73"/>
      <c r="AV130" s="73"/>
      <c r="AW130" s="73"/>
    </row>
    <row r="131" spans="1:49" ht="15.75" customHeight="1">
      <c r="A131" s="135" t="s">
        <v>2</v>
      </c>
      <c r="B131" s="136"/>
      <c r="C131" s="40" t="s">
        <v>7</v>
      </c>
      <c r="D131" s="135" t="s">
        <v>3</v>
      </c>
      <c r="E131" s="135" t="s">
        <v>4</v>
      </c>
      <c r="F131" s="135" t="s">
        <v>5</v>
      </c>
      <c r="G131" s="137" t="s">
        <v>6</v>
      </c>
      <c r="H131" s="135" t="s">
        <v>53</v>
      </c>
      <c r="I131" s="135" t="s">
        <v>54</v>
      </c>
      <c r="J131" s="135" t="s">
        <v>55</v>
      </c>
      <c r="K131" s="135" t="s">
        <v>56</v>
      </c>
      <c r="L131" s="135" t="s">
        <v>57</v>
      </c>
      <c r="M131" s="135" t="s">
        <v>58</v>
      </c>
      <c r="N131" s="135" t="s">
        <v>59</v>
      </c>
      <c r="O131" s="135" t="s">
        <v>60</v>
      </c>
      <c r="P131" s="135" t="s">
        <v>61</v>
      </c>
      <c r="Q131" s="135" t="s">
        <v>62</v>
      </c>
      <c r="R131" s="135" t="s">
        <v>63</v>
      </c>
      <c r="S131" s="135" t="s">
        <v>64</v>
      </c>
      <c r="T131" s="135" t="s">
        <v>65</v>
      </c>
      <c r="U131" s="135" t="s">
        <v>66</v>
      </c>
      <c r="V131" s="138" t="s">
        <v>52</v>
      </c>
      <c r="W131" s="136" t="s">
        <v>162</v>
      </c>
      <c r="Y131" s="117" t="s">
        <v>163</v>
      </c>
      <c r="Z131" s="117" t="s">
        <v>164</v>
      </c>
      <c r="AA131" s="117" t="s">
        <v>165</v>
      </c>
      <c r="AB131" s="117" t="s">
        <v>166</v>
      </c>
      <c r="AC131" s="117" t="s">
        <v>167</v>
      </c>
      <c r="AD131" s="117" t="s">
        <v>168</v>
      </c>
      <c r="AE131" s="117" t="s">
        <v>169</v>
      </c>
      <c r="AF131" s="117" t="s">
        <v>170</v>
      </c>
      <c r="AG131" s="117" t="s">
        <v>171</v>
      </c>
      <c r="AH131" s="117" t="s">
        <v>172</v>
      </c>
      <c r="AI131" s="117" t="s">
        <v>173</v>
      </c>
      <c r="AJ131" s="117" t="s">
        <v>174</v>
      </c>
      <c r="AK131" s="118"/>
      <c r="AL131" s="118"/>
      <c r="AM131" s="118"/>
      <c r="AN131" s="118"/>
      <c r="AO131" s="118"/>
      <c r="AP131" s="118"/>
      <c r="AQ131" s="118"/>
      <c r="AR131" s="118"/>
      <c r="AS131" s="118"/>
      <c r="AT131" s="118"/>
      <c r="AU131" s="118"/>
      <c r="AV131" s="118"/>
      <c r="AW131" s="118"/>
    </row>
    <row r="132" spans="1:49" ht="39.75" customHeight="1">
      <c r="A132" s="1046" t="s">
        <v>723</v>
      </c>
      <c r="B132" s="1047" t="s">
        <v>176</v>
      </c>
      <c r="C132" s="1047" t="s">
        <v>724</v>
      </c>
      <c r="D132" s="1046" t="s">
        <v>11</v>
      </c>
      <c r="E132" s="1046">
        <v>5</v>
      </c>
      <c r="F132" s="1046" t="s">
        <v>725</v>
      </c>
      <c r="G132" s="1046" t="s">
        <v>179</v>
      </c>
      <c r="H132" s="24" t="s">
        <v>68</v>
      </c>
      <c r="I132" s="26">
        <v>0</v>
      </c>
      <c r="J132" s="26">
        <v>0</v>
      </c>
      <c r="K132" s="26">
        <v>0</v>
      </c>
      <c r="L132" s="26">
        <v>0</v>
      </c>
      <c r="M132" s="26">
        <v>5</v>
      </c>
      <c r="N132" s="26">
        <v>0</v>
      </c>
      <c r="O132" s="26">
        <v>0</v>
      </c>
      <c r="P132" s="26">
        <v>0</v>
      </c>
      <c r="Q132" s="26">
        <v>0</v>
      </c>
      <c r="R132" s="26">
        <v>0</v>
      </c>
      <c r="S132" s="26">
        <v>0</v>
      </c>
      <c r="T132" s="26">
        <v>0</v>
      </c>
      <c r="U132" s="193">
        <f t="shared" ref="U132:U133" si="18">SUM(I132:T132)</f>
        <v>5</v>
      </c>
      <c r="V132" s="1047">
        <v>0.1</v>
      </c>
      <c r="W132" s="1052">
        <f>IF(OR(U133=0,V132=0),0,(U133/U132*V132))</f>
        <v>0.16000000000000003</v>
      </c>
      <c r="Y132" s="1046"/>
      <c r="Z132" s="1046" t="s">
        <v>726</v>
      </c>
      <c r="AA132" s="1046" t="s">
        <v>727</v>
      </c>
      <c r="AB132" s="1046" t="s">
        <v>728</v>
      </c>
      <c r="AC132" s="1046" t="s">
        <v>729</v>
      </c>
      <c r="AD132" s="1080" t="s">
        <v>730</v>
      </c>
      <c r="AE132" s="1046" t="s">
        <v>731</v>
      </c>
      <c r="AF132" s="1046" t="s">
        <v>732</v>
      </c>
      <c r="AG132" s="1070" t="s">
        <v>733</v>
      </c>
      <c r="AH132" s="1070" t="s">
        <v>734</v>
      </c>
      <c r="AI132" s="1070" t="s">
        <v>735</v>
      </c>
      <c r="AJ132" s="1070" t="s">
        <v>736</v>
      </c>
      <c r="AK132" s="73"/>
      <c r="AL132" s="73"/>
      <c r="AM132" s="73"/>
      <c r="AN132" s="73"/>
      <c r="AO132" s="73"/>
      <c r="AP132" s="73"/>
      <c r="AQ132" s="73"/>
      <c r="AR132" s="73"/>
      <c r="AS132" s="73"/>
      <c r="AT132" s="73"/>
      <c r="AU132" s="73"/>
      <c r="AV132" s="73"/>
      <c r="AW132" s="73"/>
    </row>
    <row r="133" spans="1:49" ht="39.75" customHeight="1">
      <c r="A133" s="1018"/>
      <c r="B133" s="1008"/>
      <c r="C133" s="1008"/>
      <c r="D133" s="1008"/>
      <c r="E133" s="1008"/>
      <c r="F133" s="1008"/>
      <c r="G133" s="1008"/>
      <c r="H133" s="166" t="s">
        <v>69</v>
      </c>
      <c r="I133" s="198">
        <v>0</v>
      </c>
      <c r="J133" s="198">
        <v>0</v>
      </c>
      <c r="K133" s="198">
        <v>0</v>
      </c>
      <c r="L133" s="198">
        <v>0</v>
      </c>
      <c r="M133" s="205">
        <v>5</v>
      </c>
      <c r="N133" s="198">
        <v>0</v>
      </c>
      <c r="O133" s="198">
        <v>1</v>
      </c>
      <c r="P133" s="198">
        <v>0</v>
      </c>
      <c r="Q133" s="198">
        <v>0</v>
      </c>
      <c r="R133" s="198">
        <v>1</v>
      </c>
      <c r="S133" s="198">
        <v>0</v>
      </c>
      <c r="T133" s="198">
        <v>1</v>
      </c>
      <c r="U133" s="199">
        <f t="shared" si="18"/>
        <v>8</v>
      </c>
      <c r="V133" s="1008"/>
      <c r="W133" s="1008"/>
      <c r="X133" s="22">
        <f>U133/U132</f>
        <v>1.6</v>
      </c>
      <c r="Y133" s="1008"/>
      <c r="Z133" s="1008"/>
      <c r="AA133" s="1008"/>
      <c r="AB133" s="1008"/>
      <c r="AC133" s="1008"/>
      <c r="AD133" s="1008"/>
      <c r="AE133" s="1008"/>
      <c r="AF133" s="1008"/>
      <c r="AG133" s="1008"/>
      <c r="AH133" s="1008"/>
      <c r="AI133" s="1008"/>
      <c r="AJ133" s="1008"/>
      <c r="AK133" s="73"/>
      <c r="AL133" s="73"/>
      <c r="AM133" s="73"/>
      <c r="AN133" s="73"/>
      <c r="AO133" s="73"/>
      <c r="AP133" s="73"/>
      <c r="AQ133" s="73"/>
      <c r="AR133" s="73"/>
      <c r="AS133" s="73"/>
      <c r="AT133" s="73"/>
      <c r="AU133" s="73"/>
      <c r="AV133" s="73"/>
      <c r="AW133" s="73"/>
    </row>
    <row r="134" spans="1:49" ht="15.75" customHeight="1">
      <c r="A134" s="1018"/>
      <c r="B134" s="1097" t="s">
        <v>30</v>
      </c>
      <c r="C134" s="1010"/>
      <c r="D134" s="1010"/>
      <c r="E134" s="1010"/>
      <c r="F134" s="1010"/>
      <c r="G134" s="1010"/>
      <c r="H134" s="1010"/>
      <c r="I134" s="1010"/>
      <c r="J134" s="1010"/>
      <c r="K134" s="1010"/>
      <c r="L134" s="1010"/>
      <c r="M134" s="1010"/>
      <c r="N134" s="1010"/>
      <c r="O134" s="1010"/>
      <c r="P134" s="1010"/>
      <c r="Q134" s="1010"/>
      <c r="R134" s="1010"/>
      <c r="S134" s="1010"/>
      <c r="T134" s="1010"/>
      <c r="U134" s="1010"/>
      <c r="V134" s="1010"/>
      <c r="W134" s="1011"/>
      <c r="AG134" s="206"/>
      <c r="AH134" s="145"/>
      <c r="AI134" s="145"/>
      <c r="AJ134" s="145"/>
    </row>
    <row r="135" spans="1:49" ht="15.75" customHeight="1">
      <c r="A135" s="1018"/>
      <c r="B135" s="1051" t="s">
        <v>176</v>
      </c>
      <c r="C135" s="1047" t="s">
        <v>724</v>
      </c>
      <c r="D135" s="1065" t="s">
        <v>737</v>
      </c>
      <c r="E135" s="1013"/>
      <c r="F135" s="1013"/>
      <c r="G135" s="1014"/>
      <c r="H135" s="42" t="s">
        <v>68</v>
      </c>
      <c r="I135" s="43"/>
      <c r="J135" s="43"/>
      <c r="K135" s="43">
        <v>0.1</v>
      </c>
      <c r="L135" s="43">
        <v>0.1</v>
      </c>
      <c r="M135" s="43">
        <v>0.1</v>
      </c>
      <c r="N135" s="43">
        <v>0.1</v>
      </c>
      <c r="O135" s="43">
        <v>0.12</v>
      </c>
      <c r="P135" s="43">
        <v>0.12</v>
      </c>
      <c r="Q135" s="43">
        <v>0.12</v>
      </c>
      <c r="R135" s="43">
        <v>0.12</v>
      </c>
      <c r="S135" s="43">
        <v>0.12</v>
      </c>
      <c r="T135" s="43">
        <v>0</v>
      </c>
      <c r="U135" s="57">
        <f t="shared" ref="U135:U144" si="19">SUM(I135:T135)</f>
        <v>1</v>
      </c>
      <c r="V135" s="1051">
        <v>0.2</v>
      </c>
      <c r="W135" s="1072">
        <f>IF(OR(U136=0,V135=0),0,(U136/U135*V135))</f>
        <v>0.2</v>
      </c>
      <c r="Y135" s="1046"/>
      <c r="Z135" s="1046"/>
      <c r="AA135" s="1046"/>
      <c r="AB135" s="1046"/>
      <c r="AC135" s="1046"/>
      <c r="AD135" s="1073" t="s">
        <v>738</v>
      </c>
      <c r="AE135" s="1070" t="s">
        <v>739</v>
      </c>
      <c r="AF135" s="1081" t="s">
        <v>740</v>
      </c>
      <c r="AG135" s="1071" t="s">
        <v>741</v>
      </c>
      <c r="AH135" s="1071" t="s">
        <v>742</v>
      </c>
      <c r="AI135" s="1082" t="s">
        <v>743</v>
      </c>
      <c r="AJ135" s="1082"/>
      <c r="AK135" s="73"/>
      <c r="AL135" s="73"/>
      <c r="AM135" s="73"/>
      <c r="AN135" s="73"/>
      <c r="AO135" s="73"/>
      <c r="AP135" s="73"/>
      <c r="AQ135" s="73"/>
      <c r="AR135" s="73"/>
      <c r="AS135" s="73"/>
      <c r="AT135" s="73"/>
      <c r="AU135" s="73"/>
      <c r="AV135" s="73"/>
      <c r="AW135" s="73"/>
    </row>
    <row r="136" spans="1:49" ht="15.75" customHeight="1">
      <c r="A136" s="1018"/>
      <c r="B136" s="1008"/>
      <c r="C136" s="1008"/>
      <c r="D136" s="1015"/>
      <c r="E136" s="1016"/>
      <c r="F136" s="1016"/>
      <c r="G136" s="1017"/>
      <c r="H136" s="120" t="s">
        <v>69</v>
      </c>
      <c r="I136" s="43"/>
      <c r="J136" s="43"/>
      <c r="K136" s="173">
        <v>0.1</v>
      </c>
      <c r="L136" s="173">
        <v>0.1</v>
      </c>
      <c r="M136" s="173">
        <v>0.1</v>
      </c>
      <c r="N136" s="173">
        <v>0.1</v>
      </c>
      <c r="O136" s="173">
        <v>0.12</v>
      </c>
      <c r="P136" s="173">
        <v>0.12</v>
      </c>
      <c r="Q136" s="173">
        <v>0.12</v>
      </c>
      <c r="R136" s="173">
        <v>0.12</v>
      </c>
      <c r="S136" s="111">
        <v>0.12</v>
      </c>
      <c r="T136" s="43"/>
      <c r="U136" s="144">
        <f t="shared" si="19"/>
        <v>1</v>
      </c>
      <c r="V136" s="1008"/>
      <c r="W136" s="1008"/>
      <c r="Y136" s="1008"/>
      <c r="Z136" s="1008"/>
      <c r="AA136" s="1008"/>
      <c r="AB136" s="1008"/>
      <c r="AC136" s="1008"/>
      <c r="AD136" s="1008"/>
      <c r="AE136" s="1008"/>
      <c r="AF136" s="1008"/>
      <c r="AG136" s="1008"/>
      <c r="AH136" s="1008"/>
      <c r="AI136" s="1008"/>
      <c r="AJ136" s="1008"/>
      <c r="AK136" s="73"/>
      <c r="AL136" s="73"/>
      <c r="AM136" s="73"/>
      <c r="AN136" s="73"/>
      <c r="AO136" s="73"/>
      <c r="AP136" s="73"/>
      <c r="AQ136" s="73"/>
      <c r="AR136" s="73"/>
      <c r="AS136" s="73"/>
      <c r="AT136" s="73"/>
      <c r="AU136" s="73"/>
      <c r="AV136" s="73"/>
      <c r="AW136" s="73"/>
    </row>
    <row r="137" spans="1:49" ht="29.25" customHeight="1">
      <c r="A137" s="1018"/>
      <c r="B137" s="1051" t="s">
        <v>176</v>
      </c>
      <c r="C137" s="1047" t="s">
        <v>724</v>
      </c>
      <c r="D137" s="1065" t="s">
        <v>744</v>
      </c>
      <c r="E137" s="1013"/>
      <c r="F137" s="1013"/>
      <c r="G137" s="1014"/>
      <c r="H137" s="42" t="s">
        <v>68</v>
      </c>
      <c r="I137" s="43"/>
      <c r="J137" s="43"/>
      <c r="K137" s="43"/>
      <c r="L137" s="43"/>
      <c r="M137" s="43">
        <v>0.1</v>
      </c>
      <c r="N137" s="43">
        <v>0.1</v>
      </c>
      <c r="O137" s="43">
        <v>0.1</v>
      </c>
      <c r="P137" s="43">
        <v>0.1</v>
      </c>
      <c r="Q137" s="43">
        <v>0.15</v>
      </c>
      <c r="R137" s="43">
        <v>0.15</v>
      </c>
      <c r="S137" s="43">
        <v>0.15</v>
      </c>
      <c r="T137" s="43">
        <v>0.15</v>
      </c>
      <c r="U137" s="57">
        <f t="shared" si="19"/>
        <v>1</v>
      </c>
      <c r="V137" s="1051">
        <v>0.2</v>
      </c>
      <c r="W137" s="1072">
        <f>IF(OR(U138=0,V137=0),0,(U138/U137*V137))</f>
        <v>0.2</v>
      </c>
      <c r="Y137" s="1046"/>
      <c r="Z137" s="1046" t="s">
        <v>745</v>
      </c>
      <c r="AA137" s="1046" t="s">
        <v>746</v>
      </c>
      <c r="AB137" s="1046" t="s">
        <v>747</v>
      </c>
      <c r="AC137" s="1046" t="s">
        <v>748</v>
      </c>
      <c r="AD137" s="1075" t="s">
        <v>749</v>
      </c>
      <c r="AE137" s="1071" t="s">
        <v>750</v>
      </c>
      <c r="AF137" s="1082" t="s">
        <v>751</v>
      </c>
      <c r="AG137" s="1071" t="s">
        <v>752</v>
      </c>
      <c r="AH137" s="1071" t="s">
        <v>753</v>
      </c>
      <c r="AI137" s="1071" t="s">
        <v>754</v>
      </c>
      <c r="AJ137" s="1071" t="s">
        <v>755</v>
      </c>
      <c r="AK137" s="73"/>
      <c r="AL137" s="73"/>
      <c r="AM137" s="73"/>
      <c r="AN137" s="73"/>
      <c r="AO137" s="73"/>
      <c r="AP137" s="73"/>
      <c r="AQ137" s="73"/>
      <c r="AR137" s="73"/>
      <c r="AS137" s="73"/>
      <c r="AT137" s="73"/>
      <c r="AU137" s="73"/>
      <c r="AV137" s="73"/>
      <c r="AW137" s="73"/>
    </row>
    <row r="138" spans="1:49" ht="29.25" customHeight="1">
      <c r="A138" s="1018"/>
      <c r="B138" s="1008"/>
      <c r="C138" s="1008"/>
      <c r="D138" s="1015"/>
      <c r="E138" s="1016"/>
      <c r="F138" s="1016"/>
      <c r="G138" s="1017"/>
      <c r="H138" s="120" t="s">
        <v>69</v>
      </c>
      <c r="I138" s="43"/>
      <c r="J138" s="43"/>
      <c r="K138" s="43"/>
      <c r="L138" s="43"/>
      <c r="M138" s="173">
        <v>0.1</v>
      </c>
      <c r="N138" s="173">
        <v>0.1</v>
      </c>
      <c r="O138" s="173">
        <v>0.1</v>
      </c>
      <c r="P138" s="173">
        <v>0.1</v>
      </c>
      <c r="Q138" s="173">
        <v>0.15</v>
      </c>
      <c r="R138" s="173">
        <v>0.15</v>
      </c>
      <c r="S138" s="173">
        <v>0.15</v>
      </c>
      <c r="T138" s="173">
        <v>0.15</v>
      </c>
      <c r="U138" s="144">
        <f t="shared" si="19"/>
        <v>1</v>
      </c>
      <c r="V138" s="1008"/>
      <c r="W138" s="1008"/>
      <c r="Y138" s="1008"/>
      <c r="Z138" s="1008"/>
      <c r="AA138" s="1008"/>
      <c r="AB138" s="1008"/>
      <c r="AC138" s="1008"/>
      <c r="AD138" s="1008"/>
      <c r="AE138" s="1008"/>
      <c r="AF138" s="1008"/>
      <c r="AG138" s="1008"/>
      <c r="AH138" s="1008"/>
      <c r="AI138" s="1008"/>
      <c r="AJ138" s="1008"/>
      <c r="AK138" s="73"/>
      <c r="AL138" s="73"/>
      <c r="AM138" s="73"/>
      <c r="AN138" s="73"/>
      <c r="AO138" s="73"/>
      <c r="AP138" s="73"/>
      <c r="AQ138" s="73"/>
      <c r="AR138" s="73"/>
      <c r="AS138" s="73"/>
      <c r="AT138" s="73"/>
      <c r="AU138" s="73"/>
      <c r="AV138" s="73"/>
      <c r="AW138" s="73"/>
    </row>
    <row r="139" spans="1:49" ht="21" customHeight="1">
      <c r="A139" s="1018"/>
      <c r="B139" s="1051" t="s">
        <v>176</v>
      </c>
      <c r="C139" s="1047" t="s">
        <v>724</v>
      </c>
      <c r="D139" s="1065" t="s">
        <v>756</v>
      </c>
      <c r="E139" s="1013"/>
      <c r="F139" s="1013"/>
      <c r="G139" s="1014"/>
      <c r="H139" s="42" t="s">
        <v>68</v>
      </c>
      <c r="I139" s="43"/>
      <c r="J139" s="43"/>
      <c r="K139" s="43">
        <v>0.1</v>
      </c>
      <c r="L139" s="43">
        <v>0.1</v>
      </c>
      <c r="M139" s="43">
        <v>0.1</v>
      </c>
      <c r="N139" s="43">
        <v>0.1</v>
      </c>
      <c r="O139" s="43">
        <v>0.12</v>
      </c>
      <c r="P139" s="43">
        <v>0.12</v>
      </c>
      <c r="Q139" s="43">
        <v>0.12</v>
      </c>
      <c r="R139" s="43">
        <v>0.12</v>
      </c>
      <c r="S139" s="43">
        <v>0.12</v>
      </c>
      <c r="T139" s="43">
        <v>0</v>
      </c>
      <c r="U139" s="57">
        <f t="shared" si="19"/>
        <v>1</v>
      </c>
      <c r="V139" s="1051">
        <v>0.2</v>
      </c>
      <c r="W139" s="1072">
        <f>IF(OR(U140=0,V139=0),0,(U140/U139*V139))</f>
        <v>0.2</v>
      </c>
      <c r="Y139" s="1046"/>
      <c r="Z139" s="1046"/>
      <c r="AA139" s="1046"/>
      <c r="AB139" s="1046"/>
      <c r="AC139" s="1046" t="s">
        <v>757</v>
      </c>
      <c r="AD139" s="1075" t="s">
        <v>758</v>
      </c>
      <c r="AE139" s="1071" t="s">
        <v>759</v>
      </c>
      <c r="AF139" s="1082" t="s">
        <v>760</v>
      </c>
      <c r="AG139" s="1071" t="s">
        <v>761</v>
      </c>
      <c r="AH139" s="1071" t="s">
        <v>762</v>
      </c>
      <c r="AI139" s="1071" t="s">
        <v>763</v>
      </c>
      <c r="AJ139" s="1071"/>
      <c r="AK139" s="73"/>
      <c r="AL139" s="73"/>
      <c r="AM139" s="73"/>
      <c r="AN139" s="73"/>
      <c r="AO139" s="73"/>
      <c r="AP139" s="73"/>
      <c r="AQ139" s="73"/>
      <c r="AR139" s="73"/>
      <c r="AS139" s="73"/>
      <c r="AT139" s="73"/>
      <c r="AU139" s="73"/>
      <c r="AV139" s="73"/>
      <c r="AW139" s="73"/>
    </row>
    <row r="140" spans="1:49" ht="21" customHeight="1">
      <c r="A140" s="1018"/>
      <c r="B140" s="1008"/>
      <c r="C140" s="1008"/>
      <c r="D140" s="1015"/>
      <c r="E140" s="1016"/>
      <c r="F140" s="1016"/>
      <c r="G140" s="1017"/>
      <c r="H140" s="120" t="s">
        <v>69</v>
      </c>
      <c r="I140" s="43"/>
      <c r="J140" s="43"/>
      <c r="K140" s="173">
        <v>0.1</v>
      </c>
      <c r="L140" s="173">
        <v>0.1</v>
      </c>
      <c r="M140" s="173">
        <v>0.1</v>
      </c>
      <c r="N140" s="173">
        <v>0.1</v>
      </c>
      <c r="O140" s="173">
        <v>0.12</v>
      </c>
      <c r="P140" s="173">
        <v>0.12</v>
      </c>
      <c r="Q140" s="173">
        <v>0.12</v>
      </c>
      <c r="R140" s="173">
        <v>0.12</v>
      </c>
      <c r="S140" s="173">
        <v>0.12</v>
      </c>
      <c r="T140" s="173"/>
      <c r="U140" s="144">
        <f t="shared" si="19"/>
        <v>1</v>
      </c>
      <c r="V140" s="1008"/>
      <c r="W140" s="1008"/>
      <c r="Y140" s="1008"/>
      <c r="Z140" s="1008"/>
      <c r="AA140" s="1008"/>
      <c r="AB140" s="1008"/>
      <c r="AC140" s="1008"/>
      <c r="AD140" s="1008"/>
      <c r="AE140" s="1008"/>
      <c r="AF140" s="1008"/>
      <c r="AG140" s="1008"/>
      <c r="AH140" s="1008"/>
      <c r="AI140" s="1008"/>
      <c r="AJ140" s="1008"/>
      <c r="AK140" s="73"/>
      <c r="AL140" s="73"/>
      <c r="AM140" s="73"/>
      <c r="AN140" s="73"/>
      <c r="AO140" s="73"/>
      <c r="AP140" s="73"/>
      <c r="AQ140" s="73"/>
      <c r="AR140" s="73"/>
      <c r="AS140" s="73"/>
      <c r="AT140" s="73"/>
      <c r="AU140" s="73"/>
      <c r="AV140" s="73"/>
      <c r="AW140" s="73"/>
    </row>
    <row r="141" spans="1:49" ht="15.75" customHeight="1">
      <c r="A141" s="1018"/>
      <c r="B141" s="1051" t="s">
        <v>176</v>
      </c>
      <c r="C141" s="1047" t="s">
        <v>724</v>
      </c>
      <c r="D141" s="1065" t="s">
        <v>764</v>
      </c>
      <c r="E141" s="1013"/>
      <c r="F141" s="1013"/>
      <c r="G141" s="1014"/>
      <c r="H141" s="42" t="s">
        <v>68</v>
      </c>
      <c r="I141" s="43"/>
      <c r="J141" s="43">
        <v>0.1</v>
      </c>
      <c r="K141" s="43">
        <v>0.09</v>
      </c>
      <c r="L141" s="43">
        <v>0.09</v>
      </c>
      <c r="M141" s="43">
        <v>0.09</v>
      </c>
      <c r="N141" s="43">
        <v>0.09</v>
      </c>
      <c r="O141" s="43">
        <v>0.09</v>
      </c>
      <c r="P141" s="43">
        <v>0.09</v>
      </c>
      <c r="Q141" s="43">
        <v>0.09</v>
      </c>
      <c r="R141" s="43">
        <v>0.09</v>
      </c>
      <c r="S141" s="43">
        <v>0.09</v>
      </c>
      <c r="T141" s="43">
        <v>0.09</v>
      </c>
      <c r="U141" s="57">
        <f t="shared" si="19"/>
        <v>0.99999999999999978</v>
      </c>
      <c r="V141" s="1051">
        <v>0.2</v>
      </c>
      <c r="W141" s="1072">
        <f>IF(OR(U142=0,V141=0),0,(U142/U141*V141))</f>
        <v>0.2</v>
      </c>
      <c r="Y141" s="1046"/>
      <c r="Z141" s="1046" t="s">
        <v>765</v>
      </c>
      <c r="AA141" s="1046" t="s">
        <v>766</v>
      </c>
      <c r="AB141" s="1046" t="s">
        <v>767</v>
      </c>
      <c r="AC141" s="1046" t="s">
        <v>768</v>
      </c>
      <c r="AD141" s="1075" t="s">
        <v>769</v>
      </c>
      <c r="AE141" s="1071" t="s">
        <v>770</v>
      </c>
      <c r="AF141" s="1082" t="s">
        <v>771</v>
      </c>
      <c r="AG141" s="1071" t="s">
        <v>772</v>
      </c>
      <c r="AH141" s="1071" t="s">
        <v>773</v>
      </c>
      <c r="AI141" s="1071" t="s">
        <v>774</v>
      </c>
      <c r="AJ141" s="1071" t="s">
        <v>775</v>
      </c>
      <c r="AK141" s="73"/>
      <c r="AL141" s="73"/>
      <c r="AM141" s="73"/>
      <c r="AN141" s="73"/>
      <c r="AO141" s="73"/>
      <c r="AP141" s="73"/>
      <c r="AQ141" s="73"/>
      <c r="AR141" s="73"/>
      <c r="AS141" s="73"/>
      <c r="AT141" s="73"/>
      <c r="AU141" s="73"/>
      <c r="AV141" s="73"/>
      <c r="AW141" s="73"/>
    </row>
    <row r="142" spans="1:49" ht="15.75" customHeight="1">
      <c r="A142" s="1018"/>
      <c r="B142" s="1008"/>
      <c r="C142" s="1008"/>
      <c r="D142" s="1015"/>
      <c r="E142" s="1016"/>
      <c r="F142" s="1016"/>
      <c r="G142" s="1017"/>
      <c r="H142" s="120" t="s">
        <v>69</v>
      </c>
      <c r="I142" s="43"/>
      <c r="J142" s="173">
        <v>0.1</v>
      </c>
      <c r="K142" s="173">
        <v>0.09</v>
      </c>
      <c r="L142" s="173">
        <v>0.09</v>
      </c>
      <c r="M142" s="173">
        <v>0.09</v>
      </c>
      <c r="N142" s="173">
        <v>0.09</v>
      </c>
      <c r="O142" s="173">
        <v>0.09</v>
      </c>
      <c r="P142" s="173">
        <v>0.09</v>
      </c>
      <c r="Q142" s="173">
        <v>0.09</v>
      </c>
      <c r="R142" s="173">
        <v>0.09</v>
      </c>
      <c r="S142" s="173">
        <v>0.09</v>
      </c>
      <c r="T142" s="173">
        <v>0.09</v>
      </c>
      <c r="U142" s="144">
        <f t="shared" si="19"/>
        <v>0.99999999999999978</v>
      </c>
      <c r="V142" s="1008"/>
      <c r="W142" s="1008"/>
      <c r="Y142" s="1008"/>
      <c r="Z142" s="1008"/>
      <c r="AA142" s="1008"/>
      <c r="AB142" s="1008"/>
      <c r="AC142" s="1008"/>
      <c r="AD142" s="1008"/>
      <c r="AE142" s="1008"/>
      <c r="AF142" s="1008"/>
      <c r="AG142" s="1008"/>
      <c r="AH142" s="1008"/>
      <c r="AI142" s="1008"/>
      <c r="AJ142" s="1008"/>
      <c r="AK142" s="73"/>
      <c r="AL142" s="73"/>
      <c r="AM142" s="73"/>
      <c r="AN142" s="73"/>
      <c r="AO142" s="73"/>
      <c r="AP142" s="73"/>
      <c r="AQ142" s="73"/>
      <c r="AR142" s="73"/>
      <c r="AS142" s="73"/>
      <c r="AT142" s="73"/>
      <c r="AU142" s="73"/>
      <c r="AV142" s="73"/>
      <c r="AW142" s="73"/>
    </row>
    <row r="143" spans="1:49" ht="33" customHeight="1">
      <c r="A143" s="1018"/>
      <c r="B143" s="1051" t="s">
        <v>176</v>
      </c>
      <c r="C143" s="1047" t="s">
        <v>724</v>
      </c>
      <c r="D143" s="1065" t="s">
        <v>776</v>
      </c>
      <c r="E143" s="1013"/>
      <c r="F143" s="1013"/>
      <c r="G143" s="1014"/>
      <c r="H143" s="42" t="s">
        <v>68</v>
      </c>
      <c r="I143" s="43"/>
      <c r="J143" s="43">
        <v>0.2</v>
      </c>
      <c r="K143" s="43">
        <v>0.2</v>
      </c>
      <c r="L143" s="43">
        <v>0.2</v>
      </c>
      <c r="M143" s="43">
        <v>0.2</v>
      </c>
      <c r="N143" s="43">
        <v>0.2</v>
      </c>
      <c r="O143" s="43"/>
      <c r="P143" s="43"/>
      <c r="Q143" s="43"/>
      <c r="R143" s="43"/>
      <c r="S143" s="43"/>
      <c r="T143" s="43"/>
      <c r="U143" s="57">
        <f t="shared" si="19"/>
        <v>1</v>
      </c>
      <c r="V143" s="1051">
        <v>0.2</v>
      </c>
      <c r="W143" s="1072">
        <f>IF(OR(U144=0,V143=0),0,(U144/U143*V143))</f>
        <v>0.2</v>
      </c>
      <c r="Y143" s="1046"/>
      <c r="Z143" s="1046" t="s">
        <v>777</v>
      </c>
      <c r="AA143" s="1046" t="s">
        <v>778</v>
      </c>
      <c r="AB143" s="1046" t="s">
        <v>779</v>
      </c>
      <c r="AC143" s="1046" t="s">
        <v>780</v>
      </c>
      <c r="AD143" s="1075" t="s">
        <v>781</v>
      </c>
      <c r="AE143" s="1046"/>
      <c r="AF143" s="1046"/>
      <c r="AG143" s="1076"/>
      <c r="AH143" s="1076"/>
      <c r="AI143" s="1046"/>
      <c r="AJ143" s="1077"/>
      <c r="AK143" s="73"/>
      <c r="AL143" s="73"/>
      <c r="AM143" s="73"/>
      <c r="AN143" s="73"/>
      <c r="AO143" s="73"/>
      <c r="AP143" s="73"/>
      <c r="AQ143" s="73"/>
      <c r="AR143" s="73"/>
      <c r="AS143" s="73"/>
      <c r="AT143" s="73"/>
      <c r="AU143" s="73"/>
      <c r="AV143" s="73"/>
      <c r="AW143" s="73"/>
    </row>
    <row r="144" spans="1:49" ht="33" customHeight="1">
      <c r="A144" s="1079"/>
      <c r="B144" s="1008"/>
      <c r="C144" s="1008"/>
      <c r="D144" s="1015"/>
      <c r="E144" s="1016"/>
      <c r="F144" s="1016"/>
      <c r="G144" s="1017"/>
      <c r="H144" s="120" t="s">
        <v>69</v>
      </c>
      <c r="I144" s="43"/>
      <c r="J144" s="43">
        <v>0.2</v>
      </c>
      <c r="K144" s="43">
        <v>0.2</v>
      </c>
      <c r="L144" s="43">
        <v>0.2</v>
      </c>
      <c r="M144" s="43">
        <v>0.2</v>
      </c>
      <c r="N144" s="111">
        <v>0.2</v>
      </c>
      <c r="O144" s="43"/>
      <c r="P144" s="43"/>
      <c r="Q144" s="43"/>
      <c r="R144" s="43"/>
      <c r="S144" s="43"/>
      <c r="T144" s="43"/>
      <c r="U144" s="144">
        <f t="shared" si="19"/>
        <v>1</v>
      </c>
      <c r="V144" s="1008"/>
      <c r="W144" s="1008"/>
      <c r="Y144" s="1008"/>
      <c r="Z144" s="1008"/>
      <c r="AA144" s="1008"/>
      <c r="AB144" s="1008"/>
      <c r="AC144" s="1008"/>
      <c r="AD144" s="1008"/>
      <c r="AE144" s="1008"/>
      <c r="AF144" s="1008"/>
      <c r="AG144" s="1008"/>
      <c r="AH144" s="1008"/>
      <c r="AI144" s="1008"/>
      <c r="AJ144" s="1008"/>
      <c r="AK144" s="73"/>
      <c r="AL144" s="73"/>
      <c r="AM144" s="73"/>
      <c r="AN144" s="73"/>
      <c r="AO144" s="73"/>
      <c r="AP144" s="73"/>
      <c r="AQ144" s="73"/>
      <c r="AR144" s="73"/>
      <c r="AS144" s="73"/>
      <c r="AT144" s="73"/>
      <c r="AU144" s="73"/>
      <c r="AV144" s="73"/>
      <c r="AW144" s="73"/>
    </row>
    <row r="145" spans="1:49" ht="15.75" customHeight="1">
      <c r="A145" s="135" t="s">
        <v>2</v>
      </c>
      <c r="B145" s="136"/>
      <c r="C145" s="40" t="s">
        <v>7</v>
      </c>
      <c r="D145" s="135" t="s">
        <v>3</v>
      </c>
      <c r="E145" s="135" t="s">
        <v>4</v>
      </c>
      <c r="F145" s="135" t="s">
        <v>5</v>
      </c>
      <c r="G145" s="137" t="s">
        <v>6</v>
      </c>
      <c r="H145" s="135" t="s">
        <v>53</v>
      </c>
      <c r="I145" s="135" t="s">
        <v>54</v>
      </c>
      <c r="J145" s="135" t="s">
        <v>55</v>
      </c>
      <c r="K145" s="135" t="s">
        <v>56</v>
      </c>
      <c r="L145" s="135" t="s">
        <v>57</v>
      </c>
      <c r="M145" s="135" t="s">
        <v>58</v>
      </c>
      <c r="N145" s="135" t="s">
        <v>59</v>
      </c>
      <c r="O145" s="135" t="s">
        <v>60</v>
      </c>
      <c r="P145" s="135" t="s">
        <v>61</v>
      </c>
      <c r="Q145" s="135" t="s">
        <v>62</v>
      </c>
      <c r="R145" s="135" t="s">
        <v>63</v>
      </c>
      <c r="S145" s="135" t="s">
        <v>64</v>
      </c>
      <c r="T145" s="135" t="s">
        <v>65</v>
      </c>
      <c r="U145" s="135" t="s">
        <v>66</v>
      </c>
      <c r="V145" s="138" t="s">
        <v>52</v>
      </c>
      <c r="W145" s="136" t="s">
        <v>162</v>
      </c>
      <c r="Y145" s="117" t="s">
        <v>163</v>
      </c>
      <c r="Z145" s="117" t="s">
        <v>164</v>
      </c>
      <c r="AA145" s="117" t="s">
        <v>165</v>
      </c>
      <c r="AB145" s="117" t="s">
        <v>166</v>
      </c>
      <c r="AC145" s="117" t="s">
        <v>167</v>
      </c>
      <c r="AD145" s="117" t="s">
        <v>168</v>
      </c>
      <c r="AE145" s="117" t="s">
        <v>169</v>
      </c>
      <c r="AF145" s="117" t="s">
        <v>170</v>
      </c>
      <c r="AG145" s="117" t="s">
        <v>171</v>
      </c>
      <c r="AH145" s="117" t="s">
        <v>172</v>
      </c>
      <c r="AI145" s="117" t="s">
        <v>173</v>
      </c>
      <c r="AJ145" s="117" t="s">
        <v>174</v>
      </c>
      <c r="AK145" s="118"/>
      <c r="AL145" s="118"/>
      <c r="AM145" s="118"/>
      <c r="AN145" s="118"/>
      <c r="AO145" s="118"/>
      <c r="AP145" s="118"/>
      <c r="AQ145" s="118"/>
      <c r="AR145" s="118"/>
      <c r="AS145" s="118"/>
      <c r="AT145" s="118"/>
      <c r="AU145" s="118"/>
      <c r="AV145" s="118"/>
      <c r="AW145" s="118"/>
    </row>
    <row r="146" spans="1:49" ht="60" customHeight="1">
      <c r="A146" s="1046" t="s">
        <v>782</v>
      </c>
      <c r="B146" s="1051"/>
      <c r="C146" s="1047" t="s">
        <v>783</v>
      </c>
      <c r="D146" s="1046" t="s">
        <v>137</v>
      </c>
      <c r="E146" s="1046">
        <v>100</v>
      </c>
      <c r="F146" s="1046" t="s">
        <v>784</v>
      </c>
      <c r="G146" s="1046" t="s">
        <v>179</v>
      </c>
      <c r="H146" s="24" t="s">
        <v>68</v>
      </c>
      <c r="I146" s="43">
        <v>0</v>
      </c>
      <c r="J146" s="43">
        <v>0.1</v>
      </c>
      <c r="K146" s="43">
        <v>0.09</v>
      </c>
      <c r="L146" s="43">
        <v>0.09</v>
      </c>
      <c r="M146" s="43">
        <v>0.09</v>
      </c>
      <c r="N146" s="43">
        <v>0.09</v>
      </c>
      <c r="O146" s="43">
        <v>0.09</v>
      </c>
      <c r="P146" s="43">
        <v>0.09</v>
      </c>
      <c r="Q146" s="43">
        <v>0.09</v>
      </c>
      <c r="R146" s="43">
        <v>0.09</v>
      </c>
      <c r="S146" s="43">
        <v>0.09</v>
      </c>
      <c r="T146" s="43">
        <v>0.09</v>
      </c>
      <c r="U146" s="57">
        <f t="shared" ref="U146:U147" si="20">SUM(I146:T146)</f>
        <v>0.99999999999999978</v>
      </c>
      <c r="V146" s="1051">
        <v>0.1</v>
      </c>
      <c r="W146" s="1052">
        <f>IF(OR(U147=0,V146=0),0,(U147/U146*V146))</f>
        <v>0.1</v>
      </c>
      <c r="Y146" s="1046"/>
      <c r="Z146" s="1046" t="s">
        <v>785</v>
      </c>
      <c r="AA146" s="1046" t="s">
        <v>786</v>
      </c>
      <c r="AB146" s="1046" t="s">
        <v>787</v>
      </c>
      <c r="AC146" s="1046" t="s">
        <v>788</v>
      </c>
      <c r="AD146" s="1046" t="s">
        <v>789</v>
      </c>
      <c r="AE146" s="1046" t="s">
        <v>790</v>
      </c>
      <c r="AF146" s="1046" t="s">
        <v>791</v>
      </c>
      <c r="AG146" s="1046" t="s">
        <v>792</v>
      </c>
      <c r="AH146" s="1070" t="s">
        <v>793</v>
      </c>
      <c r="AI146" s="1070" t="s">
        <v>794</v>
      </c>
      <c r="AJ146" s="1070" t="s">
        <v>795</v>
      </c>
      <c r="AK146" s="73"/>
      <c r="AL146" s="73"/>
      <c r="AM146" s="73"/>
      <c r="AN146" s="73"/>
      <c r="AO146" s="73"/>
      <c r="AP146" s="73"/>
      <c r="AQ146" s="73"/>
      <c r="AR146" s="73"/>
      <c r="AS146" s="73"/>
      <c r="AT146" s="73"/>
      <c r="AU146" s="73"/>
      <c r="AV146" s="73"/>
      <c r="AW146" s="73"/>
    </row>
    <row r="147" spans="1:49" ht="60" customHeight="1">
      <c r="A147" s="1018"/>
      <c r="B147" s="1008"/>
      <c r="C147" s="1008"/>
      <c r="D147" s="1008"/>
      <c r="E147" s="1008"/>
      <c r="F147" s="1008"/>
      <c r="G147" s="1008"/>
      <c r="H147" s="166" t="s">
        <v>69</v>
      </c>
      <c r="I147" s="171">
        <v>0</v>
      </c>
      <c r="J147" s="171">
        <v>0.1</v>
      </c>
      <c r="K147" s="171">
        <v>0.09</v>
      </c>
      <c r="L147" s="171">
        <v>0.09</v>
      </c>
      <c r="M147" s="171">
        <v>0.09</v>
      </c>
      <c r="N147" s="173">
        <v>0.09</v>
      </c>
      <c r="O147" s="173">
        <v>0.09</v>
      </c>
      <c r="P147" s="173">
        <v>0.09</v>
      </c>
      <c r="Q147" s="173">
        <v>0.09</v>
      </c>
      <c r="R147" s="173">
        <v>0.09</v>
      </c>
      <c r="S147" s="173">
        <v>0.09</v>
      </c>
      <c r="T147" s="173">
        <v>0.09</v>
      </c>
      <c r="U147" s="144">
        <f t="shared" si="20"/>
        <v>0.99999999999999978</v>
      </c>
      <c r="V147" s="1008"/>
      <c r="W147" s="1008"/>
      <c r="Y147" s="1008"/>
      <c r="Z147" s="1008"/>
      <c r="AA147" s="1008"/>
      <c r="AB147" s="1008"/>
      <c r="AC147" s="1008"/>
      <c r="AD147" s="1008"/>
      <c r="AE147" s="1008"/>
      <c r="AF147" s="1008"/>
      <c r="AG147" s="1008"/>
      <c r="AH147" s="1008"/>
      <c r="AI147" s="1008"/>
      <c r="AJ147" s="1008"/>
      <c r="AK147" s="73"/>
      <c r="AL147" s="73"/>
      <c r="AM147" s="73"/>
      <c r="AN147" s="73"/>
      <c r="AO147" s="73"/>
      <c r="AP147" s="73"/>
      <c r="AQ147" s="73"/>
      <c r="AR147" s="73"/>
      <c r="AS147" s="73"/>
      <c r="AT147" s="73"/>
      <c r="AU147" s="73"/>
      <c r="AV147" s="73"/>
      <c r="AW147" s="73"/>
    </row>
    <row r="148" spans="1:49" ht="15.75" customHeight="1">
      <c r="A148" s="1018"/>
      <c r="B148" s="1097" t="s">
        <v>30</v>
      </c>
      <c r="C148" s="1010"/>
      <c r="D148" s="1010"/>
      <c r="E148" s="1010"/>
      <c r="F148" s="1010"/>
      <c r="G148" s="1010"/>
      <c r="H148" s="1010"/>
      <c r="I148" s="1010"/>
      <c r="J148" s="1010"/>
      <c r="K148" s="1010"/>
      <c r="L148" s="1010"/>
      <c r="M148" s="1010"/>
      <c r="N148" s="1010"/>
      <c r="O148" s="1010"/>
      <c r="P148" s="1010"/>
      <c r="Q148" s="1010"/>
      <c r="R148" s="1010"/>
      <c r="S148" s="1010"/>
      <c r="T148" s="1010"/>
      <c r="U148" s="1010"/>
      <c r="V148" s="1010"/>
      <c r="W148" s="1011"/>
      <c r="AH148" s="145"/>
      <c r="AI148" s="145"/>
      <c r="AJ148" s="145"/>
    </row>
    <row r="149" spans="1:49" ht="22.5" customHeight="1">
      <c r="A149" s="1018"/>
      <c r="B149" s="1051" t="s">
        <v>176</v>
      </c>
      <c r="C149" s="1047" t="s">
        <v>783</v>
      </c>
      <c r="D149" s="1065" t="s">
        <v>796</v>
      </c>
      <c r="E149" s="1013"/>
      <c r="F149" s="1013"/>
      <c r="G149" s="1014"/>
      <c r="H149" s="42" t="s">
        <v>68</v>
      </c>
      <c r="I149" s="43"/>
      <c r="J149" s="43">
        <v>0.1</v>
      </c>
      <c r="K149" s="43">
        <v>0.09</v>
      </c>
      <c r="L149" s="43">
        <v>0.09</v>
      </c>
      <c r="M149" s="43">
        <v>0.09</v>
      </c>
      <c r="N149" s="43">
        <v>0.09</v>
      </c>
      <c r="O149" s="43">
        <v>0.09</v>
      </c>
      <c r="P149" s="43">
        <v>0.09</v>
      </c>
      <c r="Q149" s="43">
        <v>0.09</v>
      </c>
      <c r="R149" s="43">
        <v>0.09</v>
      </c>
      <c r="S149" s="43">
        <v>0.09</v>
      </c>
      <c r="T149" s="43">
        <v>0.09</v>
      </c>
      <c r="U149" s="57">
        <f t="shared" ref="U149:U152" si="21">SUM(I149:T149)</f>
        <v>0.99999999999999978</v>
      </c>
      <c r="V149" s="1113">
        <v>0.5</v>
      </c>
      <c r="W149" s="1072">
        <f>+U150*V149</f>
        <v>0.49999999999999989</v>
      </c>
      <c r="Y149" s="1046"/>
      <c r="Z149" s="1046" t="s">
        <v>765</v>
      </c>
      <c r="AA149" s="1046" t="s">
        <v>797</v>
      </c>
      <c r="AB149" s="1046" t="s">
        <v>798</v>
      </c>
      <c r="AC149" s="1046" t="s">
        <v>799</v>
      </c>
      <c r="AD149" s="1046" t="s">
        <v>800</v>
      </c>
      <c r="AE149" s="1046" t="s">
        <v>790</v>
      </c>
      <c r="AF149" s="1070" t="s">
        <v>801</v>
      </c>
      <c r="AG149" s="1070" t="s">
        <v>802</v>
      </c>
      <c r="AH149" s="1071" t="s">
        <v>803</v>
      </c>
      <c r="AI149" s="1071" t="s">
        <v>804</v>
      </c>
      <c r="AJ149" s="1071" t="s">
        <v>805</v>
      </c>
      <c r="AK149" s="73"/>
      <c r="AL149" s="73"/>
      <c r="AM149" s="73"/>
      <c r="AN149" s="73"/>
      <c r="AO149" s="73"/>
      <c r="AP149" s="73"/>
      <c r="AQ149" s="73"/>
      <c r="AR149" s="73"/>
      <c r="AS149" s="73"/>
      <c r="AT149" s="73"/>
      <c r="AU149" s="73"/>
      <c r="AV149" s="73"/>
      <c r="AW149" s="73"/>
    </row>
    <row r="150" spans="1:49" ht="22.5" customHeight="1">
      <c r="A150" s="1018"/>
      <c r="B150" s="1008"/>
      <c r="C150" s="1008"/>
      <c r="D150" s="1015"/>
      <c r="E150" s="1016"/>
      <c r="F150" s="1016"/>
      <c r="G150" s="1017"/>
      <c r="H150" s="120" t="s">
        <v>69</v>
      </c>
      <c r="I150" s="171"/>
      <c r="J150" s="207">
        <v>0.1</v>
      </c>
      <c r="K150" s="171">
        <v>0.09</v>
      </c>
      <c r="L150" s="171">
        <v>0.09</v>
      </c>
      <c r="M150" s="171">
        <v>0.09</v>
      </c>
      <c r="N150" s="173">
        <v>0.09</v>
      </c>
      <c r="O150" s="173">
        <v>0.09</v>
      </c>
      <c r="P150" s="173">
        <v>0.09</v>
      </c>
      <c r="Q150" s="173">
        <v>0.09</v>
      </c>
      <c r="R150" s="173">
        <v>0.09</v>
      </c>
      <c r="S150" s="173">
        <v>0.09</v>
      </c>
      <c r="T150" s="173">
        <v>0.09</v>
      </c>
      <c r="U150" s="144">
        <f t="shared" si="21"/>
        <v>0.99999999999999978</v>
      </c>
      <c r="V150" s="1008"/>
      <c r="W150" s="1008"/>
      <c r="Y150" s="1008"/>
      <c r="Z150" s="1008"/>
      <c r="AA150" s="1008"/>
      <c r="AB150" s="1008"/>
      <c r="AC150" s="1008"/>
      <c r="AD150" s="1008"/>
      <c r="AE150" s="1008"/>
      <c r="AF150" s="1008"/>
      <c r="AG150" s="1008"/>
      <c r="AH150" s="1008"/>
      <c r="AI150" s="1008"/>
      <c r="AJ150" s="1008"/>
      <c r="AK150" s="73"/>
      <c r="AL150" s="73"/>
      <c r="AM150" s="73"/>
      <c r="AN150" s="73"/>
      <c r="AO150" s="73"/>
      <c r="AP150" s="73"/>
      <c r="AQ150" s="73"/>
      <c r="AR150" s="73"/>
      <c r="AS150" s="73"/>
      <c r="AT150" s="73"/>
      <c r="AU150" s="73"/>
      <c r="AV150" s="73"/>
      <c r="AW150" s="73"/>
    </row>
    <row r="151" spans="1:49" ht="19.5" customHeight="1">
      <c r="A151" s="1018"/>
      <c r="B151" s="1051" t="s">
        <v>176</v>
      </c>
      <c r="C151" s="1047" t="s">
        <v>783</v>
      </c>
      <c r="D151" s="1065" t="s">
        <v>806</v>
      </c>
      <c r="E151" s="1013"/>
      <c r="F151" s="1013"/>
      <c r="G151" s="1014"/>
      <c r="H151" s="42" t="s">
        <v>68</v>
      </c>
      <c r="I151" s="43"/>
      <c r="J151" s="43">
        <v>0.1</v>
      </c>
      <c r="K151" s="43">
        <v>0.09</v>
      </c>
      <c r="L151" s="43">
        <v>0.09</v>
      </c>
      <c r="M151" s="43">
        <v>0.09</v>
      </c>
      <c r="N151" s="43">
        <v>0.09</v>
      </c>
      <c r="O151" s="43">
        <v>0.09</v>
      </c>
      <c r="P151" s="43">
        <v>0.09</v>
      </c>
      <c r="Q151" s="43">
        <v>0.09</v>
      </c>
      <c r="R151" s="43">
        <v>0.09</v>
      </c>
      <c r="S151" s="43">
        <v>0.09</v>
      </c>
      <c r="T151" s="43">
        <v>0.09</v>
      </c>
      <c r="U151" s="57">
        <f t="shared" si="21"/>
        <v>0.99999999999999978</v>
      </c>
      <c r="V151" s="1113">
        <v>0.5</v>
      </c>
      <c r="W151" s="1072">
        <f>+U152*V151</f>
        <v>0.49999999999999989</v>
      </c>
      <c r="Y151" s="1046"/>
      <c r="Z151" s="1046" t="s">
        <v>807</v>
      </c>
      <c r="AA151" s="1046" t="s">
        <v>808</v>
      </c>
      <c r="AB151" s="1046" t="s">
        <v>809</v>
      </c>
      <c r="AC151" s="1046" t="s">
        <v>810</v>
      </c>
      <c r="AD151" s="1046" t="s">
        <v>811</v>
      </c>
      <c r="AE151" s="1046" t="s">
        <v>812</v>
      </c>
      <c r="AF151" s="1071" t="s">
        <v>813</v>
      </c>
      <c r="AG151" s="1071" t="s">
        <v>814</v>
      </c>
      <c r="AH151" s="1071" t="s">
        <v>815</v>
      </c>
      <c r="AI151" s="1071" t="s">
        <v>816</v>
      </c>
      <c r="AJ151" s="1071" t="s">
        <v>817</v>
      </c>
      <c r="AK151" s="73"/>
      <c r="AL151" s="73"/>
      <c r="AM151" s="73"/>
      <c r="AN151" s="73"/>
      <c r="AO151" s="73"/>
      <c r="AP151" s="73"/>
      <c r="AQ151" s="73"/>
      <c r="AR151" s="73"/>
      <c r="AS151" s="73"/>
      <c r="AT151" s="73"/>
      <c r="AU151" s="73"/>
      <c r="AV151" s="73"/>
      <c r="AW151" s="73"/>
    </row>
    <row r="152" spans="1:49" ht="19.5" customHeight="1">
      <c r="A152" s="1008"/>
      <c r="B152" s="1008"/>
      <c r="C152" s="1008"/>
      <c r="D152" s="1015"/>
      <c r="E152" s="1016"/>
      <c r="F152" s="1016"/>
      <c r="G152" s="1017"/>
      <c r="H152" s="120" t="s">
        <v>69</v>
      </c>
      <c r="I152" s="171"/>
      <c r="J152" s="171">
        <v>0.1</v>
      </c>
      <c r="K152" s="171">
        <v>0.09</v>
      </c>
      <c r="L152" s="171">
        <v>0.09</v>
      </c>
      <c r="M152" s="171">
        <v>0.09</v>
      </c>
      <c r="N152" s="173">
        <v>0.09</v>
      </c>
      <c r="O152" s="173">
        <v>0.09</v>
      </c>
      <c r="P152" s="173">
        <v>0.09</v>
      </c>
      <c r="Q152" s="173">
        <v>0.09</v>
      </c>
      <c r="R152" s="173">
        <v>0.09</v>
      </c>
      <c r="S152" s="173">
        <v>0.09</v>
      </c>
      <c r="T152" s="173">
        <v>0.09</v>
      </c>
      <c r="U152" s="144">
        <f t="shared" si="21"/>
        <v>0.99999999999999978</v>
      </c>
      <c r="V152" s="1008"/>
      <c r="W152" s="1008"/>
      <c r="Y152" s="1008"/>
      <c r="Z152" s="1008"/>
      <c r="AA152" s="1008"/>
      <c r="AB152" s="1008"/>
      <c r="AC152" s="1008"/>
      <c r="AD152" s="1008"/>
      <c r="AE152" s="1008"/>
      <c r="AF152" s="1008"/>
      <c r="AG152" s="1008"/>
      <c r="AH152" s="1008"/>
      <c r="AI152" s="1008"/>
      <c r="AJ152" s="1008"/>
      <c r="AK152" s="73"/>
      <c r="AL152" s="73"/>
      <c r="AM152" s="73"/>
      <c r="AN152" s="73"/>
      <c r="AO152" s="73"/>
      <c r="AP152" s="73"/>
      <c r="AQ152" s="73"/>
      <c r="AR152" s="73"/>
      <c r="AS152" s="73"/>
      <c r="AT152" s="73"/>
      <c r="AU152" s="73"/>
      <c r="AV152" s="73"/>
      <c r="AW152" s="73"/>
    </row>
    <row r="153" spans="1:49"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row>
    <row r="154" spans="1:49" ht="15.75" customHeight="1">
      <c r="B154" s="74"/>
      <c r="C154" s="74"/>
    </row>
    <row r="155" spans="1:49" ht="15.75" customHeight="1">
      <c r="B155" s="74"/>
      <c r="C155" s="74"/>
    </row>
    <row r="156" spans="1:49" ht="15.75" customHeight="1">
      <c r="B156" s="74"/>
      <c r="C156" s="74"/>
    </row>
    <row r="157" spans="1:49" ht="15.75" customHeight="1">
      <c r="B157" s="74"/>
      <c r="C157" s="74"/>
    </row>
    <row r="158" spans="1:49" ht="15.75" customHeight="1">
      <c r="B158" s="74"/>
      <c r="C158" s="74"/>
    </row>
    <row r="159" spans="1:49" ht="15.75" customHeight="1">
      <c r="B159" s="74"/>
      <c r="C159" s="74"/>
    </row>
    <row r="160" spans="1:49" ht="15.75" customHeight="1">
      <c r="B160" s="74"/>
      <c r="C160" s="74"/>
    </row>
    <row r="161" spans="2:3" ht="15.75" customHeight="1">
      <c r="B161" s="74"/>
      <c r="C161" s="74"/>
    </row>
    <row r="162" spans="2:3" ht="15.75" customHeight="1">
      <c r="B162" s="74"/>
      <c r="C162" s="74"/>
    </row>
    <row r="163" spans="2:3" ht="15.75" customHeight="1">
      <c r="B163" s="74"/>
      <c r="C163" s="74"/>
    </row>
    <row r="164" spans="2:3" ht="15.75" customHeight="1">
      <c r="B164" s="74"/>
      <c r="C164" s="74"/>
    </row>
    <row r="165" spans="2:3" ht="15.75" customHeight="1">
      <c r="B165" s="74"/>
      <c r="C165" s="74"/>
    </row>
    <row r="166" spans="2:3" ht="15.75" customHeight="1">
      <c r="B166" s="74"/>
      <c r="C166" s="74"/>
    </row>
    <row r="167" spans="2:3" ht="15.75" customHeight="1">
      <c r="B167" s="74"/>
      <c r="C167" s="74"/>
    </row>
    <row r="168" spans="2:3" ht="15.75" customHeight="1">
      <c r="B168" s="74"/>
      <c r="C168" s="74"/>
    </row>
    <row r="169" spans="2:3" ht="15.75" customHeight="1">
      <c r="B169" s="74"/>
      <c r="C169" s="74"/>
    </row>
    <row r="170" spans="2:3" ht="15.75" customHeight="1">
      <c r="B170" s="74"/>
      <c r="C170" s="74"/>
    </row>
    <row r="171" spans="2:3" ht="15.75" customHeight="1">
      <c r="B171" s="74"/>
      <c r="C171" s="74"/>
    </row>
    <row r="172" spans="2:3" ht="15.75" customHeight="1">
      <c r="B172" s="74"/>
      <c r="C172" s="74"/>
    </row>
    <row r="173" spans="2:3" ht="15.75" customHeight="1">
      <c r="B173" s="74"/>
      <c r="C173" s="74"/>
    </row>
    <row r="174" spans="2:3" ht="15.75" customHeight="1">
      <c r="B174" s="74"/>
      <c r="C174" s="74"/>
    </row>
    <row r="175" spans="2:3" ht="15.75" customHeight="1">
      <c r="B175" s="74"/>
      <c r="C175" s="74"/>
    </row>
    <row r="176" spans="2:3" ht="15.75" customHeight="1">
      <c r="B176" s="74"/>
      <c r="C176" s="74"/>
    </row>
    <row r="177" spans="2:3" ht="15.75" customHeight="1">
      <c r="B177" s="74"/>
      <c r="C177" s="74"/>
    </row>
    <row r="178" spans="2:3" ht="15.75" customHeight="1">
      <c r="B178" s="74"/>
      <c r="C178" s="74"/>
    </row>
    <row r="179" spans="2:3" ht="15.75" customHeight="1">
      <c r="B179" s="74"/>
      <c r="C179" s="74"/>
    </row>
    <row r="180" spans="2:3" ht="15.75" customHeight="1">
      <c r="B180" s="74"/>
      <c r="C180" s="74"/>
    </row>
    <row r="181" spans="2:3" ht="15.75" customHeight="1">
      <c r="B181" s="74"/>
      <c r="C181" s="74"/>
    </row>
    <row r="182" spans="2:3" ht="15.75" customHeight="1">
      <c r="B182" s="74"/>
      <c r="C182" s="74"/>
    </row>
    <row r="183" spans="2:3" ht="15.75" customHeight="1">
      <c r="B183" s="74"/>
      <c r="C183" s="74"/>
    </row>
    <row r="184" spans="2:3" ht="15.75" customHeight="1">
      <c r="B184" s="74"/>
      <c r="C184" s="74"/>
    </row>
    <row r="185" spans="2:3" ht="15.75" customHeight="1">
      <c r="B185" s="74"/>
      <c r="C185" s="74"/>
    </row>
    <row r="186" spans="2:3" ht="15.75" customHeight="1">
      <c r="B186" s="74"/>
      <c r="C186" s="74"/>
    </row>
    <row r="187" spans="2:3" ht="15.75" customHeight="1">
      <c r="B187" s="74"/>
      <c r="C187" s="74"/>
    </row>
    <row r="188" spans="2:3" ht="15.75" customHeight="1">
      <c r="B188" s="74"/>
      <c r="C188" s="74"/>
    </row>
    <row r="189" spans="2:3" ht="15.75" customHeight="1">
      <c r="B189" s="74"/>
      <c r="C189" s="74"/>
    </row>
    <row r="190" spans="2:3" ht="15.75" customHeight="1">
      <c r="B190" s="74"/>
      <c r="C190" s="74"/>
    </row>
    <row r="191" spans="2:3" ht="15.75" customHeight="1">
      <c r="B191" s="74"/>
      <c r="C191" s="74"/>
    </row>
    <row r="192" spans="2:3" ht="15.75" customHeight="1">
      <c r="B192" s="74"/>
      <c r="C192" s="74"/>
    </row>
    <row r="193" spans="2:3" ht="15.75" customHeight="1">
      <c r="B193" s="74"/>
      <c r="C193" s="74"/>
    </row>
    <row r="194" spans="2:3" ht="15.75" customHeight="1">
      <c r="B194" s="74"/>
      <c r="C194" s="74"/>
    </row>
    <row r="195" spans="2:3" ht="15.75" customHeight="1">
      <c r="B195" s="74"/>
      <c r="C195" s="74"/>
    </row>
    <row r="196" spans="2:3" ht="15.75" customHeight="1">
      <c r="B196" s="74"/>
      <c r="C196" s="74"/>
    </row>
    <row r="197" spans="2:3" ht="15.75" customHeight="1">
      <c r="B197" s="74"/>
      <c r="C197" s="74"/>
    </row>
    <row r="198" spans="2:3" ht="15.75" customHeight="1">
      <c r="B198" s="74"/>
      <c r="C198" s="74"/>
    </row>
    <row r="199" spans="2:3" ht="15.75" customHeight="1">
      <c r="B199" s="74"/>
      <c r="C199" s="74"/>
    </row>
    <row r="200" spans="2:3" ht="15.75" customHeight="1">
      <c r="B200" s="74"/>
      <c r="C200" s="74"/>
    </row>
    <row r="201" spans="2:3" ht="15.75" customHeight="1">
      <c r="B201" s="74"/>
      <c r="C201" s="74"/>
    </row>
    <row r="202" spans="2:3" ht="15.75" customHeight="1">
      <c r="B202" s="74"/>
      <c r="C202" s="74"/>
    </row>
    <row r="203" spans="2:3" ht="15.75" customHeight="1">
      <c r="B203" s="74"/>
      <c r="C203" s="74"/>
    </row>
    <row r="204" spans="2:3" ht="15.75" customHeight="1">
      <c r="B204" s="74"/>
      <c r="C204" s="74"/>
    </row>
    <row r="205" spans="2:3" ht="15.75" customHeight="1">
      <c r="B205" s="74"/>
      <c r="C205" s="74"/>
    </row>
    <row r="206" spans="2:3" ht="15.75" customHeight="1">
      <c r="B206" s="74"/>
      <c r="C206" s="74"/>
    </row>
    <row r="207" spans="2:3" ht="15.75" customHeight="1">
      <c r="B207" s="74"/>
      <c r="C207" s="74"/>
    </row>
    <row r="208" spans="2:3" ht="15.75" customHeight="1">
      <c r="B208" s="74"/>
      <c r="C208" s="74"/>
    </row>
    <row r="209" spans="2:3" ht="15.75" customHeight="1">
      <c r="B209" s="74"/>
      <c r="C209" s="74"/>
    </row>
    <row r="210" spans="2:3" ht="15.75" customHeight="1">
      <c r="B210" s="74"/>
      <c r="C210" s="74"/>
    </row>
    <row r="211" spans="2:3" ht="15.75" customHeight="1">
      <c r="B211" s="74"/>
      <c r="C211" s="74"/>
    </row>
    <row r="212" spans="2:3" ht="15.75" customHeight="1">
      <c r="B212" s="74"/>
      <c r="C212" s="74"/>
    </row>
    <row r="213" spans="2:3" ht="15.75" customHeight="1">
      <c r="B213" s="74"/>
      <c r="C213" s="74"/>
    </row>
    <row r="214" spans="2:3" ht="15.75" customHeight="1">
      <c r="B214" s="74"/>
      <c r="C214" s="74"/>
    </row>
    <row r="215" spans="2:3" ht="15.75" customHeight="1">
      <c r="B215" s="74"/>
      <c r="C215" s="74"/>
    </row>
    <row r="216" spans="2:3" ht="15.75" customHeight="1">
      <c r="B216" s="74"/>
      <c r="C216" s="74"/>
    </row>
    <row r="217" spans="2:3" ht="15.75" customHeight="1">
      <c r="B217" s="74"/>
      <c r="C217" s="74"/>
    </row>
    <row r="218" spans="2:3" ht="15.75" customHeight="1">
      <c r="B218" s="74"/>
      <c r="C218" s="74"/>
    </row>
    <row r="219" spans="2:3" ht="15.75" customHeight="1">
      <c r="B219" s="74"/>
      <c r="C219" s="74"/>
    </row>
    <row r="220" spans="2:3" ht="15.75" customHeight="1">
      <c r="B220" s="74"/>
      <c r="C220" s="74"/>
    </row>
    <row r="221" spans="2:3" ht="15.75" customHeight="1">
      <c r="B221" s="74"/>
      <c r="C221" s="74"/>
    </row>
    <row r="222" spans="2:3" ht="15.75" customHeight="1">
      <c r="B222" s="74"/>
      <c r="C222" s="74"/>
    </row>
    <row r="223" spans="2:3" ht="15.75" customHeight="1">
      <c r="B223" s="74"/>
      <c r="C223" s="74"/>
    </row>
    <row r="224" spans="2:3" ht="15.75" customHeight="1">
      <c r="B224" s="74"/>
      <c r="C224" s="74"/>
    </row>
    <row r="225" spans="2:3" ht="15.75" customHeight="1">
      <c r="B225" s="74"/>
      <c r="C225" s="74"/>
    </row>
    <row r="226" spans="2:3" ht="15.75" customHeight="1">
      <c r="B226" s="74"/>
      <c r="C226" s="74"/>
    </row>
    <row r="227" spans="2:3" ht="15.75" customHeight="1">
      <c r="B227" s="74"/>
      <c r="C227" s="74"/>
    </row>
    <row r="228" spans="2:3" ht="15.75" customHeight="1">
      <c r="B228" s="74"/>
      <c r="C228" s="74"/>
    </row>
    <row r="229" spans="2:3" ht="15.75" customHeight="1">
      <c r="B229" s="74"/>
      <c r="C229" s="74"/>
    </row>
    <row r="230" spans="2:3" ht="15.75" customHeight="1">
      <c r="B230" s="74"/>
      <c r="C230" s="74"/>
    </row>
    <row r="231" spans="2:3" ht="15.75" customHeight="1">
      <c r="B231" s="74"/>
      <c r="C231" s="74"/>
    </row>
    <row r="232" spans="2:3" ht="15.75" customHeight="1">
      <c r="B232" s="74"/>
      <c r="C232" s="74"/>
    </row>
    <row r="233" spans="2:3" ht="15.75" customHeight="1">
      <c r="B233" s="74"/>
      <c r="C233" s="74"/>
    </row>
    <row r="234" spans="2:3" ht="15.75" customHeight="1">
      <c r="B234" s="74"/>
      <c r="C234" s="74"/>
    </row>
    <row r="235" spans="2:3" ht="15.75" customHeight="1">
      <c r="B235" s="74"/>
      <c r="C235" s="74"/>
    </row>
    <row r="236" spans="2:3" ht="15.75" customHeight="1">
      <c r="B236" s="74"/>
      <c r="C236" s="74"/>
    </row>
    <row r="237" spans="2:3" ht="15.75" customHeight="1">
      <c r="B237" s="74"/>
      <c r="C237" s="74"/>
    </row>
    <row r="238" spans="2:3" ht="15.75" customHeight="1">
      <c r="B238" s="74"/>
      <c r="C238" s="74"/>
    </row>
    <row r="239" spans="2:3" ht="15.75" customHeight="1">
      <c r="B239" s="74"/>
      <c r="C239" s="74"/>
    </row>
    <row r="240" spans="2:3" ht="15.75" customHeight="1">
      <c r="B240" s="74"/>
      <c r="C240" s="74"/>
    </row>
    <row r="241" spans="2:3" ht="15.75" customHeight="1">
      <c r="B241" s="74"/>
      <c r="C241" s="74"/>
    </row>
    <row r="242" spans="2:3" ht="15.75" customHeight="1">
      <c r="B242" s="74"/>
      <c r="C242" s="74"/>
    </row>
    <row r="243" spans="2:3" ht="15.75" customHeight="1">
      <c r="B243" s="74"/>
      <c r="C243" s="74"/>
    </row>
    <row r="244" spans="2:3" ht="15.75" customHeight="1">
      <c r="B244" s="74"/>
      <c r="C244" s="74"/>
    </row>
    <row r="245" spans="2:3" ht="15.75" customHeight="1">
      <c r="B245" s="74"/>
      <c r="C245" s="74"/>
    </row>
    <row r="246" spans="2:3" ht="15.75" customHeight="1">
      <c r="B246" s="74"/>
      <c r="C246" s="74"/>
    </row>
    <row r="247" spans="2:3" ht="15.75" customHeight="1">
      <c r="B247" s="74"/>
      <c r="C247" s="74"/>
    </row>
    <row r="248" spans="2:3" ht="15.75" customHeight="1">
      <c r="B248" s="74"/>
      <c r="C248" s="74"/>
    </row>
    <row r="249" spans="2:3" ht="15.75" customHeight="1">
      <c r="B249" s="74"/>
      <c r="C249" s="74"/>
    </row>
    <row r="250" spans="2:3" ht="15.75" customHeight="1">
      <c r="B250" s="74"/>
      <c r="C250" s="74"/>
    </row>
    <row r="251" spans="2:3" ht="15.75" customHeight="1">
      <c r="B251" s="74"/>
      <c r="C251" s="74"/>
    </row>
    <row r="252" spans="2:3" ht="15.75" customHeight="1">
      <c r="B252" s="74"/>
      <c r="C252" s="74"/>
    </row>
    <row r="253" spans="2:3" ht="15.75" customHeight="1">
      <c r="B253" s="74"/>
      <c r="C253" s="74"/>
    </row>
    <row r="254" spans="2:3" ht="15.75" customHeight="1">
      <c r="B254" s="74"/>
      <c r="C254" s="74"/>
    </row>
    <row r="255" spans="2:3" ht="15.75" customHeight="1">
      <c r="B255" s="74"/>
      <c r="C255" s="74"/>
    </row>
    <row r="256" spans="2:3" ht="15.75" customHeight="1">
      <c r="B256" s="74"/>
      <c r="C256" s="74"/>
    </row>
    <row r="257" spans="2:3" ht="15.75" customHeight="1">
      <c r="B257" s="74"/>
      <c r="C257" s="74"/>
    </row>
    <row r="258" spans="2:3" ht="15.75" customHeight="1">
      <c r="B258" s="74"/>
      <c r="C258" s="74"/>
    </row>
    <row r="259" spans="2:3" ht="15.75" customHeight="1">
      <c r="B259" s="74"/>
      <c r="C259" s="74"/>
    </row>
    <row r="260" spans="2:3" ht="15.75" customHeight="1">
      <c r="B260" s="74"/>
      <c r="C260" s="74"/>
    </row>
    <row r="261" spans="2:3" ht="15.75" customHeight="1">
      <c r="B261" s="74"/>
      <c r="C261" s="74"/>
    </row>
    <row r="262" spans="2:3" ht="15.75" customHeight="1">
      <c r="B262" s="74"/>
      <c r="C262" s="74"/>
    </row>
    <row r="263" spans="2:3" ht="15.75" customHeight="1">
      <c r="B263" s="74"/>
      <c r="C263" s="74"/>
    </row>
    <row r="264" spans="2:3" ht="15.75" customHeight="1">
      <c r="B264" s="74"/>
      <c r="C264" s="74"/>
    </row>
    <row r="265" spans="2:3" ht="15.75" customHeight="1">
      <c r="B265" s="74"/>
      <c r="C265" s="74"/>
    </row>
    <row r="266" spans="2:3" ht="15.75" customHeight="1">
      <c r="B266" s="74"/>
      <c r="C266" s="74"/>
    </row>
    <row r="267" spans="2:3" ht="15.75" customHeight="1">
      <c r="B267" s="74"/>
      <c r="C267" s="74"/>
    </row>
    <row r="268" spans="2:3" ht="15.75" customHeight="1">
      <c r="B268" s="74"/>
      <c r="C268" s="74"/>
    </row>
    <row r="269" spans="2:3" ht="15.75" customHeight="1">
      <c r="B269" s="74"/>
      <c r="C269" s="74"/>
    </row>
    <row r="270" spans="2:3" ht="15.75" customHeight="1">
      <c r="B270" s="74"/>
      <c r="C270" s="74"/>
    </row>
    <row r="271" spans="2:3" ht="15.75" customHeight="1">
      <c r="B271" s="74"/>
      <c r="C271" s="74"/>
    </row>
    <row r="272" spans="2:3" ht="15.75" customHeight="1">
      <c r="B272" s="74"/>
      <c r="C272" s="74"/>
    </row>
    <row r="273" spans="2:3" ht="15.75" customHeight="1">
      <c r="B273" s="74"/>
      <c r="C273" s="74"/>
    </row>
    <row r="274" spans="2:3" ht="15.75" customHeight="1">
      <c r="B274" s="74"/>
      <c r="C274" s="74"/>
    </row>
    <row r="275" spans="2:3" ht="15.75" customHeight="1">
      <c r="B275" s="74"/>
      <c r="C275" s="74"/>
    </row>
    <row r="276" spans="2:3" ht="15.75" customHeight="1">
      <c r="B276" s="74"/>
      <c r="C276" s="74"/>
    </row>
    <row r="277" spans="2:3" ht="15.75" customHeight="1">
      <c r="B277" s="74"/>
      <c r="C277" s="74"/>
    </row>
    <row r="278" spans="2:3" ht="15.75" customHeight="1">
      <c r="B278" s="74"/>
      <c r="C278" s="74"/>
    </row>
    <row r="279" spans="2:3" ht="15.75" customHeight="1">
      <c r="B279" s="74"/>
      <c r="C279" s="74"/>
    </row>
    <row r="280" spans="2:3" ht="15.75" customHeight="1">
      <c r="B280" s="74"/>
      <c r="C280" s="74"/>
    </row>
    <row r="281" spans="2:3" ht="15.75" customHeight="1">
      <c r="B281" s="74"/>
      <c r="C281" s="74"/>
    </row>
    <row r="282" spans="2:3" ht="15.75" customHeight="1">
      <c r="B282" s="74"/>
      <c r="C282" s="74"/>
    </row>
    <row r="283" spans="2:3" ht="15.75" customHeight="1">
      <c r="B283" s="74"/>
      <c r="C283" s="74"/>
    </row>
    <row r="284" spans="2:3" ht="15.75" customHeight="1">
      <c r="B284" s="74"/>
      <c r="C284" s="74"/>
    </row>
    <row r="285" spans="2:3" ht="15.75" customHeight="1">
      <c r="B285" s="74"/>
      <c r="C285" s="74"/>
    </row>
    <row r="286" spans="2:3" ht="15.75" customHeight="1">
      <c r="B286" s="74"/>
      <c r="C286" s="74"/>
    </row>
    <row r="287" spans="2:3" ht="15.75" customHeight="1">
      <c r="B287" s="74"/>
      <c r="C287" s="74"/>
    </row>
    <row r="288" spans="2:3" ht="15.75" customHeight="1">
      <c r="B288" s="74"/>
      <c r="C288" s="74"/>
    </row>
    <row r="289" spans="2:3" ht="15.75" customHeight="1">
      <c r="B289" s="74"/>
      <c r="C289" s="74"/>
    </row>
    <row r="290" spans="2:3" ht="15.75" customHeight="1">
      <c r="B290" s="74"/>
      <c r="C290" s="74"/>
    </row>
    <row r="291" spans="2:3" ht="15.75" customHeight="1">
      <c r="B291" s="74"/>
      <c r="C291" s="74"/>
    </row>
    <row r="292" spans="2:3" ht="15.75" customHeight="1">
      <c r="B292" s="74"/>
      <c r="C292" s="74"/>
    </row>
    <row r="293" spans="2:3" ht="15.75" customHeight="1">
      <c r="B293" s="74"/>
      <c r="C293" s="74"/>
    </row>
    <row r="294" spans="2:3" ht="15.75" customHeight="1">
      <c r="B294" s="74"/>
      <c r="C294" s="74"/>
    </row>
    <row r="295" spans="2:3" ht="15.75" customHeight="1">
      <c r="B295" s="74"/>
      <c r="C295" s="74"/>
    </row>
    <row r="296" spans="2:3" ht="15.75" customHeight="1">
      <c r="B296" s="74"/>
      <c r="C296" s="74"/>
    </row>
    <row r="297" spans="2:3" ht="15.75" customHeight="1">
      <c r="B297" s="74"/>
      <c r="C297" s="74"/>
    </row>
    <row r="298" spans="2:3" ht="15.75" customHeight="1">
      <c r="B298" s="74"/>
      <c r="C298" s="74"/>
    </row>
    <row r="299" spans="2:3" ht="15.75" customHeight="1">
      <c r="B299" s="74"/>
      <c r="C299" s="74"/>
    </row>
    <row r="300" spans="2:3" ht="15.75" customHeight="1">
      <c r="B300" s="74"/>
      <c r="C300" s="74"/>
    </row>
    <row r="301" spans="2:3" ht="15.75" customHeight="1">
      <c r="B301" s="74"/>
      <c r="C301" s="74"/>
    </row>
    <row r="302" spans="2:3" ht="15.75" customHeight="1">
      <c r="B302" s="74"/>
      <c r="C302" s="74"/>
    </row>
    <row r="303" spans="2:3" ht="15.75" customHeight="1">
      <c r="B303" s="74"/>
      <c r="C303" s="74"/>
    </row>
    <row r="304" spans="2:3" ht="15.75" customHeight="1">
      <c r="B304" s="74"/>
      <c r="C304" s="74"/>
    </row>
    <row r="305" spans="2:3" ht="15.75" customHeight="1">
      <c r="B305" s="74"/>
      <c r="C305" s="74"/>
    </row>
    <row r="306" spans="2:3" ht="15.75" customHeight="1">
      <c r="B306" s="74"/>
      <c r="C306" s="74"/>
    </row>
    <row r="307" spans="2:3" ht="15.75" customHeight="1">
      <c r="B307" s="74"/>
      <c r="C307" s="74"/>
    </row>
    <row r="308" spans="2:3" ht="15.75" customHeight="1">
      <c r="B308" s="74"/>
      <c r="C308" s="74"/>
    </row>
    <row r="309" spans="2:3" ht="15.75" customHeight="1">
      <c r="B309" s="74"/>
      <c r="C309" s="74"/>
    </row>
    <row r="310" spans="2:3" ht="15.75" customHeight="1">
      <c r="B310" s="74"/>
      <c r="C310" s="74"/>
    </row>
    <row r="311" spans="2:3" ht="15.75" customHeight="1">
      <c r="B311" s="74"/>
      <c r="C311" s="74"/>
    </row>
    <row r="312" spans="2:3" ht="15.75" customHeight="1">
      <c r="B312" s="74"/>
      <c r="C312" s="74"/>
    </row>
    <row r="313" spans="2:3" ht="15.75" customHeight="1">
      <c r="B313" s="74"/>
      <c r="C313" s="74"/>
    </row>
    <row r="314" spans="2:3" ht="15.75" customHeight="1">
      <c r="B314" s="74"/>
      <c r="C314" s="74"/>
    </row>
    <row r="315" spans="2:3" ht="15.75" customHeight="1">
      <c r="B315" s="74"/>
      <c r="C315" s="74"/>
    </row>
    <row r="316" spans="2:3" ht="15.75" customHeight="1">
      <c r="B316" s="74"/>
      <c r="C316" s="74"/>
    </row>
    <row r="317" spans="2:3" ht="15.75" customHeight="1">
      <c r="B317" s="74"/>
      <c r="C317" s="74"/>
    </row>
    <row r="318" spans="2:3" ht="15.75" customHeight="1">
      <c r="B318" s="74"/>
      <c r="C318" s="74"/>
    </row>
    <row r="319" spans="2:3" ht="15.75" customHeight="1">
      <c r="B319" s="74"/>
      <c r="C319" s="74"/>
    </row>
    <row r="320" spans="2:3" ht="15.75" customHeight="1">
      <c r="B320" s="74"/>
      <c r="C320" s="74"/>
    </row>
    <row r="321" spans="2:3" ht="15.75" customHeight="1">
      <c r="B321" s="74"/>
      <c r="C321" s="74"/>
    </row>
    <row r="322" spans="2:3" ht="15.75" customHeight="1">
      <c r="B322" s="74"/>
      <c r="C322" s="74"/>
    </row>
    <row r="323" spans="2:3" ht="15.75" customHeight="1">
      <c r="B323" s="74"/>
      <c r="C323" s="74"/>
    </row>
    <row r="324" spans="2:3" ht="15.75" customHeight="1">
      <c r="B324" s="74"/>
      <c r="C324" s="74"/>
    </row>
    <row r="325" spans="2:3" ht="15.75" customHeight="1">
      <c r="B325" s="74"/>
      <c r="C325" s="74"/>
    </row>
    <row r="326" spans="2:3" ht="15.75" customHeight="1">
      <c r="B326" s="74"/>
      <c r="C326" s="74"/>
    </row>
    <row r="327" spans="2:3" ht="15.75" customHeight="1">
      <c r="B327" s="74"/>
      <c r="C327" s="74"/>
    </row>
    <row r="328" spans="2:3" ht="15.75" customHeight="1">
      <c r="B328" s="74"/>
      <c r="C328" s="74"/>
    </row>
    <row r="329" spans="2:3" ht="15.75" customHeight="1">
      <c r="B329" s="74"/>
      <c r="C329" s="74"/>
    </row>
    <row r="330" spans="2:3" ht="15.75" customHeight="1">
      <c r="B330" s="74"/>
      <c r="C330" s="74"/>
    </row>
    <row r="331" spans="2:3" ht="15.75" customHeight="1">
      <c r="B331" s="74"/>
      <c r="C331" s="74"/>
    </row>
    <row r="332" spans="2:3" ht="15.75" customHeight="1">
      <c r="B332" s="74"/>
      <c r="C332" s="74"/>
    </row>
    <row r="333" spans="2:3" ht="15.75" customHeight="1">
      <c r="B333" s="74"/>
      <c r="C333" s="74"/>
    </row>
    <row r="334" spans="2:3" ht="15.75" customHeight="1">
      <c r="B334" s="74"/>
      <c r="C334" s="74"/>
    </row>
    <row r="335" spans="2:3" ht="15.75" customHeight="1">
      <c r="B335" s="74"/>
      <c r="C335" s="74"/>
    </row>
    <row r="336" spans="2:3" ht="15.75" customHeight="1">
      <c r="B336" s="74"/>
      <c r="C336" s="74"/>
    </row>
    <row r="337" spans="2:3" ht="15.75" customHeight="1">
      <c r="B337" s="74"/>
      <c r="C337" s="74"/>
    </row>
    <row r="338" spans="2:3" ht="15.75" customHeight="1">
      <c r="B338" s="74"/>
      <c r="C338" s="74"/>
    </row>
    <row r="339" spans="2:3" ht="15.75" customHeight="1">
      <c r="B339" s="74"/>
      <c r="C339" s="74"/>
    </row>
    <row r="340" spans="2:3" ht="15.75" customHeight="1">
      <c r="B340" s="74"/>
      <c r="C340" s="74"/>
    </row>
    <row r="341" spans="2:3" ht="15.75" customHeight="1">
      <c r="B341" s="74"/>
      <c r="C341" s="74"/>
    </row>
    <row r="342" spans="2:3" ht="15.75" customHeight="1">
      <c r="B342" s="74"/>
      <c r="C342" s="74"/>
    </row>
    <row r="343" spans="2:3" ht="15.75" customHeight="1">
      <c r="B343" s="74"/>
      <c r="C343" s="74"/>
    </row>
    <row r="344" spans="2:3" ht="15.75" customHeight="1">
      <c r="B344" s="74"/>
      <c r="C344" s="74"/>
    </row>
    <row r="345" spans="2:3" ht="15.75" customHeight="1">
      <c r="B345" s="74"/>
      <c r="C345" s="74"/>
    </row>
    <row r="346" spans="2:3" ht="15.75" customHeight="1">
      <c r="B346" s="74"/>
      <c r="C346" s="74"/>
    </row>
    <row r="347" spans="2:3" ht="15.75" customHeight="1">
      <c r="B347" s="74"/>
      <c r="C347" s="74"/>
    </row>
    <row r="348" spans="2:3" ht="15.75" customHeight="1">
      <c r="B348" s="74"/>
      <c r="C348" s="74"/>
    </row>
    <row r="349" spans="2:3" ht="15.75" customHeight="1">
      <c r="B349" s="74"/>
      <c r="C349" s="74"/>
    </row>
    <row r="350" spans="2:3" ht="15.75" customHeight="1">
      <c r="B350" s="74"/>
      <c r="C350" s="74"/>
    </row>
    <row r="351" spans="2:3" ht="15.75" customHeight="1">
      <c r="B351" s="74"/>
      <c r="C351" s="74"/>
    </row>
    <row r="352" spans="2:3" ht="15.75" customHeight="1">
      <c r="B352" s="74"/>
      <c r="C352" s="74"/>
    </row>
    <row r="353" spans="2:3" ht="15.75" customHeight="1">
      <c r="B353" s="74"/>
      <c r="C353" s="74"/>
    </row>
    <row r="354" spans="2:3" ht="15.75" customHeight="1">
      <c r="B354" s="74"/>
      <c r="C354" s="74"/>
    </row>
    <row r="355" spans="2:3" ht="15.75" customHeight="1">
      <c r="B355" s="74"/>
      <c r="C355" s="74"/>
    </row>
    <row r="356" spans="2:3" ht="15.75" customHeight="1">
      <c r="B356" s="74"/>
      <c r="C356" s="74"/>
    </row>
    <row r="357" spans="2:3" ht="15.75" customHeight="1">
      <c r="B357" s="74"/>
      <c r="C357" s="74"/>
    </row>
    <row r="358" spans="2:3" ht="15.75" customHeight="1">
      <c r="B358" s="74"/>
      <c r="C358" s="74"/>
    </row>
    <row r="359" spans="2:3" ht="15.75" customHeight="1">
      <c r="B359" s="74"/>
      <c r="C359" s="74"/>
    </row>
    <row r="360" spans="2:3" ht="15.75" customHeight="1">
      <c r="B360" s="74"/>
      <c r="C360" s="74"/>
    </row>
    <row r="361" spans="2:3" ht="15.75" customHeight="1">
      <c r="B361" s="74"/>
      <c r="C361" s="74"/>
    </row>
    <row r="362" spans="2:3" ht="15.75" customHeight="1">
      <c r="B362" s="74"/>
      <c r="C362" s="74"/>
    </row>
    <row r="363" spans="2:3" ht="15.75" customHeight="1">
      <c r="B363" s="74"/>
      <c r="C363" s="74"/>
    </row>
    <row r="364" spans="2:3" ht="15.75" customHeight="1">
      <c r="B364" s="74"/>
      <c r="C364" s="74"/>
    </row>
    <row r="365" spans="2:3" ht="15.75" customHeight="1">
      <c r="B365" s="74"/>
      <c r="C365" s="74"/>
    </row>
    <row r="366" spans="2:3" ht="15.75" customHeight="1">
      <c r="B366" s="74"/>
      <c r="C366" s="74"/>
    </row>
    <row r="367" spans="2:3" ht="15.75" customHeight="1">
      <c r="B367" s="74"/>
      <c r="C367" s="74"/>
    </row>
    <row r="368" spans="2:3" ht="15.75" customHeight="1">
      <c r="B368" s="74"/>
      <c r="C368" s="74"/>
    </row>
    <row r="369" spans="2:3" ht="15.75" customHeight="1">
      <c r="B369" s="74"/>
      <c r="C369" s="74"/>
    </row>
    <row r="370" spans="2:3" ht="15.75" customHeight="1">
      <c r="B370" s="74"/>
      <c r="C370" s="74"/>
    </row>
    <row r="371" spans="2:3" ht="15.75" customHeight="1">
      <c r="B371" s="74"/>
      <c r="C371" s="74"/>
    </row>
    <row r="372" spans="2:3" ht="15.75" customHeight="1">
      <c r="B372" s="74"/>
      <c r="C372" s="74"/>
    </row>
    <row r="373" spans="2:3" ht="15.75" customHeight="1">
      <c r="B373" s="74"/>
      <c r="C373" s="74"/>
    </row>
    <row r="374" spans="2:3" ht="15.75" customHeight="1">
      <c r="B374" s="74"/>
      <c r="C374" s="74"/>
    </row>
    <row r="375" spans="2:3" ht="15.75" customHeight="1">
      <c r="B375" s="74"/>
      <c r="C375" s="74"/>
    </row>
    <row r="376" spans="2:3" ht="15.75" customHeight="1">
      <c r="B376" s="74"/>
      <c r="C376" s="74"/>
    </row>
    <row r="377" spans="2:3" ht="15.75" customHeight="1">
      <c r="B377" s="74"/>
      <c r="C377" s="74"/>
    </row>
    <row r="378" spans="2:3" ht="15.75" customHeight="1">
      <c r="B378" s="74"/>
      <c r="C378" s="74"/>
    </row>
    <row r="379" spans="2:3" ht="15.75" customHeight="1">
      <c r="B379" s="74"/>
      <c r="C379" s="74"/>
    </row>
    <row r="380" spans="2:3" ht="15.75" customHeight="1">
      <c r="B380" s="74"/>
      <c r="C380" s="74"/>
    </row>
    <row r="381" spans="2:3" ht="15.75" customHeight="1">
      <c r="B381" s="74"/>
      <c r="C381" s="74"/>
    </row>
    <row r="382" spans="2:3" ht="15.75" customHeight="1">
      <c r="B382" s="74"/>
      <c r="C382" s="74"/>
    </row>
    <row r="383" spans="2:3" ht="15.75" customHeight="1">
      <c r="B383" s="74"/>
      <c r="C383" s="74"/>
    </row>
    <row r="384" spans="2:3" ht="15.75" customHeight="1">
      <c r="B384" s="74"/>
      <c r="C384" s="74"/>
    </row>
    <row r="385" spans="2:3" ht="15.75" customHeight="1">
      <c r="B385" s="74"/>
      <c r="C385" s="74"/>
    </row>
    <row r="386" spans="2:3" ht="15.75" customHeight="1">
      <c r="B386" s="74"/>
      <c r="C386" s="74"/>
    </row>
    <row r="387" spans="2:3" ht="15.75" customHeight="1">
      <c r="B387" s="74"/>
      <c r="C387" s="74"/>
    </row>
    <row r="388" spans="2:3" ht="15.75" customHeight="1">
      <c r="B388" s="74"/>
      <c r="C388" s="74"/>
    </row>
    <row r="389" spans="2:3" ht="15.75" customHeight="1">
      <c r="B389" s="74"/>
      <c r="C389" s="74"/>
    </row>
    <row r="390" spans="2:3" ht="15.75" customHeight="1">
      <c r="B390" s="74"/>
      <c r="C390" s="74"/>
    </row>
    <row r="391" spans="2:3" ht="15.75" customHeight="1">
      <c r="B391" s="74"/>
      <c r="C391" s="74"/>
    </row>
    <row r="392" spans="2:3" ht="15.75" customHeight="1">
      <c r="B392" s="74"/>
      <c r="C392" s="74"/>
    </row>
    <row r="393" spans="2:3" ht="15.75" customHeight="1">
      <c r="B393" s="74"/>
      <c r="C393" s="74"/>
    </row>
    <row r="394" spans="2:3" ht="15.75" customHeight="1">
      <c r="B394" s="74"/>
      <c r="C394" s="74"/>
    </row>
    <row r="395" spans="2:3" ht="15.75" customHeight="1">
      <c r="B395" s="74"/>
      <c r="C395" s="74"/>
    </row>
    <row r="396" spans="2:3" ht="15.75" customHeight="1">
      <c r="B396" s="74"/>
      <c r="C396" s="74"/>
    </row>
    <row r="397" spans="2:3" ht="15.75" customHeight="1">
      <c r="B397" s="74"/>
      <c r="C397" s="74"/>
    </row>
    <row r="398" spans="2:3" ht="15.75" customHeight="1">
      <c r="B398" s="74"/>
      <c r="C398" s="74"/>
    </row>
    <row r="399" spans="2:3" ht="15.75" customHeight="1">
      <c r="B399" s="74"/>
      <c r="C399" s="74"/>
    </row>
    <row r="400" spans="2:3" ht="15.75" customHeight="1">
      <c r="B400" s="74"/>
      <c r="C400" s="74"/>
    </row>
    <row r="401" spans="2:3" ht="15.75" customHeight="1">
      <c r="B401" s="74"/>
      <c r="C401" s="74"/>
    </row>
    <row r="402" spans="2:3" ht="15.75" customHeight="1">
      <c r="B402" s="74"/>
      <c r="C402" s="74"/>
    </row>
    <row r="403" spans="2:3" ht="15.75" customHeight="1">
      <c r="B403" s="74"/>
      <c r="C403" s="74"/>
    </row>
    <row r="404" spans="2:3" ht="15.75" customHeight="1">
      <c r="B404" s="74"/>
      <c r="C404" s="74"/>
    </row>
    <row r="405" spans="2:3" ht="15.75" customHeight="1">
      <c r="B405" s="74"/>
      <c r="C405" s="74"/>
    </row>
    <row r="406" spans="2:3" ht="15.75" customHeight="1">
      <c r="B406" s="74"/>
      <c r="C406" s="74"/>
    </row>
    <row r="407" spans="2:3" ht="15.75" customHeight="1">
      <c r="B407" s="74"/>
      <c r="C407" s="74"/>
    </row>
    <row r="408" spans="2:3" ht="15.75" customHeight="1">
      <c r="B408" s="74"/>
      <c r="C408" s="74"/>
    </row>
    <row r="409" spans="2:3" ht="15.75" customHeight="1">
      <c r="B409" s="74"/>
      <c r="C409" s="74"/>
    </row>
    <row r="410" spans="2:3" ht="15.75" customHeight="1">
      <c r="B410" s="74"/>
      <c r="C410" s="74"/>
    </row>
    <row r="411" spans="2:3" ht="15.75" customHeight="1">
      <c r="B411" s="74"/>
      <c r="C411" s="74"/>
    </row>
    <row r="412" spans="2:3" ht="15.75" customHeight="1">
      <c r="B412" s="74"/>
      <c r="C412" s="74"/>
    </row>
    <row r="413" spans="2:3" ht="15.75" customHeight="1">
      <c r="B413" s="74"/>
      <c r="C413" s="74"/>
    </row>
    <row r="414" spans="2:3" ht="15.75" customHeight="1">
      <c r="B414" s="74"/>
      <c r="C414" s="74"/>
    </row>
    <row r="415" spans="2:3" ht="15.75" customHeight="1">
      <c r="B415" s="74"/>
      <c r="C415" s="74"/>
    </row>
    <row r="416" spans="2:3" ht="15.75" customHeight="1">
      <c r="B416" s="74"/>
      <c r="C416" s="74"/>
    </row>
    <row r="417" spans="2:3" ht="15.75" customHeight="1">
      <c r="B417" s="74"/>
      <c r="C417" s="74"/>
    </row>
    <row r="418" spans="2:3" ht="15.75" customHeight="1">
      <c r="B418" s="74"/>
      <c r="C418" s="74"/>
    </row>
    <row r="419" spans="2:3" ht="15.75" customHeight="1">
      <c r="B419" s="74"/>
      <c r="C419" s="74"/>
    </row>
    <row r="420" spans="2:3" ht="15.75" customHeight="1">
      <c r="B420" s="74"/>
      <c r="C420" s="74"/>
    </row>
    <row r="421" spans="2:3" ht="15.75" customHeight="1">
      <c r="B421" s="74"/>
      <c r="C421" s="74"/>
    </row>
    <row r="422" spans="2:3" ht="15.75" customHeight="1">
      <c r="B422" s="74"/>
      <c r="C422" s="74"/>
    </row>
    <row r="423" spans="2:3" ht="15.75" customHeight="1">
      <c r="B423" s="74"/>
      <c r="C423" s="74"/>
    </row>
    <row r="424" spans="2:3" ht="15.75" customHeight="1">
      <c r="B424" s="74"/>
      <c r="C424" s="74"/>
    </row>
    <row r="425" spans="2:3" ht="15.75" customHeight="1">
      <c r="B425" s="74"/>
      <c r="C425" s="74"/>
    </row>
    <row r="426" spans="2:3" ht="15.75" customHeight="1">
      <c r="B426" s="74"/>
      <c r="C426" s="74"/>
    </row>
    <row r="427" spans="2:3" ht="15.75" customHeight="1">
      <c r="B427" s="74"/>
      <c r="C427" s="74"/>
    </row>
    <row r="428" spans="2:3" ht="15.75" customHeight="1">
      <c r="B428" s="74"/>
      <c r="C428" s="74"/>
    </row>
    <row r="429" spans="2:3" ht="15.75" customHeight="1">
      <c r="B429" s="74"/>
      <c r="C429" s="74"/>
    </row>
    <row r="430" spans="2:3" ht="15.75" customHeight="1">
      <c r="B430" s="74"/>
      <c r="C430" s="74"/>
    </row>
    <row r="431" spans="2:3" ht="15.75" customHeight="1">
      <c r="B431" s="74"/>
      <c r="C431" s="74"/>
    </row>
    <row r="432" spans="2:3" ht="15.75" customHeight="1">
      <c r="B432" s="74"/>
      <c r="C432" s="74"/>
    </row>
    <row r="433" spans="2:3" ht="15.75" customHeight="1">
      <c r="B433" s="74"/>
      <c r="C433" s="74"/>
    </row>
    <row r="434" spans="2:3" ht="15.75" customHeight="1">
      <c r="B434" s="74"/>
      <c r="C434" s="74"/>
    </row>
    <row r="435" spans="2:3" ht="15.75" customHeight="1">
      <c r="B435" s="74"/>
      <c r="C435" s="74"/>
    </row>
    <row r="436" spans="2:3" ht="15.75" customHeight="1">
      <c r="B436" s="74"/>
      <c r="C436" s="74"/>
    </row>
    <row r="437" spans="2:3" ht="15.75" customHeight="1">
      <c r="B437" s="74"/>
      <c r="C437" s="74"/>
    </row>
    <row r="438" spans="2:3" ht="15.75" customHeight="1">
      <c r="B438" s="74"/>
      <c r="C438" s="74"/>
    </row>
    <row r="439" spans="2:3" ht="15.75" customHeight="1">
      <c r="B439" s="74"/>
      <c r="C439" s="74"/>
    </row>
    <row r="440" spans="2:3" ht="15.75" customHeight="1">
      <c r="B440" s="74"/>
      <c r="C440" s="74"/>
    </row>
    <row r="441" spans="2:3" ht="15.75" customHeight="1">
      <c r="B441" s="74"/>
      <c r="C441" s="74"/>
    </row>
    <row r="442" spans="2:3" ht="15.75" customHeight="1">
      <c r="B442" s="74"/>
      <c r="C442" s="74"/>
    </row>
    <row r="443" spans="2:3" ht="15.75" customHeight="1">
      <c r="B443" s="74"/>
      <c r="C443" s="74"/>
    </row>
    <row r="444" spans="2:3" ht="15.75" customHeight="1">
      <c r="B444" s="74"/>
      <c r="C444" s="74"/>
    </row>
    <row r="445" spans="2:3" ht="15.75" customHeight="1">
      <c r="B445" s="74"/>
      <c r="C445" s="74"/>
    </row>
    <row r="446" spans="2:3" ht="15.75" customHeight="1">
      <c r="B446" s="74"/>
      <c r="C446" s="74"/>
    </row>
    <row r="447" spans="2:3" ht="15.75" customHeight="1">
      <c r="B447" s="74"/>
      <c r="C447" s="74"/>
    </row>
    <row r="448" spans="2:3" ht="15.75" customHeight="1">
      <c r="B448" s="74"/>
      <c r="C448" s="74"/>
    </row>
    <row r="449" spans="2:3" ht="15.75" customHeight="1">
      <c r="B449" s="74"/>
      <c r="C449" s="74"/>
    </row>
    <row r="450" spans="2:3" ht="15.75" customHeight="1">
      <c r="B450" s="74"/>
      <c r="C450" s="74"/>
    </row>
    <row r="451" spans="2:3" ht="15.75" customHeight="1">
      <c r="B451" s="74"/>
      <c r="C451" s="74"/>
    </row>
    <row r="452" spans="2:3" ht="15.75" customHeight="1">
      <c r="B452" s="74"/>
      <c r="C452" s="74"/>
    </row>
    <row r="453" spans="2:3" ht="15.75" customHeight="1">
      <c r="B453" s="74"/>
      <c r="C453" s="74"/>
    </row>
    <row r="454" spans="2:3" ht="15.75" customHeight="1">
      <c r="B454" s="74"/>
      <c r="C454" s="74"/>
    </row>
    <row r="455" spans="2:3" ht="15.75" customHeight="1">
      <c r="B455" s="74"/>
      <c r="C455" s="74"/>
    </row>
    <row r="456" spans="2:3" ht="15.75" customHeight="1">
      <c r="B456" s="74"/>
      <c r="C456" s="74"/>
    </row>
    <row r="457" spans="2:3" ht="15.75" customHeight="1">
      <c r="B457" s="74"/>
      <c r="C457" s="74"/>
    </row>
    <row r="458" spans="2:3" ht="15.75" customHeight="1">
      <c r="B458" s="74"/>
      <c r="C458" s="74"/>
    </row>
    <row r="459" spans="2:3" ht="15.75" customHeight="1">
      <c r="B459" s="74"/>
      <c r="C459" s="74"/>
    </row>
    <row r="460" spans="2:3" ht="15.75" customHeight="1">
      <c r="B460" s="74"/>
      <c r="C460" s="74"/>
    </row>
    <row r="461" spans="2:3" ht="15.75" customHeight="1">
      <c r="B461" s="74"/>
      <c r="C461" s="74"/>
    </row>
    <row r="462" spans="2:3" ht="15.75" customHeight="1">
      <c r="B462" s="74"/>
      <c r="C462" s="74"/>
    </row>
    <row r="463" spans="2:3" ht="15.75" customHeight="1">
      <c r="B463" s="74"/>
      <c r="C463" s="74"/>
    </row>
    <row r="464" spans="2:3" ht="15.75" customHeight="1">
      <c r="B464" s="74"/>
      <c r="C464" s="74"/>
    </row>
    <row r="465" spans="2:3" ht="15.75" customHeight="1">
      <c r="B465" s="74"/>
      <c r="C465" s="74"/>
    </row>
    <row r="466" spans="2:3" ht="15.75" customHeight="1">
      <c r="B466" s="74"/>
      <c r="C466" s="74"/>
    </row>
    <row r="467" spans="2:3" ht="15.75" customHeight="1">
      <c r="B467" s="74"/>
      <c r="C467" s="74"/>
    </row>
    <row r="468" spans="2:3" ht="15.75" customHeight="1">
      <c r="B468" s="74"/>
      <c r="C468" s="74"/>
    </row>
    <row r="469" spans="2:3" ht="15.75" customHeight="1">
      <c r="B469" s="74"/>
      <c r="C469" s="74"/>
    </row>
    <row r="470" spans="2:3" ht="15.75" customHeight="1">
      <c r="B470" s="74"/>
      <c r="C470" s="74"/>
    </row>
    <row r="471" spans="2:3" ht="15.75" customHeight="1">
      <c r="B471" s="74"/>
      <c r="C471" s="74"/>
    </row>
    <row r="472" spans="2:3" ht="15.75" customHeight="1">
      <c r="B472" s="74"/>
      <c r="C472" s="74"/>
    </row>
    <row r="473" spans="2:3" ht="15.75" customHeight="1">
      <c r="B473" s="74"/>
      <c r="C473" s="74"/>
    </row>
    <row r="474" spans="2:3" ht="15.75" customHeight="1">
      <c r="B474" s="74"/>
      <c r="C474" s="74"/>
    </row>
    <row r="475" spans="2:3" ht="15.75" customHeight="1">
      <c r="B475" s="74"/>
      <c r="C475" s="74"/>
    </row>
    <row r="476" spans="2:3" ht="15.75" customHeight="1">
      <c r="B476" s="74"/>
      <c r="C476" s="74"/>
    </row>
    <row r="477" spans="2:3" ht="15.75" customHeight="1">
      <c r="B477" s="74"/>
      <c r="C477" s="74"/>
    </row>
    <row r="478" spans="2:3" ht="15.75" customHeight="1">
      <c r="B478" s="74"/>
      <c r="C478" s="74"/>
    </row>
    <row r="479" spans="2:3" ht="15.75" customHeight="1">
      <c r="B479" s="74"/>
      <c r="C479" s="74"/>
    </row>
    <row r="480" spans="2:3" ht="15.75" customHeight="1">
      <c r="B480" s="74"/>
      <c r="C480" s="74"/>
    </row>
    <row r="481" spans="2:3" ht="15.75" customHeight="1">
      <c r="B481" s="74"/>
      <c r="C481" s="74"/>
    </row>
    <row r="482" spans="2:3" ht="15.75" customHeight="1">
      <c r="B482" s="74"/>
      <c r="C482" s="74"/>
    </row>
    <row r="483" spans="2:3" ht="15.75" customHeight="1">
      <c r="B483" s="74"/>
      <c r="C483" s="74"/>
    </row>
    <row r="484" spans="2:3" ht="15.75" customHeight="1">
      <c r="B484" s="74"/>
      <c r="C484" s="74"/>
    </row>
    <row r="485" spans="2:3" ht="15.75" customHeight="1">
      <c r="B485" s="74"/>
      <c r="C485" s="74"/>
    </row>
    <row r="486" spans="2:3" ht="15.75" customHeight="1">
      <c r="B486" s="74"/>
      <c r="C486" s="74"/>
    </row>
    <row r="487" spans="2:3" ht="15.75" customHeight="1">
      <c r="B487" s="74"/>
      <c r="C487" s="74"/>
    </row>
    <row r="488" spans="2:3" ht="15.75" customHeight="1">
      <c r="B488" s="74"/>
      <c r="C488" s="74"/>
    </row>
    <row r="489" spans="2:3" ht="15.75" customHeight="1">
      <c r="B489" s="74"/>
      <c r="C489" s="74"/>
    </row>
    <row r="490" spans="2:3" ht="15.75" customHeight="1">
      <c r="B490" s="74"/>
      <c r="C490" s="74"/>
    </row>
    <row r="491" spans="2:3" ht="15.75" customHeight="1">
      <c r="B491" s="74"/>
      <c r="C491" s="74"/>
    </row>
    <row r="492" spans="2:3" ht="15.75" customHeight="1">
      <c r="B492" s="74"/>
      <c r="C492" s="74"/>
    </row>
    <row r="493" spans="2:3" ht="15.75" customHeight="1">
      <c r="B493" s="74"/>
      <c r="C493" s="74"/>
    </row>
    <row r="494" spans="2:3" ht="15.75" customHeight="1">
      <c r="B494" s="74"/>
      <c r="C494" s="74"/>
    </row>
    <row r="495" spans="2:3" ht="15.75" customHeight="1">
      <c r="B495" s="74"/>
      <c r="C495" s="74"/>
    </row>
    <row r="496" spans="2:3" ht="15.75" customHeight="1">
      <c r="B496" s="74"/>
      <c r="C496" s="74"/>
    </row>
    <row r="497" spans="2:3" ht="15.75" customHeight="1">
      <c r="B497" s="74"/>
      <c r="C497" s="74"/>
    </row>
    <row r="498" spans="2:3" ht="15.75" customHeight="1">
      <c r="B498" s="74"/>
      <c r="C498" s="74"/>
    </row>
    <row r="499" spans="2:3" ht="15.75" customHeight="1">
      <c r="B499" s="74"/>
      <c r="C499" s="74"/>
    </row>
    <row r="500" spans="2:3" ht="15.75" customHeight="1">
      <c r="B500" s="74"/>
      <c r="C500" s="74"/>
    </row>
    <row r="501" spans="2:3" ht="15.75" customHeight="1">
      <c r="B501" s="74"/>
      <c r="C501" s="74"/>
    </row>
    <row r="502" spans="2:3" ht="15.75" customHeight="1">
      <c r="B502" s="74"/>
      <c r="C502" s="74"/>
    </row>
    <row r="503" spans="2:3" ht="15.75" customHeight="1">
      <c r="B503" s="74"/>
      <c r="C503" s="74"/>
    </row>
    <row r="504" spans="2:3" ht="15.75" customHeight="1">
      <c r="B504" s="74"/>
      <c r="C504" s="74"/>
    </row>
    <row r="505" spans="2:3" ht="15.75" customHeight="1">
      <c r="B505" s="74"/>
      <c r="C505" s="74"/>
    </row>
    <row r="506" spans="2:3" ht="15.75" customHeight="1">
      <c r="B506" s="74"/>
      <c r="C506" s="74"/>
    </row>
    <row r="507" spans="2:3" ht="15.75" customHeight="1">
      <c r="B507" s="74"/>
      <c r="C507" s="74"/>
    </row>
    <row r="508" spans="2:3" ht="15.75" customHeight="1">
      <c r="B508" s="74"/>
      <c r="C508" s="74"/>
    </row>
    <row r="509" spans="2:3" ht="15.75" customHeight="1">
      <c r="B509" s="74"/>
      <c r="C509" s="74"/>
    </row>
    <row r="510" spans="2:3" ht="15.75" customHeight="1">
      <c r="B510" s="74"/>
      <c r="C510" s="74"/>
    </row>
    <row r="511" spans="2:3" ht="15.75" customHeight="1">
      <c r="B511" s="74"/>
      <c r="C511" s="74"/>
    </row>
    <row r="512" spans="2:3" ht="15.75" customHeight="1">
      <c r="B512" s="74"/>
      <c r="C512" s="74"/>
    </row>
    <row r="513" spans="2:3" ht="15.75" customHeight="1">
      <c r="B513" s="74"/>
      <c r="C513" s="74"/>
    </row>
    <row r="514" spans="2:3" ht="15.75" customHeight="1">
      <c r="B514" s="74"/>
      <c r="C514" s="74"/>
    </row>
    <row r="515" spans="2:3" ht="15.75" customHeight="1">
      <c r="B515" s="74"/>
      <c r="C515" s="74"/>
    </row>
    <row r="516" spans="2:3" ht="15.75" customHeight="1">
      <c r="B516" s="74"/>
      <c r="C516" s="74"/>
    </row>
    <row r="517" spans="2:3" ht="15.75" customHeight="1">
      <c r="B517" s="74"/>
      <c r="C517" s="74"/>
    </row>
    <row r="518" spans="2:3" ht="15.75" customHeight="1">
      <c r="B518" s="74"/>
      <c r="C518" s="74"/>
    </row>
    <row r="519" spans="2:3" ht="15.75" customHeight="1">
      <c r="B519" s="74"/>
      <c r="C519" s="74"/>
    </row>
    <row r="520" spans="2:3" ht="15.75" customHeight="1">
      <c r="B520" s="74"/>
      <c r="C520" s="74"/>
    </row>
    <row r="521" spans="2:3" ht="15.75" customHeight="1">
      <c r="B521" s="74"/>
      <c r="C521" s="74"/>
    </row>
    <row r="522" spans="2:3" ht="15.75" customHeight="1">
      <c r="B522" s="74"/>
      <c r="C522" s="74"/>
    </row>
    <row r="523" spans="2:3" ht="15.75" customHeight="1">
      <c r="B523" s="74"/>
      <c r="C523" s="74"/>
    </row>
    <row r="524" spans="2:3" ht="15.75" customHeight="1">
      <c r="B524" s="74"/>
      <c r="C524" s="74"/>
    </row>
    <row r="525" spans="2:3" ht="15.75" customHeight="1">
      <c r="B525" s="74"/>
      <c r="C525" s="74"/>
    </row>
    <row r="526" spans="2:3" ht="15.75" customHeight="1">
      <c r="B526" s="74"/>
      <c r="C526" s="74"/>
    </row>
    <row r="527" spans="2:3" ht="15.75" customHeight="1">
      <c r="B527" s="74"/>
      <c r="C527" s="74"/>
    </row>
    <row r="528" spans="2:3" ht="15.75" customHeight="1">
      <c r="B528" s="74"/>
      <c r="C528" s="74"/>
    </row>
    <row r="529" spans="2:3" ht="15.75" customHeight="1">
      <c r="B529" s="74"/>
      <c r="C529" s="74"/>
    </row>
    <row r="530" spans="2:3" ht="15.75" customHeight="1">
      <c r="B530" s="74"/>
      <c r="C530" s="74"/>
    </row>
    <row r="531" spans="2:3" ht="15.75" customHeight="1">
      <c r="B531" s="74"/>
      <c r="C531" s="74"/>
    </row>
    <row r="532" spans="2:3" ht="15.75" customHeight="1">
      <c r="B532" s="74"/>
      <c r="C532" s="74"/>
    </row>
    <row r="533" spans="2:3" ht="15.75" customHeight="1">
      <c r="B533" s="74"/>
      <c r="C533" s="74"/>
    </row>
    <row r="534" spans="2:3" ht="15.75" customHeight="1">
      <c r="B534" s="74"/>
      <c r="C534" s="74"/>
    </row>
    <row r="535" spans="2:3" ht="15.75" customHeight="1">
      <c r="B535" s="74"/>
      <c r="C535" s="74"/>
    </row>
    <row r="536" spans="2:3" ht="15.75" customHeight="1">
      <c r="B536" s="74"/>
      <c r="C536" s="74"/>
    </row>
    <row r="537" spans="2:3" ht="15.75" customHeight="1">
      <c r="B537" s="74"/>
      <c r="C537" s="74"/>
    </row>
    <row r="538" spans="2:3" ht="15.75" customHeight="1">
      <c r="B538" s="74"/>
      <c r="C538" s="74"/>
    </row>
    <row r="539" spans="2:3" ht="15.75" customHeight="1">
      <c r="B539" s="74"/>
      <c r="C539" s="74"/>
    </row>
    <row r="540" spans="2:3" ht="15.75" customHeight="1">
      <c r="B540" s="74"/>
      <c r="C540" s="74"/>
    </row>
    <row r="541" spans="2:3" ht="15.75" customHeight="1">
      <c r="B541" s="74"/>
      <c r="C541" s="74"/>
    </row>
    <row r="542" spans="2:3" ht="15.75" customHeight="1">
      <c r="B542" s="74"/>
      <c r="C542" s="74"/>
    </row>
    <row r="543" spans="2:3" ht="15.75" customHeight="1">
      <c r="B543" s="74"/>
      <c r="C543" s="74"/>
    </row>
    <row r="544" spans="2:3" ht="15.75" customHeight="1">
      <c r="B544" s="74"/>
      <c r="C544" s="74"/>
    </row>
    <row r="545" spans="2:3" ht="15.75" customHeight="1">
      <c r="B545" s="74"/>
      <c r="C545" s="74"/>
    </row>
    <row r="546" spans="2:3" ht="15.75" customHeight="1">
      <c r="B546" s="74"/>
      <c r="C546" s="74"/>
    </row>
    <row r="547" spans="2:3" ht="15.75" customHeight="1">
      <c r="B547" s="74"/>
      <c r="C547" s="74"/>
    </row>
    <row r="548" spans="2:3" ht="15.75" customHeight="1">
      <c r="B548" s="74"/>
      <c r="C548" s="74"/>
    </row>
    <row r="549" spans="2:3" ht="15.75" customHeight="1">
      <c r="B549" s="74"/>
      <c r="C549" s="74"/>
    </row>
    <row r="550" spans="2:3" ht="15.75" customHeight="1">
      <c r="B550" s="74"/>
      <c r="C550" s="74"/>
    </row>
    <row r="551" spans="2:3" ht="15.75" customHeight="1">
      <c r="B551" s="74"/>
      <c r="C551" s="74"/>
    </row>
    <row r="552" spans="2:3" ht="15.75" customHeight="1">
      <c r="B552" s="74"/>
      <c r="C552" s="74"/>
    </row>
    <row r="553" spans="2:3" ht="15.75" customHeight="1">
      <c r="B553" s="74"/>
      <c r="C553" s="74"/>
    </row>
    <row r="554" spans="2:3" ht="15.75" customHeight="1">
      <c r="B554" s="74"/>
      <c r="C554" s="74"/>
    </row>
    <row r="555" spans="2:3" ht="15.75" customHeight="1">
      <c r="B555" s="74"/>
      <c r="C555" s="74"/>
    </row>
    <row r="556" spans="2:3" ht="15.75" customHeight="1">
      <c r="B556" s="74"/>
      <c r="C556" s="74"/>
    </row>
    <row r="557" spans="2:3" ht="15.75" customHeight="1">
      <c r="B557" s="74"/>
      <c r="C557" s="74"/>
    </row>
    <row r="558" spans="2:3" ht="15.75" customHeight="1">
      <c r="B558" s="74"/>
      <c r="C558" s="74"/>
    </row>
    <row r="559" spans="2:3" ht="15.75" customHeight="1">
      <c r="B559" s="74"/>
      <c r="C559" s="74"/>
    </row>
    <row r="560" spans="2:3" ht="15.75" customHeight="1">
      <c r="B560" s="74"/>
      <c r="C560" s="74"/>
    </row>
    <row r="561" spans="2:3" ht="15.75" customHeight="1">
      <c r="B561" s="74"/>
      <c r="C561" s="74"/>
    </row>
    <row r="562" spans="2:3" ht="15.75" customHeight="1">
      <c r="B562" s="74"/>
      <c r="C562" s="74"/>
    </row>
    <row r="563" spans="2:3" ht="15.75" customHeight="1">
      <c r="B563" s="74"/>
      <c r="C563" s="74"/>
    </row>
    <row r="564" spans="2:3" ht="15.75" customHeight="1">
      <c r="B564" s="74"/>
      <c r="C564" s="74"/>
    </row>
    <row r="565" spans="2:3" ht="15.75" customHeight="1">
      <c r="B565" s="74"/>
      <c r="C565" s="74"/>
    </row>
    <row r="566" spans="2:3" ht="15.75" customHeight="1">
      <c r="B566" s="74"/>
      <c r="C566" s="74"/>
    </row>
    <row r="567" spans="2:3" ht="15.75" customHeight="1">
      <c r="B567" s="74"/>
      <c r="C567" s="74"/>
    </row>
    <row r="568" spans="2:3" ht="15.75" customHeight="1">
      <c r="B568" s="74"/>
      <c r="C568" s="74"/>
    </row>
    <row r="569" spans="2:3" ht="15.75" customHeight="1">
      <c r="B569" s="74"/>
      <c r="C569" s="74"/>
    </row>
    <row r="570" spans="2:3" ht="15.75" customHeight="1">
      <c r="B570" s="74"/>
      <c r="C570" s="74"/>
    </row>
    <row r="571" spans="2:3" ht="15.75" customHeight="1">
      <c r="B571" s="74"/>
      <c r="C571" s="74"/>
    </row>
    <row r="572" spans="2:3" ht="15.75" customHeight="1">
      <c r="B572" s="74"/>
      <c r="C572" s="74"/>
    </row>
    <row r="573" spans="2:3" ht="15.75" customHeight="1">
      <c r="B573" s="74"/>
      <c r="C573" s="74"/>
    </row>
    <row r="574" spans="2:3" ht="15.75" customHeight="1">
      <c r="B574" s="74"/>
      <c r="C574" s="74"/>
    </row>
    <row r="575" spans="2:3" ht="15.75" customHeight="1">
      <c r="B575" s="74"/>
      <c r="C575" s="74"/>
    </row>
    <row r="576" spans="2:3" ht="15.75" customHeight="1">
      <c r="B576" s="74"/>
      <c r="C576" s="74"/>
    </row>
    <row r="577" spans="2:3" ht="15.75" customHeight="1">
      <c r="B577" s="74"/>
      <c r="C577" s="74"/>
    </row>
    <row r="578" spans="2:3" ht="15.75" customHeight="1">
      <c r="B578" s="74"/>
      <c r="C578" s="74"/>
    </row>
    <row r="579" spans="2:3" ht="15.75" customHeight="1">
      <c r="B579" s="74"/>
      <c r="C579" s="74"/>
    </row>
    <row r="580" spans="2:3" ht="15.75" customHeight="1">
      <c r="B580" s="74"/>
      <c r="C580" s="74"/>
    </row>
    <row r="581" spans="2:3" ht="15.75" customHeight="1">
      <c r="B581" s="74"/>
      <c r="C581" s="74"/>
    </row>
    <row r="582" spans="2:3" ht="15.75" customHeight="1">
      <c r="B582" s="74"/>
      <c r="C582" s="74"/>
    </row>
    <row r="583" spans="2:3" ht="15.75" customHeight="1">
      <c r="B583" s="74"/>
      <c r="C583" s="74"/>
    </row>
    <row r="584" spans="2:3" ht="15.75" customHeight="1">
      <c r="B584" s="74"/>
      <c r="C584" s="74"/>
    </row>
    <row r="585" spans="2:3" ht="15.75" customHeight="1">
      <c r="B585" s="74"/>
      <c r="C585" s="74"/>
    </row>
    <row r="586" spans="2:3" ht="15.75" customHeight="1">
      <c r="B586" s="74"/>
      <c r="C586" s="74"/>
    </row>
    <row r="587" spans="2:3" ht="15.75" customHeight="1">
      <c r="B587" s="74"/>
      <c r="C587" s="74"/>
    </row>
    <row r="588" spans="2:3" ht="15.75" customHeight="1">
      <c r="B588" s="74"/>
      <c r="C588" s="74"/>
    </row>
    <row r="589" spans="2:3" ht="15.75" customHeight="1">
      <c r="B589" s="74"/>
      <c r="C589" s="74"/>
    </row>
    <row r="590" spans="2:3" ht="15.75" customHeight="1">
      <c r="B590" s="74"/>
      <c r="C590" s="74"/>
    </row>
    <row r="591" spans="2:3" ht="15.75" customHeight="1">
      <c r="B591" s="74"/>
      <c r="C591" s="74"/>
    </row>
    <row r="592" spans="2:3" ht="15.75" customHeight="1">
      <c r="B592" s="74"/>
      <c r="C592" s="74"/>
    </row>
    <row r="593" spans="2:3" ht="15.75" customHeight="1">
      <c r="B593" s="74"/>
      <c r="C593" s="74"/>
    </row>
    <row r="594" spans="2:3" ht="15.75" customHeight="1">
      <c r="B594" s="74"/>
      <c r="C594" s="74"/>
    </row>
    <row r="595" spans="2:3" ht="15.75" customHeight="1">
      <c r="B595" s="74"/>
      <c r="C595" s="74"/>
    </row>
    <row r="596" spans="2:3" ht="15.75" customHeight="1">
      <c r="B596" s="74"/>
      <c r="C596" s="74"/>
    </row>
    <row r="597" spans="2:3" ht="15.75" customHeight="1">
      <c r="B597" s="74"/>
      <c r="C597" s="74"/>
    </row>
    <row r="598" spans="2:3" ht="15.75" customHeight="1">
      <c r="B598" s="74"/>
      <c r="C598" s="74"/>
    </row>
    <row r="599" spans="2:3" ht="15.75" customHeight="1">
      <c r="B599" s="74"/>
      <c r="C599" s="74"/>
    </row>
    <row r="600" spans="2:3" ht="15.75" customHeight="1">
      <c r="B600" s="74"/>
      <c r="C600" s="74"/>
    </row>
    <row r="601" spans="2:3" ht="15.75" customHeight="1">
      <c r="B601" s="74"/>
      <c r="C601" s="74"/>
    </row>
    <row r="602" spans="2:3" ht="15.75" customHeight="1">
      <c r="B602" s="74"/>
      <c r="C602" s="74"/>
    </row>
    <row r="603" spans="2:3" ht="15.75" customHeight="1">
      <c r="B603" s="74"/>
      <c r="C603" s="74"/>
    </row>
    <row r="604" spans="2:3" ht="15.75" customHeight="1">
      <c r="B604" s="74"/>
      <c r="C604" s="74"/>
    </row>
    <row r="605" spans="2:3" ht="15.75" customHeight="1">
      <c r="B605" s="74"/>
      <c r="C605" s="74"/>
    </row>
    <row r="606" spans="2:3" ht="15.75" customHeight="1">
      <c r="B606" s="74"/>
      <c r="C606" s="74"/>
    </row>
    <row r="607" spans="2:3" ht="15.75" customHeight="1">
      <c r="B607" s="74"/>
      <c r="C607" s="74"/>
    </row>
    <row r="608" spans="2:3" ht="15.75" customHeight="1">
      <c r="B608" s="74"/>
      <c r="C608" s="74"/>
    </row>
    <row r="609" spans="2:3" ht="15.75" customHeight="1">
      <c r="B609" s="74"/>
      <c r="C609" s="74"/>
    </row>
    <row r="610" spans="2:3" ht="15.75" customHeight="1">
      <c r="B610" s="74"/>
      <c r="C610" s="74"/>
    </row>
    <row r="611" spans="2:3" ht="15.75" customHeight="1">
      <c r="B611" s="74"/>
      <c r="C611" s="74"/>
    </row>
    <row r="612" spans="2:3" ht="15.75" customHeight="1">
      <c r="B612" s="74"/>
      <c r="C612" s="74"/>
    </row>
    <row r="613" spans="2:3" ht="15.75" customHeight="1">
      <c r="B613" s="74"/>
      <c r="C613" s="74"/>
    </row>
    <row r="614" spans="2:3" ht="15.75" customHeight="1">
      <c r="B614" s="74"/>
      <c r="C614" s="74"/>
    </row>
    <row r="615" spans="2:3" ht="15.75" customHeight="1">
      <c r="B615" s="74"/>
      <c r="C615" s="74"/>
    </row>
    <row r="616" spans="2:3" ht="15.75" customHeight="1">
      <c r="B616" s="74"/>
      <c r="C616" s="74"/>
    </row>
    <row r="617" spans="2:3" ht="15.75" customHeight="1">
      <c r="B617" s="74"/>
      <c r="C617" s="74"/>
    </row>
    <row r="618" spans="2:3" ht="15.75" customHeight="1">
      <c r="B618" s="74"/>
      <c r="C618" s="74"/>
    </row>
    <row r="619" spans="2:3" ht="15.75" customHeight="1">
      <c r="B619" s="74"/>
      <c r="C619" s="74"/>
    </row>
    <row r="620" spans="2:3" ht="15.75" customHeight="1">
      <c r="B620" s="74"/>
      <c r="C620" s="74"/>
    </row>
    <row r="621" spans="2:3" ht="15.75" customHeight="1">
      <c r="B621" s="74"/>
      <c r="C621" s="74"/>
    </row>
    <row r="622" spans="2:3" ht="15.75" customHeight="1">
      <c r="B622" s="74"/>
      <c r="C622" s="74"/>
    </row>
    <row r="623" spans="2:3" ht="15.75" customHeight="1">
      <c r="B623" s="74"/>
      <c r="C623" s="74"/>
    </row>
    <row r="624" spans="2:3" ht="15.75" customHeight="1">
      <c r="B624" s="74"/>
      <c r="C624" s="74"/>
    </row>
    <row r="625" spans="2:3" ht="15.75" customHeight="1">
      <c r="B625" s="74"/>
      <c r="C625" s="74"/>
    </row>
    <row r="626" spans="2:3" ht="15.75" customHeight="1">
      <c r="B626" s="74"/>
      <c r="C626" s="74"/>
    </row>
    <row r="627" spans="2:3" ht="15.75" customHeight="1">
      <c r="B627" s="74"/>
      <c r="C627" s="74"/>
    </row>
    <row r="628" spans="2:3" ht="15.75" customHeight="1">
      <c r="B628" s="74"/>
      <c r="C628" s="74"/>
    </row>
    <row r="629" spans="2:3" ht="15.75" customHeight="1">
      <c r="B629" s="74"/>
      <c r="C629" s="74"/>
    </row>
    <row r="630" spans="2:3" ht="15.75" customHeight="1">
      <c r="B630" s="74"/>
      <c r="C630" s="74"/>
    </row>
    <row r="631" spans="2:3" ht="15.75" customHeight="1">
      <c r="B631" s="74"/>
      <c r="C631" s="74"/>
    </row>
    <row r="632" spans="2:3" ht="15.75" customHeight="1">
      <c r="B632" s="74"/>
      <c r="C632" s="74"/>
    </row>
    <row r="633" spans="2:3" ht="15.75" customHeight="1">
      <c r="B633" s="74"/>
      <c r="C633" s="74"/>
    </row>
    <row r="634" spans="2:3" ht="15.75" customHeight="1">
      <c r="B634" s="74"/>
      <c r="C634" s="74"/>
    </row>
    <row r="635" spans="2:3" ht="15.75" customHeight="1">
      <c r="B635" s="74"/>
      <c r="C635" s="74"/>
    </row>
    <row r="636" spans="2:3" ht="15.75" customHeight="1">
      <c r="B636" s="74"/>
      <c r="C636" s="74"/>
    </row>
    <row r="637" spans="2:3" ht="15.75" customHeight="1">
      <c r="B637" s="74"/>
      <c r="C637" s="74"/>
    </row>
    <row r="638" spans="2:3" ht="15.75" customHeight="1">
      <c r="B638" s="74"/>
      <c r="C638" s="74"/>
    </row>
    <row r="639" spans="2:3" ht="15.75" customHeight="1">
      <c r="B639" s="74"/>
      <c r="C639" s="74"/>
    </row>
    <row r="640" spans="2:3" ht="15.75" customHeight="1">
      <c r="B640" s="74"/>
      <c r="C640" s="74"/>
    </row>
    <row r="641" spans="2:3" ht="15.75" customHeight="1">
      <c r="B641" s="74"/>
      <c r="C641" s="74"/>
    </row>
    <row r="642" spans="2:3" ht="15.75" customHeight="1">
      <c r="B642" s="74"/>
      <c r="C642" s="74"/>
    </row>
    <row r="643" spans="2:3" ht="15.75" customHeight="1">
      <c r="B643" s="74"/>
      <c r="C643" s="74"/>
    </row>
    <row r="644" spans="2:3" ht="15.75" customHeight="1">
      <c r="B644" s="74"/>
      <c r="C644" s="74"/>
    </row>
    <row r="645" spans="2:3" ht="15.75" customHeight="1">
      <c r="B645" s="74"/>
      <c r="C645" s="74"/>
    </row>
    <row r="646" spans="2:3" ht="15.75" customHeight="1">
      <c r="B646" s="74"/>
      <c r="C646" s="74"/>
    </row>
    <row r="647" spans="2:3" ht="15.75" customHeight="1">
      <c r="B647" s="74"/>
      <c r="C647" s="74"/>
    </row>
    <row r="648" spans="2:3" ht="15.75" customHeight="1">
      <c r="B648" s="74"/>
      <c r="C648" s="74"/>
    </row>
    <row r="649" spans="2:3" ht="15.75" customHeight="1">
      <c r="B649" s="74"/>
      <c r="C649" s="74"/>
    </row>
    <row r="650" spans="2:3" ht="15.75" customHeight="1">
      <c r="B650" s="74"/>
      <c r="C650" s="74"/>
    </row>
    <row r="651" spans="2:3" ht="15.75" customHeight="1">
      <c r="B651" s="74"/>
      <c r="C651" s="74"/>
    </row>
    <row r="652" spans="2:3" ht="15.75" customHeight="1">
      <c r="B652" s="74"/>
      <c r="C652" s="74"/>
    </row>
    <row r="653" spans="2:3" ht="15.75" customHeight="1">
      <c r="B653" s="74"/>
      <c r="C653" s="74"/>
    </row>
    <row r="654" spans="2:3" ht="15.75" customHeight="1">
      <c r="B654" s="74"/>
      <c r="C654" s="74"/>
    </row>
    <row r="655" spans="2:3" ht="15.75" customHeight="1">
      <c r="B655" s="74"/>
      <c r="C655" s="74"/>
    </row>
    <row r="656" spans="2:3" ht="15.75" customHeight="1">
      <c r="B656" s="74"/>
      <c r="C656" s="74"/>
    </row>
    <row r="657" spans="2:3" ht="15.75" customHeight="1">
      <c r="B657" s="74"/>
      <c r="C657" s="74"/>
    </row>
    <row r="658" spans="2:3" ht="15.75" customHeight="1">
      <c r="B658" s="74"/>
      <c r="C658" s="74"/>
    </row>
    <row r="659" spans="2:3" ht="15.75" customHeight="1">
      <c r="B659" s="74"/>
      <c r="C659" s="74"/>
    </row>
    <row r="660" spans="2:3" ht="15.75" customHeight="1">
      <c r="B660" s="74"/>
      <c r="C660" s="74"/>
    </row>
    <row r="661" spans="2:3" ht="15.75" customHeight="1">
      <c r="B661" s="74"/>
      <c r="C661" s="74"/>
    </row>
    <row r="662" spans="2:3" ht="15.75" customHeight="1">
      <c r="B662" s="74"/>
      <c r="C662" s="74"/>
    </row>
    <row r="663" spans="2:3" ht="15.75" customHeight="1">
      <c r="B663" s="74"/>
      <c r="C663" s="74"/>
    </row>
    <row r="664" spans="2:3" ht="15.75" customHeight="1">
      <c r="B664" s="74"/>
      <c r="C664" s="74"/>
    </row>
    <row r="665" spans="2:3" ht="15.75" customHeight="1">
      <c r="B665" s="74"/>
      <c r="C665" s="74"/>
    </row>
    <row r="666" spans="2:3" ht="15.75" customHeight="1">
      <c r="B666" s="74"/>
      <c r="C666" s="74"/>
    </row>
    <row r="667" spans="2:3" ht="15.75" customHeight="1">
      <c r="B667" s="74"/>
      <c r="C667" s="74"/>
    </row>
    <row r="668" spans="2:3" ht="15.75" customHeight="1">
      <c r="B668" s="74"/>
      <c r="C668" s="74"/>
    </row>
    <row r="669" spans="2:3" ht="15.75" customHeight="1">
      <c r="B669" s="74"/>
      <c r="C669" s="74"/>
    </row>
    <row r="670" spans="2:3" ht="15.75" customHeight="1">
      <c r="B670" s="74"/>
      <c r="C670" s="74"/>
    </row>
    <row r="671" spans="2:3" ht="15.75" customHeight="1">
      <c r="B671" s="74"/>
      <c r="C671" s="74"/>
    </row>
    <row r="672" spans="2:3" ht="15.75" customHeight="1">
      <c r="B672" s="74"/>
      <c r="C672" s="74"/>
    </row>
    <row r="673" spans="2:3" ht="15.75" customHeight="1">
      <c r="B673" s="74"/>
      <c r="C673" s="74"/>
    </row>
    <row r="674" spans="2:3" ht="15.75" customHeight="1">
      <c r="B674" s="74"/>
      <c r="C674" s="74"/>
    </row>
    <row r="675" spans="2:3" ht="15.75" customHeight="1">
      <c r="B675" s="74"/>
      <c r="C675" s="74"/>
    </row>
    <row r="676" spans="2:3" ht="15.75" customHeight="1">
      <c r="B676" s="74"/>
      <c r="C676" s="74"/>
    </row>
    <row r="677" spans="2:3" ht="15.75" customHeight="1">
      <c r="B677" s="74"/>
      <c r="C677" s="74"/>
    </row>
    <row r="678" spans="2:3" ht="15.75" customHeight="1">
      <c r="B678" s="74"/>
      <c r="C678" s="74"/>
    </row>
    <row r="679" spans="2:3" ht="15.75" customHeight="1">
      <c r="B679" s="74"/>
      <c r="C679" s="74"/>
    </row>
    <row r="680" spans="2:3" ht="15.75" customHeight="1">
      <c r="B680" s="74"/>
      <c r="C680" s="74"/>
    </row>
    <row r="681" spans="2:3" ht="15.75" customHeight="1">
      <c r="B681" s="74"/>
      <c r="C681" s="74"/>
    </row>
    <row r="682" spans="2:3" ht="15.75" customHeight="1">
      <c r="B682" s="74"/>
      <c r="C682" s="74"/>
    </row>
    <row r="683" spans="2:3" ht="15.75" customHeight="1">
      <c r="B683" s="74"/>
      <c r="C683" s="74"/>
    </row>
    <row r="684" spans="2:3" ht="15.75" customHeight="1">
      <c r="B684" s="74"/>
      <c r="C684" s="74"/>
    </row>
    <row r="685" spans="2:3" ht="15.75" customHeight="1">
      <c r="B685" s="74"/>
      <c r="C685" s="74"/>
    </row>
    <row r="686" spans="2:3" ht="15.75" customHeight="1">
      <c r="B686" s="74"/>
      <c r="C686" s="74"/>
    </row>
    <row r="687" spans="2:3" ht="15.75" customHeight="1">
      <c r="B687" s="74"/>
      <c r="C687" s="74"/>
    </row>
    <row r="688" spans="2:3" ht="15.75" customHeight="1">
      <c r="B688" s="74"/>
      <c r="C688" s="74"/>
    </row>
    <row r="689" spans="2:3" ht="15.75" customHeight="1">
      <c r="B689" s="74"/>
      <c r="C689" s="74"/>
    </row>
    <row r="690" spans="2:3" ht="15.75" customHeight="1">
      <c r="B690" s="74"/>
      <c r="C690" s="74"/>
    </row>
    <row r="691" spans="2:3" ht="15.75" customHeight="1">
      <c r="B691" s="74"/>
      <c r="C691" s="74"/>
    </row>
    <row r="692" spans="2:3" ht="15.75" customHeight="1">
      <c r="B692" s="74"/>
      <c r="C692" s="74"/>
    </row>
    <row r="693" spans="2:3" ht="15.75" customHeight="1">
      <c r="B693" s="74"/>
      <c r="C693" s="74"/>
    </row>
    <row r="694" spans="2:3" ht="15.75" customHeight="1">
      <c r="B694" s="74"/>
      <c r="C694" s="74"/>
    </row>
    <row r="695" spans="2:3" ht="15.75" customHeight="1">
      <c r="B695" s="74"/>
      <c r="C695" s="74"/>
    </row>
    <row r="696" spans="2:3" ht="15.75" customHeight="1">
      <c r="B696" s="74"/>
      <c r="C696" s="74"/>
    </row>
    <row r="697" spans="2:3" ht="15.75" customHeight="1">
      <c r="B697" s="74"/>
      <c r="C697" s="74"/>
    </row>
    <row r="698" spans="2:3" ht="15.75" customHeight="1">
      <c r="B698" s="74"/>
      <c r="C698" s="74"/>
    </row>
    <row r="699" spans="2:3" ht="15.75" customHeight="1">
      <c r="B699" s="74"/>
      <c r="C699" s="74"/>
    </row>
    <row r="700" spans="2:3" ht="15.75" customHeight="1">
      <c r="B700" s="74"/>
      <c r="C700" s="74"/>
    </row>
    <row r="701" spans="2:3" ht="15.75" customHeight="1">
      <c r="B701" s="74"/>
      <c r="C701" s="74"/>
    </row>
    <row r="702" spans="2:3" ht="15.75" customHeight="1">
      <c r="B702" s="74"/>
      <c r="C702" s="74"/>
    </row>
    <row r="703" spans="2:3" ht="15.75" customHeight="1">
      <c r="B703" s="74"/>
      <c r="C703" s="74"/>
    </row>
    <row r="704" spans="2:3" ht="15.75" customHeight="1">
      <c r="B704" s="74"/>
      <c r="C704" s="74"/>
    </row>
    <row r="705" spans="2:3" ht="15.75" customHeight="1">
      <c r="B705" s="74"/>
      <c r="C705" s="74"/>
    </row>
    <row r="706" spans="2:3" ht="15.75" customHeight="1">
      <c r="B706" s="74"/>
      <c r="C706" s="74"/>
    </row>
    <row r="707" spans="2:3" ht="15.75" customHeight="1">
      <c r="B707" s="74"/>
      <c r="C707" s="74"/>
    </row>
    <row r="708" spans="2:3" ht="15.75" customHeight="1">
      <c r="B708" s="74"/>
      <c r="C708" s="74"/>
    </row>
    <row r="709" spans="2:3" ht="15.75" customHeight="1">
      <c r="B709" s="74"/>
      <c r="C709" s="74"/>
    </row>
    <row r="710" spans="2:3" ht="15.75" customHeight="1">
      <c r="B710" s="74"/>
      <c r="C710" s="74"/>
    </row>
    <row r="711" spans="2:3" ht="15.75" customHeight="1">
      <c r="B711" s="74"/>
      <c r="C711" s="74"/>
    </row>
    <row r="712" spans="2:3" ht="15.75" customHeight="1">
      <c r="B712" s="74"/>
      <c r="C712" s="74"/>
    </row>
    <row r="713" spans="2:3" ht="15.75" customHeight="1">
      <c r="B713" s="74"/>
      <c r="C713" s="74"/>
    </row>
    <row r="714" spans="2:3" ht="15.75" customHeight="1">
      <c r="B714" s="74"/>
      <c r="C714" s="74"/>
    </row>
    <row r="715" spans="2:3" ht="15.75" customHeight="1">
      <c r="B715" s="74"/>
      <c r="C715" s="74"/>
    </row>
    <row r="716" spans="2:3" ht="15.75" customHeight="1">
      <c r="B716" s="74"/>
      <c r="C716" s="74"/>
    </row>
    <row r="717" spans="2:3" ht="15.75" customHeight="1">
      <c r="B717" s="74"/>
      <c r="C717" s="74"/>
    </row>
    <row r="718" spans="2:3" ht="15.75" customHeight="1">
      <c r="B718" s="74"/>
      <c r="C718" s="74"/>
    </row>
    <row r="719" spans="2:3" ht="15.75" customHeight="1">
      <c r="B719" s="74"/>
      <c r="C719" s="74"/>
    </row>
    <row r="720" spans="2:3" ht="15.75" customHeight="1">
      <c r="B720" s="74"/>
      <c r="C720" s="74"/>
    </row>
    <row r="721" spans="2:3" ht="15.75" customHeight="1">
      <c r="B721" s="74"/>
      <c r="C721" s="74"/>
    </row>
    <row r="722" spans="2:3" ht="15.75" customHeight="1">
      <c r="B722" s="74"/>
      <c r="C722" s="74"/>
    </row>
    <row r="723" spans="2:3" ht="15.75" customHeight="1">
      <c r="B723" s="74"/>
      <c r="C723" s="74"/>
    </row>
    <row r="724" spans="2:3" ht="15.75" customHeight="1">
      <c r="B724" s="74"/>
      <c r="C724" s="74"/>
    </row>
    <row r="725" spans="2:3" ht="15.75" customHeight="1">
      <c r="B725" s="74"/>
      <c r="C725" s="74"/>
    </row>
    <row r="726" spans="2:3" ht="15.75" customHeight="1">
      <c r="B726" s="74"/>
      <c r="C726" s="74"/>
    </row>
    <row r="727" spans="2:3" ht="15.75" customHeight="1">
      <c r="B727" s="74"/>
      <c r="C727" s="74"/>
    </row>
    <row r="728" spans="2:3" ht="15.75" customHeight="1">
      <c r="B728" s="74"/>
      <c r="C728" s="74"/>
    </row>
    <row r="729" spans="2:3" ht="15.75" customHeight="1">
      <c r="B729" s="74"/>
      <c r="C729" s="74"/>
    </row>
    <row r="730" spans="2:3" ht="15.75" customHeight="1">
      <c r="B730" s="74"/>
      <c r="C730" s="74"/>
    </row>
    <row r="731" spans="2:3" ht="15.75" customHeight="1">
      <c r="B731" s="74"/>
      <c r="C731" s="74"/>
    </row>
    <row r="732" spans="2:3" ht="15.75" customHeight="1">
      <c r="B732" s="74"/>
      <c r="C732" s="74"/>
    </row>
    <row r="733" spans="2:3" ht="15.75" customHeight="1">
      <c r="B733" s="74"/>
      <c r="C733" s="74"/>
    </row>
    <row r="734" spans="2:3" ht="15.75" customHeight="1">
      <c r="B734" s="74"/>
      <c r="C734" s="74"/>
    </row>
    <row r="735" spans="2:3" ht="15.75" customHeight="1">
      <c r="B735" s="74"/>
      <c r="C735" s="74"/>
    </row>
    <row r="736" spans="2:3" ht="15.75" customHeight="1">
      <c r="B736" s="74"/>
      <c r="C736" s="74"/>
    </row>
    <row r="737" spans="2:3" ht="15.75" customHeight="1">
      <c r="B737" s="74"/>
      <c r="C737" s="74"/>
    </row>
    <row r="738" spans="2:3" ht="15.75" customHeight="1">
      <c r="B738" s="74"/>
      <c r="C738" s="74"/>
    </row>
    <row r="739" spans="2:3" ht="15.75" customHeight="1">
      <c r="B739" s="74"/>
      <c r="C739" s="74"/>
    </row>
    <row r="740" spans="2:3" ht="15.75" customHeight="1">
      <c r="B740" s="74"/>
      <c r="C740" s="74"/>
    </row>
    <row r="741" spans="2:3" ht="15.75" customHeight="1">
      <c r="B741" s="74"/>
      <c r="C741" s="74"/>
    </row>
    <row r="742" spans="2:3" ht="15.75" customHeight="1">
      <c r="B742" s="74"/>
      <c r="C742" s="74"/>
    </row>
    <row r="743" spans="2:3" ht="15.75" customHeight="1">
      <c r="B743" s="74"/>
      <c r="C743" s="74"/>
    </row>
    <row r="744" spans="2:3" ht="15.75" customHeight="1">
      <c r="B744" s="74"/>
      <c r="C744" s="74"/>
    </row>
    <row r="745" spans="2:3" ht="15.75" customHeight="1">
      <c r="B745" s="74"/>
      <c r="C745" s="74"/>
    </row>
    <row r="746" spans="2:3" ht="15.75" customHeight="1">
      <c r="B746" s="74"/>
      <c r="C746" s="74"/>
    </row>
    <row r="747" spans="2:3" ht="15.75" customHeight="1">
      <c r="B747" s="74"/>
      <c r="C747" s="74"/>
    </row>
    <row r="748" spans="2:3" ht="15.75" customHeight="1">
      <c r="B748" s="74"/>
      <c r="C748" s="74"/>
    </row>
    <row r="749" spans="2:3" ht="15.75" customHeight="1">
      <c r="B749" s="74"/>
      <c r="C749" s="74"/>
    </row>
    <row r="750" spans="2:3" ht="15.75" customHeight="1">
      <c r="B750" s="74"/>
      <c r="C750" s="74"/>
    </row>
    <row r="751" spans="2:3" ht="15.75" customHeight="1">
      <c r="B751" s="74"/>
      <c r="C751" s="74"/>
    </row>
    <row r="752" spans="2:3" ht="15.75" customHeight="1">
      <c r="B752" s="74"/>
      <c r="C752" s="74"/>
    </row>
    <row r="753" spans="2:3" ht="15.75" customHeight="1">
      <c r="B753" s="74"/>
      <c r="C753" s="74"/>
    </row>
    <row r="754" spans="2:3" ht="15.75" customHeight="1">
      <c r="B754" s="74"/>
      <c r="C754" s="74"/>
    </row>
    <row r="755" spans="2:3" ht="15.75" customHeight="1">
      <c r="B755" s="74"/>
      <c r="C755" s="74"/>
    </row>
    <row r="756" spans="2:3" ht="15.75" customHeight="1">
      <c r="B756" s="74"/>
      <c r="C756" s="74"/>
    </row>
    <row r="757" spans="2:3" ht="15.75" customHeight="1">
      <c r="B757" s="74"/>
      <c r="C757" s="74"/>
    </row>
    <row r="758" spans="2:3" ht="15.75" customHeight="1">
      <c r="B758" s="74"/>
      <c r="C758" s="74"/>
    </row>
    <row r="759" spans="2:3" ht="15.75" customHeight="1">
      <c r="B759" s="74"/>
      <c r="C759" s="74"/>
    </row>
    <row r="760" spans="2:3" ht="15.75" customHeight="1">
      <c r="B760" s="74"/>
      <c r="C760" s="74"/>
    </row>
    <row r="761" spans="2:3" ht="15.75" customHeight="1">
      <c r="B761" s="74"/>
      <c r="C761" s="74"/>
    </row>
    <row r="762" spans="2:3" ht="15.75" customHeight="1">
      <c r="B762" s="74"/>
      <c r="C762" s="74"/>
    </row>
    <row r="763" spans="2:3" ht="15.75" customHeight="1">
      <c r="B763" s="74"/>
      <c r="C763" s="74"/>
    </row>
    <row r="764" spans="2:3" ht="15.75" customHeight="1">
      <c r="B764" s="74"/>
      <c r="C764" s="74"/>
    </row>
    <row r="765" spans="2:3" ht="15.75" customHeight="1">
      <c r="B765" s="74"/>
      <c r="C765" s="74"/>
    </row>
    <row r="766" spans="2:3" ht="15.75" customHeight="1">
      <c r="B766" s="74"/>
      <c r="C766" s="74"/>
    </row>
    <row r="767" spans="2:3" ht="15.75" customHeight="1">
      <c r="B767" s="74"/>
      <c r="C767" s="74"/>
    </row>
    <row r="768" spans="2:3" ht="15.75" customHeight="1">
      <c r="B768" s="74"/>
      <c r="C768" s="74"/>
    </row>
    <row r="769" spans="2:3" ht="15.75" customHeight="1">
      <c r="B769" s="74"/>
      <c r="C769" s="74"/>
    </row>
    <row r="770" spans="2:3" ht="15.75" customHeight="1">
      <c r="B770" s="74"/>
      <c r="C770" s="74"/>
    </row>
    <row r="771" spans="2:3" ht="15.75" customHeight="1">
      <c r="B771" s="74"/>
      <c r="C771" s="74"/>
    </row>
    <row r="772" spans="2:3" ht="15.75" customHeight="1">
      <c r="B772" s="74"/>
      <c r="C772" s="74"/>
    </row>
    <row r="773" spans="2:3" ht="15.75" customHeight="1">
      <c r="B773" s="74"/>
      <c r="C773" s="74"/>
    </row>
    <row r="774" spans="2:3" ht="15.75" customHeight="1">
      <c r="B774" s="74"/>
      <c r="C774" s="74"/>
    </row>
    <row r="775" spans="2:3" ht="15.75" customHeight="1">
      <c r="B775" s="74"/>
      <c r="C775" s="74"/>
    </row>
    <row r="776" spans="2:3" ht="15.75" customHeight="1">
      <c r="B776" s="74"/>
      <c r="C776" s="74"/>
    </row>
    <row r="777" spans="2:3" ht="15.75" customHeight="1">
      <c r="B777" s="74"/>
      <c r="C777" s="74"/>
    </row>
    <row r="778" spans="2:3" ht="15.75" customHeight="1">
      <c r="B778" s="74"/>
      <c r="C778" s="74"/>
    </row>
    <row r="779" spans="2:3" ht="15.75" customHeight="1">
      <c r="B779" s="74"/>
      <c r="C779" s="74"/>
    </row>
    <row r="780" spans="2:3" ht="15.75" customHeight="1">
      <c r="B780" s="74"/>
      <c r="C780" s="74"/>
    </row>
    <row r="781" spans="2:3" ht="15.75" customHeight="1">
      <c r="B781" s="74"/>
      <c r="C781" s="74"/>
    </row>
    <row r="782" spans="2:3" ht="15.75" customHeight="1">
      <c r="B782" s="74"/>
      <c r="C782" s="74"/>
    </row>
    <row r="783" spans="2:3" ht="15.75" customHeight="1">
      <c r="B783" s="74"/>
      <c r="C783" s="74"/>
    </row>
    <row r="784" spans="2:3" ht="15.75" customHeight="1">
      <c r="B784" s="74"/>
      <c r="C784" s="74"/>
    </row>
    <row r="785" spans="2:3" ht="15.75" customHeight="1">
      <c r="B785" s="74"/>
      <c r="C785" s="74"/>
    </row>
    <row r="786" spans="2:3" ht="15.75" customHeight="1">
      <c r="B786" s="74"/>
      <c r="C786" s="74"/>
    </row>
    <row r="787" spans="2:3" ht="15.75" customHeight="1">
      <c r="B787" s="74"/>
      <c r="C787" s="74"/>
    </row>
    <row r="788" spans="2:3" ht="15.75" customHeight="1">
      <c r="B788" s="74"/>
      <c r="C788" s="74"/>
    </row>
    <row r="789" spans="2:3" ht="15.75" customHeight="1">
      <c r="B789" s="74"/>
      <c r="C789" s="74"/>
    </row>
    <row r="790" spans="2:3" ht="15.75" customHeight="1">
      <c r="B790" s="74"/>
      <c r="C790" s="74"/>
    </row>
    <row r="791" spans="2:3" ht="15.75" customHeight="1">
      <c r="B791" s="74"/>
      <c r="C791" s="74"/>
    </row>
    <row r="792" spans="2:3" ht="15.75" customHeight="1">
      <c r="B792" s="74"/>
      <c r="C792" s="74"/>
    </row>
    <row r="793" spans="2:3" ht="15.75" customHeight="1">
      <c r="B793" s="74"/>
      <c r="C793" s="74"/>
    </row>
    <row r="794" spans="2:3" ht="15.75" customHeight="1">
      <c r="B794" s="74"/>
      <c r="C794" s="74"/>
    </row>
    <row r="795" spans="2:3" ht="15.75" customHeight="1">
      <c r="B795" s="74"/>
      <c r="C795" s="74"/>
    </row>
    <row r="796" spans="2:3" ht="15.75" customHeight="1">
      <c r="B796" s="74"/>
      <c r="C796" s="74"/>
    </row>
    <row r="797" spans="2:3" ht="15.75" customHeight="1">
      <c r="B797" s="74"/>
      <c r="C797" s="74"/>
    </row>
    <row r="798" spans="2:3" ht="15.75" customHeight="1">
      <c r="B798" s="74"/>
      <c r="C798" s="74"/>
    </row>
    <row r="799" spans="2:3" ht="15.75" customHeight="1">
      <c r="B799" s="74"/>
      <c r="C799" s="74"/>
    </row>
    <row r="800" spans="2:3" ht="15.75" customHeight="1">
      <c r="B800" s="74"/>
      <c r="C800" s="74"/>
    </row>
    <row r="801" spans="2:3" ht="15.75" customHeight="1">
      <c r="B801" s="74"/>
      <c r="C801" s="74"/>
    </row>
    <row r="802" spans="2:3" ht="15.75" customHeight="1">
      <c r="B802" s="74"/>
      <c r="C802" s="74"/>
    </row>
    <row r="803" spans="2:3" ht="15.75" customHeight="1">
      <c r="B803" s="74"/>
      <c r="C803" s="74"/>
    </row>
    <row r="804" spans="2:3" ht="15.75" customHeight="1">
      <c r="B804" s="74"/>
      <c r="C804" s="74"/>
    </row>
    <row r="805" spans="2:3" ht="15.75" customHeight="1">
      <c r="B805" s="74"/>
      <c r="C805" s="74"/>
    </row>
    <row r="806" spans="2:3" ht="15.75" customHeight="1">
      <c r="B806" s="74"/>
      <c r="C806" s="74"/>
    </row>
    <row r="807" spans="2:3" ht="15.75" customHeight="1">
      <c r="B807" s="74"/>
      <c r="C807" s="74"/>
    </row>
    <row r="808" spans="2:3" ht="15.75" customHeight="1">
      <c r="B808" s="74"/>
      <c r="C808" s="74"/>
    </row>
    <row r="809" spans="2:3" ht="15.75" customHeight="1">
      <c r="B809" s="74"/>
      <c r="C809" s="74"/>
    </row>
    <row r="810" spans="2:3" ht="15.75" customHeight="1">
      <c r="B810" s="74"/>
      <c r="C810" s="74"/>
    </row>
    <row r="811" spans="2:3" ht="15.75" customHeight="1">
      <c r="B811" s="74"/>
      <c r="C811" s="74"/>
    </row>
    <row r="812" spans="2:3" ht="15.75" customHeight="1">
      <c r="B812" s="74"/>
      <c r="C812" s="74"/>
    </row>
    <row r="813" spans="2:3" ht="15.75" customHeight="1">
      <c r="B813" s="74"/>
      <c r="C813" s="74"/>
    </row>
    <row r="814" spans="2:3" ht="15.75" customHeight="1">
      <c r="B814" s="74"/>
      <c r="C814" s="74"/>
    </row>
    <row r="815" spans="2:3" ht="15.75" customHeight="1">
      <c r="B815" s="74"/>
      <c r="C815" s="74"/>
    </row>
    <row r="816" spans="2:3" ht="15.75" customHeight="1">
      <c r="B816" s="74"/>
      <c r="C816" s="74"/>
    </row>
    <row r="817" spans="2:3" ht="15.75" customHeight="1">
      <c r="B817" s="74"/>
      <c r="C817" s="74"/>
    </row>
    <row r="818" spans="2:3" ht="15.75" customHeight="1">
      <c r="B818" s="74"/>
      <c r="C818" s="74"/>
    </row>
    <row r="819" spans="2:3" ht="15.75" customHeight="1">
      <c r="B819" s="74"/>
      <c r="C819" s="74"/>
    </row>
    <row r="820" spans="2:3" ht="15.75" customHeight="1">
      <c r="B820" s="74"/>
      <c r="C820" s="74"/>
    </row>
    <row r="821" spans="2:3" ht="15.75" customHeight="1">
      <c r="B821" s="74"/>
      <c r="C821" s="74"/>
    </row>
    <row r="822" spans="2:3" ht="15.75" customHeight="1">
      <c r="B822" s="74"/>
      <c r="C822" s="74"/>
    </row>
    <row r="823" spans="2:3" ht="15.75" customHeight="1">
      <c r="B823" s="74"/>
      <c r="C823" s="74"/>
    </row>
    <row r="824" spans="2:3" ht="15.75" customHeight="1">
      <c r="B824" s="74"/>
      <c r="C824" s="74"/>
    </row>
    <row r="825" spans="2:3" ht="15.75" customHeight="1">
      <c r="B825" s="74"/>
      <c r="C825" s="74"/>
    </row>
    <row r="826" spans="2:3" ht="15.75" customHeight="1">
      <c r="B826" s="74"/>
      <c r="C826" s="74"/>
    </row>
    <row r="827" spans="2:3" ht="15.75" customHeight="1">
      <c r="B827" s="74"/>
      <c r="C827" s="74"/>
    </row>
    <row r="828" spans="2:3" ht="15.75" customHeight="1">
      <c r="B828" s="74"/>
      <c r="C828" s="74"/>
    </row>
    <row r="829" spans="2:3" ht="15.75" customHeight="1">
      <c r="B829" s="74"/>
      <c r="C829" s="74"/>
    </row>
    <row r="830" spans="2:3" ht="15.75" customHeight="1">
      <c r="B830" s="74"/>
      <c r="C830" s="74"/>
    </row>
    <row r="831" spans="2:3" ht="15.75" customHeight="1">
      <c r="B831" s="74"/>
      <c r="C831" s="74"/>
    </row>
    <row r="832" spans="2:3" ht="15.75" customHeight="1">
      <c r="B832" s="74"/>
      <c r="C832" s="74"/>
    </row>
    <row r="833" spans="2:3" ht="15.75" customHeight="1">
      <c r="B833" s="74"/>
      <c r="C833" s="74"/>
    </row>
    <row r="834" spans="2:3" ht="15.75" customHeight="1">
      <c r="B834" s="74"/>
      <c r="C834" s="74"/>
    </row>
    <row r="835" spans="2:3" ht="15.75" customHeight="1">
      <c r="B835" s="74"/>
      <c r="C835" s="74"/>
    </row>
    <row r="836" spans="2:3" ht="15.75" customHeight="1">
      <c r="B836" s="74"/>
      <c r="C836" s="74"/>
    </row>
    <row r="837" spans="2:3" ht="15.75" customHeight="1">
      <c r="B837" s="74"/>
      <c r="C837" s="74"/>
    </row>
    <row r="838" spans="2:3" ht="15.75" customHeight="1">
      <c r="B838" s="74"/>
      <c r="C838" s="74"/>
    </row>
    <row r="839" spans="2:3" ht="15.75" customHeight="1">
      <c r="B839" s="74"/>
      <c r="C839" s="74"/>
    </row>
    <row r="840" spans="2:3" ht="15.75" customHeight="1">
      <c r="B840" s="74"/>
      <c r="C840" s="74"/>
    </row>
    <row r="841" spans="2:3" ht="15.75" customHeight="1">
      <c r="B841" s="74"/>
      <c r="C841" s="74"/>
    </row>
    <row r="842" spans="2:3" ht="15.75" customHeight="1">
      <c r="B842" s="74"/>
      <c r="C842" s="74"/>
    </row>
    <row r="843" spans="2:3" ht="15.75" customHeight="1">
      <c r="B843" s="74"/>
      <c r="C843" s="74"/>
    </row>
    <row r="844" spans="2:3" ht="15.75" customHeight="1">
      <c r="B844" s="74"/>
      <c r="C844" s="74"/>
    </row>
    <row r="845" spans="2:3" ht="15.75" customHeight="1">
      <c r="B845" s="74"/>
      <c r="C845" s="74"/>
    </row>
    <row r="846" spans="2:3" ht="15.75" customHeight="1">
      <c r="B846" s="74"/>
      <c r="C846" s="74"/>
    </row>
    <row r="847" spans="2:3" ht="15.75" customHeight="1">
      <c r="B847" s="74"/>
      <c r="C847" s="74"/>
    </row>
    <row r="848" spans="2:3" ht="15.75" customHeight="1">
      <c r="B848" s="74"/>
      <c r="C848" s="74"/>
    </row>
    <row r="849" spans="2:3" ht="15.75" customHeight="1">
      <c r="B849" s="74"/>
      <c r="C849" s="74"/>
    </row>
    <row r="850" spans="2:3" ht="15.75" customHeight="1">
      <c r="B850" s="74"/>
      <c r="C850" s="74"/>
    </row>
    <row r="851" spans="2:3" ht="15.75" customHeight="1">
      <c r="B851" s="74"/>
      <c r="C851" s="74"/>
    </row>
    <row r="852" spans="2:3" ht="15.75" customHeight="1">
      <c r="B852" s="74"/>
      <c r="C852" s="74"/>
    </row>
    <row r="853" spans="2:3" ht="15.75" customHeight="1">
      <c r="B853" s="74"/>
      <c r="C853" s="74"/>
    </row>
    <row r="854" spans="2:3" ht="15.75" customHeight="1">
      <c r="B854" s="74"/>
      <c r="C854" s="74"/>
    </row>
    <row r="855" spans="2:3" ht="15.75" customHeight="1">
      <c r="B855" s="74"/>
      <c r="C855" s="74"/>
    </row>
    <row r="856" spans="2:3" ht="15.75" customHeight="1">
      <c r="B856" s="74"/>
      <c r="C856" s="74"/>
    </row>
    <row r="857" spans="2:3" ht="15.75" customHeight="1">
      <c r="B857" s="74"/>
      <c r="C857" s="74"/>
    </row>
    <row r="858" spans="2:3" ht="15.75" customHeight="1">
      <c r="B858" s="74"/>
      <c r="C858" s="74"/>
    </row>
    <row r="859" spans="2:3" ht="15.75" customHeight="1">
      <c r="B859" s="74"/>
      <c r="C859" s="74"/>
    </row>
    <row r="860" spans="2:3" ht="15.75" customHeight="1">
      <c r="B860" s="74"/>
      <c r="C860" s="74"/>
    </row>
    <row r="861" spans="2:3" ht="15.75" customHeight="1">
      <c r="B861" s="74"/>
      <c r="C861" s="74"/>
    </row>
    <row r="862" spans="2:3" ht="15.75" customHeight="1">
      <c r="B862" s="74"/>
      <c r="C862" s="74"/>
    </row>
    <row r="863" spans="2:3" ht="15.75" customHeight="1">
      <c r="B863" s="74"/>
      <c r="C863" s="74"/>
    </row>
    <row r="864" spans="2:3" ht="15.75" customHeight="1">
      <c r="B864" s="74"/>
      <c r="C864" s="74"/>
    </row>
    <row r="865" spans="2:3" ht="15.75" customHeight="1">
      <c r="B865" s="74"/>
      <c r="C865" s="74"/>
    </row>
    <row r="866" spans="2:3" ht="15.75" customHeight="1">
      <c r="B866" s="74"/>
      <c r="C866" s="74"/>
    </row>
    <row r="867" spans="2:3" ht="15.75" customHeight="1">
      <c r="B867" s="74"/>
      <c r="C867" s="74"/>
    </row>
    <row r="868" spans="2:3" ht="15.75" customHeight="1">
      <c r="B868" s="74"/>
      <c r="C868" s="74"/>
    </row>
    <row r="869" spans="2:3" ht="15.75" customHeight="1">
      <c r="B869" s="74"/>
      <c r="C869" s="74"/>
    </row>
    <row r="870" spans="2:3" ht="15.75" customHeight="1">
      <c r="B870" s="74"/>
      <c r="C870" s="74"/>
    </row>
    <row r="871" spans="2:3" ht="15.75" customHeight="1">
      <c r="B871" s="74"/>
      <c r="C871" s="74"/>
    </row>
    <row r="872" spans="2:3" ht="15.75" customHeight="1">
      <c r="B872" s="74"/>
      <c r="C872" s="74"/>
    </row>
    <row r="873" spans="2:3" ht="15.75" customHeight="1">
      <c r="B873" s="74"/>
      <c r="C873" s="74"/>
    </row>
    <row r="874" spans="2:3" ht="15.75" customHeight="1">
      <c r="B874" s="74"/>
      <c r="C874" s="74"/>
    </row>
    <row r="875" spans="2:3" ht="15.75" customHeight="1">
      <c r="B875" s="74"/>
      <c r="C875" s="74"/>
    </row>
    <row r="876" spans="2:3" ht="15.75" customHeight="1">
      <c r="B876" s="74"/>
      <c r="C876" s="74"/>
    </row>
    <row r="877" spans="2:3" ht="15.75" customHeight="1">
      <c r="B877" s="74"/>
      <c r="C877" s="74"/>
    </row>
    <row r="878" spans="2:3" ht="15.75" customHeight="1">
      <c r="B878" s="74"/>
      <c r="C878" s="74"/>
    </row>
    <row r="879" spans="2:3" ht="15.75" customHeight="1">
      <c r="B879" s="74"/>
      <c r="C879" s="74"/>
    </row>
    <row r="880" spans="2:3" ht="15.75" customHeight="1">
      <c r="B880" s="74"/>
      <c r="C880" s="74"/>
    </row>
    <row r="881" spans="2:3" ht="15.75" customHeight="1">
      <c r="B881" s="74"/>
      <c r="C881" s="74"/>
    </row>
    <row r="882" spans="2:3" ht="15.75" customHeight="1">
      <c r="B882" s="74"/>
      <c r="C882" s="74"/>
    </row>
    <row r="883" spans="2:3" ht="15.75" customHeight="1">
      <c r="B883" s="74"/>
      <c r="C883" s="74"/>
    </row>
    <row r="884" spans="2:3" ht="15.75" customHeight="1">
      <c r="B884" s="74"/>
      <c r="C884" s="74"/>
    </row>
    <row r="885" spans="2:3" ht="15.75" customHeight="1">
      <c r="B885" s="74"/>
      <c r="C885" s="74"/>
    </row>
    <row r="886" spans="2:3" ht="15.75" customHeight="1">
      <c r="B886" s="74"/>
      <c r="C886" s="74"/>
    </row>
    <row r="887" spans="2:3" ht="15.75" customHeight="1">
      <c r="B887" s="74"/>
      <c r="C887" s="74"/>
    </row>
    <row r="888" spans="2:3" ht="15.75" customHeight="1">
      <c r="B888" s="74"/>
      <c r="C888" s="74"/>
    </row>
    <row r="889" spans="2:3" ht="15.75" customHeight="1">
      <c r="B889" s="74"/>
      <c r="C889" s="74"/>
    </row>
    <row r="890" spans="2:3" ht="15.75" customHeight="1">
      <c r="B890" s="74"/>
      <c r="C890" s="74"/>
    </row>
    <row r="891" spans="2:3" ht="15.75" customHeight="1">
      <c r="B891" s="74"/>
      <c r="C891" s="74"/>
    </row>
    <row r="892" spans="2:3" ht="15.75" customHeight="1">
      <c r="B892" s="74"/>
      <c r="C892" s="74"/>
    </row>
    <row r="893" spans="2:3" ht="15.75" customHeight="1">
      <c r="B893" s="74"/>
      <c r="C893" s="74"/>
    </row>
    <row r="894" spans="2:3" ht="15.75" customHeight="1">
      <c r="B894" s="74"/>
      <c r="C894" s="74"/>
    </row>
    <row r="895" spans="2:3" ht="15.75" customHeight="1">
      <c r="B895" s="74"/>
      <c r="C895" s="74"/>
    </row>
    <row r="896" spans="2:3" ht="15.75" customHeight="1">
      <c r="B896" s="74"/>
      <c r="C896" s="74"/>
    </row>
    <row r="897" spans="2:3" ht="15.75" customHeight="1">
      <c r="B897" s="74"/>
      <c r="C897" s="74"/>
    </row>
    <row r="898" spans="2:3" ht="15.75" customHeight="1">
      <c r="B898" s="74"/>
      <c r="C898" s="74"/>
    </row>
    <row r="899" spans="2:3" ht="15.75" customHeight="1">
      <c r="B899" s="74"/>
      <c r="C899" s="74"/>
    </row>
    <row r="900" spans="2:3" ht="15.75" customHeight="1">
      <c r="B900" s="74"/>
      <c r="C900" s="74"/>
    </row>
    <row r="901" spans="2:3" ht="15.75" customHeight="1">
      <c r="B901" s="74"/>
      <c r="C901" s="74"/>
    </row>
    <row r="902" spans="2:3" ht="15.75" customHeight="1">
      <c r="B902" s="74"/>
      <c r="C902" s="74"/>
    </row>
    <row r="903" spans="2:3" ht="15.75" customHeight="1">
      <c r="B903" s="74"/>
      <c r="C903" s="74"/>
    </row>
    <row r="904" spans="2:3" ht="15.75" customHeight="1">
      <c r="B904" s="74"/>
      <c r="C904" s="74"/>
    </row>
    <row r="905" spans="2:3" ht="15.75" customHeight="1">
      <c r="B905" s="74"/>
      <c r="C905" s="74"/>
    </row>
    <row r="906" spans="2:3" ht="15.75" customHeight="1">
      <c r="B906" s="74"/>
      <c r="C906" s="74"/>
    </row>
    <row r="907" spans="2:3" ht="15.75" customHeight="1">
      <c r="B907" s="74"/>
      <c r="C907" s="74"/>
    </row>
    <row r="908" spans="2:3" ht="15.75" customHeight="1">
      <c r="B908" s="74"/>
      <c r="C908" s="74"/>
    </row>
    <row r="909" spans="2:3" ht="15.75" customHeight="1">
      <c r="B909" s="74"/>
      <c r="C909" s="74"/>
    </row>
    <row r="910" spans="2:3" ht="15.75" customHeight="1">
      <c r="B910" s="74"/>
      <c r="C910" s="74"/>
    </row>
    <row r="911" spans="2:3" ht="15.75" customHeight="1">
      <c r="B911" s="74"/>
      <c r="C911" s="74"/>
    </row>
    <row r="912" spans="2:3" ht="15.75" customHeight="1">
      <c r="B912" s="74"/>
      <c r="C912" s="74"/>
    </row>
    <row r="913" spans="2:3" ht="15.75" customHeight="1">
      <c r="B913" s="74"/>
      <c r="C913" s="74"/>
    </row>
    <row r="914" spans="2:3" ht="15.75" customHeight="1">
      <c r="B914" s="74"/>
      <c r="C914" s="74"/>
    </row>
    <row r="915" spans="2:3" ht="15.75" customHeight="1">
      <c r="B915" s="74"/>
      <c r="C915" s="74"/>
    </row>
    <row r="916" spans="2:3" ht="15.75" customHeight="1">
      <c r="B916" s="74"/>
      <c r="C916" s="74"/>
    </row>
    <row r="917" spans="2:3" ht="15.75" customHeight="1">
      <c r="B917" s="74"/>
      <c r="C917" s="74"/>
    </row>
    <row r="918" spans="2:3" ht="15.75" customHeight="1">
      <c r="B918" s="74"/>
      <c r="C918" s="74"/>
    </row>
    <row r="919" spans="2:3" ht="15.75" customHeight="1">
      <c r="B919" s="74"/>
      <c r="C919" s="74"/>
    </row>
    <row r="920" spans="2:3" ht="15.75" customHeight="1">
      <c r="B920" s="74"/>
      <c r="C920" s="74"/>
    </row>
    <row r="921" spans="2:3" ht="15.75" customHeight="1">
      <c r="B921" s="74"/>
      <c r="C921" s="74"/>
    </row>
    <row r="922" spans="2:3" ht="15.75" customHeight="1">
      <c r="B922" s="74"/>
      <c r="C922" s="74"/>
    </row>
    <row r="923" spans="2:3" ht="15.75" customHeight="1">
      <c r="B923" s="74"/>
      <c r="C923" s="74"/>
    </row>
    <row r="924" spans="2:3" ht="15.75" customHeight="1">
      <c r="B924" s="74"/>
      <c r="C924" s="74"/>
    </row>
    <row r="925" spans="2:3" ht="15.75" customHeight="1">
      <c r="B925" s="74"/>
      <c r="C925" s="74"/>
    </row>
    <row r="926" spans="2:3" ht="15.75" customHeight="1">
      <c r="B926" s="74"/>
      <c r="C926" s="74"/>
    </row>
    <row r="927" spans="2:3" ht="15.75" customHeight="1">
      <c r="B927" s="74"/>
      <c r="C927" s="74"/>
    </row>
    <row r="928" spans="2:3" ht="15.75" customHeight="1">
      <c r="B928" s="74"/>
      <c r="C928" s="74"/>
    </row>
    <row r="929" spans="2:3" ht="15.75" customHeight="1">
      <c r="B929" s="74"/>
      <c r="C929" s="74"/>
    </row>
    <row r="930" spans="2:3" ht="15.75" customHeight="1">
      <c r="B930" s="74"/>
      <c r="C930" s="74"/>
    </row>
    <row r="931" spans="2:3" ht="15.75" customHeight="1">
      <c r="B931" s="74"/>
      <c r="C931" s="74"/>
    </row>
    <row r="932" spans="2:3" ht="15.75" customHeight="1">
      <c r="B932" s="74"/>
      <c r="C932" s="74"/>
    </row>
    <row r="933" spans="2:3" ht="15.75" customHeight="1">
      <c r="B933" s="74"/>
      <c r="C933" s="74"/>
    </row>
    <row r="934" spans="2:3" ht="15.75" customHeight="1">
      <c r="B934" s="74"/>
      <c r="C934" s="74"/>
    </row>
    <row r="935" spans="2:3" ht="15.75" customHeight="1">
      <c r="B935" s="74"/>
      <c r="C935" s="74"/>
    </row>
    <row r="936" spans="2:3" ht="15.75" customHeight="1">
      <c r="B936" s="74"/>
      <c r="C936" s="74"/>
    </row>
    <row r="937" spans="2:3" ht="15.75" customHeight="1">
      <c r="B937" s="74"/>
      <c r="C937" s="74"/>
    </row>
    <row r="938" spans="2:3" ht="15.75" customHeight="1">
      <c r="B938" s="74"/>
      <c r="C938" s="74"/>
    </row>
    <row r="939" spans="2:3" ht="15.75" customHeight="1">
      <c r="B939" s="74"/>
      <c r="C939" s="74"/>
    </row>
    <row r="940" spans="2:3" ht="15.75" customHeight="1">
      <c r="B940" s="74"/>
      <c r="C940" s="74"/>
    </row>
    <row r="941" spans="2:3" ht="15.75" customHeight="1">
      <c r="B941" s="74"/>
      <c r="C941" s="74"/>
    </row>
    <row r="942" spans="2:3" ht="15.75" customHeight="1">
      <c r="B942" s="74"/>
      <c r="C942" s="74"/>
    </row>
    <row r="943" spans="2:3" ht="15.75" customHeight="1">
      <c r="B943" s="74"/>
      <c r="C943" s="74"/>
    </row>
    <row r="944" spans="2:3" ht="15.75" customHeight="1">
      <c r="B944" s="74"/>
      <c r="C944" s="74"/>
    </row>
    <row r="945" spans="2:3" ht="15.75" customHeight="1">
      <c r="B945" s="74"/>
      <c r="C945" s="74"/>
    </row>
    <row r="946" spans="2:3" ht="15.75" customHeight="1">
      <c r="B946" s="74"/>
      <c r="C946" s="74"/>
    </row>
    <row r="947" spans="2:3" ht="15.75" customHeight="1">
      <c r="B947" s="74"/>
      <c r="C947" s="74"/>
    </row>
    <row r="948" spans="2:3" ht="15.75" customHeight="1">
      <c r="B948" s="74"/>
      <c r="C948" s="74"/>
    </row>
    <row r="949" spans="2:3" ht="15.75" customHeight="1">
      <c r="B949" s="74"/>
      <c r="C949" s="74"/>
    </row>
    <row r="950" spans="2:3" ht="15.75" customHeight="1">
      <c r="B950" s="74"/>
      <c r="C950" s="74"/>
    </row>
    <row r="951" spans="2:3" ht="15.75" customHeight="1">
      <c r="B951" s="74"/>
      <c r="C951" s="74"/>
    </row>
    <row r="952" spans="2:3" ht="15.75" customHeight="1">
      <c r="B952" s="74"/>
      <c r="C952" s="74"/>
    </row>
    <row r="953" spans="2:3" ht="15.75" customHeight="1">
      <c r="B953" s="74"/>
      <c r="C953" s="74"/>
    </row>
    <row r="954" spans="2:3" ht="15.75" customHeight="1">
      <c r="B954" s="74"/>
      <c r="C954" s="74"/>
    </row>
    <row r="955" spans="2:3" ht="15.75" customHeight="1">
      <c r="B955" s="74"/>
      <c r="C955" s="74"/>
    </row>
    <row r="956" spans="2:3" ht="15.75" customHeight="1">
      <c r="B956" s="74"/>
      <c r="C956" s="74"/>
    </row>
    <row r="957" spans="2:3" ht="15.75" customHeight="1">
      <c r="B957" s="74"/>
      <c r="C957" s="74"/>
    </row>
    <row r="958" spans="2:3" ht="15.75" customHeight="1">
      <c r="B958" s="74"/>
      <c r="C958" s="74"/>
    </row>
    <row r="959" spans="2:3" ht="15.75" customHeight="1">
      <c r="B959" s="74"/>
      <c r="C959" s="74"/>
    </row>
    <row r="960" spans="2:3" ht="15.75" customHeight="1">
      <c r="B960" s="74"/>
      <c r="C960" s="74"/>
    </row>
    <row r="961" spans="2:3" ht="15.75" customHeight="1">
      <c r="B961" s="74"/>
      <c r="C961" s="74"/>
    </row>
    <row r="962" spans="2:3" ht="15.75" customHeight="1">
      <c r="B962" s="74"/>
      <c r="C962" s="74"/>
    </row>
    <row r="963" spans="2:3" ht="15.75" customHeight="1">
      <c r="B963" s="74"/>
      <c r="C963" s="74"/>
    </row>
    <row r="964" spans="2:3" ht="15.75" customHeight="1">
      <c r="B964" s="74"/>
      <c r="C964" s="74"/>
    </row>
    <row r="965" spans="2:3" ht="15.75" customHeight="1">
      <c r="B965" s="74"/>
      <c r="C965" s="74"/>
    </row>
    <row r="966" spans="2:3" ht="15.75" customHeight="1">
      <c r="B966" s="74"/>
      <c r="C966" s="74"/>
    </row>
    <row r="967" spans="2:3" ht="15.75" customHeight="1">
      <c r="B967" s="74"/>
      <c r="C967" s="74"/>
    </row>
    <row r="968" spans="2:3" ht="15.75" customHeight="1">
      <c r="B968" s="74"/>
      <c r="C968" s="74"/>
    </row>
    <row r="969" spans="2:3" ht="15.75" customHeight="1">
      <c r="B969" s="74"/>
      <c r="C969" s="74"/>
    </row>
    <row r="970" spans="2:3" ht="15.75" customHeight="1">
      <c r="B970" s="74"/>
      <c r="C970" s="74"/>
    </row>
    <row r="971" spans="2:3" ht="15.75" customHeight="1">
      <c r="B971" s="74"/>
      <c r="C971" s="74"/>
    </row>
    <row r="972" spans="2:3" ht="15.75" customHeight="1">
      <c r="B972" s="74"/>
      <c r="C972" s="74"/>
    </row>
    <row r="973" spans="2:3" ht="15.75" customHeight="1">
      <c r="B973" s="74"/>
      <c r="C973" s="74"/>
    </row>
    <row r="974" spans="2:3" ht="15.75" customHeight="1">
      <c r="B974" s="74"/>
      <c r="C974" s="74"/>
    </row>
    <row r="975" spans="2:3" ht="15.75" customHeight="1">
      <c r="B975" s="74"/>
      <c r="C975" s="74"/>
    </row>
    <row r="976" spans="2:3" ht="15.75" customHeight="1">
      <c r="B976" s="74"/>
      <c r="C976" s="74"/>
    </row>
    <row r="977" spans="2:3" ht="15.75" customHeight="1">
      <c r="B977" s="74"/>
      <c r="C977" s="74"/>
    </row>
    <row r="978" spans="2:3" ht="15.75" customHeight="1">
      <c r="B978" s="74"/>
      <c r="C978" s="74"/>
    </row>
    <row r="979" spans="2:3" ht="15.75" customHeight="1">
      <c r="B979" s="74"/>
      <c r="C979" s="74"/>
    </row>
    <row r="980" spans="2:3" ht="15.75" customHeight="1">
      <c r="B980" s="74"/>
      <c r="C980" s="74"/>
    </row>
    <row r="981" spans="2:3" ht="15.75" customHeight="1">
      <c r="B981" s="74"/>
      <c r="C981" s="74"/>
    </row>
    <row r="982" spans="2:3" ht="15.75" customHeight="1">
      <c r="B982" s="74"/>
      <c r="C982" s="74"/>
    </row>
    <row r="983" spans="2:3" ht="15.75" customHeight="1">
      <c r="B983" s="74"/>
      <c r="C983" s="74"/>
    </row>
    <row r="984" spans="2:3" ht="15.75" customHeight="1">
      <c r="B984" s="74"/>
      <c r="C984" s="74"/>
    </row>
    <row r="985" spans="2:3" ht="15.75" customHeight="1">
      <c r="B985" s="74"/>
      <c r="C985" s="74"/>
    </row>
    <row r="986" spans="2:3" ht="15.75" customHeight="1">
      <c r="B986" s="74"/>
      <c r="C986" s="74"/>
    </row>
    <row r="987" spans="2:3" ht="15.75" customHeight="1">
      <c r="B987" s="74"/>
      <c r="C987" s="74"/>
    </row>
    <row r="988" spans="2:3" ht="15.75" customHeight="1">
      <c r="B988" s="74"/>
      <c r="C988" s="74"/>
    </row>
    <row r="989" spans="2:3" ht="15.75" customHeight="1">
      <c r="B989" s="74"/>
      <c r="C989" s="74"/>
    </row>
    <row r="990" spans="2:3" ht="15.75" customHeight="1">
      <c r="B990" s="74"/>
      <c r="C990" s="74"/>
    </row>
    <row r="991" spans="2:3" ht="15.75" customHeight="1">
      <c r="B991" s="74"/>
      <c r="C991" s="74"/>
    </row>
    <row r="992" spans="2:3" ht="15.75" customHeight="1">
      <c r="B992" s="74"/>
      <c r="C992" s="74"/>
    </row>
    <row r="993" spans="2:3" ht="15.75" customHeight="1">
      <c r="B993" s="74"/>
      <c r="C993" s="74"/>
    </row>
    <row r="994" spans="2:3" ht="15.75" customHeight="1">
      <c r="B994" s="74"/>
      <c r="C994" s="74"/>
    </row>
    <row r="995" spans="2:3" ht="15.75" customHeight="1">
      <c r="B995" s="74"/>
      <c r="C995" s="74"/>
    </row>
    <row r="996" spans="2:3" ht="15.75" customHeight="1">
      <c r="B996" s="74"/>
      <c r="C996" s="74"/>
    </row>
    <row r="997" spans="2:3" ht="15.75" customHeight="1">
      <c r="B997" s="74"/>
      <c r="C997" s="74"/>
    </row>
    <row r="998" spans="2:3" ht="15.75" customHeight="1">
      <c r="B998" s="74"/>
      <c r="C998" s="74"/>
    </row>
    <row r="999" spans="2:3" ht="15.75" customHeight="1">
      <c r="B999" s="74"/>
      <c r="C999" s="74"/>
    </row>
    <row r="1000" spans="2:3" ht="15.75" customHeight="1">
      <c r="B1000" s="74"/>
      <c r="C1000" s="74"/>
    </row>
  </sheetData>
  <mergeCells count="1090">
    <mergeCell ref="AD149:AD150"/>
    <mergeCell ref="AE149:AE150"/>
    <mergeCell ref="AF149:AF150"/>
    <mergeCell ref="AG149:AG150"/>
    <mergeCell ref="AH149:AH150"/>
    <mergeCell ref="AI149:AI150"/>
    <mergeCell ref="AJ149:AJ150"/>
    <mergeCell ref="V149:V150"/>
    <mergeCell ref="W149:W150"/>
    <mergeCell ref="Y149:Y150"/>
    <mergeCell ref="Z149:Z150"/>
    <mergeCell ref="AA149:AA150"/>
    <mergeCell ref="AB149:AB150"/>
    <mergeCell ref="AC149:AC150"/>
    <mergeCell ref="AD151:AD152"/>
    <mergeCell ref="AE151:AE152"/>
    <mergeCell ref="AF151:AF152"/>
    <mergeCell ref="AG151:AG152"/>
    <mergeCell ref="AH151:AH152"/>
    <mergeCell ref="AI151:AI152"/>
    <mergeCell ref="AJ151:AJ152"/>
    <mergeCell ref="V151:V152"/>
    <mergeCell ref="W151:W152"/>
    <mergeCell ref="Y151:Y152"/>
    <mergeCell ref="Z151:Z152"/>
    <mergeCell ref="AA151:AA152"/>
    <mergeCell ref="AB151:AB152"/>
    <mergeCell ref="AC151:AC152"/>
    <mergeCell ref="AD125:AD126"/>
    <mergeCell ref="AE125:AE126"/>
    <mergeCell ref="AF125:AF126"/>
    <mergeCell ref="AG125:AG126"/>
    <mergeCell ref="AH125:AH126"/>
    <mergeCell ref="AI125:AI126"/>
    <mergeCell ref="AJ125:AJ126"/>
    <mergeCell ref="V125:V126"/>
    <mergeCell ref="W125:W126"/>
    <mergeCell ref="Y125:Y126"/>
    <mergeCell ref="Z125:Z126"/>
    <mergeCell ref="AA125:AA126"/>
    <mergeCell ref="AB125:AB126"/>
    <mergeCell ref="AC125:AC126"/>
    <mergeCell ref="AD146:AD147"/>
    <mergeCell ref="AE146:AE147"/>
    <mergeCell ref="AF146:AF147"/>
    <mergeCell ref="AG146:AG147"/>
    <mergeCell ref="AH146:AH147"/>
    <mergeCell ref="AI146:AI147"/>
    <mergeCell ref="AJ146:AJ147"/>
    <mergeCell ref="V146:V147"/>
    <mergeCell ref="W146:W147"/>
    <mergeCell ref="Y146:Y147"/>
    <mergeCell ref="Z146:Z147"/>
    <mergeCell ref="AA146:AA147"/>
    <mergeCell ref="AB146:AB147"/>
    <mergeCell ref="AC146:AC147"/>
    <mergeCell ref="AD121:AD122"/>
    <mergeCell ref="AE121:AE122"/>
    <mergeCell ref="AF121:AF122"/>
    <mergeCell ref="AG121:AG122"/>
    <mergeCell ref="AH121:AH122"/>
    <mergeCell ref="AI121:AI122"/>
    <mergeCell ref="AJ121:AJ122"/>
    <mergeCell ref="V121:V122"/>
    <mergeCell ref="W121:W122"/>
    <mergeCell ref="Y121:Y122"/>
    <mergeCell ref="Z121:Z122"/>
    <mergeCell ref="AA121:AA122"/>
    <mergeCell ref="AB121:AB122"/>
    <mergeCell ref="AC121:AC122"/>
    <mergeCell ref="AD123:AD124"/>
    <mergeCell ref="AE123:AE124"/>
    <mergeCell ref="AF123:AF124"/>
    <mergeCell ref="AG123:AG124"/>
    <mergeCell ref="AH123:AH124"/>
    <mergeCell ref="AI123:AI124"/>
    <mergeCell ref="AJ123:AJ124"/>
    <mergeCell ref="V123:V124"/>
    <mergeCell ref="W123:W124"/>
    <mergeCell ref="Y123:Y124"/>
    <mergeCell ref="Z123:Z124"/>
    <mergeCell ref="AA123:AA124"/>
    <mergeCell ref="AB123:AB124"/>
    <mergeCell ref="AC123:AC124"/>
    <mergeCell ref="AD115:AD116"/>
    <mergeCell ref="AE115:AE116"/>
    <mergeCell ref="AF115:AF116"/>
    <mergeCell ref="AG115:AG116"/>
    <mergeCell ref="AH115:AH116"/>
    <mergeCell ref="AI115:AI116"/>
    <mergeCell ref="AJ115:AJ116"/>
    <mergeCell ref="V115:V116"/>
    <mergeCell ref="W115:W116"/>
    <mergeCell ref="Y115:Y116"/>
    <mergeCell ref="Z115:Z116"/>
    <mergeCell ref="AA115:AA116"/>
    <mergeCell ref="AB115:AB116"/>
    <mergeCell ref="AC115:AC116"/>
    <mergeCell ref="AD118:AD119"/>
    <mergeCell ref="AE118:AE119"/>
    <mergeCell ref="AF118:AF119"/>
    <mergeCell ref="AG118:AG119"/>
    <mergeCell ref="AH118:AH119"/>
    <mergeCell ref="AI118:AI119"/>
    <mergeCell ref="AJ118:AJ119"/>
    <mergeCell ref="V118:V119"/>
    <mergeCell ref="W118:W119"/>
    <mergeCell ref="Y118:Y119"/>
    <mergeCell ref="Z118:Z119"/>
    <mergeCell ref="AA118:AA119"/>
    <mergeCell ref="AB118:AB119"/>
    <mergeCell ref="AC118:AC119"/>
    <mergeCell ref="AD109:AD110"/>
    <mergeCell ref="AE109:AE110"/>
    <mergeCell ref="AF109:AF110"/>
    <mergeCell ref="AG109:AG110"/>
    <mergeCell ref="AH109:AH110"/>
    <mergeCell ref="AI109:AI110"/>
    <mergeCell ref="AJ109:AJ110"/>
    <mergeCell ref="V109:V110"/>
    <mergeCell ref="W109:W110"/>
    <mergeCell ref="Y109:Y110"/>
    <mergeCell ref="Z109:Z110"/>
    <mergeCell ref="AA109:AA110"/>
    <mergeCell ref="AB109:AB110"/>
    <mergeCell ref="AC109:AC110"/>
    <mergeCell ref="AD112:AD113"/>
    <mergeCell ref="AE112:AE113"/>
    <mergeCell ref="AF112:AF113"/>
    <mergeCell ref="AG112:AG113"/>
    <mergeCell ref="AH112:AH113"/>
    <mergeCell ref="AI112:AI113"/>
    <mergeCell ref="AJ112:AJ113"/>
    <mergeCell ref="V112:V113"/>
    <mergeCell ref="W112:W113"/>
    <mergeCell ref="Y112:Y113"/>
    <mergeCell ref="Z112:Z113"/>
    <mergeCell ref="AA112:AA113"/>
    <mergeCell ref="AB112:AB113"/>
    <mergeCell ref="AC112:AC113"/>
    <mergeCell ref="AD103:AD104"/>
    <mergeCell ref="AE103:AE104"/>
    <mergeCell ref="AF103:AF104"/>
    <mergeCell ref="AG103:AG104"/>
    <mergeCell ref="AH103:AH104"/>
    <mergeCell ref="AI103:AI104"/>
    <mergeCell ref="AJ103:AJ104"/>
    <mergeCell ref="V103:V104"/>
    <mergeCell ref="W103:W104"/>
    <mergeCell ref="Y103:Y104"/>
    <mergeCell ref="Z103:Z104"/>
    <mergeCell ref="AA103:AA104"/>
    <mergeCell ref="AB103:AB104"/>
    <mergeCell ref="AC103:AC104"/>
    <mergeCell ref="AD106:AD107"/>
    <mergeCell ref="AE106:AE107"/>
    <mergeCell ref="AF106:AF107"/>
    <mergeCell ref="AG106:AG107"/>
    <mergeCell ref="AH106:AH107"/>
    <mergeCell ref="AI106:AI107"/>
    <mergeCell ref="AJ106:AJ107"/>
    <mergeCell ref="V106:V107"/>
    <mergeCell ref="W106:W107"/>
    <mergeCell ref="Y106:Y107"/>
    <mergeCell ref="Z106:Z107"/>
    <mergeCell ref="AA106:AA107"/>
    <mergeCell ref="AB106:AB107"/>
    <mergeCell ref="AC106:AC107"/>
    <mergeCell ref="AD99:AD100"/>
    <mergeCell ref="AE99:AE100"/>
    <mergeCell ref="AF99:AF100"/>
    <mergeCell ref="AG99:AG100"/>
    <mergeCell ref="AH99:AH100"/>
    <mergeCell ref="AI99:AI100"/>
    <mergeCell ref="AJ99:AJ100"/>
    <mergeCell ref="V99:V100"/>
    <mergeCell ref="W99:W100"/>
    <mergeCell ref="Y99:Y100"/>
    <mergeCell ref="Z99:Z100"/>
    <mergeCell ref="AA99:AA100"/>
    <mergeCell ref="AB99:AB100"/>
    <mergeCell ref="AC99:AC100"/>
    <mergeCell ref="AD101:AD102"/>
    <mergeCell ref="AE101:AE102"/>
    <mergeCell ref="AF101:AF102"/>
    <mergeCell ref="AG101:AG102"/>
    <mergeCell ref="AH101:AH102"/>
    <mergeCell ref="AI101:AI102"/>
    <mergeCell ref="AJ101:AJ102"/>
    <mergeCell ref="V101:V102"/>
    <mergeCell ref="W101:W102"/>
    <mergeCell ref="Y101:Y102"/>
    <mergeCell ref="Z101:Z102"/>
    <mergeCell ref="AA101:AA102"/>
    <mergeCell ref="AB101:AB102"/>
    <mergeCell ref="AC101:AC102"/>
    <mergeCell ref="AB92:AB93"/>
    <mergeCell ref="AC92:AC93"/>
    <mergeCell ref="AD95:AD96"/>
    <mergeCell ref="AE95:AE96"/>
    <mergeCell ref="AF95:AF96"/>
    <mergeCell ref="AG95:AG96"/>
    <mergeCell ref="AH95:AH96"/>
    <mergeCell ref="AI95:AI96"/>
    <mergeCell ref="AJ95:AJ96"/>
    <mergeCell ref="V95:V96"/>
    <mergeCell ref="W95:W96"/>
    <mergeCell ref="Y95:Y96"/>
    <mergeCell ref="Z95:Z96"/>
    <mergeCell ref="AA95:AA96"/>
    <mergeCell ref="AB95:AB96"/>
    <mergeCell ref="AC95:AC96"/>
    <mergeCell ref="AD97:AD98"/>
    <mergeCell ref="AE97:AE98"/>
    <mergeCell ref="AF97:AF98"/>
    <mergeCell ref="AG97:AG98"/>
    <mergeCell ref="AH97:AH98"/>
    <mergeCell ref="AI97:AI98"/>
    <mergeCell ref="AJ97:AJ98"/>
    <mergeCell ref="V97:V98"/>
    <mergeCell ref="W97:W98"/>
    <mergeCell ref="Y97:Y98"/>
    <mergeCell ref="Z97:Z98"/>
    <mergeCell ref="AA97:AA98"/>
    <mergeCell ref="AB97:AB98"/>
    <mergeCell ref="AC97:AC98"/>
    <mergeCell ref="AD89:AD90"/>
    <mergeCell ref="AE89:AE90"/>
    <mergeCell ref="AF89:AF90"/>
    <mergeCell ref="AG89:AG90"/>
    <mergeCell ref="AH89:AH90"/>
    <mergeCell ref="AI89:AI90"/>
    <mergeCell ref="AJ89:AJ90"/>
    <mergeCell ref="B94:W94"/>
    <mergeCell ref="B108:W108"/>
    <mergeCell ref="B114:W114"/>
    <mergeCell ref="B120:W120"/>
    <mergeCell ref="B134:W134"/>
    <mergeCell ref="B148:W148"/>
    <mergeCell ref="V89:V90"/>
    <mergeCell ref="W89:W90"/>
    <mergeCell ref="Y89:Y90"/>
    <mergeCell ref="Z89:Z90"/>
    <mergeCell ref="AA89:AA90"/>
    <mergeCell ref="AB89:AB90"/>
    <mergeCell ref="AC89:AC90"/>
    <mergeCell ref="AD92:AD93"/>
    <mergeCell ref="AE92:AE93"/>
    <mergeCell ref="AF92:AF93"/>
    <mergeCell ref="AG92:AG93"/>
    <mergeCell ref="AH92:AH93"/>
    <mergeCell ref="AI92:AI93"/>
    <mergeCell ref="AJ92:AJ93"/>
    <mergeCell ref="V92:V93"/>
    <mergeCell ref="W92:W93"/>
    <mergeCell ref="Y92:Y93"/>
    <mergeCell ref="Z92:Z93"/>
    <mergeCell ref="AA92:AA93"/>
    <mergeCell ref="AD85:AD86"/>
    <mergeCell ref="AE85:AE86"/>
    <mergeCell ref="AF85:AF86"/>
    <mergeCell ref="AG85:AG86"/>
    <mergeCell ref="AH85:AH86"/>
    <mergeCell ref="AI85:AI86"/>
    <mergeCell ref="AJ85:AJ86"/>
    <mergeCell ref="V85:V86"/>
    <mergeCell ref="W85:W86"/>
    <mergeCell ref="Y85:Y86"/>
    <mergeCell ref="Z85:Z86"/>
    <mergeCell ref="AA85:AA86"/>
    <mergeCell ref="AB85:AB86"/>
    <mergeCell ref="AC85:AC86"/>
    <mergeCell ref="AD87:AD88"/>
    <mergeCell ref="AE87:AE88"/>
    <mergeCell ref="AF87:AF88"/>
    <mergeCell ref="AG87:AG88"/>
    <mergeCell ref="AH87:AH88"/>
    <mergeCell ref="AI87:AI88"/>
    <mergeCell ref="AJ87:AJ88"/>
    <mergeCell ref="V87:V88"/>
    <mergeCell ref="W87:W88"/>
    <mergeCell ref="Y87:Y88"/>
    <mergeCell ref="Z87:Z88"/>
    <mergeCell ref="AA87:AA88"/>
    <mergeCell ref="AB87:AB88"/>
    <mergeCell ref="AC87:AC88"/>
    <mergeCell ref="AD81:AD82"/>
    <mergeCell ref="AE81:AE82"/>
    <mergeCell ref="AF81:AF82"/>
    <mergeCell ref="AG81:AG82"/>
    <mergeCell ref="AH81:AH82"/>
    <mergeCell ref="AI81:AI82"/>
    <mergeCell ref="AJ81:AJ82"/>
    <mergeCell ref="V81:V82"/>
    <mergeCell ref="W81:W82"/>
    <mergeCell ref="Y81:Y82"/>
    <mergeCell ref="Z81:Z82"/>
    <mergeCell ref="AA81:AA82"/>
    <mergeCell ref="AB81:AB82"/>
    <mergeCell ref="AC81:AC82"/>
    <mergeCell ref="AD83:AD84"/>
    <mergeCell ref="AE83:AE84"/>
    <mergeCell ref="AF83:AF84"/>
    <mergeCell ref="AG83:AG84"/>
    <mergeCell ref="AH83:AH84"/>
    <mergeCell ref="AI83:AI84"/>
    <mergeCell ref="AJ83:AJ84"/>
    <mergeCell ref="V83:V84"/>
    <mergeCell ref="W83:W84"/>
    <mergeCell ref="Y83:Y84"/>
    <mergeCell ref="Z83:Z84"/>
    <mergeCell ref="AA83:AA84"/>
    <mergeCell ref="AB83:AB84"/>
    <mergeCell ref="AC83:AC84"/>
    <mergeCell ref="AD67:AD68"/>
    <mergeCell ref="AE67:AE68"/>
    <mergeCell ref="AF67:AF68"/>
    <mergeCell ref="AG67:AG68"/>
    <mergeCell ref="AH67:AH68"/>
    <mergeCell ref="AI67:AI68"/>
    <mergeCell ref="AJ67:AJ68"/>
    <mergeCell ref="V67:V68"/>
    <mergeCell ref="W67:W68"/>
    <mergeCell ref="Y67:Y68"/>
    <mergeCell ref="Z67:Z68"/>
    <mergeCell ref="AA67:AA68"/>
    <mergeCell ref="AB67:AB68"/>
    <mergeCell ref="AC67:AC68"/>
    <mergeCell ref="AD79:AD80"/>
    <mergeCell ref="AE79:AE80"/>
    <mergeCell ref="AF79:AF80"/>
    <mergeCell ref="AG79:AG80"/>
    <mergeCell ref="AH79:AH80"/>
    <mergeCell ref="AI79:AI80"/>
    <mergeCell ref="AJ79:AJ80"/>
    <mergeCell ref="V79:V80"/>
    <mergeCell ref="W79:W80"/>
    <mergeCell ref="Y79:Y80"/>
    <mergeCell ref="Z79:Z80"/>
    <mergeCell ref="AA79:AA80"/>
    <mergeCell ref="AB79:AB80"/>
    <mergeCell ref="AC79:AC80"/>
    <mergeCell ref="AD63:AD64"/>
    <mergeCell ref="AE63:AE64"/>
    <mergeCell ref="AF63:AF64"/>
    <mergeCell ref="AG63:AG64"/>
    <mergeCell ref="AH63:AH64"/>
    <mergeCell ref="AI63:AI64"/>
    <mergeCell ref="AJ63:AJ64"/>
    <mergeCell ref="V63:V64"/>
    <mergeCell ref="W63:W64"/>
    <mergeCell ref="Y63:Y64"/>
    <mergeCell ref="Z63:Z64"/>
    <mergeCell ref="AA63:AA64"/>
    <mergeCell ref="AB63:AB64"/>
    <mergeCell ref="AC63:AC64"/>
    <mergeCell ref="AD65:AD66"/>
    <mergeCell ref="AE65:AE66"/>
    <mergeCell ref="AF65:AF66"/>
    <mergeCell ref="AG65:AG66"/>
    <mergeCell ref="AH65:AH66"/>
    <mergeCell ref="AI65:AI66"/>
    <mergeCell ref="AJ65:AJ66"/>
    <mergeCell ref="V65:V66"/>
    <mergeCell ref="W65:W66"/>
    <mergeCell ref="Y65:Y66"/>
    <mergeCell ref="Z65:Z66"/>
    <mergeCell ref="AA65:AA66"/>
    <mergeCell ref="AB65:AB66"/>
    <mergeCell ref="AC65:AC66"/>
    <mergeCell ref="AD59:AD60"/>
    <mergeCell ref="AE59:AE60"/>
    <mergeCell ref="AF59:AF60"/>
    <mergeCell ref="AG59:AG60"/>
    <mergeCell ref="AH59:AH60"/>
    <mergeCell ref="AI59:AI60"/>
    <mergeCell ref="AJ59:AJ60"/>
    <mergeCell ref="V59:V60"/>
    <mergeCell ref="W59:W60"/>
    <mergeCell ref="Y59:Y60"/>
    <mergeCell ref="Z59:Z60"/>
    <mergeCell ref="AA59:AA60"/>
    <mergeCell ref="AB59:AB60"/>
    <mergeCell ref="AC59:AC60"/>
    <mergeCell ref="AD61:AD62"/>
    <mergeCell ref="AE61:AE62"/>
    <mergeCell ref="AF61:AF62"/>
    <mergeCell ref="AG61:AG62"/>
    <mergeCell ref="AH61:AH62"/>
    <mergeCell ref="AI61:AI62"/>
    <mergeCell ref="AJ61:AJ62"/>
    <mergeCell ref="V61:V62"/>
    <mergeCell ref="W61:W62"/>
    <mergeCell ref="Y61:Y62"/>
    <mergeCell ref="Z61:Z62"/>
    <mergeCell ref="AA61:AA62"/>
    <mergeCell ref="AB61:AB62"/>
    <mergeCell ref="AC61:AC62"/>
    <mergeCell ref="AG53:AG54"/>
    <mergeCell ref="AH53:AH54"/>
    <mergeCell ref="AI53:AI54"/>
    <mergeCell ref="AJ53:AJ54"/>
    <mergeCell ref="V53:V54"/>
    <mergeCell ref="W53:W54"/>
    <mergeCell ref="Y53:Y54"/>
    <mergeCell ref="Z53:Z54"/>
    <mergeCell ref="AA53:AA54"/>
    <mergeCell ref="AB53:AB54"/>
    <mergeCell ref="AC53:AC54"/>
    <mergeCell ref="AD56:AD57"/>
    <mergeCell ref="AE56:AE57"/>
    <mergeCell ref="AF56:AF57"/>
    <mergeCell ref="AG56:AG57"/>
    <mergeCell ref="AH56:AH57"/>
    <mergeCell ref="AI56:AI57"/>
    <mergeCell ref="AJ56:AJ57"/>
    <mergeCell ref="V56:V57"/>
    <mergeCell ref="W56:W57"/>
    <mergeCell ref="Y56:Y57"/>
    <mergeCell ref="Z56:Z57"/>
    <mergeCell ref="AA56:AA57"/>
    <mergeCell ref="AB56:AB57"/>
    <mergeCell ref="AC56:AC57"/>
    <mergeCell ref="Y40:Y41"/>
    <mergeCell ref="Z40:Z41"/>
    <mergeCell ref="AA40:AA41"/>
    <mergeCell ref="AD49:AD50"/>
    <mergeCell ref="AE49:AE50"/>
    <mergeCell ref="AF49:AF50"/>
    <mergeCell ref="AG49:AG50"/>
    <mergeCell ref="AH49:AH50"/>
    <mergeCell ref="AI49:AI50"/>
    <mergeCell ref="AJ49:AJ50"/>
    <mergeCell ref="B58:W58"/>
    <mergeCell ref="B74:W74"/>
    <mergeCell ref="V49:V50"/>
    <mergeCell ref="W49:W50"/>
    <mergeCell ref="Y49:Y50"/>
    <mergeCell ref="Z49:Z50"/>
    <mergeCell ref="AA49:AA50"/>
    <mergeCell ref="AB49:AB50"/>
    <mergeCell ref="AC49:AC50"/>
    <mergeCell ref="AD51:AD52"/>
    <mergeCell ref="AE51:AE52"/>
    <mergeCell ref="AF51:AF52"/>
    <mergeCell ref="AG51:AG52"/>
    <mergeCell ref="AH51:AH52"/>
    <mergeCell ref="AI51:AI52"/>
    <mergeCell ref="AJ51:AJ52"/>
    <mergeCell ref="V51:V52"/>
    <mergeCell ref="W51:W52"/>
    <mergeCell ref="Y51:Y52"/>
    <mergeCell ref="Z51:Z52"/>
    <mergeCell ref="AA51:AA52"/>
    <mergeCell ref="AB51:AB52"/>
    <mergeCell ref="AH33:AH34"/>
    <mergeCell ref="AI40:AI41"/>
    <mergeCell ref="AJ40:AJ41"/>
    <mergeCell ref="AB40:AB41"/>
    <mergeCell ref="AC40:AC41"/>
    <mergeCell ref="AD40:AD41"/>
    <mergeCell ref="AE40:AE41"/>
    <mergeCell ref="AF40:AF41"/>
    <mergeCell ref="AG40:AG41"/>
    <mergeCell ref="AH40:AH41"/>
    <mergeCell ref="B42:W42"/>
    <mergeCell ref="AA37:AA38"/>
    <mergeCell ref="AB37:AB38"/>
    <mergeCell ref="AC37:AC38"/>
    <mergeCell ref="AD37:AD38"/>
    <mergeCell ref="AE37:AE38"/>
    <mergeCell ref="AF37:AF38"/>
    <mergeCell ref="AG37:AG38"/>
    <mergeCell ref="AH37:AH38"/>
    <mergeCell ref="AI37:AI38"/>
    <mergeCell ref="AJ37:AJ38"/>
    <mergeCell ref="AF35:AF36"/>
    <mergeCell ref="AG35:AG36"/>
    <mergeCell ref="AH35:AH36"/>
    <mergeCell ref="AI35:AI36"/>
    <mergeCell ref="AJ35:AJ36"/>
    <mergeCell ref="V37:V38"/>
    <mergeCell ref="W37:W38"/>
    <mergeCell ref="Y37:Y38"/>
    <mergeCell ref="Z37:Z38"/>
    <mergeCell ref="V40:V41"/>
    <mergeCell ref="W40:W41"/>
    <mergeCell ref="AC27:AC28"/>
    <mergeCell ref="AD27:AD28"/>
    <mergeCell ref="AE27:AE28"/>
    <mergeCell ref="AF27:AF28"/>
    <mergeCell ref="AG27:AG28"/>
    <mergeCell ref="AH27:AH28"/>
    <mergeCell ref="AI27:AI28"/>
    <mergeCell ref="AJ27:AJ28"/>
    <mergeCell ref="C17:C18"/>
    <mergeCell ref="D17:G18"/>
    <mergeCell ref="Z17:Z18"/>
    <mergeCell ref="G20:G21"/>
    <mergeCell ref="Z20:Z21"/>
    <mergeCell ref="D23:G24"/>
    <mergeCell ref="D27:G28"/>
    <mergeCell ref="AI31:AI32"/>
    <mergeCell ref="AJ31:AJ32"/>
    <mergeCell ref="AG23:AG24"/>
    <mergeCell ref="AH23:AH24"/>
    <mergeCell ref="AI23:AI24"/>
    <mergeCell ref="AJ23:AJ24"/>
    <mergeCell ref="Y23:Y24"/>
    <mergeCell ref="Z23:Z24"/>
    <mergeCell ref="AA23:AA24"/>
    <mergeCell ref="AB23:AB24"/>
    <mergeCell ref="AC23:AC24"/>
    <mergeCell ref="AD23:AD24"/>
    <mergeCell ref="AE23:AE24"/>
    <mergeCell ref="B25:B26"/>
    <mergeCell ref="C25:C26"/>
    <mergeCell ref="D25:G26"/>
    <mergeCell ref="V25:V26"/>
    <mergeCell ref="AF25:AF26"/>
    <mergeCell ref="AG25:AG26"/>
    <mergeCell ref="AH25:AH26"/>
    <mergeCell ref="AI25:AI26"/>
    <mergeCell ref="AJ25:AJ26"/>
    <mergeCell ref="W25:W26"/>
    <mergeCell ref="Y25:Y26"/>
    <mergeCell ref="AA25:AA26"/>
    <mergeCell ref="AB25:AB26"/>
    <mergeCell ref="AC25:AC26"/>
    <mergeCell ref="AD25:AD26"/>
    <mergeCell ref="AE25:AE26"/>
    <mergeCell ref="Z25:Z26"/>
    <mergeCell ref="A146:A152"/>
    <mergeCell ref="A92:A104"/>
    <mergeCell ref="B92:B93"/>
    <mergeCell ref="B95:B96"/>
    <mergeCell ref="B97:B98"/>
    <mergeCell ref="B99:B100"/>
    <mergeCell ref="B101:B102"/>
    <mergeCell ref="B109:B110"/>
    <mergeCell ref="B146:B147"/>
    <mergeCell ref="B149:B150"/>
    <mergeCell ref="B151:B152"/>
    <mergeCell ref="B23:B24"/>
    <mergeCell ref="C23:C24"/>
    <mergeCell ref="W17:W18"/>
    <mergeCell ref="V23:V24"/>
    <mergeCell ref="W23:W24"/>
    <mergeCell ref="AF23:AF24"/>
    <mergeCell ref="V27:V28"/>
    <mergeCell ref="W27:W28"/>
    <mergeCell ref="Y27:Y28"/>
    <mergeCell ref="Z27:Z28"/>
    <mergeCell ref="AA27:AA28"/>
    <mergeCell ref="AB27:AB28"/>
    <mergeCell ref="V29:V30"/>
    <mergeCell ref="V31:V32"/>
    <mergeCell ref="V33:V34"/>
    <mergeCell ref="W33:W34"/>
    <mergeCell ref="Y33:Y34"/>
    <mergeCell ref="Z33:Z34"/>
    <mergeCell ref="AA33:AA34"/>
    <mergeCell ref="AD35:AD36"/>
    <mergeCell ref="AE35:AE36"/>
    <mergeCell ref="B139:B140"/>
    <mergeCell ref="B141:B142"/>
    <mergeCell ref="B143:B144"/>
    <mergeCell ref="B67:B68"/>
    <mergeCell ref="B70:B73"/>
    <mergeCell ref="B87:B88"/>
    <mergeCell ref="B89:B90"/>
    <mergeCell ref="A56:A68"/>
    <mergeCell ref="B56:B57"/>
    <mergeCell ref="B59:B60"/>
    <mergeCell ref="B61:B62"/>
    <mergeCell ref="B63:B64"/>
    <mergeCell ref="B65:B66"/>
    <mergeCell ref="A70:A90"/>
    <mergeCell ref="B103:B104"/>
    <mergeCell ref="B106:B107"/>
    <mergeCell ref="A106:A110"/>
    <mergeCell ref="A112:A116"/>
    <mergeCell ref="A118:A130"/>
    <mergeCell ref="A132:A144"/>
    <mergeCell ref="D135:G136"/>
    <mergeCell ref="G146:G147"/>
    <mergeCell ref="D149:G150"/>
    <mergeCell ref="D151:G152"/>
    <mergeCell ref="D137:G138"/>
    <mergeCell ref="D139:G140"/>
    <mergeCell ref="D141:G142"/>
    <mergeCell ref="D143:G144"/>
    <mergeCell ref="D146:D147"/>
    <mergeCell ref="E146:E147"/>
    <mergeCell ref="F146:F147"/>
    <mergeCell ref="E70:E71"/>
    <mergeCell ref="F70:F71"/>
    <mergeCell ref="G56:G57"/>
    <mergeCell ref="D59:G60"/>
    <mergeCell ref="D61:G62"/>
    <mergeCell ref="D63:G64"/>
    <mergeCell ref="D65:G66"/>
    <mergeCell ref="D67:G68"/>
    <mergeCell ref="G70:G71"/>
    <mergeCell ref="D70:D71"/>
    <mergeCell ref="D72:D73"/>
    <mergeCell ref="E72:E73"/>
    <mergeCell ref="F72:F73"/>
    <mergeCell ref="G72:G73"/>
    <mergeCell ref="D75:G76"/>
    <mergeCell ref="D77:G78"/>
    <mergeCell ref="E92:E93"/>
    <mergeCell ref="F92:F93"/>
    <mergeCell ref="D79:G80"/>
    <mergeCell ref="D81:G82"/>
    <mergeCell ref="D83:G84"/>
    <mergeCell ref="G92:G93"/>
    <mergeCell ref="D95:G96"/>
    <mergeCell ref="D97:G98"/>
    <mergeCell ref="D99:G100"/>
    <mergeCell ref="D101:G102"/>
    <mergeCell ref="D103:G104"/>
    <mergeCell ref="D106:D107"/>
    <mergeCell ref="G106:G107"/>
    <mergeCell ref="D109:G110"/>
    <mergeCell ref="D112:D113"/>
    <mergeCell ref="E112:E113"/>
    <mergeCell ref="F112:F113"/>
    <mergeCell ref="G112:G113"/>
    <mergeCell ref="D115:G116"/>
    <mergeCell ref="D127:G128"/>
    <mergeCell ref="D129:G130"/>
    <mergeCell ref="D132:D133"/>
    <mergeCell ref="E132:E133"/>
    <mergeCell ref="F132:F133"/>
    <mergeCell ref="G132:G133"/>
    <mergeCell ref="D92:D93"/>
    <mergeCell ref="E106:E107"/>
    <mergeCell ref="F106:F107"/>
    <mergeCell ref="D118:D119"/>
    <mergeCell ref="E118:E119"/>
    <mergeCell ref="F118:F119"/>
    <mergeCell ref="G118:G119"/>
    <mergeCell ref="D121:G122"/>
    <mergeCell ref="D123:G124"/>
    <mergeCell ref="D125:G126"/>
    <mergeCell ref="A20:A38"/>
    <mergeCell ref="B27:B28"/>
    <mergeCell ref="C27:C28"/>
    <mergeCell ref="B29:B30"/>
    <mergeCell ref="C29:C30"/>
    <mergeCell ref="C31:C32"/>
    <mergeCell ref="A40:A54"/>
    <mergeCell ref="B53:B54"/>
    <mergeCell ref="C53:C54"/>
    <mergeCell ref="C56:C57"/>
    <mergeCell ref="C59:C60"/>
    <mergeCell ref="C61:C62"/>
    <mergeCell ref="C63:C64"/>
    <mergeCell ref="C65:C66"/>
    <mergeCell ref="B75:B76"/>
    <mergeCell ref="B77:B78"/>
    <mergeCell ref="B79:B80"/>
    <mergeCell ref="C67:C68"/>
    <mergeCell ref="C70:C71"/>
    <mergeCell ref="C72:C73"/>
    <mergeCell ref="C75:C76"/>
    <mergeCell ref="C77:C78"/>
    <mergeCell ref="C79:C80"/>
    <mergeCell ref="B22:W22"/>
    <mergeCell ref="B33:B34"/>
    <mergeCell ref="C33:C34"/>
    <mergeCell ref="D33:G34"/>
    <mergeCell ref="D35:G36"/>
    <mergeCell ref="D37:G38"/>
    <mergeCell ref="C135:C136"/>
    <mergeCell ref="C137:C138"/>
    <mergeCell ref="C139:C140"/>
    <mergeCell ref="C141:C142"/>
    <mergeCell ref="C143:C144"/>
    <mergeCell ref="C146:C147"/>
    <mergeCell ref="C149:C150"/>
    <mergeCell ref="C151:C152"/>
    <mergeCell ref="C118:C119"/>
    <mergeCell ref="C121:C122"/>
    <mergeCell ref="C123:C124"/>
    <mergeCell ref="C125:C126"/>
    <mergeCell ref="C127:C128"/>
    <mergeCell ref="C129:C130"/>
    <mergeCell ref="C132:C133"/>
    <mergeCell ref="B31:B32"/>
    <mergeCell ref="B40:B41"/>
    <mergeCell ref="B81:B82"/>
    <mergeCell ref="B83:B84"/>
    <mergeCell ref="B85:B86"/>
    <mergeCell ref="C81:C82"/>
    <mergeCell ref="B112:B113"/>
    <mergeCell ref="B115:B116"/>
    <mergeCell ref="B118:B119"/>
    <mergeCell ref="B121:B122"/>
    <mergeCell ref="B123:B124"/>
    <mergeCell ref="B125:B126"/>
    <mergeCell ref="B127:B128"/>
    <mergeCell ref="B129:B130"/>
    <mergeCell ref="B132:B133"/>
    <mergeCell ref="B135:B136"/>
    <mergeCell ref="B137:B138"/>
    <mergeCell ref="D56:D57"/>
    <mergeCell ref="E56:E57"/>
    <mergeCell ref="F56:F57"/>
    <mergeCell ref="C83:C84"/>
    <mergeCell ref="C85:C86"/>
    <mergeCell ref="C87:C88"/>
    <mergeCell ref="C89:C90"/>
    <mergeCell ref="C92:C93"/>
    <mergeCell ref="C95:C96"/>
    <mergeCell ref="C97:C98"/>
    <mergeCell ref="C99:C100"/>
    <mergeCell ref="C101:C102"/>
    <mergeCell ref="C103:C104"/>
    <mergeCell ref="C106:C107"/>
    <mergeCell ref="C109:C110"/>
    <mergeCell ref="C112:C113"/>
    <mergeCell ref="C115:C116"/>
    <mergeCell ref="D85:G86"/>
    <mergeCell ref="D87:G88"/>
    <mergeCell ref="D89:G90"/>
    <mergeCell ref="D43:G44"/>
    <mergeCell ref="C40:C41"/>
    <mergeCell ref="B43:B44"/>
    <mergeCell ref="C43:C44"/>
    <mergeCell ref="B45:B46"/>
    <mergeCell ref="C45:C46"/>
    <mergeCell ref="D45:G46"/>
    <mergeCell ref="B47:B48"/>
    <mergeCell ref="C47:C48"/>
    <mergeCell ref="D47:G48"/>
    <mergeCell ref="B49:B50"/>
    <mergeCell ref="C49:C50"/>
    <mergeCell ref="D49:G50"/>
    <mergeCell ref="B51:B52"/>
    <mergeCell ref="C51:C52"/>
    <mergeCell ref="D51:G52"/>
    <mergeCell ref="D53:G54"/>
    <mergeCell ref="AI29:AI30"/>
    <mergeCell ref="AJ29:AJ30"/>
    <mergeCell ref="AC29:AC30"/>
    <mergeCell ref="AC31:AC32"/>
    <mergeCell ref="AD31:AD32"/>
    <mergeCell ref="AE31:AE32"/>
    <mergeCell ref="AF31:AF32"/>
    <mergeCell ref="AG31:AG32"/>
    <mergeCell ref="AH31:AH32"/>
    <mergeCell ref="B35:B36"/>
    <mergeCell ref="C35:C36"/>
    <mergeCell ref="B37:B38"/>
    <mergeCell ref="C37:C38"/>
    <mergeCell ref="D40:D41"/>
    <mergeCell ref="E40:E41"/>
    <mergeCell ref="F40:F41"/>
    <mergeCell ref="G40:G41"/>
    <mergeCell ref="V35:V36"/>
    <mergeCell ref="W35:W36"/>
    <mergeCell ref="Y35:Y36"/>
    <mergeCell ref="Z35:Z36"/>
    <mergeCell ref="AA35:AA36"/>
    <mergeCell ref="AB35:AB36"/>
    <mergeCell ref="AC35:AC36"/>
    <mergeCell ref="AI33:AI34"/>
    <mergeCell ref="AJ33:AJ34"/>
    <mergeCell ref="AB33:AB34"/>
    <mergeCell ref="AC33:AC34"/>
    <mergeCell ref="AD33:AD34"/>
    <mergeCell ref="AE33:AE34"/>
    <mergeCell ref="AF33:AF34"/>
    <mergeCell ref="AG33:AG34"/>
    <mergeCell ref="Y29:Y30"/>
    <mergeCell ref="Y31:Y32"/>
    <mergeCell ref="Z31:Z32"/>
    <mergeCell ref="AA31:AA32"/>
    <mergeCell ref="D29:G30"/>
    <mergeCell ref="W29:W30"/>
    <mergeCell ref="Z29:Z30"/>
    <mergeCell ref="AA29:AA30"/>
    <mergeCell ref="AB29:AB30"/>
    <mergeCell ref="D31:G32"/>
    <mergeCell ref="W31:W32"/>
    <mergeCell ref="AB31:AB32"/>
    <mergeCell ref="AD29:AD30"/>
    <mergeCell ref="AE29:AE30"/>
    <mergeCell ref="AF29:AF30"/>
    <mergeCell ref="AG29:AG30"/>
    <mergeCell ref="AH29:AH30"/>
    <mergeCell ref="B20:B21"/>
    <mergeCell ref="C20:C21"/>
    <mergeCell ref="D20:D21"/>
    <mergeCell ref="E20:E21"/>
    <mergeCell ref="F20:F21"/>
    <mergeCell ref="V17:V18"/>
    <mergeCell ref="V20:V21"/>
    <mergeCell ref="Y17:Y18"/>
    <mergeCell ref="Y20:Y21"/>
    <mergeCell ref="AF20:AF21"/>
    <mergeCell ref="AG20:AG21"/>
    <mergeCell ref="AH20:AH21"/>
    <mergeCell ref="AI20:AI21"/>
    <mergeCell ref="AJ20:AJ21"/>
    <mergeCell ref="AA17:AA18"/>
    <mergeCell ref="AB17:AB18"/>
    <mergeCell ref="AA20:AA21"/>
    <mergeCell ref="AB20:AB21"/>
    <mergeCell ref="AC20:AC21"/>
    <mergeCell ref="AD20:AD21"/>
    <mergeCell ref="AE20:AE21"/>
    <mergeCell ref="W20:W21"/>
    <mergeCell ref="Z12:Z13"/>
    <mergeCell ref="B14:W14"/>
    <mergeCell ref="A1:B6"/>
    <mergeCell ref="C4:C6"/>
    <mergeCell ref="A12:A18"/>
    <mergeCell ref="B12:B13"/>
    <mergeCell ref="C12:C13"/>
    <mergeCell ref="D12:D13"/>
    <mergeCell ref="E12:E13"/>
    <mergeCell ref="AH17:AH18"/>
    <mergeCell ref="AI17:AI18"/>
    <mergeCell ref="Y7:AJ7"/>
    <mergeCell ref="Y8:AJ10"/>
    <mergeCell ref="AC17:AC18"/>
    <mergeCell ref="AD17:AD18"/>
    <mergeCell ref="AE17:AE18"/>
    <mergeCell ref="AF17:AF18"/>
    <mergeCell ref="AG17:AG18"/>
    <mergeCell ref="AJ17:AJ18"/>
    <mergeCell ref="B17:B18"/>
    <mergeCell ref="C3:T3"/>
    <mergeCell ref="U3:W3"/>
    <mergeCell ref="C1:T2"/>
    <mergeCell ref="U1:W1"/>
    <mergeCell ref="Y1:AH6"/>
    <mergeCell ref="AI1:AJ1"/>
    <mergeCell ref="U2:W2"/>
    <mergeCell ref="AI2:AJ2"/>
    <mergeCell ref="AI3:AJ6"/>
    <mergeCell ref="A8:M8"/>
    <mergeCell ref="A9:M9"/>
    <mergeCell ref="N9:W9"/>
    <mergeCell ref="A10:M10"/>
    <mergeCell ref="N10:W10"/>
    <mergeCell ref="D4:T6"/>
    <mergeCell ref="U4:V4"/>
    <mergeCell ref="U5:V5"/>
    <mergeCell ref="U6:V6"/>
    <mergeCell ref="A7:M7"/>
    <mergeCell ref="N7:W7"/>
    <mergeCell ref="N8:W8"/>
    <mergeCell ref="AI12:AI13"/>
    <mergeCell ref="AJ12:AJ13"/>
    <mergeCell ref="AB12:AB13"/>
    <mergeCell ref="AC12:AC13"/>
    <mergeCell ref="AD12:AD13"/>
    <mergeCell ref="AE12:AE13"/>
    <mergeCell ref="AF12:AF13"/>
    <mergeCell ref="AG12:AG13"/>
    <mergeCell ref="AH12:AH13"/>
    <mergeCell ref="AA15:AA16"/>
    <mergeCell ref="AB15:AB16"/>
    <mergeCell ref="B15:B16"/>
    <mergeCell ref="C15:C16"/>
    <mergeCell ref="D15:G16"/>
    <mergeCell ref="V15:V16"/>
    <mergeCell ref="W15:W16"/>
    <mergeCell ref="Y15:Y16"/>
    <mergeCell ref="Z15:Z16"/>
    <mergeCell ref="AI15:AI16"/>
    <mergeCell ref="AJ15:AJ16"/>
    <mergeCell ref="AA12:AA13"/>
    <mergeCell ref="AC15:AC16"/>
    <mergeCell ref="AD15:AD16"/>
    <mergeCell ref="AE15:AE16"/>
    <mergeCell ref="AF15:AF16"/>
    <mergeCell ref="AG15:AG16"/>
    <mergeCell ref="AH15:AH16"/>
    <mergeCell ref="F12:F13"/>
    <mergeCell ref="G12:G13"/>
    <mergeCell ref="V12:V13"/>
    <mergeCell ref="W12:W13"/>
    <mergeCell ref="Y12:Y13"/>
    <mergeCell ref="AD139:AD140"/>
    <mergeCell ref="AE139:AE140"/>
    <mergeCell ref="AF139:AF140"/>
    <mergeCell ref="AG139:AG140"/>
    <mergeCell ref="AH139:AH140"/>
    <mergeCell ref="AI139:AI140"/>
    <mergeCell ref="AJ139:AJ140"/>
    <mergeCell ref="V139:V140"/>
    <mergeCell ref="W139:W140"/>
    <mergeCell ref="Y139:Y140"/>
    <mergeCell ref="Z139:Z140"/>
    <mergeCell ref="AA139:AA140"/>
    <mergeCell ref="AB139:AB140"/>
    <mergeCell ref="AC139:AC140"/>
    <mergeCell ref="AD141:AD142"/>
    <mergeCell ref="AE141:AE142"/>
    <mergeCell ref="AF141:AF142"/>
    <mergeCell ref="AG141:AG142"/>
    <mergeCell ref="AH141:AH142"/>
    <mergeCell ref="AI141:AI142"/>
    <mergeCell ref="AJ141:AJ142"/>
    <mergeCell ref="V141:V142"/>
    <mergeCell ref="W141:W142"/>
    <mergeCell ref="Y141:Y142"/>
    <mergeCell ref="Z141:Z142"/>
    <mergeCell ref="AA141:AA142"/>
    <mergeCell ref="AB141:AB142"/>
    <mergeCell ref="AC141:AC142"/>
    <mergeCell ref="AD135:AD136"/>
    <mergeCell ref="AE135:AE136"/>
    <mergeCell ref="AF135:AF136"/>
    <mergeCell ref="AG135:AG136"/>
    <mergeCell ref="AH135:AH136"/>
    <mergeCell ref="AI135:AI136"/>
    <mergeCell ref="AJ135:AJ136"/>
    <mergeCell ref="V135:V136"/>
    <mergeCell ref="W135:W136"/>
    <mergeCell ref="Y135:Y136"/>
    <mergeCell ref="Z135:Z136"/>
    <mergeCell ref="AA135:AA136"/>
    <mergeCell ref="AB135:AB136"/>
    <mergeCell ref="AC135:AC136"/>
    <mergeCell ref="AD137:AD138"/>
    <mergeCell ref="AE137:AE138"/>
    <mergeCell ref="AF137:AF138"/>
    <mergeCell ref="AG137:AG138"/>
    <mergeCell ref="AH137:AH138"/>
    <mergeCell ref="AI137:AI138"/>
    <mergeCell ref="AJ137:AJ138"/>
    <mergeCell ref="V137:V138"/>
    <mergeCell ref="W137:W138"/>
    <mergeCell ref="Y137:Y138"/>
    <mergeCell ref="Z137:Z138"/>
    <mergeCell ref="AA137:AA138"/>
    <mergeCell ref="AB137:AB138"/>
    <mergeCell ref="AC137:AC138"/>
    <mergeCell ref="AH129:AH130"/>
    <mergeCell ref="AI129:AI130"/>
    <mergeCell ref="AJ129:AJ130"/>
    <mergeCell ref="V129:V130"/>
    <mergeCell ref="W129:W130"/>
    <mergeCell ref="Y129:Y130"/>
    <mergeCell ref="Z129:Z130"/>
    <mergeCell ref="AA129:AA130"/>
    <mergeCell ref="AB129:AB130"/>
    <mergeCell ref="AC129:AC130"/>
    <mergeCell ref="AD132:AD133"/>
    <mergeCell ref="AE132:AE133"/>
    <mergeCell ref="AF132:AF133"/>
    <mergeCell ref="AG132:AG133"/>
    <mergeCell ref="AH132:AH133"/>
    <mergeCell ref="AI132:AI133"/>
    <mergeCell ref="AJ132:AJ133"/>
    <mergeCell ref="V132:V133"/>
    <mergeCell ref="W132:W133"/>
    <mergeCell ref="Y132:Y133"/>
    <mergeCell ref="Z132:Z133"/>
    <mergeCell ref="AA132:AA133"/>
    <mergeCell ref="AB132:AB133"/>
    <mergeCell ref="AC132:AC133"/>
    <mergeCell ref="AD143:AD144"/>
    <mergeCell ref="AE143:AE144"/>
    <mergeCell ref="AF143:AF144"/>
    <mergeCell ref="AG143:AG144"/>
    <mergeCell ref="AH143:AH144"/>
    <mergeCell ref="AI143:AI144"/>
    <mergeCell ref="AJ143:AJ144"/>
    <mergeCell ref="V143:V144"/>
    <mergeCell ref="W143:W144"/>
    <mergeCell ref="Y143:Y144"/>
    <mergeCell ref="Z143:Z144"/>
    <mergeCell ref="AA143:AA144"/>
    <mergeCell ref="AB143:AB144"/>
    <mergeCell ref="AC143:AC144"/>
    <mergeCell ref="AD127:AD128"/>
    <mergeCell ref="AE127:AE128"/>
    <mergeCell ref="AF127:AF128"/>
    <mergeCell ref="AG127:AG128"/>
    <mergeCell ref="AH127:AH128"/>
    <mergeCell ref="AI127:AI128"/>
    <mergeCell ref="AJ127:AJ128"/>
    <mergeCell ref="V127:V128"/>
    <mergeCell ref="W127:W128"/>
    <mergeCell ref="Y127:Y128"/>
    <mergeCell ref="Z127:Z128"/>
    <mergeCell ref="AA127:AA128"/>
    <mergeCell ref="AB127:AB128"/>
    <mergeCell ref="AC127:AC128"/>
    <mergeCell ref="AD129:AD130"/>
    <mergeCell ref="AE129:AE130"/>
    <mergeCell ref="AF129:AF130"/>
    <mergeCell ref="AG129:AG130"/>
    <mergeCell ref="AI75:AI76"/>
    <mergeCell ref="AJ75:AJ76"/>
    <mergeCell ref="AB75:AB76"/>
    <mergeCell ref="AC75:AC76"/>
    <mergeCell ref="AD75:AD76"/>
    <mergeCell ref="AE75:AE76"/>
    <mergeCell ref="AF75:AF76"/>
    <mergeCell ref="AG75:AG76"/>
    <mergeCell ref="AH75:AH76"/>
    <mergeCell ref="V72:V73"/>
    <mergeCell ref="W72:W73"/>
    <mergeCell ref="V75:V76"/>
    <mergeCell ref="W75:W76"/>
    <mergeCell ref="Y75:Y76"/>
    <mergeCell ref="Z75:Z76"/>
    <mergeCell ref="AA75:AA76"/>
    <mergeCell ref="AD77:AD78"/>
    <mergeCell ref="AE77:AE78"/>
    <mergeCell ref="AF77:AF78"/>
    <mergeCell ref="AG77:AG78"/>
    <mergeCell ref="AH77:AH78"/>
    <mergeCell ref="AI77:AI78"/>
    <mergeCell ref="AJ77:AJ78"/>
    <mergeCell ref="V77:V78"/>
    <mergeCell ref="W77:W78"/>
    <mergeCell ref="Y77:Y78"/>
    <mergeCell ref="Z77:Z78"/>
    <mergeCell ref="AA77:AA78"/>
    <mergeCell ref="AB77:AB78"/>
    <mergeCell ref="AC77:AC78"/>
    <mergeCell ref="AD47:AD48"/>
    <mergeCell ref="AE47:AE48"/>
    <mergeCell ref="AF47:AF48"/>
    <mergeCell ref="AG47:AG48"/>
    <mergeCell ref="AH47:AH48"/>
    <mergeCell ref="AI47:AI48"/>
    <mergeCell ref="AJ47:AJ48"/>
    <mergeCell ref="V47:V48"/>
    <mergeCell ref="W47:W48"/>
    <mergeCell ref="Y47:Y48"/>
    <mergeCell ref="Z47:Z48"/>
    <mergeCell ref="AA47:AA48"/>
    <mergeCell ref="AB47:AB48"/>
    <mergeCell ref="AC47:AC48"/>
    <mergeCell ref="AD70:AD73"/>
    <mergeCell ref="AE70:AE73"/>
    <mergeCell ref="AF70:AF73"/>
    <mergeCell ref="AG70:AG73"/>
    <mergeCell ref="AH70:AH73"/>
    <mergeCell ref="AI70:AI73"/>
    <mergeCell ref="AJ70:AJ73"/>
    <mergeCell ref="V70:V71"/>
    <mergeCell ref="W70:W71"/>
    <mergeCell ref="Y70:Y73"/>
    <mergeCell ref="Z70:Z73"/>
    <mergeCell ref="AA70:AA73"/>
    <mergeCell ref="AB70:AB73"/>
    <mergeCell ref="AC70:AC73"/>
    <mergeCell ref="AC51:AC52"/>
    <mergeCell ref="AD53:AD54"/>
    <mergeCell ref="AE53:AE54"/>
    <mergeCell ref="AF53:AF54"/>
    <mergeCell ref="AD43:AD44"/>
    <mergeCell ref="AE43:AE44"/>
    <mergeCell ref="AF43:AF44"/>
    <mergeCell ref="AG43:AG44"/>
    <mergeCell ref="AH43:AH44"/>
    <mergeCell ref="AI43:AI44"/>
    <mergeCell ref="AJ43:AJ44"/>
    <mergeCell ref="V43:V44"/>
    <mergeCell ref="W43:W44"/>
    <mergeCell ref="Y43:Y44"/>
    <mergeCell ref="Z43:Z44"/>
    <mergeCell ref="AA43:AA44"/>
    <mergeCell ref="AB43:AB44"/>
    <mergeCell ref="AC43:AC44"/>
    <mergeCell ref="AD45:AD46"/>
    <mergeCell ref="AE45:AE46"/>
    <mergeCell ref="AF45:AF46"/>
    <mergeCell ref="AG45:AG46"/>
    <mergeCell ref="AH45:AH46"/>
    <mergeCell ref="AI45:AI46"/>
    <mergeCell ref="AJ45:AJ46"/>
    <mergeCell ref="V45:V46"/>
    <mergeCell ref="W45:W46"/>
    <mergeCell ref="Y45:Y46"/>
    <mergeCell ref="Z45:Z46"/>
    <mergeCell ref="AA45:AA46"/>
    <mergeCell ref="AB45:AB46"/>
    <mergeCell ref="AC45:AC46"/>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92"/>
  <sheetViews>
    <sheetView workbookViewId="0">
      <selection sqref="A1:S1"/>
    </sheetView>
  </sheetViews>
  <sheetFormatPr baseColWidth="10" defaultColWidth="14.42578125" defaultRowHeight="15" customHeight="1"/>
  <cols>
    <col min="1" max="1" width="19.28515625" customWidth="1"/>
    <col min="2" max="2" width="10.7109375" customWidth="1"/>
    <col min="3" max="3" width="18.7109375" customWidth="1"/>
    <col min="4" max="4" width="15.42578125" customWidth="1"/>
    <col min="5" max="5" width="10.7109375" customWidth="1"/>
    <col min="6" max="6" width="12.7109375" customWidth="1"/>
    <col min="7" max="19" width="10.7109375" customWidth="1"/>
    <col min="20" max="20" width="12.85546875" customWidth="1"/>
    <col min="21" max="21" width="14.28515625" customWidth="1"/>
    <col min="22" max="22" width="13.42578125" customWidth="1"/>
    <col min="23" max="23" width="17.140625" customWidth="1"/>
    <col min="24" max="24" width="3.85546875" customWidth="1"/>
    <col min="30" max="30" width="77.28515625" customWidth="1"/>
    <col min="31" max="31" width="57.140625" customWidth="1"/>
    <col min="32" max="32" width="54.42578125" customWidth="1"/>
    <col min="33" max="33" width="48.7109375" customWidth="1"/>
    <col min="34" max="34" width="46.5703125" customWidth="1"/>
    <col min="35" max="35" width="54.7109375" customWidth="1"/>
    <col min="36" max="36" width="39.85546875" customWidth="1"/>
  </cols>
  <sheetData>
    <row r="1" spans="1:36">
      <c r="A1" s="1126"/>
      <c r="B1" s="1020"/>
      <c r="C1" s="1085" t="s">
        <v>146</v>
      </c>
      <c r="D1" s="1013"/>
      <c r="E1" s="1013"/>
      <c r="F1" s="1013"/>
      <c r="G1" s="1013"/>
      <c r="H1" s="1013"/>
      <c r="I1" s="1013"/>
      <c r="J1" s="1013"/>
      <c r="K1" s="1013"/>
      <c r="L1" s="1013"/>
      <c r="M1" s="1013"/>
      <c r="N1" s="1013"/>
      <c r="O1" s="1013"/>
      <c r="P1" s="1013"/>
      <c r="Q1" s="1013"/>
      <c r="R1" s="1013"/>
      <c r="S1" s="1013"/>
      <c r="T1" s="1014"/>
      <c r="U1" s="1132" t="s">
        <v>147</v>
      </c>
      <c r="V1" s="1010"/>
      <c r="W1" s="1011"/>
      <c r="X1" s="209"/>
      <c r="Y1" s="1133" t="s">
        <v>818</v>
      </c>
      <c r="Z1" s="1013"/>
      <c r="AA1" s="1013"/>
      <c r="AB1" s="1013"/>
      <c r="AC1" s="1013"/>
      <c r="AD1" s="1013"/>
      <c r="AE1" s="1013"/>
      <c r="AF1" s="1013"/>
      <c r="AG1" s="1013"/>
      <c r="AH1" s="1014"/>
      <c r="AI1" s="1134" t="s">
        <v>147</v>
      </c>
      <c r="AJ1" s="1011"/>
    </row>
    <row r="2" spans="1:36">
      <c r="A2" s="1020"/>
      <c r="B2" s="1020"/>
      <c r="C2" s="1019"/>
      <c r="D2" s="1020"/>
      <c r="E2" s="1020"/>
      <c r="F2" s="1020"/>
      <c r="G2" s="1020"/>
      <c r="H2" s="1020"/>
      <c r="I2" s="1020"/>
      <c r="J2" s="1020"/>
      <c r="K2" s="1020"/>
      <c r="L2" s="1020"/>
      <c r="M2" s="1020"/>
      <c r="N2" s="1020"/>
      <c r="O2" s="1020"/>
      <c r="P2" s="1020"/>
      <c r="Q2" s="1020"/>
      <c r="R2" s="1020"/>
      <c r="S2" s="1020"/>
      <c r="T2" s="1021"/>
      <c r="U2" s="1135" t="s">
        <v>149</v>
      </c>
      <c r="V2" s="1010"/>
      <c r="W2" s="1011"/>
      <c r="X2" s="209"/>
      <c r="Y2" s="1019"/>
      <c r="Z2" s="1020"/>
      <c r="AA2" s="1020"/>
      <c r="AB2" s="1020"/>
      <c r="AC2" s="1020"/>
      <c r="AD2" s="1020"/>
      <c r="AE2" s="1020"/>
      <c r="AF2" s="1020"/>
      <c r="AG2" s="1020"/>
      <c r="AH2" s="1021"/>
      <c r="AI2" s="1136" t="s">
        <v>149</v>
      </c>
      <c r="AJ2" s="1011"/>
    </row>
    <row r="3" spans="1:36">
      <c r="A3" s="1020"/>
      <c r="B3" s="1020"/>
      <c r="C3" s="1130" t="s">
        <v>150</v>
      </c>
      <c r="D3" s="1016"/>
      <c r="E3" s="1016"/>
      <c r="F3" s="1016"/>
      <c r="G3" s="1016"/>
      <c r="H3" s="1016"/>
      <c r="I3" s="1016"/>
      <c r="J3" s="1016"/>
      <c r="K3" s="1016"/>
      <c r="L3" s="1016"/>
      <c r="M3" s="1016"/>
      <c r="N3" s="1016"/>
      <c r="O3" s="1016"/>
      <c r="P3" s="1016"/>
      <c r="Q3" s="1016"/>
      <c r="R3" s="1016"/>
      <c r="S3" s="1016"/>
      <c r="T3" s="1017"/>
      <c r="U3" s="1131">
        <v>43654</v>
      </c>
      <c r="V3" s="1010"/>
      <c r="W3" s="1011"/>
      <c r="X3" s="209"/>
      <c r="Y3" s="1019"/>
      <c r="Z3" s="1020"/>
      <c r="AA3" s="1020"/>
      <c r="AB3" s="1020"/>
      <c r="AC3" s="1020"/>
      <c r="AD3" s="1020"/>
      <c r="AE3" s="1020"/>
      <c r="AF3" s="1020"/>
      <c r="AG3" s="1020"/>
      <c r="AH3" s="1021"/>
      <c r="AI3" s="1137">
        <v>43654</v>
      </c>
      <c r="AJ3" s="1014"/>
    </row>
    <row r="4" spans="1:36" ht="21" customHeight="1">
      <c r="A4" s="1020"/>
      <c r="B4" s="1020"/>
      <c r="C4" s="1127" t="s">
        <v>151</v>
      </c>
      <c r="D4" s="1085" t="s">
        <v>79</v>
      </c>
      <c r="E4" s="1013"/>
      <c r="F4" s="1013"/>
      <c r="G4" s="1013"/>
      <c r="H4" s="1013"/>
      <c r="I4" s="1013"/>
      <c r="J4" s="1013"/>
      <c r="K4" s="1013"/>
      <c r="L4" s="1013"/>
      <c r="M4" s="1013"/>
      <c r="N4" s="1013"/>
      <c r="O4" s="1013"/>
      <c r="P4" s="1013"/>
      <c r="Q4" s="1013"/>
      <c r="R4" s="1013"/>
      <c r="S4" s="1013"/>
      <c r="T4" s="1014"/>
      <c r="U4" s="1138" t="s">
        <v>70</v>
      </c>
      <c r="V4" s="1011"/>
      <c r="W4" s="210">
        <v>5.8599999999999999E-2</v>
      </c>
      <c r="X4" s="211"/>
      <c r="Y4" s="1019"/>
      <c r="Z4" s="1020"/>
      <c r="AA4" s="1020"/>
      <c r="AB4" s="1020"/>
      <c r="AC4" s="1020"/>
      <c r="AD4" s="1020"/>
      <c r="AE4" s="1020"/>
      <c r="AF4" s="1020"/>
      <c r="AG4" s="1020"/>
      <c r="AH4" s="1021"/>
      <c r="AI4" s="1019"/>
      <c r="AJ4" s="1021"/>
    </row>
    <row r="5" spans="1:36" ht="24.75" customHeight="1">
      <c r="A5" s="1020"/>
      <c r="B5" s="1020"/>
      <c r="C5" s="1018"/>
      <c r="D5" s="1019"/>
      <c r="E5" s="1020"/>
      <c r="F5" s="1020"/>
      <c r="G5" s="1020"/>
      <c r="H5" s="1020"/>
      <c r="I5" s="1020"/>
      <c r="J5" s="1020"/>
      <c r="K5" s="1020"/>
      <c r="L5" s="1020"/>
      <c r="M5" s="1020"/>
      <c r="N5" s="1020"/>
      <c r="O5" s="1020"/>
      <c r="P5" s="1020"/>
      <c r="Q5" s="1020"/>
      <c r="R5" s="1020"/>
      <c r="S5" s="1020"/>
      <c r="T5" s="1021"/>
      <c r="U5" s="1140" t="s">
        <v>152</v>
      </c>
      <c r="V5" s="1011"/>
      <c r="W5" s="212">
        <f>W12+W26+W36+W48+W66</f>
        <v>1.0037330147827386</v>
      </c>
      <c r="X5" s="211"/>
      <c r="Y5" s="1019"/>
      <c r="Z5" s="1020"/>
      <c r="AA5" s="1020"/>
      <c r="AB5" s="1020"/>
      <c r="AC5" s="1020"/>
      <c r="AD5" s="1020"/>
      <c r="AE5" s="1020"/>
      <c r="AF5" s="1020"/>
      <c r="AG5" s="1020"/>
      <c r="AH5" s="1021"/>
      <c r="AI5" s="1019"/>
      <c r="AJ5" s="1021"/>
    </row>
    <row r="6" spans="1:36" ht="21" customHeight="1">
      <c r="A6" s="1016"/>
      <c r="B6" s="1016"/>
      <c r="C6" s="1008"/>
      <c r="D6" s="1015"/>
      <c r="E6" s="1016"/>
      <c r="F6" s="1016"/>
      <c r="G6" s="1016"/>
      <c r="H6" s="1016"/>
      <c r="I6" s="1016"/>
      <c r="J6" s="1016"/>
      <c r="K6" s="1016"/>
      <c r="L6" s="1016"/>
      <c r="M6" s="1016"/>
      <c r="N6" s="1016"/>
      <c r="O6" s="1016"/>
      <c r="P6" s="1016"/>
      <c r="Q6" s="1016"/>
      <c r="R6" s="1016"/>
      <c r="S6" s="1016"/>
      <c r="T6" s="1017"/>
      <c r="U6" s="1138" t="s">
        <v>153</v>
      </c>
      <c r="V6" s="1011"/>
      <c r="W6" s="210">
        <f>W5*W4</f>
        <v>5.8818754666268479E-2</v>
      </c>
      <c r="X6" s="211"/>
      <c r="Y6" s="1015"/>
      <c r="Z6" s="1016"/>
      <c r="AA6" s="1016"/>
      <c r="AB6" s="1016"/>
      <c r="AC6" s="1016"/>
      <c r="AD6" s="1016"/>
      <c r="AE6" s="1016"/>
      <c r="AF6" s="1016"/>
      <c r="AG6" s="1016"/>
      <c r="AH6" s="1017"/>
      <c r="AI6" s="1015"/>
      <c r="AJ6" s="1017"/>
    </row>
    <row r="7" spans="1:36" ht="33" customHeight="1">
      <c r="A7" s="1139" t="s">
        <v>154</v>
      </c>
      <c r="B7" s="1010"/>
      <c r="C7" s="1010"/>
      <c r="D7" s="1010"/>
      <c r="E7" s="1010"/>
      <c r="F7" s="1010"/>
      <c r="G7" s="1010"/>
      <c r="H7" s="1010"/>
      <c r="I7" s="1010"/>
      <c r="J7" s="1010"/>
      <c r="K7" s="1010"/>
      <c r="L7" s="1010"/>
      <c r="M7" s="1011"/>
      <c r="N7" s="1139" t="s">
        <v>155</v>
      </c>
      <c r="O7" s="1010"/>
      <c r="P7" s="1010"/>
      <c r="Q7" s="1010"/>
      <c r="R7" s="1010"/>
      <c r="S7" s="1010"/>
      <c r="T7" s="1010"/>
      <c r="U7" s="1010"/>
      <c r="V7" s="1010"/>
      <c r="W7" s="1011"/>
      <c r="X7" s="209"/>
      <c r="Y7" s="1138" t="s">
        <v>1</v>
      </c>
      <c r="Z7" s="1010"/>
      <c r="AA7" s="1010"/>
      <c r="AB7" s="1010"/>
      <c r="AC7" s="1010"/>
      <c r="AD7" s="1010"/>
      <c r="AE7" s="1010"/>
      <c r="AF7" s="1010"/>
      <c r="AG7" s="1010"/>
      <c r="AH7" s="1010"/>
      <c r="AI7" s="1010"/>
      <c r="AJ7" s="1011"/>
    </row>
    <row r="8" spans="1:36" ht="45.75" customHeight="1">
      <c r="A8" s="1138" t="s">
        <v>819</v>
      </c>
      <c r="B8" s="1010"/>
      <c r="C8" s="1010"/>
      <c r="D8" s="1010"/>
      <c r="E8" s="1010"/>
      <c r="F8" s="1010"/>
      <c r="G8" s="1010"/>
      <c r="H8" s="1010"/>
      <c r="I8" s="1010"/>
      <c r="J8" s="1010"/>
      <c r="K8" s="1010"/>
      <c r="L8" s="1010"/>
      <c r="M8" s="1011"/>
      <c r="N8" s="1138" t="s">
        <v>820</v>
      </c>
      <c r="O8" s="1010"/>
      <c r="P8" s="1010"/>
      <c r="Q8" s="1010"/>
      <c r="R8" s="1010"/>
      <c r="S8" s="1010"/>
      <c r="T8" s="1010"/>
      <c r="U8" s="1010"/>
      <c r="V8" s="1010"/>
      <c r="W8" s="1011"/>
      <c r="X8" s="209"/>
      <c r="Y8" s="1141" t="s">
        <v>79</v>
      </c>
      <c r="Z8" s="1020"/>
      <c r="AA8" s="1020"/>
      <c r="AB8" s="1020"/>
      <c r="AC8" s="1020"/>
      <c r="AD8" s="1020"/>
      <c r="AE8" s="1020"/>
      <c r="AF8" s="1020"/>
      <c r="AG8" s="1020"/>
      <c r="AH8" s="1020"/>
      <c r="AI8" s="1020"/>
      <c r="AJ8" s="1021"/>
    </row>
    <row r="9" spans="1:36">
      <c r="A9" s="1139" t="s">
        <v>71</v>
      </c>
      <c r="B9" s="1010"/>
      <c r="C9" s="1010"/>
      <c r="D9" s="1010"/>
      <c r="E9" s="1010"/>
      <c r="F9" s="1010"/>
      <c r="G9" s="1010"/>
      <c r="H9" s="1010"/>
      <c r="I9" s="1010"/>
      <c r="J9" s="1010"/>
      <c r="K9" s="1010"/>
      <c r="L9" s="1010"/>
      <c r="M9" s="1011"/>
      <c r="N9" s="1139" t="s">
        <v>821</v>
      </c>
      <c r="O9" s="1010"/>
      <c r="P9" s="1010"/>
      <c r="Q9" s="1010"/>
      <c r="R9" s="1010"/>
      <c r="S9" s="1010"/>
      <c r="T9" s="1010"/>
      <c r="U9" s="1010"/>
      <c r="V9" s="1010"/>
      <c r="W9" s="1011"/>
      <c r="X9" s="209"/>
      <c r="Y9" s="1019"/>
      <c r="Z9" s="1020"/>
      <c r="AA9" s="1020"/>
      <c r="AB9" s="1020"/>
      <c r="AC9" s="1020"/>
      <c r="AD9" s="1020"/>
      <c r="AE9" s="1020"/>
      <c r="AF9" s="1020"/>
      <c r="AG9" s="1020"/>
      <c r="AH9" s="1020"/>
      <c r="AI9" s="1020"/>
      <c r="AJ9" s="1021"/>
    </row>
    <row r="10" spans="1:36">
      <c r="A10" s="1138" t="s">
        <v>822</v>
      </c>
      <c r="B10" s="1010"/>
      <c r="C10" s="1010"/>
      <c r="D10" s="1010"/>
      <c r="E10" s="1010"/>
      <c r="F10" s="1010"/>
      <c r="G10" s="1010"/>
      <c r="H10" s="1010"/>
      <c r="I10" s="1010"/>
      <c r="J10" s="1010"/>
      <c r="K10" s="1010"/>
      <c r="L10" s="1010"/>
      <c r="M10" s="1011"/>
      <c r="N10" s="1138" t="s">
        <v>823</v>
      </c>
      <c r="O10" s="1010"/>
      <c r="P10" s="1010"/>
      <c r="Q10" s="1010"/>
      <c r="R10" s="1010"/>
      <c r="S10" s="1010"/>
      <c r="T10" s="1010"/>
      <c r="U10" s="1010"/>
      <c r="V10" s="1010"/>
      <c r="W10" s="1011"/>
      <c r="X10" s="209"/>
      <c r="Y10" s="1015"/>
      <c r="Z10" s="1016"/>
      <c r="AA10" s="1016"/>
      <c r="AB10" s="1016"/>
      <c r="AC10" s="1016"/>
      <c r="AD10" s="1016"/>
      <c r="AE10" s="1016"/>
      <c r="AF10" s="1016"/>
      <c r="AG10" s="1016"/>
      <c r="AH10" s="1016"/>
      <c r="AI10" s="1016"/>
      <c r="AJ10" s="1017"/>
    </row>
    <row r="11" spans="1:36" ht="45">
      <c r="A11" s="213" t="s">
        <v>2</v>
      </c>
      <c r="B11" s="214" t="s">
        <v>824</v>
      </c>
      <c r="C11" s="215" t="s">
        <v>7</v>
      </c>
      <c r="D11" s="213" t="s">
        <v>825</v>
      </c>
      <c r="E11" s="215" t="s">
        <v>4</v>
      </c>
      <c r="F11" s="215" t="s">
        <v>5</v>
      </c>
      <c r="G11" s="215" t="s">
        <v>6</v>
      </c>
      <c r="H11" s="215" t="s">
        <v>53</v>
      </c>
      <c r="I11" s="215" t="s">
        <v>54</v>
      </c>
      <c r="J11" s="215" t="s">
        <v>55</v>
      </c>
      <c r="K11" s="215" t="s">
        <v>56</v>
      </c>
      <c r="L11" s="215" t="s">
        <v>57</v>
      </c>
      <c r="M11" s="215" t="s">
        <v>58</v>
      </c>
      <c r="N11" s="215" t="s">
        <v>59</v>
      </c>
      <c r="O11" s="215" t="s">
        <v>60</v>
      </c>
      <c r="P11" s="215" t="s">
        <v>61</v>
      </c>
      <c r="Q11" s="215" t="s">
        <v>62</v>
      </c>
      <c r="R11" s="215" t="s">
        <v>63</v>
      </c>
      <c r="S11" s="215" t="s">
        <v>64</v>
      </c>
      <c r="T11" s="215" t="s">
        <v>65</v>
      </c>
      <c r="U11" s="215" t="s">
        <v>66</v>
      </c>
      <c r="V11" s="215" t="s">
        <v>52</v>
      </c>
      <c r="W11" s="214" t="s">
        <v>162</v>
      </c>
      <c r="X11" s="216"/>
      <c r="Y11" s="217" t="s">
        <v>826</v>
      </c>
      <c r="Z11" s="218" t="s">
        <v>827</v>
      </c>
      <c r="AA11" s="218" t="s">
        <v>828</v>
      </c>
      <c r="AB11" s="218" t="s">
        <v>829</v>
      </c>
      <c r="AC11" s="218" t="s">
        <v>830</v>
      </c>
      <c r="AD11" s="218" t="s">
        <v>831</v>
      </c>
      <c r="AE11" s="218" t="s">
        <v>832</v>
      </c>
      <c r="AF11" s="218" t="s">
        <v>833</v>
      </c>
      <c r="AG11" s="218" t="s">
        <v>834</v>
      </c>
      <c r="AH11" s="218" t="s">
        <v>835</v>
      </c>
      <c r="AI11" s="218" t="s">
        <v>836</v>
      </c>
      <c r="AJ11" s="218" t="s">
        <v>837</v>
      </c>
    </row>
    <row r="12" spans="1:36" ht="69" customHeight="1">
      <c r="A12" s="1117" t="s">
        <v>838</v>
      </c>
      <c r="B12" s="1117" t="s">
        <v>839</v>
      </c>
      <c r="C12" s="1117" t="s">
        <v>840</v>
      </c>
      <c r="D12" s="1117" t="s">
        <v>825</v>
      </c>
      <c r="E12" s="1124">
        <v>13394</v>
      </c>
      <c r="F12" s="1124" t="s">
        <v>841</v>
      </c>
      <c r="G12" s="1117" t="s">
        <v>2</v>
      </c>
      <c r="H12" s="219" t="s">
        <v>68</v>
      </c>
      <c r="I12" s="219">
        <v>0</v>
      </c>
      <c r="J12" s="219">
        <v>0</v>
      </c>
      <c r="K12" s="219">
        <v>804</v>
      </c>
      <c r="L12" s="219">
        <v>735</v>
      </c>
      <c r="M12" s="219">
        <v>866</v>
      </c>
      <c r="N12" s="219">
        <v>1234</v>
      </c>
      <c r="O12" s="219">
        <v>1286</v>
      </c>
      <c r="P12" s="219">
        <v>1391</v>
      </c>
      <c r="Q12" s="219">
        <v>1596</v>
      </c>
      <c r="R12" s="219">
        <v>1736</v>
      </c>
      <c r="S12" s="219">
        <v>1876</v>
      </c>
      <c r="T12" s="219">
        <v>1870</v>
      </c>
      <c r="U12" s="220">
        <f t="shared" ref="U12:U13" si="0">SUM(I12:T12)</f>
        <v>13394</v>
      </c>
      <c r="V12" s="1121">
        <v>0.2</v>
      </c>
      <c r="W12" s="1052">
        <f>IF(OR(U13=0,V12=0),0,(U13/U12*V12))</f>
        <v>0.20373301478273853</v>
      </c>
      <c r="X12" s="216"/>
      <c r="Y12" s="1114"/>
      <c r="Z12" s="1114"/>
      <c r="AA12" s="1114"/>
      <c r="AB12" s="1114"/>
      <c r="AC12" s="1114"/>
      <c r="AD12" s="1114" t="s">
        <v>842</v>
      </c>
      <c r="AE12" s="1114" t="s">
        <v>843</v>
      </c>
      <c r="AF12" s="1114" t="s">
        <v>844</v>
      </c>
      <c r="AG12" s="1114" t="s">
        <v>845</v>
      </c>
      <c r="AH12" s="1114" t="s">
        <v>846</v>
      </c>
      <c r="AI12" s="1114" t="s">
        <v>847</v>
      </c>
      <c r="AJ12" s="1114" t="s">
        <v>848</v>
      </c>
    </row>
    <row r="13" spans="1:36" ht="69" customHeight="1">
      <c r="A13" s="1018"/>
      <c r="B13" s="1008"/>
      <c r="C13" s="1008"/>
      <c r="D13" s="1008"/>
      <c r="E13" s="1008"/>
      <c r="F13" s="1008"/>
      <c r="G13" s="1008"/>
      <c r="H13" s="221" t="s">
        <v>69</v>
      </c>
      <c r="I13" s="222">
        <v>0</v>
      </c>
      <c r="J13" s="222">
        <v>0</v>
      </c>
      <c r="K13" s="222">
        <v>804</v>
      </c>
      <c r="L13" s="222">
        <v>735</v>
      </c>
      <c r="M13" s="222">
        <v>866</v>
      </c>
      <c r="N13" s="223">
        <v>962</v>
      </c>
      <c r="O13" s="224">
        <v>1086</v>
      </c>
      <c r="P13" s="224">
        <v>1277</v>
      </c>
      <c r="Q13" s="222">
        <v>1555</v>
      </c>
      <c r="R13" s="222">
        <v>2139</v>
      </c>
      <c r="S13" s="222">
        <v>2252</v>
      </c>
      <c r="T13" s="222">
        <v>1968</v>
      </c>
      <c r="U13" s="225">
        <f t="shared" si="0"/>
        <v>13644</v>
      </c>
      <c r="V13" s="1008"/>
      <c r="W13" s="1008"/>
      <c r="X13" s="209"/>
      <c r="Y13" s="1008"/>
      <c r="Z13" s="1008"/>
      <c r="AA13" s="1008"/>
      <c r="AB13" s="1008"/>
      <c r="AC13" s="1008"/>
      <c r="AD13" s="1008"/>
      <c r="AE13" s="1008"/>
      <c r="AF13" s="1008"/>
      <c r="AG13" s="1008"/>
      <c r="AH13" s="1008"/>
      <c r="AI13" s="1008"/>
      <c r="AJ13" s="1008"/>
    </row>
    <row r="14" spans="1:36">
      <c r="A14" s="1018"/>
      <c r="B14" s="226"/>
      <c r="C14" s="226"/>
      <c r="D14" s="1115" t="s">
        <v>30</v>
      </c>
      <c r="E14" s="1010"/>
      <c r="F14" s="1010"/>
      <c r="G14" s="1010"/>
      <c r="H14" s="1010"/>
      <c r="I14" s="1010"/>
      <c r="J14" s="1010"/>
      <c r="K14" s="1010"/>
      <c r="L14" s="1010"/>
      <c r="M14" s="1010"/>
      <c r="N14" s="1010"/>
      <c r="O14" s="1010"/>
      <c r="P14" s="1010"/>
      <c r="Q14" s="1010"/>
      <c r="R14" s="1010"/>
      <c r="S14" s="1010"/>
      <c r="T14" s="1010"/>
      <c r="U14" s="1010"/>
      <c r="V14" s="1010"/>
      <c r="W14" s="1010"/>
      <c r="X14" s="216"/>
      <c r="Y14" s="216"/>
      <c r="Z14" s="216"/>
      <c r="AA14" s="216"/>
      <c r="AB14" s="216"/>
      <c r="AC14" s="216"/>
      <c r="AD14" s="216"/>
      <c r="AE14" s="216"/>
      <c r="AF14" s="216"/>
      <c r="AG14" s="216"/>
      <c r="AH14" s="216"/>
      <c r="AI14" s="216"/>
      <c r="AJ14" s="216"/>
    </row>
    <row r="15" spans="1:36" ht="78" customHeight="1">
      <c r="A15" s="1018"/>
      <c r="B15" s="1116" t="s">
        <v>839</v>
      </c>
      <c r="C15" s="1117" t="s">
        <v>840</v>
      </c>
      <c r="D15" s="1118" t="s">
        <v>849</v>
      </c>
      <c r="E15" s="1013"/>
      <c r="F15" s="1013"/>
      <c r="G15" s="1014"/>
      <c r="H15" s="221" t="s">
        <v>68</v>
      </c>
      <c r="I15" s="221">
        <v>0</v>
      </c>
      <c r="J15" s="221">
        <v>0</v>
      </c>
      <c r="K15" s="221">
        <v>0</v>
      </c>
      <c r="L15" s="221">
        <v>0</v>
      </c>
      <c r="M15" s="221">
        <v>0</v>
      </c>
      <c r="N15" s="221">
        <v>0</v>
      </c>
      <c r="O15" s="221">
        <v>42</v>
      </c>
      <c r="P15" s="221">
        <v>42</v>
      </c>
      <c r="Q15" s="221">
        <v>42</v>
      </c>
      <c r="R15" s="221">
        <v>42</v>
      </c>
      <c r="S15" s="221">
        <v>42</v>
      </c>
      <c r="T15" s="221">
        <v>40</v>
      </c>
      <c r="U15" s="220">
        <f t="shared" ref="U15:U24" si="1">SUM(I15:T15)</f>
        <v>250</v>
      </c>
      <c r="V15" s="1119">
        <v>0.15</v>
      </c>
      <c r="W15" s="1120">
        <f>IF(OR(U16=0,V15=0),0,(U16/U15*V15))</f>
        <v>0.15</v>
      </c>
      <c r="X15" s="216"/>
      <c r="Y15" s="1114"/>
      <c r="Z15" s="1114"/>
      <c r="AA15" s="1114"/>
      <c r="AB15" s="1114"/>
      <c r="AC15" s="1114"/>
      <c r="AD15" s="1114" t="s">
        <v>850</v>
      </c>
      <c r="AE15" s="1114" t="s">
        <v>851</v>
      </c>
      <c r="AF15" s="1114" t="s">
        <v>852</v>
      </c>
      <c r="AG15" s="1114" t="s">
        <v>853</v>
      </c>
      <c r="AH15" s="1114" t="s">
        <v>854</v>
      </c>
      <c r="AI15" s="1114" t="s">
        <v>855</v>
      </c>
      <c r="AJ15" s="1114" t="s">
        <v>856</v>
      </c>
    </row>
    <row r="16" spans="1:36" ht="78" customHeight="1">
      <c r="A16" s="1018"/>
      <c r="B16" s="1008"/>
      <c r="C16" s="1008"/>
      <c r="D16" s="1015"/>
      <c r="E16" s="1016"/>
      <c r="F16" s="1016"/>
      <c r="G16" s="1017"/>
      <c r="H16" s="221" t="s">
        <v>69</v>
      </c>
      <c r="I16" s="222">
        <v>0</v>
      </c>
      <c r="J16" s="222">
        <v>0</v>
      </c>
      <c r="K16" s="222">
        <v>0</v>
      </c>
      <c r="L16" s="222">
        <v>0</v>
      </c>
      <c r="M16" s="222">
        <v>0</v>
      </c>
      <c r="N16" s="227">
        <v>0</v>
      </c>
      <c r="O16" s="224">
        <v>10</v>
      </c>
      <c r="P16" s="224">
        <v>30</v>
      </c>
      <c r="Q16" s="224">
        <v>66</v>
      </c>
      <c r="R16" s="224">
        <v>17</v>
      </c>
      <c r="S16" s="224">
        <v>94</v>
      </c>
      <c r="T16" s="224">
        <v>33</v>
      </c>
      <c r="U16" s="225">
        <f t="shared" si="1"/>
        <v>250</v>
      </c>
      <c r="V16" s="1008"/>
      <c r="W16" s="1008"/>
      <c r="X16" s="209"/>
      <c r="Y16" s="1008"/>
      <c r="Z16" s="1008"/>
      <c r="AA16" s="1008"/>
      <c r="AB16" s="1008"/>
      <c r="AC16" s="1008"/>
      <c r="AD16" s="1008"/>
      <c r="AE16" s="1008"/>
      <c r="AF16" s="1008"/>
      <c r="AG16" s="1008"/>
      <c r="AH16" s="1008"/>
      <c r="AI16" s="1008"/>
      <c r="AJ16" s="1008"/>
    </row>
    <row r="17" spans="1:36" ht="77.25" customHeight="1">
      <c r="A17" s="1018"/>
      <c r="B17" s="1116" t="s">
        <v>839</v>
      </c>
      <c r="C17" s="1117" t="s">
        <v>840</v>
      </c>
      <c r="D17" s="1118" t="s">
        <v>857</v>
      </c>
      <c r="E17" s="1013"/>
      <c r="F17" s="1013"/>
      <c r="G17" s="1014"/>
      <c r="H17" s="221" t="s">
        <v>68</v>
      </c>
      <c r="I17" s="221">
        <v>0</v>
      </c>
      <c r="J17" s="221">
        <v>0</v>
      </c>
      <c r="K17" s="221">
        <v>155</v>
      </c>
      <c r="L17" s="221">
        <v>181</v>
      </c>
      <c r="M17" s="221">
        <v>184</v>
      </c>
      <c r="N17" s="221">
        <v>184</v>
      </c>
      <c r="O17" s="221">
        <v>210</v>
      </c>
      <c r="P17" s="221">
        <v>210</v>
      </c>
      <c r="Q17" s="221">
        <v>210</v>
      </c>
      <c r="R17" s="221">
        <v>210</v>
      </c>
      <c r="S17" s="221">
        <v>200</v>
      </c>
      <c r="T17" s="221">
        <v>200</v>
      </c>
      <c r="U17" s="220">
        <f t="shared" si="1"/>
        <v>1944</v>
      </c>
      <c r="V17" s="1119">
        <v>0.2</v>
      </c>
      <c r="W17" s="1120">
        <f>IF(OR(U18=0,V17=0),0,(U18/U17*V17))</f>
        <v>0.2</v>
      </c>
      <c r="X17" s="216"/>
      <c r="Y17" s="1114"/>
      <c r="Z17" s="1114"/>
      <c r="AA17" s="1114"/>
      <c r="AB17" s="1114"/>
      <c r="AC17" s="1114"/>
      <c r="AD17" s="1114" t="s">
        <v>858</v>
      </c>
      <c r="AE17" s="1114" t="s">
        <v>859</v>
      </c>
      <c r="AF17" s="1114" t="s">
        <v>860</v>
      </c>
      <c r="AG17" s="1114" t="s">
        <v>861</v>
      </c>
      <c r="AH17" s="1114" t="s">
        <v>862</v>
      </c>
      <c r="AI17" s="1114" t="s">
        <v>863</v>
      </c>
      <c r="AJ17" s="1114" t="s">
        <v>864</v>
      </c>
    </row>
    <row r="18" spans="1:36" ht="77.25" customHeight="1">
      <c r="A18" s="1018"/>
      <c r="B18" s="1008"/>
      <c r="C18" s="1008"/>
      <c r="D18" s="1015"/>
      <c r="E18" s="1016"/>
      <c r="F18" s="1016"/>
      <c r="G18" s="1017"/>
      <c r="H18" s="221" t="s">
        <v>69</v>
      </c>
      <c r="I18" s="222">
        <v>0</v>
      </c>
      <c r="J18" s="222">
        <v>0</v>
      </c>
      <c r="K18" s="222">
        <v>155</v>
      </c>
      <c r="L18" s="222">
        <v>181</v>
      </c>
      <c r="M18" s="222">
        <v>184</v>
      </c>
      <c r="N18" s="222">
        <v>44</v>
      </c>
      <c r="O18" s="224">
        <v>105</v>
      </c>
      <c r="P18" s="224">
        <v>127</v>
      </c>
      <c r="Q18" s="224">
        <v>186</v>
      </c>
      <c r="R18" s="224">
        <v>324</v>
      </c>
      <c r="S18" s="224">
        <v>306</v>
      </c>
      <c r="T18" s="224">
        <v>332</v>
      </c>
      <c r="U18" s="225">
        <f t="shared" si="1"/>
        <v>1944</v>
      </c>
      <c r="V18" s="1008"/>
      <c r="W18" s="1008"/>
      <c r="X18" s="209"/>
      <c r="Y18" s="1008"/>
      <c r="Z18" s="1008"/>
      <c r="AA18" s="1008"/>
      <c r="AB18" s="1008"/>
      <c r="AC18" s="1008"/>
      <c r="AD18" s="1008"/>
      <c r="AE18" s="1008"/>
      <c r="AF18" s="1008"/>
      <c r="AG18" s="1008"/>
      <c r="AH18" s="1008"/>
      <c r="AI18" s="1008"/>
      <c r="AJ18" s="1008"/>
    </row>
    <row r="19" spans="1:36" ht="79.5" customHeight="1">
      <c r="A19" s="1018"/>
      <c r="B19" s="1116" t="s">
        <v>839</v>
      </c>
      <c r="C19" s="1117" t="s">
        <v>840</v>
      </c>
      <c r="D19" s="1118" t="s">
        <v>865</v>
      </c>
      <c r="E19" s="1013"/>
      <c r="F19" s="1013"/>
      <c r="G19" s="1014"/>
      <c r="H19" s="221" t="s">
        <v>68</v>
      </c>
      <c r="I19" s="221">
        <v>0</v>
      </c>
      <c r="J19" s="221">
        <v>0</v>
      </c>
      <c r="K19" s="221">
        <v>0</v>
      </c>
      <c r="L19" s="221">
        <v>0</v>
      </c>
      <c r="M19" s="221">
        <v>0</v>
      </c>
      <c r="N19" s="221">
        <v>25</v>
      </c>
      <c r="O19" s="221">
        <v>38</v>
      </c>
      <c r="P19" s="221">
        <v>38</v>
      </c>
      <c r="Q19" s="221">
        <v>38</v>
      </c>
      <c r="R19" s="221">
        <v>38</v>
      </c>
      <c r="S19" s="221">
        <v>38</v>
      </c>
      <c r="T19" s="221">
        <v>35</v>
      </c>
      <c r="U19" s="220">
        <f t="shared" si="1"/>
        <v>250</v>
      </c>
      <c r="V19" s="1119">
        <v>0.15</v>
      </c>
      <c r="W19" s="1120">
        <f>IF(OR(U20=0,V19=0),0,(U20/U19*V19))</f>
        <v>0.15</v>
      </c>
      <c r="X19" s="216"/>
      <c r="Y19" s="1114"/>
      <c r="Z19" s="1114"/>
      <c r="AA19" s="1114"/>
      <c r="AB19" s="1114"/>
      <c r="AC19" s="1114"/>
      <c r="AD19" s="1114" t="s">
        <v>867</v>
      </c>
      <c r="AE19" s="1114" t="s">
        <v>868</v>
      </c>
      <c r="AF19" s="1114" t="s">
        <v>869</v>
      </c>
      <c r="AG19" s="1114" t="s">
        <v>870</v>
      </c>
      <c r="AH19" s="1114" t="s">
        <v>871</v>
      </c>
      <c r="AI19" s="1114" t="s">
        <v>873</v>
      </c>
      <c r="AJ19" s="1114" t="s">
        <v>874</v>
      </c>
    </row>
    <row r="20" spans="1:36" ht="79.5" customHeight="1">
      <c r="A20" s="1018"/>
      <c r="B20" s="1008"/>
      <c r="C20" s="1008"/>
      <c r="D20" s="1015"/>
      <c r="E20" s="1016"/>
      <c r="F20" s="1016"/>
      <c r="G20" s="1017"/>
      <c r="H20" s="221" t="s">
        <v>69</v>
      </c>
      <c r="I20" s="222">
        <v>0</v>
      </c>
      <c r="J20" s="222">
        <v>0</v>
      </c>
      <c r="K20" s="222">
        <v>0</v>
      </c>
      <c r="L20" s="222">
        <v>0</v>
      </c>
      <c r="M20" s="222">
        <v>0</v>
      </c>
      <c r="N20" s="222">
        <v>6</v>
      </c>
      <c r="O20" s="224">
        <v>9</v>
      </c>
      <c r="P20" s="224">
        <v>4</v>
      </c>
      <c r="Q20" s="224">
        <v>40</v>
      </c>
      <c r="R20" s="224">
        <v>30</v>
      </c>
      <c r="S20" s="224">
        <v>161</v>
      </c>
      <c r="T20" s="224">
        <v>0</v>
      </c>
      <c r="U20" s="225">
        <f t="shared" si="1"/>
        <v>250</v>
      </c>
      <c r="V20" s="1008"/>
      <c r="W20" s="1008"/>
      <c r="X20" s="209"/>
      <c r="Y20" s="1008"/>
      <c r="Z20" s="1008"/>
      <c r="AA20" s="1008"/>
      <c r="AB20" s="1008"/>
      <c r="AC20" s="1008"/>
      <c r="AD20" s="1008"/>
      <c r="AE20" s="1008"/>
      <c r="AF20" s="1008"/>
      <c r="AG20" s="1008"/>
      <c r="AH20" s="1008"/>
      <c r="AI20" s="1008"/>
      <c r="AJ20" s="1008"/>
    </row>
    <row r="21" spans="1:36" ht="48" customHeight="1">
      <c r="A21" s="1018"/>
      <c r="B21" s="1116" t="s">
        <v>839</v>
      </c>
      <c r="C21" s="1117" t="s">
        <v>840</v>
      </c>
      <c r="D21" s="1118" t="s">
        <v>875</v>
      </c>
      <c r="E21" s="1013"/>
      <c r="F21" s="1013"/>
      <c r="G21" s="1014"/>
      <c r="H21" s="221" t="s">
        <v>68</v>
      </c>
      <c r="I21" s="221">
        <v>0</v>
      </c>
      <c r="J21" s="221">
        <v>0</v>
      </c>
      <c r="K21" s="221">
        <v>649</v>
      </c>
      <c r="L21" s="221">
        <v>554</v>
      </c>
      <c r="M21" s="221">
        <v>682</v>
      </c>
      <c r="N21" s="228">
        <v>1000</v>
      </c>
      <c r="O21" s="228">
        <v>1000</v>
      </c>
      <c r="P21" s="228">
        <v>1105</v>
      </c>
      <c r="Q21" s="228">
        <v>1310</v>
      </c>
      <c r="R21" s="228">
        <v>1450</v>
      </c>
      <c r="S21" s="228">
        <v>1600</v>
      </c>
      <c r="T21" s="228">
        <v>1600</v>
      </c>
      <c r="U21" s="220">
        <f t="shared" si="1"/>
        <v>10950</v>
      </c>
      <c r="V21" s="1119">
        <v>0.35</v>
      </c>
      <c r="W21" s="1120">
        <f>IF(OR(U22=0,V21=0),0,(U22/U21*V21))</f>
        <v>0.35</v>
      </c>
      <c r="X21" s="216"/>
      <c r="Y21" s="1114"/>
      <c r="Z21" s="1114"/>
      <c r="AA21" s="1114"/>
      <c r="AB21" s="1114"/>
      <c r="AC21" s="1114"/>
      <c r="AD21" s="1114" t="s">
        <v>878</v>
      </c>
      <c r="AE21" s="1114" t="s">
        <v>879</v>
      </c>
      <c r="AF21" s="1114" t="s">
        <v>880</v>
      </c>
      <c r="AG21" s="1114" t="s">
        <v>881</v>
      </c>
      <c r="AH21" s="1114" t="s">
        <v>882</v>
      </c>
      <c r="AI21" s="1114" t="s">
        <v>883</v>
      </c>
      <c r="AJ21" s="1114" t="s">
        <v>884</v>
      </c>
    </row>
    <row r="22" spans="1:36" ht="48" customHeight="1">
      <c r="A22" s="1018"/>
      <c r="B22" s="1079"/>
      <c r="C22" s="1008"/>
      <c r="D22" s="1103"/>
      <c r="E22" s="1104"/>
      <c r="F22" s="1104"/>
      <c r="G22" s="1105"/>
      <c r="H22" s="221" t="s">
        <v>69</v>
      </c>
      <c r="I22" s="222">
        <v>0</v>
      </c>
      <c r="J22" s="222">
        <v>0</v>
      </c>
      <c r="K22" s="222">
        <v>649</v>
      </c>
      <c r="L22" s="222">
        <v>554</v>
      </c>
      <c r="M22" s="222">
        <v>682</v>
      </c>
      <c r="N22" s="222">
        <v>874</v>
      </c>
      <c r="O22" s="224">
        <v>920</v>
      </c>
      <c r="P22" s="224">
        <v>1064</v>
      </c>
      <c r="Q22" s="224">
        <v>1213</v>
      </c>
      <c r="R22" s="224">
        <v>1700</v>
      </c>
      <c r="S22" s="224">
        <v>1691</v>
      </c>
      <c r="T22" s="224">
        <v>1603</v>
      </c>
      <c r="U22" s="225">
        <f t="shared" si="1"/>
        <v>10950</v>
      </c>
      <c r="V22" s="1008"/>
      <c r="W22" s="1008"/>
      <c r="X22" s="209"/>
      <c r="Y22" s="1008"/>
      <c r="Z22" s="1008"/>
      <c r="AA22" s="1008"/>
      <c r="AB22" s="1008"/>
      <c r="AC22" s="1008"/>
      <c r="AD22" s="1008"/>
      <c r="AE22" s="1008"/>
      <c r="AF22" s="1008"/>
      <c r="AG22" s="1008"/>
      <c r="AH22" s="1008"/>
      <c r="AI22" s="1008"/>
      <c r="AJ22" s="1008"/>
    </row>
    <row r="23" spans="1:36" ht="59.25" customHeight="1">
      <c r="A23" s="1018"/>
      <c r="B23" s="1116" t="s">
        <v>839</v>
      </c>
      <c r="C23" s="1117" t="s">
        <v>840</v>
      </c>
      <c r="D23" s="1118" t="s">
        <v>885</v>
      </c>
      <c r="E23" s="1013"/>
      <c r="F23" s="1013"/>
      <c r="G23" s="1014"/>
      <c r="H23" s="221" t="s">
        <v>68</v>
      </c>
      <c r="I23" s="221">
        <v>0</v>
      </c>
      <c r="J23" s="221">
        <v>0</v>
      </c>
      <c r="K23" s="221">
        <v>0</v>
      </c>
      <c r="L23" s="221">
        <v>0</v>
      </c>
      <c r="M23" s="221">
        <v>0</v>
      </c>
      <c r="N23" s="221">
        <v>25</v>
      </c>
      <c r="O23" s="221">
        <v>38</v>
      </c>
      <c r="P23" s="221">
        <v>38</v>
      </c>
      <c r="Q23" s="221">
        <v>38</v>
      </c>
      <c r="R23" s="221">
        <v>38</v>
      </c>
      <c r="S23" s="221">
        <v>38</v>
      </c>
      <c r="T23" s="221">
        <v>35</v>
      </c>
      <c r="U23" s="220">
        <f t="shared" si="1"/>
        <v>250</v>
      </c>
      <c r="V23" s="1119">
        <v>0.15</v>
      </c>
      <c r="W23" s="1120">
        <f>IF(OR(U24=0,V23=0),0,(U24/U23*V23))</f>
        <v>0.15</v>
      </c>
      <c r="X23" s="216"/>
      <c r="Y23" s="1114"/>
      <c r="Z23" s="1114"/>
      <c r="AA23" s="1114"/>
      <c r="AB23" s="1114"/>
      <c r="AC23" s="1114"/>
      <c r="AD23" s="1114" t="s">
        <v>889</v>
      </c>
      <c r="AE23" s="1114" t="s">
        <v>890</v>
      </c>
      <c r="AF23" s="1114" t="s">
        <v>891</v>
      </c>
      <c r="AG23" s="1114" t="s">
        <v>892</v>
      </c>
      <c r="AH23" s="1114" t="s">
        <v>893</v>
      </c>
      <c r="AI23" s="1114" t="s">
        <v>894</v>
      </c>
      <c r="AJ23" s="1114" t="s">
        <v>894</v>
      </c>
    </row>
    <row r="24" spans="1:36" ht="59.25" customHeight="1">
      <c r="A24" s="1008"/>
      <c r="B24" s="1008"/>
      <c r="C24" s="1008"/>
      <c r="D24" s="1015"/>
      <c r="E24" s="1016"/>
      <c r="F24" s="1016"/>
      <c r="G24" s="1017"/>
      <c r="H24" s="219" t="s">
        <v>69</v>
      </c>
      <c r="I24" s="223">
        <v>0</v>
      </c>
      <c r="J24" s="223">
        <v>0</v>
      </c>
      <c r="K24" s="223">
        <v>0</v>
      </c>
      <c r="L24" s="223">
        <v>0</v>
      </c>
      <c r="M24" s="223">
        <v>0</v>
      </c>
      <c r="N24" s="223">
        <v>38</v>
      </c>
      <c r="O24" s="232">
        <v>42</v>
      </c>
      <c r="P24" s="232">
        <v>52</v>
      </c>
      <c r="Q24" s="232">
        <v>50</v>
      </c>
      <c r="R24" s="232">
        <v>68</v>
      </c>
      <c r="S24" s="223">
        <v>0</v>
      </c>
      <c r="T24" s="223">
        <v>0</v>
      </c>
      <c r="U24" s="225">
        <f t="shared" si="1"/>
        <v>250</v>
      </c>
      <c r="V24" s="1008"/>
      <c r="W24" s="1008"/>
      <c r="X24" s="216"/>
      <c r="Y24" s="1008"/>
      <c r="Z24" s="1008"/>
      <c r="AA24" s="1008"/>
      <c r="AB24" s="1008"/>
      <c r="AC24" s="1008"/>
      <c r="AD24" s="1008"/>
      <c r="AE24" s="1008"/>
      <c r="AF24" s="1008"/>
      <c r="AG24" s="1008"/>
      <c r="AH24" s="1008"/>
      <c r="AI24" s="1008"/>
      <c r="AJ24" s="1008"/>
    </row>
    <row r="25" spans="1:36" ht="15.75" customHeight="1">
      <c r="A25" s="213" t="s">
        <v>2</v>
      </c>
      <c r="B25" s="234" t="s">
        <v>824</v>
      </c>
      <c r="C25" s="235" t="s">
        <v>7</v>
      </c>
      <c r="D25" s="236" t="s">
        <v>825</v>
      </c>
      <c r="E25" s="235" t="s">
        <v>4</v>
      </c>
      <c r="F25" s="235" t="s">
        <v>5</v>
      </c>
      <c r="G25" s="235" t="s">
        <v>6</v>
      </c>
      <c r="H25" s="235" t="s">
        <v>53</v>
      </c>
      <c r="I25" s="235" t="s">
        <v>54</v>
      </c>
      <c r="J25" s="235" t="s">
        <v>55</v>
      </c>
      <c r="K25" s="235" t="s">
        <v>56</v>
      </c>
      <c r="L25" s="235" t="s">
        <v>57</v>
      </c>
      <c r="M25" s="235" t="s">
        <v>58</v>
      </c>
      <c r="N25" s="235" t="s">
        <v>59</v>
      </c>
      <c r="O25" s="235" t="s">
        <v>60</v>
      </c>
      <c r="P25" s="235" t="s">
        <v>61</v>
      </c>
      <c r="Q25" s="235" t="s">
        <v>62</v>
      </c>
      <c r="R25" s="235" t="s">
        <v>63</v>
      </c>
      <c r="S25" s="235" t="s">
        <v>64</v>
      </c>
      <c r="T25" s="235" t="s">
        <v>65</v>
      </c>
      <c r="U25" s="235" t="s">
        <v>66</v>
      </c>
      <c r="V25" s="235" t="s">
        <v>52</v>
      </c>
      <c r="W25" s="234" t="s">
        <v>162</v>
      </c>
      <c r="X25" s="209"/>
      <c r="Y25" s="217" t="s">
        <v>826</v>
      </c>
      <c r="Z25" s="218" t="s">
        <v>827</v>
      </c>
      <c r="AA25" s="218" t="s">
        <v>828</v>
      </c>
      <c r="AB25" s="218" t="s">
        <v>829</v>
      </c>
      <c r="AC25" s="218" t="s">
        <v>830</v>
      </c>
      <c r="AD25" s="218" t="s">
        <v>831</v>
      </c>
      <c r="AE25" s="218" t="s">
        <v>832</v>
      </c>
      <c r="AF25" s="218" t="s">
        <v>833</v>
      </c>
      <c r="AG25" s="218" t="s">
        <v>834</v>
      </c>
      <c r="AH25" s="218" t="s">
        <v>835</v>
      </c>
      <c r="AI25" s="218" t="s">
        <v>836</v>
      </c>
      <c r="AJ25" s="218" t="s">
        <v>837</v>
      </c>
    </row>
    <row r="26" spans="1:36" ht="34.5" customHeight="1">
      <c r="A26" s="1117" t="s">
        <v>895</v>
      </c>
      <c r="B26" s="1117" t="s">
        <v>839</v>
      </c>
      <c r="C26" s="1117" t="s">
        <v>840</v>
      </c>
      <c r="D26" s="1117" t="s">
        <v>825</v>
      </c>
      <c r="E26" s="1117">
        <v>25</v>
      </c>
      <c r="F26" s="1117" t="s">
        <v>896</v>
      </c>
      <c r="G26" s="1117" t="s">
        <v>2</v>
      </c>
      <c r="H26" s="219" t="s">
        <v>68</v>
      </c>
      <c r="I26" s="219">
        <v>0</v>
      </c>
      <c r="J26" s="219">
        <v>0</v>
      </c>
      <c r="K26" s="219">
        <v>0</v>
      </c>
      <c r="L26" s="219">
        <v>0</v>
      </c>
      <c r="M26" s="219">
        <v>0</v>
      </c>
      <c r="N26" s="219">
        <v>10</v>
      </c>
      <c r="O26" s="219">
        <v>0</v>
      </c>
      <c r="P26" s="219">
        <v>4</v>
      </c>
      <c r="Q26" s="219">
        <v>4</v>
      </c>
      <c r="R26" s="219">
        <v>4</v>
      </c>
      <c r="S26" s="219">
        <v>3</v>
      </c>
      <c r="T26" s="219">
        <v>0</v>
      </c>
      <c r="U26" s="220">
        <f t="shared" ref="U26:U27" si="2">SUM(I26:T26)</f>
        <v>25</v>
      </c>
      <c r="V26" s="1121">
        <v>0.2</v>
      </c>
      <c r="W26" s="1052">
        <f>IF(OR(U27=0,V26=0),0,(U27/U26*V26))</f>
        <v>0.2</v>
      </c>
      <c r="X26" s="216"/>
      <c r="Y26" s="1114"/>
      <c r="Z26" s="1114"/>
      <c r="AA26" s="1114"/>
      <c r="AB26" s="1114"/>
      <c r="AC26" s="1114"/>
      <c r="AD26" s="1114" t="s">
        <v>897</v>
      </c>
      <c r="AE26" s="1114" t="s">
        <v>898</v>
      </c>
      <c r="AF26" s="1114" t="s">
        <v>899</v>
      </c>
      <c r="AG26" s="1114" t="s">
        <v>900</v>
      </c>
      <c r="AH26" s="1114" t="s">
        <v>901</v>
      </c>
      <c r="AI26" s="1114" t="s">
        <v>902</v>
      </c>
      <c r="AJ26" s="1114" t="s">
        <v>903</v>
      </c>
    </row>
    <row r="27" spans="1:36" ht="34.5" customHeight="1">
      <c r="A27" s="1018"/>
      <c r="B27" s="1008"/>
      <c r="C27" s="1008"/>
      <c r="D27" s="1008"/>
      <c r="E27" s="1008"/>
      <c r="F27" s="1008"/>
      <c r="G27" s="1008"/>
      <c r="H27" s="221" t="s">
        <v>69</v>
      </c>
      <c r="I27" s="222">
        <v>0</v>
      </c>
      <c r="J27" s="222">
        <v>0</v>
      </c>
      <c r="K27" s="222">
        <v>0</v>
      </c>
      <c r="L27" s="222">
        <v>0</v>
      </c>
      <c r="M27" s="222">
        <v>0</v>
      </c>
      <c r="N27" s="223">
        <v>10</v>
      </c>
      <c r="O27" s="223">
        <v>2</v>
      </c>
      <c r="P27" s="223">
        <v>1</v>
      </c>
      <c r="Q27" s="223">
        <v>4</v>
      </c>
      <c r="R27" s="223">
        <v>4</v>
      </c>
      <c r="S27" s="223">
        <v>4</v>
      </c>
      <c r="T27" s="223">
        <v>0</v>
      </c>
      <c r="U27" s="225">
        <f t="shared" si="2"/>
        <v>25</v>
      </c>
      <c r="V27" s="1008"/>
      <c r="W27" s="1008"/>
      <c r="X27" s="216"/>
      <c r="Y27" s="1008"/>
      <c r="Z27" s="1008"/>
      <c r="AA27" s="1008"/>
      <c r="AB27" s="1008"/>
      <c r="AC27" s="1008"/>
      <c r="AD27" s="1008"/>
      <c r="AE27" s="1008"/>
      <c r="AF27" s="1008"/>
      <c r="AG27" s="1008"/>
      <c r="AH27" s="1008"/>
      <c r="AI27" s="1008"/>
      <c r="AJ27" s="1008"/>
    </row>
    <row r="28" spans="1:36" ht="15.75" customHeight="1">
      <c r="A28" s="1018"/>
      <c r="B28" s="237"/>
      <c r="C28" s="237"/>
      <c r="D28" s="1115" t="s">
        <v>30</v>
      </c>
      <c r="E28" s="1010"/>
      <c r="F28" s="1010"/>
      <c r="G28" s="1010"/>
      <c r="H28" s="1010"/>
      <c r="I28" s="1010"/>
      <c r="J28" s="1010"/>
      <c r="K28" s="1010"/>
      <c r="L28" s="1010"/>
      <c r="M28" s="1010"/>
      <c r="N28" s="1010"/>
      <c r="O28" s="1010"/>
      <c r="P28" s="1010"/>
      <c r="Q28" s="1010"/>
      <c r="R28" s="1010"/>
      <c r="S28" s="1010"/>
      <c r="T28" s="1010"/>
      <c r="U28" s="1010"/>
      <c r="V28" s="1010"/>
      <c r="W28" s="1010"/>
      <c r="X28" s="209"/>
    </row>
    <row r="29" spans="1:36" ht="23.25" customHeight="1">
      <c r="A29" s="1018"/>
      <c r="B29" s="1116" t="s">
        <v>839</v>
      </c>
      <c r="C29" s="1117" t="s">
        <v>840</v>
      </c>
      <c r="D29" s="1118" t="s">
        <v>908</v>
      </c>
      <c r="E29" s="1013"/>
      <c r="F29" s="1013"/>
      <c r="G29" s="1014"/>
      <c r="H29" s="221" t="s">
        <v>68</v>
      </c>
      <c r="I29" s="238">
        <v>0</v>
      </c>
      <c r="J29" s="238">
        <v>0</v>
      </c>
      <c r="K29" s="238">
        <v>0</v>
      </c>
      <c r="L29" s="238">
        <v>0</v>
      </c>
      <c r="M29" s="238">
        <v>0</v>
      </c>
      <c r="N29" s="238">
        <v>1</v>
      </c>
      <c r="O29" s="239"/>
      <c r="P29" s="239"/>
      <c r="Q29" s="239"/>
      <c r="R29" s="239"/>
      <c r="S29" s="239"/>
      <c r="T29" s="239"/>
      <c r="U29" s="241">
        <f t="shared" ref="U29:U34" si="3">SUM(I29:T29)</f>
        <v>1</v>
      </c>
      <c r="V29" s="1119">
        <v>0.2</v>
      </c>
      <c r="W29" s="1122">
        <f>IF(OR(U30=0,V29=0),0,(U30/U29*V29))</f>
        <v>0.2</v>
      </c>
      <c r="X29" s="216"/>
      <c r="Y29" s="1114"/>
      <c r="Z29" s="1114"/>
      <c r="AA29" s="1114"/>
      <c r="AB29" s="1114"/>
      <c r="AC29" s="1114"/>
      <c r="AD29" s="1114" t="s">
        <v>912</v>
      </c>
      <c r="AE29" s="1114" t="s">
        <v>913</v>
      </c>
      <c r="AF29" s="1114" t="s">
        <v>913</v>
      </c>
      <c r="AG29" s="1114" t="s">
        <v>913</v>
      </c>
      <c r="AH29" s="1114" t="s">
        <v>913</v>
      </c>
      <c r="AI29" s="1114" t="s">
        <v>913</v>
      </c>
      <c r="AJ29" s="1114" t="s">
        <v>913</v>
      </c>
    </row>
    <row r="30" spans="1:36" ht="15.75" customHeight="1">
      <c r="A30" s="1018"/>
      <c r="B30" s="1008"/>
      <c r="C30" s="1008"/>
      <c r="D30" s="1015"/>
      <c r="E30" s="1016"/>
      <c r="F30" s="1016"/>
      <c r="G30" s="1017"/>
      <c r="H30" s="221" t="s">
        <v>69</v>
      </c>
      <c r="I30" s="245">
        <v>0</v>
      </c>
      <c r="J30" s="245">
        <v>0</v>
      </c>
      <c r="K30" s="245">
        <v>0</v>
      </c>
      <c r="L30" s="245">
        <v>0</v>
      </c>
      <c r="M30" s="245">
        <v>0</v>
      </c>
      <c r="N30" s="245">
        <v>1</v>
      </c>
      <c r="O30" s="246"/>
      <c r="P30" s="246"/>
      <c r="Q30" s="246"/>
      <c r="R30" s="246"/>
      <c r="S30" s="246"/>
      <c r="T30" s="246"/>
      <c r="U30" s="248">
        <f t="shared" si="3"/>
        <v>1</v>
      </c>
      <c r="V30" s="1008"/>
      <c r="W30" s="1008"/>
      <c r="X30" s="209"/>
      <c r="Y30" s="1008"/>
      <c r="Z30" s="1008"/>
      <c r="AA30" s="1008"/>
      <c r="AB30" s="1008"/>
      <c r="AC30" s="1008"/>
      <c r="AD30" s="1008"/>
      <c r="AE30" s="1008"/>
      <c r="AF30" s="1008"/>
      <c r="AG30" s="1008"/>
      <c r="AH30" s="1008"/>
      <c r="AI30" s="1008"/>
      <c r="AJ30" s="1008"/>
    </row>
    <row r="31" spans="1:36" ht="22.5" customHeight="1">
      <c r="A31" s="1018"/>
      <c r="B31" s="1116" t="s">
        <v>839</v>
      </c>
      <c r="C31" s="1117" t="s">
        <v>840</v>
      </c>
      <c r="D31" s="1118" t="s">
        <v>915</v>
      </c>
      <c r="E31" s="1013"/>
      <c r="F31" s="1013"/>
      <c r="G31" s="1014"/>
      <c r="H31" s="221" t="s">
        <v>68</v>
      </c>
      <c r="I31" s="238">
        <v>0</v>
      </c>
      <c r="J31" s="238">
        <v>0</v>
      </c>
      <c r="K31" s="238">
        <v>0</v>
      </c>
      <c r="L31" s="238">
        <v>0</v>
      </c>
      <c r="M31" s="238">
        <v>0</v>
      </c>
      <c r="N31" s="238">
        <v>1</v>
      </c>
      <c r="O31" s="239"/>
      <c r="P31" s="239"/>
      <c r="Q31" s="239"/>
      <c r="R31" s="239"/>
      <c r="S31" s="239"/>
      <c r="T31" s="239"/>
      <c r="U31" s="241">
        <f t="shared" si="3"/>
        <v>1</v>
      </c>
      <c r="V31" s="1119">
        <v>0.2</v>
      </c>
      <c r="W31" s="1122">
        <f>IF(OR(U32=0,V31=0),0,(U32/U31*V31))</f>
        <v>0.2</v>
      </c>
      <c r="X31" s="216"/>
      <c r="Y31" s="1114"/>
      <c r="Z31" s="1114"/>
      <c r="AA31" s="1114"/>
      <c r="AB31" s="1114"/>
      <c r="AC31" s="1114"/>
      <c r="AD31" s="1114" t="s">
        <v>916</v>
      </c>
      <c r="AE31" s="1114" t="s">
        <v>913</v>
      </c>
      <c r="AF31" s="1114" t="s">
        <v>913</v>
      </c>
      <c r="AG31" s="1114" t="s">
        <v>913</v>
      </c>
      <c r="AH31" s="1114" t="s">
        <v>913</v>
      </c>
      <c r="AI31" s="1114" t="s">
        <v>913</v>
      </c>
      <c r="AJ31" s="1114" t="s">
        <v>913</v>
      </c>
    </row>
    <row r="32" spans="1:36" ht="15.75" customHeight="1">
      <c r="A32" s="1018"/>
      <c r="B32" s="1008"/>
      <c r="C32" s="1008"/>
      <c r="D32" s="1015"/>
      <c r="E32" s="1016"/>
      <c r="F32" s="1016"/>
      <c r="G32" s="1017"/>
      <c r="H32" s="221" t="s">
        <v>69</v>
      </c>
      <c r="I32" s="245">
        <v>0</v>
      </c>
      <c r="J32" s="245">
        <v>0</v>
      </c>
      <c r="K32" s="245">
        <v>0</v>
      </c>
      <c r="L32" s="245">
        <v>0</v>
      </c>
      <c r="M32" s="245">
        <v>0</v>
      </c>
      <c r="N32" s="245">
        <v>1</v>
      </c>
      <c r="O32" s="246"/>
      <c r="P32" s="246"/>
      <c r="Q32" s="246"/>
      <c r="R32" s="246"/>
      <c r="S32" s="246"/>
      <c r="T32" s="246"/>
      <c r="U32" s="248">
        <f t="shared" si="3"/>
        <v>1</v>
      </c>
      <c r="V32" s="1008"/>
      <c r="W32" s="1008"/>
      <c r="X32" s="209"/>
      <c r="Y32" s="1008"/>
      <c r="Z32" s="1008"/>
      <c r="AA32" s="1008"/>
      <c r="AB32" s="1008"/>
      <c r="AC32" s="1008"/>
      <c r="AD32" s="1008"/>
      <c r="AE32" s="1008"/>
      <c r="AF32" s="1008"/>
      <c r="AG32" s="1008"/>
      <c r="AH32" s="1008"/>
      <c r="AI32" s="1008"/>
      <c r="AJ32" s="1008"/>
    </row>
    <row r="33" spans="1:36" ht="24" customHeight="1">
      <c r="A33" s="1018"/>
      <c r="B33" s="1116" t="s">
        <v>839</v>
      </c>
      <c r="C33" s="1117" t="s">
        <v>840</v>
      </c>
      <c r="D33" s="1118" t="s">
        <v>917</v>
      </c>
      <c r="E33" s="1013"/>
      <c r="F33" s="1013"/>
      <c r="G33" s="1014"/>
      <c r="H33" s="221" t="s">
        <v>68</v>
      </c>
      <c r="I33" s="238">
        <v>0</v>
      </c>
      <c r="J33" s="238">
        <v>0</v>
      </c>
      <c r="K33" s="238">
        <v>0</v>
      </c>
      <c r="L33" s="238">
        <v>0</v>
      </c>
      <c r="M33" s="238">
        <v>0</v>
      </c>
      <c r="N33" s="238">
        <v>0.4</v>
      </c>
      <c r="O33" s="238">
        <v>0</v>
      </c>
      <c r="P33" s="238">
        <v>0.16</v>
      </c>
      <c r="Q33" s="238">
        <v>0.16</v>
      </c>
      <c r="R33" s="238">
        <v>0.16</v>
      </c>
      <c r="S33" s="238">
        <v>0.12</v>
      </c>
      <c r="T33" s="238">
        <v>0</v>
      </c>
      <c r="U33" s="241">
        <f t="shared" si="3"/>
        <v>1</v>
      </c>
      <c r="V33" s="1119">
        <v>0.6</v>
      </c>
      <c r="W33" s="1123">
        <f>IF(OR(U34=0,V33=0),0,(U34/U33*V33))</f>
        <v>0.6</v>
      </c>
      <c r="X33" s="216"/>
      <c r="Y33" s="1114"/>
      <c r="Z33" s="1114"/>
      <c r="AA33" s="1114"/>
      <c r="AB33" s="1114"/>
      <c r="AC33" s="1114"/>
      <c r="AD33" s="1114" t="s">
        <v>923</v>
      </c>
      <c r="AE33" s="1114" t="s">
        <v>924</v>
      </c>
      <c r="AF33" s="1114" t="s">
        <v>925</v>
      </c>
      <c r="AG33" s="1114" t="s">
        <v>926</v>
      </c>
      <c r="AH33" s="1114" t="s">
        <v>927</v>
      </c>
      <c r="AI33" s="1114" t="s">
        <v>928</v>
      </c>
      <c r="AJ33" s="1114" t="s">
        <v>929</v>
      </c>
    </row>
    <row r="34" spans="1:36" ht="24" customHeight="1">
      <c r="A34" s="1079"/>
      <c r="B34" s="1008"/>
      <c r="C34" s="1008"/>
      <c r="D34" s="1103"/>
      <c r="E34" s="1104"/>
      <c r="F34" s="1104"/>
      <c r="G34" s="1105"/>
      <c r="H34" s="221" t="s">
        <v>69</v>
      </c>
      <c r="I34" s="245">
        <v>0</v>
      </c>
      <c r="J34" s="245">
        <v>0</v>
      </c>
      <c r="K34" s="245">
        <v>0</v>
      </c>
      <c r="L34" s="245">
        <v>0</v>
      </c>
      <c r="M34" s="245">
        <v>0</v>
      </c>
      <c r="N34" s="245">
        <v>0.4</v>
      </c>
      <c r="O34" s="245">
        <v>0.08</v>
      </c>
      <c r="P34" s="245">
        <v>0.04</v>
      </c>
      <c r="Q34" s="245">
        <v>0.16</v>
      </c>
      <c r="R34" s="245">
        <v>0.16</v>
      </c>
      <c r="S34" s="245">
        <v>0.16</v>
      </c>
      <c r="T34" s="245">
        <v>0</v>
      </c>
      <c r="U34" s="248">
        <f t="shared" si="3"/>
        <v>1</v>
      </c>
      <c r="V34" s="1079"/>
      <c r="W34" s="1079"/>
      <c r="X34" s="209"/>
      <c r="Y34" s="1008"/>
      <c r="Z34" s="1008"/>
      <c r="AA34" s="1008"/>
      <c r="AB34" s="1008"/>
      <c r="AC34" s="1008"/>
      <c r="AD34" s="1008"/>
      <c r="AE34" s="1008"/>
      <c r="AF34" s="1008"/>
      <c r="AG34" s="1008"/>
      <c r="AH34" s="1008"/>
      <c r="AI34" s="1008"/>
      <c r="AJ34" s="1008"/>
    </row>
    <row r="35" spans="1:36" ht="15.75" customHeight="1">
      <c r="A35" s="257" t="s">
        <v>2</v>
      </c>
      <c r="B35" s="214" t="s">
        <v>824</v>
      </c>
      <c r="C35" s="215" t="s">
        <v>7</v>
      </c>
      <c r="D35" s="213" t="s">
        <v>825</v>
      </c>
      <c r="E35" s="215" t="s">
        <v>4</v>
      </c>
      <c r="F35" s="215" t="s">
        <v>5</v>
      </c>
      <c r="G35" s="215" t="s">
        <v>6</v>
      </c>
      <c r="H35" s="215" t="s">
        <v>53</v>
      </c>
      <c r="I35" s="215" t="s">
        <v>54</v>
      </c>
      <c r="J35" s="215" t="s">
        <v>55</v>
      </c>
      <c r="K35" s="215" t="s">
        <v>56</v>
      </c>
      <c r="L35" s="215" t="s">
        <v>57</v>
      </c>
      <c r="M35" s="215" t="s">
        <v>58</v>
      </c>
      <c r="N35" s="215" t="s">
        <v>59</v>
      </c>
      <c r="O35" s="215" t="s">
        <v>60</v>
      </c>
      <c r="P35" s="215" t="s">
        <v>61</v>
      </c>
      <c r="Q35" s="215" t="s">
        <v>62</v>
      </c>
      <c r="R35" s="215" t="s">
        <v>63</v>
      </c>
      <c r="S35" s="215" t="s">
        <v>64</v>
      </c>
      <c r="T35" s="215" t="s">
        <v>65</v>
      </c>
      <c r="U35" s="215" t="s">
        <v>66</v>
      </c>
      <c r="V35" s="215" t="s">
        <v>52</v>
      </c>
      <c r="W35" s="234" t="s">
        <v>162</v>
      </c>
      <c r="X35" s="216"/>
      <c r="Y35" s="217" t="s">
        <v>826</v>
      </c>
      <c r="Z35" s="218" t="s">
        <v>827</v>
      </c>
      <c r="AA35" s="218" t="s">
        <v>828</v>
      </c>
      <c r="AB35" s="218" t="s">
        <v>829</v>
      </c>
      <c r="AC35" s="218" t="s">
        <v>830</v>
      </c>
      <c r="AD35" s="218" t="s">
        <v>831</v>
      </c>
      <c r="AE35" s="218" t="s">
        <v>832</v>
      </c>
      <c r="AF35" s="218" t="s">
        <v>833</v>
      </c>
      <c r="AG35" s="218" t="s">
        <v>834</v>
      </c>
      <c r="AH35" s="218" t="s">
        <v>835</v>
      </c>
      <c r="AI35" s="218" t="s">
        <v>836</v>
      </c>
      <c r="AJ35" s="218" t="s">
        <v>837</v>
      </c>
    </row>
    <row r="36" spans="1:36" ht="177.75" customHeight="1">
      <c r="A36" s="1129" t="s">
        <v>933</v>
      </c>
      <c r="B36" s="1117" t="s">
        <v>839</v>
      </c>
      <c r="C36" s="1117" t="s">
        <v>840</v>
      </c>
      <c r="D36" s="1117" t="s">
        <v>137</v>
      </c>
      <c r="E36" s="1128">
        <v>100</v>
      </c>
      <c r="F36" s="1124" t="s">
        <v>939</v>
      </c>
      <c r="G36" s="1117" t="s">
        <v>2</v>
      </c>
      <c r="H36" s="219" t="s">
        <v>68</v>
      </c>
      <c r="I36" s="219">
        <v>0</v>
      </c>
      <c r="J36" s="258">
        <v>0</v>
      </c>
      <c r="K36" s="258">
        <v>0</v>
      </c>
      <c r="L36" s="258">
        <v>0</v>
      </c>
      <c r="M36" s="258">
        <v>0</v>
      </c>
      <c r="N36" s="259">
        <v>0.11550000000000001</v>
      </c>
      <c r="O36" s="259">
        <v>0.14749999999999999</v>
      </c>
      <c r="P36" s="259">
        <v>0.16</v>
      </c>
      <c r="Q36" s="259">
        <v>0.16750000000000001</v>
      </c>
      <c r="R36" s="259">
        <v>0.16750000000000001</v>
      </c>
      <c r="S36" s="259">
        <v>0.16950000000000001</v>
      </c>
      <c r="T36" s="259">
        <v>7.2499999999999995E-2</v>
      </c>
      <c r="U36" s="241">
        <f t="shared" ref="U36:U37" si="4">SUM(I36:T36)</f>
        <v>1</v>
      </c>
      <c r="V36" s="1121">
        <v>0.2</v>
      </c>
      <c r="W36" s="1052">
        <f>IF(OR(U37=0,V36=0),0,(U37/U36*V36))</f>
        <v>0.2</v>
      </c>
      <c r="X36" s="216"/>
      <c r="Y36" s="1114"/>
      <c r="Z36" s="1114"/>
      <c r="AA36" s="1114"/>
      <c r="AB36" s="1114"/>
      <c r="AC36" s="1114"/>
      <c r="AD36" s="1114" t="s">
        <v>944</v>
      </c>
      <c r="AE36" s="1114" t="s">
        <v>946</v>
      </c>
      <c r="AF36" s="1114" t="s">
        <v>947</v>
      </c>
      <c r="AG36" s="1114" t="s">
        <v>948</v>
      </c>
      <c r="AH36" s="1114" t="s">
        <v>950</v>
      </c>
      <c r="AI36" s="1114" t="s">
        <v>953</v>
      </c>
      <c r="AJ36" s="1114" t="s">
        <v>954</v>
      </c>
    </row>
    <row r="37" spans="1:36" ht="177.75" customHeight="1">
      <c r="A37" s="1018"/>
      <c r="B37" s="1008"/>
      <c r="C37" s="1008"/>
      <c r="D37" s="1008"/>
      <c r="E37" s="1008"/>
      <c r="F37" s="1008"/>
      <c r="G37" s="1008"/>
      <c r="H37" s="221" t="s">
        <v>69</v>
      </c>
      <c r="I37" s="222">
        <v>0</v>
      </c>
      <c r="J37" s="261">
        <v>0</v>
      </c>
      <c r="K37" s="261">
        <v>0</v>
      </c>
      <c r="L37" s="261">
        <v>0</v>
      </c>
      <c r="M37" s="261">
        <v>0</v>
      </c>
      <c r="N37" s="245">
        <v>0.11550000000000001</v>
      </c>
      <c r="O37" s="245">
        <v>0.14749999999999999</v>
      </c>
      <c r="P37" s="245">
        <v>0.18</v>
      </c>
      <c r="Q37" s="245">
        <v>0.16750000000000001</v>
      </c>
      <c r="R37" s="245">
        <v>0.182</v>
      </c>
      <c r="S37" s="245">
        <v>0.19500000000000001</v>
      </c>
      <c r="T37" s="245">
        <v>1.2500000000000001E-2</v>
      </c>
      <c r="U37" s="248">
        <f t="shared" si="4"/>
        <v>1</v>
      </c>
      <c r="V37" s="1008"/>
      <c r="W37" s="1008"/>
      <c r="X37" s="209"/>
      <c r="Y37" s="1008"/>
      <c r="Z37" s="1008"/>
      <c r="AA37" s="1008"/>
      <c r="AB37" s="1008"/>
      <c r="AC37" s="1008"/>
      <c r="AD37" s="1008"/>
      <c r="AE37" s="1008"/>
      <c r="AF37" s="1008"/>
      <c r="AG37" s="1008"/>
      <c r="AH37" s="1008"/>
      <c r="AI37" s="1008"/>
      <c r="AJ37" s="1008"/>
    </row>
    <row r="38" spans="1:36" ht="15.75" customHeight="1">
      <c r="A38" s="1018"/>
      <c r="B38" s="262"/>
      <c r="C38" s="263"/>
      <c r="D38" s="1115" t="s">
        <v>30</v>
      </c>
      <c r="E38" s="1010"/>
      <c r="F38" s="1010"/>
      <c r="G38" s="1010"/>
      <c r="H38" s="1010"/>
      <c r="I38" s="1010"/>
      <c r="J38" s="1010"/>
      <c r="K38" s="1010"/>
      <c r="L38" s="1010"/>
      <c r="M38" s="1010"/>
      <c r="N38" s="1010"/>
      <c r="O38" s="1010"/>
      <c r="P38" s="1010"/>
      <c r="Q38" s="1010"/>
      <c r="R38" s="1010"/>
      <c r="S38" s="1010"/>
      <c r="T38" s="1010"/>
      <c r="U38" s="1010"/>
      <c r="V38" s="1010"/>
      <c r="W38" s="1010"/>
      <c r="X38" s="216"/>
      <c r="AG38" s="265"/>
    </row>
    <row r="39" spans="1:36" ht="44.25" customHeight="1">
      <c r="A39" s="1018"/>
      <c r="B39" s="1116" t="s">
        <v>839</v>
      </c>
      <c r="C39" s="1117" t="s">
        <v>840</v>
      </c>
      <c r="D39" s="1118" t="s">
        <v>956</v>
      </c>
      <c r="E39" s="1013"/>
      <c r="F39" s="1013"/>
      <c r="G39" s="1014"/>
      <c r="H39" s="221" t="s">
        <v>68</v>
      </c>
      <c r="I39" s="238">
        <v>0</v>
      </c>
      <c r="J39" s="238">
        <v>0</v>
      </c>
      <c r="K39" s="238">
        <v>0</v>
      </c>
      <c r="L39" s="238">
        <v>0</v>
      </c>
      <c r="M39" s="238">
        <v>0</v>
      </c>
      <c r="N39" s="238">
        <v>0.26200000000000001</v>
      </c>
      <c r="O39" s="238">
        <v>0.15</v>
      </c>
      <c r="P39" s="238">
        <v>0.15</v>
      </c>
      <c r="Q39" s="238">
        <v>0.15</v>
      </c>
      <c r="R39" s="238">
        <v>0.15</v>
      </c>
      <c r="S39" s="238">
        <v>0.13800000000000001</v>
      </c>
      <c r="T39" s="238">
        <v>0</v>
      </c>
      <c r="U39" s="241">
        <f t="shared" ref="U39:U46" si="5">SUM(I39:T39)</f>
        <v>1</v>
      </c>
      <c r="V39" s="1119">
        <v>0.25</v>
      </c>
      <c r="W39" s="1123">
        <f>IF(OR(U40=0,V39=0),0,(U40/U39*V39))</f>
        <v>0.25</v>
      </c>
      <c r="X39" s="216"/>
      <c r="Y39" s="1114"/>
      <c r="Z39" s="1114"/>
      <c r="AA39" s="1114"/>
      <c r="AB39" s="1114"/>
      <c r="AC39" s="1114"/>
      <c r="AD39" s="1114" t="s">
        <v>964</v>
      </c>
      <c r="AE39" s="1114" t="s">
        <v>965</v>
      </c>
      <c r="AF39" s="1114" t="s">
        <v>966</v>
      </c>
      <c r="AG39" s="1114" t="s">
        <v>967</v>
      </c>
      <c r="AH39" s="1114" t="s">
        <v>968</v>
      </c>
      <c r="AI39" s="1114" t="s">
        <v>969</v>
      </c>
      <c r="AJ39" s="1114" t="s">
        <v>874</v>
      </c>
    </row>
    <row r="40" spans="1:36" ht="44.25" customHeight="1">
      <c r="A40" s="1018"/>
      <c r="B40" s="1008"/>
      <c r="C40" s="1008"/>
      <c r="D40" s="1015"/>
      <c r="E40" s="1016"/>
      <c r="F40" s="1016"/>
      <c r="G40" s="1017"/>
      <c r="H40" s="221" t="s">
        <v>69</v>
      </c>
      <c r="I40" s="245">
        <v>0</v>
      </c>
      <c r="J40" s="245">
        <v>0</v>
      </c>
      <c r="K40" s="245">
        <v>0</v>
      </c>
      <c r="L40" s="245">
        <v>0</v>
      </c>
      <c r="M40" s="245">
        <v>0</v>
      </c>
      <c r="N40" s="245">
        <v>0.26200000000000001</v>
      </c>
      <c r="O40" s="245">
        <v>0.15</v>
      </c>
      <c r="P40" s="245">
        <v>0.23</v>
      </c>
      <c r="Q40" s="245">
        <v>0.15</v>
      </c>
      <c r="R40" s="245">
        <v>0.20799999999999999</v>
      </c>
      <c r="S40" s="246"/>
      <c r="T40" s="246"/>
      <c r="U40" s="248">
        <f t="shared" si="5"/>
        <v>1</v>
      </c>
      <c r="V40" s="1008"/>
      <c r="W40" s="1008"/>
      <c r="X40" s="209"/>
      <c r="Y40" s="1008"/>
      <c r="Z40" s="1008"/>
      <c r="AA40" s="1008"/>
      <c r="AB40" s="1008"/>
      <c r="AC40" s="1008"/>
      <c r="AD40" s="1008"/>
      <c r="AE40" s="1008"/>
      <c r="AF40" s="1008"/>
      <c r="AG40" s="1008"/>
      <c r="AH40" s="1008"/>
      <c r="AI40" s="1008"/>
      <c r="AJ40" s="1008"/>
    </row>
    <row r="41" spans="1:36" ht="137.25" customHeight="1">
      <c r="A41" s="1018"/>
      <c r="B41" s="1116" t="s">
        <v>839</v>
      </c>
      <c r="C41" s="1117" t="s">
        <v>840</v>
      </c>
      <c r="D41" s="1118" t="s">
        <v>970</v>
      </c>
      <c r="E41" s="1013"/>
      <c r="F41" s="1013"/>
      <c r="G41" s="1014"/>
      <c r="H41" s="221" t="s">
        <v>68</v>
      </c>
      <c r="I41" s="238">
        <v>0</v>
      </c>
      <c r="J41" s="238">
        <v>0</v>
      </c>
      <c r="K41" s="238">
        <v>0</v>
      </c>
      <c r="L41" s="238">
        <v>0</v>
      </c>
      <c r="M41" s="238">
        <v>0</v>
      </c>
      <c r="N41" s="238">
        <v>0.05</v>
      </c>
      <c r="O41" s="238">
        <v>0.17</v>
      </c>
      <c r="P41" s="238">
        <v>0.17</v>
      </c>
      <c r="Q41" s="238">
        <v>0.17</v>
      </c>
      <c r="R41" s="238">
        <v>0.17</v>
      </c>
      <c r="S41" s="238">
        <v>0.17</v>
      </c>
      <c r="T41" s="238">
        <v>0.1</v>
      </c>
      <c r="U41" s="241">
        <f t="shared" si="5"/>
        <v>1.0000000000000002</v>
      </c>
      <c r="V41" s="1119">
        <v>0.25</v>
      </c>
      <c r="W41" s="1122">
        <f>IF(OR(U42=0,V41=0),0,(U42/U41*V41))</f>
        <v>0.24999999999999994</v>
      </c>
      <c r="X41" s="216"/>
      <c r="Y41" s="1114"/>
      <c r="Z41" s="1114"/>
      <c r="AA41" s="1114"/>
      <c r="AB41" s="1114"/>
      <c r="AC41" s="1114"/>
      <c r="AD41" s="1114" t="s">
        <v>971</v>
      </c>
      <c r="AE41" s="1114" t="s">
        <v>972</v>
      </c>
      <c r="AF41" s="1114" t="s">
        <v>973</v>
      </c>
      <c r="AG41" s="1114" t="s">
        <v>974</v>
      </c>
      <c r="AH41" s="1114" t="s">
        <v>975</v>
      </c>
      <c r="AI41" s="1114" t="s">
        <v>976</v>
      </c>
      <c r="AJ41" s="1114" t="s">
        <v>977</v>
      </c>
    </row>
    <row r="42" spans="1:36" ht="137.25" customHeight="1">
      <c r="A42" s="1018"/>
      <c r="B42" s="1008"/>
      <c r="C42" s="1008"/>
      <c r="D42" s="1015"/>
      <c r="E42" s="1016"/>
      <c r="F42" s="1016"/>
      <c r="G42" s="1017"/>
      <c r="H42" s="221" t="s">
        <v>69</v>
      </c>
      <c r="I42" s="245">
        <v>0</v>
      </c>
      <c r="J42" s="245">
        <v>0</v>
      </c>
      <c r="K42" s="245">
        <v>0</v>
      </c>
      <c r="L42" s="245">
        <v>0</v>
      </c>
      <c r="M42" s="245">
        <v>0</v>
      </c>
      <c r="N42" s="245">
        <v>0.05</v>
      </c>
      <c r="O42" s="245">
        <v>0.17</v>
      </c>
      <c r="P42" s="245">
        <v>0.17</v>
      </c>
      <c r="Q42" s="245">
        <v>0.17</v>
      </c>
      <c r="R42" s="245">
        <v>0.17</v>
      </c>
      <c r="S42" s="245">
        <v>0.22</v>
      </c>
      <c r="T42" s="245">
        <v>0.05</v>
      </c>
      <c r="U42" s="248">
        <f t="shared" si="5"/>
        <v>1</v>
      </c>
      <c r="V42" s="1008"/>
      <c r="W42" s="1008"/>
      <c r="X42" s="209"/>
      <c r="Y42" s="1008"/>
      <c r="Z42" s="1008"/>
      <c r="AA42" s="1008"/>
      <c r="AB42" s="1008"/>
      <c r="AC42" s="1008"/>
      <c r="AD42" s="1008"/>
      <c r="AE42" s="1008"/>
      <c r="AF42" s="1008"/>
      <c r="AG42" s="1008"/>
      <c r="AH42" s="1008"/>
      <c r="AI42" s="1008"/>
      <c r="AJ42" s="1008"/>
    </row>
    <row r="43" spans="1:36" ht="47.25" customHeight="1">
      <c r="A43" s="1018"/>
      <c r="B43" s="1116" t="s">
        <v>839</v>
      </c>
      <c r="C43" s="1117" t="s">
        <v>840</v>
      </c>
      <c r="D43" s="1118" t="s">
        <v>980</v>
      </c>
      <c r="E43" s="1013"/>
      <c r="F43" s="1013"/>
      <c r="G43" s="1014"/>
      <c r="H43" s="221" t="s">
        <v>68</v>
      </c>
      <c r="I43" s="238">
        <v>0</v>
      </c>
      <c r="J43" s="238">
        <v>0</v>
      </c>
      <c r="K43" s="238">
        <v>0</v>
      </c>
      <c r="L43" s="238">
        <v>0</v>
      </c>
      <c r="M43" s="238">
        <v>0</v>
      </c>
      <c r="N43" s="238">
        <v>0.1</v>
      </c>
      <c r="O43" s="238">
        <v>0.1</v>
      </c>
      <c r="P43" s="238">
        <v>0.15</v>
      </c>
      <c r="Q43" s="238">
        <v>0.18</v>
      </c>
      <c r="R43" s="238">
        <v>0.18</v>
      </c>
      <c r="S43" s="238">
        <v>0.2</v>
      </c>
      <c r="T43" s="238">
        <v>0.09</v>
      </c>
      <c r="U43" s="241">
        <f t="shared" si="5"/>
        <v>0.99999999999999989</v>
      </c>
      <c r="V43" s="1119">
        <v>0.25</v>
      </c>
      <c r="W43" s="1123">
        <f>IF(OR(U44=0,V43=0),0,(U44/U43*V43))</f>
        <v>0.25</v>
      </c>
      <c r="X43" s="216"/>
      <c r="Y43" s="1114"/>
      <c r="Z43" s="1114"/>
      <c r="AA43" s="1114"/>
      <c r="AB43" s="1114"/>
      <c r="AC43" s="1114"/>
      <c r="AD43" s="1114" t="s">
        <v>981</v>
      </c>
      <c r="AE43" s="1114" t="s">
        <v>982</v>
      </c>
      <c r="AF43" s="1114" t="s">
        <v>983</v>
      </c>
      <c r="AG43" s="1114" t="s">
        <v>984</v>
      </c>
      <c r="AH43" s="1114" t="s">
        <v>985</v>
      </c>
      <c r="AI43" s="1114" t="s">
        <v>986</v>
      </c>
      <c r="AJ43" s="1114" t="s">
        <v>874</v>
      </c>
    </row>
    <row r="44" spans="1:36" ht="47.25" customHeight="1">
      <c r="A44" s="1018"/>
      <c r="B44" s="1008"/>
      <c r="C44" s="1008"/>
      <c r="D44" s="1015"/>
      <c r="E44" s="1016"/>
      <c r="F44" s="1016"/>
      <c r="G44" s="1017"/>
      <c r="H44" s="221" t="s">
        <v>69</v>
      </c>
      <c r="I44" s="245">
        <v>0</v>
      </c>
      <c r="J44" s="245">
        <v>0</v>
      </c>
      <c r="K44" s="245">
        <v>0</v>
      </c>
      <c r="L44" s="245">
        <v>0</v>
      </c>
      <c r="M44" s="245">
        <v>0</v>
      </c>
      <c r="N44" s="245">
        <v>0.1</v>
      </c>
      <c r="O44" s="245">
        <v>0.1</v>
      </c>
      <c r="P44" s="245">
        <v>0.15</v>
      </c>
      <c r="Q44" s="245">
        <v>0.18</v>
      </c>
      <c r="R44" s="245">
        <v>0.18</v>
      </c>
      <c r="S44" s="245">
        <v>0.28999999999999998</v>
      </c>
      <c r="T44" s="245">
        <v>0</v>
      </c>
      <c r="U44" s="248">
        <f t="shared" si="5"/>
        <v>1</v>
      </c>
      <c r="V44" s="1008"/>
      <c r="W44" s="1008"/>
      <c r="X44" s="209"/>
      <c r="Y44" s="1008"/>
      <c r="Z44" s="1008"/>
      <c r="AA44" s="1008"/>
      <c r="AB44" s="1008"/>
      <c r="AC44" s="1008"/>
      <c r="AD44" s="1008"/>
      <c r="AE44" s="1008"/>
      <c r="AF44" s="1008"/>
      <c r="AG44" s="1008"/>
      <c r="AH44" s="1008"/>
      <c r="AI44" s="1008"/>
      <c r="AJ44" s="1008"/>
    </row>
    <row r="45" spans="1:36" ht="35.25" customHeight="1">
      <c r="A45" s="1018"/>
      <c r="B45" s="1116" t="s">
        <v>839</v>
      </c>
      <c r="C45" s="1117" t="s">
        <v>840</v>
      </c>
      <c r="D45" s="1118" t="s">
        <v>991</v>
      </c>
      <c r="E45" s="1013"/>
      <c r="F45" s="1013"/>
      <c r="G45" s="1014"/>
      <c r="H45" s="221" t="s">
        <v>68</v>
      </c>
      <c r="I45" s="238">
        <v>0</v>
      </c>
      <c r="J45" s="238">
        <v>0</v>
      </c>
      <c r="K45" s="238">
        <v>0</v>
      </c>
      <c r="L45" s="238">
        <v>0</v>
      </c>
      <c r="M45" s="238">
        <v>0</v>
      </c>
      <c r="N45" s="238">
        <v>0.05</v>
      </c>
      <c r="O45" s="238">
        <v>0.17</v>
      </c>
      <c r="P45" s="238">
        <v>0.17</v>
      </c>
      <c r="Q45" s="238">
        <v>0.17</v>
      </c>
      <c r="R45" s="238">
        <v>0.17</v>
      </c>
      <c r="S45" s="238">
        <v>0.17</v>
      </c>
      <c r="T45" s="238">
        <v>0.1</v>
      </c>
      <c r="U45" s="241">
        <f t="shared" si="5"/>
        <v>1.0000000000000002</v>
      </c>
      <c r="V45" s="1119">
        <v>0.25</v>
      </c>
      <c r="W45" s="1123">
        <f>IF(OR(U46=0,V45=0),0,(U46/U45*V45))</f>
        <v>0.24999999999999994</v>
      </c>
      <c r="X45" s="216"/>
      <c r="Y45" s="1114"/>
      <c r="Z45" s="1114"/>
      <c r="AA45" s="1114"/>
      <c r="AB45" s="1114"/>
      <c r="AC45" s="1114"/>
      <c r="AD45" s="1114" t="s">
        <v>995</v>
      </c>
      <c r="AE45" s="1114" t="s">
        <v>996</v>
      </c>
      <c r="AF45" s="1114" t="s">
        <v>997</v>
      </c>
      <c r="AG45" s="1114" t="s">
        <v>998</v>
      </c>
      <c r="AH45" s="1114" t="s">
        <v>999</v>
      </c>
      <c r="AI45" s="1114" t="s">
        <v>1000</v>
      </c>
      <c r="AJ45" s="1114" t="s">
        <v>874</v>
      </c>
    </row>
    <row r="46" spans="1:36" ht="33.75" customHeight="1">
      <c r="A46" s="1079"/>
      <c r="B46" s="1008"/>
      <c r="C46" s="1008"/>
      <c r="D46" s="1103"/>
      <c r="E46" s="1104"/>
      <c r="F46" s="1104"/>
      <c r="G46" s="1105"/>
      <c r="H46" s="219" t="s">
        <v>69</v>
      </c>
      <c r="I46" s="274">
        <v>0</v>
      </c>
      <c r="J46" s="274">
        <v>0</v>
      </c>
      <c r="K46" s="274">
        <v>0</v>
      </c>
      <c r="L46" s="274">
        <v>0</v>
      </c>
      <c r="M46" s="274">
        <v>0</v>
      </c>
      <c r="N46" s="245">
        <v>0.05</v>
      </c>
      <c r="O46" s="245">
        <v>0.17</v>
      </c>
      <c r="P46" s="245">
        <v>0.17</v>
      </c>
      <c r="Q46" s="245">
        <v>0.17</v>
      </c>
      <c r="R46" s="245">
        <v>0.17</v>
      </c>
      <c r="S46" s="245">
        <v>0.27</v>
      </c>
      <c r="T46" s="245">
        <v>0</v>
      </c>
      <c r="U46" s="248">
        <f t="shared" si="5"/>
        <v>1</v>
      </c>
      <c r="V46" s="1079"/>
      <c r="W46" s="1079"/>
      <c r="X46" s="209"/>
      <c r="Y46" s="1008"/>
      <c r="Z46" s="1008"/>
      <c r="AA46" s="1008"/>
      <c r="AB46" s="1008"/>
      <c r="AC46" s="1008"/>
      <c r="AD46" s="1008"/>
      <c r="AE46" s="1008"/>
      <c r="AF46" s="1008"/>
      <c r="AG46" s="1008"/>
      <c r="AH46" s="1008"/>
      <c r="AI46" s="1008"/>
      <c r="AJ46" s="1008"/>
    </row>
    <row r="47" spans="1:36" ht="15.75" customHeight="1">
      <c r="A47" s="213" t="s">
        <v>2</v>
      </c>
      <c r="B47" s="214" t="s">
        <v>824</v>
      </c>
      <c r="C47" s="215" t="s">
        <v>7</v>
      </c>
      <c r="D47" s="213" t="s">
        <v>825</v>
      </c>
      <c r="E47" s="215" t="s">
        <v>4</v>
      </c>
      <c r="F47" s="215" t="s">
        <v>5</v>
      </c>
      <c r="G47" s="215" t="s">
        <v>6</v>
      </c>
      <c r="H47" s="235" t="s">
        <v>53</v>
      </c>
      <c r="I47" s="235" t="s">
        <v>54</v>
      </c>
      <c r="J47" s="235" t="s">
        <v>55</v>
      </c>
      <c r="K47" s="235" t="s">
        <v>56</v>
      </c>
      <c r="L47" s="235" t="s">
        <v>57</v>
      </c>
      <c r="M47" s="235" t="s">
        <v>58</v>
      </c>
      <c r="N47" s="235" t="s">
        <v>59</v>
      </c>
      <c r="O47" s="235" t="s">
        <v>60</v>
      </c>
      <c r="P47" s="235" t="s">
        <v>61</v>
      </c>
      <c r="Q47" s="235" t="s">
        <v>62</v>
      </c>
      <c r="R47" s="235" t="s">
        <v>63</v>
      </c>
      <c r="S47" s="235" t="s">
        <v>64</v>
      </c>
      <c r="T47" s="235" t="s">
        <v>65</v>
      </c>
      <c r="U47" s="235" t="s">
        <v>66</v>
      </c>
      <c r="V47" s="235" t="s">
        <v>52</v>
      </c>
      <c r="W47" s="234" t="s">
        <v>162</v>
      </c>
      <c r="X47" s="216"/>
      <c r="Y47" s="217" t="s">
        <v>826</v>
      </c>
      <c r="Z47" s="218" t="s">
        <v>827</v>
      </c>
      <c r="AA47" s="218" t="s">
        <v>828</v>
      </c>
      <c r="AB47" s="218" t="s">
        <v>829</v>
      </c>
      <c r="AC47" s="218" t="s">
        <v>830</v>
      </c>
      <c r="AD47" s="218" t="s">
        <v>831</v>
      </c>
      <c r="AE47" s="218" t="s">
        <v>832</v>
      </c>
      <c r="AF47" s="218" t="s">
        <v>833</v>
      </c>
      <c r="AG47" s="218" t="s">
        <v>834</v>
      </c>
      <c r="AH47" s="218" t="s">
        <v>835</v>
      </c>
      <c r="AI47" s="218" t="s">
        <v>836</v>
      </c>
      <c r="AJ47" s="218" t="s">
        <v>837</v>
      </c>
    </row>
    <row r="48" spans="1:36" ht="156.75" customHeight="1">
      <c r="A48" s="1117" t="s">
        <v>1001</v>
      </c>
      <c r="B48" s="1117" t="s">
        <v>839</v>
      </c>
      <c r="C48" s="1117" t="s">
        <v>840</v>
      </c>
      <c r="D48" s="1117" t="s">
        <v>137</v>
      </c>
      <c r="E48" s="1124">
        <v>20</v>
      </c>
      <c r="F48" s="1124" t="s">
        <v>1002</v>
      </c>
      <c r="G48" s="1117" t="s">
        <v>1003</v>
      </c>
      <c r="H48" s="219" t="s">
        <v>68</v>
      </c>
      <c r="I48" s="259">
        <v>0</v>
      </c>
      <c r="J48" s="259">
        <v>0</v>
      </c>
      <c r="K48" s="259">
        <v>0</v>
      </c>
      <c r="L48" s="259">
        <v>0</v>
      </c>
      <c r="M48" s="259">
        <v>0</v>
      </c>
      <c r="N48" s="275">
        <v>4.9500000000000002E-2</v>
      </c>
      <c r="O48" s="275">
        <v>2.2499999999999999E-2</v>
      </c>
      <c r="P48" s="275">
        <v>2.5000000000000001E-2</v>
      </c>
      <c r="Q48" s="275">
        <v>3.7499999999999999E-2</v>
      </c>
      <c r="R48" s="275">
        <v>3.15E-2</v>
      </c>
      <c r="S48" s="275">
        <v>2.6499999999999999E-2</v>
      </c>
      <c r="T48" s="275">
        <v>7.4999999999999997E-3</v>
      </c>
      <c r="U48" s="241">
        <f t="shared" ref="U48:U49" si="6">SUM(I48:T48)</f>
        <v>0.2</v>
      </c>
      <c r="V48" s="1121">
        <v>0.2</v>
      </c>
      <c r="W48" s="1052">
        <f>IF(OR(U49=0,V48=0),0,(U49/U48*V48))</f>
        <v>0.2</v>
      </c>
      <c r="X48" s="216"/>
      <c r="Y48" s="1114"/>
      <c r="Z48" s="1114"/>
      <c r="AA48" s="1114"/>
      <c r="AB48" s="1114"/>
      <c r="AC48" s="1114"/>
      <c r="AD48" s="1114" t="s">
        <v>1005</v>
      </c>
      <c r="AE48" s="1114" t="s">
        <v>1006</v>
      </c>
      <c r="AF48" s="1114" t="s">
        <v>1007</v>
      </c>
      <c r="AG48" s="1114" t="s">
        <v>1008</v>
      </c>
      <c r="AH48" s="1114" t="s">
        <v>1009</v>
      </c>
      <c r="AI48" s="1114" t="s">
        <v>1010</v>
      </c>
      <c r="AJ48" s="1114" t="s">
        <v>1011</v>
      </c>
    </row>
    <row r="49" spans="1:36" ht="156.75" customHeight="1">
      <c r="A49" s="1018"/>
      <c r="B49" s="1008"/>
      <c r="C49" s="1008"/>
      <c r="D49" s="1008"/>
      <c r="E49" s="1008"/>
      <c r="F49" s="1008"/>
      <c r="G49" s="1008"/>
      <c r="H49" s="221" t="s">
        <v>69</v>
      </c>
      <c r="I49" s="245">
        <v>0</v>
      </c>
      <c r="J49" s="245">
        <v>0</v>
      </c>
      <c r="K49" s="245">
        <v>0</v>
      </c>
      <c r="L49" s="245">
        <v>0</v>
      </c>
      <c r="M49" s="245">
        <v>0</v>
      </c>
      <c r="N49" s="276">
        <v>4.9500000000000002E-2</v>
      </c>
      <c r="O49" s="277">
        <v>2.2499999999999999E-2</v>
      </c>
      <c r="P49" s="277">
        <v>5.0000000000000001E-3</v>
      </c>
      <c r="Q49" s="277">
        <v>8.9999999999999993E-3</v>
      </c>
      <c r="R49" s="277">
        <v>1.6500000000000001E-2</v>
      </c>
      <c r="S49" s="277">
        <v>3.7499999999999999E-2</v>
      </c>
      <c r="T49" s="277">
        <v>0.06</v>
      </c>
      <c r="U49" s="248">
        <f t="shared" si="6"/>
        <v>0.2</v>
      </c>
      <c r="V49" s="1008"/>
      <c r="W49" s="1008"/>
      <c r="X49" s="209"/>
      <c r="Y49" s="1008"/>
      <c r="Z49" s="1008"/>
      <c r="AA49" s="1008"/>
      <c r="AB49" s="1008"/>
      <c r="AC49" s="1008"/>
      <c r="AD49" s="1008"/>
      <c r="AE49" s="1008"/>
      <c r="AF49" s="1008"/>
      <c r="AG49" s="1008"/>
      <c r="AH49" s="1008"/>
      <c r="AI49" s="1008"/>
      <c r="AJ49" s="1008"/>
    </row>
    <row r="50" spans="1:36" ht="15.75" customHeight="1">
      <c r="A50" s="1018"/>
      <c r="B50" s="278"/>
      <c r="C50" s="279"/>
      <c r="D50" s="1115" t="s">
        <v>30</v>
      </c>
      <c r="E50" s="1010"/>
      <c r="F50" s="1010"/>
      <c r="G50" s="1010"/>
      <c r="H50" s="1010"/>
      <c r="I50" s="1010"/>
      <c r="J50" s="1010"/>
      <c r="K50" s="1010"/>
      <c r="L50" s="1010"/>
      <c r="M50" s="1010"/>
      <c r="N50" s="1010"/>
      <c r="O50" s="1010"/>
      <c r="P50" s="1010"/>
      <c r="Q50" s="1010"/>
      <c r="R50" s="1010"/>
      <c r="S50" s="1010"/>
      <c r="T50" s="1010"/>
      <c r="U50" s="1010"/>
      <c r="V50" s="1010"/>
      <c r="W50" s="1010"/>
      <c r="X50" s="216"/>
      <c r="AG50" s="265"/>
    </row>
    <row r="51" spans="1:36" ht="126.75" customHeight="1">
      <c r="A51" s="1018"/>
      <c r="B51" s="1116" t="s">
        <v>839</v>
      </c>
      <c r="C51" s="1117" t="s">
        <v>840</v>
      </c>
      <c r="D51" s="1118" t="s">
        <v>1017</v>
      </c>
      <c r="E51" s="1013"/>
      <c r="F51" s="1013"/>
      <c r="G51" s="1014"/>
      <c r="H51" s="221" t="s">
        <v>68</v>
      </c>
      <c r="I51" s="238">
        <v>0</v>
      </c>
      <c r="J51" s="238">
        <v>0</v>
      </c>
      <c r="K51" s="238">
        <v>0</v>
      </c>
      <c r="L51" s="238">
        <v>0</v>
      </c>
      <c r="M51" s="280">
        <v>0</v>
      </c>
      <c r="N51" s="238">
        <v>0.625</v>
      </c>
      <c r="O51" s="238">
        <v>6.25E-2</v>
      </c>
      <c r="P51" s="238">
        <v>6.25E-2</v>
      </c>
      <c r="Q51" s="238">
        <v>6.25E-2</v>
      </c>
      <c r="R51" s="238">
        <v>6.25E-2</v>
      </c>
      <c r="S51" s="238">
        <v>6.25E-2</v>
      </c>
      <c r="T51" s="238">
        <v>6.25E-2</v>
      </c>
      <c r="U51" s="241">
        <f t="shared" ref="U51:U64" si="7">SUM(I51:T51)</f>
        <v>1</v>
      </c>
      <c r="V51" s="1119">
        <v>0.2</v>
      </c>
      <c r="W51" s="1122">
        <f>IF(OR(U52=0,V51=0),0,(U52/U51*V51))</f>
        <v>0.2</v>
      </c>
      <c r="X51" s="216"/>
      <c r="Y51" s="1114"/>
      <c r="Z51" s="1114"/>
      <c r="AA51" s="1114"/>
      <c r="AB51" s="1114"/>
      <c r="AC51" s="1114"/>
      <c r="AD51" s="1114" t="s">
        <v>1024</v>
      </c>
      <c r="AE51" s="1114" t="s">
        <v>1025</v>
      </c>
      <c r="AF51" s="1114" t="s">
        <v>1026</v>
      </c>
      <c r="AG51" s="1114" t="s">
        <v>1027</v>
      </c>
      <c r="AH51" s="1114" t="s">
        <v>1028</v>
      </c>
      <c r="AI51" s="1114" t="s">
        <v>1029</v>
      </c>
      <c r="AJ51" s="1114" t="s">
        <v>1030</v>
      </c>
    </row>
    <row r="52" spans="1:36" ht="126.75" customHeight="1">
      <c r="A52" s="1018"/>
      <c r="B52" s="1008"/>
      <c r="C52" s="1008"/>
      <c r="D52" s="1015"/>
      <c r="E52" s="1016"/>
      <c r="F52" s="1016"/>
      <c r="G52" s="1017"/>
      <c r="H52" s="221" t="s">
        <v>69</v>
      </c>
      <c r="I52" s="245">
        <v>0</v>
      </c>
      <c r="J52" s="245">
        <v>0</v>
      </c>
      <c r="K52" s="245">
        <v>0</v>
      </c>
      <c r="L52" s="245">
        <v>0</v>
      </c>
      <c r="M52" s="245">
        <v>0</v>
      </c>
      <c r="N52" s="245">
        <v>0.625</v>
      </c>
      <c r="O52" s="245">
        <v>6.25E-2</v>
      </c>
      <c r="P52" s="245">
        <v>6.25E-2</v>
      </c>
      <c r="Q52" s="245">
        <v>6.25E-2</v>
      </c>
      <c r="R52" s="245">
        <v>6.25E-2</v>
      </c>
      <c r="S52" s="245">
        <v>6.25E-2</v>
      </c>
      <c r="T52" s="245">
        <v>6.25E-2</v>
      </c>
      <c r="U52" s="248">
        <f t="shared" si="7"/>
        <v>1</v>
      </c>
      <c r="V52" s="1008"/>
      <c r="W52" s="1008"/>
      <c r="X52" s="209"/>
      <c r="Y52" s="1008"/>
      <c r="Z52" s="1008"/>
      <c r="AA52" s="1008"/>
      <c r="AB52" s="1008"/>
      <c r="AC52" s="1008"/>
      <c r="AD52" s="1008"/>
      <c r="AE52" s="1008"/>
      <c r="AF52" s="1008"/>
      <c r="AG52" s="1008"/>
      <c r="AH52" s="1008"/>
      <c r="AI52" s="1008"/>
      <c r="AJ52" s="1008"/>
    </row>
    <row r="53" spans="1:36" ht="21" customHeight="1">
      <c r="A53" s="1018"/>
      <c r="B53" s="1116" t="s">
        <v>839</v>
      </c>
      <c r="C53" s="1117" t="s">
        <v>840</v>
      </c>
      <c r="D53" s="1118" t="s">
        <v>1031</v>
      </c>
      <c r="E53" s="1013"/>
      <c r="F53" s="1013"/>
      <c r="G53" s="1014"/>
      <c r="H53" s="221" t="s">
        <v>68</v>
      </c>
      <c r="I53" s="238">
        <v>0</v>
      </c>
      <c r="J53" s="238">
        <v>0</v>
      </c>
      <c r="K53" s="238">
        <v>0</v>
      </c>
      <c r="L53" s="238">
        <v>0</v>
      </c>
      <c r="M53" s="238">
        <v>0</v>
      </c>
      <c r="N53" s="238">
        <v>0.5</v>
      </c>
      <c r="O53" s="238">
        <v>0.5</v>
      </c>
      <c r="P53" s="238">
        <v>0</v>
      </c>
      <c r="Q53" s="238">
        <v>0</v>
      </c>
      <c r="R53" s="238">
        <v>0</v>
      </c>
      <c r="S53" s="238">
        <v>0</v>
      </c>
      <c r="T53" s="238">
        <v>0</v>
      </c>
      <c r="U53" s="241">
        <f t="shared" si="7"/>
        <v>1</v>
      </c>
      <c r="V53" s="1119">
        <v>0.2</v>
      </c>
      <c r="W53" s="1123">
        <f>IF(OR(U54=0,V53=0),0,(U54/U53*V53))</f>
        <v>0.2</v>
      </c>
      <c r="X53" s="216"/>
      <c r="Y53" s="1114"/>
      <c r="Z53" s="1114"/>
      <c r="AA53" s="1114"/>
      <c r="AB53" s="1114"/>
      <c r="AC53" s="1114"/>
      <c r="AD53" s="1114" t="s">
        <v>1037</v>
      </c>
      <c r="AE53" s="1114" t="s">
        <v>1039</v>
      </c>
      <c r="AF53" s="1114" t="s">
        <v>1014</v>
      </c>
      <c r="AG53" s="1114" t="s">
        <v>1014</v>
      </c>
      <c r="AH53" s="1114" t="s">
        <v>1014</v>
      </c>
      <c r="AI53" s="1114" t="s">
        <v>1014</v>
      </c>
      <c r="AJ53" s="1114" t="s">
        <v>1014</v>
      </c>
    </row>
    <row r="54" spans="1:36" ht="24" customHeight="1">
      <c r="A54" s="1018"/>
      <c r="B54" s="1008"/>
      <c r="C54" s="1008"/>
      <c r="D54" s="1015"/>
      <c r="E54" s="1016"/>
      <c r="F54" s="1016"/>
      <c r="G54" s="1017"/>
      <c r="H54" s="221" t="s">
        <v>69</v>
      </c>
      <c r="I54" s="245">
        <v>0</v>
      </c>
      <c r="J54" s="245">
        <v>0</v>
      </c>
      <c r="K54" s="245">
        <v>0</v>
      </c>
      <c r="L54" s="245">
        <v>0</v>
      </c>
      <c r="M54" s="245">
        <v>0</v>
      </c>
      <c r="N54" s="245">
        <v>0.5</v>
      </c>
      <c r="O54" s="111">
        <v>0.5</v>
      </c>
      <c r="P54" s="245">
        <v>0</v>
      </c>
      <c r="Q54" s="245">
        <v>0</v>
      </c>
      <c r="R54" s="245">
        <v>0</v>
      </c>
      <c r="S54" s="246"/>
      <c r="T54" s="246"/>
      <c r="U54" s="248">
        <f t="shared" si="7"/>
        <v>1</v>
      </c>
      <c r="V54" s="1008"/>
      <c r="W54" s="1008"/>
      <c r="X54" s="209"/>
      <c r="Y54" s="1008"/>
      <c r="Z54" s="1008"/>
      <c r="AA54" s="1008"/>
      <c r="AB54" s="1008"/>
      <c r="AC54" s="1008"/>
      <c r="AD54" s="1008"/>
      <c r="AE54" s="1008"/>
      <c r="AF54" s="1008"/>
      <c r="AG54" s="1008"/>
      <c r="AH54" s="1008"/>
      <c r="AI54" s="1008"/>
      <c r="AJ54" s="1008"/>
    </row>
    <row r="55" spans="1:36" ht="50.25" customHeight="1">
      <c r="A55" s="1018"/>
      <c r="B55" s="1116" t="s">
        <v>839</v>
      </c>
      <c r="C55" s="1117" t="s">
        <v>840</v>
      </c>
      <c r="D55" s="1118" t="s">
        <v>1041</v>
      </c>
      <c r="E55" s="1013"/>
      <c r="F55" s="1013"/>
      <c r="G55" s="1014"/>
      <c r="H55" s="221" t="s">
        <v>68</v>
      </c>
      <c r="I55" s="238">
        <v>0</v>
      </c>
      <c r="J55" s="238">
        <v>0</v>
      </c>
      <c r="K55" s="238">
        <v>0</v>
      </c>
      <c r="L55" s="238">
        <v>0</v>
      </c>
      <c r="M55" s="238">
        <v>0</v>
      </c>
      <c r="N55" s="238">
        <v>0</v>
      </c>
      <c r="O55" s="238">
        <v>0</v>
      </c>
      <c r="P55" s="238">
        <v>0.1</v>
      </c>
      <c r="Q55" s="238">
        <v>0.2</v>
      </c>
      <c r="R55" s="238">
        <v>0.3</v>
      </c>
      <c r="S55" s="238">
        <v>0.3</v>
      </c>
      <c r="T55" s="238">
        <v>0.1</v>
      </c>
      <c r="U55" s="241">
        <f t="shared" si="7"/>
        <v>1.0000000000000002</v>
      </c>
      <c r="V55" s="1119">
        <v>0.1</v>
      </c>
      <c r="W55" s="1123">
        <f>IF(OR(U56=0,V55=0),0,(U56/U55*V55))</f>
        <v>9.9999999999999978E-2</v>
      </c>
      <c r="X55" s="216"/>
      <c r="Y55" s="1114"/>
      <c r="Z55" s="1114"/>
      <c r="AA55" s="1114"/>
      <c r="AB55" s="1114"/>
      <c r="AC55" s="1114"/>
      <c r="AD55" s="1114" t="s">
        <v>850</v>
      </c>
      <c r="AE55" s="1114" t="s">
        <v>1042</v>
      </c>
      <c r="AF55" s="1114" t="s">
        <v>1043</v>
      </c>
      <c r="AG55" s="1114" t="s">
        <v>1044</v>
      </c>
      <c r="AH55" s="1114" t="s">
        <v>1045</v>
      </c>
      <c r="AI55" s="1114" t="s">
        <v>1046</v>
      </c>
      <c r="AJ55" s="1114" t="s">
        <v>1047</v>
      </c>
    </row>
    <row r="56" spans="1:36" ht="50.25" customHeight="1">
      <c r="A56" s="1018"/>
      <c r="B56" s="1008"/>
      <c r="C56" s="1008"/>
      <c r="D56" s="1103"/>
      <c r="E56" s="1104"/>
      <c r="F56" s="1104"/>
      <c r="G56" s="1105"/>
      <c r="H56" s="221" t="s">
        <v>69</v>
      </c>
      <c r="I56" s="245">
        <v>0</v>
      </c>
      <c r="J56" s="245">
        <v>0</v>
      </c>
      <c r="K56" s="245">
        <v>0</v>
      </c>
      <c r="L56" s="245">
        <v>0</v>
      </c>
      <c r="M56" s="245">
        <v>0</v>
      </c>
      <c r="N56" s="245">
        <v>0</v>
      </c>
      <c r="O56" s="245">
        <v>0</v>
      </c>
      <c r="P56" s="245">
        <v>0</v>
      </c>
      <c r="Q56" s="245">
        <v>0.2</v>
      </c>
      <c r="R56" s="245">
        <v>0</v>
      </c>
      <c r="S56" s="245">
        <v>0.25</v>
      </c>
      <c r="T56" s="245">
        <v>0.55000000000000004</v>
      </c>
      <c r="U56" s="248">
        <f t="shared" si="7"/>
        <v>1</v>
      </c>
      <c r="V56" s="1079"/>
      <c r="W56" s="1079"/>
      <c r="X56" s="209"/>
      <c r="Y56" s="1008"/>
      <c r="Z56" s="1008"/>
      <c r="AA56" s="1008"/>
      <c r="AB56" s="1008"/>
      <c r="AC56" s="1008"/>
      <c r="AD56" s="1008"/>
      <c r="AE56" s="1008"/>
      <c r="AF56" s="1008"/>
      <c r="AG56" s="1008"/>
      <c r="AH56" s="1008"/>
      <c r="AI56" s="1008"/>
      <c r="AJ56" s="1008"/>
    </row>
    <row r="57" spans="1:36" ht="65.25" customHeight="1">
      <c r="A57" s="1018"/>
      <c r="B57" s="1117" t="s">
        <v>839</v>
      </c>
      <c r="C57" s="1117" t="s">
        <v>840</v>
      </c>
      <c r="D57" s="1125" t="s">
        <v>1050</v>
      </c>
      <c r="E57" s="1020"/>
      <c r="F57" s="1020"/>
      <c r="G57" s="1021"/>
      <c r="H57" s="219" t="s">
        <v>68</v>
      </c>
      <c r="I57" s="259">
        <v>0</v>
      </c>
      <c r="J57" s="259">
        <v>0</v>
      </c>
      <c r="K57" s="259">
        <v>0</v>
      </c>
      <c r="L57" s="259">
        <v>0</v>
      </c>
      <c r="M57" s="259">
        <v>0</v>
      </c>
      <c r="N57" s="259">
        <v>0.15</v>
      </c>
      <c r="O57" s="259">
        <v>0</v>
      </c>
      <c r="P57" s="259">
        <v>0.4</v>
      </c>
      <c r="Q57" s="259">
        <v>0.45</v>
      </c>
      <c r="R57" s="259">
        <v>0</v>
      </c>
      <c r="S57" s="259">
        <v>0</v>
      </c>
      <c r="T57" s="259">
        <v>0</v>
      </c>
      <c r="U57" s="241">
        <f t="shared" si="7"/>
        <v>1</v>
      </c>
      <c r="V57" s="1121">
        <v>0.15</v>
      </c>
      <c r="W57" s="1123">
        <f>IF(OR(U58=0,V57=0),0,(U58/U57*V57))</f>
        <v>0.15</v>
      </c>
      <c r="X57" s="216"/>
      <c r="Y57" s="1114"/>
      <c r="Z57" s="1114"/>
      <c r="AA57" s="1114"/>
      <c r="AB57" s="1114"/>
      <c r="AC57" s="1114"/>
      <c r="AD57" s="1114" t="s">
        <v>1055</v>
      </c>
      <c r="AE57" s="1114" t="s">
        <v>1042</v>
      </c>
      <c r="AF57" s="1114" t="s">
        <v>1056</v>
      </c>
      <c r="AG57" s="1114" t="s">
        <v>1057</v>
      </c>
      <c r="AH57" s="1114" t="s">
        <v>1058</v>
      </c>
      <c r="AI57" s="1114" t="s">
        <v>1059</v>
      </c>
      <c r="AJ57" s="1114" t="s">
        <v>1060</v>
      </c>
    </row>
    <row r="58" spans="1:36" ht="65.25" customHeight="1">
      <c r="A58" s="1018"/>
      <c r="B58" s="1008"/>
      <c r="C58" s="1008"/>
      <c r="D58" s="1015"/>
      <c r="E58" s="1016"/>
      <c r="F58" s="1016"/>
      <c r="G58" s="1017"/>
      <c r="H58" s="221" t="s">
        <v>69</v>
      </c>
      <c r="I58" s="245">
        <v>0</v>
      </c>
      <c r="J58" s="245">
        <v>0</v>
      </c>
      <c r="K58" s="245">
        <v>0</v>
      </c>
      <c r="L58" s="245">
        <v>0</v>
      </c>
      <c r="M58" s="245">
        <v>0</v>
      </c>
      <c r="N58" s="245">
        <v>0.15</v>
      </c>
      <c r="O58" s="245">
        <v>0</v>
      </c>
      <c r="P58" s="245">
        <v>0</v>
      </c>
      <c r="Q58" s="245">
        <v>0</v>
      </c>
      <c r="R58" s="245">
        <v>0.3</v>
      </c>
      <c r="S58" s="245">
        <v>0</v>
      </c>
      <c r="T58" s="245">
        <v>0.55000000000000004</v>
      </c>
      <c r="U58" s="248">
        <f t="shared" si="7"/>
        <v>1</v>
      </c>
      <c r="V58" s="1008"/>
      <c r="W58" s="1008"/>
      <c r="X58" s="216"/>
      <c r="Y58" s="1008"/>
      <c r="Z58" s="1008"/>
      <c r="AA58" s="1008"/>
      <c r="AB58" s="1008"/>
      <c r="AC58" s="1008"/>
      <c r="AD58" s="1008"/>
      <c r="AE58" s="1008"/>
      <c r="AF58" s="1008"/>
      <c r="AG58" s="1008"/>
      <c r="AH58" s="1008"/>
      <c r="AI58" s="1008"/>
      <c r="AJ58" s="1008"/>
    </row>
    <row r="59" spans="1:36" ht="65.25" customHeight="1">
      <c r="A59" s="1018"/>
      <c r="B59" s="1116" t="s">
        <v>839</v>
      </c>
      <c r="C59" s="1117" t="s">
        <v>840</v>
      </c>
      <c r="D59" s="1118" t="s">
        <v>1062</v>
      </c>
      <c r="E59" s="1013"/>
      <c r="F59" s="1013"/>
      <c r="G59" s="1014"/>
      <c r="H59" s="221" t="s">
        <v>68</v>
      </c>
      <c r="I59" s="238">
        <v>0</v>
      </c>
      <c r="J59" s="238">
        <v>0</v>
      </c>
      <c r="K59" s="238">
        <v>0</v>
      </c>
      <c r="L59" s="238">
        <v>0</v>
      </c>
      <c r="M59" s="238">
        <v>0</v>
      </c>
      <c r="N59" s="238">
        <v>0</v>
      </c>
      <c r="O59" s="238">
        <v>0</v>
      </c>
      <c r="P59" s="238">
        <v>0.25</v>
      </c>
      <c r="Q59" s="238">
        <v>0.25</v>
      </c>
      <c r="R59" s="238">
        <v>0.5</v>
      </c>
      <c r="S59" s="283"/>
      <c r="T59" s="283"/>
      <c r="U59" s="241">
        <f t="shared" si="7"/>
        <v>1</v>
      </c>
      <c r="V59" s="1119">
        <v>0.05</v>
      </c>
      <c r="W59" s="1123">
        <f>IF(OR(U60=0,V59=0),0,(U60/U59*V59))</f>
        <v>0.05</v>
      </c>
      <c r="X59" s="209"/>
      <c r="Y59" s="1114"/>
      <c r="Z59" s="1114"/>
      <c r="AA59" s="1114"/>
      <c r="AB59" s="1114"/>
      <c r="AC59" s="1114"/>
      <c r="AD59" s="1114" t="s">
        <v>850</v>
      </c>
      <c r="AE59" s="1114" t="s">
        <v>1042</v>
      </c>
      <c r="AF59" s="1114" t="s">
        <v>1066</v>
      </c>
      <c r="AG59" s="1114" t="s">
        <v>1068</v>
      </c>
      <c r="AH59" s="1114" t="s">
        <v>1070</v>
      </c>
      <c r="AI59" s="1114" t="s">
        <v>894</v>
      </c>
      <c r="AJ59" s="1114" t="s">
        <v>894</v>
      </c>
    </row>
    <row r="60" spans="1:36" ht="65.25" customHeight="1">
      <c r="A60" s="1018"/>
      <c r="B60" s="1008"/>
      <c r="C60" s="1008"/>
      <c r="D60" s="1015"/>
      <c r="E60" s="1016"/>
      <c r="F60" s="1016"/>
      <c r="G60" s="1017"/>
      <c r="H60" s="221" t="s">
        <v>69</v>
      </c>
      <c r="I60" s="245">
        <v>0</v>
      </c>
      <c r="J60" s="245">
        <v>0</v>
      </c>
      <c r="K60" s="245">
        <v>0</v>
      </c>
      <c r="L60" s="245">
        <v>0</v>
      </c>
      <c r="M60" s="245">
        <v>0</v>
      </c>
      <c r="N60" s="245">
        <v>0</v>
      </c>
      <c r="O60" s="245">
        <v>0</v>
      </c>
      <c r="P60" s="245">
        <v>0.25</v>
      </c>
      <c r="Q60" s="245">
        <v>0.25</v>
      </c>
      <c r="R60" s="245">
        <v>0.5</v>
      </c>
      <c r="S60" s="284"/>
      <c r="T60" s="284"/>
      <c r="U60" s="248">
        <f t="shared" si="7"/>
        <v>1</v>
      </c>
      <c r="V60" s="1008"/>
      <c r="W60" s="1008"/>
      <c r="X60" s="216"/>
      <c r="Y60" s="1008"/>
      <c r="Z60" s="1008"/>
      <c r="AA60" s="1008"/>
      <c r="AB60" s="1008"/>
      <c r="AC60" s="1008"/>
      <c r="AD60" s="1008"/>
      <c r="AE60" s="1008"/>
      <c r="AF60" s="1008"/>
      <c r="AG60" s="1008"/>
      <c r="AH60" s="1008"/>
      <c r="AI60" s="1008"/>
      <c r="AJ60" s="1008"/>
    </row>
    <row r="61" spans="1:36" ht="49.5" customHeight="1">
      <c r="A61" s="1018"/>
      <c r="B61" s="1116" t="s">
        <v>839</v>
      </c>
      <c r="C61" s="1117" t="s">
        <v>840</v>
      </c>
      <c r="D61" s="1118" t="s">
        <v>1073</v>
      </c>
      <c r="E61" s="1013"/>
      <c r="F61" s="1013"/>
      <c r="G61" s="1014"/>
      <c r="H61" s="221" t="s">
        <v>68</v>
      </c>
      <c r="I61" s="238">
        <v>0</v>
      </c>
      <c r="J61" s="238">
        <v>0</v>
      </c>
      <c r="K61" s="238">
        <v>0</v>
      </c>
      <c r="L61" s="238">
        <v>0</v>
      </c>
      <c r="M61" s="238">
        <v>0</v>
      </c>
      <c r="N61" s="238">
        <v>0</v>
      </c>
      <c r="O61" s="238">
        <v>0</v>
      </c>
      <c r="P61" s="238">
        <v>0.1</v>
      </c>
      <c r="Q61" s="238">
        <v>0.25</v>
      </c>
      <c r="R61" s="238">
        <v>0.3</v>
      </c>
      <c r="S61" s="238">
        <v>0.3</v>
      </c>
      <c r="T61" s="238">
        <v>0.05</v>
      </c>
      <c r="U61" s="241">
        <f t="shared" si="7"/>
        <v>1</v>
      </c>
      <c r="V61" s="1119">
        <v>0.25</v>
      </c>
      <c r="W61" s="1123">
        <f>IF(OR(U62=0,V61=0),0,(U62/U61*V61))</f>
        <v>0.25</v>
      </c>
      <c r="X61" s="216"/>
      <c r="Y61" s="1114"/>
      <c r="Z61" s="1114"/>
      <c r="AA61" s="1114"/>
      <c r="AB61" s="1114"/>
      <c r="AC61" s="1114"/>
      <c r="AD61" s="1114" t="s">
        <v>850</v>
      </c>
      <c r="AE61" s="1114" t="s">
        <v>1042</v>
      </c>
      <c r="AF61" s="1114" t="s">
        <v>1075</v>
      </c>
      <c r="AG61" s="1114" t="s">
        <v>1076</v>
      </c>
      <c r="AH61" s="1114" t="s">
        <v>1077</v>
      </c>
      <c r="AI61" s="1114" t="s">
        <v>1078</v>
      </c>
      <c r="AJ61" s="1114" t="s">
        <v>1079</v>
      </c>
    </row>
    <row r="62" spans="1:36" ht="49.5" customHeight="1">
      <c r="A62" s="1018"/>
      <c r="B62" s="1008"/>
      <c r="C62" s="1008"/>
      <c r="D62" s="1015"/>
      <c r="E62" s="1016"/>
      <c r="F62" s="1016"/>
      <c r="G62" s="1017"/>
      <c r="H62" s="221" t="s">
        <v>69</v>
      </c>
      <c r="I62" s="245">
        <v>0</v>
      </c>
      <c r="J62" s="245">
        <v>0</v>
      </c>
      <c r="K62" s="245">
        <v>0</v>
      </c>
      <c r="L62" s="245">
        <v>0</v>
      </c>
      <c r="M62" s="245">
        <v>0</v>
      </c>
      <c r="N62" s="245">
        <v>0</v>
      </c>
      <c r="O62" s="245">
        <v>0</v>
      </c>
      <c r="P62" s="245">
        <v>0</v>
      </c>
      <c r="Q62" s="245">
        <v>0</v>
      </c>
      <c r="R62" s="245">
        <v>0</v>
      </c>
      <c r="S62" s="245">
        <v>0.5</v>
      </c>
      <c r="T62" s="245">
        <v>0.5</v>
      </c>
      <c r="U62" s="248">
        <f t="shared" si="7"/>
        <v>1</v>
      </c>
      <c r="V62" s="1008"/>
      <c r="W62" s="1008"/>
      <c r="X62" s="209"/>
      <c r="Y62" s="1008"/>
      <c r="Z62" s="1008"/>
      <c r="AA62" s="1008"/>
      <c r="AB62" s="1008"/>
      <c r="AC62" s="1008"/>
      <c r="AD62" s="1008"/>
      <c r="AE62" s="1008"/>
      <c r="AF62" s="1008"/>
      <c r="AG62" s="1008"/>
      <c r="AH62" s="1008"/>
      <c r="AI62" s="1008"/>
      <c r="AJ62" s="1008"/>
    </row>
    <row r="63" spans="1:36" ht="45.75" customHeight="1">
      <c r="A63" s="1018"/>
      <c r="B63" s="1116" t="s">
        <v>839</v>
      </c>
      <c r="C63" s="1117" t="s">
        <v>840</v>
      </c>
      <c r="D63" s="1118" t="s">
        <v>1086</v>
      </c>
      <c r="E63" s="1013"/>
      <c r="F63" s="1013"/>
      <c r="G63" s="1014"/>
      <c r="H63" s="221" t="s">
        <v>68</v>
      </c>
      <c r="I63" s="238">
        <v>0</v>
      </c>
      <c r="J63" s="238">
        <v>0</v>
      </c>
      <c r="K63" s="238">
        <v>0</v>
      </c>
      <c r="L63" s="238">
        <v>0</v>
      </c>
      <c r="M63" s="238">
        <v>0</v>
      </c>
      <c r="N63" s="238">
        <v>0</v>
      </c>
      <c r="O63" s="238">
        <v>0</v>
      </c>
      <c r="P63" s="238">
        <v>0.1</v>
      </c>
      <c r="Q63" s="238">
        <v>0.25</v>
      </c>
      <c r="R63" s="238">
        <v>0.3</v>
      </c>
      <c r="S63" s="238">
        <v>0.3</v>
      </c>
      <c r="T63" s="238">
        <v>0.05</v>
      </c>
      <c r="U63" s="241">
        <f t="shared" si="7"/>
        <v>1</v>
      </c>
      <c r="V63" s="1119">
        <v>0.05</v>
      </c>
      <c r="W63" s="1123">
        <f>IF(OR(U64=0,V63=0),0,(U64/U63*V63))</f>
        <v>0.05</v>
      </c>
      <c r="X63" s="216"/>
      <c r="Y63" s="1114"/>
      <c r="Z63" s="1114"/>
      <c r="AA63" s="1114"/>
      <c r="AB63" s="1114"/>
      <c r="AC63" s="1114"/>
      <c r="AD63" s="1114" t="s">
        <v>850</v>
      </c>
      <c r="AE63" s="1114" t="s">
        <v>1042</v>
      </c>
      <c r="AF63" s="1114" t="s">
        <v>1088</v>
      </c>
      <c r="AG63" s="1114" t="s">
        <v>1089</v>
      </c>
      <c r="AH63" s="1114" t="s">
        <v>1090</v>
      </c>
      <c r="AI63" s="1114" t="s">
        <v>1091</v>
      </c>
      <c r="AJ63" s="1114" t="s">
        <v>1093</v>
      </c>
    </row>
    <row r="64" spans="1:36" ht="45.75" customHeight="1">
      <c r="A64" s="1008"/>
      <c r="B64" s="1008"/>
      <c r="C64" s="1008"/>
      <c r="D64" s="1015"/>
      <c r="E64" s="1016"/>
      <c r="F64" s="1016"/>
      <c r="G64" s="1017"/>
      <c r="H64" s="219" t="s">
        <v>69</v>
      </c>
      <c r="I64" s="274">
        <v>0</v>
      </c>
      <c r="J64" s="274">
        <v>0</v>
      </c>
      <c r="K64" s="274">
        <v>0</v>
      </c>
      <c r="L64" s="274">
        <v>0</v>
      </c>
      <c r="M64" s="274">
        <v>0</v>
      </c>
      <c r="N64" s="245">
        <v>0</v>
      </c>
      <c r="O64" s="245">
        <v>0</v>
      </c>
      <c r="P64" s="245">
        <v>0</v>
      </c>
      <c r="Q64" s="245">
        <v>0</v>
      </c>
      <c r="R64" s="245">
        <v>0</v>
      </c>
      <c r="S64" s="245">
        <v>0.5</v>
      </c>
      <c r="T64" s="245">
        <v>0.5</v>
      </c>
      <c r="U64" s="248">
        <f t="shared" si="7"/>
        <v>1</v>
      </c>
      <c r="V64" s="1008"/>
      <c r="W64" s="1008"/>
      <c r="X64" s="209"/>
      <c r="Y64" s="1008"/>
      <c r="Z64" s="1008"/>
      <c r="AA64" s="1008"/>
      <c r="AB64" s="1008"/>
      <c r="AC64" s="1008"/>
      <c r="AD64" s="1008"/>
      <c r="AE64" s="1008"/>
      <c r="AF64" s="1008"/>
      <c r="AG64" s="1008"/>
      <c r="AH64" s="1008"/>
      <c r="AI64" s="1008"/>
      <c r="AJ64" s="1008"/>
    </row>
    <row r="65" spans="1:36" ht="19.5" customHeight="1">
      <c r="A65" s="236" t="s">
        <v>2</v>
      </c>
      <c r="B65" s="234" t="s">
        <v>824</v>
      </c>
      <c r="C65" s="235" t="s">
        <v>7</v>
      </c>
      <c r="D65" s="236" t="s">
        <v>825</v>
      </c>
      <c r="E65" s="235" t="s">
        <v>4</v>
      </c>
      <c r="F65" s="235" t="s">
        <v>5</v>
      </c>
      <c r="G65" s="235" t="s">
        <v>6</v>
      </c>
      <c r="H65" s="235" t="s">
        <v>53</v>
      </c>
      <c r="I65" s="235" t="s">
        <v>54</v>
      </c>
      <c r="J65" s="235" t="s">
        <v>55</v>
      </c>
      <c r="K65" s="235" t="s">
        <v>56</v>
      </c>
      <c r="L65" s="235" t="s">
        <v>57</v>
      </c>
      <c r="M65" s="235" t="s">
        <v>58</v>
      </c>
      <c r="N65" s="235" t="s">
        <v>59</v>
      </c>
      <c r="O65" s="235" t="s">
        <v>60</v>
      </c>
      <c r="P65" s="235" t="s">
        <v>61</v>
      </c>
      <c r="Q65" s="235" t="s">
        <v>62</v>
      </c>
      <c r="R65" s="235" t="s">
        <v>63</v>
      </c>
      <c r="S65" s="235" t="s">
        <v>64</v>
      </c>
      <c r="T65" s="235" t="s">
        <v>65</v>
      </c>
      <c r="U65" s="235" t="s">
        <v>66</v>
      </c>
      <c r="V65" s="235" t="s">
        <v>52</v>
      </c>
      <c r="W65" s="234" t="s">
        <v>162</v>
      </c>
      <c r="X65" s="216"/>
      <c r="Y65" s="217" t="s">
        <v>826</v>
      </c>
      <c r="Z65" s="218" t="s">
        <v>827</v>
      </c>
      <c r="AA65" s="218" t="s">
        <v>828</v>
      </c>
      <c r="AB65" s="218" t="s">
        <v>829</v>
      </c>
      <c r="AC65" s="218" t="s">
        <v>830</v>
      </c>
      <c r="AD65" s="218" t="s">
        <v>831</v>
      </c>
      <c r="AE65" s="218" t="s">
        <v>832</v>
      </c>
      <c r="AF65" s="218" t="s">
        <v>833</v>
      </c>
      <c r="AG65" s="218" t="s">
        <v>834</v>
      </c>
      <c r="AH65" s="218" t="s">
        <v>835</v>
      </c>
      <c r="AI65" s="218" t="s">
        <v>836</v>
      </c>
      <c r="AJ65" s="218" t="s">
        <v>837</v>
      </c>
    </row>
    <row r="66" spans="1:36" ht="57" customHeight="1">
      <c r="A66" s="1117" t="s">
        <v>1097</v>
      </c>
      <c r="B66" s="1117"/>
      <c r="C66" s="1117" t="s">
        <v>840</v>
      </c>
      <c r="D66" s="1117" t="s">
        <v>137</v>
      </c>
      <c r="E66" s="1117">
        <v>100</v>
      </c>
      <c r="F66" s="1117" t="s">
        <v>1099</v>
      </c>
      <c r="G66" s="1117" t="s">
        <v>2</v>
      </c>
      <c r="H66" s="219" t="s">
        <v>68</v>
      </c>
      <c r="I66" s="219">
        <v>0</v>
      </c>
      <c r="J66" s="219">
        <v>0</v>
      </c>
      <c r="K66" s="219">
        <v>0</v>
      </c>
      <c r="L66" s="219">
        <v>0</v>
      </c>
      <c r="M66" s="219">
        <v>0</v>
      </c>
      <c r="N66" s="259">
        <v>0.75</v>
      </c>
      <c r="O66" s="259">
        <v>0.05</v>
      </c>
      <c r="P66" s="259">
        <v>0.05</v>
      </c>
      <c r="Q66" s="259">
        <v>0.05</v>
      </c>
      <c r="R66" s="259">
        <v>0.05</v>
      </c>
      <c r="S66" s="259">
        <v>0.05</v>
      </c>
      <c r="T66" s="259">
        <v>0</v>
      </c>
      <c r="U66" s="241">
        <f t="shared" ref="U66:U67" si="8">SUM(I66:T66)</f>
        <v>1.0000000000000002</v>
      </c>
      <c r="V66" s="1121">
        <v>0.2</v>
      </c>
      <c r="W66" s="1052">
        <f>IF(OR(U67=0,V66=0),0,(U67/U66*V66))</f>
        <v>0.2</v>
      </c>
      <c r="X66" s="209"/>
      <c r="Y66" s="1114"/>
      <c r="Z66" s="1114"/>
      <c r="AA66" s="1114"/>
      <c r="AB66" s="1114"/>
      <c r="AC66" s="1114"/>
      <c r="AD66" s="1114" t="s">
        <v>1107</v>
      </c>
      <c r="AE66" s="1114" t="s">
        <v>1108</v>
      </c>
      <c r="AF66" s="1114" t="s">
        <v>1109</v>
      </c>
      <c r="AG66" s="1114" t="s">
        <v>1110</v>
      </c>
      <c r="AH66" s="1114" t="s">
        <v>1111</v>
      </c>
      <c r="AI66" s="1114" t="s">
        <v>1112</v>
      </c>
      <c r="AJ66" s="1114" t="s">
        <v>903</v>
      </c>
    </row>
    <row r="67" spans="1:36" ht="57" customHeight="1">
      <c r="A67" s="1018"/>
      <c r="B67" s="1008"/>
      <c r="C67" s="1008"/>
      <c r="D67" s="1008"/>
      <c r="E67" s="1008"/>
      <c r="F67" s="1008"/>
      <c r="G67" s="1008"/>
      <c r="H67" s="221" t="s">
        <v>69</v>
      </c>
      <c r="I67" s="222">
        <v>0</v>
      </c>
      <c r="J67" s="222">
        <v>0</v>
      </c>
      <c r="K67" s="222">
        <v>0</v>
      </c>
      <c r="L67" s="222">
        <v>0</v>
      </c>
      <c r="M67" s="222">
        <v>0</v>
      </c>
      <c r="N67" s="274">
        <v>0.75</v>
      </c>
      <c r="O67" s="274">
        <v>0.05</v>
      </c>
      <c r="P67" s="274">
        <v>0.05</v>
      </c>
      <c r="Q67" s="274">
        <v>0.05</v>
      </c>
      <c r="R67" s="274">
        <v>0.05</v>
      </c>
      <c r="S67" s="274">
        <v>0.05</v>
      </c>
      <c r="T67" s="284"/>
      <c r="U67" s="248">
        <f t="shared" si="8"/>
        <v>1.0000000000000002</v>
      </c>
      <c r="V67" s="1008"/>
      <c r="W67" s="1008"/>
      <c r="X67" s="216"/>
      <c r="Y67" s="1008"/>
      <c r="Z67" s="1008"/>
      <c r="AA67" s="1008"/>
      <c r="AB67" s="1008"/>
      <c r="AC67" s="1008"/>
      <c r="AD67" s="1008"/>
      <c r="AE67" s="1008"/>
      <c r="AF67" s="1008"/>
      <c r="AG67" s="1008"/>
      <c r="AH67" s="1008"/>
      <c r="AI67" s="1008"/>
      <c r="AJ67" s="1008"/>
    </row>
    <row r="68" spans="1:36" ht="15.75" customHeight="1">
      <c r="A68" s="1018"/>
      <c r="B68" s="237"/>
      <c r="C68" s="287"/>
      <c r="D68" s="1115" t="s">
        <v>30</v>
      </c>
      <c r="E68" s="1010"/>
      <c r="F68" s="1010"/>
      <c r="G68" s="1010"/>
      <c r="H68" s="1010"/>
      <c r="I68" s="1010"/>
      <c r="J68" s="1010"/>
      <c r="K68" s="1010"/>
      <c r="L68" s="1010"/>
      <c r="M68" s="1010"/>
      <c r="N68" s="1010"/>
      <c r="O68" s="1010"/>
      <c r="P68" s="1010"/>
      <c r="Q68" s="1010"/>
      <c r="R68" s="1010"/>
      <c r="S68" s="1010"/>
      <c r="T68" s="1010"/>
      <c r="U68" s="1010"/>
      <c r="V68" s="1010"/>
      <c r="W68" s="1010"/>
      <c r="X68" s="216"/>
    </row>
    <row r="69" spans="1:36" ht="15.75" customHeight="1">
      <c r="A69" s="1018"/>
      <c r="B69" s="1116" t="s">
        <v>839</v>
      </c>
      <c r="C69" s="1117" t="s">
        <v>840</v>
      </c>
      <c r="D69" s="1118" t="s">
        <v>1114</v>
      </c>
      <c r="E69" s="1013"/>
      <c r="F69" s="1013"/>
      <c r="G69" s="1014"/>
      <c r="H69" s="221" t="s">
        <v>68</v>
      </c>
      <c r="I69" s="238">
        <v>0</v>
      </c>
      <c r="J69" s="238">
        <v>0</v>
      </c>
      <c r="K69" s="238">
        <v>0</v>
      </c>
      <c r="L69" s="238">
        <v>0</v>
      </c>
      <c r="M69" s="238">
        <v>0</v>
      </c>
      <c r="N69" s="238">
        <v>1</v>
      </c>
      <c r="O69" s="238">
        <v>0</v>
      </c>
      <c r="P69" s="238">
        <v>0</v>
      </c>
      <c r="Q69" s="238">
        <v>0</v>
      </c>
      <c r="R69" s="238">
        <v>0</v>
      </c>
      <c r="S69" s="238">
        <v>0</v>
      </c>
      <c r="T69" s="238">
        <v>0</v>
      </c>
      <c r="U69" s="241">
        <f t="shared" ref="U69:U76" si="9">SUM(I69:T69)</f>
        <v>1</v>
      </c>
      <c r="V69" s="1119">
        <v>0.25</v>
      </c>
      <c r="W69" s="1122">
        <f>IF(OR(U70=0,V69=0),0,(U70/U69*V69))</f>
        <v>0.25</v>
      </c>
      <c r="X69" s="209"/>
      <c r="Y69" s="1114"/>
      <c r="Z69" s="1114"/>
      <c r="AA69" s="1114"/>
      <c r="AB69" s="1114"/>
      <c r="AC69" s="1114"/>
      <c r="AD69" s="1114" t="s">
        <v>1122</v>
      </c>
      <c r="AE69" s="1114" t="s">
        <v>1042</v>
      </c>
      <c r="AF69" s="1114" t="s">
        <v>913</v>
      </c>
      <c r="AG69" s="1114" t="s">
        <v>913</v>
      </c>
      <c r="AH69" s="1114" t="s">
        <v>913</v>
      </c>
      <c r="AI69" s="1114" t="s">
        <v>913</v>
      </c>
      <c r="AJ69" s="1114" t="s">
        <v>913</v>
      </c>
    </row>
    <row r="70" spans="1:36" ht="15.75" customHeight="1">
      <c r="A70" s="1018"/>
      <c r="B70" s="1008"/>
      <c r="C70" s="1008"/>
      <c r="D70" s="1015"/>
      <c r="E70" s="1016"/>
      <c r="F70" s="1016"/>
      <c r="G70" s="1017"/>
      <c r="H70" s="221" t="s">
        <v>69</v>
      </c>
      <c r="I70" s="289"/>
      <c r="J70" s="289"/>
      <c r="K70" s="289"/>
      <c r="L70" s="289"/>
      <c r="M70" s="289"/>
      <c r="N70" s="245">
        <v>1</v>
      </c>
      <c r="O70" s="284"/>
      <c r="P70" s="284"/>
      <c r="Q70" s="284"/>
      <c r="R70" s="284"/>
      <c r="S70" s="284"/>
      <c r="T70" s="284"/>
      <c r="U70" s="248">
        <f t="shared" si="9"/>
        <v>1</v>
      </c>
      <c r="V70" s="1008"/>
      <c r="W70" s="1008"/>
      <c r="X70" s="216"/>
      <c r="Y70" s="1008"/>
      <c r="Z70" s="1008"/>
      <c r="AA70" s="1008"/>
      <c r="AB70" s="1008"/>
      <c r="AC70" s="1008"/>
      <c r="AD70" s="1008"/>
      <c r="AE70" s="1008"/>
      <c r="AF70" s="1008"/>
      <c r="AG70" s="1008"/>
      <c r="AH70" s="1008"/>
      <c r="AI70" s="1008"/>
      <c r="AJ70" s="1008"/>
    </row>
    <row r="71" spans="1:36" ht="15.75" customHeight="1">
      <c r="A71" s="1018"/>
      <c r="B71" s="1116" t="s">
        <v>839</v>
      </c>
      <c r="C71" s="1117" t="s">
        <v>840</v>
      </c>
      <c r="D71" s="1118" t="s">
        <v>1125</v>
      </c>
      <c r="E71" s="1013"/>
      <c r="F71" s="1013"/>
      <c r="G71" s="1014"/>
      <c r="H71" s="221" t="s">
        <v>68</v>
      </c>
      <c r="I71" s="238">
        <v>0</v>
      </c>
      <c r="J71" s="238">
        <v>0</v>
      </c>
      <c r="K71" s="238">
        <v>0</v>
      </c>
      <c r="L71" s="238">
        <v>0</v>
      </c>
      <c r="M71" s="238">
        <v>0</v>
      </c>
      <c r="N71" s="238">
        <v>1</v>
      </c>
      <c r="O71" s="238">
        <v>0</v>
      </c>
      <c r="P71" s="238">
        <v>0</v>
      </c>
      <c r="Q71" s="238">
        <v>0</v>
      </c>
      <c r="R71" s="238">
        <v>0</v>
      </c>
      <c r="S71" s="238">
        <v>0</v>
      </c>
      <c r="T71" s="238">
        <v>0</v>
      </c>
      <c r="U71" s="241">
        <f t="shared" si="9"/>
        <v>1</v>
      </c>
      <c r="V71" s="1119">
        <v>0.25</v>
      </c>
      <c r="W71" s="1122">
        <f>IF(OR(U72=0,V71=0),0,(U72/U71*V71))</f>
        <v>0.25</v>
      </c>
      <c r="X71" s="216"/>
      <c r="Y71" s="1114"/>
      <c r="Z71" s="1114"/>
      <c r="AA71" s="1114"/>
      <c r="AB71" s="1114"/>
      <c r="AC71" s="1114"/>
      <c r="AD71" s="1114" t="s">
        <v>1133</v>
      </c>
      <c r="AE71" s="1114" t="s">
        <v>1042</v>
      </c>
      <c r="AF71" s="1114" t="s">
        <v>913</v>
      </c>
      <c r="AG71" s="1114" t="s">
        <v>913</v>
      </c>
      <c r="AH71" s="1114" t="s">
        <v>913</v>
      </c>
      <c r="AI71" s="1114" t="s">
        <v>913</v>
      </c>
      <c r="AJ71" s="1114" t="s">
        <v>913</v>
      </c>
    </row>
    <row r="72" spans="1:36" ht="15.75" customHeight="1">
      <c r="A72" s="1018"/>
      <c r="B72" s="1008"/>
      <c r="C72" s="1008"/>
      <c r="D72" s="1015"/>
      <c r="E72" s="1016"/>
      <c r="F72" s="1016"/>
      <c r="G72" s="1017"/>
      <c r="H72" s="221" t="s">
        <v>69</v>
      </c>
      <c r="I72" s="239"/>
      <c r="J72" s="239"/>
      <c r="K72" s="239"/>
      <c r="L72" s="239"/>
      <c r="M72" s="283"/>
      <c r="N72" s="245">
        <v>1</v>
      </c>
      <c r="O72" s="246"/>
      <c r="P72" s="246"/>
      <c r="Q72" s="246"/>
      <c r="R72" s="246"/>
      <c r="S72" s="246"/>
      <c r="T72" s="246"/>
      <c r="U72" s="248">
        <f t="shared" si="9"/>
        <v>1</v>
      </c>
      <c r="V72" s="1008"/>
      <c r="W72" s="1008"/>
      <c r="X72" s="209"/>
      <c r="Y72" s="1008"/>
      <c r="Z72" s="1008"/>
      <c r="AA72" s="1008"/>
      <c r="AB72" s="1008"/>
      <c r="AC72" s="1008"/>
      <c r="AD72" s="1008"/>
      <c r="AE72" s="1008"/>
      <c r="AF72" s="1008"/>
      <c r="AG72" s="1008"/>
      <c r="AH72" s="1008"/>
      <c r="AI72" s="1008"/>
      <c r="AJ72" s="1008"/>
    </row>
    <row r="73" spans="1:36" ht="15.75" customHeight="1">
      <c r="A73" s="1018"/>
      <c r="B73" s="1116" t="s">
        <v>839</v>
      </c>
      <c r="C73" s="1117" t="s">
        <v>840</v>
      </c>
      <c r="D73" s="1118" t="s">
        <v>1135</v>
      </c>
      <c r="E73" s="1013"/>
      <c r="F73" s="1013"/>
      <c r="G73" s="1014"/>
      <c r="H73" s="221" t="s">
        <v>68</v>
      </c>
      <c r="I73" s="238">
        <v>0</v>
      </c>
      <c r="J73" s="238">
        <v>0</v>
      </c>
      <c r="K73" s="238">
        <v>0</v>
      </c>
      <c r="L73" s="238">
        <v>0</v>
      </c>
      <c r="M73" s="238">
        <v>0</v>
      </c>
      <c r="N73" s="238">
        <v>1</v>
      </c>
      <c r="O73" s="238">
        <v>0</v>
      </c>
      <c r="P73" s="238">
        <v>0</v>
      </c>
      <c r="Q73" s="238">
        <v>0</v>
      </c>
      <c r="R73" s="238">
        <v>0</v>
      </c>
      <c r="S73" s="238">
        <v>0</v>
      </c>
      <c r="T73" s="238">
        <v>0</v>
      </c>
      <c r="U73" s="241">
        <f t="shared" si="9"/>
        <v>1</v>
      </c>
      <c r="V73" s="1119">
        <v>0.25</v>
      </c>
      <c r="W73" s="1122">
        <f>IF(OR(U74=0,V73=0),0,(U74/U73*V73))</f>
        <v>0.25</v>
      </c>
      <c r="X73" s="216"/>
      <c r="Y73" s="1114"/>
      <c r="Z73" s="1114"/>
      <c r="AA73" s="1114"/>
      <c r="AB73" s="1114"/>
      <c r="AC73" s="1114"/>
      <c r="AD73" s="1114" t="s">
        <v>1137</v>
      </c>
      <c r="AE73" s="1114" t="s">
        <v>1042</v>
      </c>
      <c r="AF73" s="1114" t="s">
        <v>913</v>
      </c>
      <c r="AG73" s="1114" t="s">
        <v>913</v>
      </c>
      <c r="AH73" s="1114" t="s">
        <v>913</v>
      </c>
      <c r="AI73" s="1114" t="s">
        <v>913</v>
      </c>
      <c r="AJ73" s="1114" t="s">
        <v>913</v>
      </c>
    </row>
    <row r="74" spans="1:36" ht="15.75" customHeight="1">
      <c r="A74" s="1018"/>
      <c r="B74" s="1008"/>
      <c r="C74" s="1008"/>
      <c r="D74" s="1015"/>
      <c r="E74" s="1016"/>
      <c r="F74" s="1016"/>
      <c r="G74" s="1017"/>
      <c r="H74" s="221" t="s">
        <v>69</v>
      </c>
      <c r="I74" s="239"/>
      <c r="J74" s="239"/>
      <c r="K74" s="239"/>
      <c r="L74" s="239"/>
      <c r="M74" s="283"/>
      <c r="N74" s="245">
        <v>1</v>
      </c>
      <c r="O74" s="246"/>
      <c r="P74" s="246"/>
      <c r="Q74" s="246"/>
      <c r="R74" s="246"/>
      <c r="S74" s="246"/>
      <c r="T74" s="246"/>
      <c r="U74" s="248">
        <f t="shared" si="9"/>
        <v>1</v>
      </c>
      <c r="V74" s="1008"/>
      <c r="W74" s="1008"/>
      <c r="X74" s="209"/>
      <c r="Y74" s="1008"/>
      <c r="Z74" s="1008"/>
      <c r="AA74" s="1008"/>
      <c r="AB74" s="1008"/>
      <c r="AC74" s="1008"/>
      <c r="AD74" s="1008"/>
      <c r="AE74" s="1008"/>
      <c r="AF74" s="1008"/>
      <c r="AG74" s="1008"/>
      <c r="AH74" s="1008"/>
      <c r="AI74" s="1008"/>
      <c r="AJ74" s="1008"/>
    </row>
    <row r="75" spans="1:36" ht="45" customHeight="1">
      <c r="A75" s="1018"/>
      <c r="B75" s="1116" t="s">
        <v>839</v>
      </c>
      <c r="C75" s="1117" t="s">
        <v>840</v>
      </c>
      <c r="D75" s="1118" t="s">
        <v>1143</v>
      </c>
      <c r="E75" s="1013"/>
      <c r="F75" s="1013"/>
      <c r="G75" s="1014"/>
      <c r="H75" s="221" t="s">
        <v>68</v>
      </c>
      <c r="I75" s="238">
        <v>0</v>
      </c>
      <c r="J75" s="238">
        <v>0</v>
      </c>
      <c r="K75" s="238">
        <v>0</v>
      </c>
      <c r="L75" s="238">
        <v>0</v>
      </c>
      <c r="M75" s="238">
        <v>0</v>
      </c>
      <c r="N75" s="238">
        <v>0</v>
      </c>
      <c r="O75" s="238">
        <v>0.2</v>
      </c>
      <c r="P75" s="238">
        <v>0.2</v>
      </c>
      <c r="Q75" s="238">
        <v>0.2</v>
      </c>
      <c r="R75" s="238">
        <v>0.2</v>
      </c>
      <c r="S75" s="238">
        <v>0.2</v>
      </c>
      <c r="T75" s="238">
        <v>0</v>
      </c>
      <c r="U75" s="241">
        <f t="shared" si="9"/>
        <v>1</v>
      </c>
      <c r="V75" s="1119">
        <v>0.25</v>
      </c>
      <c r="W75" s="1122">
        <f>IF(OR(U76=0,V75=0),0,(U76/U75*V75))</f>
        <v>0.25</v>
      </c>
      <c r="X75" s="216"/>
      <c r="Y75" s="1114"/>
      <c r="Z75" s="1114"/>
      <c r="AA75" s="1114"/>
      <c r="AB75" s="1114"/>
      <c r="AC75" s="1114"/>
      <c r="AD75" s="1114" t="s">
        <v>850</v>
      </c>
      <c r="AE75" s="1114" t="s">
        <v>1145</v>
      </c>
      <c r="AF75" s="1114" t="s">
        <v>1146</v>
      </c>
      <c r="AG75" s="1114" t="s">
        <v>1147</v>
      </c>
      <c r="AH75" s="1114" t="s">
        <v>1148</v>
      </c>
      <c r="AI75" s="1114" t="s">
        <v>1150</v>
      </c>
      <c r="AJ75" s="1114" t="s">
        <v>874</v>
      </c>
    </row>
    <row r="76" spans="1:36" ht="45" customHeight="1">
      <c r="A76" s="1079"/>
      <c r="B76" s="1008"/>
      <c r="C76" s="1008"/>
      <c r="D76" s="1103"/>
      <c r="E76" s="1104"/>
      <c r="F76" s="1104"/>
      <c r="G76" s="1105"/>
      <c r="H76" s="219" t="s">
        <v>69</v>
      </c>
      <c r="I76" s="290"/>
      <c r="J76" s="290"/>
      <c r="K76" s="290"/>
      <c r="L76" s="290"/>
      <c r="M76" s="290"/>
      <c r="N76" s="245">
        <v>0</v>
      </c>
      <c r="O76" s="245">
        <v>0.2</v>
      </c>
      <c r="P76" s="245">
        <v>0.2</v>
      </c>
      <c r="Q76" s="245">
        <v>0.2</v>
      </c>
      <c r="R76" s="245">
        <v>0.2</v>
      </c>
      <c r="S76" s="245">
        <v>0.2</v>
      </c>
      <c r="T76" s="290"/>
      <c r="U76" s="248">
        <f t="shared" si="9"/>
        <v>1</v>
      </c>
      <c r="V76" s="1079"/>
      <c r="W76" s="1008"/>
      <c r="X76" s="216"/>
      <c r="Y76" s="1008"/>
      <c r="Z76" s="1008"/>
      <c r="AA76" s="1008"/>
      <c r="AB76" s="1008"/>
      <c r="AC76" s="1008"/>
      <c r="AD76" s="1008"/>
      <c r="AE76" s="1008"/>
      <c r="AF76" s="1008"/>
      <c r="AG76" s="1008"/>
      <c r="AH76" s="1008"/>
      <c r="AI76" s="1008"/>
      <c r="AJ76" s="1008"/>
    </row>
    <row r="77" spans="1:36" ht="15.75" customHeight="1">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row>
    <row r="78" spans="1:36"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row>
    <row r="79" spans="1:36"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row>
    <row r="80" spans="1:36"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row>
    <row r="81" spans="1:36"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row>
    <row r="82" spans="1:36"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row>
    <row r="83" spans="1:36"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row>
    <row r="84" spans="1:36"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row>
    <row r="85" spans="1:36"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row>
    <row r="86" spans="1:36"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row>
    <row r="87" spans="1:36"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row>
    <row r="88" spans="1:36"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row>
    <row r="89" spans="1:36"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row>
    <row r="90" spans="1:36"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row>
    <row r="91" spans="1:36"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row>
    <row r="92" spans="1:36"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row>
    <row r="93" spans="1:36"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row>
    <row r="94" spans="1:36"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row>
    <row r="95" spans="1:36"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row>
    <row r="96" spans="1:36"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row>
    <row r="97" spans="1:36"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row>
    <row r="98" spans="1:36"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row>
    <row r="99" spans="1:36"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row>
    <row r="100" spans="1:36"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row>
    <row r="101" spans="1:36"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row>
    <row r="102" spans="1:36"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row>
    <row r="103" spans="1:36"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row>
    <row r="104" spans="1:36"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row>
    <row r="105" spans="1:36"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row>
    <row r="106" spans="1:36"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row>
    <row r="107" spans="1:36"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row>
    <row r="108" spans="1:36"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row>
    <row r="109" spans="1:36"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row>
    <row r="110" spans="1:36"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row>
    <row r="111" spans="1:36"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row>
    <row r="112" spans="1:36"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row>
    <row r="113" spans="1:36"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row>
    <row r="114" spans="1:36"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row>
    <row r="115" spans="1:36"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row>
    <row r="116" spans="1:36"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row>
    <row r="117" spans="1:36"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row>
    <row r="118" spans="1:36"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row>
    <row r="119" spans="1:36"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row>
    <row r="120" spans="1:36"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row>
    <row r="121" spans="1:36"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row>
    <row r="122" spans="1:36"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row>
    <row r="123" spans="1:36"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row>
    <row r="124" spans="1:36"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row>
    <row r="125" spans="1:36"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row>
    <row r="126" spans="1:36"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row>
    <row r="127" spans="1:36"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row>
    <row r="128" spans="1:36"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row>
    <row r="129" spans="1:36"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row>
    <row r="130" spans="1:36"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row>
    <row r="131" spans="1:36"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row>
    <row r="132" spans="1:36"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row>
    <row r="133" spans="1:36"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row>
    <row r="134" spans="1:36"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row>
    <row r="135" spans="1:36"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row>
    <row r="136" spans="1:36"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row>
    <row r="137" spans="1:36"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row>
    <row r="138" spans="1:36"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row>
    <row r="139" spans="1:36"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row>
    <row r="140" spans="1:36"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row>
    <row r="141" spans="1:36"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row>
    <row r="142" spans="1:36"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row>
    <row r="143" spans="1:36"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row>
    <row r="144" spans="1:36"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row>
    <row r="145" spans="1:36"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row>
    <row r="146" spans="1:36"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row>
    <row r="147" spans="1:36"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row>
    <row r="148" spans="1:36"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row>
    <row r="149" spans="1:36"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row>
    <row r="150" spans="1:36"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row>
    <row r="151" spans="1:36"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row>
    <row r="152" spans="1:36"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row>
    <row r="153" spans="1:36"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row>
    <row r="154" spans="1:36"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row>
    <row r="155" spans="1:36"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row>
    <row r="156" spans="1:36"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row>
    <row r="157" spans="1:36"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row>
    <row r="158" spans="1:36"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row>
    <row r="159" spans="1:36"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row>
    <row r="160" spans="1:36"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row>
    <row r="161" spans="1:36"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row>
    <row r="162" spans="1:36"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row>
    <row r="163" spans="1:36"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row>
    <row r="164" spans="1:36"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row>
    <row r="165" spans="1:36"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row>
    <row r="166" spans="1:36"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row>
    <row r="167" spans="1:36"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row>
    <row r="168" spans="1:36"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row>
    <row r="169" spans="1:36"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row>
    <row r="170" spans="1:36"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row>
    <row r="171" spans="1:36"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row>
    <row r="172" spans="1:36"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row>
    <row r="173" spans="1:36"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row>
    <row r="174" spans="1:36"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row>
    <row r="175" spans="1:36"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row>
    <row r="176" spans="1:36"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row>
    <row r="177" spans="1:36"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row>
    <row r="178" spans="1:36"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row>
    <row r="179" spans="1:36"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row>
    <row r="180" spans="1:36"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row>
    <row r="181" spans="1:36"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row>
    <row r="182" spans="1:36"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row>
    <row r="183" spans="1:36"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row>
    <row r="184" spans="1:36"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row>
    <row r="185" spans="1:36"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row>
    <row r="186" spans="1:36"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row>
    <row r="187" spans="1:36"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row>
    <row r="188" spans="1:36"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row>
    <row r="189" spans="1:36"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row>
    <row r="190" spans="1:36"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row>
    <row r="191" spans="1:36"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row>
    <row r="192" spans="1:36"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row>
    <row r="193" spans="1:36"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row>
    <row r="194" spans="1:36"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row>
    <row r="195" spans="1:36"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row>
    <row r="196" spans="1:36"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row>
    <row r="197" spans="1:36"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row>
    <row r="198" spans="1:36"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row>
    <row r="199" spans="1:36"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row>
    <row r="200" spans="1:36"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row>
    <row r="201" spans="1:36"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row>
    <row r="202" spans="1:36"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row>
    <row r="203" spans="1:36"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row>
    <row r="204" spans="1:36"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row>
    <row r="205" spans="1:36"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row>
    <row r="206" spans="1:36"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row>
    <row r="207" spans="1:36"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row>
    <row r="208" spans="1:36"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row>
    <row r="209" spans="1:36"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row>
    <row r="210" spans="1:36"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row>
    <row r="211" spans="1:36"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row>
    <row r="212" spans="1:36"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row>
    <row r="213" spans="1:36"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row>
    <row r="214" spans="1:36"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row>
    <row r="215" spans="1:36"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row>
    <row r="216" spans="1:36"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row>
    <row r="217" spans="1:36"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row>
    <row r="218" spans="1:36"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row>
    <row r="219" spans="1:36"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row>
    <row r="220" spans="1:36"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row>
    <row r="221" spans="1:36"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row>
    <row r="222" spans="1:36"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row>
    <row r="223" spans="1:36"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row>
    <row r="224" spans="1:36"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row>
    <row r="225" spans="1:36"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row>
    <row r="226" spans="1:36"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row>
    <row r="227" spans="1:36"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row>
    <row r="228" spans="1:36"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row>
    <row r="229" spans="1:36"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row>
    <row r="230" spans="1:36"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row>
    <row r="231" spans="1:36"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row>
    <row r="232" spans="1:36"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row>
    <row r="233" spans="1:36"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row>
    <row r="234" spans="1:36"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row>
    <row r="235" spans="1:36"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row>
    <row r="236" spans="1:36"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row>
    <row r="237" spans="1:36"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row>
    <row r="238" spans="1:36"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row>
    <row r="239" spans="1:36"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row>
    <row r="240" spans="1:36"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row>
    <row r="241" spans="1:36"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row>
    <row r="242" spans="1:36"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row>
    <row r="243" spans="1:36"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row>
    <row r="244" spans="1:36"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row>
    <row r="245" spans="1:36"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row>
    <row r="246" spans="1:36"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row>
    <row r="247" spans="1:36"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row>
    <row r="248" spans="1:36"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row>
    <row r="249" spans="1:36"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row>
    <row r="250" spans="1:36"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row>
    <row r="251" spans="1:36"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row>
    <row r="252" spans="1:36"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row>
    <row r="253" spans="1:36"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row>
    <row r="254" spans="1:36"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row>
    <row r="255" spans="1:36"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row>
    <row r="256" spans="1:36"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row>
    <row r="257" spans="1:36"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row>
    <row r="258" spans="1:36"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row>
    <row r="259" spans="1:36"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row>
    <row r="260" spans="1:36"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row>
    <row r="261" spans="1:36"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row>
    <row r="262" spans="1:36"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row>
    <row r="263" spans="1:36"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row>
    <row r="264" spans="1:36"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row>
    <row r="265" spans="1:36"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row>
    <row r="266" spans="1:36"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row>
    <row r="267" spans="1:36"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row>
    <row r="268" spans="1:36"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row>
    <row r="269" spans="1:36"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row>
    <row r="270" spans="1:36"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row>
    <row r="271" spans="1:36"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row>
    <row r="272" spans="1:36"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row>
    <row r="273" spans="1:36"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row>
    <row r="274" spans="1:36"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row>
    <row r="275" spans="1:36"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row>
    <row r="276" spans="1:36"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row>
    <row r="277" spans="1:36"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row>
    <row r="278" spans="1:36"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row>
    <row r="279" spans="1:36"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row>
    <row r="280" spans="1:36"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row>
    <row r="281" spans="1:36"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row>
    <row r="282" spans="1:36"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row>
    <row r="283" spans="1:36"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row>
    <row r="284" spans="1:36"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row>
    <row r="285" spans="1:36"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row>
    <row r="286" spans="1:36"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row>
    <row r="287" spans="1:36"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row>
    <row r="288" spans="1:36"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row>
    <row r="289" spans="1:36"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row>
    <row r="290" spans="1:36"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row>
    <row r="291" spans="1:36"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row>
    <row r="292" spans="1:36"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row>
    <row r="293" spans="1:36"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row>
    <row r="294" spans="1:36"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row>
    <row r="295" spans="1:36"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row>
    <row r="296" spans="1:36"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row>
    <row r="297" spans="1:36"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row>
    <row r="298" spans="1:36"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row>
    <row r="299" spans="1:36"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row>
    <row r="300" spans="1:36"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row>
    <row r="301" spans="1:36"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row>
    <row r="302" spans="1:36"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row>
    <row r="303" spans="1:36"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row>
    <row r="304" spans="1:36"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row>
    <row r="305" spans="1:36"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row>
    <row r="306" spans="1:36"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row>
    <row r="307" spans="1:36"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row>
    <row r="308" spans="1:36"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row>
    <row r="309" spans="1:36"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row>
    <row r="310" spans="1:36"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row>
    <row r="311" spans="1:36"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row>
    <row r="312" spans="1:36"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row>
    <row r="313" spans="1:36"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row>
    <row r="314" spans="1:36"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row>
    <row r="315" spans="1:36"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row>
    <row r="316" spans="1:36"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row>
    <row r="317" spans="1:36"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row>
    <row r="318" spans="1:36"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row>
    <row r="319" spans="1:36"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row>
    <row r="320" spans="1:36"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row>
    <row r="321" spans="1:36"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row>
    <row r="322" spans="1:36"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row>
    <row r="323" spans="1:36"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row>
    <row r="324" spans="1:36"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row>
    <row r="325" spans="1:36"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row>
    <row r="326" spans="1:36"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row>
    <row r="327" spans="1:36"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row>
    <row r="328" spans="1:36"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row>
    <row r="329" spans="1:36"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row>
    <row r="330" spans="1:36"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row>
    <row r="331" spans="1:36"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row>
    <row r="332" spans="1:36"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row>
    <row r="333" spans="1:36"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row>
    <row r="334" spans="1:36"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row>
    <row r="335" spans="1:36"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row>
    <row r="336" spans="1:36"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row>
    <row r="337" spans="1:36"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row>
    <row r="338" spans="1:36"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row>
    <row r="339" spans="1:36"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row>
    <row r="340" spans="1:36"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row>
    <row r="341" spans="1:36"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row>
    <row r="342" spans="1:36"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row>
    <row r="343" spans="1:36"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row>
    <row r="344" spans="1:36"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row>
    <row r="345" spans="1:36"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row>
    <row r="346" spans="1:36"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row>
    <row r="347" spans="1:36"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row>
    <row r="348" spans="1:36"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row>
    <row r="349" spans="1:36"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row>
    <row r="350" spans="1:36"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row>
    <row r="351" spans="1:36"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row>
    <row r="352" spans="1:36"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row>
    <row r="353" spans="1:36"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row>
    <row r="354" spans="1:36"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row>
    <row r="355" spans="1:36"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row>
    <row r="356" spans="1:36"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row>
    <row r="357" spans="1:36"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row>
    <row r="358" spans="1:36"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row>
    <row r="359" spans="1:36"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row>
    <row r="360" spans="1:36"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row>
    <row r="361" spans="1:36"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row>
    <row r="362" spans="1:36"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row>
    <row r="363" spans="1:36"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row>
    <row r="364" spans="1:36"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row>
    <row r="365" spans="1:36"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row>
    <row r="366" spans="1:36"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row>
    <row r="367" spans="1:36"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row>
    <row r="368" spans="1:36"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row>
    <row r="369" spans="1:36"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row>
    <row r="370" spans="1:36"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row>
    <row r="371" spans="1:36"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row>
    <row r="372" spans="1:36"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row>
    <row r="373" spans="1:36"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row>
    <row r="374" spans="1:36"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row>
    <row r="375" spans="1:36"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row>
    <row r="376" spans="1:36"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row>
    <row r="377" spans="1:36"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row>
    <row r="378" spans="1:36"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row>
    <row r="379" spans="1:36"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row>
    <row r="380" spans="1:36"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row>
    <row r="381" spans="1:36"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row>
    <row r="382" spans="1:36"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row>
    <row r="383" spans="1:36"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row>
    <row r="384" spans="1:36"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row>
    <row r="385" spans="1:36"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row>
    <row r="386" spans="1:36"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row>
    <row r="387" spans="1:36"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row>
    <row r="388" spans="1:36"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row>
    <row r="389" spans="1:36"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row>
    <row r="390" spans="1:36"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row>
    <row r="391" spans="1:36"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row>
    <row r="392" spans="1:36"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row>
    <row r="393" spans="1:36"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row>
    <row r="394" spans="1:36"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row>
    <row r="395" spans="1:36"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row>
    <row r="396" spans="1:36"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row>
    <row r="397" spans="1:36"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row>
    <row r="398" spans="1:36"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row>
    <row r="399" spans="1:36"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row>
    <row r="400" spans="1:36"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row>
    <row r="401" spans="1:36"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row>
    <row r="402" spans="1:36"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row>
    <row r="403" spans="1:36"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row>
    <row r="404" spans="1:36"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row>
    <row r="405" spans="1:36"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row>
    <row r="406" spans="1:36"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row>
    <row r="407" spans="1:36"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row>
    <row r="408" spans="1:36"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row>
    <row r="409" spans="1:36"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row>
    <row r="410" spans="1:36"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row>
    <row r="411" spans="1:36"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row>
    <row r="412" spans="1:36"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row>
    <row r="413" spans="1:36"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row>
    <row r="414" spans="1:36"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row>
    <row r="415" spans="1:36"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row>
    <row r="416" spans="1:36"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row>
    <row r="417" spans="1:36"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row>
    <row r="418" spans="1:36"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row>
    <row r="419" spans="1:36"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row>
    <row r="420" spans="1:36"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row>
    <row r="421" spans="1:36"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row>
    <row r="422" spans="1:36"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row>
    <row r="423" spans="1:36"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row>
    <row r="424" spans="1:36"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row>
    <row r="425" spans="1:36"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row>
    <row r="426" spans="1:36"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row>
    <row r="427" spans="1:36"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row>
    <row r="428" spans="1:36"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row>
    <row r="429" spans="1:36"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row>
    <row r="430" spans="1:36"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row>
    <row r="431" spans="1:36"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row>
    <row r="432" spans="1:36"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row>
    <row r="433" spans="1:36"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row>
    <row r="434" spans="1:36"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row>
    <row r="435" spans="1:36"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row>
    <row r="436" spans="1:36"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row>
    <row r="437" spans="1:36"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row>
    <row r="438" spans="1:36"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row>
    <row r="439" spans="1:36"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row>
    <row r="440" spans="1:36"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row>
    <row r="441" spans="1:36"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row>
    <row r="442" spans="1:36"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row>
    <row r="443" spans="1:36"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row>
    <row r="444" spans="1:36"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row>
    <row r="445" spans="1:36"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row>
    <row r="446" spans="1:36"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row>
    <row r="447" spans="1:36"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row>
    <row r="448" spans="1:36"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row>
    <row r="449" spans="1:36"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row>
    <row r="450" spans="1:36"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row>
    <row r="451" spans="1:36"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row>
    <row r="452" spans="1:36"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row>
    <row r="453" spans="1:36"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row>
    <row r="454" spans="1:36"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row>
    <row r="455" spans="1:36"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row>
    <row r="456" spans="1:36"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row>
    <row r="457" spans="1:36"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row>
    <row r="458" spans="1:36"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row>
    <row r="459" spans="1:36"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row>
    <row r="460" spans="1:36"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row>
    <row r="461" spans="1:36"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row>
    <row r="462" spans="1:36"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row>
    <row r="463" spans="1:36"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row>
    <row r="464" spans="1:36"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row>
    <row r="465" spans="1:36"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row>
    <row r="466" spans="1:36"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row>
    <row r="467" spans="1:36"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row>
    <row r="468" spans="1:36"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row>
    <row r="469" spans="1:36"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row>
    <row r="470" spans="1:36"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row>
    <row r="471" spans="1:36"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row>
    <row r="472" spans="1:36"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row>
    <row r="473" spans="1:36"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row>
    <row r="474" spans="1:36"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row>
    <row r="475" spans="1:36"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row>
    <row r="476" spans="1:36"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row>
    <row r="477" spans="1:36"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row>
    <row r="478" spans="1:36"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row>
    <row r="479" spans="1:36"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row>
    <row r="480" spans="1:36"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row>
    <row r="481" spans="1:36"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row>
    <row r="482" spans="1:36"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row>
    <row r="483" spans="1:36"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row>
    <row r="484" spans="1:36"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row>
    <row r="485" spans="1:36"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row>
    <row r="486" spans="1:36"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row>
    <row r="487" spans="1:36"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row>
    <row r="488" spans="1:36"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row>
    <row r="489" spans="1:36"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row>
    <row r="490" spans="1:36"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row>
    <row r="491" spans="1:36"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row>
    <row r="492" spans="1:36"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row>
    <row r="493" spans="1:36"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row>
    <row r="494" spans="1:36"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row>
    <row r="495" spans="1:36"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row>
    <row r="496" spans="1:36"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row>
    <row r="497" spans="1:36"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row>
    <row r="498" spans="1:36"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row>
    <row r="499" spans="1:36"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row>
    <row r="500" spans="1:36"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row>
    <row r="501" spans="1:36"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row>
    <row r="502" spans="1:36"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row>
    <row r="503" spans="1:36"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row>
    <row r="504" spans="1:36"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row>
    <row r="505" spans="1:36"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row>
    <row r="506" spans="1:36"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row>
    <row r="507" spans="1:36"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row>
    <row r="508" spans="1:36"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row>
    <row r="509" spans="1:36"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row>
    <row r="510" spans="1:36"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row>
    <row r="511" spans="1:36"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row>
    <row r="512" spans="1:36"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row>
    <row r="513" spans="1:36"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row>
    <row r="514" spans="1:36"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row>
    <row r="515" spans="1:36"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row>
    <row r="516" spans="1:36"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row>
    <row r="517" spans="1:36"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row>
    <row r="518" spans="1:36"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row>
    <row r="519" spans="1:36"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row>
    <row r="520" spans="1:36"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row>
    <row r="521" spans="1:36"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row>
    <row r="522" spans="1:36"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row>
    <row r="523" spans="1:36"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row>
    <row r="524" spans="1:36"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row>
    <row r="525" spans="1:36"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row>
    <row r="526" spans="1:36"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row>
    <row r="527" spans="1:36"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row>
    <row r="528" spans="1:36"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row>
    <row r="529" spans="1:36"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row>
    <row r="530" spans="1:36"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row>
    <row r="531" spans="1:36"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row>
    <row r="532" spans="1:36"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row>
    <row r="533" spans="1:36"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row>
    <row r="534" spans="1:36"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row>
    <row r="535" spans="1:36"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row>
    <row r="536" spans="1:36"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row>
    <row r="537" spans="1:36"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row>
    <row r="538" spans="1:36"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row>
    <row r="539" spans="1:36"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row>
    <row r="540" spans="1:36"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row>
    <row r="541" spans="1:36"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row>
    <row r="542" spans="1:36"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row>
    <row r="543" spans="1:36"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row>
    <row r="544" spans="1:36"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row>
    <row r="545" spans="1:36"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row>
    <row r="546" spans="1:36"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row>
    <row r="547" spans="1:36"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row>
    <row r="548" spans="1:36"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row>
    <row r="549" spans="1:36"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row>
    <row r="550" spans="1:36"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row>
    <row r="551" spans="1:36"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row>
    <row r="552" spans="1:36"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row>
    <row r="553" spans="1:36"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row>
    <row r="554" spans="1:36"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row>
    <row r="555" spans="1:36"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row>
    <row r="556" spans="1:36"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row>
    <row r="557" spans="1:36"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row>
    <row r="558" spans="1:36"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row>
    <row r="559" spans="1:36"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row>
    <row r="560" spans="1:36"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row>
    <row r="561" spans="1:36"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row>
    <row r="562" spans="1:36"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row>
    <row r="563" spans="1:36"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row>
    <row r="564" spans="1:36"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row>
    <row r="565" spans="1:36"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row>
    <row r="566" spans="1:36"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row>
    <row r="567" spans="1:36"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row>
    <row r="568" spans="1:36"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row>
    <row r="569" spans="1:36"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row>
    <row r="570" spans="1:36"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row>
    <row r="571" spans="1:36"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row>
    <row r="572" spans="1:36"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row>
    <row r="573" spans="1:36"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row>
    <row r="574" spans="1:36"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row>
    <row r="575" spans="1:36"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row>
    <row r="576" spans="1:36"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row>
    <row r="577" spans="1:36"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row>
    <row r="578" spans="1:36"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row>
    <row r="579" spans="1:36"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row>
    <row r="580" spans="1:36"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row>
    <row r="581" spans="1:36"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row>
    <row r="582" spans="1:36"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row>
    <row r="583" spans="1:36"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row>
    <row r="584" spans="1:36"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row>
    <row r="585" spans="1:36"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row>
    <row r="586" spans="1:36"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row>
    <row r="587" spans="1:36"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row>
    <row r="588" spans="1:36"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row>
    <row r="589" spans="1:36"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row>
    <row r="590" spans="1:36"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row>
    <row r="591" spans="1:36"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row>
    <row r="592" spans="1:36"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row>
    <row r="593" spans="1:36"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row>
    <row r="594" spans="1:36"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row>
    <row r="595" spans="1:36"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row>
    <row r="596" spans="1:36"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row>
    <row r="597" spans="1:36"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row>
    <row r="598" spans="1:36"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row>
    <row r="599" spans="1:36"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row>
    <row r="600" spans="1:36"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row>
    <row r="601" spans="1:36"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row>
    <row r="602" spans="1:36"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row>
    <row r="603" spans="1:36"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row>
    <row r="604" spans="1:36"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row>
    <row r="605" spans="1:36"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row>
    <row r="606" spans="1:36"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row>
    <row r="607" spans="1:36"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row>
    <row r="608" spans="1:36"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row>
    <row r="609" spans="1:36"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row>
    <row r="610" spans="1:36"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row>
    <row r="611" spans="1:36"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row>
    <row r="612" spans="1:36"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row>
    <row r="613" spans="1:36"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row>
    <row r="614" spans="1:36"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row>
    <row r="615" spans="1:36"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row>
    <row r="616" spans="1:36"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row>
    <row r="617" spans="1:36"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row>
    <row r="618" spans="1:36"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row>
    <row r="619" spans="1:36"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row>
    <row r="620" spans="1:36"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row>
    <row r="621" spans="1:36"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row>
    <row r="622" spans="1:36"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row>
    <row r="623" spans="1:36"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row>
    <row r="624" spans="1:36"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row>
    <row r="625" spans="1:36"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row>
    <row r="626" spans="1:36"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row>
    <row r="627" spans="1:36"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row>
    <row r="628" spans="1:36"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row>
    <row r="629" spans="1:36"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row>
    <row r="630" spans="1:36"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row>
    <row r="631" spans="1:36"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row>
    <row r="632" spans="1:36"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row>
    <row r="633" spans="1:36"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row>
    <row r="634" spans="1:36"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row>
    <row r="635" spans="1:36"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row>
    <row r="636" spans="1:36"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row>
    <row r="637" spans="1:36"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row>
    <row r="638" spans="1:36"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row>
    <row r="639" spans="1:36"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row>
    <row r="640" spans="1:36"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row>
    <row r="641" spans="1:36"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row>
    <row r="642" spans="1:36"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row>
    <row r="643" spans="1:36"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row>
    <row r="644" spans="1:36"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row>
    <row r="645" spans="1:36"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row>
    <row r="646" spans="1:36"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row>
    <row r="647" spans="1:36"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row>
    <row r="648" spans="1:36"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row>
    <row r="649" spans="1:36"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row>
    <row r="650" spans="1:36"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row>
    <row r="651" spans="1:36"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row>
    <row r="652" spans="1:36"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row>
    <row r="653" spans="1:36"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row>
    <row r="654" spans="1:36"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row>
    <row r="655" spans="1:36"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row>
    <row r="656" spans="1:36"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row>
    <row r="657" spans="1:36"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row>
    <row r="658" spans="1:36"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row>
    <row r="659" spans="1:36"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row>
    <row r="660" spans="1:36"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row>
    <row r="661" spans="1:36"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row>
    <row r="662" spans="1:36"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row>
    <row r="663" spans="1:36"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row>
    <row r="664" spans="1:36"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row>
    <row r="665" spans="1:36"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row>
    <row r="666" spans="1:36"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row>
    <row r="667" spans="1:36"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row>
    <row r="668" spans="1:36"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row>
    <row r="669" spans="1:36"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row>
    <row r="670" spans="1:36"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row>
    <row r="671" spans="1:36"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row>
    <row r="672" spans="1:36"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row>
    <row r="673" spans="1:36"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row>
    <row r="674" spans="1:36"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row>
    <row r="675" spans="1:36"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row>
    <row r="676" spans="1:36"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row>
    <row r="677" spans="1:36"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row>
    <row r="678" spans="1:36"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row>
    <row r="679" spans="1:36"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row>
    <row r="680" spans="1:36"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row>
    <row r="681" spans="1:36"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row>
    <row r="682" spans="1:36"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row>
    <row r="683" spans="1:36"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row>
    <row r="684" spans="1:36"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row>
    <row r="685" spans="1:36"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row>
    <row r="686" spans="1:36"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row>
    <row r="687" spans="1:36"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row>
    <row r="688" spans="1:36"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row>
    <row r="689" spans="1:36"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row>
    <row r="690" spans="1:36"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row>
    <row r="691" spans="1:36"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row>
    <row r="692" spans="1:36"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row>
    <row r="693" spans="1:36"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row>
    <row r="694" spans="1:36"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row>
    <row r="695" spans="1:36"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row>
    <row r="696" spans="1:36"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row>
    <row r="697" spans="1:36"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row>
    <row r="698" spans="1:36"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row>
    <row r="699" spans="1:36"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row>
    <row r="700" spans="1:36"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row>
    <row r="701" spans="1:36"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row>
    <row r="702" spans="1:36"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row>
    <row r="703" spans="1:36"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row>
    <row r="704" spans="1:36"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row>
    <row r="705" spans="1:36"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row>
    <row r="706" spans="1:36"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row>
    <row r="707" spans="1:36"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row>
    <row r="708" spans="1:36"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row>
    <row r="709" spans="1:36"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row>
    <row r="710" spans="1:36"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row>
    <row r="711" spans="1:36"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row>
    <row r="712" spans="1:36"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row>
    <row r="713" spans="1:36"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row>
    <row r="714" spans="1:36"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row>
    <row r="715" spans="1:36"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row>
    <row r="716" spans="1:36"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row>
    <row r="717" spans="1:36"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row>
    <row r="718" spans="1:36"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row>
    <row r="719" spans="1:36"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row>
    <row r="720" spans="1:36"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row>
    <row r="721" spans="1:36"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row>
    <row r="722" spans="1:36"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row>
    <row r="723" spans="1:36"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row>
    <row r="724" spans="1:36"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row>
    <row r="725" spans="1:36"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row>
    <row r="726" spans="1:36"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row>
    <row r="727" spans="1:36"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row>
    <row r="728" spans="1:36"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row>
    <row r="729" spans="1:36"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row>
    <row r="730" spans="1:36"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row>
    <row r="731" spans="1:36"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row>
    <row r="732" spans="1:36"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row>
    <row r="733" spans="1:36"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row>
    <row r="734" spans="1:36"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row>
    <row r="735" spans="1:36"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row>
    <row r="736" spans="1:36"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row>
    <row r="737" spans="1:36"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row>
    <row r="738" spans="1:36"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row>
    <row r="739" spans="1:36"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row>
    <row r="740" spans="1:36"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row>
    <row r="741" spans="1:36"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row>
    <row r="742" spans="1:36"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row>
    <row r="743" spans="1:36"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row>
    <row r="744" spans="1:36"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row>
    <row r="745" spans="1:36"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row>
    <row r="746" spans="1:36"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row>
    <row r="747" spans="1:36"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row>
    <row r="748" spans="1:36"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row>
    <row r="749" spans="1:36"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row>
    <row r="750" spans="1:36"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row>
    <row r="751" spans="1:36"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row>
    <row r="752" spans="1:36"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row>
    <row r="753" spans="1:36"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row>
    <row r="754" spans="1:36"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row>
    <row r="755" spans="1:36"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row>
    <row r="756" spans="1:36"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row>
    <row r="757" spans="1:36"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row>
    <row r="758" spans="1:36"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row>
    <row r="759" spans="1:36"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row>
    <row r="760" spans="1:36"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row>
    <row r="761" spans="1:36"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row>
    <row r="762" spans="1:36"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row>
    <row r="763" spans="1:36"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row>
    <row r="764" spans="1:36"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row>
    <row r="765" spans="1:36"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row>
    <row r="766" spans="1:36"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row>
    <row r="767" spans="1:36"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row>
    <row r="768" spans="1:36"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row>
    <row r="769" spans="1:36"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row>
    <row r="770" spans="1:36"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row>
    <row r="771" spans="1:36"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row>
    <row r="772" spans="1:36"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row>
    <row r="773" spans="1:36"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row>
    <row r="774" spans="1:36"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row>
    <row r="775" spans="1:36"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row>
    <row r="776" spans="1:36"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row>
    <row r="777" spans="1:36"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row>
    <row r="778" spans="1:36"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row>
    <row r="779" spans="1:36"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row>
    <row r="780" spans="1:36"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row>
    <row r="781" spans="1:36"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row>
    <row r="782" spans="1:36"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row>
    <row r="783" spans="1:36"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row>
    <row r="784" spans="1:36"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row>
    <row r="785" spans="1:36"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row>
    <row r="786" spans="1:36"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row>
    <row r="787" spans="1:36"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row>
    <row r="788" spans="1:36"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row>
    <row r="789" spans="1:36"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row>
    <row r="790" spans="1:36"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row>
    <row r="791" spans="1:36"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row>
    <row r="792" spans="1:36"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row>
    <row r="793" spans="1:36"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row>
    <row r="794" spans="1:36"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row>
    <row r="795" spans="1:36"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row>
    <row r="796" spans="1:36"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row>
    <row r="797" spans="1:36"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row>
    <row r="798" spans="1:36"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row>
    <row r="799" spans="1:36"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row>
    <row r="800" spans="1:36"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row>
    <row r="801" spans="1:36"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row>
    <row r="802" spans="1:36"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row>
    <row r="803" spans="1:36"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row>
    <row r="804" spans="1:36"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row>
    <row r="805" spans="1:36"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row>
    <row r="806" spans="1:36"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row>
    <row r="807" spans="1:36"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row>
    <row r="808" spans="1:36"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row>
    <row r="809" spans="1:36"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row>
    <row r="810" spans="1:36"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row>
    <row r="811" spans="1:36"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row>
    <row r="812" spans="1:36"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row>
    <row r="813" spans="1:36"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row>
    <row r="814" spans="1:36"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row>
    <row r="815" spans="1:36"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row>
    <row r="816" spans="1:36"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row>
    <row r="817" spans="1:36"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row>
    <row r="818" spans="1:36"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row>
    <row r="819" spans="1:36"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row>
    <row r="820" spans="1:36"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row>
    <row r="821" spans="1:36"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row>
    <row r="822" spans="1:36"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row>
    <row r="823" spans="1:36"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row>
    <row r="824" spans="1:36"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row>
    <row r="825" spans="1:36"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row>
    <row r="826" spans="1:36"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row>
    <row r="827" spans="1:36"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row>
    <row r="828" spans="1:36"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row>
    <row r="829" spans="1:36"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row>
    <row r="830" spans="1:36"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row>
    <row r="831" spans="1:36"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row>
    <row r="832" spans="1:36"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row>
    <row r="833" spans="1:36"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row>
    <row r="834" spans="1:36"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row>
    <row r="835" spans="1:36"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row>
    <row r="836" spans="1:36"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row>
    <row r="837" spans="1:36"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row>
    <row r="838" spans="1:36"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row>
    <row r="839" spans="1:36"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row>
    <row r="840" spans="1:36"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row>
    <row r="841" spans="1:36"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row>
    <row r="842" spans="1:36"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row>
    <row r="843" spans="1:36"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row>
    <row r="844" spans="1:36"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row>
    <row r="845" spans="1:36"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row>
    <row r="846" spans="1:36"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row>
    <row r="847" spans="1:36"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row>
    <row r="848" spans="1:36"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row>
    <row r="849" spans="1:36"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row>
    <row r="850" spans="1:36"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row>
    <row r="851" spans="1:36"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row>
    <row r="852" spans="1:36"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row>
    <row r="853" spans="1:36"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row>
    <row r="854" spans="1:36"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row>
    <row r="855" spans="1:36"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row>
    <row r="856" spans="1:36"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row>
    <row r="857" spans="1:36"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row>
    <row r="858" spans="1:36"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row>
    <row r="859" spans="1:36"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row>
    <row r="860" spans="1:36"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row>
    <row r="861" spans="1:36"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row>
    <row r="862" spans="1:36"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row>
    <row r="863" spans="1:36"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row>
    <row r="864" spans="1:36"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row>
    <row r="865" spans="1:36"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row>
    <row r="866" spans="1:36"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row>
    <row r="867" spans="1:36"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row>
    <row r="868" spans="1:36"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row>
    <row r="869" spans="1:36"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row>
    <row r="870" spans="1:36"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row>
    <row r="871" spans="1:36"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row>
    <row r="872" spans="1:36"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row>
    <row r="873" spans="1:36"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row>
    <row r="874" spans="1:36"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row>
    <row r="875" spans="1:36"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row>
    <row r="876" spans="1:36"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row>
    <row r="877" spans="1:36"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row>
    <row r="878" spans="1:36"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row>
    <row r="879" spans="1:36"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row>
    <row r="880" spans="1:36"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row>
    <row r="881" spans="1:36"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row>
    <row r="882" spans="1:36"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row>
    <row r="883" spans="1:36"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row>
    <row r="884" spans="1:36"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row>
    <row r="885" spans="1:36"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row>
    <row r="886" spans="1:36"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row>
    <row r="887" spans="1:36"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row>
    <row r="888" spans="1:36"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row>
    <row r="889" spans="1:36"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row>
    <row r="890" spans="1:36"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row>
    <row r="891" spans="1:36"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row>
    <row r="892" spans="1:36"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row>
    <row r="893" spans="1:36"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row>
    <row r="894" spans="1:36"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row>
    <row r="895" spans="1:36"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row>
    <row r="896" spans="1:36"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row>
    <row r="897" spans="1:36"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row>
    <row r="898" spans="1:36"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row>
    <row r="899" spans="1:36"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row>
    <row r="900" spans="1:36"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row>
    <row r="901" spans="1:36"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row>
    <row r="902" spans="1:36"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row>
    <row r="903" spans="1:36"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row>
    <row r="904" spans="1:36"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row>
    <row r="905" spans="1:36"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row>
    <row r="906" spans="1:36"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row>
    <row r="907" spans="1:36"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row>
    <row r="908" spans="1:36"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row>
    <row r="909" spans="1:36"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row>
    <row r="910" spans="1:36"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row>
    <row r="911" spans="1:36"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row>
    <row r="912" spans="1:36"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row>
    <row r="913" spans="1:36"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row>
    <row r="914" spans="1:36"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row>
    <row r="915" spans="1:36"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row>
    <row r="916" spans="1:36"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row>
    <row r="917" spans="1:36"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row>
    <row r="918" spans="1:36"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row>
    <row r="919" spans="1:36"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row>
    <row r="920" spans="1:36"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row>
    <row r="921" spans="1:36"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row>
    <row r="922" spans="1:36"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row>
    <row r="923" spans="1:36"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row>
    <row r="924" spans="1:36"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row>
    <row r="925" spans="1:36"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row>
    <row r="926" spans="1:36"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row>
    <row r="927" spans="1:36"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row>
    <row r="928" spans="1:36"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row>
    <row r="929" spans="1:36"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row>
    <row r="930" spans="1:36"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row>
    <row r="931" spans="1:36"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row>
    <row r="932" spans="1:36"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row>
    <row r="933" spans="1:36"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row>
    <row r="934" spans="1:36"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row>
    <row r="935" spans="1:36"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row>
    <row r="936" spans="1:36"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row>
    <row r="937" spans="1:36"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row>
    <row r="938" spans="1:36"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row>
    <row r="939" spans="1:36"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row>
    <row r="940" spans="1:36"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row>
    <row r="941" spans="1:36"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row>
    <row r="942" spans="1:36"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row>
    <row r="943" spans="1:36"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row>
    <row r="944" spans="1:36"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row>
    <row r="945" spans="1:36"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row>
    <row r="946" spans="1:36"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row>
    <row r="947" spans="1:36"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row>
    <row r="948" spans="1:36"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row>
    <row r="949" spans="1:36"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row>
    <row r="950" spans="1:36"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row>
    <row r="951" spans="1:36"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row>
    <row r="952" spans="1:36"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row>
    <row r="953" spans="1:36"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row>
    <row r="954" spans="1:36"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row>
    <row r="955" spans="1:36"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row>
    <row r="956" spans="1:36"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row>
    <row r="957" spans="1:36"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row>
    <row r="958" spans="1:36"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row>
    <row r="959" spans="1:36"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row>
    <row r="960" spans="1:36"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row>
    <row r="961" spans="1:36"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row>
    <row r="962" spans="1:36"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row>
    <row r="963" spans="1:36"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row>
    <row r="964" spans="1:36"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row>
    <row r="965" spans="1:36"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row>
    <row r="966" spans="1:36"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row>
    <row r="967" spans="1:36"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row>
    <row r="968" spans="1:36"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row>
    <row r="969" spans="1:36"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row>
    <row r="970" spans="1:36"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row>
    <row r="971" spans="1:36"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row>
    <row r="972" spans="1:36"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row>
    <row r="973" spans="1:36"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row>
    <row r="974" spans="1:36"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row>
    <row r="975" spans="1:36"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row>
    <row r="976" spans="1:36"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row>
    <row r="977" spans="1:36"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row>
    <row r="978" spans="1:36"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row>
    <row r="979" spans="1:36"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row>
    <row r="980" spans="1:36"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row>
    <row r="981" spans="1:36"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row>
    <row r="982" spans="1:36"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row>
    <row r="983" spans="1:36"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row>
    <row r="984" spans="1:36"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row>
    <row r="985" spans="1:36"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row>
    <row r="986" spans="1:36"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row>
    <row r="987" spans="1:36"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row>
    <row r="988" spans="1:36"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row>
    <row r="989" spans="1:36"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row>
    <row r="990" spans="1:36"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row>
    <row r="991" spans="1:36"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row>
    <row r="992" spans="1:36"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row>
  </sheetData>
  <mergeCells count="526">
    <mergeCell ref="AD57:AD58"/>
    <mergeCell ref="AE57:AE58"/>
    <mergeCell ref="AF57:AF58"/>
    <mergeCell ref="AG57:AG58"/>
    <mergeCell ref="AH57:AH58"/>
    <mergeCell ref="AI57:AI58"/>
    <mergeCell ref="AJ57:AJ58"/>
    <mergeCell ref="V57:V58"/>
    <mergeCell ref="W57:W58"/>
    <mergeCell ref="Y57:Y58"/>
    <mergeCell ref="Z57:Z58"/>
    <mergeCell ref="AA57:AA58"/>
    <mergeCell ref="AB57:AB58"/>
    <mergeCell ref="AC57:AC58"/>
    <mergeCell ref="AD53:AD54"/>
    <mergeCell ref="AE53:AE54"/>
    <mergeCell ref="AF53:AF54"/>
    <mergeCell ref="AG53:AG54"/>
    <mergeCell ref="AH53:AH54"/>
    <mergeCell ref="AI53:AI54"/>
    <mergeCell ref="AJ53:AJ54"/>
    <mergeCell ref="V53:V54"/>
    <mergeCell ref="W53:W54"/>
    <mergeCell ref="Y53:Y54"/>
    <mergeCell ref="Z53:Z54"/>
    <mergeCell ref="AA53:AA54"/>
    <mergeCell ref="AB53:AB54"/>
    <mergeCell ref="AC53:AC54"/>
    <mergeCell ref="Y51:Y52"/>
    <mergeCell ref="Z51:Z52"/>
    <mergeCell ref="AH51:AH52"/>
    <mergeCell ref="AI51:AI52"/>
    <mergeCell ref="AJ51:AJ52"/>
    <mergeCell ref="AA51:AA52"/>
    <mergeCell ref="AB51:AB52"/>
    <mergeCell ref="AC51:AC52"/>
    <mergeCell ref="AD51:AD52"/>
    <mergeCell ref="AE51:AE52"/>
    <mergeCell ref="AF51:AF52"/>
    <mergeCell ref="AG51:AG52"/>
    <mergeCell ref="B36:B37"/>
    <mergeCell ref="B39:B40"/>
    <mergeCell ref="B41:B42"/>
    <mergeCell ref="B43:B44"/>
    <mergeCell ref="B45:B46"/>
    <mergeCell ref="B29:B30"/>
    <mergeCell ref="C29:C30"/>
    <mergeCell ref="D50:W50"/>
    <mergeCell ref="V51:V52"/>
    <mergeCell ref="W51:W52"/>
    <mergeCell ref="C55:C56"/>
    <mergeCell ref="D55:G56"/>
    <mergeCell ref="B51:B52"/>
    <mergeCell ref="C51:C52"/>
    <mergeCell ref="D51:G52"/>
    <mergeCell ref="B53:B54"/>
    <mergeCell ref="C53:C54"/>
    <mergeCell ref="D53:G54"/>
    <mergeCell ref="B55:B56"/>
    <mergeCell ref="AH23:AH24"/>
    <mergeCell ref="AI23:AI24"/>
    <mergeCell ref="AJ23:AJ24"/>
    <mergeCell ref="V23:V24"/>
    <mergeCell ref="W23:W24"/>
    <mergeCell ref="Y23:Y24"/>
    <mergeCell ref="Z23:Z24"/>
    <mergeCell ref="AA23:AA24"/>
    <mergeCell ref="AB23:AB24"/>
    <mergeCell ref="AC23:AC24"/>
    <mergeCell ref="Y12:Y13"/>
    <mergeCell ref="Z12:Z13"/>
    <mergeCell ref="D14:W14"/>
    <mergeCell ref="AH17:AH18"/>
    <mergeCell ref="AI17:AI18"/>
    <mergeCell ref="Y7:AJ7"/>
    <mergeCell ref="Y8:AJ10"/>
    <mergeCell ref="AC17:AC18"/>
    <mergeCell ref="AD17:AD18"/>
    <mergeCell ref="AE17:AE18"/>
    <mergeCell ref="AF17:AF18"/>
    <mergeCell ref="AG17:AG18"/>
    <mergeCell ref="AJ17:AJ18"/>
    <mergeCell ref="U3:W3"/>
    <mergeCell ref="C1:T2"/>
    <mergeCell ref="U1:W1"/>
    <mergeCell ref="Y1:AH6"/>
    <mergeCell ref="AI1:AJ1"/>
    <mergeCell ref="U2:W2"/>
    <mergeCell ref="AI2:AJ2"/>
    <mergeCell ref="AI3:AJ6"/>
    <mergeCell ref="A8:M8"/>
    <mergeCell ref="D4:T6"/>
    <mergeCell ref="U4:V4"/>
    <mergeCell ref="U5:V5"/>
    <mergeCell ref="U6:V6"/>
    <mergeCell ref="A7:M7"/>
    <mergeCell ref="N7:W7"/>
    <mergeCell ref="N8:W8"/>
    <mergeCell ref="AI15:AI16"/>
    <mergeCell ref="AJ15:AJ16"/>
    <mergeCell ref="AA12:AA13"/>
    <mergeCell ref="AC15:AC16"/>
    <mergeCell ref="AD15:AD16"/>
    <mergeCell ref="AE15:AE16"/>
    <mergeCell ref="AF15:AF16"/>
    <mergeCell ref="AG15:AG16"/>
    <mergeCell ref="AH15:AH16"/>
    <mergeCell ref="AA15:AA16"/>
    <mergeCell ref="AB15:AB16"/>
    <mergeCell ref="B15:B16"/>
    <mergeCell ref="C15:C16"/>
    <mergeCell ref="D15:G16"/>
    <mergeCell ref="V15:V16"/>
    <mergeCell ref="W15:W16"/>
    <mergeCell ref="Y15:Y16"/>
    <mergeCell ref="Z15:Z16"/>
    <mergeCell ref="AI12:AI13"/>
    <mergeCell ref="AJ12:AJ13"/>
    <mergeCell ref="AB12:AB13"/>
    <mergeCell ref="AC12:AC13"/>
    <mergeCell ref="AD12:AD13"/>
    <mergeCell ref="AE12:AE13"/>
    <mergeCell ref="AF12:AF13"/>
    <mergeCell ref="AG12:AG13"/>
    <mergeCell ref="AH12:AH13"/>
    <mergeCell ref="AD75:AD76"/>
    <mergeCell ref="AE75:AE76"/>
    <mergeCell ref="AF75:AF76"/>
    <mergeCell ref="AG75:AG76"/>
    <mergeCell ref="AH75:AH76"/>
    <mergeCell ref="AI75:AI76"/>
    <mergeCell ref="AJ75:AJ76"/>
    <mergeCell ref="V75:V76"/>
    <mergeCell ref="W75:W76"/>
    <mergeCell ref="Y75:Y76"/>
    <mergeCell ref="Z75:Z76"/>
    <mergeCell ref="AA75:AA76"/>
    <mergeCell ref="AB75:AB76"/>
    <mergeCell ref="AC75:AC76"/>
    <mergeCell ref="AD61:AD62"/>
    <mergeCell ref="AE61:AE62"/>
    <mergeCell ref="AF61:AF62"/>
    <mergeCell ref="AG61:AG62"/>
    <mergeCell ref="AH61:AH62"/>
    <mergeCell ref="AI61:AI62"/>
    <mergeCell ref="AJ61:AJ62"/>
    <mergeCell ref="V61:V62"/>
    <mergeCell ref="W61:W62"/>
    <mergeCell ref="Y61:Y62"/>
    <mergeCell ref="Z61:Z62"/>
    <mergeCell ref="AA61:AA62"/>
    <mergeCell ref="AB61:AB62"/>
    <mergeCell ref="AC61:AC62"/>
    <mergeCell ref="AD59:AD60"/>
    <mergeCell ref="AE59:AE60"/>
    <mergeCell ref="AF59:AF60"/>
    <mergeCell ref="AG59:AG60"/>
    <mergeCell ref="AH59:AH60"/>
    <mergeCell ref="AI59:AI60"/>
    <mergeCell ref="AJ59:AJ60"/>
    <mergeCell ref="V59:V60"/>
    <mergeCell ref="W59:W60"/>
    <mergeCell ref="Y59:Y60"/>
    <mergeCell ref="Z59:Z60"/>
    <mergeCell ref="AA59:AA60"/>
    <mergeCell ref="AB59:AB60"/>
    <mergeCell ref="AC59:AC60"/>
    <mergeCell ref="AD55:AD56"/>
    <mergeCell ref="AE55:AE56"/>
    <mergeCell ref="AF55:AF56"/>
    <mergeCell ref="AG55:AG56"/>
    <mergeCell ref="AH55:AH56"/>
    <mergeCell ref="AI55:AI56"/>
    <mergeCell ref="AJ55:AJ56"/>
    <mergeCell ref="V55:V56"/>
    <mergeCell ref="W55:W56"/>
    <mergeCell ref="Y55:Y56"/>
    <mergeCell ref="Z55:Z56"/>
    <mergeCell ref="AA55:AA56"/>
    <mergeCell ref="AB55:AB56"/>
    <mergeCell ref="AC55:AC56"/>
    <mergeCell ref="AF73:AF74"/>
    <mergeCell ref="AG73:AG74"/>
    <mergeCell ref="AH73:AH74"/>
    <mergeCell ref="AI73:AI74"/>
    <mergeCell ref="AJ73:AJ74"/>
    <mergeCell ref="V73:V74"/>
    <mergeCell ref="W73:W74"/>
    <mergeCell ref="Y73:Y74"/>
    <mergeCell ref="Z73:Z74"/>
    <mergeCell ref="AA73:AA74"/>
    <mergeCell ref="AB73:AB74"/>
    <mergeCell ref="AC73:AC74"/>
    <mergeCell ref="AH71:AH72"/>
    <mergeCell ref="AI71:AI72"/>
    <mergeCell ref="AJ71:AJ72"/>
    <mergeCell ref="V71:V72"/>
    <mergeCell ref="W71:W72"/>
    <mergeCell ref="Y71:Y72"/>
    <mergeCell ref="Z71:Z72"/>
    <mergeCell ref="AA71:AA72"/>
    <mergeCell ref="AB71:AB72"/>
    <mergeCell ref="AC71:AC72"/>
    <mergeCell ref="AH69:AH70"/>
    <mergeCell ref="AI69:AI70"/>
    <mergeCell ref="AJ69:AJ70"/>
    <mergeCell ref="V69:V70"/>
    <mergeCell ref="W69:W70"/>
    <mergeCell ref="Y69:Y70"/>
    <mergeCell ref="Z69:Z70"/>
    <mergeCell ref="AA69:AA70"/>
    <mergeCell ref="AB69:AB70"/>
    <mergeCell ref="AC69:AC70"/>
    <mergeCell ref="AH66:AH67"/>
    <mergeCell ref="AI66:AI67"/>
    <mergeCell ref="AJ66:AJ67"/>
    <mergeCell ref="V66:V67"/>
    <mergeCell ref="W66:W67"/>
    <mergeCell ref="Y66:Y67"/>
    <mergeCell ref="Z66:Z67"/>
    <mergeCell ref="AA66:AA67"/>
    <mergeCell ref="AB66:AB67"/>
    <mergeCell ref="AC66:AC67"/>
    <mergeCell ref="AH63:AH64"/>
    <mergeCell ref="AI63:AI64"/>
    <mergeCell ref="AJ63:AJ64"/>
    <mergeCell ref="V63:V64"/>
    <mergeCell ref="W63:W64"/>
    <mergeCell ref="Y63:Y64"/>
    <mergeCell ref="Z63:Z64"/>
    <mergeCell ref="AA63:AA64"/>
    <mergeCell ref="AB63:AB64"/>
    <mergeCell ref="AC63:AC64"/>
    <mergeCell ref="A48:A64"/>
    <mergeCell ref="A66:A76"/>
    <mergeCell ref="B75:B76"/>
    <mergeCell ref="C75:C76"/>
    <mergeCell ref="D75:G76"/>
    <mergeCell ref="AD63:AD64"/>
    <mergeCell ref="AE63:AE64"/>
    <mergeCell ref="AF63:AF64"/>
    <mergeCell ref="AG63:AG64"/>
    <mergeCell ref="D68:W68"/>
    <mergeCell ref="AD66:AD67"/>
    <mergeCell ref="AE66:AE67"/>
    <mergeCell ref="AF66:AF67"/>
    <mergeCell ref="AG66:AG67"/>
    <mergeCell ref="AD69:AD70"/>
    <mergeCell ref="AE69:AE70"/>
    <mergeCell ref="AF69:AF70"/>
    <mergeCell ref="AG69:AG70"/>
    <mergeCell ref="AD71:AD72"/>
    <mergeCell ref="AE71:AE72"/>
    <mergeCell ref="AF71:AF72"/>
    <mergeCell ref="AG71:AG72"/>
    <mergeCell ref="AD73:AD74"/>
    <mergeCell ref="AE73:AE74"/>
    <mergeCell ref="D21:G22"/>
    <mergeCell ref="B23:B24"/>
    <mergeCell ref="C23:C24"/>
    <mergeCell ref="D23:G24"/>
    <mergeCell ref="A1:B6"/>
    <mergeCell ref="C4:C6"/>
    <mergeCell ref="A12:A24"/>
    <mergeCell ref="B12:B13"/>
    <mergeCell ref="C12:C13"/>
    <mergeCell ref="D12:D13"/>
    <mergeCell ref="E12:E13"/>
    <mergeCell ref="C3:T3"/>
    <mergeCell ref="A9:M9"/>
    <mergeCell ref="N9:W9"/>
    <mergeCell ref="A10:M10"/>
    <mergeCell ref="N10:W10"/>
    <mergeCell ref="F12:F13"/>
    <mergeCell ref="G12:G13"/>
    <mergeCell ref="V12:V13"/>
    <mergeCell ref="W12:W13"/>
    <mergeCell ref="C73:C74"/>
    <mergeCell ref="D73:G74"/>
    <mergeCell ref="B69:B70"/>
    <mergeCell ref="C69:C70"/>
    <mergeCell ref="D69:G70"/>
    <mergeCell ref="B71:B72"/>
    <mergeCell ref="C71:C72"/>
    <mergeCell ref="D71:G72"/>
    <mergeCell ref="B73:B74"/>
    <mergeCell ref="F66:F67"/>
    <mergeCell ref="G66:G67"/>
    <mergeCell ref="B63:B64"/>
    <mergeCell ref="C63:C64"/>
    <mergeCell ref="D63:G64"/>
    <mergeCell ref="B66:B67"/>
    <mergeCell ref="C66:C67"/>
    <mergeCell ref="D66:D67"/>
    <mergeCell ref="E66:E67"/>
    <mergeCell ref="C61:C62"/>
    <mergeCell ref="D61:G62"/>
    <mergeCell ref="B57:B58"/>
    <mergeCell ref="C57:C58"/>
    <mergeCell ref="D57:G58"/>
    <mergeCell ref="B59:B60"/>
    <mergeCell ref="C59:C60"/>
    <mergeCell ref="D59:G60"/>
    <mergeCell ref="B61:B62"/>
    <mergeCell ref="C39:C40"/>
    <mergeCell ref="D39:G40"/>
    <mergeCell ref="C41:C42"/>
    <mergeCell ref="D41:G42"/>
    <mergeCell ref="C43:C44"/>
    <mergeCell ref="D43:G44"/>
    <mergeCell ref="D45:G46"/>
    <mergeCell ref="C45:C46"/>
    <mergeCell ref="B48:B49"/>
    <mergeCell ref="C48:C49"/>
    <mergeCell ref="D48:D49"/>
    <mergeCell ref="E48:E49"/>
    <mergeCell ref="F48:F49"/>
    <mergeCell ref="G48:G49"/>
    <mergeCell ref="AD48:AD49"/>
    <mergeCell ref="AE48:AE49"/>
    <mergeCell ref="AF48:AF49"/>
    <mergeCell ref="AG48:AG49"/>
    <mergeCell ref="AH48:AH49"/>
    <mergeCell ref="AI48:AI49"/>
    <mergeCell ref="AJ48:AJ49"/>
    <mergeCell ref="V48:V49"/>
    <mergeCell ref="W48:W49"/>
    <mergeCell ref="Y48:Y49"/>
    <mergeCell ref="Z48:Z49"/>
    <mergeCell ref="AA48:AA49"/>
    <mergeCell ref="AB48:AB49"/>
    <mergeCell ref="AC48:AC49"/>
    <mergeCell ref="AD43:AD44"/>
    <mergeCell ref="AE43:AE44"/>
    <mergeCell ref="AF43:AF44"/>
    <mergeCell ref="AG43:AG44"/>
    <mergeCell ref="AH43:AH44"/>
    <mergeCell ref="AI43:AI44"/>
    <mergeCell ref="AJ43:AJ44"/>
    <mergeCell ref="V43:V44"/>
    <mergeCell ref="W43:W44"/>
    <mergeCell ref="Y43:Y44"/>
    <mergeCell ref="Z43:Z44"/>
    <mergeCell ref="AA43:AA44"/>
    <mergeCell ref="AB43:AB44"/>
    <mergeCell ref="AC43:AC44"/>
    <mergeCell ref="AD41:AD42"/>
    <mergeCell ref="AE41:AE42"/>
    <mergeCell ref="AF41:AF42"/>
    <mergeCell ref="AG41:AG42"/>
    <mergeCell ref="AH41:AH42"/>
    <mergeCell ref="AI41:AI42"/>
    <mergeCell ref="AJ41:AJ42"/>
    <mergeCell ref="V41:V42"/>
    <mergeCell ref="W41:W42"/>
    <mergeCell ref="Y41:Y42"/>
    <mergeCell ref="Z41:Z42"/>
    <mergeCell ref="AA41:AA42"/>
    <mergeCell ref="AB41:AB42"/>
    <mergeCell ref="AC41:AC42"/>
    <mergeCell ref="AD39:AD40"/>
    <mergeCell ref="AE39:AE40"/>
    <mergeCell ref="AF39:AF40"/>
    <mergeCell ref="AG39:AG40"/>
    <mergeCell ref="AH39:AH40"/>
    <mergeCell ref="AI39:AI40"/>
    <mergeCell ref="AJ39:AJ40"/>
    <mergeCell ref="V39:V40"/>
    <mergeCell ref="W39:W40"/>
    <mergeCell ref="Y39:Y40"/>
    <mergeCell ref="Z39:Z40"/>
    <mergeCell ref="AA39:AA40"/>
    <mergeCell ref="AB39:AB40"/>
    <mergeCell ref="AC39:AC40"/>
    <mergeCell ref="AD45:AD46"/>
    <mergeCell ref="AE45:AE46"/>
    <mergeCell ref="AF45:AF46"/>
    <mergeCell ref="AG45:AG46"/>
    <mergeCell ref="AH45:AH46"/>
    <mergeCell ref="AI45:AI46"/>
    <mergeCell ref="AJ45:AJ46"/>
    <mergeCell ref="V45:V46"/>
    <mergeCell ref="W45:W46"/>
    <mergeCell ref="Y45:Y46"/>
    <mergeCell ref="Z45:Z46"/>
    <mergeCell ref="AA45:AA46"/>
    <mergeCell ref="AB45:AB46"/>
    <mergeCell ref="AC45:AC46"/>
    <mergeCell ref="AD36:AD37"/>
    <mergeCell ref="AE36:AE37"/>
    <mergeCell ref="AF36:AF37"/>
    <mergeCell ref="AG36:AG37"/>
    <mergeCell ref="AH36:AH37"/>
    <mergeCell ref="AI36:AI37"/>
    <mergeCell ref="AJ36:AJ37"/>
    <mergeCell ref="V36:V37"/>
    <mergeCell ref="W36:W37"/>
    <mergeCell ref="Y36:Y37"/>
    <mergeCell ref="Z36:Z37"/>
    <mergeCell ref="AA36:AA37"/>
    <mergeCell ref="AB36:AB37"/>
    <mergeCell ref="AC36:AC37"/>
    <mergeCell ref="AD33:AD34"/>
    <mergeCell ref="AE33:AE34"/>
    <mergeCell ref="AF33:AF34"/>
    <mergeCell ref="AG33:AG34"/>
    <mergeCell ref="AH33:AH34"/>
    <mergeCell ref="AI33:AI34"/>
    <mergeCell ref="AJ33:AJ34"/>
    <mergeCell ref="V33:V34"/>
    <mergeCell ref="W33:W34"/>
    <mergeCell ref="Y33:Y34"/>
    <mergeCell ref="Z33:Z34"/>
    <mergeCell ref="AA33:AA34"/>
    <mergeCell ref="AB33:AB34"/>
    <mergeCell ref="AC33:AC34"/>
    <mergeCell ref="AD31:AD32"/>
    <mergeCell ref="AE31:AE32"/>
    <mergeCell ref="AF31:AF32"/>
    <mergeCell ref="AG31:AG32"/>
    <mergeCell ref="AH31:AH32"/>
    <mergeCell ref="AI31:AI32"/>
    <mergeCell ref="AJ31:AJ32"/>
    <mergeCell ref="V31:V32"/>
    <mergeCell ref="W31:W32"/>
    <mergeCell ref="Y31:Y32"/>
    <mergeCell ref="Z31:Z32"/>
    <mergeCell ref="AA31:AA32"/>
    <mergeCell ref="AB31:AB32"/>
    <mergeCell ref="AC31:AC32"/>
    <mergeCell ref="C31:C32"/>
    <mergeCell ref="D31:G32"/>
    <mergeCell ref="D38:W38"/>
    <mergeCell ref="A26:A34"/>
    <mergeCell ref="C26:C27"/>
    <mergeCell ref="D26:D27"/>
    <mergeCell ref="E26:E27"/>
    <mergeCell ref="F26:F27"/>
    <mergeCell ref="G26:G27"/>
    <mergeCell ref="D29:G30"/>
    <mergeCell ref="D33:G34"/>
    <mergeCell ref="V26:V27"/>
    <mergeCell ref="V29:V30"/>
    <mergeCell ref="W29:W30"/>
    <mergeCell ref="B33:B34"/>
    <mergeCell ref="C33:C34"/>
    <mergeCell ref="C36:C37"/>
    <mergeCell ref="D36:D37"/>
    <mergeCell ref="E36:E37"/>
    <mergeCell ref="F36:F37"/>
    <mergeCell ref="G36:G37"/>
    <mergeCell ref="A36:A46"/>
    <mergeCell ref="B26:B27"/>
    <mergeCell ref="B31:B32"/>
    <mergeCell ref="AJ21:AJ22"/>
    <mergeCell ref="V21:V22"/>
    <mergeCell ref="W21:W22"/>
    <mergeCell ref="Y21:Y22"/>
    <mergeCell ref="Z21:Z22"/>
    <mergeCell ref="AA21:AA22"/>
    <mergeCell ref="AB21:AB22"/>
    <mergeCell ref="AC21:AC22"/>
    <mergeCell ref="AC29:AC30"/>
    <mergeCell ref="AD29:AD30"/>
    <mergeCell ref="AE29:AE30"/>
    <mergeCell ref="AF29:AF30"/>
    <mergeCell ref="AG29:AG30"/>
    <mergeCell ref="AH29:AH30"/>
    <mergeCell ref="AI29:AI30"/>
    <mergeCell ref="AJ29:AJ30"/>
    <mergeCell ref="Y29:Y30"/>
    <mergeCell ref="Z29:Z30"/>
    <mergeCell ref="AA29:AA30"/>
    <mergeCell ref="AB29:AB30"/>
    <mergeCell ref="AD23:AD24"/>
    <mergeCell ref="AE23:AE24"/>
    <mergeCell ref="AF23:AF24"/>
    <mergeCell ref="AG23:AG24"/>
    <mergeCell ref="AJ19:AJ20"/>
    <mergeCell ref="AB19:AB20"/>
    <mergeCell ref="AC19:AC20"/>
    <mergeCell ref="AD19:AD20"/>
    <mergeCell ref="AE19:AE20"/>
    <mergeCell ref="AF19:AF20"/>
    <mergeCell ref="AG19:AG20"/>
    <mergeCell ref="AH19:AH20"/>
    <mergeCell ref="AA17:AA18"/>
    <mergeCell ref="AB17:AB18"/>
    <mergeCell ref="AA19:AA20"/>
    <mergeCell ref="D28:W28"/>
    <mergeCell ref="B17:B18"/>
    <mergeCell ref="C17:C18"/>
    <mergeCell ref="D17:G18"/>
    <mergeCell ref="V17:V18"/>
    <mergeCell ref="W17:W18"/>
    <mergeCell ref="Y17:Y18"/>
    <mergeCell ref="Z17:Z18"/>
    <mergeCell ref="AI19:AI20"/>
    <mergeCell ref="V19:V20"/>
    <mergeCell ref="W19:W20"/>
    <mergeCell ref="Y19:Y20"/>
    <mergeCell ref="Z19:Z20"/>
    <mergeCell ref="AD21:AD22"/>
    <mergeCell ref="AE21:AE22"/>
    <mergeCell ref="AF21:AF22"/>
    <mergeCell ref="AG21:AG22"/>
    <mergeCell ref="AH21:AH22"/>
    <mergeCell ref="AI21:AI22"/>
    <mergeCell ref="B19:B20"/>
    <mergeCell ref="C19:C20"/>
    <mergeCell ref="D19:G20"/>
    <mergeCell ref="B21:B22"/>
    <mergeCell ref="C21:C22"/>
    <mergeCell ref="AD26:AD27"/>
    <mergeCell ref="AE26:AE27"/>
    <mergeCell ref="AF26:AF27"/>
    <mergeCell ref="AG26:AG27"/>
    <mergeCell ref="AH26:AH27"/>
    <mergeCell ref="AI26:AI27"/>
    <mergeCell ref="AJ26:AJ27"/>
    <mergeCell ref="W26:W27"/>
    <mergeCell ref="Y26:Y27"/>
    <mergeCell ref="Z26:Z27"/>
    <mergeCell ref="AA26:AA27"/>
    <mergeCell ref="AB26:AB27"/>
    <mergeCell ref="AC26:AC27"/>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S1"/>
    </sheetView>
  </sheetViews>
  <sheetFormatPr baseColWidth="10" defaultColWidth="14.42578125" defaultRowHeight="15" customHeight="1"/>
  <cols>
    <col min="1" max="1" width="23.7109375" customWidth="1"/>
    <col min="2" max="2" width="10.7109375" customWidth="1"/>
    <col min="3" max="3" width="16.7109375" customWidth="1"/>
    <col min="4" max="4" width="20" customWidth="1"/>
    <col min="5" max="5" width="10.7109375" customWidth="1"/>
    <col min="6" max="6" width="17" customWidth="1"/>
    <col min="7" max="19" width="10.7109375" customWidth="1"/>
    <col min="20" max="20" width="7.42578125" customWidth="1"/>
    <col min="21" max="21" width="14.28515625" customWidth="1"/>
    <col min="22" max="22" width="13.7109375" customWidth="1"/>
    <col min="23" max="23" width="12.85546875" customWidth="1"/>
    <col min="24" max="24" width="4.140625" customWidth="1"/>
    <col min="25" max="29" width="10.7109375" customWidth="1"/>
    <col min="30" max="30" width="58.28515625" customWidth="1"/>
    <col min="31" max="31" width="69.7109375" customWidth="1"/>
    <col min="32" max="33" width="70.7109375" customWidth="1"/>
    <col min="34" max="34" width="72.85546875" customWidth="1"/>
    <col min="35" max="35" width="75.85546875" customWidth="1"/>
    <col min="36" max="36" width="70" customWidth="1"/>
  </cols>
  <sheetData>
    <row r="1" spans="1:36">
      <c r="A1" s="1126"/>
      <c r="B1" s="1020"/>
      <c r="C1" s="1085" t="s">
        <v>146</v>
      </c>
      <c r="D1" s="1013"/>
      <c r="E1" s="1013"/>
      <c r="F1" s="1013"/>
      <c r="G1" s="1013"/>
      <c r="H1" s="1013"/>
      <c r="I1" s="1013"/>
      <c r="J1" s="1013"/>
      <c r="K1" s="1013"/>
      <c r="L1" s="1013"/>
      <c r="M1" s="1013"/>
      <c r="N1" s="1013"/>
      <c r="O1" s="1013"/>
      <c r="P1" s="1013"/>
      <c r="Q1" s="1013"/>
      <c r="R1" s="1013"/>
      <c r="S1" s="1013"/>
      <c r="T1" s="1014"/>
      <c r="U1" s="1132" t="s">
        <v>147</v>
      </c>
      <c r="V1" s="1010"/>
      <c r="W1" s="1011"/>
      <c r="X1" s="209"/>
      <c r="Y1" s="1133" t="s">
        <v>818</v>
      </c>
      <c r="Z1" s="1013"/>
      <c r="AA1" s="1013"/>
      <c r="AB1" s="1013"/>
      <c r="AC1" s="1013"/>
      <c r="AD1" s="1013"/>
      <c r="AE1" s="1013"/>
      <c r="AF1" s="1013"/>
      <c r="AG1" s="1013"/>
      <c r="AH1" s="1014"/>
      <c r="AI1" s="1134" t="s">
        <v>147</v>
      </c>
      <c r="AJ1" s="1011"/>
    </row>
    <row r="2" spans="1:36">
      <c r="A2" s="1020"/>
      <c r="B2" s="1020"/>
      <c r="C2" s="1015"/>
      <c r="D2" s="1016"/>
      <c r="E2" s="1016"/>
      <c r="F2" s="1016"/>
      <c r="G2" s="1016"/>
      <c r="H2" s="1016"/>
      <c r="I2" s="1016"/>
      <c r="J2" s="1016"/>
      <c r="K2" s="1016"/>
      <c r="L2" s="1016"/>
      <c r="M2" s="1016"/>
      <c r="N2" s="1016"/>
      <c r="O2" s="1016"/>
      <c r="P2" s="1016"/>
      <c r="Q2" s="1016"/>
      <c r="R2" s="1016"/>
      <c r="S2" s="1016"/>
      <c r="T2" s="1017"/>
      <c r="U2" s="1135" t="s">
        <v>149</v>
      </c>
      <c r="V2" s="1010"/>
      <c r="W2" s="1011"/>
      <c r="X2" s="209"/>
      <c r="Y2" s="1019"/>
      <c r="Z2" s="1020"/>
      <c r="AA2" s="1020"/>
      <c r="AB2" s="1020"/>
      <c r="AC2" s="1020"/>
      <c r="AD2" s="1020"/>
      <c r="AE2" s="1020"/>
      <c r="AF2" s="1020"/>
      <c r="AG2" s="1020"/>
      <c r="AH2" s="1021"/>
      <c r="AI2" s="1136" t="s">
        <v>149</v>
      </c>
      <c r="AJ2" s="1011"/>
    </row>
    <row r="3" spans="1:36" ht="21" customHeight="1">
      <c r="A3" s="1020"/>
      <c r="B3" s="1020"/>
      <c r="C3" s="1130" t="s">
        <v>150</v>
      </c>
      <c r="D3" s="1016"/>
      <c r="E3" s="1016"/>
      <c r="F3" s="1016"/>
      <c r="G3" s="1016"/>
      <c r="H3" s="1016"/>
      <c r="I3" s="1016"/>
      <c r="J3" s="1016"/>
      <c r="K3" s="1016"/>
      <c r="L3" s="1016"/>
      <c r="M3" s="1016"/>
      <c r="N3" s="1016"/>
      <c r="O3" s="1016"/>
      <c r="P3" s="1016"/>
      <c r="Q3" s="1016"/>
      <c r="R3" s="1016"/>
      <c r="S3" s="1016"/>
      <c r="T3" s="1017"/>
      <c r="U3" s="1131">
        <v>43654</v>
      </c>
      <c r="V3" s="1010"/>
      <c r="W3" s="1011"/>
      <c r="X3" s="209"/>
      <c r="Y3" s="1019"/>
      <c r="Z3" s="1020"/>
      <c r="AA3" s="1020"/>
      <c r="AB3" s="1020"/>
      <c r="AC3" s="1020"/>
      <c r="AD3" s="1020"/>
      <c r="AE3" s="1020"/>
      <c r="AF3" s="1020"/>
      <c r="AG3" s="1020"/>
      <c r="AH3" s="1021"/>
      <c r="AI3" s="1137">
        <v>43654</v>
      </c>
      <c r="AJ3" s="1014"/>
    </row>
    <row r="4" spans="1:36" ht="19.5" customHeight="1">
      <c r="A4" s="1020"/>
      <c r="B4" s="1020"/>
      <c r="C4" s="1127" t="s">
        <v>151</v>
      </c>
      <c r="D4" s="1085" t="s">
        <v>89</v>
      </c>
      <c r="E4" s="1013"/>
      <c r="F4" s="1013"/>
      <c r="G4" s="1013"/>
      <c r="H4" s="1013"/>
      <c r="I4" s="1013"/>
      <c r="J4" s="1013"/>
      <c r="K4" s="1013"/>
      <c r="L4" s="1013"/>
      <c r="M4" s="1013"/>
      <c r="N4" s="1013"/>
      <c r="O4" s="1013"/>
      <c r="P4" s="1013"/>
      <c r="Q4" s="1013"/>
      <c r="R4" s="1013"/>
      <c r="S4" s="1013"/>
      <c r="T4" s="1014"/>
      <c r="U4" s="1138" t="s">
        <v>70</v>
      </c>
      <c r="V4" s="1011"/>
      <c r="W4" s="210">
        <v>5.7500000000000002E-2</v>
      </c>
      <c r="X4" s="211"/>
      <c r="Y4" s="1019"/>
      <c r="Z4" s="1020"/>
      <c r="AA4" s="1020"/>
      <c r="AB4" s="1020"/>
      <c r="AC4" s="1020"/>
      <c r="AD4" s="1020"/>
      <c r="AE4" s="1020"/>
      <c r="AF4" s="1020"/>
      <c r="AG4" s="1020"/>
      <c r="AH4" s="1021"/>
      <c r="AI4" s="1019"/>
      <c r="AJ4" s="1021"/>
    </row>
    <row r="5" spans="1:36" ht="25.5" customHeight="1">
      <c r="A5" s="1020"/>
      <c r="B5" s="1020"/>
      <c r="C5" s="1018"/>
      <c r="D5" s="1019"/>
      <c r="E5" s="1020"/>
      <c r="F5" s="1020"/>
      <c r="G5" s="1020"/>
      <c r="H5" s="1020"/>
      <c r="I5" s="1020"/>
      <c r="J5" s="1020"/>
      <c r="K5" s="1020"/>
      <c r="L5" s="1020"/>
      <c r="M5" s="1020"/>
      <c r="N5" s="1020"/>
      <c r="O5" s="1020"/>
      <c r="P5" s="1020"/>
      <c r="Q5" s="1020"/>
      <c r="R5" s="1020"/>
      <c r="S5" s="1020"/>
      <c r="T5" s="1021"/>
      <c r="U5" s="1140" t="s">
        <v>152</v>
      </c>
      <c r="V5" s="1011"/>
      <c r="W5" s="212">
        <f>W12+W24+W36+W48+W58+W68+W78</f>
        <v>1</v>
      </c>
      <c r="X5" s="211"/>
      <c r="Y5" s="1019"/>
      <c r="Z5" s="1020"/>
      <c r="AA5" s="1020"/>
      <c r="AB5" s="1020"/>
      <c r="AC5" s="1020"/>
      <c r="AD5" s="1020"/>
      <c r="AE5" s="1020"/>
      <c r="AF5" s="1020"/>
      <c r="AG5" s="1020"/>
      <c r="AH5" s="1021"/>
      <c r="AI5" s="1019"/>
      <c r="AJ5" s="1021"/>
    </row>
    <row r="6" spans="1:36" ht="25.5" customHeight="1">
      <c r="A6" s="1016"/>
      <c r="B6" s="1016"/>
      <c r="C6" s="1008"/>
      <c r="D6" s="1015"/>
      <c r="E6" s="1016"/>
      <c r="F6" s="1016"/>
      <c r="G6" s="1016"/>
      <c r="H6" s="1016"/>
      <c r="I6" s="1016"/>
      <c r="J6" s="1016"/>
      <c r="K6" s="1016"/>
      <c r="L6" s="1016"/>
      <c r="M6" s="1016"/>
      <c r="N6" s="1016"/>
      <c r="O6" s="1016"/>
      <c r="P6" s="1016"/>
      <c r="Q6" s="1016"/>
      <c r="R6" s="1016"/>
      <c r="S6" s="1016"/>
      <c r="T6" s="1017"/>
      <c r="U6" s="1138" t="s">
        <v>153</v>
      </c>
      <c r="V6" s="1011"/>
      <c r="W6" s="210">
        <v>0</v>
      </c>
      <c r="X6" s="211"/>
      <c r="Y6" s="1015"/>
      <c r="Z6" s="1016"/>
      <c r="AA6" s="1016"/>
      <c r="AB6" s="1016"/>
      <c r="AC6" s="1016"/>
      <c r="AD6" s="1016"/>
      <c r="AE6" s="1016"/>
      <c r="AF6" s="1016"/>
      <c r="AG6" s="1016"/>
      <c r="AH6" s="1017"/>
      <c r="AI6" s="1015"/>
      <c r="AJ6" s="1017"/>
    </row>
    <row r="7" spans="1:36" ht="35.25" customHeight="1">
      <c r="A7" s="1139" t="s">
        <v>154</v>
      </c>
      <c r="B7" s="1010"/>
      <c r="C7" s="1010"/>
      <c r="D7" s="1010"/>
      <c r="E7" s="1010"/>
      <c r="F7" s="1010"/>
      <c r="G7" s="1010"/>
      <c r="H7" s="1010"/>
      <c r="I7" s="1010"/>
      <c r="J7" s="1010"/>
      <c r="K7" s="1010"/>
      <c r="L7" s="1010"/>
      <c r="M7" s="1011"/>
      <c r="N7" s="1139" t="s">
        <v>155</v>
      </c>
      <c r="O7" s="1010"/>
      <c r="P7" s="1010"/>
      <c r="Q7" s="1010"/>
      <c r="R7" s="1010"/>
      <c r="S7" s="1010"/>
      <c r="T7" s="1010"/>
      <c r="U7" s="1010"/>
      <c r="V7" s="1010"/>
      <c r="W7" s="1011"/>
      <c r="X7" s="209"/>
      <c r="Y7" s="1138" t="s">
        <v>1</v>
      </c>
      <c r="Z7" s="1010"/>
      <c r="AA7" s="1010"/>
      <c r="AB7" s="1010"/>
      <c r="AC7" s="1010"/>
      <c r="AD7" s="1010"/>
      <c r="AE7" s="1010"/>
      <c r="AF7" s="1010"/>
      <c r="AG7" s="1010"/>
      <c r="AH7" s="1010"/>
      <c r="AI7" s="1010"/>
      <c r="AJ7" s="1011"/>
    </row>
    <row r="8" spans="1:36">
      <c r="A8" s="1159" t="s">
        <v>866</v>
      </c>
      <c r="B8" s="1010"/>
      <c r="C8" s="1010"/>
      <c r="D8" s="1010"/>
      <c r="E8" s="1010"/>
      <c r="F8" s="1010"/>
      <c r="G8" s="1010"/>
      <c r="H8" s="1010"/>
      <c r="I8" s="1010"/>
      <c r="J8" s="1010"/>
      <c r="K8" s="1010"/>
      <c r="L8" s="1010"/>
      <c r="M8" s="1011"/>
      <c r="N8" s="1138" t="s">
        <v>872</v>
      </c>
      <c r="O8" s="1010"/>
      <c r="P8" s="1010"/>
      <c r="Q8" s="1010"/>
      <c r="R8" s="1010"/>
      <c r="S8" s="1010"/>
      <c r="T8" s="1010"/>
      <c r="U8" s="1010"/>
      <c r="V8" s="1010"/>
      <c r="W8" s="1011"/>
      <c r="X8" s="209"/>
      <c r="Y8" s="1141" t="s">
        <v>89</v>
      </c>
      <c r="Z8" s="1020"/>
      <c r="AA8" s="1020"/>
      <c r="AB8" s="1020"/>
      <c r="AC8" s="1020"/>
      <c r="AD8" s="1020"/>
      <c r="AE8" s="1020"/>
      <c r="AF8" s="1020"/>
      <c r="AG8" s="1020"/>
      <c r="AH8" s="1020"/>
      <c r="AI8" s="1020"/>
      <c r="AJ8" s="1021"/>
    </row>
    <row r="9" spans="1:36" ht="30.75" customHeight="1">
      <c r="A9" s="1160" t="s">
        <v>71</v>
      </c>
      <c r="B9" s="1010"/>
      <c r="C9" s="1010"/>
      <c r="D9" s="1010"/>
      <c r="E9" s="1010"/>
      <c r="F9" s="1010"/>
      <c r="G9" s="1010"/>
      <c r="H9" s="1010"/>
      <c r="I9" s="1010"/>
      <c r="J9" s="1010"/>
      <c r="K9" s="1010"/>
      <c r="L9" s="1010"/>
      <c r="M9" s="1011"/>
      <c r="N9" s="1139" t="s">
        <v>821</v>
      </c>
      <c r="O9" s="1010"/>
      <c r="P9" s="1010"/>
      <c r="Q9" s="1010"/>
      <c r="R9" s="1010"/>
      <c r="S9" s="1010"/>
      <c r="T9" s="1010"/>
      <c r="U9" s="1010"/>
      <c r="V9" s="1010"/>
      <c r="W9" s="1011"/>
      <c r="X9" s="209"/>
      <c r="Y9" s="1019"/>
      <c r="Z9" s="1020"/>
      <c r="AA9" s="1020"/>
      <c r="AB9" s="1020"/>
      <c r="AC9" s="1020"/>
      <c r="AD9" s="1020"/>
      <c r="AE9" s="1020"/>
      <c r="AF9" s="1020"/>
      <c r="AG9" s="1020"/>
      <c r="AH9" s="1020"/>
      <c r="AI9" s="1020"/>
      <c r="AJ9" s="1021"/>
    </row>
    <row r="10" spans="1:36">
      <c r="A10" s="1138" t="s">
        <v>876</v>
      </c>
      <c r="B10" s="1010"/>
      <c r="C10" s="1010"/>
      <c r="D10" s="1010"/>
      <c r="E10" s="1010"/>
      <c r="F10" s="1010"/>
      <c r="G10" s="1010"/>
      <c r="H10" s="1010"/>
      <c r="I10" s="1010"/>
      <c r="J10" s="1010"/>
      <c r="K10" s="1010"/>
      <c r="L10" s="1010"/>
      <c r="M10" s="1011"/>
      <c r="N10" s="1138" t="s">
        <v>877</v>
      </c>
      <c r="O10" s="1010"/>
      <c r="P10" s="1010"/>
      <c r="Q10" s="1010"/>
      <c r="R10" s="1010"/>
      <c r="S10" s="1010"/>
      <c r="T10" s="1010"/>
      <c r="U10" s="1010"/>
      <c r="V10" s="1010"/>
      <c r="W10" s="1011"/>
      <c r="X10" s="209"/>
      <c r="Y10" s="1015"/>
      <c r="Z10" s="1016"/>
      <c r="AA10" s="1016"/>
      <c r="AB10" s="1016"/>
      <c r="AC10" s="1016"/>
      <c r="AD10" s="1016"/>
      <c r="AE10" s="1016"/>
      <c r="AF10" s="1016"/>
      <c r="AG10" s="1016"/>
      <c r="AH10" s="1016"/>
      <c r="AI10" s="1016"/>
      <c r="AJ10" s="1017"/>
    </row>
    <row r="11" spans="1:36" ht="18" customHeight="1">
      <c r="A11" s="229" t="s">
        <v>2</v>
      </c>
      <c r="B11" s="230" t="s">
        <v>161</v>
      </c>
      <c r="C11" s="230" t="s">
        <v>7</v>
      </c>
      <c r="D11" s="229" t="s">
        <v>825</v>
      </c>
      <c r="E11" s="229" t="s">
        <v>4</v>
      </c>
      <c r="F11" s="229" t="s">
        <v>5</v>
      </c>
      <c r="G11" s="229" t="s">
        <v>6</v>
      </c>
      <c r="H11" s="229" t="s">
        <v>53</v>
      </c>
      <c r="I11" s="229" t="s">
        <v>54</v>
      </c>
      <c r="J11" s="229" t="s">
        <v>55</v>
      </c>
      <c r="K11" s="229" t="s">
        <v>56</v>
      </c>
      <c r="L11" s="229" t="s">
        <v>57</v>
      </c>
      <c r="M11" s="229" t="s">
        <v>58</v>
      </c>
      <c r="N11" s="229" t="s">
        <v>59</v>
      </c>
      <c r="O11" s="229" t="s">
        <v>60</v>
      </c>
      <c r="P11" s="229" t="s">
        <v>61</v>
      </c>
      <c r="Q11" s="229" t="s">
        <v>62</v>
      </c>
      <c r="R11" s="229" t="s">
        <v>63</v>
      </c>
      <c r="S11" s="229" t="s">
        <v>64</v>
      </c>
      <c r="T11" s="229" t="s">
        <v>65</v>
      </c>
      <c r="U11" s="229" t="s">
        <v>66</v>
      </c>
      <c r="V11" s="229" t="s">
        <v>52</v>
      </c>
      <c r="W11" s="230" t="s">
        <v>162</v>
      </c>
      <c r="X11" s="216"/>
      <c r="Y11" s="217" t="s">
        <v>826</v>
      </c>
      <c r="Z11" s="218" t="s">
        <v>827</v>
      </c>
      <c r="AA11" s="218" t="s">
        <v>828</v>
      </c>
      <c r="AB11" s="218" t="s">
        <v>829</v>
      </c>
      <c r="AC11" s="218" t="s">
        <v>830</v>
      </c>
      <c r="AD11" s="218" t="s">
        <v>831</v>
      </c>
      <c r="AE11" s="218" t="s">
        <v>832</v>
      </c>
      <c r="AF11" s="218" t="s">
        <v>833</v>
      </c>
      <c r="AG11" s="218" t="s">
        <v>834</v>
      </c>
      <c r="AH11" s="218" t="s">
        <v>835</v>
      </c>
      <c r="AI11" s="218" t="s">
        <v>836</v>
      </c>
      <c r="AJ11" s="218" t="s">
        <v>837</v>
      </c>
    </row>
    <row r="12" spans="1:36" ht="129" customHeight="1">
      <c r="A12" s="1142" t="s">
        <v>93</v>
      </c>
      <c r="B12" s="1144" t="s">
        <v>839</v>
      </c>
      <c r="C12" s="1144" t="s">
        <v>886</v>
      </c>
      <c r="D12" s="1142" t="s">
        <v>887</v>
      </c>
      <c r="E12" s="1142">
        <v>4</v>
      </c>
      <c r="F12" s="1142" t="s">
        <v>888</v>
      </c>
      <c r="G12" s="1142" t="s">
        <v>179</v>
      </c>
      <c r="H12" s="231" t="s">
        <v>68</v>
      </c>
      <c r="I12" s="231"/>
      <c r="J12" s="231">
        <v>0.05</v>
      </c>
      <c r="K12" s="231">
        <v>0.25</v>
      </c>
      <c r="L12" s="231">
        <v>0.45</v>
      </c>
      <c r="M12" s="231">
        <v>0.6</v>
      </c>
      <c r="N12" s="231">
        <v>0.4</v>
      </c>
      <c r="O12" s="231">
        <v>0.45</v>
      </c>
      <c r="P12" s="231">
        <v>0.35</v>
      </c>
      <c r="Q12" s="231">
        <v>0.15</v>
      </c>
      <c r="R12" s="231">
        <v>0.4</v>
      </c>
      <c r="S12" s="231">
        <v>0.65</v>
      </c>
      <c r="T12" s="231">
        <v>0.25</v>
      </c>
      <c r="U12" s="233">
        <f t="shared" ref="U12:U13" si="0">SUM(I12:T12)</f>
        <v>4</v>
      </c>
      <c r="V12" s="1153">
        <v>0.1</v>
      </c>
      <c r="W12" s="1155">
        <f>IF(OR(U13=0,V12=0),0,(U13/U12*V12))</f>
        <v>0.1</v>
      </c>
      <c r="X12" s="216"/>
      <c r="Y12" s="1114"/>
      <c r="Z12" s="1114"/>
      <c r="AA12" s="1114"/>
      <c r="AB12" s="1114"/>
      <c r="AC12" s="1114"/>
      <c r="AD12" s="1114" t="s">
        <v>904</v>
      </c>
      <c r="AE12" s="1114" t="s">
        <v>905</v>
      </c>
      <c r="AF12" s="1114" t="s">
        <v>906</v>
      </c>
      <c r="AG12" s="1114" t="s">
        <v>907</v>
      </c>
      <c r="AH12" s="1114" t="s">
        <v>909</v>
      </c>
      <c r="AI12" s="1114" t="s">
        <v>910</v>
      </c>
      <c r="AJ12" s="1114" t="s">
        <v>911</v>
      </c>
    </row>
    <row r="13" spans="1:36" ht="129" customHeight="1">
      <c r="A13" s="1018"/>
      <c r="B13" s="1008"/>
      <c r="C13" s="1008"/>
      <c r="D13" s="1008"/>
      <c r="E13" s="1008"/>
      <c r="F13" s="1008"/>
      <c r="G13" s="1008"/>
      <c r="H13" s="222" t="s">
        <v>69</v>
      </c>
      <c r="I13" s="222"/>
      <c r="J13" s="222">
        <v>0.05</v>
      </c>
      <c r="K13" s="222">
        <v>0.25</v>
      </c>
      <c r="L13" s="222">
        <v>0.45</v>
      </c>
      <c r="M13" s="222">
        <v>0.6</v>
      </c>
      <c r="N13" s="222">
        <v>0.4</v>
      </c>
      <c r="O13" s="222">
        <v>0.45</v>
      </c>
      <c r="P13" s="222">
        <v>0.35</v>
      </c>
      <c r="Q13" s="222">
        <v>0.15</v>
      </c>
      <c r="R13" s="222">
        <v>0.4</v>
      </c>
      <c r="S13" s="222">
        <v>0.65</v>
      </c>
      <c r="T13" s="222">
        <v>0.25</v>
      </c>
      <c r="U13" s="240">
        <f t="shared" si="0"/>
        <v>4</v>
      </c>
      <c r="V13" s="1008"/>
      <c r="W13" s="1008"/>
      <c r="X13" s="209"/>
      <c r="Y13" s="1008"/>
      <c r="Z13" s="1008"/>
      <c r="AA13" s="1008"/>
      <c r="AB13" s="1008"/>
      <c r="AC13" s="1008"/>
      <c r="AD13" s="1008"/>
      <c r="AE13" s="1008"/>
      <c r="AF13" s="1008"/>
      <c r="AG13" s="1008"/>
      <c r="AH13" s="1008"/>
      <c r="AI13" s="1008"/>
      <c r="AJ13" s="1008"/>
    </row>
    <row r="14" spans="1:36">
      <c r="A14" s="1018"/>
      <c r="B14" s="242"/>
      <c r="C14" s="242"/>
      <c r="D14" s="1157" t="s">
        <v>30</v>
      </c>
      <c r="E14" s="1010"/>
      <c r="F14" s="1010"/>
      <c r="G14" s="1010"/>
      <c r="H14" s="1010"/>
      <c r="I14" s="1010"/>
      <c r="J14" s="1010"/>
      <c r="K14" s="1010"/>
      <c r="L14" s="1010"/>
      <c r="M14" s="1010"/>
      <c r="N14" s="1010"/>
      <c r="O14" s="1010"/>
      <c r="P14" s="1010"/>
      <c r="Q14" s="1010"/>
      <c r="R14" s="1010"/>
      <c r="S14" s="1010"/>
      <c r="T14" s="1010"/>
      <c r="U14" s="1010"/>
      <c r="V14" s="1010"/>
      <c r="W14" s="1011"/>
      <c r="X14" s="216"/>
      <c r="Y14" s="216"/>
      <c r="Z14" s="216"/>
      <c r="AA14" s="216"/>
      <c r="AB14" s="216"/>
      <c r="AC14" s="216"/>
      <c r="AD14" s="243"/>
      <c r="AE14" s="216"/>
      <c r="AF14" s="216"/>
      <c r="AG14" s="244"/>
      <c r="AH14" s="216"/>
      <c r="AI14" s="216"/>
      <c r="AJ14" s="216"/>
    </row>
    <row r="15" spans="1:36" ht="90.75" customHeight="1">
      <c r="A15" s="1018"/>
      <c r="B15" s="1144" t="s">
        <v>839</v>
      </c>
      <c r="C15" s="1142" t="s">
        <v>886</v>
      </c>
      <c r="D15" s="1145" t="s">
        <v>914</v>
      </c>
      <c r="E15" s="1013"/>
      <c r="F15" s="1013"/>
      <c r="G15" s="1014"/>
      <c r="H15" s="231" t="s">
        <v>68</v>
      </c>
      <c r="I15" s="247">
        <v>0</v>
      </c>
      <c r="J15" s="247">
        <v>0.05</v>
      </c>
      <c r="K15" s="247">
        <v>0.15</v>
      </c>
      <c r="L15" s="247">
        <v>0.25</v>
      </c>
      <c r="M15" s="247">
        <v>0.25</v>
      </c>
      <c r="N15" s="247">
        <v>0.2</v>
      </c>
      <c r="O15" s="247">
        <v>0.1</v>
      </c>
      <c r="P15" s="249"/>
      <c r="Q15" s="249"/>
      <c r="R15" s="249"/>
      <c r="S15" s="249"/>
      <c r="T15" s="250"/>
      <c r="U15" s="251">
        <f t="shared" ref="U15:U22" si="1">SUM(I15:T15)</f>
        <v>0.99999999999999989</v>
      </c>
      <c r="V15" s="1153">
        <v>0.25</v>
      </c>
      <c r="W15" s="1154">
        <f>IF(OR(U16=0,V15=0),0,(U16/U15*V15))</f>
        <v>0.25</v>
      </c>
      <c r="X15" s="216"/>
      <c r="Y15" s="1114"/>
      <c r="Z15" s="1114"/>
      <c r="AA15" s="1114"/>
      <c r="AB15" s="1114"/>
      <c r="AC15" s="1114"/>
      <c r="AD15" s="1114" t="s">
        <v>918</v>
      </c>
      <c r="AE15" s="1114" t="s">
        <v>919</v>
      </c>
      <c r="AF15" s="1114" t="s">
        <v>920</v>
      </c>
      <c r="AG15" s="1114" t="s">
        <v>920</v>
      </c>
      <c r="AH15" s="1114" t="s">
        <v>920</v>
      </c>
      <c r="AI15" s="1114" t="s">
        <v>921</v>
      </c>
      <c r="AJ15" s="1114" t="s">
        <v>922</v>
      </c>
    </row>
    <row r="16" spans="1:36" ht="90.75" customHeight="1">
      <c r="A16" s="1018"/>
      <c r="B16" s="1008"/>
      <c r="C16" s="1008"/>
      <c r="D16" s="1015"/>
      <c r="E16" s="1016"/>
      <c r="F16" s="1016"/>
      <c r="G16" s="1017"/>
      <c r="H16" s="222" t="s">
        <v>69</v>
      </c>
      <c r="I16" s="245">
        <v>0</v>
      </c>
      <c r="J16" s="245">
        <v>0.05</v>
      </c>
      <c r="K16" s="245">
        <v>0.15</v>
      </c>
      <c r="L16" s="245">
        <v>0.25</v>
      </c>
      <c r="M16" s="245">
        <v>0.25</v>
      </c>
      <c r="N16" s="245">
        <v>0.2</v>
      </c>
      <c r="O16" s="245">
        <v>0.1</v>
      </c>
      <c r="P16" s="252"/>
      <c r="Q16" s="252"/>
      <c r="R16" s="252"/>
      <c r="S16" s="252"/>
      <c r="T16" s="253"/>
      <c r="U16" s="254">
        <f t="shared" si="1"/>
        <v>0.99999999999999989</v>
      </c>
      <c r="V16" s="1008"/>
      <c r="W16" s="1008"/>
      <c r="X16" s="209"/>
      <c r="Y16" s="1008"/>
      <c r="Z16" s="1008"/>
      <c r="AA16" s="1008"/>
      <c r="AB16" s="1008"/>
      <c r="AC16" s="1008"/>
      <c r="AD16" s="1008"/>
      <c r="AE16" s="1008"/>
      <c r="AF16" s="1008"/>
      <c r="AG16" s="1008"/>
      <c r="AH16" s="1008"/>
      <c r="AI16" s="1008"/>
      <c r="AJ16" s="1008"/>
    </row>
    <row r="17" spans="1:36" ht="153.75" customHeight="1">
      <c r="A17" s="1018"/>
      <c r="B17" s="1144" t="s">
        <v>839</v>
      </c>
      <c r="C17" s="1142" t="s">
        <v>886</v>
      </c>
      <c r="D17" s="1143" t="s">
        <v>930</v>
      </c>
      <c r="E17" s="1013"/>
      <c r="F17" s="1013"/>
      <c r="G17" s="1014"/>
      <c r="H17" s="231" t="s">
        <v>68</v>
      </c>
      <c r="I17" s="247">
        <v>0</v>
      </c>
      <c r="J17" s="247">
        <v>0</v>
      </c>
      <c r="K17" s="247">
        <v>0.05</v>
      </c>
      <c r="L17" s="247">
        <v>0.1</v>
      </c>
      <c r="M17" s="247">
        <v>0.25</v>
      </c>
      <c r="N17" s="255">
        <v>0.05</v>
      </c>
      <c r="O17" s="247">
        <v>0.2</v>
      </c>
      <c r="P17" s="247">
        <v>0.2</v>
      </c>
      <c r="Q17" s="247">
        <v>0.05</v>
      </c>
      <c r="R17" s="247">
        <v>0.05</v>
      </c>
      <c r="S17" s="247">
        <v>0.05</v>
      </c>
      <c r="T17" s="256">
        <v>0</v>
      </c>
      <c r="U17" s="251">
        <f t="shared" si="1"/>
        <v>1.0000000000000002</v>
      </c>
      <c r="V17" s="1153">
        <v>0.25</v>
      </c>
      <c r="W17" s="1154">
        <f>IF(OR(U18=0,V17=0),0,(U18/U17*V17))</f>
        <v>0.25</v>
      </c>
      <c r="X17" s="216"/>
      <c r="Y17" s="1114"/>
      <c r="Z17" s="1114"/>
      <c r="AA17" s="1114"/>
      <c r="AB17" s="1114"/>
      <c r="AC17" s="1114"/>
      <c r="AD17" s="1114" t="s">
        <v>931</v>
      </c>
      <c r="AE17" s="1114" t="s">
        <v>932</v>
      </c>
      <c r="AF17" s="1114" t="s">
        <v>934</v>
      </c>
      <c r="AG17" s="1114" t="s">
        <v>935</v>
      </c>
      <c r="AH17" s="1114" t="s">
        <v>936</v>
      </c>
      <c r="AI17" s="1114" t="s">
        <v>937</v>
      </c>
      <c r="AJ17" s="1114" t="s">
        <v>938</v>
      </c>
    </row>
    <row r="18" spans="1:36" ht="153.75" customHeight="1">
      <c r="A18" s="1018"/>
      <c r="B18" s="1079"/>
      <c r="C18" s="1079"/>
      <c r="D18" s="1103"/>
      <c r="E18" s="1104"/>
      <c r="F18" s="1104"/>
      <c r="G18" s="1105"/>
      <c r="H18" s="222" t="s">
        <v>69</v>
      </c>
      <c r="I18" s="245">
        <v>0</v>
      </c>
      <c r="J18" s="245">
        <v>0</v>
      </c>
      <c r="K18" s="245">
        <v>0.05</v>
      </c>
      <c r="L18" s="245">
        <v>0.1</v>
      </c>
      <c r="M18" s="245">
        <v>0.25</v>
      </c>
      <c r="N18" s="245">
        <v>0.05</v>
      </c>
      <c r="O18" s="245">
        <v>0.2</v>
      </c>
      <c r="P18" s="245">
        <v>0.2</v>
      </c>
      <c r="Q18" s="245">
        <v>0.05</v>
      </c>
      <c r="R18" s="245">
        <v>0.05</v>
      </c>
      <c r="S18" s="245">
        <v>0.05</v>
      </c>
      <c r="T18" s="253"/>
      <c r="U18" s="254">
        <f t="shared" si="1"/>
        <v>1.0000000000000002</v>
      </c>
      <c r="V18" s="1008"/>
      <c r="W18" s="1008"/>
      <c r="X18" s="209"/>
      <c r="Y18" s="1008"/>
      <c r="Z18" s="1008"/>
      <c r="AA18" s="1008"/>
      <c r="AB18" s="1008"/>
      <c r="AC18" s="1008"/>
      <c r="AD18" s="1008"/>
      <c r="AE18" s="1008"/>
      <c r="AF18" s="1008"/>
      <c r="AG18" s="1008"/>
      <c r="AH18" s="1008"/>
      <c r="AI18" s="1008"/>
      <c r="AJ18" s="1008"/>
    </row>
    <row r="19" spans="1:36" ht="281.25" customHeight="1">
      <c r="A19" s="1018"/>
      <c r="B19" s="1144" t="s">
        <v>839</v>
      </c>
      <c r="C19" s="1142" t="s">
        <v>886</v>
      </c>
      <c r="D19" s="1143" t="s">
        <v>940</v>
      </c>
      <c r="E19" s="1013"/>
      <c r="F19" s="1013"/>
      <c r="G19" s="1014"/>
      <c r="H19" s="231" t="s">
        <v>68</v>
      </c>
      <c r="I19" s="247">
        <v>0</v>
      </c>
      <c r="J19" s="247">
        <v>0</v>
      </c>
      <c r="K19" s="247">
        <v>0.05</v>
      </c>
      <c r="L19" s="247">
        <v>0.1</v>
      </c>
      <c r="M19" s="247">
        <v>0.1</v>
      </c>
      <c r="N19" s="247">
        <v>0.15</v>
      </c>
      <c r="O19" s="247">
        <v>0.15</v>
      </c>
      <c r="P19" s="247">
        <v>0.15</v>
      </c>
      <c r="Q19" s="247">
        <v>0.1</v>
      </c>
      <c r="R19" s="247">
        <v>0.1</v>
      </c>
      <c r="S19" s="247">
        <v>0.05</v>
      </c>
      <c r="T19" s="256">
        <v>0.05</v>
      </c>
      <c r="U19" s="251">
        <f t="shared" si="1"/>
        <v>1</v>
      </c>
      <c r="V19" s="1153">
        <v>0.25</v>
      </c>
      <c r="W19" s="1154">
        <f>IF(OR(U20=0,V19=0),0,(U20/U19*V19))</f>
        <v>0.25</v>
      </c>
      <c r="X19" s="216"/>
      <c r="Y19" s="1114"/>
      <c r="Z19" s="1114"/>
      <c r="AA19" s="1114"/>
      <c r="AB19" s="1114"/>
      <c r="AC19" s="1114"/>
      <c r="AD19" s="1114" t="s">
        <v>941</v>
      </c>
      <c r="AE19" s="1114" t="s">
        <v>942</v>
      </c>
      <c r="AF19" s="1114" t="s">
        <v>943</v>
      </c>
      <c r="AG19" s="1114" t="s">
        <v>945</v>
      </c>
      <c r="AH19" s="1114" t="s">
        <v>949</v>
      </c>
      <c r="AI19" s="1114" t="s">
        <v>951</v>
      </c>
      <c r="AJ19" s="1114" t="s">
        <v>952</v>
      </c>
    </row>
    <row r="20" spans="1:36" ht="281.25" customHeight="1">
      <c r="A20" s="1018"/>
      <c r="B20" s="1008"/>
      <c r="C20" s="1008"/>
      <c r="D20" s="1015"/>
      <c r="E20" s="1016"/>
      <c r="F20" s="1016"/>
      <c r="G20" s="1017"/>
      <c r="H20" s="260" t="s">
        <v>69</v>
      </c>
      <c r="I20" s="245">
        <v>0</v>
      </c>
      <c r="J20" s="245">
        <v>0</v>
      </c>
      <c r="K20" s="245">
        <v>0.05</v>
      </c>
      <c r="L20" s="245">
        <v>0.1</v>
      </c>
      <c r="M20" s="245">
        <v>0.1</v>
      </c>
      <c r="N20" s="245">
        <v>0.15</v>
      </c>
      <c r="O20" s="245">
        <v>0.15</v>
      </c>
      <c r="P20" s="245">
        <v>0.15</v>
      </c>
      <c r="Q20" s="245">
        <v>0.1</v>
      </c>
      <c r="R20" s="245">
        <v>0.1</v>
      </c>
      <c r="S20" s="245">
        <v>0.05</v>
      </c>
      <c r="T20" s="245">
        <v>0.05</v>
      </c>
      <c r="U20" s="254">
        <f t="shared" si="1"/>
        <v>1</v>
      </c>
      <c r="V20" s="1008"/>
      <c r="W20" s="1008"/>
      <c r="X20" s="209"/>
      <c r="Y20" s="1008"/>
      <c r="Z20" s="1008"/>
      <c r="AA20" s="1008"/>
      <c r="AB20" s="1008"/>
      <c r="AC20" s="1008"/>
      <c r="AD20" s="1008"/>
      <c r="AE20" s="1008"/>
      <c r="AF20" s="1008"/>
      <c r="AG20" s="1008"/>
      <c r="AH20" s="1008"/>
      <c r="AI20" s="1008"/>
      <c r="AJ20" s="1008"/>
    </row>
    <row r="21" spans="1:36" ht="89.25" customHeight="1">
      <c r="A21" s="1018"/>
      <c r="B21" s="1144" t="s">
        <v>839</v>
      </c>
      <c r="C21" s="1142" t="s">
        <v>886</v>
      </c>
      <c r="D21" s="1151" t="s">
        <v>955</v>
      </c>
      <c r="E21" s="1013"/>
      <c r="F21" s="1013"/>
      <c r="G21" s="1014"/>
      <c r="H21" s="264" t="s">
        <v>68</v>
      </c>
      <c r="I21" s="247">
        <v>0</v>
      </c>
      <c r="J21" s="247">
        <v>0</v>
      </c>
      <c r="K21" s="247">
        <v>0</v>
      </c>
      <c r="L21" s="247">
        <v>0</v>
      </c>
      <c r="M21" s="247">
        <v>0</v>
      </c>
      <c r="N21" s="247">
        <v>0</v>
      </c>
      <c r="O21" s="247">
        <v>0</v>
      </c>
      <c r="P21" s="247">
        <v>0</v>
      </c>
      <c r="Q21" s="247">
        <v>0</v>
      </c>
      <c r="R21" s="247">
        <v>0.25</v>
      </c>
      <c r="S21" s="247">
        <v>0.55000000000000004</v>
      </c>
      <c r="T21" s="247">
        <v>0.2</v>
      </c>
      <c r="U21" s="251">
        <f t="shared" si="1"/>
        <v>1</v>
      </c>
      <c r="V21" s="1153">
        <v>0.25</v>
      </c>
      <c r="W21" s="1154">
        <f>IF(OR(U22=0,V21=0),0,(U22/U21*V21))</f>
        <v>0.25</v>
      </c>
      <c r="X21" s="216"/>
      <c r="Y21" s="1114"/>
      <c r="Z21" s="1114"/>
      <c r="AA21" s="1114"/>
      <c r="AB21" s="1114"/>
      <c r="AC21" s="1114"/>
      <c r="AD21" s="1114" t="s">
        <v>957</v>
      </c>
      <c r="AE21" s="1114" t="s">
        <v>958</v>
      </c>
      <c r="AF21" s="1114" t="s">
        <v>959</v>
      </c>
      <c r="AG21" s="1114" t="s">
        <v>960</v>
      </c>
      <c r="AH21" s="1114" t="s">
        <v>961</v>
      </c>
      <c r="AI21" s="1114" t="s">
        <v>962</v>
      </c>
      <c r="AJ21" s="1114" t="s">
        <v>963</v>
      </c>
    </row>
    <row r="22" spans="1:36" ht="89.25" customHeight="1">
      <c r="A22" s="1079"/>
      <c r="B22" s="1008"/>
      <c r="C22" s="1008"/>
      <c r="D22" s="1015"/>
      <c r="E22" s="1016"/>
      <c r="F22" s="1016"/>
      <c r="G22" s="1017"/>
      <c r="H22" s="266" t="s">
        <v>69</v>
      </c>
      <c r="I22" s="267">
        <v>0</v>
      </c>
      <c r="J22" s="267">
        <v>0</v>
      </c>
      <c r="K22" s="267">
        <v>0</v>
      </c>
      <c r="L22" s="267">
        <v>0</v>
      </c>
      <c r="M22" s="267">
        <v>0</v>
      </c>
      <c r="N22" s="267">
        <v>0</v>
      </c>
      <c r="O22" s="267">
        <v>0</v>
      </c>
      <c r="P22" s="267">
        <v>0</v>
      </c>
      <c r="Q22" s="267">
        <v>0</v>
      </c>
      <c r="R22" s="245">
        <v>0.25</v>
      </c>
      <c r="S22" s="245">
        <v>0.55000000000000004</v>
      </c>
      <c r="T22" s="245">
        <v>0.2</v>
      </c>
      <c r="U22" s="254">
        <f t="shared" si="1"/>
        <v>1</v>
      </c>
      <c r="V22" s="1008"/>
      <c r="W22" s="1008"/>
      <c r="X22" s="209"/>
      <c r="Y22" s="1008"/>
      <c r="Z22" s="1008"/>
      <c r="AA22" s="1008"/>
      <c r="AB22" s="1008"/>
      <c r="AC22" s="1008"/>
      <c r="AD22" s="1008"/>
      <c r="AE22" s="1008"/>
      <c r="AF22" s="1008"/>
      <c r="AG22" s="1008"/>
      <c r="AH22" s="1008"/>
      <c r="AI22" s="1008"/>
      <c r="AJ22" s="1008"/>
    </row>
    <row r="23" spans="1:36" ht="15.75" customHeight="1">
      <c r="A23" s="268" t="s">
        <v>2</v>
      </c>
      <c r="B23" s="230" t="s">
        <v>161</v>
      </c>
      <c r="C23" s="230" t="s">
        <v>7</v>
      </c>
      <c r="D23" s="269" t="s">
        <v>825</v>
      </c>
      <c r="E23" s="269" t="s">
        <v>4</v>
      </c>
      <c r="F23" s="269" t="s">
        <v>5</v>
      </c>
      <c r="G23" s="269" t="s">
        <v>6</v>
      </c>
      <c r="H23" s="269" t="s">
        <v>53</v>
      </c>
      <c r="I23" s="269" t="s">
        <v>54</v>
      </c>
      <c r="J23" s="269" t="s">
        <v>55</v>
      </c>
      <c r="K23" s="269" t="s">
        <v>56</v>
      </c>
      <c r="L23" s="269" t="s">
        <v>57</v>
      </c>
      <c r="M23" s="269" t="s">
        <v>58</v>
      </c>
      <c r="N23" s="269" t="s">
        <v>59</v>
      </c>
      <c r="O23" s="269" t="s">
        <v>60</v>
      </c>
      <c r="P23" s="269" t="s">
        <v>61</v>
      </c>
      <c r="Q23" s="269" t="s">
        <v>62</v>
      </c>
      <c r="R23" s="269" t="s">
        <v>63</v>
      </c>
      <c r="S23" s="269" t="s">
        <v>64</v>
      </c>
      <c r="T23" s="269" t="s">
        <v>65</v>
      </c>
      <c r="U23" s="269" t="s">
        <v>66</v>
      </c>
      <c r="V23" s="269" t="s">
        <v>52</v>
      </c>
      <c r="W23" s="270" t="s">
        <v>162</v>
      </c>
      <c r="X23" s="216"/>
      <c r="Y23" s="217" t="s">
        <v>826</v>
      </c>
      <c r="Z23" s="218" t="s">
        <v>827</v>
      </c>
      <c r="AA23" s="218" t="s">
        <v>828</v>
      </c>
      <c r="AB23" s="218" t="s">
        <v>829</v>
      </c>
      <c r="AC23" s="218" t="s">
        <v>830</v>
      </c>
      <c r="AD23" s="218" t="s">
        <v>831</v>
      </c>
      <c r="AE23" s="218" t="s">
        <v>832</v>
      </c>
      <c r="AF23" s="218" t="s">
        <v>833</v>
      </c>
      <c r="AG23" s="218" t="s">
        <v>834</v>
      </c>
      <c r="AH23" s="218" t="s">
        <v>835</v>
      </c>
      <c r="AI23" s="218" t="s">
        <v>836</v>
      </c>
      <c r="AJ23" s="218" t="s">
        <v>837</v>
      </c>
    </row>
    <row r="24" spans="1:36" ht="114" customHeight="1">
      <c r="A24" s="1142" t="s">
        <v>978</v>
      </c>
      <c r="B24" s="1144" t="s">
        <v>839</v>
      </c>
      <c r="C24" s="1144" t="s">
        <v>886</v>
      </c>
      <c r="D24" s="1142" t="s">
        <v>887</v>
      </c>
      <c r="E24" s="1142">
        <v>3</v>
      </c>
      <c r="F24" s="1142" t="s">
        <v>979</v>
      </c>
      <c r="G24" s="1142" t="s">
        <v>179</v>
      </c>
      <c r="H24" s="231" t="s">
        <v>68</v>
      </c>
      <c r="I24" s="271">
        <v>0</v>
      </c>
      <c r="J24" s="271">
        <v>0.08</v>
      </c>
      <c r="K24" s="271">
        <v>0.26</v>
      </c>
      <c r="L24" s="271">
        <v>0.41</v>
      </c>
      <c r="M24" s="271">
        <v>0.64</v>
      </c>
      <c r="N24" s="271">
        <v>0.3</v>
      </c>
      <c r="O24" s="271">
        <v>0.34</v>
      </c>
      <c r="P24" s="271">
        <v>0.26</v>
      </c>
      <c r="Q24" s="271">
        <v>0.11</v>
      </c>
      <c r="R24" s="271">
        <v>0.11</v>
      </c>
      <c r="S24" s="271">
        <v>0.26</v>
      </c>
      <c r="T24" s="271">
        <v>0.23</v>
      </c>
      <c r="U24" s="233">
        <f t="shared" ref="U24:U25" si="2">SUM(I24:T24)</f>
        <v>2.9999999999999996</v>
      </c>
      <c r="V24" s="1153">
        <v>0.1</v>
      </c>
      <c r="W24" s="1155">
        <f>IF(OR(U25=0,V24=0),0,(U25/U24*V24))</f>
        <v>0.1</v>
      </c>
      <c r="X24" s="216"/>
      <c r="Y24" s="1114"/>
      <c r="Z24" s="1114"/>
      <c r="AA24" s="1114"/>
      <c r="AB24" s="1114"/>
      <c r="AC24" s="1114"/>
      <c r="AD24" s="1114" t="s">
        <v>987</v>
      </c>
      <c r="AE24" s="1114" t="s">
        <v>988</v>
      </c>
      <c r="AF24" s="1114" t="s">
        <v>989</v>
      </c>
      <c r="AG24" s="1114" t="s">
        <v>990</v>
      </c>
      <c r="AH24" s="1114" t="s">
        <v>992</v>
      </c>
      <c r="AI24" s="1114" t="s">
        <v>993</v>
      </c>
      <c r="AJ24" s="1114" t="s">
        <v>994</v>
      </c>
    </row>
    <row r="25" spans="1:36" ht="114" customHeight="1">
      <c r="A25" s="1018"/>
      <c r="B25" s="1008"/>
      <c r="C25" s="1008"/>
      <c r="D25" s="1008"/>
      <c r="E25" s="1008"/>
      <c r="F25" s="1008"/>
      <c r="G25" s="1008"/>
      <c r="H25" s="272" t="s">
        <v>69</v>
      </c>
      <c r="I25" s="53"/>
      <c r="J25" s="273">
        <v>0.08</v>
      </c>
      <c r="K25" s="273">
        <v>0.26</v>
      </c>
      <c r="L25" s="273">
        <v>0.41</v>
      </c>
      <c r="M25" s="273">
        <v>0.64</v>
      </c>
      <c r="N25" s="273">
        <v>0.3</v>
      </c>
      <c r="O25" s="273">
        <v>0.34</v>
      </c>
      <c r="P25" s="273">
        <v>0.26</v>
      </c>
      <c r="Q25" s="273">
        <v>0.11</v>
      </c>
      <c r="R25" s="273">
        <v>0.11</v>
      </c>
      <c r="S25" s="273">
        <v>0.26</v>
      </c>
      <c r="T25" s="273">
        <v>0.23</v>
      </c>
      <c r="U25" s="240">
        <f t="shared" si="2"/>
        <v>2.9999999999999996</v>
      </c>
      <c r="V25" s="1008"/>
      <c r="W25" s="1008"/>
      <c r="X25" s="209"/>
      <c r="Y25" s="1008"/>
      <c r="Z25" s="1008"/>
      <c r="AA25" s="1008"/>
      <c r="AB25" s="1008"/>
      <c r="AC25" s="1008"/>
      <c r="AD25" s="1008"/>
      <c r="AE25" s="1008"/>
      <c r="AF25" s="1008"/>
      <c r="AG25" s="1008"/>
      <c r="AH25" s="1008"/>
      <c r="AI25" s="1008"/>
      <c r="AJ25" s="1008"/>
    </row>
    <row r="26" spans="1:36" ht="15.75" customHeight="1">
      <c r="A26" s="1018"/>
      <c r="B26" s="242"/>
      <c r="C26" s="242"/>
      <c r="D26" s="1156" t="s">
        <v>30</v>
      </c>
      <c r="E26" s="1010"/>
      <c r="F26" s="1010"/>
      <c r="G26" s="1010"/>
      <c r="H26" s="1010"/>
      <c r="I26" s="1010"/>
      <c r="J26" s="1010"/>
      <c r="K26" s="1010"/>
      <c r="L26" s="1010"/>
      <c r="M26" s="1010"/>
      <c r="N26" s="1010"/>
      <c r="O26" s="1010"/>
      <c r="P26" s="1010"/>
      <c r="Q26" s="1010"/>
      <c r="R26" s="1010"/>
      <c r="S26" s="1010"/>
      <c r="T26" s="1010"/>
      <c r="U26" s="1010"/>
      <c r="V26" s="1010"/>
      <c r="W26" s="1011"/>
      <c r="X26" s="216"/>
      <c r="Y26" s="216"/>
      <c r="Z26" s="216"/>
      <c r="AA26" s="216"/>
      <c r="AB26" s="216"/>
      <c r="AC26" s="216"/>
      <c r="AD26" s="216"/>
      <c r="AE26" s="216"/>
      <c r="AF26" s="216"/>
      <c r="AG26" s="244"/>
      <c r="AH26" s="216"/>
      <c r="AI26" s="216"/>
      <c r="AJ26" s="216"/>
    </row>
    <row r="27" spans="1:36" ht="62.25" customHeight="1">
      <c r="A27" s="1018"/>
      <c r="B27" s="1144" t="s">
        <v>839</v>
      </c>
      <c r="C27" s="1142" t="s">
        <v>886</v>
      </c>
      <c r="D27" s="1145" t="s">
        <v>1004</v>
      </c>
      <c r="E27" s="1013"/>
      <c r="F27" s="1013"/>
      <c r="G27" s="1014"/>
      <c r="H27" s="231" t="s">
        <v>68</v>
      </c>
      <c r="I27" s="247">
        <v>0</v>
      </c>
      <c r="J27" s="247">
        <v>0.05</v>
      </c>
      <c r="K27" s="247">
        <v>0.15</v>
      </c>
      <c r="L27" s="247">
        <v>0.25</v>
      </c>
      <c r="M27" s="247">
        <v>0.25</v>
      </c>
      <c r="N27" s="247">
        <v>0.2</v>
      </c>
      <c r="O27" s="247">
        <v>0.1</v>
      </c>
      <c r="P27" s="247">
        <v>0</v>
      </c>
      <c r="Q27" s="247">
        <v>0</v>
      </c>
      <c r="R27" s="247">
        <v>0</v>
      </c>
      <c r="S27" s="247">
        <v>0</v>
      </c>
      <c r="T27" s="256">
        <v>0</v>
      </c>
      <c r="U27" s="251">
        <f t="shared" ref="U27:U34" si="3">SUM(I27:T27)</f>
        <v>0.99999999999999989</v>
      </c>
      <c r="V27" s="1153">
        <v>0.25</v>
      </c>
      <c r="W27" s="1154">
        <f>IF(OR(U28=0,V27=0),0,(U28/U27*V27))</f>
        <v>0.25</v>
      </c>
      <c r="X27" s="216"/>
      <c r="Y27" s="1114"/>
      <c r="Z27" s="1114"/>
      <c r="AA27" s="1114"/>
      <c r="AB27" s="1114"/>
      <c r="AC27" s="1114"/>
      <c r="AD27" s="1114" t="s">
        <v>1012</v>
      </c>
      <c r="AE27" s="1114" t="s">
        <v>1013</v>
      </c>
      <c r="AF27" s="1114" t="s">
        <v>1014</v>
      </c>
      <c r="AG27" s="1114" t="s">
        <v>920</v>
      </c>
      <c r="AH27" s="1114" t="s">
        <v>920</v>
      </c>
      <c r="AI27" s="1114" t="s">
        <v>1015</v>
      </c>
      <c r="AJ27" s="1114" t="s">
        <v>1014</v>
      </c>
    </row>
    <row r="28" spans="1:36" ht="68.25" customHeight="1">
      <c r="A28" s="1018"/>
      <c r="B28" s="1008"/>
      <c r="C28" s="1008"/>
      <c r="D28" s="1015"/>
      <c r="E28" s="1016"/>
      <c r="F28" s="1016"/>
      <c r="G28" s="1017"/>
      <c r="H28" s="222" t="s">
        <v>69</v>
      </c>
      <c r="I28" s="245">
        <v>0</v>
      </c>
      <c r="J28" s="245">
        <v>0.05</v>
      </c>
      <c r="K28" s="245">
        <v>0.15</v>
      </c>
      <c r="L28" s="245">
        <v>0.25</v>
      </c>
      <c r="M28" s="245">
        <v>0.25</v>
      </c>
      <c r="N28" s="245">
        <v>0.2</v>
      </c>
      <c r="O28" s="245">
        <v>0.1</v>
      </c>
      <c r="P28" s="252"/>
      <c r="Q28" s="252"/>
      <c r="R28" s="252"/>
      <c r="S28" s="252"/>
      <c r="T28" s="253"/>
      <c r="U28" s="254">
        <f t="shared" si="3"/>
        <v>0.99999999999999989</v>
      </c>
      <c r="V28" s="1008"/>
      <c r="W28" s="1008"/>
      <c r="X28" s="209"/>
      <c r="Y28" s="1008"/>
      <c r="Z28" s="1008"/>
      <c r="AA28" s="1008"/>
      <c r="AB28" s="1008"/>
      <c r="AC28" s="1008"/>
      <c r="AD28" s="1008"/>
      <c r="AE28" s="1008"/>
      <c r="AF28" s="1008"/>
      <c r="AG28" s="1008"/>
      <c r="AH28" s="1008"/>
      <c r="AI28" s="1008"/>
      <c r="AJ28" s="1008"/>
    </row>
    <row r="29" spans="1:36" ht="248.25" customHeight="1">
      <c r="A29" s="1018"/>
      <c r="B29" s="1144" t="s">
        <v>839</v>
      </c>
      <c r="C29" s="1142" t="s">
        <v>886</v>
      </c>
      <c r="D29" s="1143" t="s">
        <v>1016</v>
      </c>
      <c r="E29" s="1013"/>
      <c r="F29" s="1013"/>
      <c r="G29" s="1014"/>
      <c r="H29" s="231" t="s">
        <v>68</v>
      </c>
      <c r="I29" s="247">
        <v>0</v>
      </c>
      <c r="J29" s="247">
        <v>0</v>
      </c>
      <c r="K29" s="247">
        <v>0.05</v>
      </c>
      <c r="L29" s="247">
        <v>0.1</v>
      </c>
      <c r="M29" s="247">
        <v>0.25</v>
      </c>
      <c r="N29" s="247">
        <v>0.05</v>
      </c>
      <c r="O29" s="247">
        <v>0.2</v>
      </c>
      <c r="P29" s="247">
        <v>0.2</v>
      </c>
      <c r="Q29" s="247">
        <v>0.05</v>
      </c>
      <c r="R29" s="247">
        <v>0.05</v>
      </c>
      <c r="S29" s="247">
        <v>0.05</v>
      </c>
      <c r="T29" s="256">
        <v>0</v>
      </c>
      <c r="U29" s="251">
        <f t="shared" si="3"/>
        <v>1.0000000000000002</v>
      </c>
      <c r="V29" s="1153">
        <v>0.25</v>
      </c>
      <c r="W29" s="1154">
        <f>IF(OR(U30=0,V29=0),0,(U30/U29*V29))</f>
        <v>0.25</v>
      </c>
      <c r="X29" s="216"/>
      <c r="Y29" s="1114"/>
      <c r="Z29" s="1114"/>
      <c r="AA29" s="1114"/>
      <c r="AB29" s="1114"/>
      <c r="AC29" s="1114"/>
      <c r="AD29" s="1114" t="s">
        <v>1018</v>
      </c>
      <c r="AE29" s="1114" t="s">
        <v>1019</v>
      </c>
      <c r="AF29" s="1114" t="s">
        <v>1020</v>
      </c>
      <c r="AG29" s="1114" t="s">
        <v>1021</v>
      </c>
      <c r="AH29" s="1114" t="s">
        <v>1022</v>
      </c>
      <c r="AI29" s="1114" t="s">
        <v>1023</v>
      </c>
      <c r="AJ29" s="1114" t="s">
        <v>874</v>
      </c>
    </row>
    <row r="30" spans="1:36" ht="248.25" customHeight="1">
      <c r="A30" s="1018"/>
      <c r="B30" s="1079"/>
      <c r="C30" s="1079"/>
      <c r="D30" s="1103"/>
      <c r="E30" s="1104"/>
      <c r="F30" s="1104"/>
      <c r="G30" s="1105"/>
      <c r="H30" s="222" t="s">
        <v>69</v>
      </c>
      <c r="I30" s="245">
        <v>0</v>
      </c>
      <c r="J30" s="245">
        <v>0</v>
      </c>
      <c r="K30" s="245">
        <v>0.05</v>
      </c>
      <c r="L30" s="245">
        <v>0.1</v>
      </c>
      <c r="M30" s="245">
        <v>0.25</v>
      </c>
      <c r="N30" s="245">
        <v>0.05</v>
      </c>
      <c r="O30" s="245">
        <v>0.2</v>
      </c>
      <c r="P30" s="245">
        <v>0.2</v>
      </c>
      <c r="Q30" s="245">
        <v>0.05</v>
      </c>
      <c r="R30" s="245">
        <v>0.05</v>
      </c>
      <c r="S30" s="245">
        <v>0.05</v>
      </c>
      <c r="T30" s="253"/>
      <c r="U30" s="254">
        <f t="shared" si="3"/>
        <v>1.0000000000000002</v>
      </c>
      <c r="V30" s="1008"/>
      <c r="W30" s="1008"/>
      <c r="X30" s="209"/>
      <c r="Y30" s="1008"/>
      <c r="Z30" s="1008"/>
      <c r="AA30" s="1008"/>
      <c r="AB30" s="1008"/>
      <c r="AC30" s="1008"/>
      <c r="AD30" s="1008"/>
      <c r="AE30" s="1008"/>
      <c r="AF30" s="1008"/>
      <c r="AG30" s="1008"/>
      <c r="AH30" s="1008"/>
      <c r="AI30" s="1008"/>
      <c r="AJ30" s="1008"/>
    </row>
    <row r="31" spans="1:36" ht="119.25" customHeight="1">
      <c r="A31" s="1018"/>
      <c r="B31" s="1144" t="s">
        <v>839</v>
      </c>
      <c r="C31" s="1142" t="s">
        <v>886</v>
      </c>
      <c r="D31" s="1143" t="s">
        <v>940</v>
      </c>
      <c r="E31" s="1013"/>
      <c r="F31" s="1013"/>
      <c r="G31" s="1014"/>
      <c r="H31" s="231" t="s">
        <v>68</v>
      </c>
      <c r="I31" s="247">
        <v>0</v>
      </c>
      <c r="J31" s="247">
        <v>0</v>
      </c>
      <c r="K31" s="247">
        <v>0.05</v>
      </c>
      <c r="L31" s="247">
        <v>0.1</v>
      </c>
      <c r="M31" s="247">
        <v>0.1</v>
      </c>
      <c r="N31" s="247">
        <v>0.15</v>
      </c>
      <c r="O31" s="247">
        <v>0.15</v>
      </c>
      <c r="P31" s="247">
        <v>0.15</v>
      </c>
      <c r="Q31" s="247">
        <v>0.1</v>
      </c>
      <c r="R31" s="247">
        <v>0.1</v>
      </c>
      <c r="S31" s="247">
        <v>0.05</v>
      </c>
      <c r="T31" s="256">
        <v>0.05</v>
      </c>
      <c r="U31" s="251">
        <f t="shared" si="3"/>
        <v>1</v>
      </c>
      <c r="V31" s="1153">
        <v>0.25</v>
      </c>
      <c r="W31" s="1154">
        <f>IF(OR(U32=0,V31=0),0,(U32/U31*V31))</f>
        <v>0.25</v>
      </c>
      <c r="X31" s="216"/>
      <c r="Y31" s="1114"/>
      <c r="Z31" s="1114"/>
      <c r="AA31" s="1114"/>
      <c r="AB31" s="1114"/>
      <c r="AC31" s="1114"/>
      <c r="AD31" s="1114" t="s">
        <v>1032</v>
      </c>
      <c r="AE31" s="1114" t="s">
        <v>1033</v>
      </c>
      <c r="AF31" s="1114" t="s">
        <v>1034</v>
      </c>
      <c r="AG31" s="1114" t="s">
        <v>1035</v>
      </c>
      <c r="AH31" s="1114" t="s">
        <v>1036</v>
      </c>
      <c r="AI31" s="1114" t="s">
        <v>1038</v>
      </c>
      <c r="AJ31" s="1114" t="s">
        <v>1040</v>
      </c>
    </row>
    <row r="32" spans="1:36" ht="119.25" customHeight="1">
      <c r="A32" s="1018"/>
      <c r="B32" s="1008"/>
      <c r="C32" s="1008"/>
      <c r="D32" s="1015"/>
      <c r="E32" s="1016"/>
      <c r="F32" s="1016"/>
      <c r="G32" s="1017"/>
      <c r="H32" s="261" t="s">
        <v>69</v>
      </c>
      <c r="I32" s="245">
        <v>0</v>
      </c>
      <c r="J32" s="245">
        <v>0</v>
      </c>
      <c r="K32" s="245">
        <v>0.05</v>
      </c>
      <c r="L32" s="245">
        <v>0.1</v>
      </c>
      <c r="M32" s="245">
        <v>0.1</v>
      </c>
      <c r="N32" s="245">
        <v>0.15</v>
      </c>
      <c r="O32" s="245">
        <v>0.15</v>
      </c>
      <c r="P32" s="245">
        <v>0.15</v>
      </c>
      <c r="Q32" s="245">
        <v>0.1</v>
      </c>
      <c r="R32" s="245">
        <v>0.1</v>
      </c>
      <c r="S32" s="245">
        <v>0.05</v>
      </c>
      <c r="T32" s="245">
        <v>0.05</v>
      </c>
      <c r="U32" s="254">
        <f t="shared" si="3"/>
        <v>1</v>
      </c>
      <c r="V32" s="1008"/>
      <c r="W32" s="1008"/>
      <c r="X32" s="209"/>
      <c r="Y32" s="1008"/>
      <c r="Z32" s="1008"/>
      <c r="AA32" s="1008"/>
      <c r="AB32" s="1008"/>
      <c r="AC32" s="1008"/>
      <c r="AD32" s="1008"/>
      <c r="AE32" s="1008"/>
      <c r="AF32" s="1008"/>
      <c r="AG32" s="1008"/>
      <c r="AH32" s="1008"/>
      <c r="AI32" s="1008"/>
      <c r="AJ32" s="1008"/>
    </row>
    <row r="33" spans="1:36" ht="39.75" customHeight="1">
      <c r="A33" s="1018"/>
      <c r="B33" s="1144" t="s">
        <v>839</v>
      </c>
      <c r="C33" s="1142" t="s">
        <v>886</v>
      </c>
      <c r="D33" s="1146" t="s">
        <v>955</v>
      </c>
      <c r="E33" s="1013"/>
      <c r="F33" s="1013"/>
      <c r="G33" s="1014"/>
      <c r="H33" s="281" t="s">
        <v>68</v>
      </c>
      <c r="I33" s="247">
        <v>0</v>
      </c>
      <c r="J33" s="247">
        <v>0.05</v>
      </c>
      <c r="K33" s="247">
        <v>0.1</v>
      </c>
      <c r="L33" s="247">
        <v>0.1</v>
      </c>
      <c r="M33" s="247">
        <v>0.25</v>
      </c>
      <c r="N33" s="282">
        <v>0</v>
      </c>
      <c r="O33" s="247">
        <v>0</v>
      </c>
      <c r="P33" s="247">
        <v>0</v>
      </c>
      <c r="Q33" s="247">
        <v>0</v>
      </c>
      <c r="R33" s="247">
        <v>0</v>
      </c>
      <c r="S33" s="247">
        <v>0.25</v>
      </c>
      <c r="T33" s="247">
        <v>0.25</v>
      </c>
      <c r="U33" s="251">
        <f t="shared" si="3"/>
        <v>1</v>
      </c>
      <c r="V33" s="1153">
        <v>0.25</v>
      </c>
      <c r="W33" s="1154">
        <f>IF(OR(U34=0,V33=0),0,(U34/U33*V33))</f>
        <v>0.25</v>
      </c>
      <c r="X33" s="216"/>
      <c r="Y33" s="1114"/>
      <c r="Z33" s="1114"/>
      <c r="AA33" s="1114"/>
      <c r="AB33" s="1114"/>
      <c r="AC33" s="1114"/>
      <c r="AD33" s="1114" t="s">
        <v>1048</v>
      </c>
      <c r="AE33" s="1114" t="s">
        <v>1049</v>
      </c>
      <c r="AF33" s="1114" t="s">
        <v>959</v>
      </c>
      <c r="AG33" s="1114" t="s">
        <v>960</v>
      </c>
      <c r="AH33" s="1114" t="s">
        <v>1051</v>
      </c>
      <c r="AI33" s="1114" t="s">
        <v>1052</v>
      </c>
      <c r="AJ33" s="1114" t="s">
        <v>1053</v>
      </c>
    </row>
    <row r="34" spans="1:36" ht="34.5" customHeight="1">
      <c r="A34" s="1079"/>
      <c r="B34" s="1008"/>
      <c r="C34" s="1008"/>
      <c r="D34" s="1015"/>
      <c r="E34" s="1016"/>
      <c r="F34" s="1016"/>
      <c r="G34" s="1017"/>
      <c r="H34" s="266" t="s">
        <v>69</v>
      </c>
      <c r="I34" s="267">
        <v>0</v>
      </c>
      <c r="J34" s="267">
        <v>0.05</v>
      </c>
      <c r="K34" s="267">
        <v>0.1</v>
      </c>
      <c r="L34" s="267">
        <v>0.1</v>
      </c>
      <c r="M34" s="267">
        <v>0.25</v>
      </c>
      <c r="N34" s="267">
        <v>0</v>
      </c>
      <c r="O34" s="267">
        <v>0</v>
      </c>
      <c r="P34" s="267">
        <v>0</v>
      </c>
      <c r="Q34" s="267">
        <v>0</v>
      </c>
      <c r="R34" s="267">
        <v>0</v>
      </c>
      <c r="S34" s="245">
        <v>0.25</v>
      </c>
      <c r="T34" s="245">
        <v>0.25</v>
      </c>
      <c r="U34" s="254">
        <f t="shared" si="3"/>
        <v>1</v>
      </c>
      <c r="V34" s="1008"/>
      <c r="W34" s="1008"/>
      <c r="X34" s="209"/>
      <c r="Y34" s="1008"/>
      <c r="Z34" s="1008"/>
      <c r="AA34" s="1008"/>
      <c r="AB34" s="1008"/>
      <c r="AC34" s="1008"/>
      <c r="AD34" s="1008"/>
      <c r="AE34" s="1008"/>
      <c r="AF34" s="1008"/>
      <c r="AG34" s="1008"/>
      <c r="AH34" s="1008"/>
      <c r="AI34" s="1008"/>
      <c r="AJ34" s="1008"/>
    </row>
    <row r="35" spans="1:36" ht="15.75" customHeight="1">
      <c r="A35" s="268" t="s">
        <v>2</v>
      </c>
      <c r="B35" s="230" t="s">
        <v>161</v>
      </c>
      <c r="C35" s="230" t="s">
        <v>7</v>
      </c>
      <c r="D35" s="269" t="s">
        <v>825</v>
      </c>
      <c r="E35" s="269" t="s">
        <v>4</v>
      </c>
      <c r="F35" s="269" t="s">
        <v>5</v>
      </c>
      <c r="G35" s="269" t="s">
        <v>6</v>
      </c>
      <c r="H35" s="269" t="s">
        <v>53</v>
      </c>
      <c r="I35" s="269" t="s">
        <v>54</v>
      </c>
      <c r="J35" s="269" t="s">
        <v>55</v>
      </c>
      <c r="K35" s="269" t="s">
        <v>56</v>
      </c>
      <c r="L35" s="269" t="s">
        <v>57</v>
      </c>
      <c r="M35" s="269" t="s">
        <v>58</v>
      </c>
      <c r="N35" s="269" t="s">
        <v>59</v>
      </c>
      <c r="O35" s="269" t="s">
        <v>60</v>
      </c>
      <c r="P35" s="269" t="s">
        <v>61</v>
      </c>
      <c r="Q35" s="269" t="s">
        <v>62</v>
      </c>
      <c r="R35" s="269" t="s">
        <v>63</v>
      </c>
      <c r="S35" s="269" t="s">
        <v>64</v>
      </c>
      <c r="T35" s="269" t="s">
        <v>65</v>
      </c>
      <c r="U35" s="269" t="s">
        <v>66</v>
      </c>
      <c r="V35" s="269" t="s">
        <v>52</v>
      </c>
      <c r="W35" s="270" t="s">
        <v>162</v>
      </c>
      <c r="X35" s="216"/>
      <c r="Y35" s="217" t="s">
        <v>826</v>
      </c>
      <c r="Z35" s="218" t="s">
        <v>827</v>
      </c>
      <c r="AA35" s="218" t="s">
        <v>828</v>
      </c>
      <c r="AB35" s="218" t="s">
        <v>829</v>
      </c>
      <c r="AC35" s="218" t="s">
        <v>830</v>
      </c>
      <c r="AD35" s="218" t="s">
        <v>831</v>
      </c>
      <c r="AE35" s="218" t="s">
        <v>832</v>
      </c>
      <c r="AF35" s="218" t="s">
        <v>833</v>
      </c>
      <c r="AG35" s="218" t="s">
        <v>834</v>
      </c>
      <c r="AH35" s="218" t="s">
        <v>835</v>
      </c>
      <c r="AI35" s="218" t="s">
        <v>836</v>
      </c>
      <c r="AJ35" s="218" t="s">
        <v>837</v>
      </c>
    </row>
    <row r="36" spans="1:36" ht="26.25" customHeight="1">
      <c r="A36" s="1142" t="s">
        <v>1054</v>
      </c>
      <c r="B36" s="1144" t="s">
        <v>839</v>
      </c>
      <c r="C36" s="1144" t="s">
        <v>886</v>
      </c>
      <c r="D36" s="1142" t="s">
        <v>887</v>
      </c>
      <c r="E36" s="1147">
        <v>20000</v>
      </c>
      <c r="F36" s="1142" t="s">
        <v>1061</v>
      </c>
      <c r="G36" s="1142" t="s">
        <v>179</v>
      </c>
      <c r="H36" s="231" t="s">
        <v>68</v>
      </c>
      <c r="I36" s="231">
        <v>0</v>
      </c>
      <c r="J36" s="281">
        <v>1000</v>
      </c>
      <c r="K36" s="281">
        <v>2000</v>
      </c>
      <c r="L36" s="281">
        <v>2000</v>
      </c>
      <c r="M36" s="281">
        <v>2000</v>
      </c>
      <c r="N36" s="281">
        <v>2000</v>
      </c>
      <c r="O36" s="281">
        <v>2000</v>
      </c>
      <c r="P36" s="281">
        <v>2000</v>
      </c>
      <c r="Q36" s="281">
        <v>2000</v>
      </c>
      <c r="R36" s="281">
        <v>2000</v>
      </c>
      <c r="S36" s="281">
        <v>2000</v>
      </c>
      <c r="T36" s="281">
        <v>1000</v>
      </c>
      <c r="U36" s="233">
        <f t="shared" ref="U36:U37" si="4">SUM(I36:T36)</f>
        <v>20000</v>
      </c>
      <c r="V36" s="1153">
        <v>0.1</v>
      </c>
      <c r="W36" s="1155">
        <f>IF(OR(U37=0,V36=0),0,(U37/U36*V36))</f>
        <v>0.1</v>
      </c>
      <c r="X36" s="216"/>
      <c r="Y36" s="1114"/>
      <c r="Z36" s="1114"/>
      <c r="AA36" s="1114"/>
      <c r="AB36" s="1114"/>
      <c r="AC36" s="1114"/>
      <c r="AD36" s="1114" t="s">
        <v>1063</v>
      </c>
      <c r="AE36" s="1114" t="s">
        <v>1064</v>
      </c>
      <c r="AF36" s="1114" t="s">
        <v>1065</v>
      </c>
      <c r="AG36" s="1114" t="s">
        <v>1067</v>
      </c>
      <c r="AH36" s="1114" t="s">
        <v>1069</v>
      </c>
      <c r="AI36" s="1114" t="s">
        <v>1071</v>
      </c>
      <c r="AJ36" s="1114" t="s">
        <v>1072</v>
      </c>
    </row>
    <row r="37" spans="1:36" ht="35.25" customHeight="1">
      <c r="A37" s="1018"/>
      <c r="B37" s="1008"/>
      <c r="C37" s="1008"/>
      <c r="D37" s="1008"/>
      <c r="E37" s="1008"/>
      <c r="F37" s="1008"/>
      <c r="G37" s="1008"/>
      <c r="H37" s="222" t="s">
        <v>69</v>
      </c>
      <c r="I37" s="222">
        <v>0</v>
      </c>
      <c r="J37" s="261">
        <v>1000</v>
      </c>
      <c r="K37" s="261">
        <v>2000</v>
      </c>
      <c r="L37" s="261">
        <v>2000</v>
      </c>
      <c r="M37" s="261">
        <v>2000</v>
      </c>
      <c r="N37" s="261">
        <v>2000</v>
      </c>
      <c r="O37" s="261">
        <v>2000</v>
      </c>
      <c r="P37" s="261">
        <v>2000</v>
      </c>
      <c r="Q37" s="261">
        <v>2000</v>
      </c>
      <c r="R37" s="261">
        <v>2000</v>
      </c>
      <c r="S37" s="261">
        <v>2000</v>
      </c>
      <c r="T37" s="261">
        <v>1000</v>
      </c>
      <c r="U37" s="240">
        <f t="shared" si="4"/>
        <v>20000</v>
      </c>
      <c r="V37" s="1008"/>
      <c r="W37" s="1008"/>
      <c r="X37" s="209"/>
      <c r="Y37" s="1008"/>
      <c r="Z37" s="1008"/>
      <c r="AA37" s="1008"/>
      <c r="AB37" s="1008"/>
      <c r="AC37" s="1008"/>
      <c r="AD37" s="1008"/>
      <c r="AE37" s="1008"/>
      <c r="AF37" s="1008"/>
      <c r="AG37" s="1008"/>
      <c r="AH37" s="1008"/>
      <c r="AI37" s="1008"/>
      <c r="AJ37" s="1008"/>
    </row>
    <row r="38" spans="1:36" ht="15.75" customHeight="1">
      <c r="A38" s="1018"/>
      <c r="B38" s="242"/>
      <c r="C38" s="242"/>
      <c r="D38" s="1157" t="s">
        <v>30</v>
      </c>
      <c r="E38" s="1010"/>
      <c r="F38" s="1010"/>
      <c r="G38" s="1010"/>
      <c r="H38" s="1010"/>
      <c r="I38" s="1010"/>
      <c r="J38" s="1010"/>
      <c r="K38" s="1010"/>
      <c r="L38" s="1010"/>
      <c r="M38" s="1010"/>
      <c r="N38" s="1010"/>
      <c r="O38" s="1010"/>
      <c r="P38" s="1010"/>
      <c r="Q38" s="1010"/>
      <c r="R38" s="1010"/>
      <c r="S38" s="1010"/>
      <c r="T38" s="1010"/>
      <c r="U38" s="1010"/>
      <c r="V38" s="1010"/>
      <c r="W38" s="1011"/>
      <c r="X38" s="216"/>
      <c r="Y38" s="216"/>
      <c r="Z38" s="216"/>
      <c r="AA38" s="216"/>
      <c r="AB38" s="216"/>
      <c r="AC38" s="216"/>
      <c r="AD38" s="216"/>
      <c r="AE38" s="216"/>
      <c r="AF38" s="216"/>
      <c r="AG38" s="244"/>
      <c r="AH38" s="216"/>
      <c r="AI38" s="216"/>
      <c r="AJ38" s="216"/>
    </row>
    <row r="39" spans="1:36" ht="54" customHeight="1">
      <c r="A39" s="1018"/>
      <c r="B39" s="1144" t="s">
        <v>839</v>
      </c>
      <c r="C39" s="1142" t="s">
        <v>886</v>
      </c>
      <c r="D39" s="1145" t="s">
        <v>1074</v>
      </c>
      <c r="E39" s="1013"/>
      <c r="F39" s="1013"/>
      <c r="G39" s="1014"/>
      <c r="H39" s="231" t="s">
        <v>68</v>
      </c>
      <c r="I39" s="247">
        <v>0</v>
      </c>
      <c r="J39" s="247">
        <v>0.05</v>
      </c>
      <c r="K39" s="247">
        <v>0.1</v>
      </c>
      <c r="L39" s="247">
        <v>0.1</v>
      </c>
      <c r="M39" s="247">
        <v>0.1</v>
      </c>
      <c r="N39" s="247">
        <v>0.1</v>
      </c>
      <c r="O39" s="247">
        <v>0.1</v>
      </c>
      <c r="P39" s="247">
        <v>0.1</v>
      </c>
      <c r="Q39" s="247">
        <v>0.1</v>
      </c>
      <c r="R39" s="247">
        <v>0.1</v>
      </c>
      <c r="S39" s="247">
        <v>0.1</v>
      </c>
      <c r="T39" s="256">
        <v>0.05</v>
      </c>
      <c r="U39" s="251">
        <f t="shared" ref="U39:U46" si="5">SUM(I39:T39)</f>
        <v>0.99999999999999989</v>
      </c>
      <c r="V39" s="1153">
        <v>0.25</v>
      </c>
      <c r="W39" s="1154">
        <f>IF(OR(U40=0,V39=0),0,(U40/U39*V39))</f>
        <v>0.25</v>
      </c>
      <c r="X39" s="216"/>
      <c r="Y39" s="1114"/>
      <c r="Z39" s="1114"/>
      <c r="AA39" s="1114"/>
      <c r="AB39" s="1114"/>
      <c r="AC39" s="1114"/>
      <c r="AD39" s="1158" t="s">
        <v>1080</v>
      </c>
      <c r="AE39" s="1114" t="s">
        <v>1081</v>
      </c>
      <c r="AF39" s="1114" t="s">
        <v>1082</v>
      </c>
      <c r="AG39" s="1114" t="s">
        <v>1083</v>
      </c>
      <c r="AH39" s="1114" t="s">
        <v>1084</v>
      </c>
      <c r="AI39" s="1114" t="s">
        <v>1084</v>
      </c>
      <c r="AJ39" s="1114" t="s">
        <v>1085</v>
      </c>
    </row>
    <row r="40" spans="1:36" ht="41.25" customHeight="1">
      <c r="A40" s="1018"/>
      <c r="B40" s="1079"/>
      <c r="C40" s="1079"/>
      <c r="D40" s="1103"/>
      <c r="E40" s="1104"/>
      <c r="F40" s="1104"/>
      <c r="G40" s="1105"/>
      <c r="H40" s="222" t="s">
        <v>69</v>
      </c>
      <c r="I40" s="245">
        <v>0</v>
      </c>
      <c r="J40" s="245">
        <v>0.05</v>
      </c>
      <c r="K40" s="245">
        <v>0.1</v>
      </c>
      <c r="L40" s="245">
        <v>0.1</v>
      </c>
      <c r="M40" s="245">
        <v>0.1</v>
      </c>
      <c r="N40" s="245">
        <v>0.1</v>
      </c>
      <c r="O40" s="245">
        <v>0.1</v>
      </c>
      <c r="P40" s="245">
        <v>0.1</v>
      </c>
      <c r="Q40" s="245">
        <v>0.1</v>
      </c>
      <c r="R40" s="245">
        <v>0.1</v>
      </c>
      <c r="S40" s="245">
        <v>0.1</v>
      </c>
      <c r="T40" s="245">
        <v>0.05</v>
      </c>
      <c r="U40" s="254">
        <f t="shared" si="5"/>
        <v>0.99999999999999989</v>
      </c>
      <c r="V40" s="1008"/>
      <c r="W40" s="1008"/>
      <c r="X40" s="209"/>
      <c r="Y40" s="1008"/>
      <c r="Z40" s="1008"/>
      <c r="AA40" s="1008"/>
      <c r="AB40" s="1008"/>
      <c r="AC40" s="1008"/>
      <c r="AD40" s="1008"/>
      <c r="AE40" s="1008"/>
      <c r="AF40" s="1008"/>
      <c r="AG40" s="1008"/>
      <c r="AH40" s="1008"/>
      <c r="AI40" s="1008"/>
      <c r="AJ40" s="1008"/>
    </row>
    <row r="41" spans="1:36" ht="46.5" customHeight="1">
      <c r="A41" s="1018"/>
      <c r="B41" s="1144" t="s">
        <v>839</v>
      </c>
      <c r="C41" s="1142" t="s">
        <v>886</v>
      </c>
      <c r="D41" s="1145" t="s">
        <v>1087</v>
      </c>
      <c r="E41" s="1013"/>
      <c r="F41" s="1013"/>
      <c r="G41" s="1014"/>
      <c r="H41" s="231" t="s">
        <v>68</v>
      </c>
      <c r="I41" s="247">
        <v>0</v>
      </c>
      <c r="J41" s="247">
        <v>0.05</v>
      </c>
      <c r="K41" s="247">
        <v>0.1</v>
      </c>
      <c r="L41" s="247">
        <v>0.1</v>
      </c>
      <c r="M41" s="247">
        <v>0.1</v>
      </c>
      <c r="N41" s="247">
        <v>0.1</v>
      </c>
      <c r="O41" s="247">
        <v>0.1</v>
      </c>
      <c r="P41" s="247">
        <v>0.1</v>
      </c>
      <c r="Q41" s="247">
        <v>0.1</v>
      </c>
      <c r="R41" s="247">
        <v>0.1</v>
      </c>
      <c r="S41" s="247">
        <v>0.1</v>
      </c>
      <c r="T41" s="256">
        <v>0.05</v>
      </c>
      <c r="U41" s="251">
        <f t="shared" si="5"/>
        <v>0.99999999999999989</v>
      </c>
      <c r="V41" s="1153">
        <v>0.25</v>
      </c>
      <c r="W41" s="1154">
        <f>IF(OR(U42=0,V41=0),0,(U42/U41*V41))</f>
        <v>0.25</v>
      </c>
      <c r="X41" s="216"/>
      <c r="Y41" s="1114"/>
      <c r="Z41" s="1114"/>
      <c r="AA41" s="1114"/>
      <c r="AB41" s="1114"/>
      <c r="AC41" s="1114"/>
      <c r="AD41" s="1158" t="s">
        <v>1092</v>
      </c>
      <c r="AE41" s="1114" t="s">
        <v>1094</v>
      </c>
      <c r="AF41" s="1114" t="s">
        <v>1095</v>
      </c>
      <c r="AG41" s="1114" t="s">
        <v>1096</v>
      </c>
      <c r="AH41" s="1114" t="s">
        <v>1096</v>
      </c>
      <c r="AI41" s="1114" t="s">
        <v>1096</v>
      </c>
      <c r="AJ41" s="1114" t="s">
        <v>1096</v>
      </c>
    </row>
    <row r="42" spans="1:36" ht="47.25" customHeight="1">
      <c r="A42" s="1018"/>
      <c r="B42" s="1008"/>
      <c r="C42" s="1008"/>
      <c r="D42" s="1015"/>
      <c r="E42" s="1016"/>
      <c r="F42" s="1016"/>
      <c r="G42" s="1017"/>
      <c r="H42" s="227" t="s">
        <v>69</v>
      </c>
      <c r="I42" s="245">
        <v>0</v>
      </c>
      <c r="J42" s="245">
        <v>0.05</v>
      </c>
      <c r="K42" s="245">
        <v>0.1</v>
      </c>
      <c r="L42" s="245">
        <v>0.1</v>
      </c>
      <c r="M42" s="245">
        <v>0.1</v>
      </c>
      <c r="N42" s="245">
        <v>0.1</v>
      </c>
      <c r="O42" s="245">
        <v>0.1</v>
      </c>
      <c r="P42" s="245">
        <v>0.1</v>
      </c>
      <c r="Q42" s="245">
        <v>0.1</v>
      </c>
      <c r="R42" s="245">
        <v>0.1</v>
      </c>
      <c r="S42" s="245">
        <v>0.1</v>
      </c>
      <c r="T42" s="245">
        <v>0.05</v>
      </c>
      <c r="U42" s="254">
        <f t="shared" si="5"/>
        <v>0.99999999999999989</v>
      </c>
      <c r="V42" s="1008"/>
      <c r="W42" s="1008"/>
      <c r="X42" s="285"/>
      <c r="Y42" s="1008"/>
      <c r="Z42" s="1008"/>
      <c r="AA42" s="1008"/>
      <c r="AB42" s="1008"/>
      <c r="AC42" s="1008"/>
      <c r="AD42" s="1008"/>
      <c r="AE42" s="1008"/>
      <c r="AF42" s="1008"/>
      <c r="AG42" s="1008"/>
      <c r="AH42" s="1008"/>
      <c r="AI42" s="1008"/>
      <c r="AJ42" s="1008"/>
    </row>
    <row r="43" spans="1:36" ht="53.25" customHeight="1">
      <c r="A43" s="1018"/>
      <c r="B43" s="1144" t="s">
        <v>839</v>
      </c>
      <c r="C43" s="1142" t="s">
        <v>886</v>
      </c>
      <c r="D43" s="1145" t="s">
        <v>1098</v>
      </c>
      <c r="E43" s="1013"/>
      <c r="F43" s="1013"/>
      <c r="G43" s="1014"/>
      <c r="H43" s="231" t="s">
        <v>68</v>
      </c>
      <c r="I43" s="247">
        <v>0</v>
      </c>
      <c r="J43" s="247">
        <v>0.05</v>
      </c>
      <c r="K43" s="247">
        <v>0.1</v>
      </c>
      <c r="L43" s="247">
        <v>0.1</v>
      </c>
      <c r="M43" s="247">
        <v>0.1</v>
      </c>
      <c r="N43" s="247">
        <v>0.1</v>
      </c>
      <c r="O43" s="247">
        <v>0.1</v>
      </c>
      <c r="P43" s="247">
        <v>0.1</v>
      </c>
      <c r="Q43" s="247">
        <v>0.1</v>
      </c>
      <c r="R43" s="247">
        <v>0.1</v>
      </c>
      <c r="S43" s="247">
        <v>0.1</v>
      </c>
      <c r="T43" s="256">
        <v>0.05</v>
      </c>
      <c r="U43" s="251">
        <f t="shared" si="5"/>
        <v>0.99999999999999989</v>
      </c>
      <c r="V43" s="1153">
        <v>0.25</v>
      </c>
      <c r="W43" s="1154">
        <f>IF(OR(U44=0,V43=0),0,(U44/U43*V43))</f>
        <v>0.25</v>
      </c>
      <c r="X43" s="216"/>
      <c r="Y43" s="1114"/>
      <c r="Z43" s="1114"/>
      <c r="AA43" s="1114"/>
      <c r="AB43" s="1114"/>
      <c r="AC43" s="1114"/>
      <c r="AD43" s="1158" t="s">
        <v>1100</v>
      </c>
      <c r="AE43" s="1114" t="s">
        <v>1101</v>
      </c>
      <c r="AF43" s="1114" t="s">
        <v>1102</v>
      </c>
      <c r="AG43" s="1114" t="s">
        <v>1103</v>
      </c>
      <c r="AH43" s="1114" t="s">
        <v>1104</v>
      </c>
      <c r="AI43" s="1114" t="s">
        <v>1105</v>
      </c>
      <c r="AJ43" s="1114" t="s">
        <v>1106</v>
      </c>
    </row>
    <row r="44" spans="1:36" ht="53.25" customHeight="1">
      <c r="A44" s="1018"/>
      <c r="B44" s="1008"/>
      <c r="C44" s="1008"/>
      <c r="D44" s="1015"/>
      <c r="E44" s="1016"/>
      <c r="F44" s="1016"/>
      <c r="G44" s="1017"/>
      <c r="H44" s="222" t="s">
        <v>69</v>
      </c>
      <c r="I44" s="245">
        <v>0</v>
      </c>
      <c r="J44" s="245">
        <v>0.05</v>
      </c>
      <c r="K44" s="245">
        <v>0.1</v>
      </c>
      <c r="L44" s="245">
        <v>0.1</v>
      </c>
      <c r="M44" s="245">
        <v>0.1</v>
      </c>
      <c r="N44" s="245">
        <v>0.1</v>
      </c>
      <c r="O44" s="245">
        <v>0.1</v>
      </c>
      <c r="P44" s="245">
        <v>0.1</v>
      </c>
      <c r="Q44" s="245">
        <v>0.1</v>
      </c>
      <c r="R44" s="245">
        <v>0.1</v>
      </c>
      <c r="S44" s="245">
        <v>0.1</v>
      </c>
      <c r="T44" s="245">
        <v>0.05</v>
      </c>
      <c r="U44" s="254">
        <f t="shared" si="5"/>
        <v>0.99999999999999989</v>
      </c>
      <c r="V44" s="1008"/>
      <c r="W44" s="1008"/>
      <c r="X44" s="209"/>
      <c r="Y44" s="1008"/>
      <c r="Z44" s="1008"/>
      <c r="AA44" s="1008"/>
      <c r="AB44" s="1008"/>
      <c r="AC44" s="1008"/>
      <c r="AD44" s="1008"/>
      <c r="AE44" s="1008"/>
      <c r="AF44" s="1008"/>
      <c r="AG44" s="1008"/>
      <c r="AH44" s="1008"/>
      <c r="AI44" s="1008"/>
      <c r="AJ44" s="1008"/>
    </row>
    <row r="45" spans="1:36" ht="73.5" customHeight="1">
      <c r="A45" s="1018"/>
      <c r="B45" s="1144" t="s">
        <v>839</v>
      </c>
      <c r="C45" s="1142" t="s">
        <v>886</v>
      </c>
      <c r="D45" s="1148" t="s">
        <v>1113</v>
      </c>
      <c r="E45" s="1013"/>
      <c r="F45" s="1013"/>
      <c r="G45" s="1014"/>
      <c r="H45" s="286" t="s">
        <v>68</v>
      </c>
      <c r="I45" s="247">
        <v>0</v>
      </c>
      <c r="J45" s="247">
        <v>0.05</v>
      </c>
      <c r="K45" s="247">
        <v>0.1</v>
      </c>
      <c r="L45" s="247">
        <v>0.1</v>
      </c>
      <c r="M45" s="247">
        <v>0.1</v>
      </c>
      <c r="N45" s="247">
        <v>0.1</v>
      </c>
      <c r="O45" s="247">
        <v>0.1</v>
      </c>
      <c r="P45" s="247">
        <v>0.1</v>
      </c>
      <c r="Q45" s="247">
        <v>0.1</v>
      </c>
      <c r="R45" s="247">
        <v>0.1</v>
      </c>
      <c r="S45" s="247">
        <v>0.1</v>
      </c>
      <c r="T45" s="247">
        <v>0.05</v>
      </c>
      <c r="U45" s="251">
        <f t="shared" si="5"/>
        <v>0.99999999999999989</v>
      </c>
      <c r="V45" s="1153">
        <v>0.25</v>
      </c>
      <c r="W45" s="1154">
        <f>IF(OR(U46=0,V45=0),0,(U46/U45*V45))</f>
        <v>0.25</v>
      </c>
      <c r="X45" s="288"/>
      <c r="Y45" s="1114"/>
      <c r="Z45" s="1114"/>
      <c r="AA45" s="1114"/>
      <c r="AB45" s="1114"/>
      <c r="AC45" s="1114"/>
      <c r="AD45" s="1114" t="s">
        <v>1115</v>
      </c>
      <c r="AE45" s="1114" t="s">
        <v>1116</v>
      </c>
      <c r="AF45" s="1114" t="s">
        <v>1117</v>
      </c>
      <c r="AG45" s="1114" t="s">
        <v>1118</v>
      </c>
      <c r="AH45" s="1114" t="s">
        <v>1119</v>
      </c>
      <c r="AI45" s="1114" t="s">
        <v>1120</v>
      </c>
      <c r="AJ45" s="1114" t="s">
        <v>1121</v>
      </c>
    </row>
    <row r="46" spans="1:36" ht="73.5" customHeight="1">
      <c r="A46" s="1079"/>
      <c r="B46" s="1008"/>
      <c r="C46" s="1008"/>
      <c r="D46" s="1015"/>
      <c r="E46" s="1016"/>
      <c r="F46" s="1016"/>
      <c r="G46" s="1017"/>
      <c r="H46" s="266" t="s">
        <v>69</v>
      </c>
      <c r="I46" s="267">
        <v>0</v>
      </c>
      <c r="J46" s="267">
        <v>0.05</v>
      </c>
      <c r="K46" s="267">
        <v>0.1</v>
      </c>
      <c r="L46" s="267">
        <v>0.1</v>
      </c>
      <c r="M46" s="267">
        <v>0.1</v>
      </c>
      <c r="N46" s="267">
        <v>0.1</v>
      </c>
      <c r="O46" s="267">
        <v>0.1</v>
      </c>
      <c r="P46" s="245">
        <v>0.1</v>
      </c>
      <c r="Q46" s="245">
        <v>0.1</v>
      </c>
      <c r="R46" s="245">
        <v>0.1</v>
      </c>
      <c r="S46" s="245">
        <v>0.1</v>
      </c>
      <c r="T46" s="245">
        <v>0.05</v>
      </c>
      <c r="U46" s="254">
        <f t="shared" si="5"/>
        <v>0.99999999999999989</v>
      </c>
      <c r="V46" s="1008"/>
      <c r="W46" s="1008"/>
      <c r="X46" s="209"/>
      <c r="Y46" s="1008"/>
      <c r="Z46" s="1008"/>
      <c r="AA46" s="1008"/>
      <c r="AB46" s="1008"/>
      <c r="AC46" s="1008"/>
      <c r="AD46" s="1008"/>
      <c r="AE46" s="1008"/>
      <c r="AF46" s="1008"/>
      <c r="AG46" s="1008"/>
      <c r="AH46" s="1008"/>
      <c r="AI46" s="1008"/>
      <c r="AJ46" s="1008"/>
    </row>
    <row r="47" spans="1:36" ht="22.5" customHeight="1">
      <c r="A47" s="268" t="s">
        <v>2</v>
      </c>
      <c r="B47" s="230" t="s">
        <v>161</v>
      </c>
      <c r="C47" s="230" t="s">
        <v>7</v>
      </c>
      <c r="D47" s="269" t="s">
        <v>825</v>
      </c>
      <c r="E47" s="269" t="s">
        <v>4</v>
      </c>
      <c r="F47" s="269" t="s">
        <v>5</v>
      </c>
      <c r="G47" s="269" t="s">
        <v>6</v>
      </c>
      <c r="H47" s="269" t="s">
        <v>53</v>
      </c>
      <c r="I47" s="269" t="s">
        <v>54</v>
      </c>
      <c r="J47" s="269" t="s">
        <v>55</v>
      </c>
      <c r="K47" s="269" t="s">
        <v>56</v>
      </c>
      <c r="L47" s="269" t="s">
        <v>57</v>
      </c>
      <c r="M47" s="269" t="s">
        <v>58</v>
      </c>
      <c r="N47" s="269" t="s">
        <v>59</v>
      </c>
      <c r="O47" s="269" t="s">
        <v>60</v>
      </c>
      <c r="P47" s="269" t="s">
        <v>61</v>
      </c>
      <c r="Q47" s="269" t="s">
        <v>62</v>
      </c>
      <c r="R47" s="269" t="s">
        <v>63</v>
      </c>
      <c r="S47" s="269" t="s">
        <v>64</v>
      </c>
      <c r="T47" s="269" t="s">
        <v>65</v>
      </c>
      <c r="U47" s="269" t="s">
        <v>66</v>
      </c>
      <c r="V47" s="269" t="s">
        <v>52</v>
      </c>
      <c r="W47" s="270" t="s">
        <v>162</v>
      </c>
      <c r="X47" s="216"/>
      <c r="Y47" s="217" t="s">
        <v>826</v>
      </c>
      <c r="Z47" s="218" t="s">
        <v>827</v>
      </c>
      <c r="AA47" s="218" t="s">
        <v>828</v>
      </c>
      <c r="AB47" s="218" t="s">
        <v>829</v>
      </c>
      <c r="AC47" s="218" t="s">
        <v>830</v>
      </c>
      <c r="AD47" s="218" t="s">
        <v>831</v>
      </c>
      <c r="AE47" s="218" t="s">
        <v>832</v>
      </c>
      <c r="AF47" s="218" t="s">
        <v>833</v>
      </c>
      <c r="AG47" s="218" t="s">
        <v>834</v>
      </c>
      <c r="AH47" s="218" t="s">
        <v>835</v>
      </c>
      <c r="AI47" s="218" t="s">
        <v>836</v>
      </c>
      <c r="AJ47" s="218" t="s">
        <v>837</v>
      </c>
    </row>
    <row r="48" spans="1:36" ht="66" customHeight="1">
      <c r="A48" s="1142" t="s">
        <v>1123</v>
      </c>
      <c r="B48" s="1144" t="s">
        <v>839</v>
      </c>
      <c r="C48" s="1144" t="s">
        <v>840</v>
      </c>
      <c r="D48" s="1142" t="s">
        <v>887</v>
      </c>
      <c r="E48" s="1142">
        <v>14</v>
      </c>
      <c r="F48" s="1142" t="s">
        <v>1124</v>
      </c>
      <c r="G48" s="1142" t="s">
        <v>179</v>
      </c>
      <c r="H48" s="231" t="s">
        <v>68</v>
      </c>
      <c r="I48" s="231">
        <v>0</v>
      </c>
      <c r="J48" s="231">
        <v>0</v>
      </c>
      <c r="K48" s="231">
        <v>1.4</v>
      </c>
      <c r="L48" s="231">
        <v>1.4</v>
      </c>
      <c r="M48" s="231">
        <v>1.4</v>
      </c>
      <c r="N48" s="231">
        <v>2.1</v>
      </c>
      <c r="O48" s="231">
        <v>1.4</v>
      </c>
      <c r="P48" s="231">
        <v>1.4</v>
      </c>
      <c r="Q48" s="231">
        <v>1.4</v>
      </c>
      <c r="R48" s="231">
        <v>1.4</v>
      </c>
      <c r="S48" s="231">
        <v>1.4</v>
      </c>
      <c r="T48" s="231">
        <v>0.7</v>
      </c>
      <c r="U48" s="233">
        <f t="shared" ref="U48:U49" si="6">SUM(I48:T48)</f>
        <v>14</v>
      </c>
      <c r="V48" s="1153">
        <v>0.25</v>
      </c>
      <c r="W48" s="1155">
        <f>+U49/U48*V48</f>
        <v>0.25</v>
      </c>
      <c r="X48" s="216"/>
      <c r="Y48" s="1114"/>
      <c r="Z48" s="1114"/>
      <c r="AA48" s="1114"/>
      <c r="AB48" s="1114"/>
      <c r="AC48" s="1114"/>
      <c r="AD48" s="1114" t="s">
        <v>1126</v>
      </c>
      <c r="AE48" s="1114" t="s">
        <v>1127</v>
      </c>
      <c r="AF48" s="1114" t="s">
        <v>1128</v>
      </c>
      <c r="AG48" s="1114" t="s">
        <v>1129</v>
      </c>
      <c r="AH48" s="1114" t="s">
        <v>1130</v>
      </c>
      <c r="AI48" s="1114" t="s">
        <v>1131</v>
      </c>
      <c r="AJ48" s="1114" t="s">
        <v>1132</v>
      </c>
    </row>
    <row r="49" spans="1:36" ht="66" customHeight="1">
      <c r="A49" s="1018"/>
      <c r="B49" s="1008"/>
      <c r="C49" s="1008"/>
      <c r="D49" s="1008"/>
      <c r="E49" s="1008"/>
      <c r="F49" s="1008"/>
      <c r="G49" s="1008"/>
      <c r="H49" s="222" t="s">
        <v>69</v>
      </c>
      <c r="I49" s="222">
        <v>0</v>
      </c>
      <c r="J49" s="222">
        <v>0</v>
      </c>
      <c r="K49" s="222">
        <v>1.4</v>
      </c>
      <c r="L49" s="222">
        <v>1.4</v>
      </c>
      <c r="M49" s="222">
        <v>1.4</v>
      </c>
      <c r="N49" s="222">
        <v>2.1</v>
      </c>
      <c r="O49" s="222">
        <v>1.4</v>
      </c>
      <c r="P49" s="222">
        <v>1.4</v>
      </c>
      <c r="Q49" s="222">
        <v>1.4</v>
      </c>
      <c r="R49" s="222">
        <v>1.4</v>
      </c>
      <c r="S49" s="222">
        <v>1.4</v>
      </c>
      <c r="T49" s="222">
        <v>0.7</v>
      </c>
      <c r="U49" s="240">
        <f t="shared" si="6"/>
        <v>14</v>
      </c>
      <c r="V49" s="1008"/>
      <c r="W49" s="1008"/>
      <c r="X49" s="209"/>
      <c r="Y49" s="1008"/>
      <c r="Z49" s="1008"/>
      <c r="AA49" s="1008"/>
      <c r="AB49" s="1008"/>
      <c r="AC49" s="1008"/>
      <c r="AD49" s="1008"/>
      <c r="AE49" s="1008"/>
      <c r="AF49" s="1008"/>
      <c r="AG49" s="1008"/>
      <c r="AH49" s="1008"/>
      <c r="AI49" s="1008"/>
      <c r="AJ49" s="1008"/>
    </row>
    <row r="50" spans="1:36" ht="15.75" customHeight="1">
      <c r="A50" s="1018"/>
      <c r="B50" s="242"/>
      <c r="C50" s="242"/>
      <c r="D50" s="1156" t="s">
        <v>30</v>
      </c>
      <c r="E50" s="1010"/>
      <c r="F50" s="1010"/>
      <c r="G50" s="1010"/>
      <c r="H50" s="1010"/>
      <c r="I50" s="1010"/>
      <c r="J50" s="1010"/>
      <c r="K50" s="1010"/>
      <c r="L50" s="1010"/>
      <c r="M50" s="1010"/>
      <c r="N50" s="1010"/>
      <c r="O50" s="1010"/>
      <c r="P50" s="1010"/>
      <c r="Q50" s="1010"/>
      <c r="R50" s="1010"/>
      <c r="S50" s="1010"/>
      <c r="T50" s="1010"/>
      <c r="U50" s="1010"/>
      <c r="V50" s="1010"/>
      <c r="W50" s="1011"/>
      <c r="X50" s="216"/>
      <c r="Y50" s="216"/>
      <c r="Z50" s="216"/>
      <c r="AA50" s="216"/>
      <c r="AB50" s="216"/>
      <c r="AC50" s="216"/>
      <c r="AD50" s="216"/>
      <c r="AE50" s="216"/>
      <c r="AF50" s="216"/>
      <c r="AG50" s="244"/>
      <c r="AH50" s="244"/>
      <c r="AI50" s="216"/>
      <c r="AJ50" s="216"/>
    </row>
    <row r="51" spans="1:36" ht="25.5" customHeight="1">
      <c r="A51" s="1018"/>
      <c r="B51" s="1144" t="s">
        <v>839</v>
      </c>
      <c r="C51" s="1144" t="s">
        <v>840</v>
      </c>
      <c r="D51" s="1145" t="s">
        <v>1134</v>
      </c>
      <c r="E51" s="1013"/>
      <c r="F51" s="1013"/>
      <c r="G51" s="1014"/>
      <c r="H51" s="231" t="s">
        <v>68</v>
      </c>
      <c r="I51" s="247">
        <v>0</v>
      </c>
      <c r="J51" s="247">
        <v>0</v>
      </c>
      <c r="K51" s="247">
        <v>0.1</v>
      </c>
      <c r="L51" s="247">
        <v>0.1</v>
      </c>
      <c r="M51" s="247">
        <v>0.1</v>
      </c>
      <c r="N51" s="247">
        <v>0.15</v>
      </c>
      <c r="O51" s="247">
        <v>0.1</v>
      </c>
      <c r="P51" s="247">
        <v>0.1</v>
      </c>
      <c r="Q51" s="247">
        <v>0.1</v>
      </c>
      <c r="R51" s="247">
        <v>0.1</v>
      </c>
      <c r="S51" s="247">
        <v>0.1</v>
      </c>
      <c r="T51" s="256">
        <v>0.05</v>
      </c>
      <c r="U51" s="251">
        <f t="shared" ref="U51:U56" si="7">SUM(I51:T51)</f>
        <v>1</v>
      </c>
      <c r="V51" s="1153">
        <v>0.3</v>
      </c>
      <c r="W51" s="1154">
        <f>+U52*V51</f>
        <v>0.3</v>
      </c>
      <c r="X51" s="216"/>
      <c r="Y51" s="1114"/>
      <c r="Z51" s="1114"/>
      <c r="AA51" s="1114"/>
      <c r="AB51" s="1114"/>
      <c r="AC51" s="1114"/>
      <c r="AD51" s="1114" t="s">
        <v>1136</v>
      </c>
      <c r="AE51" s="1114" t="s">
        <v>1136</v>
      </c>
      <c r="AF51" s="1114" t="s">
        <v>1138</v>
      </c>
      <c r="AG51" s="1114" t="s">
        <v>1139</v>
      </c>
      <c r="AH51" s="1114" t="s">
        <v>1140</v>
      </c>
      <c r="AI51" s="1114" t="s">
        <v>1141</v>
      </c>
      <c r="AJ51" s="1114" t="s">
        <v>1142</v>
      </c>
    </row>
    <row r="52" spans="1:36" ht="28.5" customHeight="1">
      <c r="A52" s="1018"/>
      <c r="B52" s="1079"/>
      <c r="C52" s="1079"/>
      <c r="D52" s="1103"/>
      <c r="E52" s="1104"/>
      <c r="F52" s="1104"/>
      <c r="G52" s="1105"/>
      <c r="H52" s="222" t="s">
        <v>69</v>
      </c>
      <c r="I52" s="245">
        <v>0</v>
      </c>
      <c r="J52" s="245">
        <v>0</v>
      </c>
      <c r="K52" s="245">
        <v>0.1</v>
      </c>
      <c r="L52" s="245">
        <v>0.1</v>
      </c>
      <c r="M52" s="245">
        <v>0.1</v>
      </c>
      <c r="N52" s="245">
        <v>0.15</v>
      </c>
      <c r="O52" s="245">
        <v>0.1</v>
      </c>
      <c r="P52" s="245">
        <v>0.1</v>
      </c>
      <c r="Q52" s="245">
        <v>0.1</v>
      </c>
      <c r="R52" s="245">
        <v>0.1</v>
      </c>
      <c r="S52" s="245">
        <v>0.1</v>
      </c>
      <c r="T52" s="245">
        <v>0.05</v>
      </c>
      <c r="U52" s="254">
        <f t="shared" si="7"/>
        <v>1</v>
      </c>
      <c r="V52" s="1008"/>
      <c r="W52" s="1008"/>
      <c r="X52" s="209"/>
      <c r="Y52" s="1008"/>
      <c r="Z52" s="1008"/>
      <c r="AA52" s="1008"/>
      <c r="AB52" s="1008"/>
      <c r="AC52" s="1008"/>
      <c r="AD52" s="1008"/>
      <c r="AE52" s="1008"/>
      <c r="AF52" s="1008"/>
      <c r="AG52" s="1008"/>
      <c r="AH52" s="1008"/>
      <c r="AI52" s="1008"/>
      <c r="AJ52" s="1008"/>
    </row>
    <row r="53" spans="1:36" ht="30" customHeight="1">
      <c r="A53" s="1018"/>
      <c r="B53" s="1144" t="s">
        <v>839</v>
      </c>
      <c r="C53" s="1144" t="s">
        <v>840</v>
      </c>
      <c r="D53" s="1145" t="s">
        <v>1144</v>
      </c>
      <c r="E53" s="1013"/>
      <c r="F53" s="1013"/>
      <c r="G53" s="1014"/>
      <c r="H53" s="231" t="s">
        <v>68</v>
      </c>
      <c r="I53" s="247">
        <v>0</v>
      </c>
      <c r="J53" s="247">
        <v>0</v>
      </c>
      <c r="K53" s="247">
        <v>0.1</v>
      </c>
      <c r="L53" s="247">
        <v>0.1</v>
      </c>
      <c r="M53" s="247">
        <v>0.1</v>
      </c>
      <c r="N53" s="247">
        <v>0.15</v>
      </c>
      <c r="O53" s="247">
        <v>0.1</v>
      </c>
      <c r="P53" s="247">
        <v>0.1</v>
      </c>
      <c r="Q53" s="247">
        <v>0.1</v>
      </c>
      <c r="R53" s="247">
        <v>0.1</v>
      </c>
      <c r="S53" s="247">
        <v>0.1</v>
      </c>
      <c r="T53" s="256">
        <v>0.05</v>
      </c>
      <c r="U53" s="251">
        <f t="shared" si="7"/>
        <v>1</v>
      </c>
      <c r="V53" s="1153">
        <v>0.3</v>
      </c>
      <c r="W53" s="1154">
        <f>IF(OR(U54=0,V53=0),0,(U54/U53*V53))</f>
        <v>0.03</v>
      </c>
      <c r="X53" s="216"/>
      <c r="Y53" s="1114"/>
      <c r="Z53" s="1114"/>
      <c r="AA53" s="1114"/>
      <c r="AB53" s="1114"/>
      <c r="AC53" s="1114"/>
      <c r="AD53" s="1114" t="s">
        <v>1149</v>
      </c>
      <c r="AE53" s="1114" t="s">
        <v>1151</v>
      </c>
      <c r="AF53" s="1114" t="s">
        <v>1152</v>
      </c>
      <c r="AG53" s="1114" t="s">
        <v>1153</v>
      </c>
      <c r="AH53" s="1114" t="s">
        <v>1154</v>
      </c>
      <c r="AI53" s="1114" t="s">
        <v>1155</v>
      </c>
      <c r="AJ53" s="1114" t="s">
        <v>1156</v>
      </c>
    </row>
    <row r="54" spans="1:36" ht="35.25" customHeight="1">
      <c r="A54" s="1018"/>
      <c r="B54" s="1008"/>
      <c r="C54" s="1008"/>
      <c r="D54" s="1015"/>
      <c r="E54" s="1016"/>
      <c r="F54" s="1016"/>
      <c r="G54" s="1017"/>
      <c r="H54" s="222" t="s">
        <v>69</v>
      </c>
      <c r="I54" s="245">
        <v>0</v>
      </c>
      <c r="J54" s="245">
        <v>0</v>
      </c>
      <c r="K54" s="245">
        <v>0</v>
      </c>
      <c r="L54" s="245">
        <v>0</v>
      </c>
      <c r="M54" s="245">
        <v>0</v>
      </c>
      <c r="N54" s="245">
        <v>0</v>
      </c>
      <c r="O54" s="245">
        <v>0</v>
      </c>
      <c r="P54" s="245">
        <v>0.1</v>
      </c>
      <c r="Q54" s="245">
        <v>0</v>
      </c>
      <c r="R54" s="245">
        <v>0</v>
      </c>
      <c r="S54" s="245">
        <v>0</v>
      </c>
      <c r="T54" s="291">
        <v>0</v>
      </c>
      <c r="U54" s="254">
        <f t="shared" si="7"/>
        <v>0.1</v>
      </c>
      <c r="V54" s="1008"/>
      <c r="W54" s="1008"/>
      <c r="X54" s="209"/>
      <c r="Y54" s="1008"/>
      <c r="Z54" s="1008"/>
      <c r="AA54" s="1008"/>
      <c r="AB54" s="1008"/>
      <c r="AC54" s="1008"/>
      <c r="AD54" s="1008"/>
      <c r="AE54" s="1008"/>
      <c r="AF54" s="1008"/>
      <c r="AG54" s="1008"/>
      <c r="AH54" s="1008"/>
      <c r="AI54" s="1008"/>
      <c r="AJ54" s="1008"/>
    </row>
    <row r="55" spans="1:36" ht="47.25" customHeight="1">
      <c r="A55" s="1018"/>
      <c r="B55" s="1144" t="s">
        <v>839</v>
      </c>
      <c r="C55" s="1144" t="s">
        <v>840</v>
      </c>
      <c r="D55" s="1145" t="s">
        <v>1157</v>
      </c>
      <c r="E55" s="1013"/>
      <c r="F55" s="1013"/>
      <c r="G55" s="1014"/>
      <c r="H55" s="231" t="s">
        <v>68</v>
      </c>
      <c r="I55" s="247">
        <v>0</v>
      </c>
      <c r="J55" s="247">
        <v>0</v>
      </c>
      <c r="K55" s="247">
        <v>0.1</v>
      </c>
      <c r="L55" s="247">
        <v>0.1</v>
      </c>
      <c r="M55" s="247">
        <v>0.1</v>
      </c>
      <c r="N55" s="247">
        <v>0.15</v>
      </c>
      <c r="O55" s="247">
        <v>0.1</v>
      </c>
      <c r="P55" s="247">
        <v>0.1</v>
      </c>
      <c r="Q55" s="247">
        <v>0.1</v>
      </c>
      <c r="R55" s="247">
        <v>0.1</v>
      </c>
      <c r="S55" s="247">
        <v>0.1</v>
      </c>
      <c r="T55" s="247">
        <v>0.05</v>
      </c>
      <c r="U55" s="251">
        <f t="shared" si="7"/>
        <v>1</v>
      </c>
      <c r="V55" s="1153">
        <v>0.4</v>
      </c>
      <c r="W55" s="1154">
        <f>IF(OR(U56=0,V55=0),0,(U56/U55*V55))</f>
        <v>0.4</v>
      </c>
      <c r="X55" s="216"/>
      <c r="Y55" s="1114"/>
      <c r="Z55" s="1114"/>
      <c r="AA55" s="1114"/>
      <c r="AB55" s="1114"/>
      <c r="AC55" s="1114"/>
      <c r="AD55" s="1114" t="s">
        <v>1158</v>
      </c>
      <c r="AE55" s="1114" t="s">
        <v>1159</v>
      </c>
      <c r="AF55" s="1114" t="s">
        <v>1160</v>
      </c>
      <c r="AG55" s="1114" t="s">
        <v>1160</v>
      </c>
      <c r="AH55" s="1114" t="s">
        <v>1160</v>
      </c>
      <c r="AI55" s="1114" t="s">
        <v>1160</v>
      </c>
      <c r="AJ55" s="1114" t="s">
        <v>1161</v>
      </c>
    </row>
    <row r="56" spans="1:36" ht="35.25" customHeight="1">
      <c r="A56" s="1079"/>
      <c r="B56" s="1008"/>
      <c r="C56" s="1008"/>
      <c r="D56" s="1015"/>
      <c r="E56" s="1016"/>
      <c r="F56" s="1016"/>
      <c r="G56" s="1017"/>
      <c r="H56" s="266" t="s">
        <v>69</v>
      </c>
      <c r="I56" s="267">
        <v>0</v>
      </c>
      <c r="J56" s="267">
        <v>0</v>
      </c>
      <c r="K56" s="267">
        <v>0.1</v>
      </c>
      <c r="L56" s="267">
        <v>0.1</v>
      </c>
      <c r="M56" s="267">
        <v>0.1</v>
      </c>
      <c r="N56" s="267">
        <v>0.15</v>
      </c>
      <c r="O56" s="267">
        <v>0.1</v>
      </c>
      <c r="P56" s="267">
        <v>0.1</v>
      </c>
      <c r="Q56" s="267">
        <v>0.1</v>
      </c>
      <c r="R56" s="267">
        <v>0.1</v>
      </c>
      <c r="S56" s="267">
        <v>0.1</v>
      </c>
      <c r="T56" s="267">
        <v>0.05</v>
      </c>
      <c r="U56" s="254">
        <f t="shared" si="7"/>
        <v>1</v>
      </c>
      <c r="V56" s="1008"/>
      <c r="W56" s="1008"/>
      <c r="X56" s="209"/>
      <c r="Y56" s="1008"/>
      <c r="Z56" s="1008"/>
      <c r="AA56" s="1008"/>
      <c r="AB56" s="1008"/>
      <c r="AC56" s="1008"/>
      <c r="AD56" s="1008"/>
      <c r="AE56" s="1008"/>
      <c r="AF56" s="1008"/>
      <c r="AG56" s="1008"/>
      <c r="AH56" s="1008"/>
      <c r="AI56" s="1008"/>
      <c r="AJ56" s="1008"/>
    </row>
    <row r="57" spans="1:36" ht="15.75" customHeight="1">
      <c r="A57" s="268" t="s">
        <v>2</v>
      </c>
      <c r="B57" s="230" t="s">
        <v>161</v>
      </c>
      <c r="C57" s="230" t="s">
        <v>7</v>
      </c>
      <c r="D57" s="269" t="s">
        <v>825</v>
      </c>
      <c r="E57" s="269" t="s">
        <v>4</v>
      </c>
      <c r="F57" s="269" t="s">
        <v>5</v>
      </c>
      <c r="G57" s="269" t="s">
        <v>6</v>
      </c>
      <c r="H57" s="269" t="s">
        <v>53</v>
      </c>
      <c r="I57" s="269" t="s">
        <v>54</v>
      </c>
      <c r="J57" s="269" t="s">
        <v>55</v>
      </c>
      <c r="K57" s="269" t="s">
        <v>56</v>
      </c>
      <c r="L57" s="269" t="s">
        <v>57</v>
      </c>
      <c r="M57" s="269" t="s">
        <v>58</v>
      </c>
      <c r="N57" s="269" t="s">
        <v>59</v>
      </c>
      <c r="O57" s="269" t="s">
        <v>60</v>
      </c>
      <c r="P57" s="269" t="s">
        <v>61</v>
      </c>
      <c r="Q57" s="269" t="s">
        <v>62</v>
      </c>
      <c r="R57" s="269" t="s">
        <v>63</v>
      </c>
      <c r="S57" s="269" t="s">
        <v>64</v>
      </c>
      <c r="T57" s="269" t="s">
        <v>65</v>
      </c>
      <c r="U57" s="269" t="s">
        <v>66</v>
      </c>
      <c r="V57" s="269" t="s">
        <v>52</v>
      </c>
      <c r="W57" s="270" t="s">
        <v>162</v>
      </c>
      <c r="X57" s="216"/>
      <c r="Y57" s="217" t="s">
        <v>826</v>
      </c>
      <c r="Z57" s="218" t="s">
        <v>827</v>
      </c>
      <c r="AA57" s="218" t="s">
        <v>828</v>
      </c>
      <c r="AB57" s="218" t="s">
        <v>829</v>
      </c>
      <c r="AC57" s="218" t="s">
        <v>830</v>
      </c>
      <c r="AD57" s="218" t="s">
        <v>831</v>
      </c>
      <c r="AE57" s="218" t="s">
        <v>832</v>
      </c>
      <c r="AF57" s="218" t="s">
        <v>833</v>
      </c>
      <c r="AG57" s="218" t="s">
        <v>834</v>
      </c>
      <c r="AH57" s="218" t="s">
        <v>835</v>
      </c>
      <c r="AI57" s="218" t="s">
        <v>836</v>
      </c>
      <c r="AJ57" s="218" t="s">
        <v>837</v>
      </c>
    </row>
    <row r="58" spans="1:36" ht="119.25" customHeight="1">
      <c r="A58" s="1142" t="s">
        <v>95</v>
      </c>
      <c r="B58" s="1144" t="s">
        <v>839</v>
      </c>
      <c r="C58" s="1144" t="s">
        <v>840</v>
      </c>
      <c r="D58" s="1142" t="s">
        <v>137</v>
      </c>
      <c r="E58" s="1142">
        <v>100</v>
      </c>
      <c r="F58" s="1142" t="s">
        <v>1162</v>
      </c>
      <c r="G58" s="1149" t="s">
        <v>179</v>
      </c>
      <c r="H58" s="231" t="s">
        <v>68</v>
      </c>
      <c r="I58" s="247">
        <v>0</v>
      </c>
      <c r="J58" s="247">
        <v>0.05</v>
      </c>
      <c r="K58" s="247">
        <v>0.1</v>
      </c>
      <c r="L58" s="247">
        <v>0.1</v>
      </c>
      <c r="M58" s="247">
        <v>0.1</v>
      </c>
      <c r="N58" s="247">
        <v>0.1</v>
      </c>
      <c r="O58" s="247">
        <v>0.1</v>
      </c>
      <c r="P58" s="247">
        <v>0.1</v>
      </c>
      <c r="Q58" s="247">
        <v>0.1</v>
      </c>
      <c r="R58" s="247">
        <v>0.1</v>
      </c>
      <c r="S58" s="247">
        <v>0.1</v>
      </c>
      <c r="T58" s="247">
        <v>0.05</v>
      </c>
      <c r="U58" s="292">
        <f t="shared" ref="U58:U59" si="8">SUM(I58:T58)</f>
        <v>0.99999999999999989</v>
      </c>
      <c r="V58" s="1153">
        <v>0.25</v>
      </c>
      <c r="W58" s="1155">
        <f>+U59/U58*V58</f>
        <v>0.25</v>
      </c>
      <c r="X58" s="216"/>
      <c r="Y58" s="1114"/>
      <c r="Z58" s="1114"/>
      <c r="AA58" s="1114"/>
      <c r="AB58" s="1114"/>
      <c r="AC58" s="1114"/>
      <c r="AD58" s="1114" t="s">
        <v>1163</v>
      </c>
      <c r="AE58" s="1114" t="s">
        <v>1164</v>
      </c>
      <c r="AF58" s="1114" t="s">
        <v>1165</v>
      </c>
      <c r="AG58" s="1114" t="s">
        <v>1166</v>
      </c>
      <c r="AH58" s="1114" t="s">
        <v>1167</v>
      </c>
      <c r="AI58" s="1114" t="s">
        <v>1168</v>
      </c>
      <c r="AJ58" s="1114" t="s">
        <v>1169</v>
      </c>
    </row>
    <row r="59" spans="1:36" ht="119.25" customHeight="1">
      <c r="A59" s="1018"/>
      <c r="B59" s="1008"/>
      <c r="C59" s="1008"/>
      <c r="D59" s="1008"/>
      <c r="E59" s="1008"/>
      <c r="F59" s="1008"/>
      <c r="G59" s="1008"/>
      <c r="H59" s="222" t="s">
        <v>69</v>
      </c>
      <c r="I59" s="245">
        <v>0</v>
      </c>
      <c r="J59" s="245">
        <v>0.05</v>
      </c>
      <c r="K59" s="245">
        <v>0.1</v>
      </c>
      <c r="L59" s="245">
        <v>0.1</v>
      </c>
      <c r="M59" s="245">
        <v>0.1</v>
      </c>
      <c r="N59" s="245">
        <v>0.1</v>
      </c>
      <c r="O59" s="245">
        <v>0.1</v>
      </c>
      <c r="P59" s="245">
        <v>7.4999999999999997E-2</v>
      </c>
      <c r="Q59" s="245">
        <v>0.105</v>
      </c>
      <c r="R59" s="245">
        <v>0.12</v>
      </c>
      <c r="S59" s="245">
        <v>0.15</v>
      </c>
      <c r="T59" s="245">
        <v>0</v>
      </c>
      <c r="U59" s="254">
        <f t="shared" si="8"/>
        <v>0.99999999999999989</v>
      </c>
      <c r="V59" s="1008"/>
      <c r="W59" s="1008"/>
      <c r="X59" s="209"/>
      <c r="Y59" s="1008"/>
      <c r="Z59" s="1008"/>
      <c r="AA59" s="1008"/>
      <c r="AB59" s="1008"/>
      <c r="AC59" s="1008"/>
      <c r="AD59" s="1008"/>
      <c r="AE59" s="1008"/>
      <c r="AF59" s="1008"/>
      <c r="AG59" s="1008"/>
      <c r="AH59" s="1008"/>
      <c r="AI59" s="1008"/>
      <c r="AJ59" s="1008"/>
    </row>
    <row r="60" spans="1:36" ht="15.75" customHeight="1">
      <c r="A60" s="1018"/>
      <c r="B60" s="242"/>
      <c r="C60" s="242"/>
      <c r="D60" s="1156" t="s">
        <v>30</v>
      </c>
      <c r="E60" s="1010"/>
      <c r="F60" s="1010"/>
      <c r="G60" s="1010"/>
      <c r="H60" s="1010"/>
      <c r="I60" s="1010"/>
      <c r="J60" s="1010"/>
      <c r="K60" s="1010"/>
      <c r="L60" s="1010"/>
      <c r="M60" s="1010"/>
      <c r="N60" s="1010"/>
      <c r="O60" s="1010"/>
      <c r="P60" s="1010"/>
      <c r="Q60" s="1010"/>
      <c r="R60" s="1010"/>
      <c r="S60" s="1010"/>
      <c r="T60" s="1010"/>
      <c r="U60" s="1010"/>
      <c r="V60" s="1010"/>
      <c r="W60" s="1011"/>
      <c r="X60" s="216"/>
      <c r="Y60" s="216"/>
      <c r="Z60" s="216"/>
      <c r="AA60" s="216"/>
      <c r="AB60" s="216"/>
      <c r="AC60" s="216"/>
      <c r="AD60" s="216"/>
      <c r="AE60" s="216"/>
      <c r="AF60" s="216"/>
      <c r="AG60" s="244"/>
      <c r="AH60" s="216"/>
      <c r="AI60" s="216"/>
      <c r="AJ60" s="216"/>
    </row>
    <row r="61" spans="1:36" ht="61.5" customHeight="1">
      <c r="A61" s="1018"/>
      <c r="B61" s="1144" t="s">
        <v>839</v>
      </c>
      <c r="C61" s="1144" t="s">
        <v>840</v>
      </c>
      <c r="D61" s="1145" t="s">
        <v>1170</v>
      </c>
      <c r="E61" s="1013"/>
      <c r="F61" s="1013"/>
      <c r="G61" s="1014"/>
      <c r="H61" s="231" t="s">
        <v>68</v>
      </c>
      <c r="I61" s="247">
        <v>0</v>
      </c>
      <c r="J61" s="247">
        <v>0.05</v>
      </c>
      <c r="K61" s="247">
        <v>0.1</v>
      </c>
      <c r="L61" s="247">
        <v>0.1</v>
      </c>
      <c r="M61" s="247">
        <v>0.1</v>
      </c>
      <c r="N61" s="247">
        <v>0.1</v>
      </c>
      <c r="O61" s="247">
        <v>0.1</v>
      </c>
      <c r="P61" s="247">
        <v>0.1</v>
      </c>
      <c r="Q61" s="247">
        <v>0.1</v>
      </c>
      <c r="R61" s="247">
        <v>0.1</v>
      </c>
      <c r="S61" s="247">
        <v>0.1</v>
      </c>
      <c r="T61" s="256">
        <v>0.05</v>
      </c>
      <c r="U61" s="251">
        <f t="shared" ref="U61:U66" si="9">SUM(I61:T61)</f>
        <v>0.99999999999999989</v>
      </c>
      <c r="V61" s="1153">
        <v>0.3</v>
      </c>
      <c r="W61" s="1154">
        <f>+U62/U61*V61</f>
        <v>0.3</v>
      </c>
      <c r="X61" s="216"/>
      <c r="Y61" s="1114"/>
      <c r="Z61" s="1114"/>
      <c r="AA61" s="1114"/>
      <c r="AB61" s="1114"/>
      <c r="AC61" s="1114"/>
      <c r="AD61" s="1114" t="s">
        <v>1163</v>
      </c>
      <c r="AE61" s="1114" t="s">
        <v>1171</v>
      </c>
      <c r="AF61" s="1114" t="s">
        <v>1172</v>
      </c>
      <c r="AG61" s="1114" t="s">
        <v>1173</v>
      </c>
      <c r="AH61" s="1114" t="s">
        <v>1174</v>
      </c>
      <c r="AI61" s="1114" t="s">
        <v>1175</v>
      </c>
      <c r="AJ61" s="1114" t="s">
        <v>1176</v>
      </c>
    </row>
    <row r="62" spans="1:36" ht="61.5" customHeight="1">
      <c r="A62" s="1018"/>
      <c r="B62" s="1079"/>
      <c r="C62" s="1079"/>
      <c r="D62" s="1103"/>
      <c r="E62" s="1104"/>
      <c r="F62" s="1104"/>
      <c r="G62" s="1105"/>
      <c r="H62" s="222" t="s">
        <v>69</v>
      </c>
      <c r="I62" s="245">
        <v>0</v>
      </c>
      <c r="J62" s="245">
        <v>0.05</v>
      </c>
      <c r="K62" s="245">
        <v>0.1</v>
      </c>
      <c r="L62" s="245">
        <v>0.1</v>
      </c>
      <c r="M62" s="245">
        <v>0.1</v>
      </c>
      <c r="N62" s="245">
        <v>0.1</v>
      </c>
      <c r="O62" s="245">
        <v>0.1</v>
      </c>
      <c r="P62" s="245">
        <v>0.1</v>
      </c>
      <c r="Q62" s="245">
        <v>0.1</v>
      </c>
      <c r="R62" s="245">
        <v>0.1</v>
      </c>
      <c r="S62" s="245">
        <v>0.15</v>
      </c>
      <c r="T62" s="245">
        <v>0</v>
      </c>
      <c r="U62" s="254">
        <f t="shared" si="9"/>
        <v>0.99999999999999989</v>
      </c>
      <c r="V62" s="1008"/>
      <c r="W62" s="1008"/>
      <c r="X62" s="209"/>
      <c r="Y62" s="1008"/>
      <c r="Z62" s="1008"/>
      <c r="AA62" s="1008"/>
      <c r="AB62" s="1008"/>
      <c r="AC62" s="1008"/>
      <c r="AD62" s="1008"/>
      <c r="AE62" s="1008"/>
      <c r="AF62" s="1008"/>
      <c r="AG62" s="1008"/>
      <c r="AH62" s="1008"/>
      <c r="AI62" s="1008"/>
      <c r="AJ62" s="1008"/>
    </row>
    <row r="63" spans="1:36" ht="99.75" customHeight="1">
      <c r="A63" s="1018"/>
      <c r="B63" s="1144" t="s">
        <v>839</v>
      </c>
      <c r="C63" s="1144" t="s">
        <v>840</v>
      </c>
      <c r="D63" s="1145" t="s">
        <v>1177</v>
      </c>
      <c r="E63" s="1013"/>
      <c r="F63" s="1013"/>
      <c r="G63" s="1014"/>
      <c r="H63" s="231" t="s">
        <v>68</v>
      </c>
      <c r="I63" s="247">
        <v>0</v>
      </c>
      <c r="J63" s="247">
        <v>0.05</v>
      </c>
      <c r="K63" s="247">
        <v>0.1</v>
      </c>
      <c r="L63" s="247">
        <v>0.1</v>
      </c>
      <c r="M63" s="247">
        <v>0.1</v>
      </c>
      <c r="N63" s="247">
        <v>0.1</v>
      </c>
      <c r="O63" s="247">
        <v>0.1</v>
      </c>
      <c r="P63" s="247">
        <v>0.1</v>
      </c>
      <c r="Q63" s="247">
        <v>0.1</v>
      </c>
      <c r="R63" s="247">
        <v>0.1</v>
      </c>
      <c r="S63" s="247">
        <v>0.1</v>
      </c>
      <c r="T63" s="256">
        <v>0.05</v>
      </c>
      <c r="U63" s="251">
        <f t="shared" si="9"/>
        <v>0.99999999999999989</v>
      </c>
      <c r="V63" s="1153">
        <v>0.3</v>
      </c>
      <c r="W63" s="1154">
        <f>+U64/U63*V63</f>
        <v>0.3</v>
      </c>
      <c r="X63" s="216"/>
      <c r="Y63" s="1114"/>
      <c r="Z63" s="1114"/>
      <c r="AA63" s="1114"/>
      <c r="AB63" s="1114"/>
      <c r="AC63" s="1114"/>
      <c r="AD63" s="1114" t="s">
        <v>1178</v>
      </c>
      <c r="AE63" s="1114" t="s">
        <v>1179</v>
      </c>
      <c r="AF63" s="1114" t="s">
        <v>1180</v>
      </c>
      <c r="AG63" s="1114" t="s">
        <v>1181</v>
      </c>
      <c r="AH63" s="1114" t="s">
        <v>1182</v>
      </c>
      <c r="AI63" s="1114" t="s">
        <v>1183</v>
      </c>
      <c r="AJ63" s="1114" t="s">
        <v>1176</v>
      </c>
    </row>
    <row r="64" spans="1:36" ht="99.75" customHeight="1">
      <c r="A64" s="1018"/>
      <c r="B64" s="1008"/>
      <c r="C64" s="1008"/>
      <c r="D64" s="1015"/>
      <c r="E64" s="1016"/>
      <c r="F64" s="1016"/>
      <c r="G64" s="1017"/>
      <c r="H64" s="227" t="s">
        <v>69</v>
      </c>
      <c r="I64" s="245">
        <v>0</v>
      </c>
      <c r="J64" s="245">
        <v>0.05</v>
      </c>
      <c r="K64" s="245">
        <v>0.1</v>
      </c>
      <c r="L64" s="245">
        <v>0.1</v>
      </c>
      <c r="M64" s="245">
        <v>0.1</v>
      </c>
      <c r="N64" s="245">
        <v>0.1</v>
      </c>
      <c r="O64" s="245">
        <v>0.1</v>
      </c>
      <c r="P64" s="245">
        <v>7.4999999999999997E-2</v>
      </c>
      <c r="Q64" s="245">
        <v>0.125</v>
      </c>
      <c r="R64" s="245">
        <v>0.1</v>
      </c>
      <c r="S64" s="245">
        <v>0.15</v>
      </c>
      <c r="T64" s="245">
        <v>0</v>
      </c>
      <c r="U64" s="254">
        <f t="shared" si="9"/>
        <v>0.99999999999999989</v>
      </c>
      <c r="V64" s="1008"/>
      <c r="W64" s="1008"/>
      <c r="X64" s="209"/>
      <c r="Y64" s="1008"/>
      <c r="Z64" s="1008"/>
      <c r="AA64" s="1008"/>
      <c r="AB64" s="1008"/>
      <c r="AC64" s="1008"/>
      <c r="AD64" s="1008"/>
      <c r="AE64" s="1008"/>
      <c r="AF64" s="1008"/>
      <c r="AG64" s="1008"/>
      <c r="AH64" s="1008"/>
      <c r="AI64" s="1008"/>
      <c r="AJ64" s="1008"/>
    </row>
    <row r="65" spans="1:36" ht="132" customHeight="1">
      <c r="A65" s="1018"/>
      <c r="B65" s="1144" t="s">
        <v>839</v>
      </c>
      <c r="C65" s="1144" t="s">
        <v>840</v>
      </c>
      <c r="D65" s="1152" t="s">
        <v>1184</v>
      </c>
      <c r="E65" s="1013"/>
      <c r="F65" s="1013"/>
      <c r="G65" s="1014"/>
      <c r="H65" s="286" t="s">
        <v>68</v>
      </c>
      <c r="I65" s="247">
        <v>0</v>
      </c>
      <c r="J65" s="247">
        <v>0.05</v>
      </c>
      <c r="K65" s="247">
        <v>0.1</v>
      </c>
      <c r="L65" s="247">
        <v>0.1</v>
      </c>
      <c r="M65" s="247">
        <v>0.1</v>
      </c>
      <c r="N65" s="247">
        <v>0.1</v>
      </c>
      <c r="O65" s="247">
        <v>0.1</v>
      </c>
      <c r="P65" s="247">
        <v>0.1</v>
      </c>
      <c r="Q65" s="247">
        <v>0.1</v>
      </c>
      <c r="R65" s="247">
        <v>0.1</v>
      </c>
      <c r="S65" s="247">
        <v>0.1</v>
      </c>
      <c r="T65" s="247">
        <v>0.05</v>
      </c>
      <c r="U65" s="251">
        <f t="shared" si="9"/>
        <v>0.99999999999999989</v>
      </c>
      <c r="V65" s="1153">
        <v>0.4</v>
      </c>
      <c r="W65" s="1154">
        <f>+U66/U65*V65</f>
        <v>0.4</v>
      </c>
      <c r="X65" s="216"/>
      <c r="Y65" s="1114"/>
      <c r="Z65" s="1114"/>
      <c r="AA65" s="1114"/>
      <c r="AB65" s="1114"/>
      <c r="AC65" s="1114"/>
      <c r="AD65" s="1114" t="s">
        <v>1185</v>
      </c>
      <c r="AE65" s="1114" t="s">
        <v>1186</v>
      </c>
      <c r="AF65" s="1114" t="s">
        <v>1187</v>
      </c>
      <c r="AG65" s="1114" t="s">
        <v>1188</v>
      </c>
      <c r="AH65" s="1114" t="s">
        <v>1189</v>
      </c>
      <c r="AI65" s="1114" t="s">
        <v>1190</v>
      </c>
      <c r="AJ65" s="1114" t="s">
        <v>1176</v>
      </c>
    </row>
    <row r="66" spans="1:36" ht="132" customHeight="1">
      <c r="A66" s="1079"/>
      <c r="B66" s="1008"/>
      <c r="C66" s="1008"/>
      <c r="D66" s="1015"/>
      <c r="E66" s="1016"/>
      <c r="F66" s="1016"/>
      <c r="G66" s="1017"/>
      <c r="H66" s="266" t="s">
        <v>69</v>
      </c>
      <c r="I66" s="267">
        <v>0</v>
      </c>
      <c r="J66" s="267">
        <v>0.05</v>
      </c>
      <c r="K66" s="267">
        <v>0.1</v>
      </c>
      <c r="L66" s="267">
        <v>0.1</v>
      </c>
      <c r="M66" s="267">
        <v>0.1</v>
      </c>
      <c r="N66" s="267">
        <v>0.1</v>
      </c>
      <c r="O66" s="267">
        <v>0.05</v>
      </c>
      <c r="P66" s="267">
        <v>0.1</v>
      </c>
      <c r="Q66" s="267">
        <v>0.105</v>
      </c>
      <c r="R66" s="267">
        <v>0.14499999999999999</v>
      </c>
      <c r="S66" s="245">
        <v>0.15</v>
      </c>
      <c r="T66" s="245">
        <v>0</v>
      </c>
      <c r="U66" s="254">
        <f t="shared" si="9"/>
        <v>1</v>
      </c>
      <c r="V66" s="1008"/>
      <c r="W66" s="1008"/>
      <c r="X66" s="209"/>
      <c r="Y66" s="1008"/>
      <c r="Z66" s="1008"/>
      <c r="AA66" s="1008"/>
      <c r="AB66" s="1008"/>
      <c r="AC66" s="1008"/>
      <c r="AD66" s="1008"/>
      <c r="AE66" s="1008"/>
      <c r="AF66" s="1008"/>
      <c r="AG66" s="1008"/>
      <c r="AH66" s="1008"/>
      <c r="AI66" s="1008"/>
      <c r="AJ66" s="1008"/>
    </row>
    <row r="67" spans="1:36" ht="15.75" customHeight="1">
      <c r="A67" s="268" t="s">
        <v>2</v>
      </c>
      <c r="B67" s="230" t="s">
        <v>161</v>
      </c>
      <c r="C67" s="230" t="s">
        <v>7</v>
      </c>
      <c r="D67" s="269" t="s">
        <v>825</v>
      </c>
      <c r="E67" s="269" t="s">
        <v>4</v>
      </c>
      <c r="F67" s="269" t="s">
        <v>5</v>
      </c>
      <c r="G67" s="269" t="s">
        <v>6</v>
      </c>
      <c r="H67" s="269" t="s">
        <v>53</v>
      </c>
      <c r="I67" s="269" t="s">
        <v>54</v>
      </c>
      <c r="J67" s="269" t="s">
        <v>55</v>
      </c>
      <c r="K67" s="269" t="s">
        <v>56</v>
      </c>
      <c r="L67" s="269" t="s">
        <v>57</v>
      </c>
      <c r="M67" s="269" t="s">
        <v>58</v>
      </c>
      <c r="N67" s="269" t="s">
        <v>59</v>
      </c>
      <c r="O67" s="269" t="s">
        <v>60</v>
      </c>
      <c r="P67" s="269" t="s">
        <v>61</v>
      </c>
      <c r="Q67" s="269" t="s">
        <v>62</v>
      </c>
      <c r="R67" s="269" t="s">
        <v>63</v>
      </c>
      <c r="S67" s="269" t="s">
        <v>64</v>
      </c>
      <c r="T67" s="269" t="s">
        <v>65</v>
      </c>
      <c r="U67" s="269" t="s">
        <v>66</v>
      </c>
      <c r="V67" s="269" t="s">
        <v>52</v>
      </c>
      <c r="W67" s="270" t="s">
        <v>162</v>
      </c>
      <c r="X67" s="216"/>
      <c r="Y67" s="217" t="s">
        <v>826</v>
      </c>
      <c r="Z67" s="218" t="s">
        <v>827</v>
      </c>
      <c r="AA67" s="218" t="s">
        <v>828</v>
      </c>
      <c r="AB67" s="218" t="s">
        <v>829</v>
      </c>
      <c r="AC67" s="218" t="s">
        <v>830</v>
      </c>
      <c r="AD67" s="218" t="s">
        <v>831</v>
      </c>
      <c r="AE67" s="218" t="s">
        <v>832</v>
      </c>
      <c r="AF67" s="218" t="s">
        <v>833</v>
      </c>
      <c r="AG67" s="218" t="s">
        <v>834</v>
      </c>
      <c r="AH67" s="218" t="s">
        <v>835</v>
      </c>
      <c r="AI67" s="218" t="s">
        <v>836</v>
      </c>
      <c r="AJ67" s="218" t="s">
        <v>837</v>
      </c>
    </row>
    <row r="68" spans="1:36" ht="135.75" customHeight="1">
      <c r="A68" s="1142" t="s">
        <v>1191</v>
      </c>
      <c r="B68" s="1144" t="s">
        <v>839</v>
      </c>
      <c r="C68" s="1144" t="s">
        <v>886</v>
      </c>
      <c r="D68" s="1142" t="s">
        <v>887</v>
      </c>
      <c r="E68" s="1142">
        <v>3</v>
      </c>
      <c r="F68" s="1142" t="s">
        <v>1192</v>
      </c>
      <c r="G68" s="1142" t="s">
        <v>179</v>
      </c>
      <c r="H68" s="231" t="s">
        <v>68</v>
      </c>
      <c r="I68" s="231">
        <v>0</v>
      </c>
      <c r="J68" s="231">
        <v>0.11</v>
      </c>
      <c r="K68" s="231">
        <v>0.56999999999999995</v>
      </c>
      <c r="L68" s="231">
        <v>0.53</v>
      </c>
      <c r="M68" s="231">
        <v>0.12</v>
      </c>
      <c r="N68" s="231">
        <v>0.18</v>
      </c>
      <c r="O68" s="231">
        <v>0.24</v>
      </c>
      <c r="P68" s="231">
        <v>0.33</v>
      </c>
      <c r="Q68" s="231">
        <v>0.39</v>
      </c>
      <c r="R68" s="231">
        <v>0.3</v>
      </c>
      <c r="S68" s="231">
        <v>0.18</v>
      </c>
      <c r="T68" s="231">
        <v>0.05</v>
      </c>
      <c r="U68" s="233">
        <f t="shared" ref="U68:U69" si="10">SUM(I68:T68)</f>
        <v>3</v>
      </c>
      <c r="V68" s="1153">
        <v>0.1</v>
      </c>
      <c r="W68" s="1155">
        <f>+U69/U68*V68</f>
        <v>0.1</v>
      </c>
      <c r="X68" s="216"/>
      <c r="Y68" s="1114"/>
      <c r="Z68" s="1114"/>
      <c r="AA68" s="1114"/>
      <c r="AB68" s="1114"/>
      <c r="AC68" s="1114"/>
      <c r="AD68" s="1114" t="s">
        <v>1193</v>
      </c>
      <c r="AE68" s="1114" t="s">
        <v>1194</v>
      </c>
      <c r="AF68" s="1114" t="s">
        <v>1195</v>
      </c>
      <c r="AG68" s="1114" t="s">
        <v>1196</v>
      </c>
      <c r="AH68" s="1114" t="s">
        <v>1197</v>
      </c>
      <c r="AI68" s="1114" t="s">
        <v>1198</v>
      </c>
      <c r="AJ68" s="1114" t="s">
        <v>1199</v>
      </c>
    </row>
    <row r="69" spans="1:36" ht="135.75" customHeight="1">
      <c r="A69" s="1018"/>
      <c r="B69" s="1008"/>
      <c r="C69" s="1008"/>
      <c r="D69" s="1008"/>
      <c r="E69" s="1008"/>
      <c r="F69" s="1008"/>
      <c r="G69" s="1008"/>
      <c r="H69" s="222" t="s">
        <v>69</v>
      </c>
      <c r="I69" s="222">
        <v>0</v>
      </c>
      <c r="J69" s="222">
        <v>0.11</v>
      </c>
      <c r="K69" s="222">
        <v>0.25</v>
      </c>
      <c r="L69" s="222">
        <v>0.25</v>
      </c>
      <c r="M69" s="222">
        <v>0.45</v>
      </c>
      <c r="N69" s="222">
        <v>0.18</v>
      </c>
      <c r="O69" s="222">
        <v>0.24</v>
      </c>
      <c r="P69" s="222">
        <v>0.33</v>
      </c>
      <c r="Q69" s="222">
        <v>0.39</v>
      </c>
      <c r="R69" s="222">
        <v>0.3</v>
      </c>
      <c r="S69" s="222">
        <v>0.45</v>
      </c>
      <c r="T69" s="222">
        <v>0.05</v>
      </c>
      <c r="U69" s="240">
        <f t="shared" si="10"/>
        <v>3</v>
      </c>
      <c r="V69" s="1008"/>
      <c r="W69" s="1008"/>
      <c r="X69" s="209"/>
      <c r="Y69" s="1008"/>
      <c r="Z69" s="1008"/>
      <c r="AA69" s="1008"/>
      <c r="AB69" s="1008"/>
      <c r="AC69" s="1008"/>
      <c r="AD69" s="1008"/>
      <c r="AE69" s="1008"/>
      <c r="AF69" s="1008"/>
      <c r="AG69" s="1008"/>
      <c r="AH69" s="1008"/>
      <c r="AI69" s="1008"/>
      <c r="AJ69" s="1008"/>
    </row>
    <row r="70" spans="1:36" ht="15.75" customHeight="1">
      <c r="A70" s="1018"/>
      <c r="B70" s="242"/>
      <c r="C70" s="242"/>
      <c r="D70" s="1157" t="s">
        <v>30</v>
      </c>
      <c r="E70" s="1010"/>
      <c r="F70" s="1010"/>
      <c r="G70" s="1010"/>
      <c r="H70" s="1010"/>
      <c r="I70" s="1010"/>
      <c r="J70" s="1010"/>
      <c r="K70" s="1010"/>
      <c r="L70" s="1010"/>
      <c r="M70" s="1010"/>
      <c r="N70" s="1010"/>
      <c r="O70" s="1010"/>
      <c r="P70" s="1010"/>
      <c r="Q70" s="1010"/>
      <c r="R70" s="1010"/>
      <c r="S70" s="1010"/>
      <c r="T70" s="1010"/>
      <c r="U70" s="1010"/>
      <c r="V70" s="1010"/>
      <c r="W70" s="1011"/>
      <c r="X70" s="216"/>
      <c r="Y70" s="216"/>
      <c r="Z70" s="216"/>
      <c r="AA70" s="216"/>
      <c r="AB70" s="216"/>
      <c r="AC70" s="216"/>
      <c r="AD70" s="216"/>
      <c r="AE70" s="216"/>
      <c r="AF70" s="216"/>
      <c r="AG70" s="244"/>
      <c r="AH70" s="216"/>
      <c r="AI70" s="216"/>
      <c r="AJ70" s="216"/>
    </row>
    <row r="71" spans="1:36" ht="67.5" customHeight="1">
      <c r="A71" s="1018"/>
      <c r="B71" s="1144" t="s">
        <v>839</v>
      </c>
      <c r="C71" s="1144" t="s">
        <v>886</v>
      </c>
      <c r="D71" s="1143" t="s">
        <v>1200</v>
      </c>
      <c r="E71" s="1013"/>
      <c r="F71" s="1013"/>
      <c r="G71" s="1014"/>
      <c r="H71" s="231" t="s">
        <v>68</v>
      </c>
      <c r="I71" s="247">
        <v>0</v>
      </c>
      <c r="J71" s="247">
        <v>0.05</v>
      </c>
      <c r="K71" s="247">
        <v>0.5</v>
      </c>
      <c r="L71" s="247">
        <v>0.45</v>
      </c>
      <c r="M71" s="249"/>
      <c r="N71" s="249"/>
      <c r="O71" s="249"/>
      <c r="P71" s="249"/>
      <c r="Q71" s="249"/>
      <c r="R71" s="249"/>
      <c r="S71" s="249"/>
      <c r="T71" s="250"/>
      <c r="U71" s="251">
        <f t="shared" ref="U71:U76" si="11">SUM(I71:T71)</f>
        <v>1</v>
      </c>
      <c r="V71" s="1153">
        <v>0.3</v>
      </c>
      <c r="W71" s="1154">
        <f>+U72/U71*V71</f>
        <v>0.3</v>
      </c>
      <c r="X71" s="216"/>
      <c r="Y71" s="1114"/>
      <c r="Z71" s="1114"/>
      <c r="AA71" s="1114"/>
      <c r="AB71" s="1114"/>
      <c r="AC71" s="1114"/>
      <c r="AD71" s="1114" t="s">
        <v>1201</v>
      </c>
      <c r="AE71" s="1114" t="s">
        <v>1202</v>
      </c>
      <c r="AF71" s="1114" t="s">
        <v>1203</v>
      </c>
      <c r="AG71" s="1114" t="s">
        <v>1203</v>
      </c>
      <c r="AH71" s="1114" t="s">
        <v>1203</v>
      </c>
      <c r="AI71" s="1114" t="s">
        <v>1203</v>
      </c>
      <c r="AJ71" s="1114" t="s">
        <v>1204</v>
      </c>
    </row>
    <row r="72" spans="1:36" ht="67.5" customHeight="1">
      <c r="A72" s="1018"/>
      <c r="B72" s="1079"/>
      <c r="C72" s="1079"/>
      <c r="D72" s="1103"/>
      <c r="E72" s="1104"/>
      <c r="F72" s="1104"/>
      <c r="G72" s="1105"/>
      <c r="H72" s="222" t="s">
        <v>69</v>
      </c>
      <c r="I72" s="245">
        <v>0</v>
      </c>
      <c r="J72" s="245">
        <v>0.05</v>
      </c>
      <c r="K72" s="245">
        <v>0.25</v>
      </c>
      <c r="L72" s="245">
        <v>0.25</v>
      </c>
      <c r="M72" s="245">
        <v>0.45</v>
      </c>
      <c r="N72" s="252"/>
      <c r="O72" s="252"/>
      <c r="P72" s="252"/>
      <c r="Q72" s="252"/>
      <c r="R72" s="252"/>
      <c r="S72" s="252"/>
      <c r="T72" s="253"/>
      <c r="U72" s="254">
        <f t="shared" si="11"/>
        <v>1</v>
      </c>
      <c r="V72" s="1008"/>
      <c r="W72" s="1008"/>
      <c r="X72" s="209"/>
      <c r="Y72" s="1008"/>
      <c r="Z72" s="1008"/>
      <c r="AA72" s="1008"/>
      <c r="AB72" s="1008"/>
      <c r="AC72" s="1008"/>
      <c r="AD72" s="1008"/>
      <c r="AE72" s="1008"/>
      <c r="AF72" s="1008"/>
      <c r="AG72" s="1008"/>
      <c r="AH72" s="1008"/>
      <c r="AI72" s="1008"/>
      <c r="AJ72" s="1008"/>
    </row>
    <row r="73" spans="1:36" ht="131.25" customHeight="1">
      <c r="A73" s="1018"/>
      <c r="B73" s="1144" t="s">
        <v>839</v>
      </c>
      <c r="C73" s="1144" t="s">
        <v>886</v>
      </c>
      <c r="D73" s="1145" t="s">
        <v>1205</v>
      </c>
      <c r="E73" s="1013"/>
      <c r="F73" s="1013"/>
      <c r="G73" s="1014"/>
      <c r="H73" s="231" t="s">
        <v>68</v>
      </c>
      <c r="I73" s="247">
        <v>0</v>
      </c>
      <c r="J73" s="247">
        <v>0.05</v>
      </c>
      <c r="K73" s="247">
        <v>0.1</v>
      </c>
      <c r="L73" s="247">
        <v>0.1</v>
      </c>
      <c r="M73" s="247">
        <v>0.1</v>
      </c>
      <c r="N73" s="247">
        <v>0.15</v>
      </c>
      <c r="O73" s="247">
        <v>0.2</v>
      </c>
      <c r="P73" s="247">
        <v>0.2</v>
      </c>
      <c r="Q73" s="247">
        <v>0.1</v>
      </c>
      <c r="R73" s="247">
        <v>0</v>
      </c>
      <c r="S73" s="247">
        <v>0</v>
      </c>
      <c r="T73" s="256">
        <v>0</v>
      </c>
      <c r="U73" s="251">
        <f t="shared" si="11"/>
        <v>0.99999999999999989</v>
      </c>
      <c r="V73" s="1153">
        <v>0.4</v>
      </c>
      <c r="W73" s="1154">
        <f>+U74/U73*V73</f>
        <v>0.4</v>
      </c>
      <c r="X73" s="216"/>
      <c r="Y73" s="1114"/>
      <c r="Z73" s="1114"/>
      <c r="AA73" s="1114"/>
      <c r="AB73" s="1114"/>
      <c r="AC73" s="1114"/>
      <c r="AD73" s="1114" t="s">
        <v>1206</v>
      </c>
      <c r="AE73" s="1114" t="s">
        <v>1207</v>
      </c>
      <c r="AF73" s="1114" t="s">
        <v>1208</v>
      </c>
      <c r="AG73" s="1114" t="s">
        <v>1209</v>
      </c>
      <c r="AH73" s="1114" t="s">
        <v>1210</v>
      </c>
      <c r="AI73" s="1114" t="s">
        <v>1211</v>
      </c>
      <c r="AJ73" s="1114" t="s">
        <v>1212</v>
      </c>
    </row>
    <row r="74" spans="1:36" ht="131.25" customHeight="1">
      <c r="A74" s="1018"/>
      <c r="B74" s="1008"/>
      <c r="C74" s="1008"/>
      <c r="D74" s="1015"/>
      <c r="E74" s="1016"/>
      <c r="F74" s="1016"/>
      <c r="G74" s="1017"/>
      <c r="H74" s="222" t="s">
        <v>69</v>
      </c>
      <c r="I74" s="245">
        <v>0</v>
      </c>
      <c r="J74" s="245">
        <v>0.05</v>
      </c>
      <c r="K74" s="245">
        <v>0.05</v>
      </c>
      <c r="L74" s="245">
        <v>0.05</v>
      </c>
      <c r="M74" s="245">
        <v>0.1</v>
      </c>
      <c r="N74" s="245">
        <v>0.15</v>
      </c>
      <c r="O74" s="245">
        <v>0.2</v>
      </c>
      <c r="P74" s="245">
        <v>0.2</v>
      </c>
      <c r="Q74" s="245">
        <v>0.1</v>
      </c>
      <c r="R74" s="245">
        <v>0.1</v>
      </c>
      <c r="S74" s="245">
        <v>0</v>
      </c>
      <c r="T74" s="253"/>
      <c r="U74" s="254">
        <f t="shared" si="11"/>
        <v>1</v>
      </c>
      <c r="V74" s="1008"/>
      <c r="W74" s="1008"/>
      <c r="X74" s="209"/>
      <c r="Y74" s="1008"/>
      <c r="Z74" s="1008"/>
      <c r="AA74" s="1008"/>
      <c r="AB74" s="1008"/>
      <c r="AC74" s="1008"/>
      <c r="AD74" s="1008"/>
      <c r="AE74" s="1008"/>
      <c r="AF74" s="1008"/>
      <c r="AG74" s="1008"/>
      <c r="AH74" s="1008"/>
      <c r="AI74" s="1008"/>
      <c r="AJ74" s="1008"/>
    </row>
    <row r="75" spans="1:36" ht="71.25" customHeight="1">
      <c r="A75" s="1018"/>
      <c r="B75" s="1144" t="s">
        <v>839</v>
      </c>
      <c r="C75" s="1144" t="s">
        <v>886</v>
      </c>
      <c r="D75" s="1145" t="s">
        <v>1213</v>
      </c>
      <c r="E75" s="1013"/>
      <c r="F75" s="1013"/>
      <c r="G75" s="1014"/>
      <c r="H75" s="231" t="s">
        <v>68</v>
      </c>
      <c r="I75" s="249"/>
      <c r="J75" s="249"/>
      <c r="K75" s="249"/>
      <c r="L75" s="249"/>
      <c r="M75" s="249"/>
      <c r="N75" s="249"/>
      <c r="O75" s="249"/>
      <c r="P75" s="247">
        <v>0.1</v>
      </c>
      <c r="Q75" s="247">
        <v>0.3</v>
      </c>
      <c r="R75" s="247">
        <v>0.35</v>
      </c>
      <c r="S75" s="247">
        <v>0.2</v>
      </c>
      <c r="T75" s="247">
        <v>0.05</v>
      </c>
      <c r="U75" s="251">
        <f t="shared" si="11"/>
        <v>1</v>
      </c>
      <c r="V75" s="1153">
        <v>0.3</v>
      </c>
      <c r="W75" s="1154">
        <f>+U76/U75*V75</f>
        <v>0.3</v>
      </c>
      <c r="X75" s="216"/>
      <c r="Y75" s="1114"/>
      <c r="Z75" s="1114"/>
      <c r="AA75" s="1114"/>
      <c r="AB75" s="1114"/>
      <c r="AC75" s="1114"/>
      <c r="AD75" s="1114" t="s">
        <v>1214</v>
      </c>
      <c r="AE75" s="1114" t="s">
        <v>1214</v>
      </c>
      <c r="AF75" s="1114" t="s">
        <v>1215</v>
      </c>
      <c r="AG75" s="1114" t="s">
        <v>1216</v>
      </c>
      <c r="AH75" s="1114" t="s">
        <v>1217</v>
      </c>
      <c r="AI75" s="1114" t="s">
        <v>1218</v>
      </c>
      <c r="AJ75" s="1114" t="s">
        <v>1219</v>
      </c>
    </row>
    <row r="76" spans="1:36" ht="71.25" customHeight="1">
      <c r="A76" s="1079"/>
      <c r="B76" s="1008"/>
      <c r="C76" s="1008"/>
      <c r="D76" s="1015"/>
      <c r="E76" s="1016"/>
      <c r="F76" s="1016"/>
      <c r="G76" s="1017"/>
      <c r="H76" s="293" t="s">
        <v>69</v>
      </c>
      <c r="I76" s="294"/>
      <c r="J76" s="294"/>
      <c r="K76" s="294"/>
      <c r="L76" s="294"/>
      <c r="M76" s="294"/>
      <c r="N76" s="294"/>
      <c r="O76" s="294"/>
      <c r="P76" s="245">
        <v>0.1</v>
      </c>
      <c r="Q76" s="245">
        <v>0.3</v>
      </c>
      <c r="R76" s="245">
        <v>0.35</v>
      </c>
      <c r="S76" s="245">
        <v>0.2</v>
      </c>
      <c r="T76" s="245">
        <v>0.05</v>
      </c>
      <c r="U76" s="254">
        <f t="shared" si="11"/>
        <v>1</v>
      </c>
      <c r="V76" s="1008"/>
      <c r="W76" s="1008"/>
      <c r="X76" s="216"/>
      <c r="Y76" s="1008"/>
      <c r="Z76" s="1008"/>
      <c r="AA76" s="1008"/>
      <c r="AB76" s="1008"/>
      <c r="AC76" s="1008"/>
      <c r="AD76" s="1008"/>
      <c r="AE76" s="1008"/>
      <c r="AF76" s="1008"/>
      <c r="AG76" s="1008"/>
      <c r="AH76" s="1008"/>
      <c r="AI76" s="1008"/>
      <c r="AJ76" s="1008"/>
    </row>
    <row r="77" spans="1:36" ht="15.75" customHeight="1">
      <c r="A77" s="268" t="s">
        <v>2</v>
      </c>
      <c r="B77" s="230" t="s">
        <v>161</v>
      </c>
      <c r="C77" s="230" t="s">
        <v>7</v>
      </c>
      <c r="D77" s="269" t="s">
        <v>825</v>
      </c>
      <c r="E77" s="269" t="s">
        <v>4</v>
      </c>
      <c r="F77" s="269" t="s">
        <v>5</v>
      </c>
      <c r="G77" s="269" t="s">
        <v>6</v>
      </c>
      <c r="H77" s="269" t="s">
        <v>53</v>
      </c>
      <c r="I77" s="269" t="s">
        <v>54</v>
      </c>
      <c r="J77" s="269" t="s">
        <v>55</v>
      </c>
      <c r="K77" s="269" t="s">
        <v>56</v>
      </c>
      <c r="L77" s="269" t="s">
        <v>57</v>
      </c>
      <c r="M77" s="269" t="s">
        <v>58</v>
      </c>
      <c r="N77" s="269" t="s">
        <v>59</v>
      </c>
      <c r="O77" s="269" t="s">
        <v>60</v>
      </c>
      <c r="P77" s="269" t="s">
        <v>61</v>
      </c>
      <c r="Q77" s="269" t="s">
        <v>62</v>
      </c>
      <c r="R77" s="269" t="s">
        <v>63</v>
      </c>
      <c r="S77" s="269" t="s">
        <v>64</v>
      </c>
      <c r="T77" s="269" t="s">
        <v>65</v>
      </c>
      <c r="U77" s="269" t="s">
        <v>66</v>
      </c>
      <c r="V77" s="269" t="s">
        <v>52</v>
      </c>
      <c r="W77" s="270" t="s">
        <v>162</v>
      </c>
      <c r="X77" s="216"/>
      <c r="Y77" s="217" t="s">
        <v>826</v>
      </c>
      <c r="Z77" s="218" t="s">
        <v>827</v>
      </c>
      <c r="AA77" s="218" t="s">
        <v>828</v>
      </c>
      <c r="AB77" s="218" t="s">
        <v>829</v>
      </c>
      <c r="AC77" s="218" t="s">
        <v>830</v>
      </c>
      <c r="AD77" s="218" t="s">
        <v>831</v>
      </c>
      <c r="AE77" s="218" t="s">
        <v>832</v>
      </c>
      <c r="AF77" s="218" t="s">
        <v>833</v>
      </c>
      <c r="AG77" s="218" t="s">
        <v>834</v>
      </c>
      <c r="AH77" s="218" t="s">
        <v>835</v>
      </c>
      <c r="AI77" s="218" t="s">
        <v>836</v>
      </c>
      <c r="AJ77" s="218" t="s">
        <v>837</v>
      </c>
    </row>
    <row r="78" spans="1:36" ht="55.5" customHeight="1">
      <c r="A78" s="1150" t="s">
        <v>1220</v>
      </c>
      <c r="B78" s="1144" t="s">
        <v>839</v>
      </c>
      <c r="C78" s="1144" t="s">
        <v>886</v>
      </c>
      <c r="D78" s="1142" t="s">
        <v>887</v>
      </c>
      <c r="E78" s="1142">
        <v>100</v>
      </c>
      <c r="F78" s="1150" t="s">
        <v>1221</v>
      </c>
      <c r="G78" s="1142" t="s">
        <v>179</v>
      </c>
      <c r="H78" s="231" t="s">
        <v>68</v>
      </c>
      <c r="I78" s="286">
        <v>0</v>
      </c>
      <c r="J78" s="286">
        <v>5</v>
      </c>
      <c r="K78" s="286">
        <v>10</v>
      </c>
      <c r="L78" s="286">
        <v>10</v>
      </c>
      <c r="M78" s="286">
        <v>10</v>
      </c>
      <c r="N78" s="286">
        <v>0</v>
      </c>
      <c r="O78" s="286">
        <v>15</v>
      </c>
      <c r="P78" s="286">
        <v>10</v>
      </c>
      <c r="Q78" s="286">
        <v>10</v>
      </c>
      <c r="R78" s="286">
        <v>10</v>
      </c>
      <c r="S78" s="286">
        <v>10</v>
      </c>
      <c r="T78" s="286">
        <v>10</v>
      </c>
      <c r="U78" s="295">
        <f t="shared" ref="U78:U79" si="12">SUM(I78:T78)</f>
        <v>100</v>
      </c>
      <c r="V78" s="1153">
        <v>0.1</v>
      </c>
      <c r="W78" s="1155">
        <f>+U79/U78*V78</f>
        <v>0.1</v>
      </c>
      <c r="X78" s="216"/>
      <c r="Y78" s="1114"/>
      <c r="Z78" s="1114"/>
      <c r="AA78" s="1114"/>
      <c r="AB78" s="1114"/>
      <c r="AC78" s="1114"/>
      <c r="AD78" s="1114" t="s">
        <v>1222</v>
      </c>
      <c r="AE78" s="1114" t="s">
        <v>1223</v>
      </c>
      <c r="AF78" s="1114" t="s">
        <v>1224</v>
      </c>
      <c r="AG78" s="1114" t="s">
        <v>1225</v>
      </c>
      <c r="AH78" s="1114" t="s">
        <v>1226</v>
      </c>
      <c r="AI78" s="1114" t="s">
        <v>1227</v>
      </c>
      <c r="AJ78" s="1114" t="s">
        <v>1228</v>
      </c>
    </row>
    <row r="79" spans="1:36" ht="55.5" customHeight="1">
      <c r="A79" s="1018"/>
      <c r="B79" s="1008"/>
      <c r="C79" s="1008"/>
      <c r="D79" s="1008"/>
      <c r="E79" s="1008"/>
      <c r="F79" s="1008"/>
      <c r="G79" s="1008"/>
      <c r="H79" s="222" t="s">
        <v>69</v>
      </c>
      <c r="I79" s="227">
        <v>0</v>
      </c>
      <c r="J79" s="227">
        <v>0</v>
      </c>
      <c r="K79" s="227">
        <v>0</v>
      </c>
      <c r="L79" s="227">
        <v>8</v>
      </c>
      <c r="M79" s="227">
        <v>9</v>
      </c>
      <c r="N79" s="227">
        <v>0</v>
      </c>
      <c r="O79" s="227">
        <v>48</v>
      </c>
      <c r="P79" s="227">
        <v>10</v>
      </c>
      <c r="Q79" s="227">
        <v>0</v>
      </c>
      <c r="R79" s="227">
        <v>20</v>
      </c>
      <c r="S79" s="227">
        <v>5</v>
      </c>
      <c r="T79" s="227">
        <v>0</v>
      </c>
      <c r="U79" s="296">
        <f t="shared" si="12"/>
        <v>100</v>
      </c>
      <c r="V79" s="1008"/>
      <c r="W79" s="1008"/>
      <c r="X79" s="209"/>
      <c r="Y79" s="1008"/>
      <c r="Z79" s="1008"/>
      <c r="AA79" s="1008"/>
      <c r="AB79" s="1008"/>
      <c r="AC79" s="1008"/>
      <c r="AD79" s="1008"/>
      <c r="AE79" s="1008"/>
      <c r="AF79" s="1008"/>
      <c r="AG79" s="1008"/>
      <c r="AH79" s="1008"/>
      <c r="AI79" s="1008"/>
      <c r="AJ79" s="1008"/>
    </row>
    <row r="80" spans="1:36" ht="15.75" customHeight="1">
      <c r="A80" s="1018"/>
      <c r="B80" s="297"/>
      <c r="C80" s="297"/>
      <c r="D80" s="1157" t="s">
        <v>30</v>
      </c>
      <c r="E80" s="1010"/>
      <c r="F80" s="1010"/>
      <c r="G80" s="1010"/>
      <c r="H80" s="1010"/>
      <c r="I80" s="1010"/>
      <c r="J80" s="1010"/>
      <c r="K80" s="1010"/>
      <c r="L80" s="1010"/>
      <c r="M80" s="1010"/>
      <c r="N80" s="1010"/>
      <c r="O80" s="1010"/>
      <c r="P80" s="1010"/>
      <c r="Q80" s="1010"/>
      <c r="R80" s="1010"/>
      <c r="S80" s="1010"/>
      <c r="T80" s="1010"/>
      <c r="U80" s="1010"/>
      <c r="V80" s="1010"/>
      <c r="W80" s="1011"/>
      <c r="X80" s="216"/>
      <c r="Y80" s="216"/>
      <c r="Z80" s="216"/>
      <c r="AA80" s="216"/>
      <c r="AB80" s="216"/>
      <c r="AC80" s="216"/>
      <c r="AD80" s="216"/>
      <c r="AE80" s="216"/>
      <c r="AF80" s="216"/>
      <c r="AG80" s="216"/>
      <c r="AH80" s="216"/>
      <c r="AI80" s="216"/>
      <c r="AJ80" s="216"/>
    </row>
    <row r="81" spans="1:36" ht="108.75" customHeight="1">
      <c r="A81" s="1018"/>
      <c r="B81" s="1144" t="s">
        <v>839</v>
      </c>
      <c r="C81" s="1144" t="s">
        <v>886</v>
      </c>
      <c r="D81" s="1145" t="s">
        <v>1229</v>
      </c>
      <c r="E81" s="1013"/>
      <c r="F81" s="1013"/>
      <c r="G81" s="1014"/>
      <c r="H81" s="231" t="s">
        <v>68</v>
      </c>
      <c r="I81" s="247">
        <v>0</v>
      </c>
      <c r="J81" s="247">
        <v>0.05</v>
      </c>
      <c r="K81" s="247">
        <v>0.1</v>
      </c>
      <c r="L81" s="247">
        <v>0.1</v>
      </c>
      <c r="M81" s="247">
        <v>0.1</v>
      </c>
      <c r="N81" s="247">
        <v>0.05</v>
      </c>
      <c r="O81" s="247">
        <v>0.15</v>
      </c>
      <c r="P81" s="247">
        <v>0.1</v>
      </c>
      <c r="Q81" s="247">
        <v>0.1</v>
      </c>
      <c r="R81" s="247">
        <v>0.1</v>
      </c>
      <c r="S81" s="247">
        <v>0.1</v>
      </c>
      <c r="T81" s="247">
        <v>0.05</v>
      </c>
      <c r="U81" s="251">
        <f t="shared" ref="U81:U84" si="13">SUM(I81:T81)</f>
        <v>0.99999999999999989</v>
      </c>
      <c r="V81" s="1153">
        <v>0.5</v>
      </c>
      <c r="W81" s="1154">
        <f>+U82/U81*V81</f>
        <v>0.5</v>
      </c>
      <c r="X81" s="216"/>
      <c r="Y81" s="1114"/>
      <c r="Z81" s="1114"/>
      <c r="AA81" s="1114"/>
      <c r="AB81" s="1114"/>
      <c r="AC81" s="1114"/>
      <c r="AD81" s="1114" t="s">
        <v>1230</v>
      </c>
      <c r="AE81" s="1114" t="s">
        <v>1231</v>
      </c>
      <c r="AF81" s="1114" t="s">
        <v>1232</v>
      </c>
      <c r="AG81" s="1114" t="s">
        <v>1233</v>
      </c>
      <c r="AH81" s="1114" t="s">
        <v>1234</v>
      </c>
      <c r="AI81" s="1114" t="s">
        <v>1235</v>
      </c>
      <c r="AJ81" s="1114" t="s">
        <v>1236</v>
      </c>
    </row>
    <row r="82" spans="1:36" ht="108.75" customHeight="1">
      <c r="A82" s="1018"/>
      <c r="B82" s="1008"/>
      <c r="C82" s="1008"/>
      <c r="D82" s="1015"/>
      <c r="E82" s="1016"/>
      <c r="F82" s="1016"/>
      <c r="G82" s="1017"/>
      <c r="H82" s="231" t="s">
        <v>69</v>
      </c>
      <c r="I82" s="245">
        <v>0</v>
      </c>
      <c r="J82" s="245">
        <v>0</v>
      </c>
      <c r="K82" s="245">
        <v>0.05</v>
      </c>
      <c r="L82" s="245">
        <v>0.05</v>
      </c>
      <c r="M82" s="245">
        <v>0.05</v>
      </c>
      <c r="N82" s="245">
        <v>0.05</v>
      </c>
      <c r="O82" s="245">
        <v>0.35</v>
      </c>
      <c r="P82" s="245">
        <v>0.1</v>
      </c>
      <c r="Q82" s="245">
        <v>0.1</v>
      </c>
      <c r="R82" s="245">
        <v>0.1</v>
      </c>
      <c r="S82" s="245">
        <v>0.1</v>
      </c>
      <c r="T82" s="245">
        <v>0.05</v>
      </c>
      <c r="U82" s="254">
        <f t="shared" si="13"/>
        <v>1</v>
      </c>
      <c r="V82" s="1008"/>
      <c r="W82" s="1008"/>
      <c r="X82" s="216"/>
      <c r="Y82" s="1008"/>
      <c r="Z82" s="1008"/>
      <c r="AA82" s="1008"/>
      <c r="AB82" s="1008"/>
      <c r="AC82" s="1008"/>
      <c r="AD82" s="1008"/>
      <c r="AE82" s="1008"/>
      <c r="AF82" s="1008"/>
      <c r="AG82" s="1008"/>
      <c r="AH82" s="1008"/>
      <c r="AI82" s="1008"/>
      <c r="AJ82" s="1008"/>
    </row>
    <row r="83" spans="1:36" ht="160.5" customHeight="1">
      <c r="A83" s="1018"/>
      <c r="B83" s="1144" t="s">
        <v>839</v>
      </c>
      <c r="C83" s="1144" t="s">
        <v>886</v>
      </c>
      <c r="D83" s="1145" t="s">
        <v>1237</v>
      </c>
      <c r="E83" s="1013"/>
      <c r="F83" s="1013"/>
      <c r="G83" s="1014"/>
      <c r="H83" s="231" t="s">
        <v>68</v>
      </c>
      <c r="I83" s="247">
        <v>0</v>
      </c>
      <c r="J83" s="247">
        <v>0.05</v>
      </c>
      <c r="K83" s="247">
        <v>0.1</v>
      </c>
      <c r="L83" s="247">
        <v>0.1</v>
      </c>
      <c r="M83" s="247">
        <v>0.1</v>
      </c>
      <c r="N83" s="247">
        <v>0.1</v>
      </c>
      <c r="O83" s="247">
        <v>0.1</v>
      </c>
      <c r="P83" s="247">
        <v>0.1</v>
      </c>
      <c r="Q83" s="247">
        <v>0.1</v>
      </c>
      <c r="R83" s="247">
        <v>0.1</v>
      </c>
      <c r="S83" s="247">
        <v>0.1</v>
      </c>
      <c r="T83" s="247">
        <v>0.05</v>
      </c>
      <c r="U83" s="251">
        <f t="shared" si="13"/>
        <v>0.99999999999999989</v>
      </c>
      <c r="V83" s="1153">
        <v>0.5</v>
      </c>
      <c r="W83" s="1154">
        <f>+U84/U83*V83</f>
        <v>0.5</v>
      </c>
      <c r="X83" s="216"/>
      <c r="Y83" s="1114"/>
      <c r="Z83" s="1114"/>
      <c r="AA83" s="1114"/>
      <c r="AB83" s="1114"/>
      <c r="AC83" s="1114"/>
      <c r="AD83" s="1114" t="s">
        <v>1238</v>
      </c>
      <c r="AE83" s="1114" t="s">
        <v>1239</v>
      </c>
      <c r="AF83" s="1114" t="s">
        <v>1240</v>
      </c>
      <c r="AG83" s="1114" t="s">
        <v>1241</v>
      </c>
      <c r="AH83" s="1114" t="s">
        <v>1242</v>
      </c>
      <c r="AI83" s="1114" t="s">
        <v>1243</v>
      </c>
      <c r="AJ83" s="1114" t="s">
        <v>1244</v>
      </c>
    </row>
    <row r="84" spans="1:36" ht="160.5" customHeight="1">
      <c r="A84" s="1079"/>
      <c r="B84" s="1008"/>
      <c r="C84" s="1008"/>
      <c r="D84" s="1103"/>
      <c r="E84" s="1104"/>
      <c r="F84" s="1104"/>
      <c r="G84" s="1105"/>
      <c r="H84" s="293" t="s">
        <v>69</v>
      </c>
      <c r="I84" s="267">
        <v>0</v>
      </c>
      <c r="J84" s="267">
        <v>0</v>
      </c>
      <c r="K84" s="267">
        <v>0</v>
      </c>
      <c r="L84" s="267">
        <v>0.05</v>
      </c>
      <c r="M84" s="267">
        <v>0.05</v>
      </c>
      <c r="N84" s="245">
        <v>0.1</v>
      </c>
      <c r="O84" s="245">
        <v>0.35</v>
      </c>
      <c r="P84" s="245">
        <v>0.1</v>
      </c>
      <c r="Q84" s="245">
        <v>0.1</v>
      </c>
      <c r="R84" s="245">
        <v>0.1</v>
      </c>
      <c r="S84" s="245">
        <v>0.1</v>
      </c>
      <c r="T84" s="245">
        <v>0.05</v>
      </c>
      <c r="U84" s="254">
        <f t="shared" si="13"/>
        <v>1</v>
      </c>
      <c r="V84" s="1079"/>
      <c r="W84" s="1079"/>
      <c r="X84" s="216"/>
      <c r="Y84" s="1008"/>
      <c r="Z84" s="1008"/>
      <c r="AA84" s="1008"/>
      <c r="AB84" s="1008"/>
      <c r="AC84" s="1008"/>
      <c r="AD84" s="1008"/>
      <c r="AE84" s="1008"/>
      <c r="AF84" s="1008"/>
      <c r="AG84" s="1008"/>
      <c r="AH84" s="1008"/>
      <c r="AI84" s="1008"/>
      <c r="AJ84" s="1008"/>
    </row>
    <row r="85" spans="1:36" ht="15.75" customHeight="1">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row>
    <row r="86" spans="1:36" ht="15.75" customHeight="1"/>
    <row r="87" spans="1:36" ht="15.75" customHeight="1"/>
    <row r="88" spans="1:36" ht="15.75" customHeight="1"/>
    <row r="89" spans="1:36" ht="15.75" customHeight="1"/>
    <row r="90" spans="1:36" ht="15.75" customHeight="1"/>
    <row r="91" spans="1:36" ht="15.75" customHeight="1"/>
    <row r="92" spans="1:36" ht="15.75" customHeight="1"/>
    <row r="93" spans="1:36" ht="15.75" customHeight="1"/>
    <row r="94" spans="1:36" ht="15.75" customHeight="1"/>
    <row r="95" spans="1:36" ht="15.75" customHeight="1"/>
    <row r="96" spans="1:3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70">
    <mergeCell ref="AD39:AD40"/>
    <mergeCell ref="AE39:AE40"/>
    <mergeCell ref="AF39:AF40"/>
    <mergeCell ref="AG39:AG40"/>
    <mergeCell ref="AH39:AH40"/>
    <mergeCell ref="AI39:AI40"/>
    <mergeCell ref="AJ39:AJ40"/>
    <mergeCell ref="V39:V40"/>
    <mergeCell ref="W39:W40"/>
    <mergeCell ref="Y39:Y40"/>
    <mergeCell ref="Z39:Z40"/>
    <mergeCell ref="AA39:AA40"/>
    <mergeCell ref="AB39:AB40"/>
    <mergeCell ref="AC39:AC40"/>
    <mergeCell ref="AD33:AD34"/>
    <mergeCell ref="AE33:AE34"/>
    <mergeCell ref="AF33:AF34"/>
    <mergeCell ref="AG33:AG34"/>
    <mergeCell ref="AH33:AH34"/>
    <mergeCell ref="AI33:AI34"/>
    <mergeCell ref="AJ33:AJ34"/>
    <mergeCell ref="V33:V34"/>
    <mergeCell ref="W33:W34"/>
    <mergeCell ref="Y33:Y34"/>
    <mergeCell ref="Z33:Z34"/>
    <mergeCell ref="AA33:AA34"/>
    <mergeCell ref="AB33:AB34"/>
    <mergeCell ref="AC33:AC34"/>
    <mergeCell ref="AD21:AD22"/>
    <mergeCell ref="AE21:AE22"/>
    <mergeCell ref="AF21:AF22"/>
    <mergeCell ref="AG21:AG22"/>
    <mergeCell ref="AH21:AH22"/>
    <mergeCell ref="AI21:AI22"/>
    <mergeCell ref="AJ21:AJ22"/>
    <mergeCell ref="V21:V22"/>
    <mergeCell ref="W21:W22"/>
    <mergeCell ref="Y21:Y22"/>
    <mergeCell ref="Z21:Z22"/>
    <mergeCell ref="AA21:AA22"/>
    <mergeCell ref="AB21:AB22"/>
    <mergeCell ref="AC21:AC22"/>
    <mergeCell ref="Y12:Y13"/>
    <mergeCell ref="Z12:Z13"/>
    <mergeCell ref="D14:W14"/>
    <mergeCell ref="AH17:AH18"/>
    <mergeCell ref="AI17:AI18"/>
    <mergeCell ref="Y7:AJ7"/>
    <mergeCell ref="Y8:AJ10"/>
    <mergeCell ref="AC17:AC18"/>
    <mergeCell ref="AD17:AD18"/>
    <mergeCell ref="AE17:AE18"/>
    <mergeCell ref="AF17:AF18"/>
    <mergeCell ref="AG17:AG18"/>
    <mergeCell ref="AJ17:AJ18"/>
    <mergeCell ref="Y1:AH6"/>
    <mergeCell ref="AI1:AJ1"/>
    <mergeCell ref="U2:W2"/>
    <mergeCell ref="AI2:AJ2"/>
    <mergeCell ref="AI3:AJ6"/>
    <mergeCell ref="A8:M8"/>
    <mergeCell ref="A9:M9"/>
    <mergeCell ref="N9:W9"/>
    <mergeCell ref="A10:M10"/>
    <mergeCell ref="N10:W10"/>
    <mergeCell ref="D4:T6"/>
    <mergeCell ref="U4:V4"/>
    <mergeCell ref="U5:V5"/>
    <mergeCell ref="U6:V6"/>
    <mergeCell ref="A7:M7"/>
    <mergeCell ref="N7:W7"/>
    <mergeCell ref="N8:W8"/>
    <mergeCell ref="AI15:AI16"/>
    <mergeCell ref="AJ15:AJ16"/>
    <mergeCell ref="AA12:AA13"/>
    <mergeCell ref="AC15:AC16"/>
    <mergeCell ref="AD15:AD16"/>
    <mergeCell ref="AE15:AE16"/>
    <mergeCell ref="AF15:AF16"/>
    <mergeCell ref="AG15:AG16"/>
    <mergeCell ref="AH15:AH16"/>
    <mergeCell ref="AA15:AA16"/>
    <mergeCell ref="AB15:AB16"/>
    <mergeCell ref="B15:B16"/>
    <mergeCell ref="C15:C16"/>
    <mergeCell ref="D15:G16"/>
    <mergeCell ref="V15:V16"/>
    <mergeCell ref="W15:W16"/>
    <mergeCell ref="Y15:Y16"/>
    <mergeCell ref="Z15:Z16"/>
    <mergeCell ref="AI12:AI13"/>
    <mergeCell ref="AJ12:AJ13"/>
    <mergeCell ref="AB12:AB13"/>
    <mergeCell ref="AC12:AC13"/>
    <mergeCell ref="AD12:AD13"/>
    <mergeCell ref="AE12:AE13"/>
    <mergeCell ref="AF12:AF13"/>
    <mergeCell ref="AG12:AG13"/>
    <mergeCell ref="AH12:AH13"/>
    <mergeCell ref="AD83:AD84"/>
    <mergeCell ref="AE83:AE84"/>
    <mergeCell ref="AF83:AF84"/>
    <mergeCell ref="AG83:AG84"/>
    <mergeCell ref="AH83:AH84"/>
    <mergeCell ref="AI83:AI84"/>
    <mergeCell ref="AJ83:AJ84"/>
    <mergeCell ref="V83:V84"/>
    <mergeCell ref="W83:W84"/>
    <mergeCell ref="Y83:Y84"/>
    <mergeCell ref="Z83:Z84"/>
    <mergeCell ref="AA83:AA84"/>
    <mergeCell ref="AB83:AB84"/>
    <mergeCell ref="AC83:AC84"/>
    <mergeCell ref="V78:V79"/>
    <mergeCell ref="W78:W79"/>
    <mergeCell ref="Y78:Y79"/>
    <mergeCell ref="Z78:Z79"/>
    <mergeCell ref="AA78:AA79"/>
    <mergeCell ref="AB78:AB79"/>
    <mergeCell ref="AC78:AC79"/>
    <mergeCell ref="D80:W80"/>
    <mergeCell ref="V75:V76"/>
    <mergeCell ref="W75:W76"/>
    <mergeCell ref="Y75:Y76"/>
    <mergeCell ref="Z75:Z76"/>
    <mergeCell ref="AA75:AA76"/>
    <mergeCell ref="AB75:AB76"/>
    <mergeCell ref="AC75:AC76"/>
    <mergeCell ref="AD75:AD76"/>
    <mergeCell ref="AE75:AE76"/>
    <mergeCell ref="AF75:AF76"/>
    <mergeCell ref="AG75:AG76"/>
    <mergeCell ref="AH75:AH76"/>
    <mergeCell ref="AI75:AI76"/>
    <mergeCell ref="AJ75:AJ76"/>
    <mergeCell ref="AD78:AD79"/>
    <mergeCell ref="AE78:AE79"/>
    <mergeCell ref="AF78:AF79"/>
    <mergeCell ref="AG78:AG79"/>
    <mergeCell ref="AH78:AH79"/>
    <mergeCell ref="AI78:AI79"/>
    <mergeCell ref="AJ78:AJ79"/>
    <mergeCell ref="AD71:AD72"/>
    <mergeCell ref="AE71:AE72"/>
    <mergeCell ref="AF71:AF72"/>
    <mergeCell ref="AG71:AG72"/>
    <mergeCell ref="AH71:AH72"/>
    <mergeCell ref="AI71:AI72"/>
    <mergeCell ref="AJ71:AJ72"/>
    <mergeCell ref="V71:V72"/>
    <mergeCell ref="W71:W72"/>
    <mergeCell ref="Y71:Y72"/>
    <mergeCell ref="Z71:Z72"/>
    <mergeCell ref="AA71:AA72"/>
    <mergeCell ref="AB71:AB72"/>
    <mergeCell ref="AC71:AC72"/>
    <mergeCell ref="AD81:AD82"/>
    <mergeCell ref="AE81:AE82"/>
    <mergeCell ref="AF81:AF82"/>
    <mergeCell ref="AG81:AG82"/>
    <mergeCell ref="AH81:AH82"/>
    <mergeCell ref="AI81:AI82"/>
    <mergeCell ref="AJ81:AJ82"/>
    <mergeCell ref="V81:V82"/>
    <mergeCell ref="W81:W82"/>
    <mergeCell ref="Y81:Y82"/>
    <mergeCell ref="Z81:Z82"/>
    <mergeCell ref="AA81:AA82"/>
    <mergeCell ref="AB81:AB82"/>
    <mergeCell ref="AC81:AC82"/>
    <mergeCell ref="AD73:AD74"/>
    <mergeCell ref="AE73:AE74"/>
    <mergeCell ref="AF73:AF74"/>
    <mergeCell ref="AG73:AG74"/>
    <mergeCell ref="AH73:AH74"/>
    <mergeCell ref="AI73:AI74"/>
    <mergeCell ref="AJ73:AJ74"/>
    <mergeCell ref="V73:V74"/>
    <mergeCell ref="W73:W74"/>
    <mergeCell ref="Y73:Y74"/>
    <mergeCell ref="Z73:Z74"/>
    <mergeCell ref="AA73:AA74"/>
    <mergeCell ref="AB73:AB74"/>
    <mergeCell ref="AC73:AC74"/>
    <mergeCell ref="V68:V69"/>
    <mergeCell ref="W68:W69"/>
    <mergeCell ref="Y68:Y69"/>
    <mergeCell ref="Z68:Z69"/>
    <mergeCell ref="AA68:AA69"/>
    <mergeCell ref="AB68:AB69"/>
    <mergeCell ref="AC68:AC69"/>
    <mergeCell ref="D70:W70"/>
    <mergeCell ref="V65:V66"/>
    <mergeCell ref="W65:W66"/>
    <mergeCell ref="Y65:Y66"/>
    <mergeCell ref="Z65:Z66"/>
    <mergeCell ref="AA65:AA66"/>
    <mergeCell ref="AB65:AB66"/>
    <mergeCell ref="AC65:AC66"/>
    <mergeCell ref="AD65:AD66"/>
    <mergeCell ref="AE65:AE66"/>
    <mergeCell ref="AF65:AF66"/>
    <mergeCell ref="AG65:AG66"/>
    <mergeCell ref="AH65:AH66"/>
    <mergeCell ref="AI65:AI66"/>
    <mergeCell ref="AJ65:AJ66"/>
    <mergeCell ref="AD68:AD69"/>
    <mergeCell ref="AE68:AE69"/>
    <mergeCell ref="AF68:AF69"/>
    <mergeCell ref="AG68:AG69"/>
    <mergeCell ref="AH68:AH69"/>
    <mergeCell ref="AI68:AI69"/>
    <mergeCell ref="AJ68:AJ69"/>
    <mergeCell ref="AD61:AD62"/>
    <mergeCell ref="AE61:AE62"/>
    <mergeCell ref="AF61:AF62"/>
    <mergeCell ref="AG61:AG62"/>
    <mergeCell ref="AH61:AH62"/>
    <mergeCell ref="AI61:AI62"/>
    <mergeCell ref="AJ61:AJ62"/>
    <mergeCell ref="V61:V62"/>
    <mergeCell ref="W61:W62"/>
    <mergeCell ref="Y61:Y62"/>
    <mergeCell ref="Z61:Z62"/>
    <mergeCell ref="AA61:AA62"/>
    <mergeCell ref="AB61:AB62"/>
    <mergeCell ref="AC61:AC62"/>
    <mergeCell ref="AD63:AD64"/>
    <mergeCell ref="AE63:AE64"/>
    <mergeCell ref="AF63:AF64"/>
    <mergeCell ref="AG63:AG64"/>
    <mergeCell ref="AH63:AH64"/>
    <mergeCell ref="AI63:AI64"/>
    <mergeCell ref="AJ63:AJ64"/>
    <mergeCell ref="V63:V64"/>
    <mergeCell ref="W63:W64"/>
    <mergeCell ref="Y63:Y64"/>
    <mergeCell ref="Z63:Z64"/>
    <mergeCell ref="AA63:AA64"/>
    <mergeCell ref="AB63:AB64"/>
    <mergeCell ref="AC63:AC64"/>
    <mergeCell ref="V58:V59"/>
    <mergeCell ref="W58:W59"/>
    <mergeCell ref="Y58:Y59"/>
    <mergeCell ref="Z58:Z59"/>
    <mergeCell ref="AA58:AA59"/>
    <mergeCell ref="AB58:AB59"/>
    <mergeCell ref="AC58:AC59"/>
    <mergeCell ref="D60:W60"/>
    <mergeCell ref="V55:V56"/>
    <mergeCell ref="W55:W56"/>
    <mergeCell ref="Y55:Y56"/>
    <mergeCell ref="Z55:Z56"/>
    <mergeCell ref="AA55:AA56"/>
    <mergeCell ref="AB55:AB56"/>
    <mergeCell ref="AC55:AC56"/>
    <mergeCell ref="AD55:AD56"/>
    <mergeCell ref="AE55:AE56"/>
    <mergeCell ref="AF55:AF56"/>
    <mergeCell ref="AG55:AG56"/>
    <mergeCell ref="AH55:AH56"/>
    <mergeCell ref="AI55:AI56"/>
    <mergeCell ref="AJ55:AJ56"/>
    <mergeCell ref="AD58:AD59"/>
    <mergeCell ref="AE58:AE59"/>
    <mergeCell ref="AF58:AF59"/>
    <mergeCell ref="AG58:AG59"/>
    <mergeCell ref="AH58:AH59"/>
    <mergeCell ref="AI58:AI59"/>
    <mergeCell ref="AJ58:AJ59"/>
    <mergeCell ref="AD51:AD52"/>
    <mergeCell ref="AE51:AE52"/>
    <mergeCell ref="AF51:AF52"/>
    <mergeCell ref="AG51:AG52"/>
    <mergeCell ref="AH51:AH52"/>
    <mergeCell ref="AI51:AI52"/>
    <mergeCell ref="AJ51:AJ52"/>
    <mergeCell ref="V51:V52"/>
    <mergeCell ref="W51:W52"/>
    <mergeCell ref="Y51:Y52"/>
    <mergeCell ref="Z51:Z52"/>
    <mergeCell ref="AA51:AA52"/>
    <mergeCell ref="AB51:AB52"/>
    <mergeCell ref="AC51:AC52"/>
    <mergeCell ref="AD53:AD54"/>
    <mergeCell ref="AE53:AE54"/>
    <mergeCell ref="AF53:AF54"/>
    <mergeCell ref="AG53:AG54"/>
    <mergeCell ref="AH53:AH54"/>
    <mergeCell ref="AI53:AI54"/>
    <mergeCell ref="AJ53:AJ54"/>
    <mergeCell ref="V53:V54"/>
    <mergeCell ref="W53:W54"/>
    <mergeCell ref="Y53:Y54"/>
    <mergeCell ref="Z53:Z54"/>
    <mergeCell ref="AA53:AA54"/>
    <mergeCell ref="AB53:AB54"/>
    <mergeCell ref="AC53:AC54"/>
    <mergeCell ref="W48:W49"/>
    <mergeCell ref="Y48:Y49"/>
    <mergeCell ref="Z48:Z49"/>
    <mergeCell ref="AA48:AA49"/>
    <mergeCell ref="AB48:AB49"/>
    <mergeCell ref="AC48:AC49"/>
    <mergeCell ref="D50:W50"/>
    <mergeCell ref="V45:V46"/>
    <mergeCell ref="W45:W46"/>
    <mergeCell ref="Y45:Y46"/>
    <mergeCell ref="Z45:Z46"/>
    <mergeCell ref="AA45:AA46"/>
    <mergeCell ref="AB45:AB46"/>
    <mergeCell ref="AC45:AC46"/>
    <mergeCell ref="AD45:AD46"/>
    <mergeCell ref="AE45:AE46"/>
    <mergeCell ref="AF45:AF46"/>
    <mergeCell ref="AG45:AG46"/>
    <mergeCell ref="AH45:AH46"/>
    <mergeCell ref="AI45:AI46"/>
    <mergeCell ref="AJ45:AJ46"/>
    <mergeCell ref="AD48:AD49"/>
    <mergeCell ref="AE48:AE49"/>
    <mergeCell ref="AF48:AF49"/>
    <mergeCell ref="AG48:AG49"/>
    <mergeCell ref="AH48:AH49"/>
    <mergeCell ref="AI48:AI49"/>
    <mergeCell ref="AJ48:AJ49"/>
    <mergeCell ref="AD41:AD42"/>
    <mergeCell ref="AE41:AE42"/>
    <mergeCell ref="AF41:AF42"/>
    <mergeCell ref="AG41:AG42"/>
    <mergeCell ref="AH41:AH42"/>
    <mergeCell ref="AI41:AI42"/>
    <mergeCell ref="AJ41:AJ42"/>
    <mergeCell ref="V41:V42"/>
    <mergeCell ref="W41:W42"/>
    <mergeCell ref="Y41:Y42"/>
    <mergeCell ref="Z41:Z42"/>
    <mergeCell ref="AA41:AA42"/>
    <mergeCell ref="AB41:AB42"/>
    <mergeCell ref="AC41:AC42"/>
    <mergeCell ref="AD43:AD44"/>
    <mergeCell ref="AE43:AE44"/>
    <mergeCell ref="AF43:AF44"/>
    <mergeCell ref="AG43:AG44"/>
    <mergeCell ref="AH43:AH44"/>
    <mergeCell ref="AI43:AI44"/>
    <mergeCell ref="AJ43:AJ44"/>
    <mergeCell ref="V43:V44"/>
    <mergeCell ref="W43:W44"/>
    <mergeCell ref="Y43:Y44"/>
    <mergeCell ref="Z43:Z44"/>
    <mergeCell ref="AA43:AA44"/>
    <mergeCell ref="AB43:AB44"/>
    <mergeCell ref="AC43:AC44"/>
    <mergeCell ref="AD36:AD37"/>
    <mergeCell ref="AE36:AE37"/>
    <mergeCell ref="AF36:AF37"/>
    <mergeCell ref="AG36:AG37"/>
    <mergeCell ref="AH36:AH37"/>
    <mergeCell ref="AI36:AI37"/>
    <mergeCell ref="AJ36:AJ37"/>
    <mergeCell ref="V36:V37"/>
    <mergeCell ref="W36:W37"/>
    <mergeCell ref="Y36:Y37"/>
    <mergeCell ref="Z36:Z37"/>
    <mergeCell ref="AA36:AA37"/>
    <mergeCell ref="AB36:AB37"/>
    <mergeCell ref="AC36:AC37"/>
    <mergeCell ref="AD31:AD32"/>
    <mergeCell ref="AE31:AE32"/>
    <mergeCell ref="AF31:AF32"/>
    <mergeCell ref="AG31:AG32"/>
    <mergeCell ref="AH31:AH32"/>
    <mergeCell ref="AI31:AI32"/>
    <mergeCell ref="AJ31:AJ32"/>
    <mergeCell ref="V31:V32"/>
    <mergeCell ref="W31:W32"/>
    <mergeCell ref="Y31:Y32"/>
    <mergeCell ref="Z31:Z32"/>
    <mergeCell ref="AA31:AA32"/>
    <mergeCell ref="AB31:AB32"/>
    <mergeCell ref="AC31:AC32"/>
    <mergeCell ref="AD27:AD28"/>
    <mergeCell ref="AE27:AE28"/>
    <mergeCell ref="AF27:AF28"/>
    <mergeCell ref="AG27:AG28"/>
    <mergeCell ref="AH27:AH28"/>
    <mergeCell ref="AI27:AI28"/>
    <mergeCell ref="AJ27:AJ28"/>
    <mergeCell ref="V27:V28"/>
    <mergeCell ref="W27:W28"/>
    <mergeCell ref="Y27:Y28"/>
    <mergeCell ref="Z27:Z28"/>
    <mergeCell ref="AA27:AA28"/>
    <mergeCell ref="AB27:AB28"/>
    <mergeCell ref="AC27:AC28"/>
    <mergeCell ref="AD29:AD30"/>
    <mergeCell ref="AE29:AE30"/>
    <mergeCell ref="AF29:AF30"/>
    <mergeCell ref="AG29:AG30"/>
    <mergeCell ref="AH29:AH30"/>
    <mergeCell ref="AI29:AI30"/>
    <mergeCell ref="AJ29:AJ30"/>
    <mergeCell ref="V29:V30"/>
    <mergeCell ref="W29:W30"/>
    <mergeCell ref="Y29:Y30"/>
    <mergeCell ref="Z29:Z30"/>
    <mergeCell ref="AA29:AA30"/>
    <mergeCell ref="AB29:AB30"/>
    <mergeCell ref="AC29:AC30"/>
    <mergeCell ref="AD24:AD25"/>
    <mergeCell ref="AE24:AE25"/>
    <mergeCell ref="AF24:AF25"/>
    <mergeCell ref="AG24:AG25"/>
    <mergeCell ref="AH24:AH25"/>
    <mergeCell ref="AI24:AI25"/>
    <mergeCell ref="AJ24:AJ25"/>
    <mergeCell ref="V24:V25"/>
    <mergeCell ref="W24:W25"/>
    <mergeCell ref="Y24:Y25"/>
    <mergeCell ref="Z24:Z25"/>
    <mergeCell ref="AA24:AA25"/>
    <mergeCell ref="AB24:AB25"/>
    <mergeCell ref="AC24:AC25"/>
    <mergeCell ref="V17:V18"/>
    <mergeCell ref="W17:W18"/>
    <mergeCell ref="Y17:Y18"/>
    <mergeCell ref="Z17:Z18"/>
    <mergeCell ref="AI19:AI20"/>
    <mergeCell ref="AJ19:AJ20"/>
    <mergeCell ref="AB19:AB20"/>
    <mergeCell ref="AC19:AC20"/>
    <mergeCell ref="AD19:AD20"/>
    <mergeCell ref="AE19:AE20"/>
    <mergeCell ref="AF19:AF20"/>
    <mergeCell ref="AG19:AG20"/>
    <mergeCell ref="AH19:AH20"/>
    <mergeCell ref="AA17:AA18"/>
    <mergeCell ref="AB17:AB18"/>
    <mergeCell ref="V19:V20"/>
    <mergeCell ref="W19:W20"/>
    <mergeCell ref="Y19:Y20"/>
    <mergeCell ref="Z19:Z20"/>
    <mergeCell ref="AA19:AA20"/>
    <mergeCell ref="A1:B6"/>
    <mergeCell ref="C4:C6"/>
    <mergeCell ref="A12:A22"/>
    <mergeCell ref="B12:B13"/>
    <mergeCell ref="C12:C13"/>
    <mergeCell ref="D12:D13"/>
    <mergeCell ref="E12:E13"/>
    <mergeCell ref="B27:B28"/>
    <mergeCell ref="C27:C28"/>
    <mergeCell ref="B17:B18"/>
    <mergeCell ref="C17:C18"/>
    <mergeCell ref="D17:G18"/>
    <mergeCell ref="D26:W26"/>
    <mergeCell ref="C3:T3"/>
    <mergeCell ref="U3:W3"/>
    <mergeCell ref="C1:T2"/>
    <mergeCell ref="U1:W1"/>
    <mergeCell ref="F12:F13"/>
    <mergeCell ref="G12:G13"/>
    <mergeCell ref="V12:V13"/>
    <mergeCell ref="W12:W13"/>
    <mergeCell ref="A78:A84"/>
    <mergeCell ref="B78:B79"/>
    <mergeCell ref="C78:C79"/>
    <mergeCell ref="D78:D79"/>
    <mergeCell ref="E78:E79"/>
    <mergeCell ref="B19:B20"/>
    <mergeCell ref="C19:C20"/>
    <mergeCell ref="D19:G20"/>
    <mergeCell ref="B21:B22"/>
    <mergeCell ref="C21:C22"/>
    <mergeCell ref="D21:G22"/>
    <mergeCell ref="C65:C66"/>
    <mergeCell ref="D65:G66"/>
    <mergeCell ref="A36:A46"/>
    <mergeCell ref="A48:A56"/>
    <mergeCell ref="A58:A66"/>
    <mergeCell ref="B63:B64"/>
    <mergeCell ref="C63:C64"/>
    <mergeCell ref="D63:G64"/>
    <mergeCell ref="B65:B66"/>
    <mergeCell ref="B71:B72"/>
    <mergeCell ref="C71:C72"/>
    <mergeCell ref="D38:W38"/>
    <mergeCell ref="V48:V49"/>
    <mergeCell ref="F78:F79"/>
    <mergeCell ref="G78:G79"/>
    <mergeCell ref="B81:B82"/>
    <mergeCell ref="C81:C82"/>
    <mergeCell ref="D81:G82"/>
    <mergeCell ref="B83:B84"/>
    <mergeCell ref="C83:C84"/>
    <mergeCell ref="D83:G84"/>
    <mergeCell ref="B75:B76"/>
    <mergeCell ref="C75:C76"/>
    <mergeCell ref="B68:B69"/>
    <mergeCell ref="B73:B74"/>
    <mergeCell ref="C73:C74"/>
    <mergeCell ref="D73:G74"/>
    <mergeCell ref="A68:A76"/>
    <mergeCell ref="C68:C69"/>
    <mergeCell ref="D68:D69"/>
    <mergeCell ref="E68:E69"/>
    <mergeCell ref="F68:F69"/>
    <mergeCell ref="G68:G69"/>
    <mergeCell ref="D71:G72"/>
    <mergeCell ref="D75:G76"/>
    <mergeCell ref="B24:B25"/>
    <mergeCell ref="B29:B30"/>
    <mergeCell ref="A24:A34"/>
    <mergeCell ref="B33:B34"/>
    <mergeCell ref="B36:B37"/>
    <mergeCell ref="B39:B40"/>
    <mergeCell ref="B41:B42"/>
    <mergeCell ref="B43:B44"/>
    <mergeCell ref="B45:B46"/>
    <mergeCell ref="C61:C62"/>
    <mergeCell ref="D61:G62"/>
    <mergeCell ref="B58:B59"/>
    <mergeCell ref="C58:C59"/>
    <mergeCell ref="D58:D59"/>
    <mergeCell ref="E58:E59"/>
    <mergeCell ref="F58:F59"/>
    <mergeCell ref="G58:G59"/>
    <mergeCell ref="B61:B62"/>
    <mergeCell ref="B55:B56"/>
    <mergeCell ref="C55:C56"/>
    <mergeCell ref="D55:G56"/>
    <mergeCell ref="B48:B49"/>
    <mergeCell ref="B51:B52"/>
    <mergeCell ref="C51:C52"/>
    <mergeCell ref="D51:G52"/>
    <mergeCell ref="B53:B54"/>
    <mergeCell ref="C53:C54"/>
    <mergeCell ref="D53:G54"/>
    <mergeCell ref="C45:C46"/>
    <mergeCell ref="C48:C49"/>
    <mergeCell ref="D48:D49"/>
    <mergeCell ref="E48:E49"/>
    <mergeCell ref="F48:F49"/>
    <mergeCell ref="G48:G49"/>
    <mergeCell ref="C39:C40"/>
    <mergeCell ref="D39:G40"/>
    <mergeCell ref="C41:C42"/>
    <mergeCell ref="D41:G42"/>
    <mergeCell ref="C43:C44"/>
    <mergeCell ref="D43:G44"/>
    <mergeCell ref="D45:G46"/>
    <mergeCell ref="F36:F37"/>
    <mergeCell ref="G36:G37"/>
    <mergeCell ref="B31:B32"/>
    <mergeCell ref="C31:C32"/>
    <mergeCell ref="C33:C34"/>
    <mergeCell ref="D33:G34"/>
    <mergeCell ref="C36:C37"/>
    <mergeCell ref="D36:D37"/>
    <mergeCell ref="E36:E37"/>
    <mergeCell ref="C29:C30"/>
    <mergeCell ref="D29:G30"/>
    <mergeCell ref="C24:C25"/>
    <mergeCell ref="D24:D25"/>
    <mergeCell ref="E24:E25"/>
    <mergeCell ref="F24:F25"/>
    <mergeCell ref="G24:G25"/>
    <mergeCell ref="D27:G28"/>
    <mergeCell ref="D31:G32"/>
  </mergeCells>
  <printOptions horizontalCentered="1" verticalCentered="1"/>
  <pageMargins left="0" right="0" top="0" bottom="0" header="0" footer="0"/>
  <pageSetup scale="5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BQ1000"/>
  <sheetViews>
    <sheetView workbookViewId="0">
      <selection sqref="A1:S1"/>
    </sheetView>
  </sheetViews>
  <sheetFormatPr baseColWidth="10" defaultColWidth="14.42578125" defaultRowHeight="15" customHeight="1"/>
  <cols>
    <col min="1" max="1" width="25.85546875" customWidth="1"/>
    <col min="2" max="2" width="10.7109375" customWidth="1"/>
    <col min="3" max="3" width="16.28515625" customWidth="1"/>
    <col min="4" max="4" width="18" customWidth="1"/>
    <col min="5" max="5" width="10.7109375" customWidth="1"/>
    <col min="6" max="6" width="20.7109375" customWidth="1"/>
    <col min="7" max="7" width="11.28515625" customWidth="1"/>
    <col min="8" max="8" width="8.28515625" customWidth="1"/>
    <col min="9" max="9" width="10.42578125" customWidth="1"/>
    <col min="10" max="10" width="11.5703125" customWidth="1"/>
    <col min="11" max="11" width="12.85546875" customWidth="1"/>
    <col min="12" max="12" width="11" customWidth="1"/>
    <col min="13" max="13" width="11.28515625" customWidth="1"/>
    <col min="14" max="15" width="12.85546875" customWidth="1"/>
    <col min="16" max="16" width="11.140625" customWidth="1"/>
    <col min="17" max="17" width="12.85546875" customWidth="1"/>
    <col min="18" max="18" width="13.28515625" customWidth="1"/>
    <col min="19" max="19" width="12.42578125" customWidth="1"/>
    <col min="20" max="20" width="13.5703125" customWidth="1"/>
    <col min="21" max="21" width="14.28515625" customWidth="1"/>
    <col min="22" max="22" width="9.5703125" customWidth="1"/>
    <col min="23" max="23" width="12.7109375" customWidth="1"/>
    <col min="24" max="28" width="14.42578125" hidden="1"/>
    <col min="29" max="29" width="9.28515625" hidden="1" customWidth="1"/>
    <col min="30" max="30" width="100.140625" hidden="1" customWidth="1"/>
    <col min="31" max="31" width="74" hidden="1" customWidth="1"/>
    <col min="32" max="32" width="76.140625" hidden="1" customWidth="1"/>
    <col min="33" max="33" width="56" hidden="1" customWidth="1"/>
    <col min="34" max="34" width="51.85546875" hidden="1" customWidth="1"/>
    <col min="35" max="35" width="82" hidden="1" customWidth="1"/>
    <col min="36" max="36" width="62.28515625" customWidth="1"/>
  </cols>
  <sheetData>
    <row r="1" spans="1:69" ht="25.5" customHeight="1">
      <c r="A1" s="1126"/>
      <c r="B1" s="1020"/>
      <c r="C1" s="1085" t="s">
        <v>146</v>
      </c>
      <c r="D1" s="1013"/>
      <c r="E1" s="1013"/>
      <c r="F1" s="1013"/>
      <c r="G1" s="1013"/>
      <c r="H1" s="1013"/>
      <c r="I1" s="1013"/>
      <c r="J1" s="1013"/>
      <c r="K1" s="1013"/>
      <c r="L1" s="1013"/>
      <c r="M1" s="1013"/>
      <c r="N1" s="1013"/>
      <c r="O1" s="1013"/>
      <c r="P1" s="1013"/>
      <c r="Q1" s="1013"/>
      <c r="R1" s="1013"/>
      <c r="S1" s="1013"/>
      <c r="T1" s="1014"/>
      <c r="U1" s="1132" t="s">
        <v>147</v>
      </c>
      <c r="V1" s="1010"/>
      <c r="W1" s="1011"/>
      <c r="X1" s="209"/>
      <c r="Y1" s="1133" t="s">
        <v>818</v>
      </c>
      <c r="Z1" s="1013"/>
      <c r="AA1" s="1013"/>
      <c r="AB1" s="1013"/>
      <c r="AC1" s="1013"/>
      <c r="AD1" s="1013"/>
      <c r="AE1" s="1013"/>
      <c r="AF1" s="1013"/>
      <c r="AG1" s="1013"/>
      <c r="AH1" s="1014"/>
      <c r="AI1" s="1134" t="s">
        <v>147</v>
      </c>
      <c r="AJ1" s="1011"/>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row>
    <row r="2" spans="1:69" ht="25.5" customHeight="1">
      <c r="A2" s="1020"/>
      <c r="B2" s="1020"/>
      <c r="C2" s="1015"/>
      <c r="D2" s="1016"/>
      <c r="E2" s="1016"/>
      <c r="F2" s="1016"/>
      <c r="G2" s="1016"/>
      <c r="H2" s="1016"/>
      <c r="I2" s="1016"/>
      <c r="J2" s="1016"/>
      <c r="K2" s="1016"/>
      <c r="L2" s="1016"/>
      <c r="M2" s="1016"/>
      <c r="N2" s="1016"/>
      <c r="O2" s="1016"/>
      <c r="P2" s="1016"/>
      <c r="Q2" s="1016"/>
      <c r="R2" s="1016"/>
      <c r="S2" s="1016"/>
      <c r="T2" s="1017"/>
      <c r="U2" s="1135" t="s">
        <v>149</v>
      </c>
      <c r="V2" s="1010"/>
      <c r="W2" s="1011"/>
      <c r="X2" s="209"/>
      <c r="Y2" s="1019"/>
      <c r="Z2" s="1020"/>
      <c r="AA2" s="1020"/>
      <c r="AB2" s="1020"/>
      <c r="AC2" s="1020"/>
      <c r="AD2" s="1020"/>
      <c r="AE2" s="1020"/>
      <c r="AF2" s="1020"/>
      <c r="AG2" s="1020"/>
      <c r="AH2" s="1021"/>
      <c r="AI2" s="1136" t="s">
        <v>149</v>
      </c>
      <c r="AJ2" s="1011"/>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row>
    <row r="3" spans="1:69" ht="25.5" customHeight="1">
      <c r="A3" s="1020"/>
      <c r="B3" s="1020"/>
      <c r="C3" s="1130" t="s">
        <v>150</v>
      </c>
      <c r="D3" s="1016"/>
      <c r="E3" s="1016"/>
      <c r="F3" s="1016"/>
      <c r="G3" s="1016"/>
      <c r="H3" s="1016"/>
      <c r="I3" s="1016"/>
      <c r="J3" s="1016"/>
      <c r="K3" s="1016"/>
      <c r="L3" s="1016"/>
      <c r="M3" s="1016"/>
      <c r="N3" s="1016"/>
      <c r="O3" s="1016"/>
      <c r="P3" s="1016"/>
      <c r="Q3" s="1016"/>
      <c r="R3" s="1016"/>
      <c r="S3" s="1016"/>
      <c r="T3" s="1017"/>
      <c r="U3" s="1131">
        <v>43654</v>
      </c>
      <c r="V3" s="1010"/>
      <c r="W3" s="1011"/>
      <c r="X3" s="209"/>
      <c r="Y3" s="1019"/>
      <c r="Z3" s="1020"/>
      <c r="AA3" s="1020"/>
      <c r="AB3" s="1020"/>
      <c r="AC3" s="1020"/>
      <c r="AD3" s="1020"/>
      <c r="AE3" s="1020"/>
      <c r="AF3" s="1020"/>
      <c r="AG3" s="1020"/>
      <c r="AH3" s="1021"/>
      <c r="AI3" s="1137">
        <v>43654</v>
      </c>
      <c r="AJ3" s="1014"/>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row>
    <row r="4" spans="1:69" ht="25.5" customHeight="1">
      <c r="A4" s="1020"/>
      <c r="B4" s="1020"/>
      <c r="C4" s="1127" t="s">
        <v>151</v>
      </c>
      <c r="D4" s="1085" t="s">
        <v>83</v>
      </c>
      <c r="E4" s="1013"/>
      <c r="F4" s="1013"/>
      <c r="G4" s="1013"/>
      <c r="H4" s="1013"/>
      <c r="I4" s="1013"/>
      <c r="J4" s="1013"/>
      <c r="K4" s="1013"/>
      <c r="L4" s="1013"/>
      <c r="M4" s="1013"/>
      <c r="N4" s="1013"/>
      <c r="O4" s="1013"/>
      <c r="P4" s="1013"/>
      <c r="Q4" s="1013"/>
      <c r="R4" s="1013"/>
      <c r="S4" s="1013"/>
      <c r="T4" s="1014"/>
      <c r="U4" s="1138" t="s">
        <v>70</v>
      </c>
      <c r="V4" s="1011"/>
      <c r="W4" s="210">
        <v>5.9799999999999999E-2</v>
      </c>
      <c r="X4" s="211"/>
      <c r="Y4" s="1019"/>
      <c r="Z4" s="1020"/>
      <c r="AA4" s="1020"/>
      <c r="AB4" s="1020"/>
      <c r="AC4" s="1020"/>
      <c r="AD4" s="1020"/>
      <c r="AE4" s="1020"/>
      <c r="AF4" s="1020"/>
      <c r="AG4" s="1020"/>
      <c r="AH4" s="1021"/>
      <c r="AI4" s="1019"/>
      <c r="AJ4" s="1021"/>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row>
    <row r="5" spans="1:69" ht="25.5" customHeight="1">
      <c r="A5" s="1020"/>
      <c r="B5" s="1020"/>
      <c r="C5" s="1018"/>
      <c r="D5" s="1019"/>
      <c r="E5" s="1020"/>
      <c r="F5" s="1020"/>
      <c r="G5" s="1020"/>
      <c r="H5" s="1020"/>
      <c r="I5" s="1020"/>
      <c r="J5" s="1020"/>
      <c r="K5" s="1020"/>
      <c r="L5" s="1020"/>
      <c r="M5" s="1020"/>
      <c r="N5" s="1020"/>
      <c r="O5" s="1020"/>
      <c r="P5" s="1020"/>
      <c r="Q5" s="1020"/>
      <c r="R5" s="1020"/>
      <c r="S5" s="1020"/>
      <c r="T5" s="1021"/>
      <c r="U5" s="1140" t="s">
        <v>152</v>
      </c>
      <c r="V5" s="1011"/>
      <c r="W5" s="212">
        <f>W12+W20+W26+W36+W58</f>
        <v>1.0018125474999111</v>
      </c>
      <c r="X5" s="211"/>
      <c r="Y5" s="1019"/>
      <c r="Z5" s="1020"/>
      <c r="AA5" s="1020"/>
      <c r="AB5" s="1020"/>
      <c r="AC5" s="1020"/>
      <c r="AD5" s="1020"/>
      <c r="AE5" s="1020"/>
      <c r="AF5" s="1020"/>
      <c r="AG5" s="1020"/>
      <c r="AH5" s="1021"/>
      <c r="AI5" s="1019"/>
      <c r="AJ5" s="1021"/>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row>
    <row r="6" spans="1:69" ht="25.5" customHeight="1">
      <c r="A6" s="1016"/>
      <c r="B6" s="1016"/>
      <c r="C6" s="1008"/>
      <c r="D6" s="1015"/>
      <c r="E6" s="1016"/>
      <c r="F6" s="1016"/>
      <c r="G6" s="1016"/>
      <c r="H6" s="1016"/>
      <c r="I6" s="1016"/>
      <c r="J6" s="1016"/>
      <c r="K6" s="1016"/>
      <c r="L6" s="1016"/>
      <c r="M6" s="1016"/>
      <c r="N6" s="1016"/>
      <c r="O6" s="1016"/>
      <c r="P6" s="1016"/>
      <c r="Q6" s="1016"/>
      <c r="R6" s="1016"/>
      <c r="S6" s="1016"/>
      <c r="T6" s="1017"/>
      <c r="U6" s="1138" t="s">
        <v>153</v>
      </c>
      <c r="V6" s="1011"/>
      <c r="W6" s="210">
        <v>0</v>
      </c>
      <c r="X6" s="211"/>
      <c r="Y6" s="1015"/>
      <c r="Z6" s="1016"/>
      <c r="AA6" s="1016"/>
      <c r="AB6" s="1016"/>
      <c r="AC6" s="1016"/>
      <c r="AD6" s="1016"/>
      <c r="AE6" s="1016"/>
      <c r="AF6" s="1016"/>
      <c r="AG6" s="1016"/>
      <c r="AH6" s="1017"/>
      <c r="AI6" s="1015"/>
      <c r="AJ6" s="1017"/>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row>
    <row r="7" spans="1:69" ht="41.25" customHeight="1">
      <c r="A7" s="1139" t="s">
        <v>154</v>
      </c>
      <c r="B7" s="1010"/>
      <c r="C7" s="1010"/>
      <c r="D7" s="1010"/>
      <c r="E7" s="1010"/>
      <c r="F7" s="1010"/>
      <c r="G7" s="1010"/>
      <c r="H7" s="1010"/>
      <c r="I7" s="1010"/>
      <c r="J7" s="1010"/>
      <c r="K7" s="1010"/>
      <c r="L7" s="1010"/>
      <c r="M7" s="1011"/>
      <c r="N7" s="1139" t="s">
        <v>155</v>
      </c>
      <c r="O7" s="1010"/>
      <c r="P7" s="1010"/>
      <c r="Q7" s="1010"/>
      <c r="R7" s="1010"/>
      <c r="S7" s="1010"/>
      <c r="T7" s="1010"/>
      <c r="U7" s="1010"/>
      <c r="V7" s="1010"/>
      <c r="W7" s="1011"/>
      <c r="X7" s="209"/>
      <c r="Y7" s="1138" t="s">
        <v>1</v>
      </c>
      <c r="Z7" s="1010"/>
      <c r="AA7" s="1010"/>
      <c r="AB7" s="1010"/>
      <c r="AC7" s="1010"/>
      <c r="AD7" s="1010"/>
      <c r="AE7" s="1010"/>
      <c r="AF7" s="1010"/>
      <c r="AG7" s="1010"/>
      <c r="AH7" s="1010"/>
      <c r="AI7" s="1010"/>
      <c r="AJ7" s="1011"/>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row>
    <row r="8" spans="1:69">
      <c r="A8" s="1167" t="s">
        <v>866</v>
      </c>
      <c r="B8" s="1010"/>
      <c r="C8" s="1010"/>
      <c r="D8" s="1010"/>
      <c r="E8" s="1010"/>
      <c r="F8" s="1010"/>
      <c r="G8" s="1010"/>
      <c r="H8" s="1010"/>
      <c r="I8" s="1010"/>
      <c r="J8" s="1010"/>
      <c r="K8" s="1010"/>
      <c r="L8" s="1010"/>
      <c r="M8" s="1011"/>
      <c r="N8" s="1138" t="s">
        <v>1245</v>
      </c>
      <c r="O8" s="1010"/>
      <c r="P8" s="1010"/>
      <c r="Q8" s="1010"/>
      <c r="R8" s="1010"/>
      <c r="S8" s="1010"/>
      <c r="T8" s="1010"/>
      <c r="U8" s="1010"/>
      <c r="V8" s="1010"/>
      <c r="W8" s="1011"/>
      <c r="X8" s="209"/>
      <c r="Y8" s="1141" t="s">
        <v>83</v>
      </c>
      <c r="Z8" s="1020"/>
      <c r="AA8" s="1020"/>
      <c r="AB8" s="1020"/>
      <c r="AC8" s="1020"/>
      <c r="AD8" s="1020"/>
      <c r="AE8" s="1020"/>
      <c r="AF8" s="1020"/>
      <c r="AG8" s="1020"/>
      <c r="AH8" s="1020"/>
      <c r="AI8" s="1020"/>
      <c r="AJ8" s="1021"/>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row>
    <row r="9" spans="1:69">
      <c r="A9" s="1168" t="s">
        <v>71</v>
      </c>
      <c r="B9" s="1010"/>
      <c r="C9" s="1010"/>
      <c r="D9" s="1010"/>
      <c r="E9" s="1010"/>
      <c r="F9" s="1010"/>
      <c r="G9" s="1010"/>
      <c r="H9" s="1010"/>
      <c r="I9" s="1010"/>
      <c r="J9" s="1010"/>
      <c r="K9" s="1010"/>
      <c r="L9" s="1010"/>
      <c r="M9" s="1011"/>
      <c r="N9" s="1139" t="s">
        <v>821</v>
      </c>
      <c r="O9" s="1010"/>
      <c r="P9" s="1010"/>
      <c r="Q9" s="1010"/>
      <c r="R9" s="1010"/>
      <c r="S9" s="1010"/>
      <c r="T9" s="1010"/>
      <c r="U9" s="1010"/>
      <c r="V9" s="1010"/>
      <c r="W9" s="1011"/>
      <c r="X9" s="209"/>
      <c r="Y9" s="1019"/>
      <c r="Z9" s="1020"/>
      <c r="AA9" s="1020"/>
      <c r="AB9" s="1020"/>
      <c r="AC9" s="1020"/>
      <c r="AD9" s="1020"/>
      <c r="AE9" s="1020"/>
      <c r="AF9" s="1020"/>
      <c r="AG9" s="1020"/>
      <c r="AH9" s="1020"/>
      <c r="AI9" s="1020"/>
      <c r="AJ9" s="1021"/>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row>
    <row r="10" spans="1:69">
      <c r="A10" s="1138" t="s">
        <v>1246</v>
      </c>
      <c r="B10" s="1010"/>
      <c r="C10" s="1010"/>
      <c r="D10" s="1010"/>
      <c r="E10" s="1010"/>
      <c r="F10" s="1010"/>
      <c r="G10" s="1010"/>
      <c r="H10" s="1010"/>
      <c r="I10" s="1010"/>
      <c r="J10" s="1010"/>
      <c r="K10" s="1010"/>
      <c r="L10" s="1010"/>
      <c r="M10" s="1011"/>
      <c r="N10" s="1138" t="s">
        <v>1247</v>
      </c>
      <c r="O10" s="1010"/>
      <c r="P10" s="1010"/>
      <c r="Q10" s="1010"/>
      <c r="R10" s="1010"/>
      <c r="S10" s="1010"/>
      <c r="T10" s="1010"/>
      <c r="U10" s="1010"/>
      <c r="V10" s="1010"/>
      <c r="W10" s="1011"/>
      <c r="X10" s="209"/>
      <c r="Y10" s="1015"/>
      <c r="Z10" s="1016"/>
      <c r="AA10" s="1016"/>
      <c r="AB10" s="1016"/>
      <c r="AC10" s="1016"/>
      <c r="AD10" s="1016"/>
      <c r="AE10" s="1016"/>
      <c r="AF10" s="1016"/>
      <c r="AG10" s="1016"/>
      <c r="AH10" s="1016"/>
      <c r="AI10" s="1016"/>
      <c r="AJ10" s="1017"/>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row>
    <row r="11" spans="1:69" ht="45">
      <c r="A11" s="213" t="s">
        <v>2</v>
      </c>
      <c r="B11" s="214" t="s">
        <v>824</v>
      </c>
      <c r="C11" s="215" t="s">
        <v>7</v>
      </c>
      <c r="D11" s="213" t="s">
        <v>825</v>
      </c>
      <c r="E11" s="215" t="s">
        <v>4</v>
      </c>
      <c r="F11" s="215" t="s">
        <v>5</v>
      </c>
      <c r="G11" s="215" t="s">
        <v>6</v>
      </c>
      <c r="H11" s="215" t="s">
        <v>53</v>
      </c>
      <c r="I11" s="215" t="s">
        <v>54</v>
      </c>
      <c r="J11" s="215" t="s">
        <v>55</v>
      </c>
      <c r="K11" s="215" t="s">
        <v>56</v>
      </c>
      <c r="L11" s="215" t="s">
        <v>57</v>
      </c>
      <c r="M11" s="215" t="s">
        <v>58</v>
      </c>
      <c r="N11" s="215" t="s">
        <v>59</v>
      </c>
      <c r="O11" s="215" t="s">
        <v>60</v>
      </c>
      <c r="P11" s="215" t="s">
        <v>61</v>
      </c>
      <c r="Q11" s="215" t="s">
        <v>62</v>
      </c>
      <c r="R11" s="215" t="s">
        <v>63</v>
      </c>
      <c r="S11" s="215" t="s">
        <v>64</v>
      </c>
      <c r="T11" s="215" t="s">
        <v>65</v>
      </c>
      <c r="U11" s="215" t="s">
        <v>66</v>
      </c>
      <c r="V11" s="215" t="s">
        <v>52</v>
      </c>
      <c r="W11" s="214" t="s">
        <v>162</v>
      </c>
      <c r="X11" s="209"/>
      <c r="Y11" s="217" t="s">
        <v>826</v>
      </c>
      <c r="Z11" s="218" t="s">
        <v>827</v>
      </c>
      <c r="AA11" s="218" t="s">
        <v>828</v>
      </c>
      <c r="AB11" s="218" t="s">
        <v>829</v>
      </c>
      <c r="AC11" s="218" t="s">
        <v>830</v>
      </c>
      <c r="AD11" s="218" t="s">
        <v>831</v>
      </c>
      <c r="AE11" s="218" t="s">
        <v>832</v>
      </c>
      <c r="AF11" s="218" t="s">
        <v>833</v>
      </c>
      <c r="AG11" s="218" t="s">
        <v>834</v>
      </c>
      <c r="AH11" s="218" t="s">
        <v>835</v>
      </c>
      <c r="AI11" s="218" t="s">
        <v>836</v>
      </c>
      <c r="AJ11" s="218" t="s">
        <v>837</v>
      </c>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row>
    <row r="12" spans="1:69" ht="39" customHeight="1">
      <c r="A12" s="1117" t="s">
        <v>1248</v>
      </c>
      <c r="B12" s="1117" t="s">
        <v>839</v>
      </c>
      <c r="C12" s="1117" t="s">
        <v>1249</v>
      </c>
      <c r="D12" s="1117" t="s">
        <v>11</v>
      </c>
      <c r="E12" s="1161">
        <v>80000</v>
      </c>
      <c r="F12" s="1124" t="s">
        <v>1250</v>
      </c>
      <c r="G12" s="1117" t="s">
        <v>1251</v>
      </c>
      <c r="H12" s="219" t="s">
        <v>68</v>
      </c>
      <c r="I12" s="298"/>
      <c r="J12" s="299">
        <v>4000</v>
      </c>
      <c r="K12" s="299">
        <v>8000</v>
      </c>
      <c r="L12" s="299">
        <v>8000</v>
      </c>
      <c r="M12" s="299">
        <v>8000</v>
      </c>
      <c r="N12" s="299">
        <v>8000</v>
      </c>
      <c r="O12" s="299">
        <v>8000</v>
      </c>
      <c r="P12" s="299">
        <v>8000</v>
      </c>
      <c r="Q12" s="299">
        <v>8000</v>
      </c>
      <c r="R12" s="299">
        <v>8000</v>
      </c>
      <c r="S12" s="299">
        <v>8000</v>
      </c>
      <c r="T12" s="299">
        <v>4000</v>
      </c>
      <c r="U12" s="300">
        <f t="shared" ref="U12:U13" si="0">SUM(I12:T12)</f>
        <v>80000</v>
      </c>
      <c r="V12" s="1121">
        <v>0.1</v>
      </c>
      <c r="W12" s="1122">
        <f>IF(OR(U13=0,V12=0),0,(U13/U12*V12))</f>
        <v>0.1</v>
      </c>
      <c r="X12" s="301"/>
      <c r="Y12" s="1114"/>
      <c r="Z12" s="1114"/>
      <c r="AA12" s="1114"/>
      <c r="AB12" s="1114"/>
      <c r="AC12" s="1114"/>
      <c r="AD12" s="1114" t="s">
        <v>1252</v>
      </c>
      <c r="AE12" s="1114" t="s">
        <v>1253</v>
      </c>
      <c r="AF12" s="1114" t="s">
        <v>1254</v>
      </c>
      <c r="AG12" s="1114" t="s">
        <v>1255</v>
      </c>
      <c r="AH12" s="1114" t="s">
        <v>1256</v>
      </c>
      <c r="AI12" s="1114" t="s">
        <v>1257</v>
      </c>
      <c r="AJ12" s="1114" t="s">
        <v>1258</v>
      </c>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row>
    <row r="13" spans="1:69" ht="39" customHeight="1">
      <c r="A13" s="1018"/>
      <c r="B13" s="1008"/>
      <c r="C13" s="1008"/>
      <c r="D13" s="1008"/>
      <c r="E13" s="1008"/>
      <c r="F13" s="1008"/>
      <c r="G13" s="1008"/>
      <c r="H13" s="302" t="s">
        <v>69</v>
      </c>
      <c r="I13" s="303"/>
      <c r="J13" s="304">
        <v>0</v>
      </c>
      <c r="K13" s="304">
        <v>5777</v>
      </c>
      <c r="L13" s="304">
        <v>9608</v>
      </c>
      <c r="M13" s="304">
        <v>2702</v>
      </c>
      <c r="N13" s="304">
        <v>13890</v>
      </c>
      <c r="O13" s="304">
        <v>10422</v>
      </c>
      <c r="P13" s="304">
        <v>12578</v>
      </c>
      <c r="Q13" s="304">
        <v>13244</v>
      </c>
      <c r="R13" s="304">
        <v>4968</v>
      </c>
      <c r="S13" s="304">
        <v>6409</v>
      </c>
      <c r="T13" s="304">
        <v>402</v>
      </c>
      <c r="U13" s="305">
        <f t="shared" si="0"/>
        <v>80000</v>
      </c>
      <c r="V13" s="1008"/>
      <c r="W13" s="1008"/>
      <c r="X13" s="216"/>
      <c r="Y13" s="1008"/>
      <c r="Z13" s="1008"/>
      <c r="AA13" s="1008"/>
      <c r="AB13" s="1008"/>
      <c r="AC13" s="1008"/>
      <c r="AD13" s="1008"/>
      <c r="AE13" s="1008"/>
      <c r="AF13" s="1008"/>
      <c r="AG13" s="1008"/>
      <c r="AH13" s="1008"/>
      <c r="AI13" s="1008"/>
      <c r="AJ13" s="1008"/>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row>
    <row r="14" spans="1:69">
      <c r="A14" s="1018"/>
      <c r="B14" s="226"/>
      <c r="C14" s="226"/>
      <c r="D14" s="1115" t="s">
        <v>30</v>
      </c>
      <c r="E14" s="1010"/>
      <c r="F14" s="1010"/>
      <c r="G14" s="1010"/>
      <c r="H14" s="1010"/>
      <c r="I14" s="1010"/>
      <c r="J14" s="1010"/>
      <c r="K14" s="1010"/>
      <c r="L14" s="1010"/>
      <c r="M14" s="1010"/>
      <c r="N14" s="1010"/>
      <c r="O14" s="1010"/>
      <c r="P14" s="1010"/>
      <c r="Q14" s="1010"/>
      <c r="R14" s="1010"/>
      <c r="S14" s="1010"/>
      <c r="T14" s="1010"/>
      <c r="U14" s="1010"/>
      <c r="V14" s="1010"/>
      <c r="W14" s="1010"/>
      <c r="X14" s="301"/>
      <c r="Y14" s="301"/>
      <c r="Z14" s="301"/>
      <c r="AA14" s="301"/>
      <c r="AB14" s="301"/>
      <c r="AC14" s="301"/>
      <c r="AD14" s="301"/>
      <c r="AE14" s="301"/>
      <c r="AF14" s="301"/>
      <c r="AG14" s="301"/>
      <c r="AH14" s="301"/>
      <c r="AI14" s="301"/>
      <c r="AJ14" s="306"/>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row>
    <row r="15" spans="1:69" ht="29.25" customHeight="1">
      <c r="A15" s="1018"/>
      <c r="B15" s="1116" t="s">
        <v>839</v>
      </c>
      <c r="C15" s="1116" t="s">
        <v>1249</v>
      </c>
      <c r="D15" s="1163" t="s">
        <v>1259</v>
      </c>
      <c r="E15" s="1013"/>
      <c r="F15" s="1013"/>
      <c r="G15" s="1014"/>
      <c r="H15" s="221" t="s">
        <v>68</v>
      </c>
      <c r="I15" s="239"/>
      <c r="J15" s="228">
        <v>3000</v>
      </c>
      <c r="K15" s="228">
        <v>6000</v>
      </c>
      <c r="L15" s="228">
        <v>6000</v>
      </c>
      <c r="M15" s="228">
        <v>6000</v>
      </c>
      <c r="N15" s="228">
        <v>6000</v>
      </c>
      <c r="O15" s="228">
        <v>6000</v>
      </c>
      <c r="P15" s="228">
        <v>6000</v>
      </c>
      <c r="Q15" s="228">
        <v>6000</v>
      </c>
      <c r="R15" s="228">
        <v>6000</v>
      </c>
      <c r="S15" s="228">
        <v>6000</v>
      </c>
      <c r="T15" s="228">
        <v>3000</v>
      </c>
      <c r="U15" s="307">
        <f t="shared" ref="U15:U18" si="1">SUM(I15:T15)</f>
        <v>60000</v>
      </c>
      <c r="V15" s="1119">
        <v>0.5</v>
      </c>
      <c r="W15" s="1120">
        <f>IF(OR(U16=0,V15=0),0,(U16/U15*V15))</f>
        <v>0.5</v>
      </c>
      <c r="X15" s="301"/>
      <c r="Y15" s="1114"/>
      <c r="Z15" s="1114"/>
      <c r="AA15" s="1114"/>
      <c r="AB15" s="1114"/>
      <c r="AC15" s="1114"/>
      <c r="AD15" s="1114" t="s">
        <v>1260</v>
      </c>
      <c r="AE15" s="1114" t="s">
        <v>1261</v>
      </c>
      <c r="AF15" s="1114" t="s">
        <v>1262</v>
      </c>
      <c r="AG15" s="1114" t="s">
        <v>1263</v>
      </c>
      <c r="AH15" s="1114" t="s">
        <v>1264</v>
      </c>
      <c r="AI15" s="1114" t="s">
        <v>1265</v>
      </c>
      <c r="AJ15" s="1114" t="s">
        <v>1266</v>
      </c>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row>
    <row r="16" spans="1:69" ht="16.5" customHeight="1">
      <c r="A16" s="1018"/>
      <c r="B16" s="1008"/>
      <c r="C16" s="1008"/>
      <c r="D16" s="1015"/>
      <c r="E16" s="1016"/>
      <c r="F16" s="1016"/>
      <c r="G16" s="1017"/>
      <c r="H16" s="302" t="s">
        <v>69</v>
      </c>
      <c r="I16" s="308"/>
      <c r="J16" s="302">
        <v>0</v>
      </c>
      <c r="K16" s="309">
        <v>5777</v>
      </c>
      <c r="L16" s="309">
        <v>9608</v>
      </c>
      <c r="M16" s="302">
        <v>555</v>
      </c>
      <c r="N16" s="302">
        <v>13261</v>
      </c>
      <c r="O16" s="302">
        <v>7177</v>
      </c>
      <c r="P16" s="302">
        <v>7312</v>
      </c>
      <c r="Q16" s="302">
        <v>8496</v>
      </c>
      <c r="R16" s="302">
        <v>1556</v>
      </c>
      <c r="S16" s="302">
        <v>6258</v>
      </c>
      <c r="T16" s="302">
        <v>0</v>
      </c>
      <c r="U16" s="305">
        <f t="shared" si="1"/>
        <v>60000</v>
      </c>
      <c r="V16" s="1008"/>
      <c r="W16" s="1008"/>
      <c r="X16" s="216"/>
      <c r="Y16" s="1008"/>
      <c r="Z16" s="1008"/>
      <c r="AA16" s="1008"/>
      <c r="AB16" s="1008"/>
      <c r="AC16" s="1008"/>
      <c r="AD16" s="1008"/>
      <c r="AE16" s="1008"/>
      <c r="AF16" s="1008"/>
      <c r="AG16" s="1008"/>
      <c r="AH16" s="1008"/>
      <c r="AI16" s="1008"/>
      <c r="AJ16" s="1008"/>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row>
    <row r="17" spans="1:69" ht="30.75" customHeight="1">
      <c r="A17" s="1018"/>
      <c r="B17" s="1116" t="s">
        <v>839</v>
      </c>
      <c r="C17" s="1116" t="s">
        <v>1249</v>
      </c>
      <c r="D17" s="1118" t="s">
        <v>1267</v>
      </c>
      <c r="E17" s="1013"/>
      <c r="F17" s="1013"/>
      <c r="G17" s="1014"/>
      <c r="H17" s="221" t="s">
        <v>68</v>
      </c>
      <c r="I17" s="310"/>
      <c r="J17" s="228">
        <v>1000</v>
      </c>
      <c r="K17" s="228">
        <v>2000</v>
      </c>
      <c r="L17" s="228">
        <v>2000</v>
      </c>
      <c r="M17" s="228">
        <v>2000</v>
      </c>
      <c r="N17" s="228">
        <v>2000</v>
      </c>
      <c r="O17" s="228">
        <v>2000</v>
      </c>
      <c r="P17" s="228">
        <v>2000</v>
      </c>
      <c r="Q17" s="228">
        <v>2000</v>
      </c>
      <c r="R17" s="228">
        <v>2000</v>
      </c>
      <c r="S17" s="228">
        <v>2000</v>
      </c>
      <c r="T17" s="228">
        <v>1000</v>
      </c>
      <c r="U17" s="307">
        <f t="shared" si="1"/>
        <v>20000</v>
      </c>
      <c r="V17" s="1119">
        <v>0.5</v>
      </c>
      <c r="W17" s="1120">
        <f>IF(OR(U18=0,V17=0),0,(U18/U17*V17))</f>
        <v>0.5</v>
      </c>
      <c r="X17" s="301"/>
      <c r="Y17" s="1114"/>
      <c r="Z17" s="1114"/>
      <c r="AA17" s="1114"/>
      <c r="AB17" s="1114"/>
      <c r="AC17" s="1114"/>
      <c r="AD17" s="1114" t="s">
        <v>1268</v>
      </c>
      <c r="AE17" s="1114" t="s">
        <v>1269</v>
      </c>
      <c r="AF17" s="1114" t="s">
        <v>1270</v>
      </c>
      <c r="AG17" s="1114" t="s">
        <v>1271</v>
      </c>
      <c r="AH17" s="1114" t="s">
        <v>1272</v>
      </c>
      <c r="AI17" s="1114" t="s">
        <v>1273</v>
      </c>
      <c r="AJ17" s="1114" t="s">
        <v>1274</v>
      </c>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row>
    <row r="18" spans="1:69" ht="30.75" customHeight="1">
      <c r="A18" s="1008"/>
      <c r="B18" s="1008"/>
      <c r="C18" s="1008"/>
      <c r="D18" s="1015"/>
      <c r="E18" s="1016"/>
      <c r="F18" s="1016"/>
      <c r="G18" s="1017"/>
      <c r="H18" s="221" t="s">
        <v>69</v>
      </c>
      <c r="I18" s="239"/>
      <c r="J18" s="222">
        <v>0</v>
      </c>
      <c r="K18" s="222">
        <v>0</v>
      </c>
      <c r="L18" s="222">
        <v>0</v>
      </c>
      <c r="M18" s="227">
        <v>2147</v>
      </c>
      <c r="N18" s="222">
        <v>629</v>
      </c>
      <c r="O18" s="222">
        <v>3245</v>
      </c>
      <c r="P18" s="222">
        <v>5266</v>
      </c>
      <c r="Q18" s="222">
        <v>4748</v>
      </c>
      <c r="R18" s="222">
        <v>3412</v>
      </c>
      <c r="S18" s="222">
        <v>151</v>
      </c>
      <c r="T18" s="222">
        <v>402</v>
      </c>
      <c r="U18" s="305">
        <f t="shared" si="1"/>
        <v>20000</v>
      </c>
      <c r="V18" s="1008"/>
      <c r="W18" s="1008"/>
      <c r="X18" s="301"/>
      <c r="Y18" s="1008"/>
      <c r="Z18" s="1008"/>
      <c r="AA18" s="1008"/>
      <c r="AB18" s="1008"/>
      <c r="AC18" s="1008"/>
      <c r="AD18" s="1008"/>
      <c r="AE18" s="1008"/>
      <c r="AF18" s="1008"/>
      <c r="AG18" s="1008"/>
      <c r="AH18" s="1008"/>
      <c r="AI18" s="1008"/>
      <c r="AJ18" s="1008"/>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row>
    <row r="19" spans="1:69" ht="48" customHeight="1">
      <c r="A19" s="213" t="s">
        <v>2</v>
      </c>
      <c r="B19" s="214" t="s">
        <v>824</v>
      </c>
      <c r="C19" s="215" t="s">
        <v>7</v>
      </c>
      <c r="D19" s="213" t="s">
        <v>825</v>
      </c>
      <c r="E19" s="215" t="s">
        <v>4</v>
      </c>
      <c r="F19" s="215" t="s">
        <v>5</v>
      </c>
      <c r="G19" s="215" t="s">
        <v>6</v>
      </c>
      <c r="H19" s="215" t="s">
        <v>53</v>
      </c>
      <c r="I19" s="215" t="s">
        <v>54</v>
      </c>
      <c r="J19" s="215" t="s">
        <v>55</v>
      </c>
      <c r="K19" s="215" t="s">
        <v>56</v>
      </c>
      <c r="L19" s="215" t="s">
        <v>57</v>
      </c>
      <c r="M19" s="215" t="s">
        <v>58</v>
      </c>
      <c r="N19" s="215" t="s">
        <v>59</v>
      </c>
      <c r="O19" s="215" t="s">
        <v>60</v>
      </c>
      <c r="P19" s="215" t="s">
        <v>61</v>
      </c>
      <c r="Q19" s="215" t="s">
        <v>62</v>
      </c>
      <c r="R19" s="215" t="s">
        <v>63</v>
      </c>
      <c r="S19" s="215" t="s">
        <v>64</v>
      </c>
      <c r="T19" s="215" t="s">
        <v>65</v>
      </c>
      <c r="U19" s="215" t="s">
        <v>66</v>
      </c>
      <c r="V19" s="215" t="s">
        <v>52</v>
      </c>
      <c r="W19" s="214" t="s">
        <v>162</v>
      </c>
      <c r="X19" s="209"/>
      <c r="Y19" s="217" t="s">
        <v>826</v>
      </c>
      <c r="Z19" s="218" t="s">
        <v>827</v>
      </c>
      <c r="AA19" s="218" t="s">
        <v>828</v>
      </c>
      <c r="AB19" s="218" t="s">
        <v>829</v>
      </c>
      <c r="AC19" s="218" t="s">
        <v>830</v>
      </c>
      <c r="AD19" s="218" t="s">
        <v>831</v>
      </c>
      <c r="AE19" s="218" t="s">
        <v>832</v>
      </c>
      <c r="AF19" s="218" t="s">
        <v>833</v>
      </c>
      <c r="AG19" s="218" t="s">
        <v>834</v>
      </c>
      <c r="AH19" s="218" t="s">
        <v>835</v>
      </c>
      <c r="AI19" s="218" t="s">
        <v>836</v>
      </c>
      <c r="AJ19" s="218" t="s">
        <v>837</v>
      </c>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c r="BQ19" s="209"/>
    </row>
    <row r="20" spans="1:69" ht="24" customHeight="1">
      <c r="A20" s="1117" t="s">
        <v>1275</v>
      </c>
      <c r="B20" s="1117" t="s">
        <v>839</v>
      </c>
      <c r="C20" s="1117" t="s">
        <v>1276</v>
      </c>
      <c r="D20" s="1117" t="s">
        <v>11</v>
      </c>
      <c r="E20" s="1161">
        <v>11156853</v>
      </c>
      <c r="F20" s="1124" t="s">
        <v>1277</v>
      </c>
      <c r="G20" s="1117" t="s">
        <v>1251</v>
      </c>
      <c r="H20" s="219" t="s">
        <v>68</v>
      </c>
      <c r="I20" s="311"/>
      <c r="J20" s="311"/>
      <c r="K20" s="311"/>
      <c r="L20" s="311"/>
      <c r="M20" s="311"/>
      <c r="N20" s="311"/>
      <c r="O20" s="312">
        <v>2231370.6</v>
      </c>
      <c r="P20" s="310"/>
      <c r="Q20" s="310"/>
      <c r="R20" s="228">
        <v>2231370.6</v>
      </c>
      <c r="S20" s="310"/>
      <c r="T20" s="228">
        <v>6694111.7999999998</v>
      </c>
      <c r="U20" s="307">
        <f t="shared" ref="U20:U21" si="2">SUM(I20:T20)</f>
        <v>11156853</v>
      </c>
      <c r="V20" s="1121">
        <v>0.1</v>
      </c>
      <c r="W20" s="1162">
        <f>IF(OR(U21=0,V20=0),0,(U21/U20*V20))</f>
        <v>0.10000000403339544</v>
      </c>
      <c r="X20" s="301"/>
      <c r="Y20" s="1114"/>
      <c r="Z20" s="1114"/>
      <c r="AA20" s="1114"/>
      <c r="AB20" s="1114"/>
      <c r="AC20" s="1114"/>
      <c r="AD20" s="1114" t="s">
        <v>1278</v>
      </c>
      <c r="AE20" s="1114" t="s">
        <v>1279</v>
      </c>
      <c r="AF20" s="1114" t="s">
        <v>1280</v>
      </c>
      <c r="AG20" s="1114" t="s">
        <v>1281</v>
      </c>
      <c r="AH20" s="1114" t="s">
        <v>1282</v>
      </c>
      <c r="AI20" s="1114" t="s">
        <v>1283</v>
      </c>
      <c r="AJ20" s="1114" t="s">
        <v>1284</v>
      </c>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row>
    <row r="21" spans="1:69" ht="24" customHeight="1">
      <c r="A21" s="1018"/>
      <c r="B21" s="1008"/>
      <c r="C21" s="1008"/>
      <c r="D21" s="1008"/>
      <c r="E21" s="1008"/>
      <c r="F21" s="1008"/>
      <c r="G21" s="1008"/>
      <c r="H21" s="302" t="s">
        <v>69</v>
      </c>
      <c r="I21" s="308"/>
      <c r="J21" s="308"/>
      <c r="K21" s="308"/>
      <c r="L21" s="308"/>
      <c r="M21" s="308"/>
      <c r="N21" s="308"/>
      <c r="O21" s="313">
        <v>2231370.6</v>
      </c>
      <c r="P21" s="308"/>
      <c r="Q21" s="308"/>
      <c r="R21" s="313">
        <v>2271060.85</v>
      </c>
      <c r="S21" s="308"/>
      <c r="T21" s="313">
        <v>6654422</v>
      </c>
      <c r="U21" s="305">
        <f t="shared" si="2"/>
        <v>11156853.449999999</v>
      </c>
      <c r="V21" s="1008"/>
      <c r="W21" s="1008"/>
      <c r="X21" s="216"/>
      <c r="Y21" s="1008"/>
      <c r="Z21" s="1008"/>
      <c r="AA21" s="1008"/>
      <c r="AB21" s="1008"/>
      <c r="AC21" s="1008"/>
      <c r="AD21" s="1008"/>
      <c r="AE21" s="1008"/>
      <c r="AF21" s="1008"/>
      <c r="AG21" s="1008"/>
      <c r="AH21" s="1008"/>
      <c r="AI21" s="1008"/>
      <c r="AJ21" s="1008"/>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row>
    <row r="22" spans="1:69" ht="16.5" customHeight="1">
      <c r="A22" s="1018"/>
      <c r="B22" s="226"/>
      <c r="C22" s="226"/>
      <c r="D22" s="1115" t="s">
        <v>30</v>
      </c>
      <c r="E22" s="1010"/>
      <c r="F22" s="1010"/>
      <c r="G22" s="1010"/>
      <c r="H22" s="1010"/>
      <c r="I22" s="1010"/>
      <c r="J22" s="1010"/>
      <c r="K22" s="1010"/>
      <c r="L22" s="1010"/>
      <c r="M22" s="1010"/>
      <c r="N22" s="1010"/>
      <c r="O22" s="1010"/>
      <c r="P22" s="1010"/>
      <c r="Q22" s="1010"/>
      <c r="R22" s="1010"/>
      <c r="S22" s="1010"/>
      <c r="T22" s="1010"/>
      <c r="U22" s="1010"/>
      <c r="V22" s="1010"/>
      <c r="W22" s="1010"/>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row>
    <row r="23" spans="1:69" ht="15.75" customHeight="1">
      <c r="A23" s="1018"/>
      <c r="B23" s="1116" t="s">
        <v>839</v>
      </c>
      <c r="C23" s="1117" t="s">
        <v>1276</v>
      </c>
      <c r="D23" s="1163" t="s">
        <v>1285</v>
      </c>
      <c r="E23" s="1013"/>
      <c r="F23" s="1013"/>
      <c r="G23" s="1014"/>
      <c r="H23" s="221" t="s">
        <v>68</v>
      </c>
      <c r="I23" s="239"/>
      <c r="J23" s="239"/>
      <c r="K23" s="239"/>
      <c r="L23" s="239"/>
      <c r="M23" s="239"/>
      <c r="N23" s="239"/>
      <c r="O23" s="228">
        <v>2231370.6</v>
      </c>
      <c r="P23" s="239"/>
      <c r="Q23" s="239"/>
      <c r="R23" s="228">
        <v>2231370.6</v>
      </c>
      <c r="S23" s="239"/>
      <c r="T23" s="228">
        <v>6694111.7999999998</v>
      </c>
      <c r="U23" s="307">
        <f t="shared" ref="U23:U24" si="3">SUM(I23:T23)</f>
        <v>11156853</v>
      </c>
      <c r="V23" s="1119">
        <v>1</v>
      </c>
      <c r="W23" s="1120">
        <f>IF(OR(U24=0,V23=0),0,(U24/U23*V23))</f>
        <v>1.0000000403339544</v>
      </c>
      <c r="X23" s="301"/>
      <c r="Y23" s="1114"/>
      <c r="Z23" s="1114"/>
      <c r="AA23" s="1114"/>
      <c r="AB23" s="1114"/>
      <c r="AC23" s="1114"/>
      <c r="AD23" s="1114" t="s">
        <v>1286</v>
      </c>
      <c r="AE23" s="1114" t="s">
        <v>1279</v>
      </c>
      <c r="AF23" s="1114" t="s">
        <v>959</v>
      </c>
      <c r="AG23" s="1114" t="s">
        <v>1281</v>
      </c>
      <c r="AH23" s="1114" t="s">
        <v>1282</v>
      </c>
      <c r="AI23" s="1114" t="s">
        <v>1287</v>
      </c>
      <c r="AJ23" s="1114" t="s">
        <v>1288</v>
      </c>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row>
    <row r="24" spans="1:69" ht="15.75" customHeight="1">
      <c r="A24" s="1008"/>
      <c r="B24" s="1008"/>
      <c r="C24" s="1008"/>
      <c r="D24" s="1015"/>
      <c r="E24" s="1016"/>
      <c r="F24" s="1016"/>
      <c r="G24" s="1017"/>
      <c r="H24" s="302" t="s">
        <v>69</v>
      </c>
      <c r="I24" s="308"/>
      <c r="J24" s="308"/>
      <c r="K24" s="308"/>
      <c r="L24" s="308"/>
      <c r="M24" s="308"/>
      <c r="N24" s="308"/>
      <c r="O24" s="313">
        <v>2231370.6</v>
      </c>
      <c r="P24" s="308"/>
      <c r="Q24" s="308"/>
      <c r="R24" s="313">
        <v>2271060.85</v>
      </c>
      <c r="S24" s="308"/>
      <c r="T24" s="313">
        <v>6654422</v>
      </c>
      <c r="U24" s="305">
        <f t="shared" si="3"/>
        <v>11156853.449999999</v>
      </c>
      <c r="V24" s="1008"/>
      <c r="W24" s="1008"/>
      <c r="X24" s="216"/>
      <c r="Y24" s="1008"/>
      <c r="Z24" s="1008"/>
      <c r="AA24" s="1008"/>
      <c r="AB24" s="1008"/>
      <c r="AC24" s="1008"/>
      <c r="AD24" s="1008"/>
      <c r="AE24" s="1008"/>
      <c r="AF24" s="1008"/>
      <c r="AG24" s="1008"/>
      <c r="AH24" s="1008"/>
      <c r="AI24" s="1008"/>
      <c r="AJ24" s="1008"/>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row>
    <row r="25" spans="1:69" ht="17.25" customHeight="1">
      <c r="A25" s="213" t="s">
        <v>2</v>
      </c>
      <c r="B25" s="214" t="s">
        <v>824</v>
      </c>
      <c r="C25" s="215" t="s">
        <v>7</v>
      </c>
      <c r="D25" s="213" t="s">
        <v>825</v>
      </c>
      <c r="E25" s="215" t="s">
        <v>4</v>
      </c>
      <c r="F25" s="215" t="s">
        <v>5</v>
      </c>
      <c r="G25" s="215" t="s">
        <v>6</v>
      </c>
      <c r="H25" s="215" t="s">
        <v>53</v>
      </c>
      <c r="I25" s="215" t="s">
        <v>54</v>
      </c>
      <c r="J25" s="215" t="s">
        <v>55</v>
      </c>
      <c r="K25" s="215" t="s">
        <v>56</v>
      </c>
      <c r="L25" s="215" t="s">
        <v>57</v>
      </c>
      <c r="M25" s="215" t="s">
        <v>58</v>
      </c>
      <c r="N25" s="215" t="s">
        <v>59</v>
      </c>
      <c r="O25" s="215" t="s">
        <v>60</v>
      </c>
      <c r="P25" s="215" t="s">
        <v>61</v>
      </c>
      <c r="Q25" s="215" t="s">
        <v>62</v>
      </c>
      <c r="R25" s="215" t="s">
        <v>63</v>
      </c>
      <c r="S25" s="215" t="s">
        <v>64</v>
      </c>
      <c r="T25" s="215" t="s">
        <v>65</v>
      </c>
      <c r="U25" s="215" t="s">
        <v>66</v>
      </c>
      <c r="V25" s="215" t="s">
        <v>52</v>
      </c>
      <c r="W25" s="214" t="s">
        <v>162</v>
      </c>
      <c r="X25" s="209"/>
      <c r="Y25" s="217" t="s">
        <v>826</v>
      </c>
      <c r="Z25" s="218" t="s">
        <v>827</v>
      </c>
      <c r="AA25" s="218" t="s">
        <v>828</v>
      </c>
      <c r="AB25" s="218" t="s">
        <v>829</v>
      </c>
      <c r="AC25" s="218" t="s">
        <v>830</v>
      </c>
      <c r="AD25" s="218" t="s">
        <v>831</v>
      </c>
      <c r="AE25" s="218" t="s">
        <v>832</v>
      </c>
      <c r="AF25" s="218" t="s">
        <v>833</v>
      </c>
      <c r="AG25" s="218" t="s">
        <v>834</v>
      </c>
      <c r="AH25" s="218" t="s">
        <v>835</v>
      </c>
      <c r="AI25" s="218" t="s">
        <v>836</v>
      </c>
      <c r="AJ25" s="218" t="s">
        <v>837</v>
      </c>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row>
    <row r="26" spans="1:69" ht="89.25" customHeight="1">
      <c r="A26" s="1117" t="s">
        <v>1289</v>
      </c>
      <c r="B26" s="1117" t="s">
        <v>839</v>
      </c>
      <c r="C26" s="1117" t="s">
        <v>1290</v>
      </c>
      <c r="D26" s="1117" t="s">
        <v>1291</v>
      </c>
      <c r="E26" s="1124">
        <v>12248771</v>
      </c>
      <c r="F26" s="1124" t="s">
        <v>1292</v>
      </c>
      <c r="G26" s="1117" t="s">
        <v>1293</v>
      </c>
      <c r="H26" s="219" t="s">
        <v>68</v>
      </c>
      <c r="I26" s="314"/>
      <c r="J26" s="314"/>
      <c r="K26" s="219">
        <v>568200</v>
      </c>
      <c r="L26" s="314"/>
      <c r="M26" s="314"/>
      <c r="N26" s="219">
        <v>2222705.5</v>
      </c>
      <c r="O26" s="219">
        <v>385.5</v>
      </c>
      <c r="P26" s="314"/>
      <c r="Q26" s="219">
        <v>4141600</v>
      </c>
      <c r="R26" s="314"/>
      <c r="S26" s="219">
        <v>3384000</v>
      </c>
      <c r="T26" s="219">
        <v>1931880</v>
      </c>
      <c r="U26" s="307">
        <f t="shared" ref="U26:U27" si="4">SUM(I26:T26)</f>
        <v>12248771</v>
      </c>
      <c r="V26" s="1121">
        <v>0.4</v>
      </c>
      <c r="W26" s="1162">
        <f>IF(OR(U27=0,V26=0),0,(U27/U26*V26))</f>
        <v>0.40181254346651563</v>
      </c>
      <c r="X26" s="301"/>
      <c r="Y26" s="1114"/>
      <c r="Z26" s="1114"/>
      <c r="AA26" s="1114"/>
      <c r="AB26" s="1114"/>
      <c r="AC26" s="1114"/>
      <c r="AD26" s="1114" t="s">
        <v>1294</v>
      </c>
      <c r="AE26" s="1114" t="s">
        <v>1295</v>
      </c>
      <c r="AF26" s="1114" t="s">
        <v>1280</v>
      </c>
      <c r="AG26" s="1114" t="s">
        <v>1296</v>
      </c>
      <c r="AH26" s="1114" t="s">
        <v>1297</v>
      </c>
      <c r="AI26" s="1114" t="s">
        <v>1298</v>
      </c>
      <c r="AJ26" s="1114" t="s">
        <v>1299</v>
      </c>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row>
    <row r="27" spans="1:69" ht="42" customHeight="1">
      <c r="A27" s="1018"/>
      <c r="B27" s="1008"/>
      <c r="C27" s="1008"/>
      <c r="D27" s="1008"/>
      <c r="E27" s="1008"/>
      <c r="F27" s="1008"/>
      <c r="G27" s="1008"/>
      <c r="H27" s="302" t="s">
        <v>69</v>
      </c>
      <c r="I27" s="308"/>
      <c r="J27" s="308"/>
      <c r="K27" s="302">
        <v>539436</v>
      </c>
      <c r="L27" s="308"/>
      <c r="M27" s="308"/>
      <c r="N27" s="302">
        <v>2271060.8546222402</v>
      </c>
      <c r="O27" s="302">
        <v>0</v>
      </c>
      <c r="P27" s="308"/>
      <c r="Q27" s="302">
        <v>5278760.62</v>
      </c>
      <c r="R27" s="308"/>
      <c r="S27" s="302">
        <v>2400000</v>
      </c>
      <c r="T27" s="302">
        <v>1815017.1</v>
      </c>
      <c r="U27" s="305">
        <f t="shared" si="4"/>
        <v>12304274.57462224</v>
      </c>
      <c r="V27" s="1008"/>
      <c r="W27" s="1008"/>
      <c r="X27" s="216"/>
      <c r="Y27" s="1008"/>
      <c r="Z27" s="1008"/>
      <c r="AA27" s="1008"/>
      <c r="AB27" s="1008"/>
      <c r="AC27" s="1008"/>
      <c r="AD27" s="1008"/>
      <c r="AE27" s="1008"/>
      <c r="AF27" s="1008"/>
      <c r="AG27" s="1008"/>
      <c r="AH27" s="1008"/>
      <c r="AI27" s="1008"/>
      <c r="AJ27" s="1008"/>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6"/>
      <c r="BK27" s="216"/>
      <c r="BL27" s="216"/>
      <c r="BM27" s="216"/>
      <c r="BN27" s="216"/>
      <c r="BO27" s="216"/>
      <c r="BP27" s="216"/>
      <c r="BQ27" s="216"/>
    </row>
    <row r="28" spans="1:69" ht="21.75" customHeight="1">
      <c r="A28" s="1018"/>
      <c r="B28" s="315"/>
      <c r="C28" s="315"/>
      <c r="D28" s="1115" t="s">
        <v>30</v>
      </c>
      <c r="E28" s="1010"/>
      <c r="F28" s="1010"/>
      <c r="G28" s="1010"/>
      <c r="H28" s="1010"/>
      <c r="I28" s="1010"/>
      <c r="J28" s="1010"/>
      <c r="K28" s="1010"/>
      <c r="L28" s="1010"/>
      <c r="M28" s="1010"/>
      <c r="N28" s="1010"/>
      <c r="O28" s="1010"/>
      <c r="P28" s="1010"/>
      <c r="Q28" s="1010"/>
      <c r="R28" s="1010"/>
      <c r="S28" s="1010"/>
      <c r="T28" s="1010"/>
      <c r="U28" s="1010"/>
      <c r="V28" s="1010"/>
      <c r="W28" s="1010"/>
      <c r="X28" s="301"/>
      <c r="Y28" s="301"/>
      <c r="Z28" s="301"/>
      <c r="AA28" s="301"/>
      <c r="AB28" s="301"/>
      <c r="AC28" s="301"/>
      <c r="AD28" s="301"/>
      <c r="AE28" s="301"/>
      <c r="AF28" s="301"/>
      <c r="AG28" s="301"/>
      <c r="AH28" s="301"/>
      <c r="AI28" s="301"/>
      <c r="AJ28" s="306"/>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row>
    <row r="29" spans="1:69" ht="36" customHeight="1">
      <c r="A29" s="1018"/>
      <c r="B29" s="1116" t="s">
        <v>839</v>
      </c>
      <c r="C29" s="1116" t="s">
        <v>1290</v>
      </c>
      <c r="D29" s="1118" t="s">
        <v>1300</v>
      </c>
      <c r="E29" s="1013"/>
      <c r="F29" s="1013"/>
      <c r="G29" s="1014"/>
      <c r="H29" s="221" t="s">
        <v>68</v>
      </c>
      <c r="I29" s="239"/>
      <c r="J29" s="239"/>
      <c r="K29" s="239"/>
      <c r="L29" s="239"/>
      <c r="M29" s="239"/>
      <c r="N29" s="221">
        <v>385.5</v>
      </c>
      <c r="O29" s="221">
        <v>385.5</v>
      </c>
      <c r="P29" s="239"/>
      <c r="Q29" s="239"/>
      <c r="R29" s="239"/>
      <c r="S29" s="239"/>
      <c r="T29" s="316"/>
      <c r="U29" s="307">
        <f t="shared" ref="U29:U34" si="5">SUM(I29:T29)</f>
        <v>771</v>
      </c>
      <c r="V29" s="1119">
        <v>0.1</v>
      </c>
      <c r="W29" s="1120">
        <f>IF(OR(U30=0,V29=0),0,(U30/U29*V29))</f>
        <v>9.9999999627186767E-2</v>
      </c>
      <c r="X29" s="301"/>
      <c r="Y29" s="1114"/>
      <c r="Z29" s="1114"/>
      <c r="AA29" s="1114"/>
      <c r="AB29" s="1114"/>
      <c r="AC29" s="1114"/>
      <c r="AD29" s="1114" t="s">
        <v>1301</v>
      </c>
      <c r="AE29" s="1114" t="s">
        <v>1302</v>
      </c>
      <c r="AF29" s="1114" t="s">
        <v>959</v>
      </c>
      <c r="AG29" s="1114" t="s">
        <v>1303</v>
      </c>
      <c r="AH29" s="1114" t="s">
        <v>1051</v>
      </c>
      <c r="AI29" s="1114" t="s">
        <v>1287</v>
      </c>
      <c r="AJ29" s="1114" t="s">
        <v>1304</v>
      </c>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row>
    <row r="30" spans="1:69" ht="36" customHeight="1">
      <c r="A30" s="1018"/>
      <c r="B30" s="1008"/>
      <c r="C30" s="1008"/>
      <c r="D30" s="1015"/>
      <c r="E30" s="1016"/>
      <c r="F30" s="1016"/>
      <c r="G30" s="1017"/>
      <c r="H30" s="302" t="s">
        <v>69</v>
      </c>
      <c r="I30" s="308"/>
      <c r="J30" s="308"/>
      <c r="K30" s="308"/>
      <c r="L30" s="308"/>
      <c r="M30" s="308"/>
      <c r="N30" s="317">
        <v>391.00579712561</v>
      </c>
      <c r="O30" s="318">
        <v>0</v>
      </c>
      <c r="P30" s="308"/>
      <c r="Q30" s="317">
        <v>317.71420000000001</v>
      </c>
      <c r="R30" s="308"/>
      <c r="S30" s="308"/>
      <c r="T30" s="319">
        <v>62.28</v>
      </c>
      <c r="U30" s="305">
        <f t="shared" si="5"/>
        <v>770.99999712560998</v>
      </c>
      <c r="V30" s="1008"/>
      <c r="W30" s="1008"/>
      <c r="X30" s="320"/>
      <c r="Y30" s="1008"/>
      <c r="Z30" s="1008"/>
      <c r="AA30" s="1008"/>
      <c r="AB30" s="1008"/>
      <c r="AC30" s="1008"/>
      <c r="AD30" s="1008"/>
      <c r="AE30" s="1008"/>
      <c r="AF30" s="1008"/>
      <c r="AG30" s="1008"/>
      <c r="AH30" s="1008"/>
      <c r="AI30" s="1008"/>
      <c r="AJ30" s="1008"/>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c r="BP30" s="216"/>
      <c r="BQ30" s="216"/>
    </row>
    <row r="31" spans="1:69" ht="52.5" customHeight="1">
      <c r="A31" s="1018"/>
      <c r="B31" s="1116" t="s">
        <v>839</v>
      </c>
      <c r="C31" s="1116" t="s">
        <v>1290</v>
      </c>
      <c r="D31" s="1118" t="s">
        <v>1305</v>
      </c>
      <c r="E31" s="1013"/>
      <c r="F31" s="1013"/>
      <c r="G31" s="1014"/>
      <c r="H31" s="221" t="s">
        <v>68</v>
      </c>
      <c r="I31" s="283"/>
      <c r="J31" s="283"/>
      <c r="K31" s="228">
        <v>568200</v>
      </c>
      <c r="L31" s="283"/>
      <c r="M31" s="283"/>
      <c r="N31" s="228">
        <v>530320</v>
      </c>
      <c r="O31" s="283"/>
      <c r="P31" s="283"/>
      <c r="Q31" s="228">
        <v>757600</v>
      </c>
      <c r="R31" s="310"/>
      <c r="S31" s="321"/>
      <c r="T31" s="228">
        <v>1931880</v>
      </c>
      <c r="U31" s="307">
        <f t="shared" si="5"/>
        <v>3788000</v>
      </c>
      <c r="V31" s="1119">
        <v>0.6</v>
      </c>
      <c r="W31" s="1120">
        <f>IF(OR(U32=0,V31=0),0,(U32/U31*V31))</f>
        <v>0.6051819741288279</v>
      </c>
      <c r="X31" s="301"/>
      <c r="Y31" s="1114"/>
      <c r="Z31" s="1114"/>
      <c r="AA31" s="1114"/>
      <c r="AB31" s="1114"/>
      <c r="AC31" s="1114"/>
      <c r="AD31" s="1114" t="s">
        <v>1306</v>
      </c>
      <c r="AE31" s="1114" t="s">
        <v>1042</v>
      </c>
      <c r="AF31" s="1114" t="s">
        <v>959</v>
      </c>
      <c r="AG31" s="1114" t="s">
        <v>1307</v>
      </c>
      <c r="AH31" s="1114" t="s">
        <v>1051</v>
      </c>
      <c r="AI31" s="1114" t="s">
        <v>1287</v>
      </c>
      <c r="AJ31" s="1114" t="s">
        <v>1308</v>
      </c>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row>
    <row r="32" spans="1:69" ht="52.5" customHeight="1">
      <c r="A32" s="1018"/>
      <c r="B32" s="1008"/>
      <c r="C32" s="1008"/>
      <c r="D32" s="1015"/>
      <c r="E32" s="1016"/>
      <c r="F32" s="1016"/>
      <c r="G32" s="1017"/>
      <c r="H32" s="302" t="s">
        <v>69</v>
      </c>
      <c r="I32" s="322"/>
      <c r="J32" s="322"/>
      <c r="K32" s="309">
        <v>539436</v>
      </c>
      <c r="L32" s="322"/>
      <c r="M32" s="322"/>
      <c r="N32" s="302">
        <v>559323.52</v>
      </c>
      <c r="O32" s="322"/>
      <c r="P32" s="322"/>
      <c r="Q32" s="302">
        <v>906938.91</v>
      </c>
      <c r="R32" s="322"/>
      <c r="S32" s="322"/>
      <c r="T32" s="302">
        <v>1815017.1</v>
      </c>
      <c r="U32" s="323">
        <f t="shared" si="5"/>
        <v>3820715.5300000003</v>
      </c>
      <c r="V32" s="1008"/>
      <c r="W32" s="1008"/>
      <c r="X32" s="216"/>
      <c r="Y32" s="1008"/>
      <c r="Z32" s="1008"/>
      <c r="AA32" s="1008"/>
      <c r="AB32" s="1008"/>
      <c r="AC32" s="1008"/>
      <c r="AD32" s="1008"/>
      <c r="AE32" s="1008"/>
      <c r="AF32" s="1008"/>
      <c r="AG32" s="1008"/>
      <c r="AH32" s="1008"/>
      <c r="AI32" s="1008"/>
      <c r="AJ32" s="1008"/>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c r="BK32" s="216"/>
      <c r="BL32" s="216"/>
      <c r="BM32" s="216"/>
      <c r="BN32" s="216"/>
      <c r="BO32" s="216"/>
      <c r="BP32" s="216"/>
      <c r="BQ32" s="216"/>
    </row>
    <row r="33" spans="1:69" ht="31.5" customHeight="1">
      <c r="A33" s="1018"/>
      <c r="B33" s="1116" t="s">
        <v>839</v>
      </c>
      <c r="C33" s="1117" t="s">
        <v>1290</v>
      </c>
      <c r="D33" s="1118" t="s">
        <v>1309</v>
      </c>
      <c r="E33" s="1013"/>
      <c r="F33" s="1013"/>
      <c r="G33" s="1014"/>
      <c r="H33" s="221" t="s">
        <v>68</v>
      </c>
      <c r="I33" s="283"/>
      <c r="J33" s="283"/>
      <c r="K33" s="283"/>
      <c r="L33" s="283"/>
      <c r="M33" s="283"/>
      <c r="N33" s="228">
        <v>1692000</v>
      </c>
      <c r="O33" s="283"/>
      <c r="P33" s="283"/>
      <c r="Q33" s="228">
        <v>3384000</v>
      </c>
      <c r="R33" s="283"/>
      <c r="S33" s="228">
        <v>3384000</v>
      </c>
      <c r="T33" s="283"/>
      <c r="U33" s="307">
        <f t="shared" si="5"/>
        <v>8460000</v>
      </c>
      <c r="V33" s="1119">
        <v>0.3</v>
      </c>
      <c r="W33" s="1120">
        <f>IF(OR(U34=0,V33=0),0,(U34/U33*V33))</f>
        <v>0.30081029534840847</v>
      </c>
      <c r="X33" s="301"/>
      <c r="Y33" s="1114"/>
      <c r="Z33" s="1114"/>
      <c r="AA33" s="1114"/>
      <c r="AB33" s="1114"/>
      <c r="AC33" s="1114"/>
      <c r="AD33" s="1114" t="s">
        <v>1310</v>
      </c>
      <c r="AE33" s="1114" t="s">
        <v>1042</v>
      </c>
      <c r="AF33" s="1114" t="s">
        <v>959</v>
      </c>
      <c r="AG33" s="1114" t="s">
        <v>1311</v>
      </c>
      <c r="AH33" s="1114" t="s">
        <v>1051</v>
      </c>
      <c r="AI33" s="1114" t="s">
        <v>1312</v>
      </c>
      <c r="AJ33" s="1114" t="s">
        <v>1313</v>
      </c>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row>
    <row r="34" spans="1:69" ht="24.75" customHeight="1">
      <c r="A34" s="1008"/>
      <c r="B34" s="1008"/>
      <c r="C34" s="1008"/>
      <c r="D34" s="1015"/>
      <c r="E34" s="1016"/>
      <c r="F34" s="1016"/>
      <c r="G34" s="1017"/>
      <c r="H34" s="302" t="s">
        <v>69</v>
      </c>
      <c r="I34" s="322"/>
      <c r="J34" s="322"/>
      <c r="K34" s="322"/>
      <c r="L34" s="322"/>
      <c r="M34" s="322"/>
      <c r="N34" s="302">
        <v>1711346.3288251201</v>
      </c>
      <c r="O34" s="322"/>
      <c r="P34" s="322"/>
      <c r="Q34" s="302">
        <v>4371504</v>
      </c>
      <c r="R34" s="322"/>
      <c r="S34" s="302">
        <v>2400000</v>
      </c>
      <c r="T34" s="322"/>
      <c r="U34" s="323">
        <f t="shared" si="5"/>
        <v>8482850.3288251199</v>
      </c>
      <c r="V34" s="1008"/>
      <c r="W34" s="1008"/>
      <c r="X34" s="216"/>
      <c r="Y34" s="1008"/>
      <c r="Z34" s="1008"/>
      <c r="AA34" s="1008"/>
      <c r="AB34" s="1008"/>
      <c r="AC34" s="1008"/>
      <c r="AD34" s="1008"/>
      <c r="AE34" s="1008"/>
      <c r="AF34" s="1008"/>
      <c r="AG34" s="1008"/>
      <c r="AH34" s="1008"/>
      <c r="AI34" s="1008"/>
      <c r="AJ34" s="1008"/>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c r="BP34" s="216"/>
      <c r="BQ34" s="216"/>
    </row>
    <row r="35" spans="1:69" ht="15.75" customHeight="1">
      <c r="A35" s="236" t="s">
        <v>2</v>
      </c>
      <c r="B35" s="214" t="s">
        <v>824</v>
      </c>
      <c r="C35" s="215" t="s">
        <v>7</v>
      </c>
      <c r="D35" s="213" t="s">
        <v>825</v>
      </c>
      <c r="E35" s="215" t="s">
        <v>4</v>
      </c>
      <c r="F35" s="215" t="s">
        <v>5</v>
      </c>
      <c r="G35" s="215" t="s">
        <v>6</v>
      </c>
      <c r="H35" s="215" t="s">
        <v>53</v>
      </c>
      <c r="I35" s="215" t="s">
        <v>54</v>
      </c>
      <c r="J35" s="215" t="s">
        <v>55</v>
      </c>
      <c r="K35" s="215" t="s">
        <v>56</v>
      </c>
      <c r="L35" s="215" t="s">
        <v>57</v>
      </c>
      <c r="M35" s="215" t="s">
        <v>58</v>
      </c>
      <c r="N35" s="215" t="s">
        <v>59</v>
      </c>
      <c r="O35" s="215" t="s">
        <v>60</v>
      </c>
      <c r="P35" s="215" t="s">
        <v>61</v>
      </c>
      <c r="Q35" s="215" t="s">
        <v>62</v>
      </c>
      <c r="R35" s="215" t="s">
        <v>63</v>
      </c>
      <c r="S35" s="215" t="s">
        <v>64</v>
      </c>
      <c r="T35" s="215" t="s">
        <v>65</v>
      </c>
      <c r="U35" s="215" t="s">
        <v>66</v>
      </c>
      <c r="V35" s="215" t="s">
        <v>52</v>
      </c>
      <c r="W35" s="214" t="s">
        <v>162</v>
      </c>
      <c r="X35" s="209"/>
      <c r="Y35" s="217" t="s">
        <v>826</v>
      </c>
      <c r="Z35" s="218" t="s">
        <v>827</v>
      </c>
      <c r="AA35" s="218" t="s">
        <v>828</v>
      </c>
      <c r="AB35" s="218" t="s">
        <v>829</v>
      </c>
      <c r="AC35" s="218" t="s">
        <v>830</v>
      </c>
      <c r="AD35" s="218" t="s">
        <v>831</v>
      </c>
      <c r="AE35" s="218" t="s">
        <v>832</v>
      </c>
      <c r="AF35" s="218" t="s">
        <v>833</v>
      </c>
      <c r="AG35" s="218" t="s">
        <v>834</v>
      </c>
      <c r="AH35" s="218" t="s">
        <v>835</v>
      </c>
      <c r="AI35" s="218" t="s">
        <v>836</v>
      </c>
      <c r="AJ35" s="218" t="s">
        <v>837</v>
      </c>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row>
    <row r="36" spans="1:69" ht="167.25" customHeight="1">
      <c r="A36" s="1129" t="s">
        <v>1314</v>
      </c>
      <c r="B36" s="1117"/>
      <c r="C36" s="1117" t="s">
        <v>1315</v>
      </c>
      <c r="D36" s="1117" t="s">
        <v>137</v>
      </c>
      <c r="E36" s="1169">
        <v>1</v>
      </c>
      <c r="F36" s="1124" t="s">
        <v>1316</v>
      </c>
      <c r="G36" s="1117" t="s">
        <v>1293</v>
      </c>
      <c r="H36" s="219" t="s">
        <v>68</v>
      </c>
      <c r="I36" s="324">
        <v>0</v>
      </c>
      <c r="J36" s="324">
        <v>0</v>
      </c>
      <c r="K36" s="324">
        <v>0.01</v>
      </c>
      <c r="L36" s="324">
        <v>0.01</v>
      </c>
      <c r="M36" s="324">
        <v>0.02</v>
      </c>
      <c r="N36" s="324">
        <v>0.40100000000000002</v>
      </c>
      <c r="O36" s="324">
        <v>9.8000000000000004E-2</v>
      </c>
      <c r="P36" s="324">
        <v>0.10299999999999999</v>
      </c>
      <c r="Q36" s="324">
        <v>0.12</v>
      </c>
      <c r="R36" s="324">
        <v>0.10100000000000001</v>
      </c>
      <c r="S36" s="324">
        <v>0.11799999999999999</v>
      </c>
      <c r="T36" s="324">
        <v>1.9E-2</v>
      </c>
      <c r="U36" s="325">
        <f t="shared" ref="U36:U37" si="6">SUM(I36:T36)</f>
        <v>1</v>
      </c>
      <c r="V36" s="1121">
        <v>0.2</v>
      </c>
      <c r="W36" s="1162">
        <f>IF(OR(U37=0,V36=0),0,(U37/U36*V36))</f>
        <v>0.2</v>
      </c>
      <c r="X36" s="301"/>
      <c r="Y36" s="1114"/>
      <c r="Z36" s="1114"/>
      <c r="AA36" s="1114"/>
      <c r="AB36" s="1114"/>
      <c r="AC36" s="1114"/>
      <c r="AD36" s="1114" t="s">
        <v>1317</v>
      </c>
      <c r="AE36" s="1114" t="s">
        <v>1318</v>
      </c>
      <c r="AF36" s="1114" t="s">
        <v>1319</v>
      </c>
      <c r="AG36" s="1114" t="s">
        <v>1320</v>
      </c>
      <c r="AH36" s="1114" t="s">
        <v>1321</v>
      </c>
      <c r="AI36" s="1114" t="s">
        <v>1322</v>
      </c>
      <c r="AJ36" s="1114" t="s">
        <v>1323</v>
      </c>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row>
    <row r="37" spans="1:69" ht="167.25" customHeight="1">
      <c r="A37" s="1018"/>
      <c r="B37" s="1008"/>
      <c r="C37" s="1008"/>
      <c r="D37" s="1008"/>
      <c r="E37" s="1008"/>
      <c r="F37" s="1008"/>
      <c r="G37" s="1008"/>
      <c r="H37" s="302" t="s">
        <v>69</v>
      </c>
      <c r="I37" s="326"/>
      <c r="J37" s="326"/>
      <c r="K37" s="327">
        <v>0.01</v>
      </c>
      <c r="L37" s="327">
        <v>0.01</v>
      </c>
      <c r="M37" s="327">
        <v>0.02</v>
      </c>
      <c r="N37" s="327">
        <v>0.40100000000000002</v>
      </c>
      <c r="O37" s="327">
        <v>8.7999999999999995E-2</v>
      </c>
      <c r="P37" s="327">
        <v>0.108</v>
      </c>
      <c r="Q37" s="327">
        <v>0.1</v>
      </c>
      <c r="R37" s="327">
        <v>0.13300000000000001</v>
      </c>
      <c r="S37" s="327">
        <v>0.10299999999999999</v>
      </c>
      <c r="T37" s="327">
        <v>2.7E-2</v>
      </c>
      <c r="U37" s="328">
        <f t="shared" si="6"/>
        <v>1</v>
      </c>
      <c r="V37" s="1008"/>
      <c r="W37" s="1008"/>
      <c r="X37" s="216"/>
      <c r="Y37" s="1008"/>
      <c r="Z37" s="1008"/>
      <c r="AA37" s="1008"/>
      <c r="AB37" s="1008"/>
      <c r="AC37" s="1008"/>
      <c r="AD37" s="1008"/>
      <c r="AE37" s="1008"/>
      <c r="AF37" s="1008"/>
      <c r="AG37" s="1008"/>
      <c r="AH37" s="1008"/>
      <c r="AI37" s="1008"/>
      <c r="AJ37" s="1008"/>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c r="BJ37" s="216"/>
      <c r="BK37" s="216"/>
      <c r="BL37" s="216"/>
      <c r="BM37" s="216"/>
      <c r="BN37" s="216"/>
      <c r="BO37" s="216"/>
      <c r="BP37" s="216"/>
      <c r="BQ37" s="216"/>
    </row>
    <row r="38" spans="1:69" ht="15.75" customHeight="1">
      <c r="A38" s="1018"/>
      <c r="B38" s="329"/>
      <c r="C38" s="330"/>
      <c r="D38" s="1115" t="s">
        <v>30</v>
      </c>
      <c r="E38" s="1010"/>
      <c r="F38" s="1010"/>
      <c r="G38" s="1010"/>
      <c r="H38" s="1010"/>
      <c r="I38" s="1010"/>
      <c r="J38" s="1010"/>
      <c r="K38" s="1010"/>
      <c r="L38" s="1010"/>
      <c r="M38" s="1010"/>
      <c r="N38" s="1010"/>
      <c r="O38" s="1010"/>
      <c r="P38" s="1010"/>
      <c r="Q38" s="1010"/>
      <c r="R38" s="1010"/>
      <c r="S38" s="1010"/>
      <c r="T38" s="1010"/>
      <c r="U38" s="1010"/>
      <c r="V38" s="1010"/>
      <c r="W38" s="1010"/>
      <c r="X38" s="301"/>
      <c r="Y38" s="301"/>
      <c r="Z38" s="301"/>
      <c r="AA38" s="301"/>
      <c r="AB38" s="301"/>
      <c r="AC38" s="301"/>
      <c r="AD38" s="301"/>
      <c r="AE38" s="301"/>
      <c r="AF38" s="301"/>
      <c r="AG38" s="244"/>
      <c r="AH38" s="301"/>
      <c r="AI38" s="301"/>
      <c r="AJ38" s="306"/>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row>
    <row r="39" spans="1:69" ht="60" customHeight="1">
      <c r="A39" s="1018"/>
      <c r="B39" s="1116" t="s">
        <v>839</v>
      </c>
      <c r="C39" s="1116" t="s">
        <v>1315</v>
      </c>
      <c r="D39" s="1118" t="s">
        <v>1324</v>
      </c>
      <c r="E39" s="1013"/>
      <c r="F39" s="1013"/>
      <c r="G39" s="1014"/>
      <c r="H39" s="331" t="s">
        <v>68</v>
      </c>
      <c r="I39" s="332"/>
      <c r="J39" s="332"/>
      <c r="K39" s="280">
        <v>0.05</v>
      </c>
      <c r="L39" s="280">
        <v>0.05</v>
      </c>
      <c r="M39" s="280">
        <v>0.1</v>
      </c>
      <c r="N39" s="280">
        <v>0.1</v>
      </c>
      <c r="O39" s="280">
        <v>0.1</v>
      </c>
      <c r="P39" s="280">
        <v>0.1</v>
      </c>
      <c r="Q39" s="280">
        <v>0.2</v>
      </c>
      <c r="R39" s="280">
        <v>0.1</v>
      </c>
      <c r="S39" s="280">
        <v>0.2</v>
      </c>
      <c r="T39" s="332"/>
      <c r="U39" s="333">
        <f t="shared" ref="U39:U56" si="7">SUM(I39:T39)</f>
        <v>1</v>
      </c>
      <c r="V39" s="1164">
        <v>0.2</v>
      </c>
      <c r="W39" s="1165">
        <f>IF(OR(U40=0,V39=0),0,(U40/U39*V39))</f>
        <v>0.2</v>
      </c>
      <c r="X39" s="301"/>
      <c r="Y39" s="1114"/>
      <c r="Z39" s="1114"/>
      <c r="AA39" s="1114"/>
      <c r="AB39" s="1114"/>
      <c r="AC39" s="1114"/>
      <c r="AD39" s="1114" t="s">
        <v>1325</v>
      </c>
      <c r="AE39" s="1114" t="s">
        <v>1326</v>
      </c>
      <c r="AF39" s="1114" t="s">
        <v>1327</v>
      </c>
      <c r="AG39" s="1114" t="s">
        <v>1328</v>
      </c>
      <c r="AH39" s="1114" t="s">
        <v>1329</v>
      </c>
      <c r="AI39" s="1114" t="s">
        <v>1330</v>
      </c>
      <c r="AJ39" s="1114" t="s">
        <v>1331</v>
      </c>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row>
    <row r="40" spans="1:69" ht="81.75" customHeight="1">
      <c r="A40" s="1018"/>
      <c r="B40" s="1008"/>
      <c r="C40" s="1008"/>
      <c r="D40" s="1015"/>
      <c r="E40" s="1016"/>
      <c r="F40" s="1016"/>
      <c r="G40" s="1017"/>
      <c r="H40" s="334" t="s">
        <v>69</v>
      </c>
      <c r="I40" s="335"/>
      <c r="J40" s="335"/>
      <c r="K40" s="336">
        <v>0.05</v>
      </c>
      <c r="L40" s="336">
        <v>0.05</v>
      </c>
      <c r="M40" s="336">
        <v>0.1</v>
      </c>
      <c r="N40" s="336">
        <v>0.1</v>
      </c>
      <c r="O40" s="336">
        <v>0.1</v>
      </c>
      <c r="P40" s="336">
        <v>0.1</v>
      </c>
      <c r="Q40" s="336">
        <v>0.1</v>
      </c>
      <c r="R40" s="336">
        <v>0.2</v>
      </c>
      <c r="S40" s="336">
        <v>0.2</v>
      </c>
      <c r="T40" s="335"/>
      <c r="U40" s="337">
        <f t="shared" si="7"/>
        <v>1</v>
      </c>
      <c r="V40" s="1008"/>
      <c r="W40" s="1008"/>
      <c r="X40" s="216"/>
      <c r="Y40" s="1008"/>
      <c r="Z40" s="1008"/>
      <c r="AA40" s="1008"/>
      <c r="AB40" s="1008"/>
      <c r="AC40" s="1008"/>
      <c r="AD40" s="1008"/>
      <c r="AE40" s="1008"/>
      <c r="AF40" s="1008"/>
      <c r="AG40" s="1008"/>
      <c r="AH40" s="1008"/>
      <c r="AI40" s="1008"/>
      <c r="AJ40" s="1008"/>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row>
    <row r="41" spans="1:69" ht="39.75" customHeight="1">
      <c r="A41" s="1018"/>
      <c r="B41" s="1116" t="s">
        <v>839</v>
      </c>
      <c r="C41" s="1117" t="s">
        <v>1315</v>
      </c>
      <c r="D41" s="1118" t="s">
        <v>1332</v>
      </c>
      <c r="E41" s="1013"/>
      <c r="F41" s="1013"/>
      <c r="G41" s="1014"/>
      <c r="H41" s="331" t="s">
        <v>68</v>
      </c>
      <c r="I41" s="332"/>
      <c r="J41" s="332"/>
      <c r="K41" s="332"/>
      <c r="L41" s="332"/>
      <c r="M41" s="332"/>
      <c r="N41" s="280">
        <v>0.2</v>
      </c>
      <c r="O41" s="280">
        <v>0.2</v>
      </c>
      <c r="P41" s="280">
        <v>0.2</v>
      </c>
      <c r="Q41" s="280">
        <v>0.2</v>
      </c>
      <c r="R41" s="280">
        <v>0.1</v>
      </c>
      <c r="S41" s="280">
        <v>0.1</v>
      </c>
      <c r="T41" s="332"/>
      <c r="U41" s="333">
        <f t="shared" si="7"/>
        <v>1</v>
      </c>
      <c r="V41" s="1164">
        <v>0.09</v>
      </c>
      <c r="W41" s="1165">
        <f>IF(OR(U42=0,V41=0),0,(U42/U41*V41))</f>
        <v>0.09</v>
      </c>
      <c r="X41" s="301"/>
      <c r="Y41" s="1114"/>
      <c r="Z41" s="1114"/>
      <c r="AA41" s="1114"/>
      <c r="AB41" s="1114"/>
      <c r="AC41" s="1114"/>
      <c r="AD41" s="1114" t="s">
        <v>1333</v>
      </c>
      <c r="AE41" s="1114" t="s">
        <v>1334</v>
      </c>
      <c r="AF41" s="1114" t="s">
        <v>1335</v>
      </c>
      <c r="AG41" s="1114" t="s">
        <v>1336</v>
      </c>
      <c r="AH41" s="1114" t="s">
        <v>1337</v>
      </c>
      <c r="AI41" s="1114" t="s">
        <v>1338</v>
      </c>
      <c r="AJ41" s="1114" t="s">
        <v>1339</v>
      </c>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301"/>
      <c r="BM41" s="301"/>
      <c r="BN41" s="301"/>
      <c r="BO41" s="301"/>
      <c r="BP41" s="301"/>
      <c r="BQ41" s="301"/>
    </row>
    <row r="42" spans="1:69" ht="72" customHeight="1">
      <c r="A42" s="1018"/>
      <c r="B42" s="1008"/>
      <c r="C42" s="1008"/>
      <c r="D42" s="1015"/>
      <c r="E42" s="1016"/>
      <c r="F42" s="1016"/>
      <c r="G42" s="1017"/>
      <c r="H42" s="334" t="s">
        <v>69</v>
      </c>
      <c r="I42" s="335"/>
      <c r="J42" s="335"/>
      <c r="K42" s="335"/>
      <c r="L42" s="335"/>
      <c r="M42" s="335"/>
      <c r="N42" s="336">
        <v>0.2</v>
      </c>
      <c r="O42" s="336">
        <v>0.1</v>
      </c>
      <c r="P42" s="336">
        <v>0.2</v>
      </c>
      <c r="Q42" s="336">
        <v>0.1</v>
      </c>
      <c r="R42" s="336">
        <v>0.3</v>
      </c>
      <c r="S42" s="336">
        <v>0.05</v>
      </c>
      <c r="T42" s="336">
        <v>0.05</v>
      </c>
      <c r="U42" s="337">
        <f t="shared" si="7"/>
        <v>1</v>
      </c>
      <c r="V42" s="1008"/>
      <c r="W42" s="1008"/>
      <c r="X42" s="216"/>
      <c r="Y42" s="1008"/>
      <c r="Z42" s="1008"/>
      <c r="AA42" s="1008"/>
      <c r="AB42" s="1008"/>
      <c r="AC42" s="1008"/>
      <c r="AD42" s="1008"/>
      <c r="AE42" s="1008"/>
      <c r="AF42" s="1008"/>
      <c r="AG42" s="1008"/>
      <c r="AH42" s="1008"/>
      <c r="AI42" s="1008"/>
      <c r="AJ42" s="1008"/>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c r="BJ42" s="216"/>
      <c r="BK42" s="216"/>
      <c r="BL42" s="216"/>
      <c r="BM42" s="216"/>
      <c r="BN42" s="216"/>
      <c r="BO42" s="216"/>
      <c r="BP42" s="216"/>
      <c r="BQ42" s="216"/>
    </row>
    <row r="43" spans="1:69" ht="75.75" customHeight="1">
      <c r="A43" s="1018"/>
      <c r="B43" s="1116" t="s">
        <v>839</v>
      </c>
      <c r="C43" s="1117" t="s">
        <v>1315</v>
      </c>
      <c r="D43" s="1118" t="s">
        <v>1340</v>
      </c>
      <c r="E43" s="1013"/>
      <c r="F43" s="1013"/>
      <c r="G43" s="1014"/>
      <c r="H43" s="331" t="s">
        <v>68</v>
      </c>
      <c r="I43" s="332"/>
      <c r="J43" s="332"/>
      <c r="K43" s="332"/>
      <c r="L43" s="332"/>
      <c r="M43" s="332"/>
      <c r="N43" s="280">
        <v>0.42</v>
      </c>
      <c r="O43" s="280">
        <v>0.2</v>
      </c>
      <c r="P43" s="280">
        <v>0.1</v>
      </c>
      <c r="Q43" s="280">
        <v>0.08</v>
      </c>
      <c r="R43" s="280">
        <v>0.08</v>
      </c>
      <c r="S43" s="280">
        <v>0.06</v>
      </c>
      <c r="T43" s="280">
        <v>0.06</v>
      </c>
      <c r="U43" s="333">
        <f t="shared" si="7"/>
        <v>1</v>
      </c>
      <c r="V43" s="1164">
        <v>0.15</v>
      </c>
      <c r="W43" s="1165">
        <f>IF(OR(U44=0,V43=0),0,(U44/U43*V43))</f>
        <v>0.15</v>
      </c>
      <c r="X43" s="301"/>
      <c r="Y43" s="1114"/>
      <c r="Z43" s="1114"/>
      <c r="AA43" s="1114"/>
      <c r="AB43" s="1114"/>
      <c r="AC43" s="1114"/>
      <c r="AD43" s="1114" t="s">
        <v>1341</v>
      </c>
      <c r="AE43" s="1114" t="s">
        <v>1342</v>
      </c>
      <c r="AF43" s="1114" t="s">
        <v>1343</v>
      </c>
      <c r="AG43" s="1114" t="s">
        <v>1344</v>
      </c>
      <c r="AH43" s="1114" t="s">
        <v>1345</v>
      </c>
      <c r="AI43" s="1114" t="s">
        <v>1346</v>
      </c>
      <c r="AJ43" s="1114" t="s">
        <v>1347</v>
      </c>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row>
    <row r="44" spans="1:69" ht="75.75" customHeight="1">
      <c r="A44" s="1018"/>
      <c r="B44" s="1008"/>
      <c r="C44" s="1008"/>
      <c r="D44" s="1015"/>
      <c r="E44" s="1016"/>
      <c r="F44" s="1016"/>
      <c r="G44" s="1017"/>
      <c r="H44" s="334" t="s">
        <v>69</v>
      </c>
      <c r="I44" s="335"/>
      <c r="J44" s="335"/>
      <c r="K44" s="335"/>
      <c r="L44" s="335"/>
      <c r="M44" s="335"/>
      <c r="N44" s="336">
        <v>0.42</v>
      </c>
      <c r="O44" s="336">
        <v>0.2</v>
      </c>
      <c r="P44" s="336">
        <v>0.1</v>
      </c>
      <c r="Q44" s="336">
        <v>0.08</v>
      </c>
      <c r="R44" s="336">
        <v>0.1</v>
      </c>
      <c r="S44" s="336">
        <v>0.06</v>
      </c>
      <c r="T44" s="336">
        <v>0.04</v>
      </c>
      <c r="U44" s="337">
        <f t="shared" si="7"/>
        <v>1</v>
      </c>
      <c r="V44" s="1008"/>
      <c r="W44" s="1008"/>
      <c r="X44" s="216"/>
      <c r="Y44" s="1008"/>
      <c r="Z44" s="1008"/>
      <c r="AA44" s="1008"/>
      <c r="AB44" s="1008"/>
      <c r="AC44" s="1008"/>
      <c r="AD44" s="1008"/>
      <c r="AE44" s="1008"/>
      <c r="AF44" s="1008"/>
      <c r="AG44" s="1008"/>
      <c r="AH44" s="1008"/>
      <c r="AI44" s="1008"/>
      <c r="AJ44" s="1008"/>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row>
    <row r="45" spans="1:69" ht="36.75" customHeight="1">
      <c r="A45" s="1018"/>
      <c r="B45" s="1117" t="s">
        <v>839</v>
      </c>
      <c r="C45" s="1117" t="s">
        <v>1348</v>
      </c>
      <c r="D45" s="1125" t="s">
        <v>1349</v>
      </c>
      <c r="E45" s="1020"/>
      <c r="F45" s="1020"/>
      <c r="G45" s="1021"/>
      <c r="H45" s="338" t="s">
        <v>68</v>
      </c>
      <c r="I45" s="339"/>
      <c r="J45" s="339"/>
      <c r="K45" s="339"/>
      <c r="L45" s="339"/>
      <c r="M45" s="339"/>
      <c r="N45" s="275">
        <v>0.5</v>
      </c>
      <c r="O45" s="275">
        <v>0.1</v>
      </c>
      <c r="P45" s="275">
        <v>0.1</v>
      </c>
      <c r="Q45" s="275">
        <v>0.1</v>
      </c>
      <c r="R45" s="275">
        <v>0.1</v>
      </c>
      <c r="S45" s="275">
        <v>0.1</v>
      </c>
      <c r="T45" s="339"/>
      <c r="U45" s="333">
        <f t="shared" si="7"/>
        <v>0.99999999999999989</v>
      </c>
      <c r="V45" s="1164">
        <v>0.1</v>
      </c>
      <c r="W45" s="1166">
        <f>IF(OR(U46=0,V45=0),0,(U46/U45*V45))</f>
        <v>0.1</v>
      </c>
      <c r="X45" s="301"/>
      <c r="Y45" s="1114"/>
      <c r="Z45" s="1114"/>
      <c r="AA45" s="1114"/>
      <c r="AB45" s="1114"/>
      <c r="AC45" s="1114"/>
      <c r="AD45" s="1114" t="s">
        <v>1350</v>
      </c>
      <c r="AE45" s="1114" t="s">
        <v>1351</v>
      </c>
      <c r="AF45" s="1114" t="s">
        <v>1352</v>
      </c>
      <c r="AG45" s="1114" t="s">
        <v>1353</v>
      </c>
      <c r="AH45" s="1114" t="s">
        <v>1354</v>
      </c>
      <c r="AI45" s="1114" t="s">
        <v>1355</v>
      </c>
      <c r="AJ45" s="1114" t="s">
        <v>1356</v>
      </c>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row>
    <row r="46" spans="1:69" ht="36.75" customHeight="1">
      <c r="A46" s="1018"/>
      <c r="B46" s="1008"/>
      <c r="C46" s="1008"/>
      <c r="D46" s="1015"/>
      <c r="E46" s="1016"/>
      <c r="F46" s="1016"/>
      <c r="G46" s="1017"/>
      <c r="H46" s="334" t="s">
        <v>69</v>
      </c>
      <c r="I46" s="335"/>
      <c r="J46" s="335"/>
      <c r="K46" s="335"/>
      <c r="L46" s="335"/>
      <c r="M46" s="335"/>
      <c r="N46" s="336">
        <v>0.5</v>
      </c>
      <c r="O46" s="336">
        <v>0.1</v>
      </c>
      <c r="P46" s="336">
        <v>0.1</v>
      </c>
      <c r="Q46" s="336">
        <v>0.1</v>
      </c>
      <c r="R46" s="336">
        <v>0.1</v>
      </c>
      <c r="S46" s="336">
        <v>0.1</v>
      </c>
      <c r="T46" s="335"/>
      <c r="U46" s="337">
        <f t="shared" si="7"/>
        <v>0.99999999999999989</v>
      </c>
      <c r="V46" s="1008"/>
      <c r="W46" s="1008"/>
      <c r="X46" s="216"/>
      <c r="Y46" s="1008"/>
      <c r="Z46" s="1008"/>
      <c r="AA46" s="1008"/>
      <c r="AB46" s="1008"/>
      <c r="AC46" s="1008"/>
      <c r="AD46" s="1008"/>
      <c r="AE46" s="1008"/>
      <c r="AF46" s="1008"/>
      <c r="AG46" s="1008"/>
      <c r="AH46" s="1008"/>
      <c r="AI46" s="1008"/>
      <c r="AJ46" s="1008"/>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216"/>
      <c r="BK46" s="216"/>
      <c r="BL46" s="216"/>
      <c r="BM46" s="216"/>
      <c r="BN46" s="216"/>
      <c r="BO46" s="216"/>
      <c r="BP46" s="216"/>
      <c r="BQ46" s="216"/>
    </row>
    <row r="47" spans="1:69" ht="51.75" customHeight="1">
      <c r="A47" s="1018"/>
      <c r="B47" s="1116" t="s">
        <v>839</v>
      </c>
      <c r="C47" s="1117" t="s">
        <v>1358</v>
      </c>
      <c r="D47" s="1118" t="s">
        <v>1359</v>
      </c>
      <c r="E47" s="1013"/>
      <c r="F47" s="1013"/>
      <c r="G47" s="1014"/>
      <c r="H47" s="331" t="s">
        <v>68</v>
      </c>
      <c r="I47" s="332"/>
      <c r="J47" s="332"/>
      <c r="K47" s="332"/>
      <c r="L47" s="332"/>
      <c r="M47" s="332"/>
      <c r="N47" s="280">
        <v>0.2</v>
      </c>
      <c r="O47" s="332"/>
      <c r="P47" s="280">
        <v>0.2</v>
      </c>
      <c r="Q47" s="332"/>
      <c r="R47" s="280">
        <v>0.3</v>
      </c>
      <c r="S47" s="280">
        <v>0.2</v>
      </c>
      <c r="T47" s="280">
        <v>0.1</v>
      </c>
      <c r="U47" s="333">
        <f t="shared" si="7"/>
        <v>0.99999999999999989</v>
      </c>
      <c r="V47" s="1164">
        <v>0.1</v>
      </c>
      <c r="W47" s="1165">
        <f>IF(OR(U48=0,V47=0),0,(U48/U47*V47))</f>
        <v>0.1</v>
      </c>
      <c r="X47" s="301"/>
      <c r="Y47" s="1114"/>
      <c r="Z47" s="1114"/>
      <c r="AA47" s="1114"/>
      <c r="AB47" s="1114"/>
      <c r="AC47" s="1114"/>
      <c r="AD47" s="1114" t="s">
        <v>1360</v>
      </c>
      <c r="AE47" s="1114" t="s">
        <v>1042</v>
      </c>
      <c r="AF47" s="1114" t="s">
        <v>1361</v>
      </c>
      <c r="AG47" s="1114" t="s">
        <v>1281</v>
      </c>
      <c r="AH47" s="1114" t="s">
        <v>1362</v>
      </c>
      <c r="AI47" s="1114" t="s">
        <v>1363</v>
      </c>
      <c r="AJ47" s="1114" t="s">
        <v>1364</v>
      </c>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row>
    <row r="48" spans="1:69" ht="51.75" customHeight="1">
      <c r="A48" s="1018"/>
      <c r="B48" s="1008"/>
      <c r="C48" s="1008"/>
      <c r="D48" s="1015"/>
      <c r="E48" s="1016"/>
      <c r="F48" s="1016"/>
      <c r="G48" s="1017"/>
      <c r="H48" s="334" t="s">
        <v>69</v>
      </c>
      <c r="I48" s="335"/>
      <c r="J48" s="335"/>
      <c r="K48" s="335"/>
      <c r="L48" s="335"/>
      <c r="M48" s="335"/>
      <c r="N48" s="336">
        <v>0.2</v>
      </c>
      <c r="O48" s="335"/>
      <c r="P48" s="336">
        <v>0.25</v>
      </c>
      <c r="Q48" s="335"/>
      <c r="R48" s="336">
        <v>0.3</v>
      </c>
      <c r="S48" s="336">
        <v>0.2</v>
      </c>
      <c r="T48" s="336">
        <v>0.05</v>
      </c>
      <c r="U48" s="337">
        <f t="shared" si="7"/>
        <v>1</v>
      </c>
      <c r="V48" s="1008"/>
      <c r="W48" s="1008"/>
      <c r="X48" s="216"/>
      <c r="Y48" s="1008"/>
      <c r="Z48" s="1008"/>
      <c r="AA48" s="1008"/>
      <c r="AB48" s="1008"/>
      <c r="AC48" s="1008"/>
      <c r="AD48" s="1008"/>
      <c r="AE48" s="1008"/>
      <c r="AF48" s="1008"/>
      <c r="AG48" s="1008"/>
      <c r="AH48" s="1008"/>
      <c r="AI48" s="1008"/>
      <c r="AJ48" s="1008"/>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c r="BP48" s="216"/>
      <c r="BQ48" s="216"/>
    </row>
    <row r="49" spans="1:69" ht="27.75" customHeight="1">
      <c r="A49" s="1018"/>
      <c r="B49" s="1117" t="s">
        <v>839</v>
      </c>
      <c r="C49" s="1117" t="s">
        <v>1358</v>
      </c>
      <c r="D49" s="1125" t="s">
        <v>1365</v>
      </c>
      <c r="E49" s="1020"/>
      <c r="F49" s="1020"/>
      <c r="G49" s="1021"/>
      <c r="H49" s="338" t="s">
        <v>68</v>
      </c>
      <c r="I49" s="339"/>
      <c r="J49" s="339"/>
      <c r="K49" s="339"/>
      <c r="L49" s="339"/>
      <c r="M49" s="339"/>
      <c r="N49" s="275">
        <v>1</v>
      </c>
      <c r="O49" s="339"/>
      <c r="P49" s="339"/>
      <c r="Q49" s="339"/>
      <c r="R49" s="339"/>
      <c r="S49" s="339"/>
      <c r="T49" s="339"/>
      <c r="U49" s="333">
        <f t="shared" si="7"/>
        <v>1</v>
      </c>
      <c r="V49" s="1164">
        <v>0.08</v>
      </c>
      <c r="W49" s="1166">
        <f>IF(OR(U50=0,V49=0),0,(U50/U49*V49))</f>
        <v>0.08</v>
      </c>
      <c r="X49" s="301"/>
      <c r="Y49" s="1114"/>
      <c r="Z49" s="1114"/>
      <c r="AA49" s="1114"/>
      <c r="AB49" s="1114"/>
      <c r="AC49" s="1114"/>
      <c r="AD49" s="1114" t="s">
        <v>1366</v>
      </c>
      <c r="AE49" s="1114" t="s">
        <v>913</v>
      </c>
      <c r="AF49" s="1114" t="s">
        <v>913</v>
      </c>
      <c r="AG49" s="1114" t="s">
        <v>913</v>
      </c>
      <c r="AH49" s="1114" t="s">
        <v>913</v>
      </c>
      <c r="AI49" s="1114" t="s">
        <v>913</v>
      </c>
      <c r="AJ49" s="1114"/>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row>
    <row r="50" spans="1:69" ht="40.5" customHeight="1">
      <c r="A50" s="1018"/>
      <c r="B50" s="1008"/>
      <c r="C50" s="1008"/>
      <c r="D50" s="1015"/>
      <c r="E50" s="1016"/>
      <c r="F50" s="1016"/>
      <c r="G50" s="1017"/>
      <c r="H50" s="334" t="s">
        <v>69</v>
      </c>
      <c r="I50" s="335"/>
      <c r="J50" s="335"/>
      <c r="K50" s="335"/>
      <c r="L50" s="335"/>
      <c r="M50" s="335"/>
      <c r="N50" s="336">
        <v>1</v>
      </c>
      <c r="O50" s="335"/>
      <c r="P50" s="335"/>
      <c r="Q50" s="335"/>
      <c r="R50" s="335"/>
      <c r="S50" s="335"/>
      <c r="T50" s="335"/>
      <c r="U50" s="337">
        <f t="shared" si="7"/>
        <v>1</v>
      </c>
      <c r="V50" s="1008"/>
      <c r="W50" s="1008"/>
      <c r="X50" s="216"/>
      <c r="Y50" s="1008"/>
      <c r="Z50" s="1008"/>
      <c r="AA50" s="1008"/>
      <c r="AB50" s="1008"/>
      <c r="AC50" s="1008"/>
      <c r="AD50" s="1008"/>
      <c r="AE50" s="1008"/>
      <c r="AF50" s="1008"/>
      <c r="AG50" s="1008"/>
      <c r="AH50" s="1008"/>
      <c r="AI50" s="1008"/>
      <c r="AJ50" s="1008"/>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row>
    <row r="51" spans="1:69" ht="21" customHeight="1">
      <c r="A51" s="1018"/>
      <c r="B51" s="1116" t="s">
        <v>839</v>
      </c>
      <c r="C51" s="1117" t="s">
        <v>1358</v>
      </c>
      <c r="D51" s="1118" t="s">
        <v>1367</v>
      </c>
      <c r="E51" s="1013"/>
      <c r="F51" s="1013"/>
      <c r="G51" s="1014"/>
      <c r="H51" s="331" t="s">
        <v>68</v>
      </c>
      <c r="I51" s="332"/>
      <c r="J51" s="332"/>
      <c r="K51" s="332"/>
      <c r="L51" s="332"/>
      <c r="M51" s="332"/>
      <c r="N51" s="280">
        <v>1</v>
      </c>
      <c r="O51" s="332"/>
      <c r="P51" s="332"/>
      <c r="Q51" s="332"/>
      <c r="R51" s="332"/>
      <c r="S51" s="280"/>
      <c r="T51" s="332"/>
      <c r="U51" s="333">
        <f t="shared" si="7"/>
        <v>1</v>
      </c>
      <c r="V51" s="1164">
        <v>0.08</v>
      </c>
      <c r="W51" s="1165">
        <f>IF(OR(U52=0,V51=0),0,(U52/U51*V51))</f>
        <v>0.08</v>
      </c>
      <c r="X51" s="301"/>
      <c r="Y51" s="1114"/>
      <c r="Z51" s="1114"/>
      <c r="AA51" s="1114"/>
      <c r="AB51" s="1114"/>
      <c r="AC51" s="1114"/>
      <c r="AD51" s="1114" t="s">
        <v>1370</v>
      </c>
      <c r="AE51" s="1114" t="s">
        <v>913</v>
      </c>
      <c r="AF51" s="1114" t="s">
        <v>913</v>
      </c>
      <c r="AG51" s="1114" t="s">
        <v>913</v>
      </c>
      <c r="AH51" s="1114" t="s">
        <v>913</v>
      </c>
      <c r="AI51" s="1114" t="s">
        <v>913</v>
      </c>
      <c r="AJ51" s="1114"/>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row>
    <row r="52" spans="1:69" ht="21" customHeight="1">
      <c r="A52" s="1018"/>
      <c r="B52" s="1008"/>
      <c r="C52" s="1008"/>
      <c r="D52" s="1015"/>
      <c r="E52" s="1016"/>
      <c r="F52" s="1016"/>
      <c r="G52" s="1017"/>
      <c r="H52" s="334" t="s">
        <v>69</v>
      </c>
      <c r="I52" s="335"/>
      <c r="J52" s="335"/>
      <c r="K52" s="335"/>
      <c r="L52" s="335"/>
      <c r="M52" s="335"/>
      <c r="N52" s="336">
        <v>1</v>
      </c>
      <c r="O52" s="335"/>
      <c r="P52" s="335"/>
      <c r="Q52" s="335"/>
      <c r="R52" s="335"/>
      <c r="S52" s="335"/>
      <c r="T52" s="335"/>
      <c r="U52" s="337">
        <f t="shared" si="7"/>
        <v>1</v>
      </c>
      <c r="V52" s="1008"/>
      <c r="W52" s="1008"/>
      <c r="X52" s="216"/>
      <c r="Y52" s="1008"/>
      <c r="Z52" s="1008"/>
      <c r="AA52" s="1008"/>
      <c r="AB52" s="1008"/>
      <c r="AC52" s="1008"/>
      <c r="AD52" s="1008"/>
      <c r="AE52" s="1008"/>
      <c r="AF52" s="1008"/>
      <c r="AG52" s="1008"/>
      <c r="AH52" s="1008"/>
      <c r="AI52" s="1008"/>
      <c r="AJ52" s="1008"/>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6"/>
      <c r="BK52" s="216"/>
      <c r="BL52" s="216"/>
      <c r="BM52" s="216"/>
      <c r="BN52" s="216"/>
      <c r="BO52" s="216"/>
      <c r="BP52" s="216"/>
      <c r="BQ52" s="216"/>
    </row>
    <row r="53" spans="1:69" ht="74.25" customHeight="1">
      <c r="A53" s="1018"/>
      <c r="B53" s="1116" t="s">
        <v>839</v>
      </c>
      <c r="C53" s="1117" t="s">
        <v>1315</v>
      </c>
      <c r="D53" s="1118" t="s">
        <v>1371</v>
      </c>
      <c r="E53" s="1013"/>
      <c r="F53" s="1013"/>
      <c r="G53" s="1014"/>
      <c r="H53" s="331" t="s">
        <v>68</v>
      </c>
      <c r="I53" s="332"/>
      <c r="J53" s="332"/>
      <c r="K53" s="332"/>
      <c r="L53" s="332"/>
      <c r="M53" s="332"/>
      <c r="N53" s="280">
        <v>0.2</v>
      </c>
      <c r="O53" s="280">
        <v>0.1</v>
      </c>
      <c r="P53" s="280">
        <v>0.1</v>
      </c>
      <c r="Q53" s="280">
        <v>0.3</v>
      </c>
      <c r="R53" s="280">
        <v>0.1</v>
      </c>
      <c r="S53" s="280">
        <v>0.2</v>
      </c>
      <c r="T53" s="332"/>
      <c r="U53" s="333">
        <f t="shared" si="7"/>
        <v>1</v>
      </c>
      <c r="V53" s="1164">
        <v>0.1</v>
      </c>
      <c r="W53" s="1165">
        <f>IF(OR(U54=0,V53=0),0,(U54/U53*V53))</f>
        <v>9.9999999999999992E-2</v>
      </c>
      <c r="X53" s="345"/>
      <c r="Y53" s="1114"/>
      <c r="Z53" s="1114"/>
      <c r="AA53" s="1114"/>
      <c r="AB53" s="1114"/>
      <c r="AC53" s="1114"/>
      <c r="AD53" s="1114" t="s">
        <v>1374</v>
      </c>
      <c r="AE53" s="1114" t="s">
        <v>1375</v>
      </c>
      <c r="AF53" s="1114" t="s">
        <v>1376</v>
      </c>
      <c r="AG53" s="1114" t="s">
        <v>1377</v>
      </c>
      <c r="AH53" s="1114" t="s">
        <v>1378</v>
      </c>
      <c r="AI53" s="1114" t="s">
        <v>1379</v>
      </c>
      <c r="AJ53" s="1114" t="s">
        <v>1380</v>
      </c>
      <c r="AK53" s="345"/>
      <c r="AL53" s="345"/>
      <c r="AM53" s="345"/>
      <c r="AN53" s="345"/>
      <c r="AO53" s="345"/>
      <c r="AP53" s="345"/>
      <c r="AQ53" s="345"/>
      <c r="AR53" s="345"/>
      <c r="AS53" s="345"/>
      <c r="AT53" s="345"/>
      <c r="AU53" s="345"/>
      <c r="AV53" s="345"/>
      <c r="AW53" s="345"/>
      <c r="AX53" s="345"/>
      <c r="AY53" s="345"/>
      <c r="AZ53" s="345"/>
      <c r="BA53" s="345"/>
      <c r="BB53" s="345"/>
      <c r="BC53" s="345"/>
      <c r="BD53" s="345"/>
      <c r="BE53" s="345"/>
      <c r="BF53" s="345"/>
      <c r="BG53" s="345"/>
      <c r="BH53" s="345"/>
      <c r="BI53" s="345"/>
      <c r="BJ53" s="345"/>
      <c r="BK53" s="345"/>
      <c r="BL53" s="345"/>
      <c r="BM53" s="345"/>
      <c r="BN53" s="345"/>
      <c r="BO53" s="345"/>
      <c r="BP53" s="345"/>
      <c r="BQ53" s="345"/>
    </row>
    <row r="54" spans="1:69" ht="74.25" customHeight="1">
      <c r="A54" s="1018"/>
      <c r="B54" s="1008"/>
      <c r="C54" s="1008"/>
      <c r="D54" s="1015"/>
      <c r="E54" s="1016"/>
      <c r="F54" s="1016"/>
      <c r="G54" s="1017"/>
      <c r="H54" s="334" t="s">
        <v>69</v>
      </c>
      <c r="I54" s="335"/>
      <c r="J54" s="335"/>
      <c r="K54" s="335"/>
      <c r="L54" s="335"/>
      <c r="M54" s="335"/>
      <c r="N54" s="336">
        <v>0.2</v>
      </c>
      <c r="O54" s="336">
        <v>0.1</v>
      </c>
      <c r="P54" s="336">
        <v>0.1</v>
      </c>
      <c r="Q54" s="336">
        <v>0.3</v>
      </c>
      <c r="R54" s="336">
        <v>0.1</v>
      </c>
      <c r="S54" s="336">
        <v>0.1</v>
      </c>
      <c r="T54" s="336">
        <v>0.1</v>
      </c>
      <c r="U54" s="337">
        <f t="shared" si="7"/>
        <v>0.99999999999999989</v>
      </c>
      <c r="V54" s="1008"/>
      <c r="W54" s="1008"/>
      <c r="X54" s="349"/>
      <c r="Y54" s="1008"/>
      <c r="Z54" s="1008"/>
      <c r="AA54" s="1008"/>
      <c r="AB54" s="1008"/>
      <c r="AC54" s="1008"/>
      <c r="AD54" s="1008"/>
      <c r="AE54" s="1008"/>
      <c r="AF54" s="1008"/>
      <c r="AG54" s="1008"/>
      <c r="AH54" s="1008"/>
      <c r="AI54" s="1008"/>
      <c r="AJ54" s="1008"/>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row>
    <row r="55" spans="1:69" ht="27" customHeight="1">
      <c r="A55" s="1018"/>
      <c r="B55" s="1116" t="s">
        <v>839</v>
      </c>
      <c r="C55" s="1117" t="s">
        <v>1290</v>
      </c>
      <c r="D55" s="1118" t="s">
        <v>1384</v>
      </c>
      <c r="E55" s="1013"/>
      <c r="F55" s="1013"/>
      <c r="G55" s="1014"/>
      <c r="H55" s="331" t="s">
        <v>68</v>
      </c>
      <c r="I55" s="332"/>
      <c r="J55" s="332"/>
      <c r="K55" s="332"/>
      <c r="L55" s="332"/>
      <c r="M55" s="332"/>
      <c r="N55" s="280">
        <v>1</v>
      </c>
      <c r="O55" s="280"/>
      <c r="P55" s="280"/>
      <c r="Q55" s="280"/>
      <c r="R55" s="280"/>
      <c r="S55" s="280"/>
      <c r="T55" s="332"/>
      <c r="U55" s="333">
        <f t="shared" si="7"/>
        <v>1</v>
      </c>
      <c r="V55" s="1164">
        <v>0.1</v>
      </c>
      <c r="W55" s="1165">
        <f>IF(OR(U56=0,V55=0),0,(U56/U55*V55))</f>
        <v>0.1</v>
      </c>
      <c r="X55" s="345"/>
      <c r="Y55" s="1114"/>
      <c r="Z55" s="1114"/>
      <c r="AA55" s="1114"/>
      <c r="AB55" s="1114"/>
      <c r="AC55" s="1114"/>
      <c r="AD55" s="1114" t="s">
        <v>1386</v>
      </c>
      <c r="AE55" s="1114" t="s">
        <v>913</v>
      </c>
      <c r="AF55" s="1114" t="s">
        <v>913</v>
      </c>
      <c r="AG55" s="1114" t="s">
        <v>913</v>
      </c>
      <c r="AH55" s="1114" t="s">
        <v>913</v>
      </c>
      <c r="AI55" s="1114" t="s">
        <v>913</v>
      </c>
      <c r="AJ55" s="1114"/>
      <c r="AK55" s="345"/>
      <c r="AL55" s="345"/>
      <c r="AM55" s="345"/>
      <c r="AN55" s="345"/>
      <c r="AO55" s="345"/>
      <c r="AP55" s="345"/>
      <c r="AQ55" s="345"/>
      <c r="AR55" s="345"/>
      <c r="AS55" s="345"/>
      <c r="AT55" s="345"/>
      <c r="AU55" s="345"/>
      <c r="AV55" s="345"/>
      <c r="AW55" s="345"/>
      <c r="AX55" s="345"/>
      <c r="AY55" s="345"/>
      <c r="AZ55" s="345"/>
      <c r="BA55" s="345"/>
      <c r="BB55" s="345"/>
      <c r="BC55" s="345"/>
      <c r="BD55" s="345"/>
      <c r="BE55" s="345"/>
      <c r="BF55" s="345"/>
      <c r="BG55" s="345"/>
      <c r="BH55" s="345"/>
      <c r="BI55" s="345"/>
      <c r="BJ55" s="345"/>
      <c r="BK55" s="345"/>
      <c r="BL55" s="345"/>
      <c r="BM55" s="345"/>
      <c r="BN55" s="345"/>
      <c r="BO55" s="345"/>
      <c r="BP55" s="345"/>
      <c r="BQ55" s="345"/>
    </row>
    <row r="56" spans="1:69" ht="22.5" customHeight="1">
      <c r="A56" s="1008"/>
      <c r="B56" s="1008"/>
      <c r="C56" s="1008"/>
      <c r="D56" s="1015"/>
      <c r="E56" s="1016"/>
      <c r="F56" s="1016"/>
      <c r="G56" s="1017"/>
      <c r="H56" s="334" t="s">
        <v>69</v>
      </c>
      <c r="I56" s="335"/>
      <c r="J56" s="335"/>
      <c r="K56" s="335"/>
      <c r="L56" s="335"/>
      <c r="M56" s="335"/>
      <c r="N56" s="336">
        <v>1</v>
      </c>
      <c r="O56" s="335"/>
      <c r="P56" s="335"/>
      <c r="Q56" s="335"/>
      <c r="R56" s="335"/>
      <c r="S56" s="335"/>
      <c r="T56" s="335"/>
      <c r="U56" s="337">
        <f t="shared" si="7"/>
        <v>1</v>
      </c>
      <c r="V56" s="1008"/>
      <c r="W56" s="1008"/>
      <c r="X56" s="345"/>
      <c r="Y56" s="1008"/>
      <c r="Z56" s="1008"/>
      <c r="AA56" s="1008"/>
      <c r="AB56" s="1008"/>
      <c r="AC56" s="1008"/>
      <c r="AD56" s="1008"/>
      <c r="AE56" s="1008"/>
      <c r="AF56" s="1008"/>
      <c r="AG56" s="1008"/>
      <c r="AH56" s="1008"/>
      <c r="AI56" s="1008"/>
      <c r="AJ56" s="1008"/>
      <c r="AK56" s="345"/>
      <c r="AL56" s="345"/>
      <c r="AM56" s="345"/>
      <c r="AN56" s="345"/>
      <c r="AO56" s="345"/>
      <c r="AP56" s="345"/>
      <c r="AQ56" s="345"/>
      <c r="AR56" s="345"/>
      <c r="AS56" s="345"/>
      <c r="AT56" s="345"/>
      <c r="AU56" s="345"/>
      <c r="AV56" s="345"/>
      <c r="AW56" s="345"/>
      <c r="AX56" s="345"/>
      <c r="AY56" s="345"/>
      <c r="AZ56" s="345"/>
      <c r="BA56" s="345"/>
      <c r="BB56" s="345"/>
      <c r="BC56" s="345"/>
      <c r="BD56" s="345"/>
      <c r="BE56" s="345"/>
      <c r="BF56" s="345"/>
      <c r="BG56" s="345"/>
      <c r="BH56" s="345"/>
      <c r="BI56" s="345"/>
      <c r="BJ56" s="345"/>
      <c r="BK56" s="345"/>
      <c r="BL56" s="345"/>
      <c r="BM56" s="345"/>
      <c r="BN56" s="345"/>
      <c r="BO56" s="345"/>
      <c r="BP56" s="345"/>
      <c r="BQ56" s="345"/>
    </row>
    <row r="57" spans="1:69" ht="15.75" customHeight="1">
      <c r="A57" s="213" t="s">
        <v>2</v>
      </c>
      <c r="B57" s="214" t="s">
        <v>824</v>
      </c>
      <c r="C57" s="215" t="s">
        <v>7</v>
      </c>
      <c r="D57" s="213" t="s">
        <v>825</v>
      </c>
      <c r="E57" s="215" t="s">
        <v>4</v>
      </c>
      <c r="F57" s="215" t="s">
        <v>5</v>
      </c>
      <c r="G57" s="215" t="s">
        <v>6</v>
      </c>
      <c r="H57" s="215" t="s">
        <v>53</v>
      </c>
      <c r="I57" s="215" t="s">
        <v>54</v>
      </c>
      <c r="J57" s="215" t="s">
        <v>55</v>
      </c>
      <c r="K57" s="215" t="s">
        <v>56</v>
      </c>
      <c r="L57" s="215" t="s">
        <v>57</v>
      </c>
      <c r="M57" s="215" t="s">
        <v>58</v>
      </c>
      <c r="N57" s="215" t="s">
        <v>59</v>
      </c>
      <c r="O57" s="215" t="s">
        <v>60</v>
      </c>
      <c r="P57" s="215" t="s">
        <v>61</v>
      </c>
      <c r="Q57" s="215" t="s">
        <v>62</v>
      </c>
      <c r="R57" s="215" t="s">
        <v>63</v>
      </c>
      <c r="S57" s="215" t="s">
        <v>64</v>
      </c>
      <c r="T57" s="215" t="s">
        <v>65</v>
      </c>
      <c r="U57" s="215" t="s">
        <v>66</v>
      </c>
      <c r="V57" s="215" t="s">
        <v>52</v>
      </c>
      <c r="W57" s="214" t="s">
        <v>162</v>
      </c>
      <c r="X57" s="355"/>
      <c r="Y57" s="217" t="s">
        <v>826</v>
      </c>
      <c r="Z57" s="218" t="s">
        <v>827</v>
      </c>
      <c r="AA57" s="218" t="s">
        <v>828</v>
      </c>
      <c r="AB57" s="218" t="s">
        <v>829</v>
      </c>
      <c r="AC57" s="218" t="s">
        <v>830</v>
      </c>
      <c r="AD57" s="218" t="s">
        <v>831</v>
      </c>
      <c r="AE57" s="218" t="s">
        <v>832</v>
      </c>
      <c r="AF57" s="218" t="s">
        <v>833</v>
      </c>
      <c r="AG57" s="218" t="s">
        <v>834</v>
      </c>
      <c r="AH57" s="218" t="s">
        <v>835</v>
      </c>
      <c r="AI57" s="218" t="s">
        <v>836</v>
      </c>
      <c r="AJ57" s="218" t="s">
        <v>837</v>
      </c>
      <c r="AK57" s="355"/>
      <c r="AL57" s="355"/>
      <c r="AM57" s="355"/>
      <c r="AN57" s="355"/>
      <c r="AO57" s="355"/>
      <c r="AP57" s="355"/>
      <c r="AQ57" s="355"/>
      <c r="AR57" s="355"/>
      <c r="AS57" s="355"/>
      <c r="AT57" s="355"/>
      <c r="AU57" s="355"/>
      <c r="AV57" s="355"/>
      <c r="AW57" s="355"/>
      <c r="AX57" s="355"/>
      <c r="AY57" s="355"/>
      <c r="AZ57" s="355"/>
      <c r="BA57" s="355"/>
      <c r="BB57" s="355"/>
      <c r="BC57" s="355"/>
      <c r="BD57" s="355"/>
      <c r="BE57" s="355"/>
      <c r="BF57" s="355"/>
      <c r="BG57" s="355"/>
      <c r="BH57" s="355"/>
      <c r="BI57" s="355"/>
      <c r="BJ57" s="355"/>
      <c r="BK57" s="355"/>
      <c r="BL57" s="355"/>
      <c r="BM57" s="355"/>
      <c r="BN57" s="355"/>
      <c r="BO57" s="355"/>
      <c r="BP57" s="355"/>
      <c r="BQ57" s="355"/>
    </row>
    <row r="58" spans="1:69" ht="59.25" customHeight="1">
      <c r="A58" s="1129" t="s">
        <v>1397</v>
      </c>
      <c r="B58" s="1117"/>
      <c r="C58" s="1117" t="s">
        <v>1348</v>
      </c>
      <c r="D58" s="1117" t="s">
        <v>137</v>
      </c>
      <c r="E58" s="1170">
        <v>1</v>
      </c>
      <c r="F58" s="1124" t="s">
        <v>1398</v>
      </c>
      <c r="G58" s="1117" t="s">
        <v>1251</v>
      </c>
      <c r="H58" s="219" t="s">
        <v>68</v>
      </c>
      <c r="I58" s="290"/>
      <c r="J58" s="290"/>
      <c r="K58" s="290"/>
      <c r="L58" s="290"/>
      <c r="M58" s="290"/>
      <c r="N58" s="259">
        <v>0.2</v>
      </c>
      <c r="O58" s="259">
        <v>0.2</v>
      </c>
      <c r="P58" s="259">
        <v>0.2</v>
      </c>
      <c r="Q58" s="259">
        <v>0.2</v>
      </c>
      <c r="R58" s="259">
        <v>0.1</v>
      </c>
      <c r="S58" s="259">
        <v>0.1</v>
      </c>
      <c r="T58" s="290"/>
      <c r="U58" s="325">
        <f t="shared" ref="U58:U59" si="8">SUM(I58:T58)</f>
        <v>1</v>
      </c>
      <c r="V58" s="1121">
        <v>0.2</v>
      </c>
      <c r="W58" s="1162">
        <f>IF(OR(U59=0,V58=0),0,(U59/U58*V58))</f>
        <v>0.2</v>
      </c>
      <c r="X58" s="301"/>
      <c r="Y58" s="1114"/>
      <c r="Z58" s="1114"/>
      <c r="AA58" s="1114"/>
      <c r="AB58" s="1114"/>
      <c r="AC58" s="1114"/>
      <c r="AD58" s="1114" t="s">
        <v>1399</v>
      </c>
      <c r="AE58" s="1114" t="s">
        <v>1400</v>
      </c>
      <c r="AF58" s="1114" t="s">
        <v>1401</v>
      </c>
      <c r="AG58" s="1114" t="s">
        <v>1402</v>
      </c>
      <c r="AH58" s="1114" t="s">
        <v>1403</v>
      </c>
      <c r="AI58" s="1114" t="s">
        <v>1404</v>
      </c>
      <c r="AJ58" s="1114" t="s">
        <v>1405</v>
      </c>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row>
    <row r="59" spans="1:69" ht="59.25" customHeight="1">
      <c r="A59" s="1018"/>
      <c r="B59" s="1008"/>
      <c r="C59" s="1008"/>
      <c r="D59" s="1008"/>
      <c r="E59" s="1008"/>
      <c r="F59" s="1008"/>
      <c r="G59" s="1008"/>
      <c r="H59" s="221" t="s">
        <v>69</v>
      </c>
      <c r="I59" s="283"/>
      <c r="J59" s="283"/>
      <c r="K59" s="283"/>
      <c r="L59" s="283"/>
      <c r="M59" s="283"/>
      <c r="N59" s="274">
        <v>0.2</v>
      </c>
      <c r="O59" s="274">
        <v>0.2</v>
      </c>
      <c r="P59" s="274">
        <v>0.2</v>
      </c>
      <c r="Q59" s="274">
        <v>0.2</v>
      </c>
      <c r="R59" s="274">
        <v>0.1</v>
      </c>
      <c r="S59" s="274">
        <v>0.05</v>
      </c>
      <c r="T59" s="274">
        <v>0.05</v>
      </c>
      <c r="U59" s="328">
        <f t="shared" si="8"/>
        <v>1</v>
      </c>
      <c r="V59" s="1008"/>
      <c r="W59" s="1008"/>
      <c r="X59" s="301"/>
      <c r="Y59" s="1008"/>
      <c r="Z59" s="1008"/>
      <c r="AA59" s="1008"/>
      <c r="AB59" s="1008"/>
      <c r="AC59" s="1008"/>
      <c r="AD59" s="1008"/>
      <c r="AE59" s="1008"/>
      <c r="AF59" s="1008"/>
      <c r="AG59" s="1008"/>
      <c r="AH59" s="1008"/>
      <c r="AI59" s="1008"/>
      <c r="AJ59" s="1008"/>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row>
    <row r="60" spans="1:69" ht="15.75" customHeight="1">
      <c r="A60" s="1018"/>
      <c r="B60" s="329"/>
      <c r="C60" s="330"/>
      <c r="D60" s="1115" t="s">
        <v>30</v>
      </c>
      <c r="E60" s="1010"/>
      <c r="F60" s="1010"/>
      <c r="G60" s="1010"/>
      <c r="H60" s="1010"/>
      <c r="I60" s="1010"/>
      <c r="J60" s="1010"/>
      <c r="K60" s="1010"/>
      <c r="L60" s="1010"/>
      <c r="M60" s="1010"/>
      <c r="N60" s="1010"/>
      <c r="O60" s="1010"/>
      <c r="P60" s="1010"/>
      <c r="Q60" s="1010"/>
      <c r="R60" s="1010"/>
      <c r="S60" s="1010"/>
      <c r="T60" s="1010"/>
      <c r="U60" s="1010"/>
      <c r="V60" s="1010"/>
      <c r="W60" s="1010"/>
      <c r="X60" s="301"/>
      <c r="Y60" s="301"/>
      <c r="Z60" s="301"/>
      <c r="AA60" s="301"/>
      <c r="AB60" s="301"/>
      <c r="AC60" s="301"/>
      <c r="AD60" s="301"/>
      <c r="AE60" s="301"/>
      <c r="AF60" s="301"/>
      <c r="AG60" s="306"/>
      <c r="AH60" s="301"/>
      <c r="AI60" s="301"/>
      <c r="AJ60" s="306"/>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row>
    <row r="61" spans="1:69" ht="72" customHeight="1">
      <c r="A61" s="1018"/>
      <c r="B61" s="1116" t="s">
        <v>839</v>
      </c>
      <c r="C61" s="1116" t="s">
        <v>1348</v>
      </c>
      <c r="D61" s="1118" t="s">
        <v>1406</v>
      </c>
      <c r="E61" s="1013"/>
      <c r="F61" s="1013"/>
      <c r="G61" s="1014"/>
      <c r="H61" s="221" t="s">
        <v>68</v>
      </c>
      <c r="I61" s="283"/>
      <c r="J61" s="283"/>
      <c r="K61" s="283"/>
      <c r="L61" s="283"/>
      <c r="M61" s="283"/>
      <c r="N61" s="238">
        <v>0.2</v>
      </c>
      <c r="O61" s="238">
        <v>0.2</v>
      </c>
      <c r="P61" s="238">
        <v>0.2</v>
      </c>
      <c r="Q61" s="238">
        <v>0.2</v>
      </c>
      <c r="R61" s="238">
        <v>0.1</v>
      </c>
      <c r="S61" s="238">
        <v>0.1</v>
      </c>
      <c r="T61" s="283"/>
      <c r="U61" s="325">
        <f t="shared" ref="U61:U62" si="9">SUM(I61:T61)</f>
        <v>1</v>
      </c>
      <c r="V61" s="1119">
        <v>1</v>
      </c>
      <c r="W61" s="1120">
        <f>IF(OR(U62=0,V61=0),0,(U62/U61*V61))</f>
        <v>1</v>
      </c>
      <c r="X61" s="301"/>
      <c r="Y61" s="1114"/>
      <c r="Z61" s="1114"/>
      <c r="AA61" s="1114"/>
      <c r="AB61" s="1114"/>
      <c r="AC61" s="1114"/>
      <c r="AD61" s="1114" t="s">
        <v>1410</v>
      </c>
      <c r="AE61" s="1114" t="s">
        <v>1411</v>
      </c>
      <c r="AF61" s="1114" t="s">
        <v>1412</v>
      </c>
      <c r="AG61" s="1114" t="s">
        <v>1413</v>
      </c>
      <c r="AH61" s="1114" t="s">
        <v>1414</v>
      </c>
      <c r="AI61" s="1114" t="s">
        <v>1404</v>
      </c>
      <c r="AJ61" s="1114" t="s">
        <v>1405</v>
      </c>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row>
    <row r="62" spans="1:69" ht="72" customHeight="1">
      <c r="A62" s="1008"/>
      <c r="B62" s="1008"/>
      <c r="C62" s="1008"/>
      <c r="D62" s="1015"/>
      <c r="E62" s="1016"/>
      <c r="F62" s="1016"/>
      <c r="G62" s="1017"/>
      <c r="H62" s="219" t="s">
        <v>69</v>
      </c>
      <c r="I62" s="290"/>
      <c r="J62" s="290"/>
      <c r="K62" s="290"/>
      <c r="L62" s="290"/>
      <c r="M62" s="290"/>
      <c r="N62" s="245">
        <v>0.2</v>
      </c>
      <c r="O62" s="245">
        <v>0.2</v>
      </c>
      <c r="P62" s="274">
        <v>0.2</v>
      </c>
      <c r="Q62" s="274">
        <v>0.2</v>
      </c>
      <c r="R62" s="274">
        <v>0.1</v>
      </c>
      <c r="S62" s="274">
        <v>0.05</v>
      </c>
      <c r="T62" s="274">
        <v>0.05</v>
      </c>
      <c r="U62" s="328">
        <f t="shared" si="9"/>
        <v>1</v>
      </c>
      <c r="V62" s="1008"/>
      <c r="W62" s="1008"/>
      <c r="X62" s="301"/>
      <c r="Y62" s="1008"/>
      <c r="Z62" s="1008"/>
      <c r="AA62" s="1008"/>
      <c r="AB62" s="1008"/>
      <c r="AC62" s="1008"/>
      <c r="AD62" s="1008"/>
      <c r="AE62" s="1008"/>
      <c r="AF62" s="1008"/>
      <c r="AG62" s="1008"/>
      <c r="AH62" s="1008"/>
      <c r="AI62" s="1008"/>
      <c r="AJ62" s="1008"/>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row>
    <row r="63" spans="1:69" ht="15.75" customHeight="1">
      <c r="A63" s="209"/>
      <c r="B63" s="209"/>
      <c r="C63" s="209"/>
      <c r="D63" s="209"/>
      <c r="E63" s="209"/>
      <c r="F63" s="209"/>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c r="BJ63" s="209"/>
      <c r="BK63" s="209"/>
      <c r="BL63" s="209"/>
      <c r="BM63" s="209"/>
      <c r="BN63" s="209"/>
      <c r="BO63" s="209"/>
      <c r="BP63" s="209"/>
      <c r="BQ63" s="209"/>
    </row>
    <row r="64" spans="1:69" ht="15.75" customHeight="1">
      <c r="A64" s="209"/>
      <c r="B64" s="209"/>
      <c r="C64" s="209"/>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09"/>
    </row>
    <row r="65" spans="1:69" ht="15.75" customHeight="1">
      <c r="A65" s="209"/>
      <c r="B65" s="209"/>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c r="BJ65" s="209"/>
      <c r="BK65" s="209"/>
      <c r="BL65" s="209"/>
      <c r="BM65" s="209"/>
      <c r="BN65" s="209"/>
      <c r="BO65" s="209"/>
      <c r="BP65" s="209"/>
      <c r="BQ65" s="209"/>
    </row>
    <row r="66" spans="1:69" ht="15.75" customHeight="1">
      <c r="A66" s="209"/>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c r="BI66" s="209"/>
      <c r="BJ66" s="209"/>
      <c r="BK66" s="209"/>
      <c r="BL66" s="209"/>
      <c r="BM66" s="209"/>
      <c r="BN66" s="209"/>
      <c r="BO66" s="209"/>
      <c r="BP66" s="209"/>
      <c r="BQ66" s="209"/>
    </row>
    <row r="67" spans="1:69" ht="15.75" customHeight="1">
      <c r="A67" s="209"/>
      <c r="B67" s="209"/>
      <c r="C67" s="209"/>
      <c r="D67" s="209"/>
      <c r="E67" s="209"/>
      <c r="F67" s="209"/>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c r="BI67" s="209"/>
      <c r="BJ67" s="209"/>
      <c r="BK67" s="209"/>
      <c r="BL67" s="209"/>
      <c r="BM67" s="209"/>
      <c r="BN67" s="209"/>
      <c r="BO67" s="209"/>
      <c r="BP67" s="209"/>
      <c r="BQ67" s="209"/>
    </row>
    <row r="68" spans="1:6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row>
    <row r="69" spans="1:6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row>
    <row r="70" spans="1:6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row>
    <row r="71" spans="1:6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row>
    <row r="72" spans="1:6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row>
    <row r="73" spans="1:6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row>
    <row r="74" spans="1:6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row>
    <row r="75" spans="1:6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row>
    <row r="76" spans="1:6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row>
    <row r="77" spans="1:6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row>
    <row r="78" spans="1:6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row>
    <row r="79" spans="1:6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row>
    <row r="80" spans="1:6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row>
    <row r="81" spans="1:6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row>
    <row r="82" spans="1:6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row>
    <row r="83" spans="1:6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row>
    <row r="84" spans="1:6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row>
    <row r="85" spans="1:6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row>
    <row r="86" spans="1:6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row>
    <row r="87" spans="1:6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row>
    <row r="88" spans="1:6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row>
    <row r="89" spans="1:6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row>
    <row r="90" spans="1:6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row>
    <row r="91" spans="1:6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row>
    <row r="92" spans="1:6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row>
    <row r="93" spans="1:6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row>
    <row r="94" spans="1:6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row>
    <row r="95" spans="1:6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row>
    <row r="96" spans="1:6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row>
    <row r="97" spans="1:6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row>
    <row r="98" spans="1:6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row>
    <row r="99" spans="1:6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row>
    <row r="100" spans="1:6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row>
    <row r="101" spans="1:6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row>
    <row r="102" spans="1:6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row>
    <row r="103" spans="1:6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row>
    <row r="104" spans="1:6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row>
    <row r="105" spans="1:6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row>
    <row r="106" spans="1:6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row>
    <row r="107" spans="1:6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row>
    <row r="108" spans="1:6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row>
    <row r="109" spans="1:6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row>
    <row r="110" spans="1:6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row>
    <row r="111" spans="1:6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row>
    <row r="112" spans="1:6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row>
    <row r="113" spans="1:6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row>
    <row r="114" spans="1:6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row>
    <row r="115" spans="1:6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row>
    <row r="116" spans="1:6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row>
    <row r="117" spans="1:6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row>
    <row r="118" spans="1:6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row>
    <row r="119" spans="1:6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row>
    <row r="120" spans="1:6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row>
    <row r="121" spans="1:6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row>
    <row r="122" spans="1:6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row>
    <row r="123" spans="1:6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row>
    <row r="124" spans="1:6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row>
    <row r="125" spans="1:6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row>
    <row r="126" spans="1:6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row>
    <row r="127" spans="1:6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row>
    <row r="128" spans="1:6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row>
    <row r="129" spans="1:6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row>
    <row r="130" spans="1:6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row>
    <row r="131" spans="1:6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row>
    <row r="132" spans="1:6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row>
    <row r="133" spans="1:6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row>
    <row r="134" spans="1:6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row>
    <row r="135" spans="1:6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row>
    <row r="136" spans="1:6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row>
    <row r="137" spans="1:6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row>
    <row r="138" spans="1:6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row>
    <row r="139" spans="1:6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row>
    <row r="140" spans="1:6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row>
    <row r="141" spans="1:6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row>
    <row r="142" spans="1:6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row>
    <row r="143" spans="1:6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row>
    <row r="144" spans="1:6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row>
    <row r="145" spans="1:6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row>
    <row r="146" spans="1:6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row>
    <row r="147" spans="1:6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row>
    <row r="148" spans="1:6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row>
    <row r="149" spans="1:6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row>
    <row r="150" spans="1:6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row>
    <row r="151" spans="1:6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row>
    <row r="152" spans="1:6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row>
    <row r="153" spans="1:6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row>
    <row r="154" spans="1:6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row>
    <row r="155" spans="1:6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row>
    <row r="156" spans="1:6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row>
    <row r="157" spans="1:6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row>
    <row r="158" spans="1:6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row>
    <row r="159" spans="1:6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row>
    <row r="160" spans="1:6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row>
    <row r="161" spans="1:6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row>
    <row r="162" spans="1:6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row>
    <row r="163" spans="1:6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row>
    <row r="164" spans="1:6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row>
    <row r="165" spans="1:6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row>
    <row r="166" spans="1:6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row>
    <row r="167" spans="1:6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row>
    <row r="168" spans="1:6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row>
    <row r="169" spans="1:6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row>
    <row r="170" spans="1:6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row>
    <row r="171" spans="1:6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row>
    <row r="172" spans="1:6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row>
    <row r="173" spans="1:6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row>
    <row r="174" spans="1:6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row>
    <row r="175" spans="1:6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row>
    <row r="176" spans="1:6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row>
    <row r="177" spans="1:6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row>
    <row r="178" spans="1:6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row>
    <row r="179" spans="1:6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row>
    <row r="180" spans="1:6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row>
    <row r="181" spans="1:6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row>
    <row r="182" spans="1:6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row>
    <row r="183" spans="1:6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row>
    <row r="184" spans="1:6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row>
    <row r="185" spans="1:6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row>
    <row r="186" spans="1:6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row>
    <row r="187" spans="1:6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row>
    <row r="188" spans="1:6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row>
    <row r="189" spans="1:6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row>
    <row r="190" spans="1:6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row>
    <row r="191" spans="1:6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row>
    <row r="192" spans="1:69"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row>
    <row r="193" spans="1:69"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row>
    <row r="194" spans="1:69"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row>
    <row r="195" spans="1:69"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row>
    <row r="196" spans="1:69"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row>
    <row r="197" spans="1:69"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row>
    <row r="198" spans="1:69"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row>
    <row r="199" spans="1:69"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row>
    <row r="200" spans="1:69"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row>
    <row r="201" spans="1:69"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row>
    <row r="202" spans="1:69"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row>
    <row r="203" spans="1:69"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row>
    <row r="204" spans="1:69"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row>
    <row r="205" spans="1:69"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row>
    <row r="206" spans="1:69"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row>
    <row r="207" spans="1:69"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row>
    <row r="208" spans="1:69"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row>
    <row r="209" spans="1:69"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row>
    <row r="210" spans="1:69"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row>
    <row r="211" spans="1:69"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row>
    <row r="212" spans="1:69"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row>
    <row r="213" spans="1:69"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row>
    <row r="214" spans="1:69"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row>
    <row r="215" spans="1:69"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row>
    <row r="216" spans="1:69"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row>
    <row r="217" spans="1:69"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row>
    <row r="218" spans="1:69"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row>
    <row r="219" spans="1:69"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row>
    <row r="220" spans="1:69"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row>
    <row r="221" spans="1:69"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row>
    <row r="222" spans="1:69"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row>
    <row r="223" spans="1:69"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row>
    <row r="224" spans="1:69"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row>
    <row r="225" spans="1:69"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row>
    <row r="226" spans="1:69"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row>
    <row r="227" spans="1:69"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row>
    <row r="228" spans="1:69"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row>
    <row r="229" spans="1:69"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row>
    <row r="230" spans="1:69"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row>
    <row r="231" spans="1:69"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row>
    <row r="232" spans="1:69"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row>
    <row r="233" spans="1:69"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row>
    <row r="234" spans="1:69"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row>
    <row r="235" spans="1:69"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row>
    <row r="236" spans="1:69"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row>
    <row r="237" spans="1:69"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row>
    <row r="238" spans="1:69"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row>
    <row r="239" spans="1:69"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row>
    <row r="240" spans="1:69"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row>
    <row r="241" spans="1:69"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row>
    <row r="242" spans="1:69"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row>
    <row r="243" spans="1:69"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row>
    <row r="244" spans="1:69"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row>
    <row r="245" spans="1:69"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row>
    <row r="246" spans="1:69"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row>
    <row r="247" spans="1:69"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row>
    <row r="248" spans="1:69"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row>
    <row r="249" spans="1:69"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row>
    <row r="250" spans="1:69"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row>
    <row r="251" spans="1:69"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row>
    <row r="252" spans="1:69"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row>
    <row r="253" spans="1:69"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row>
    <row r="254" spans="1:69"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row>
    <row r="255" spans="1:69"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row>
    <row r="256" spans="1:69"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row>
    <row r="257" spans="1:69"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row>
    <row r="258" spans="1:69"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row>
    <row r="259" spans="1:69"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row>
    <row r="260" spans="1:69"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row>
    <row r="261" spans="1:69"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row>
    <row r="262" spans="1:69"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row>
    <row r="263" spans="1:69"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row>
    <row r="264" spans="1:69"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row>
    <row r="265" spans="1:69"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row>
    <row r="266" spans="1:69"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row>
    <row r="267" spans="1:69"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row>
    <row r="268" spans="1:69"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row>
    <row r="269" spans="1:69"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row>
    <row r="270" spans="1:69"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row>
    <row r="271" spans="1:69"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row>
    <row r="272" spans="1:69"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row>
    <row r="273" spans="1:69"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row>
    <row r="274" spans="1:69"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row>
    <row r="275" spans="1:69"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row>
    <row r="276" spans="1:69"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row>
    <row r="277" spans="1:69"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row>
    <row r="278" spans="1:69"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row>
    <row r="279" spans="1:69"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row>
    <row r="280" spans="1:69"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row>
    <row r="281" spans="1:69"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row>
    <row r="282" spans="1:69"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row>
    <row r="283" spans="1:69"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row>
    <row r="284" spans="1:69"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row>
    <row r="285" spans="1:69"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row>
    <row r="286" spans="1:69"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row>
    <row r="287" spans="1:69"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row>
    <row r="288" spans="1:69"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row>
    <row r="289" spans="1:69"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row>
    <row r="290" spans="1:69"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row>
    <row r="291" spans="1:69"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row>
    <row r="292" spans="1:69"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row>
    <row r="293" spans="1:69"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row>
    <row r="294" spans="1:69"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row>
    <row r="295" spans="1:69"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row>
    <row r="296" spans="1:69"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row>
    <row r="297" spans="1:69"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row>
    <row r="298" spans="1:69"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row>
    <row r="299" spans="1:69"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row>
    <row r="300" spans="1:69"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row>
    <row r="301" spans="1:69"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row>
    <row r="302" spans="1:69"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row>
    <row r="303" spans="1:69"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row>
    <row r="304" spans="1:69"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row>
    <row r="305" spans="1:69"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row>
    <row r="306" spans="1:69"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row>
    <row r="307" spans="1:69"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row>
    <row r="308" spans="1:69"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row>
    <row r="309" spans="1:69"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row>
    <row r="310" spans="1:69"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row>
    <row r="311" spans="1:69"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row>
    <row r="312" spans="1:69"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row>
    <row r="313" spans="1:69"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row>
    <row r="314" spans="1:69"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row>
    <row r="315" spans="1:69"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row>
    <row r="316" spans="1:69"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row>
    <row r="317" spans="1:69"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row>
    <row r="318" spans="1:69"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row>
    <row r="319" spans="1:69"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row>
    <row r="320" spans="1:69"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row>
    <row r="321" spans="1:69"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row>
    <row r="322" spans="1:69"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row>
    <row r="323" spans="1:69"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row>
    <row r="324" spans="1:69"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row>
    <row r="325" spans="1:69"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row>
    <row r="326" spans="1:69"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row>
    <row r="327" spans="1:69"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row>
    <row r="328" spans="1:69"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row>
    <row r="329" spans="1:69"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row>
    <row r="330" spans="1:69"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row>
    <row r="331" spans="1:69"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row>
    <row r="332" spans="1:69"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row>
    <row r="333" spans="1:69"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row>
    <row r="334" spans="1:69"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row>
    <row r="335" spans="1:69"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row>
    <row r="336" spans="1:69"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row>
    <row r="337" spans="1:69"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row>
    <row r="338" spans="1:69"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row>
    <row r="339" spans="1:69"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row>
    <row r="340" spans="1:69"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row>
    <row r="341" spans="1:69"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row>
    <row r="342" spans="1:69"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row>
    <row r="343" spans="1:69"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row>
    <row r="344" spans="1:69"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row>
    <row r="345" spans="1:69"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row>
    <row r="346" spans="1:69"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row>
    <row r="347" spans="1:69"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row>
    <row r="348" spans="1:69"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row>
    <row r="349" spans="1:69"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row>
    <row r="350" spans="1:69"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row>
    <row r="351" spans="1:69"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row>
    <row r="352" spans="1:69"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row>
    <row r="353" spans="1:69"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row>
    <row r="354" spans="1:69"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row>
    <row r="355" spans="1:69"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row>
    <row r="356" spans="1:69"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row>
    <row r="357" spans="1:69"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row>
    <row r="358" spans="1:69"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row>
    <row r="359" spans="1:69"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row>
    <row r="360" spans="1:69"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row>
    <row r="361" spans="1:69"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row>
    <row r="362" spans="1:69"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row>
    <row r="363" spans="1:69"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row>
    <row r="364" spans="1:69"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row>
    <row r="365" spans="1:69"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row>
    <row r="366" spans="1:69"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row>
    <row r="367" spans="1:69"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row>
    <row r="368" spans="1:69"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row>
    <row r="369" spans="1:69"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row>
    <row r="370" spans="1:69"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row>
    <row r="371" spans="1:69"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row>
    <row r="372" spans="1:69"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row>
    <row r="373" spans="1:69"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row>
    <row r="374" spans="1:69"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row>
    <row r="375" spans="1:69"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row>
    <row r="376" spans="1:69"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row>
    <row r="377" spans="1:69"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row>
    <row r="378" spans="1:69"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row>
    <row r="379" spans="1:69"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row>
    <row r="380" spans="1:69"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row>
    <row r="381" spans="1:69"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row>
    <row r="382" spans="1:69"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row>
    <row r="383" spans="1:69"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row>
    <row r="384" spans="1:69"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row>
    <row r="385" spans="1:69"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row>
    <row r="386" spans="1:69"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row>
    <row r="387" spans="1:69"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row>
    <row r="388" spans="1:69"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row>
    <row r="389" spans="1:69"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row>
    <row r="390" spans="1:69"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row>
    <row r="391" spans="1:69"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row>
    <row r="392" spans="1:69"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row>
    <row r="393" spans="1:69"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row>
    <row r="394" spans="1:69"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row>
    <row r="395" spans="1:69"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row>
    <row r="396" spans="1:69"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row>
    <row r="397" spans="1:69"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row>
    <row r="398" spans="1:69"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row>
    <row r="399" spans="1:69"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row>
    <row r="400" spans="1:69"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row>
    <row r="401" spans="1:69"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row>
    <row r="402" spans="1:69"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row>
    <row r="403" spans="1:69"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row>
    <row r="404" spans="1:69"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row>
    <row r="405" spans="1:69"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row>
    <row r="406" spans="1:69"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row>
    <row r="407" spans="1:69"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row>
    <row r="408" spans="1:69"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row>
    <row r="409" spans="1:69"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row>
    <row r="410" spans="1:69"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row>
    <row r="411" spans="1:69"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row>
    <row r="412" spans="1:69"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row>
    <row r="413" spans="1:69"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row>
    <row r="414" spans="1:69"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row>
    <row r="415" spans="1:69"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row>
    <row r="416" spans="1:69"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row>
    <row r="417" spans="1:69"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row>
    <row r="418" spans="1:69"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row>
    <row r="419" spans="1:69"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row>
    <row r="420" spans="1:69"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row>
    <row r="421" spans="1:69"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row>
    <row r="422" spans="1:69"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row>
    <row r="423" spans="1:69"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row>
    <row r="424" spans="1:69"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row>
    <row r="425" spans="1:69"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row>
    <row r="426" spans="1:69"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row>
    <row r="427" spans="1:69"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row>
    <row r="428" spans="1:69"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row>
    <row r="429" spans="1:69"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row>
    <row r="430" spans="1:69"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c r="BC430" s="31"/>
      <c r="BD430" s="31"/>
      <c r="BE430" s="31"/>
      <c r="BF430" s="31"/>
      <c r="BG430" s="31"/>
      <c r="BH430" s="31"/>
      <c r="BI430" s="31"/>
      <c r="BJ430" s="31"/>
      <c r="BK430" s="31"/>
      <c r="BL430" s="31"/>
      <c r="BM430" s="31"/>
      <c r="BN430" s="31"/>
      <c r="BO430" s="31"/>
      <c r="BP430" s="31"/>
      <c r="BQ430" s="31"/>
    </row>
    <row r="431" spans="1:69"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row>
    <row r="432" spans="1:69"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row>
    <row r="433" spans="1:69"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row>
    <row r="434" spans="1:69"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row>
    <row r="435" spans="1:69"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row>
    <row r="436" spans="1:69"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row>
    <row r="437" spans="1:69"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row>
    <row r="438" spans="1:69"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row>
    <row r="439" spans="1:69"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row>
    <row r="440" spans="1:69"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row>
    <row r="441" spans="1:69"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row>
    <row r="442" spans="1:69"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row>
    <row r="443" spans="1:69"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row>
    <row r="444" spans="1:69"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row>
    <row r="445" spans="1:69"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row>
    <row r="446" spans="1:69"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row>
    <row r="447" spans="1:69"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row>
    <row r="448" spans="1:69"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row>
    <row r="449" spans="1:69"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row>
    <row r="450" spans="1:69"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row>
    <row r="451" spans="1:69"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row>
    <row r="452" spans="1:69"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1"/>
      <c r="BQ452" s="31"/>
    </row>
    <row r="453" spans="1:69"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row>
    <row r="454" spans="1:69"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row>
    <row r="455" spans="1:69"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c r="BA455" s="31"/>
      <c r="BB455" s="31"/>
      <c r="BC455" s="31"/>
      <c r="BD455" s="31"/>
      <c r="BE455" s="31"/>
      <c r="BF455" s="31"/>
      <c r="BG455" s="31"/>
      <c r="BH455" s="31"/>
      <c r="BI455" s="31"/>
      <c r="BJ455" s="31"/>
      <c r="BK455" s="31"/>
      <c r="BL455" s="31"/>
      <c r="BM455" s="31"/>
      <c r="BN455" s="31"/>
      <c r="BO455" s="31"/>
      <c r="BP455" s="31"/>
      <c r="BQ455" s="31"/>
    </row>
    <row r="456" spans="1:69"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1"/>
      <c r="BQ456" s="31"/>
    </row>
    <row r="457" spans="1:69"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c r="BA457" s="31"/>
      <c r="BB457" s="31"/>
      <c r="BC457" s="31"/>
      <c r="BD457" s="31"/>
      <c r="BE457" s="31"/>
      <c r="BF457" s="31"/>
      <c r="BG457" s="31"/>
      <c r="BH457" s="31"/>
      <c r="BI457" s="31"/>
      <c r="BJ457" s="31"/>
      <c r="BK457" s="31"/>
      <c r="BL457" s="31"/>
      <c r="BM457" s="31"/>
      <c r="BN457" s="31"/>
      <c r="BO457" s="31"/>
      <c r="BP457" s="31"/>
      <c r="BQ457" s="31"/>
    </row>
    <row r="458" spans="1:69"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row>
    <row r="459" spans="1:69"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row>
    <row r="460" spans="1:69"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row>
    <row r="461" spans="1:69"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row>
    <row r="462" spans="1:69"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row>
    <row r="463" spans="1:69"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row>
    <row r="464" spans="1:69"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row>
    <row r="465" spans="1:69"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row>
    <row r="466" spans="1:69"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row>
    <row r="467" spans="1:69"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row>
    <row r="468" spans="1:69"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row>
    <row r="469" spans="1:69"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row>
    <row r="470" spans="1:69"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row>
    <row r="471" spans="1:69"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row>
    <row r="472" spans="1:69"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row>
    <row r="473" spans="1:69"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row>
    <row r="474" spans="1:69"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row>
    <row r="475" spans="1:69"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row>
    <row r="476" spans="1:69"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row>
    <row r="477" spans="1:69"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row>
    <row r="478" spans="1:69"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row>
    <row r="479" spans="1:69"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row>
    <row r="480" spans="1:69"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row>
    <row r="481" spans="1:69"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row>
    <row r="482" spans="1:69"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row>
    <row r="483" spans="1:69"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row>
    <row r="484" spans="1:69"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row>
    <row r="485" spans="1:69"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row>
    <row r="486" spans="1:69"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row>
    <row r="487" spans="1:69"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row>
    <row r="488" spans="1:69"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row>
    <row r="489" spans="1:69"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row>
    <row r="490" spans="1:69"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row>
    <row r="491" spans="1:69"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row>
    <row r="492" spans="1:69"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row>
    <row r="493" spans="1:69"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row>
    <row r="494" spans="1:69"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row>
    <row r="495" spans="1:69"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row>
    <row r="496" spans="1:69"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row>
    <row r="497" spans="1:69"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row>
    <row r="498" spans="1:69"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row>
    <row r="499" spans="1:69"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row>
    <row r="500" spans="1:69"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row>
    <row r="501" spans="1:69"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row>
    <row r="502" spans="1:69"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row>
    <row r="503" spans="1:69"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row>
    <row r="504" spans="1:69"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row>
    <row r="505" spans="1:69"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row>
    <row r="506" spans="1:69"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row>
    <row r="507" spans="1:69"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row>
    <row r="508" spans="1:69"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row>
    <row r="509" spans="1:69"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row>
    <row r="510" spans="1:69"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row>
    <row r="511" spans="1:69"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row>
    <row r="512" spans="1:69"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row>
    <row r="513" spans="1:69"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row>
    <row r="514" spans="1:69"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row>
    <row r="515" spans="1:69"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row>
    <row r="516" spans="1:69"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row>
    <row r="517" spans="1:69"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row>
    <row r="518" spans="1:69"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row>
    <row r="519" spans="1:69"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Q519" s="31"/>
    </row>
    <row r="520" spans="1:69"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row>
    <row r="521" spans="1:69"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row>
    <row r="522" spans="1:69"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row>
    <row r="523" spans="1:69"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row>
    <row r="524" spans="1:69"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row>
    <row r="525" spans="1:69"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row>
    <row r="526" spans="1:69"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row>
    <row r="527" spans="1:69"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row>
    <row r="528" spans="1:69"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row>
    <row r="529" spans="1:69"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row>
    <row r="530" spans="1:69"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c r="BC530" s="31"/>
      <c r="BD530" s="31"/>
      <c r="BE530" s="31"/>
      <c r="BF530" s="31"/>
      <c r="BG530" s="31"/>
      <c r="BH530" s="31"/>
      <c r="BI530" s="31"/>
      <c r="BJ530" s="31"/>
      <c r="BK530" s="31"/>
      <c r="BL530" s="31"/>
      <c r="BM530" s="31"/>
      <c r="BN530" s="31"/>
      <c r="BO530" s="31"/>
      <c r="BP530" s="31"/>
      <c r="BQ530" s="31"/>
    </row>
    <row r="531" spans="1:69"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c r="BA531" s="31"/>
      <c r="BB531" s="31"/>
      <c r="BC531" s="31"/>
      <c r="BD531" s="31"/>
      <c r="BE531" s="31"/>
      <c r="BF531" s="31"/>
      <c r="BG531" s="31"/>
      <c r="BH531" s="31"/>
      <c r="BI531" s="31"/>
      <c r="BJ531" s="31"/>
      <c r="BK531" s="31"/>
      <c r="BL531" s="31"/>
      <c r="BM531" s="31"/>
      <c r="BN531" s="31"/>
      <c r="BO531" s="31"/>
      <c r="BP531" s="31"/>
      <c r="BQ531" s="31"/>
    </row>
    <row r="532" spans="1:69"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row>
    <row r="533" spans="1:69"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31"/>
      <c r="BN533" s="31"/>
      <c r="BO533" s="31"/>
      <c r="BP533" s="31"/>
      <c r="BQ533" s="31"/>
    </row>
    <row r="534" spans="1:69"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1"/>
      <c r="BQ534" s="31"/>
    </row>
    <row r="535" spans="1:69"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1"/>
      <c r="BQ535" s="31"/>
    </row>
    <row r="536" spans="1:69"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row>
    <row r="537" spans="1:69"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1"/>
      <c r="BQ537" s="31"/>
    </row>
    <row r="538" spans="1:69"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row>
    <row r="539" spans="1:69"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row>
    <row r="540" spans="1:69"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row>
    <row r="541" spans="1:69"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row>
    <row r="542" spans="1:69"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row>
    <row r="543" spans="1:69"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row>
    <row r="544" spans="1:69"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row>
    <row r="545" spans="1:69"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row>
    <row r="546" spans="1:69"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row>
    <row r="547" spans="1:69"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row>
    <row r="548" spans="1:69"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row>
    <row r="549" spans="1:69"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row>
    <row r="550" spans="1:69"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row>
    <row r="551" spans="1:69"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row>
    <row r="552" spans="1:69"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row>
    <row r="553" spans="1:69"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row>
    <row r="554" spans="1:69"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row>
    <row r="555" spans="1:69"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row>
    <row r="556" spans="1:69"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row>
    <row r="557" spans="1:69"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row>
    <row r="558" spans="1:69"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row>
    <row r="559" spans="1:69"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row>
    <row r="560" spans="1:69"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row>
    <row r="561" spans="1:69"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row>
    <row r="562" spans="1:69"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row>
    <row r="563" spans="1:69"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row>
    <row r="564" spans="1:69"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row>
    <row r="565" spans="1:69"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row>
    <row r="566" spans="1:69"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row>
    <row r="567" spans="1:69"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row>
    <row r="568" spans="1:69"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row>
    <row r="569" spans="1:69"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row>
    <row r="570" spans="1:69"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row>
    <row r="571" spans="1:69"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row>
    <row r="572" spans="1:69"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row>
    <row r="573" spans="1:69"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row>
    <row r="574" spans="1:69"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row>
    <row r="575" spans="1:69"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row>
    <row r="576" spans="1:69"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row>
    <row r="577" spans="1:69"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row>
    <row r="578" spans="1:69"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row>
    <row r="579" spans="1:69"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row>
    <row r="580" spans="1:69"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row>
    <row r="581" spans="1:69"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row>
    <row r="582" spans="1:69"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row>
    <row r="583" spans="1:69"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row>
    <row r="584" spans="1:69"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row>
    <row r="585" spans="1:69"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row>
    <row r="586" spans="1:69"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row>
    <row r="587" spans="1:69"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row>
    <row r="588" spans="1:69"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row>
    <row r="589" spans="1:69"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row>
    <row r="590" spans="1:69"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row>
    <row r="591" spans="1:69"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row>
    <row r="592" spans="1:69"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row>
    <row r="593" spans="1:69"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row>
    <row r="594" spans="1:69"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row>
    <row r="595" spans="1:69"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row>
    <row r="596" spans="1:69"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row>
    <row r="597" spans="1:69"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row>
    <row r="598" spans="1:69"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row>
    <row r="599" spans="1:69"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row>
    <row r="600" spans="1:69"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row>
    <row r="601" spans="1:69"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row>
    <row r="602" spans="1:69"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row>
    <row r="603" spans="1:69"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row>
    <row r="604" spans="1:69"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row>
    <row r="605" spans="1:69"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row>
    <row r="606" spans="1:69"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row>
    <row r="607" spans="1:69"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row>
    <row r="608" spans="1:69"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row>
    <row r="609" spans="1:69"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row>
    <row r="610" spans="1:69"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row>
    <row r="611" spans="1:69"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row>
    <row r="612" spans="1:69"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row>
    <row r="613" spans="1:69"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row>
    <row r="614" spans="1:69"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row>
    <row r="615" spans="1:69"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row>
    <row r="616" spans="1:69"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row>
    <row r="617" spans="1:69"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row>
    <row r="618" spans="1:69"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row>
    <row r="619" spans="1:69"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row>
    <row r="620" spans="1:69"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row>
    <row r="621" spans="1:69"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row>
    <row r="622" spans="1:69"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row>
    <row r="623" spans="1:69"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row>
    <row r="624" spans="1:69"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row>
    <row r="625" spans="1:69"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row>
    <row r="626" spans="1:69"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row>
    <row r="627" spans="1:69"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row>
    <row r="628" spans="1:69"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row>
    <row r="629" spans="1:69"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row>
    <row r="630" spans="1:69"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row>
    <row r="631" spans="1:69"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row>
    <row r="632" spans="1:69"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row>
    <row r="633" spans="1:69"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row>
    <row r="634" spans="1:69"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row>
    <row r="635" spans="1:69"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row>
    <row r="636" spans="1:69"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row>
    <row r="637" spans="1:69"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row>
    <row r="638" spans="1:69"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row>
    <row r="639" spans="1:69"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row>
    <row r="640" spans="1:69"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row>
    <row r="641" spans="1:69"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row>
    <row r="642" spans="1:69"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row>
    <row r="643" spans="1:69"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row>
    <row r="644" spans="1:69"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row>
    <row r="645" spans="1:69"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row>
    <row r="646" spans="1:69"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row>
    <row r="647" spans="1:69"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c r="BC647" s="31"/>
      <c r="BD647" s="31"/>
      <c r="BE647" s="31"/>
      <c r="BF647" s="31"/>
      <c r="BG647" s="31"/>
      <c r="BH647" s="31"/>
      <c r="BI647" s="31"/>
      <c r="BJ647" s="31"/>
      <c r="BK647" s="31"/>
      <c r="BL647" s="31"/>
      <c r="BM647" s="31"/>
      <c r="BN647" s="31"/>
      <c r="BO647" s="31"/>
      <c r="BP647" s="31"/>
      <c r="BQ647" s="31"/>
    </row>
    <row r="648" spans="1:69"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row>
    <row r="649" spans="1:69"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row>
    <row r="650" spans="1:69"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row>
    <row r="651" spans="1:69"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row>
    <row r="652" spans="1:69"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row>
    <row r="653" spans="1:69"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row>
    <row r="654" spans="1:69"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row>
    <row r="655" spans="1:69"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row>
    <row r="656" spans="1:69"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row>
    <row r="657" spans="1:69"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row>
    <row r="658" spans="1:69"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row>
    <row r="659" spans="1:69"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row>
    <row r="660" spans="1:69"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row>
    <row r="661" spans="1:69"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row>
    <row r="662" spans="1:69"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row>
    <row r="663" spans="1:69"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row>
    <row r="664" spans="1:69"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row>
    <row r="665" spans="1:69"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row>
    <row r="666" spans="1:69"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row>
    <row r="667" spans="1:69"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row>
    <row r="668" spans="1:69"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row>
    <row r="669" spans="1:69"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row>
    <row r="670" spans="1:69"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row>
    <row r="671" spans="1:69"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row>
    <row r="672" spans="1:69"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row>
    <row r="673" spans="1:69"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row>
    <row r="674" spans="1:69"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row>
    <row r="675" spans="1:69"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row>
    <row r="676" spans="1:69"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row>
    <row r="677" spans="1:69"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row>
    <row r="678" spans="1:69"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row>
    <row r="679" spans="1:69"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row>
    <row r="680" spans="1:69"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row>
    <row r="681" spans="1:69"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row>
    <row r="682" spans="1:69"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row>
    <row r="683" spans="1:69"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row>
    <row r="684" spans="1:69"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row>
    <row r="685" spans="1:69"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row>
    <row r="686" spans="1:69"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row>
    <row r="687" spans="1:69"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row>
    <row r="688" spans="1:69"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row>
    <row r="689" spans="1:69"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row>
    <row r="690" spans="1:69"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row>
    <row r="691" spans="1:69"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row>
    <row r="692" spans="1:69"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row>
    <row r="693" spans="1:69"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row>
    <row r="694" spans="1:69"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row>
    <row r="695" spans="1:69"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row>
    <row r="696" spans="1:69"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row>
    <row r="697" spans="1:69"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row>
    <row r="698" spans="1:69"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row>
    <row r="699" spans="1:69"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31"/>
      <c r="BN699" s="31"/>
      <c r="BO699" s="31"/>
      <c r="BP699" s="31"/>
      <c r="BQ699" s="31"/>
    </row>
    <row r="700" spans="1:69"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row>
    <row r="701" spans="1:69"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row>
    <row r="702" spans="1:69"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row>
    <row r="703" spans="1:69"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row>
    <row r="704" spans="1:69"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row>
    <row r="705" spans="1:69"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row>
    <row r="706" spans="1:69"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row>
    <row r="707" spans="1:69"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row>
    <row r="708" spans="1:69"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row>
    <row r="709" spans="1:69"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row>
    <row r="710" spans="1:69"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row>
    <row r="711" spans="1:69"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c r="BC711" s="31"/>
      <c r="BD711" s="31"/>
      <c r="BE711" s="31"/>
      <c r="BF711" s="31"/>
      <c r="BG711" s="31"/>
      <c r="BH711" s="31"/>
      <c r="BI711" s="31"/>
      <c r="BJ711" s="31"/>
      <c r="BK711" s="31"/>
      <c r="BL711" s="31"/>
      <c r="BM711" s="31"/>
      <c r="BN711" s="31"/>
      <c r="BO711" s="31"/>
      <c r="BP711" s="31"/>
      <c r="BQ711" s="31"/>
    </row>
    <row r="712" spans="1:69"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row>
    <row r="713" spans="1:69"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row>
    <row r="714" spans="1:69"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row>
    <row r="715" spans="1:69"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row>
    <row r="716" spans="1:69"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row>
    <row r="717" spans="1:69"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row>
    <row r="718" spans="1:69"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row>
    <row r="719" spans="1:69"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row>
    <row r="720" spans="1:69"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row>
    <row r="721" spans="1:69"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row>
    <row r="722" spans="1:69"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row>
    <row r="723" spans="1:69"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row>
    <row r="724" spans="1:69"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31"/>
      <c r="BN724" s="31"/>
      <c r="BO724" s="31"/>
      <c r="BP724" s="31"/>
      <c r="BQ724" s="31"/>
    </row>
    <row r="725" spans="1:69"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row>
    <row r="726" spans="1:69"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row>
    <row r="727" spans="1:69"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row>
    <row r="728" spans="1:69"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row>
    <row r="729" spans="1:69"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row>
    <row r="730" spans="1:69"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row>
    <row r="731" spans="1:69"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row>
    <row r="732" spans="1:69"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row>
    <row r="733" spans="1:69"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row>
    <row r="734" spans="1:69"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row>
    <row r="735" spans="1:69"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row>
    <row r="736" spans="1:69"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row>
    <row r="737" spans="1:69"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c r="BC737" s="31"/>
      <c r="BD737" s="31"/>
      <c r="BE737" s="31"/>
      <c r="BF737" s="31"/>
      <c r="BG737" s="31"/>
      <c r="BH737" s="31"/>
      <c r="BI737" s="31"/>
      <c r="BJ737" s="31"/>
      <c r="BK737" s="31"/>
      <c r="BL737" s="31"/>
      <c r="BM737" s="31"/>
      <c r="BN737" s="31"/>
      <c r="BO737" s="31"/>
      <c r="BP737" s="31"/>
      <c r="BQ737" s="31"/>
    </row>
    <row r="738" spans="1:69"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c r="BC738" s="31"/>
      <c r="BD738" s="31"/>
      <c r="BE738" s="31"/>
      <c r="BF738" s="31"/>
      <c r="BG738" s="31"/>
      <c r="BH738" s="31"/>
      <c r="BI738" s="31"/>
      <c r="BJ738" s="31"/>
      <c r="BK738" s="31"/>
      <c r="BL738" s="31"/>
      <c r="BM738" s="31"/>
      <c r="BN738" s="31"/>
      <c r="BO738" s="31"/>
      <c r="BP738" s="31"/>
      <c r="BQ738" s="31"/>
    </row>
    <row r="739" spans="1:69"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row>
    <row r="740" spans="1:69"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row>
    <row r="741" spans="1:69"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row>
    <row r="742" spans="1:69"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row>
    <row r="743" spans="1:69"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row>
    <row r="744" spans="1:69"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row>
    <row r="745" spans="1:69"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row>
    <row r="746" spans="1:69"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row>
    <row r="747" spans="1:69"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1"/>
      <c r="BQ747" s="31"/>
    </row>
    <row r="748" spans="1:69"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row>
    <row r="749" spans="1:69"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row>
    <row r="750" spans="1:69"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row>
    <row r="751" spans="1:69"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c r="BA751" s="31"/>
      <c r="BB751" s="31"/>
      <c r="BC751" s="31"/>
      <c r="BD751" s="31"/>
      <c r="BE751" s="31"/>
      <c r="BF751" s="31"/>
      <c r="BG751" s="31"/>
      <c r="BH751" s="31"/>
      <c r="BI751" s="31"/>
      <c r="BJ751" s="31"/>
      <c r="BK751" s="31"/>
      <c r="BL751" s="31"/>
      <c r="BM751" s="31"/>
      <c r="BN751" s="31"/>
      <c r="BO751" s="31"/>
      <c r="BP751" s="31"/>
      <c r="BQ751" s="31"/>
    </row>
    <row r="752" spans="1:69"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c r="BO752" s="31"/>
      <c r="BP752" s="31"/>
      <c r="BQ752" s="31"/>
    </row>
    <row r="753" spans="1:69"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row>
    <row r="754" spans="1:69"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31"/>
      <c r="BN754" s="31"/>
      <c r="BO754" s="31"/>
      <c r="BP754" s="31"/>
      <c r="BQ754" s="31"/>
    </row>
    <row r="755" spans="1:69"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row>
    <row r="756" spans="1:69"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row>
    <row r="757" spans="1:69"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row>
    <row r="758" spans="1:69"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row>
    <row r="759" spans="1:69"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row>
    <row r="760" spans="1:69"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row>
    <row r="761" spans="1:69"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row>
    <row r="762" spans="1:69"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c r="BA762" s="31"/>
      <c r="BB762" s="31"/>
      <c r="BC762" s="31"/>
      <c r="BD762" s="31"/>
      <c r="BE762" s="31"/>
      <c r="BF762" s="31"/>
      <c r="BG762" s="31"/>
      <c r="BH762" s="31"/>
      <c r="BI762" s="31"/>
      <c r="BJ762" s="31"/>
      <c r="BK762" s="31"/>
      <c r="BL762" s="31"/>
      <c r="BM762" s="31"/>
      <c r="BN762" s="31"/>
      <c r="BO762" s="31"/>
      <c r="BP762" s="31"/>
      <c r="BQ762" s="31"/>
    </row>
    <row r="763" spans="1:69"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c r="BC763" s="31"/>
      <c r="BD763" s="31"/>
      <c r="BE763" s="31"/>
      <c r="BF763" s="31"/>
      <c r="BG763" s="31"/>
      <c r="BH763" s="31"/>
      <c r="BI763" s="31"/>
      <c r="BJ763" s="31"/>
      <c r="BK763" s="31"/>
      <c r="BL763" s="31"/>
      <c r="BM763" s="31"/>
      <c r="BN763" s="31"/>
      <c r="BO763" s="31"/>
      <c r="BP763" s="31"/>
      <c r="BQ763" s="31"/>
    </row>
    <row r="764" spans="1:69"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c r="BA764" s="31"/>
      <c r="BB764" s="31"/>
      <c r="BC764" s="31"/>
      <c r="BD764" s="31"/>
      <c r="BE764" s="31"/>
      <c r="BF764" s="31"/>
      <c r="BG764" s="31"/>
      <c r="BH764" s="31"/>
      <c r="BI764" s="31"/>
      <c r="BJ764" s="31"/>
      <c r="BK764" s="31"/>
      <c r="BL764" s="31"/>
      <c r="BM764" s="31"/>
      <c r="BN764" s="31"/>
      <c r="BO764" s="31"/>
      <c r="BP764" s="31"/>
      <c r="BQ764" s="31"/>
    </row>
    <row r="765" spans="1:69"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c r="BA765" s="31"/>
      <c r="BB765" s="31"/>
      <c r="BC765" s="31"/>
      <c r="BD765" s="31"/>
      <c r="BE765" s="31"/>
      <c r="BF765" s="31"/>
      <c r="BG765" s="31"/>
      <c r="BH765" s="31"/>
      <c r="BI765" s="31"/>
      <c r="BJ765" s="31"/>
      <c r="BK765" s="31"/>
      <c r="BL765" s="31"/>
      <c r="BM765" s="31"/>
      <c r="BN765" s="31"/>
      <c r="BO765" s="31"/>
      <c r="BP765" s="31"/>
      <c r="BQ765" s="31"/>
    </row>
    <row r="766" spans="1:69"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row>
    <row r="767" spans="1:69"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row>
    <row r="768" spans="1:69"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row>
    <row r="769" spans="1:69"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row>
    <row r="770" spans="1:69"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row>
    <row r="771" spans="1:69"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row>
    <row r="772" spans="1:69"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row>
    <row r="773" spans="1:69"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c r="BA773" s="31"/>
      <c r="BB773" s="31"/>
      <c r="BC773" s="31"/>
      <c r="BD773" s="31"/>
      <c r="BE773" s="31"/>
      <c r="BF773" s="31"/>
      <c r="BG773" s="31"/>
      <c r="BH773" s="31"/>
      <c r="BI773" s="31"/>
      <c r="BJ773" s="31"/>
      <c r="BK773" s="31"/>
      <c r="BL773" s="31"/>
      <c r="BM773" s="31"/>
      <c r="BN773" s="31"/>
      <c r="BO773" s="31"/>
      <c r="BP773" s="31"/>
      <c r="BQ773" s="31"/>
    </row>
    <row r="774" spans="1:69"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c r="BA774" s="31"/>
      <c r="BB774" s="31"/>
      <c r="BC774" s="31"/>
      <c r="BD774" s="31"/>
      <c r="BE774" s="31"/>
      <c r="BF774" s="31"/>
      <c r="BG774" s="31"/>
      <c r="BH774" s="31"/>
      <c r="BI774" s="31"/>
      <c r="BJ774" s="31"/>
      <c r="BK774" s="31"/>
      <c r="BL774" s="31"/>
      <c r="BM774" s="31"/>
      <c r="BN774" s="31"/>
      <c r="BO774" s="31"/>
      <c r="BP774" s="31"/>
      <c r="BQ774" s="31"/>
    </row>
    <row r="775" spans="1:69"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row>
    <row r="776" spans="1:69"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c r="BA776" s="31"/>
      <c r="BB776" s="31"/>
      <c r="BC776" s="31"/>
      <c r="BD776" s="31"/>
      <c r="BE776" s="31"/>
      <c r="BF776" s="31"/>
      <c r="BG776" s="31"/>
      <c r="BH776" s="31"/>
      <c r="BI776" s="31"/>
      <c r="BJ776" s="31"/>
      <c r="BK776" s="31"/>
      <c r="BL776" s="31"/>
      <c r="BM776" s="31"/>
      <c r="BN776" s="31"/>
      <c r="BO776" s="31"/>
      <c r="BP776" s="31"/>
      <c r="BQ776" s="31"/>
    </row>
    <row r="777" spans="1:69"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c r="BA777" s="31"/>
      <c r="BB777" s="31"/>
      <c r="BC777" s="31"/>
      <c r="BD777" s="31"/>
      <c r="BE777" s="31"/>
      <c r="BF777" s="31"/>
      <c r="BG777" s="31"/>
      <c r="BH777" s="31"/>
      <c r="BI777" s="31"/>
      <c r="BJ777" s="31"/>
      <c r="BK777" s="31"/>
      <c r="BL777" s="31"/>
      <c r="BM777" s="31"/>
      <c r="BN777" s="31"/>
      <c r="BO777" s="31"/>
      <c r="BP777" s="31"/>
      <c r="BQ777" s="31"/>
    </row>
    <row r="778" spans="1:69"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c r="BA778" s="31"/>
      <c r="BB778" s="31"/>
      <c r="BC778" s="31"/>
      <c r="BD778" s="31"/>
      <c r="BE778" s="31"/>
      <c r="BF778" s="31"/>
      <c r="BG778" s="31"/>
      <c r="BH778" s="31"/>
      <c r="BI778" s="31"/>
      <c r="BJ778" s="31"/>
      <c r="BK778" s="31"/>
      <c r="BL778" s="31"/>
      <c r="BM778" s="31"/>
      <c r="BN778" s="31"/>
      <c r="BO778" s="31"/>
      <c r="BP778" s="31"/>
      <c r="BQ778" s="31"/>
    </row>
    <row r="779" spans="1:69"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c r="BA779" s="31"/>
      <c r="BB779" s="31"/>
      <c r="BC779" s="31"/>
      <c r="BD779" s="31"/>
      <c r="BE779" s="31"/>
      <c r="BF779" s="31"/>
      <c r="BG779" s="31"/>
      <c r="BH779" s="31"/>
      <c r="BI779" s="31"/>
      <c r="BJ779" s="31"/>
      <c r="BK779" s="31"/>
      <c r="BL779" s="31"/>
      <c r="BM779" s="31"/>
      <c r="BN779" s="31"/>
      <c r="BO779" s="31"/>
      <c r="BP779" s="31"/>
      <c r="BQ779" s="31"/>
    </row>
    <row r="780" spans="1:69"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c r="BA780" s="31"/>
      <c r="BB780" s="31"/>
      <c r="BC780" s="31"/>
      <c r="BD780" s="31"/>
      <c r="BE780" s="31"/>
      <c r="BF780" s="31"/>
      <c r="BG780" s="31"/>
      <c r="BH780" s="31"/>
      <c r="BI780" s="31"/>
      <c r="BJ780" s="31"/>
      <c r="BK780" s="31"/>
      <c r="BL780" s="31"/>
      <c r="BM780" s="31"/>
      <c r="BN780" s="31"/>
      <c r="BO780" s="31"/>
      <c r="BP780" s="31"/>
      <c r="BQ780" s="31"/>
    </row>
    <row r="781" spans="1:69"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c r="BA781" s="31"/>
      <c r="BB781" s="31"/>
      <c r="BC781" s="31"/>
      <c r="BD781" s="31"/>
      <c r="BE781" s="31"/>
      <c r="BF781" s="31"/>
      <c r="BG781" s="31"/>
      <c r="BH781" s="31"/>
      <c r="BI781" s="31"/>
      <c r="BJ781" s="31"/>
      <c r="BK781" s="31"/>
      <c r="BL781" s="31"/>
      <c r="BM781" s="31"/>
      <c r="BN781" s="31"/>
      <c r="BO781" s="31"/>
      <c r="BP781" s="31"/>
      <c r="BQ781" s="31"/>
    </row>
    <row r="782" spans="1:69"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c r="BA782" s="31"/>
      <c r="BB782" s="31"/>
      <c r="BC782" s="31"/>
      <c r="BD782" s="31"/>
      <c r="BE782" s="31"/>
      <c r="BF782" s="31"/>
      <c r="BG782" s="31"/>
      <c r="BH782" s="31"/>
      <c r="BI782" s="31"/>
      <c r="BJ782" s="31"/>
      <c r="BK782" s="31"/>
      <c r="BL782" s="31"/>
      <c r="BM782" s="31"/>
      <c r="BN782" s="31"/>
      <c r="BO782" s="31"/>
      <c r="BP782" s="31"/>
      <c r="BQ782" s="31"/>
    </row>
    <row r="783" spans="1:69"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row>
    <row r="784" spans="1:69"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row>
    <row r="785" spans="1:69"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row>
    <row r="786" spans="1:69"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row>
    <row r="787" spans="1:69"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row>
    <row r="788" spans="1:69"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row>
    <row r="789" spans="1:69"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c r="BA789" s="31"/>
      <c r="BB789" s="31"/>
      <c r="BC789" s="31"/>
      <c r="BD789" s="31"/>
      <c r="BE789" s="31"/>
      <c r="BF789" s="31"/>
      <c r="BG789" s="31"/>
      <c r="BH789" s="31"/>
      <c r="BI789" s="31"/>
      <c r="BJ789" s="31"/>
      <c r="BK789" s="31"/>
      <c r="BL789" s="31"/>
      <c r="BM789" s="31"/>
      <c r="BN789" s="31"/>
      <c r="BO789" s="31"/>
      <c r="BP789" s="31"/>
      <c r="BQ789" s="31"/>
    </row>
    <row r="790" spans="1:69"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c r="BA790" s="31"/>
      <c r="BB790" s="31"/>
      <c r="BC790" s="31"/>
      <c r="BD790" s="31"/>
      <c r="BE790" s="31"/>
      <c r="BF790" s="31"/>
      <c r="BG790" s="31"/>
      <c r="BH790" s="31"/>
      <c r="BI790" s="31"/>
      <c r="BJ790" s="31"/>
      <c r="BK790" s="31"/>
      <c r="BL790" s="31"/>
      <c r="BM790" s="31"/>
      <c r="BN790" s="31"/>
      <c r="BO790" s="31"/>
      <c r="BP790" s="31"/>
      <c r="BQ790" s="31"/>
    </row>
    <row r="791" spans="1:69"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c r="BA791" s="31"/>
      <c r="BB791" s="31"/>
      <c r="BC791" s="31"/>
      <c r="BD791" s="31"/>
      <c r="BE791" s="31"/>
      <c r="BF791" s="31"/>
      <c r="BG791" s="31"/>
      <c r="BH791" s="31"/>
      <c r="BI791" s="31"/>
      <c r="BJ791" s="31"/>
      <c r="BK791" s="31"/>
      <c r="BL791" s="31"/>
      <c r="BM791" s="31"/>
      <c r="BN791" s="31"/>
      <c r="BO791" s="31"/>
      <c r="BP791" s="31"/>
      <c r="BQ791" s="31"/>
    </row>
    <row r="792" spans="1:69"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c r="BA792" s="31"/>
      <c r="BB792" s="31"/>
      <c r="BC792" s="31"/>
      <c r="BD792" s="31"/>
      <c r="BE792" s="31"/>
      <c r="BF792" s="31"/>
      <c r="BG792" s="31"/>
      <c r="BH792" s="31"/>
      <c r="BI792" s="31"/>
      <c r="BJ792" s="31"/>
      <c r="BK792" s="31"/>
      <c r="BL792" s="31"/>
      <c r="BM792" s="31"/>
      <c r="BN792" s="31"/>
      <c r="BO792" s="31"/>
      <c r="BP792" s="31"/>
      <c r="BQ792" s="31"/>
    </row>
    <row r="793" spans="1:69"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row>
    <row r="794" spans="1:69"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row>
    <row r="795" spans="1:69"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row>
    <row r="796" spans="1:69"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row>
    <row r="797" spans="1:69"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row>
    <row r="798" spans="1:69"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row>
    <row r="799" spans="1:69"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row>
    <row r="800" spans="1:69"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c r="BA800" s="31"/>
      <c r="BB800" s="31"/>
      <c r="BC800" s="31"/>
      <c r="BD800" s="31"/>
      <c r="BE800" s="31"/>
      <c r="BF800" s="31"/>
      <c r="BG800" s="31"/>
      <c r="BH800" s="31"/>
      <c r="BI800" s="31"/>
      <c r="BJ800" s="31"/>
      <c r="BK800" s="31"/>
      <c r="BL800" s="31"/>
      <c r="BM800" s="31"/>
      <c r="BN800" s="31"/>
      <c r="BO800" s="31"/>
      <c r="BP800" s="31"/>
      <c r="BQ800" s="31"/>
    </row>
    <row r="801" spans="1:69"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c r="BA801" s="31"/>
      <c r="BB801" s="31"/>
      <c r="BC801" s="31"/>
      <c r="BD801" s="31"/>
      <c r="BE801" s="31"/>
      <c r="BF801" s="31"/>
      <c r="BG801" s="31"/>
      <c r="BH801" s="31"/>
      <c r="BI801" s="31"/>
      <c r="BJ801" s="31"/>
      <c r="BK801" s="31"/>
      <c r="BL801" s="31"/>
      <c r="BM801" s="31"/>
      <c r="BN801" s="31"/>
      <c r="BO801" s="31"/>
      <c r="BP801" s="31"/>
      <c r="BQ801" s="31"/>
    </row>
    <row r="802" spans="1:69"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row>
    <row r="803" spans="1:69"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c r="BA803" s="31"/>
      <c r="BB803" s="31"/>
      <c r="BC803" s="31"/>
      <c r="BD803" s="31"/>
      <c r="BE803" s="31"/>
      <c r="BF803" s="31"/>
      <c r="BG803" s="31"/>
      <c r="BH803" s="31"/>
      <c r="BI803" s="31"/>
      <c r="BJ803" s="31"/>
      <c r="BK803" s="31"/>
      <c r="BL803" s="31"/>
      <c r="BM803" s="31"/>
      <c r="BN803" s="31"/>
      <c r="BO803" s="31"/>
      <c r="BP803" s="31"/>
      <c r="BQ803" s="31"/>
    </row>
    <row r="804" spans="1:69"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c r="BA804" s="31"/>
      <c r="BB804" s="31"/>
      <c r="BC804" s="31"/>
      <c r="BD804" s="31"/>
      <c r="BE804" s="31"/>
      <c r="BF804" s="31"/>
      <c r="BG804" s="31"/>
      <c r="BH804" s="31"/>
      <c r="BI804" s="31"/>
      <c r="BJ804" s="31"/>
      <c r="BK804" s="31"/>
      <c r="BL804" s="31"/>
      <c r="BM804" s="31"/>
      <c r="BN804" s="31"/>
      <c r="BO804" s="31"/>
      <c r="BP804" s="31"/>
      <c r="BQ804" s="31"/>
    </row>
    <row r="805" spans="1:69"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c r="BA805" s="31"/>
      <c r="BB805" s="31"/>
      <c r="BC805" s="31"/>
      <c r="BD805" s="31"/>
      <c r="BE805" s="31"/>
      <c r="BF805" s="31"/>
      <c r="BG805" s="31"/>
      <c r="BH805" s="31"/>
      <c r="BI805" s="31"/>
      <c r="BJ805" s="31"/>
      <c r="BK805" s="31"/>
      <c r="BL805" s="31"/>
      <c r="BM805" s="31"/>
      <c r="BN805" s="31"/>
      <c r="BO805" s="31"/>
      <c r="BP805" s="31"/>
      <c r="BQ805" s="31"/>
    </row>
    <row r="806" spans="1:69"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c r="BA806" s="31"/>
      <c r="BB806" s="31"/>
      <c r="BC806" s="31"/>
      <c r="BD806" s="31"/>
      <c r="BE806" s="31"/>
      <c r="BF806" s="31"/>
      <c r="BG806" s="31"/>
      <c r="BH806" s="31"/>
      <c r="BI806" s="31"/>
      <c r="BJ806" s="31"/>
      <c r="BK806" s="31"/>
      <c r="BL806" s="31"/>
      <c r="BM806" s="31"/>
      <c r="BN806" s="31"/>
      <c r="BO806" s="31"/>
      <c r="BP806" s="31"/>
      <c r="BQ806" s="31"/>
    </row>
    <row r="807" spans="1:69"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c r="BA807" s="31"/>
      <c r="BB807" s="31"/>
      <c r="BC807" s="31"/>
      <c r="BD807" s="31"/>
      <c r="BE807" s="31"/>
      <c r="BF807" s="31"/>
      <c r="BG807" s="31"/>
      <c r="BH807" s="31"/>
      <c r="BI807" s="31"/>
      <c r="BJ807" s="31"/>
      <c r="BK807" s="31"/>
      <c r="BL807" s="31"/>
      <c r="BM807" s="31"/>
      <c r="BN807" s="31"/>
      <c r="BO807" s="31"/>
      <c r="BP807" s="31"/>
      <c r="BQ807" s="31"/>
    </row>
    <row r="808" spans="1:69"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c r="BA808" s="31"/>
      <c r="BB808" s="31"/>
      <c r="BC808" s="31"/>
      <c r="BD808" s="31"/>
      <c r="BE808" s="31"/>
      <c r="BF808" s="31"/>
      <c r="BG808" s="31"/>
      <c r="BH808" s="31"/>
      <c r="BI808" s="31"/>
      <c r="BJ808" s="31"/>
      <c r="BK808" s="31"/>
      <c r="BL808" s="31"/>
      <c r="BM808" s="31"/>
      <c r="BN808" s="31"/>
      <c r="BO808" s="31"/>
      <c r="BP808" s="31"/>
      <c r="BQ808" s="31"/>
    </row>
    <row r="809" spans="1:69"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c r="BA809" s="31"/>
      <c r="BB809" s="31"/>
      <c r="BC809" s="31"/>
      <c r="BD809" s="31"/>
      <c r="BE809" s="31"/>
      <c r="BF809" s="31"/>
      <c r="BG809" s="31"/>
      <c r="BH809" s="31"/>
      <c r="BI809" s="31"/>
      <c r="BJ809" s="31"/>
      <c r="BK809" s="31"/>
      <c r="BL809" s="31"/>
      <c r="BM809" s="31"/>
      <c r="BN809" s="31"/>
      <c r="BO809" s="31"/>
      <c r="BP809" s="31"/>
      <c r="BQ809" s="31"/>
    </row>
    <row r="810" spans="1:69"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row>
    <row r="811" spans="1:69"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row>
    <row r="812" spans="1:69"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row>
    <row r="813" spans="1:69"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row>
    <row r="814" spans="1:69"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row>
    <row r="815" spans="1:69"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row>
    <row r="816" spans="1:69"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c r="BA816" s="31"/>
      <c r="BB816" s="31"/>
      <c r="BC816" s="31"/>
      <c r="BD816" s="31"/>
      <c r="BE816" s="31"/>
      <c r="BF816" s="31"/>
      <c r="BG816" s="31"/>
      <c r="BH816" s="31"/>
      <c r="BI816" s="31"/>
      <c r="BJ816" s="31"/>
      <c r="BK816" s="31"/>
      <c r="BL816" s="31"/>
      <c r="BM816" s="31"/>
      <c r="BN816" s="31"/>
      <c r="BO816" s="31"/>
      <c r="BP816" s="31"/>
      <c r="BQ816" s="31"/>
    </row>
    <row r="817" spans="1:69"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c r="BA817" s="31"/>
      <c r="BB817" s="31"/>
      <c r="BC817" s="31"/>
      <c r="BD817" s="31"/>
      <c r="BE817" s="31"/>
      <c r="BF817" s="31"/>
      <c r="BG817" s="31"/>
      <c r="BH817" s="31"/>
      <c r="BI817" s="31"/>
      <c r="BJ817" s="31"/>
      <c r="BK817" s="31"/>
      <c r="BL817" s="31"/>
      <c r="BM817" s="31"/>
      <c r="BN817" s="31"/>
      <c r="BO817" s="31"/>
      <c r="BP817" s="31"/>
      <c r="BQ817" s="31"/>
    </row>
    <row r="818" spans="1:69"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c r="BA818" s="31"/>
      <c r="BB818" s="31"/>
      <c r="BC818" s="31"/>
      <c r="BD818" s="31"/>
      <c r="BE818" s="31"/>
      <c r="BF818" s="31"/>
      <c r="BG818" s="31"/>
      <c r="BH818" s="31"/>
      <c r="BI818" s="31"/>
      <c r="BJ818" s="31"/>
      <c r="BK818" s="31"/>
      <c r="BL818" s="31"/>
      <c r="BM818" s="31"/>
      <c r="BN818" s="31"/>
      <c r="BO818" s="31"/>
      <c r="BP818" s="31"/>
      <c r="BQ818" s="31"/>
    </row>
    <row r="819" spans="1:69"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c r="BA819" s="31"/>
      <c r="BB819" s="31"/>
      <c r="BC819" s="31"/>
      <c r="BD819" s="31"/>
      <c r="BE819" s="31"/>
      <c r="BF819" s="31"/>
      <c r="BG819" s="31"/>
      <c r="BH819" s="31"/>
      <c r="BI819" s="31"/>
      <c r="BJ819" s="31"/>
      <c r="BK819" s="31"/>
      <c r="BL819" s="31"/>
      <c r="BM819" s="31"/>
      <c r="BN819" s="31"/>
      <c r="BO819" s="31"/>
      <c r="BP819" s="31"/>
      <c r="BQ819" s="31"/>
    </row>
    <row r="820" spans="1:69"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row>
    <row r="821" spans="1:69"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row>
    <row r="822" spans="1:69"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row>
    <row r="823" spans="1:69"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row>
    <row r="824" spans="1:69"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row>
    <row r="825" spans="1:69"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row>
    <row r="826" spans="1:69"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row>
    <row r="827" spans="1:69"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c r="BA827" s="31"/>
      <c r="BB827" s="31"/>
      <c r="BC827" s="31"/>
      <c r="BD827" s="31"/>
      <c r="BE827" s="31"/>
      <c r="BF827" s="31"/>
      <c r="BG827" s="31"/>
      <c r="BH827" s="31"/>
      <c r="BI827" s="31"/>
      <c r="BJ827" s="31"/>
      <c r="BK827" s="31"/>
      <c r="BL827" s="31"/>
      <c r="BM827" s="31"/>
      <c r="BN827" s="31"/>
      <c r="BO827" s="31"/>
      <c r="BP827" s="31"/>
      <c r="BQ827" s="31"/>
    </row>
    <row r="828" spans="1:69"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c r="BA828" s="31"/>
      <c r="BB828" s="31"/>
      <c r="BC828" s="31"/>
      <c r="BD828" s="31"/>
      <c r="BE828" s="31"/>
      <c r="BF828" s="31"/>
      <c r="BG828" s="31"/>
      <c r="BH828" s="31"/>
      <c r="BI828" s="31"/>
      <c r="BJ828" s="31"/>
      <c r="BK828" s="31"/>
      <c r="BL828" s="31"/>
      <c r="BM828" s="31"/>
      <c r="BN828" s="31"/>
      <c r="BO828" s="31"/>
      <c r="BP828" s="31"/>
      <c r="BQ828" s="31"/>
    </row>
    <row r="829" spans="1:69"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row>
    <row r="830" spans="1:69"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c r="BA830" s="31"/>
      <c r="BB830" s="31"/>
      <c r="BC830" s="31"/>
      <c r="BD830" s="31"/>
      <c r="BE830" s="31"/>
      <c r="BF830" s="31"/>
      <c r="BG830" s="31"/>
      <c r="BH830" s="31"/>
      <c r="BI830" s="31"/>
      <c r="BJ830" s="31"/>
      <c r="BK830" s="31"/>
      <c r="BL830" s="31"/>
      <c r="BM830" s="31"/>
      <c r="BN830" s="31"/>
      <c r="BO830" s="31"/>
      <c r="BP830" s="31"/>
      <c r="BQ830" s="31"/>
    </row>
    <row r="831" spans="1:69"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row>
    <row r="832" spans="1:69"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c r="BA832" s="31"/>
      <c r="BB832" s="31"/>
      <c r="BC832" s="31"/>
      <c r="BD832" s="31"/>
      <c r="BE832" s="31"/>
      <c r="BF832" s="31"/>
      <c r="BG832" s="31"/>
      <c r="BH832" s="31"/>
      <c r="BI832" s="31"/>
      <c r="BJ832" s="31"/>
      <c r="BK832" s="31"/>
      <c r="BL832" s="31"/>
      <c r="BM832" s="31"/>
      <c r="BN832" s="31"/>
      <c r="BO832" s="31"/>
      <c r="BP832" s="31"/>
      <c r="BQ832" s="31"/>
    </row>
    <row r="833" spans="1:69"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c r="BA833" s="31"/>
      <c r="BB833" s="31"/>
      <c r="BC833" s="31"/>
      <c r="BD833" s="31"/>
      <c r="BE833" s="31"/>
      <c r="BF833" s="31"/>
      <c r="BG833" s="31"/>
      <c r="BH833" s="31"/>
      <c r="BI833" s="31"/>
      <c r="BJ833" s="31"/>
      <c r="BK833" s="31"/>
      <c r="BL833" s="31"/>
      <c r="BM833" s="31"/>
      <c r="BN833" s="31"/>
      <c r="BO833" s="31"/>
      <c r="BP833" s="31"/>
      <c r="BQ833" s="31"/>
    </row>
    <row r="834" spans="1:69"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c r="BA834" s="31"/>
      <c r="BB834" s="31"/>
      <c r="BC834" s="31"/>
      <c r="BD834" s="31"/>
      <c r="BE834" s="31"/>
      <c r="BF834" s="31"/>
      <c r="BG834" s="31"/>
      <c r="BH834" s="31"/>
      <c r="BI834" s="31"/>
      <c r="BJ834" s="31"/>
      <c r="BK834" s="31"/>
      <c r="BL834" s="31"/>
      <c r="BM834" s="31"/>
      <c r="BN834" s="31"/>
      <c r="BO834" s="31"/>
      <c r="BP834" s="31"/>
      <c r="BQ834" s="31"/>
    </row>
    <row r="835" spans="1:69"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c r="BA835" s="31"/>
      <c r="BB835" s="31"/>
      <c r="BC835" s="31"/>
      <c r="BD835" s="31"/>
      <c r="BE835" s="31"/>
      <c r="BF835" s="31"/>
      <c r="BG835" s="31"/>
      <c r="BH835" s="31"/>
      <c r="BI835" s="31"/>
      <c r="BJ835" s="31"/>
      <c r="BK835" s="31"/>
      <c r="BL835" s="31"/>
      <c r="BM835" s="31"/>
      <c r="BN835" s="31"/>
      <c r="BO835" s="31"/>
      <c r="BP835" s="31"/>
      <c r="BQ835" s="31"/>
    </row>
    <row r="836" spans="1:69"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c r="BA836" s="31"/>
      <c r="BB836" s="31"/>
      <c r="BC836" s="31"/>
      <c r="BD836" s="31"/>
      <c r="BE836" s="31"/>
      <c r="BF836" s="31"/>
      <c r="BG836" s="31"/>
      <c r="BH836" s="31"/>
      <c r="BI836" s="31"/>
      <c r="BJ836" s="31"/>
      <c r="BK836" s="31"/>
      <c r="BL836" s="31"/>
      <c r="BM836" s="31"/>
      <c r="BN836" s="31"/>
      <c r="BO836" s="31"/>
      <c r="BP836" s="31"/>
      <c r="BQ836" s="31"/>
    </row>
    <row r="837" spans="1:69"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row>
    <row r="838" spans="1:69"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row>
    <row r="839" spans="1:69"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row>
    <row r="840" spans="1:69"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row>
    <row r="841" spans="1:69"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row>
    <row r="842" spans="1:69"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row>
    <row r="843" spans="1:69"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c r="BA843" s="31"/>
      <c r="BB843" s="31"/>
      <c r="BC843" s="31"/>
      <c r="BD843" s="31"/>
      <c r="BE843" s="31"/>
      <c r="BF843" s="31"/>
      <c r="BG843" s="31"/>
      <c r="BH843" s="31"/>
      <c r="BI843" s="31"/>
      <c r="BJ843" s="31"/>
      <c r="BK843" s="31"/>
      <c r="BL843" s="31"/>
      <c r="BM843" s="31"/>
      <c r="BN843" s="31"/>
      <c r="BO843" s="31"/>
      <c r="BP843" s="31"/>
      <c r="BQ843" s="31"/>
    </row>
    <row r="844" spans="1:69"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c r="BA844" s="31"/>
      <c r="BB844" s="31"/>
      <c r="BC844" s="31"/>
      <c r="BD844" s="31"/>
      <c r="BE844" s="31"/>
      <c r="BF844" s="31"/>
      <c r="BG844" s="31"/>
      <c r="BH844" s="31"/>
      <c r="BI844" s="31"/>
      <c r="BJ844" s="31"/>
      <c r="BK844" s="31"/>
      <c r="BL844" s="31"/>
      <c r="BM844" s="31"/>
      <c r="BN844" s="31"/>
      <c r="BO844" s="31"/>
      <c r="BP844" s="31"/>
      <c r="BQ844" s="31"/>
    </row>
    <row r="845" spans="1:69"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c r="BA845" s="31"/>
      <c r="BB845" s="31"/>
      <c r="BC845" s="31"/>
      <c r="BD845" s="31"/>
      <c r="BE845" s="31"/>
      <c r="BF845" s="31"/>
      <c r="BG845" s="31"/>
      <c r="BH845" s="31"/>
      <c r="BI845" s="31"/>
      <c r="BJ845" s="31"/>
      <c r="BK845" s="31"/>
      <c r="BL845" s="31"/>
      <c r="BM845" s="31"/>
      <c r="BN845" s="31"/>
      <c r="BO845" s="31"/>
      <c r="BP845" s="31"/>
      <c r="BQ845" s="31"/>
    </row>
    <row r="846" spans="1:69"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c r="BA846" s="31"/>
      <c r="BB846" s="31"/>
      <c r="BC846" s="31"/>
      <c r="BD846" s="31"/>
      <c r="BE846" s="31"/>
      <c r="BF846" s="31"/>
      <c r="BG846" s="31"/>
      <c r="BH846" s="31"/>
      <c r="BI846" s="31"/>
      <c r="BJ846" s="31"/>
      <c r="BK846" s="31"/>
      <c r="BL846" s="31"/>
      <c r="BM846" s="31"/>
      <c r="BN846" s="31"/>
      <c r="BO846" s="31"/>
      <c r="BP846" s="31"/>
      <c r="BQ846" s="31"/>
    </row>
    <row r="847" spans="1:69"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row>
    <row r="848" spans="1:69"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row>
    <row r="849" spans="1:69"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row>
    <row r="850" spans="1:69"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row>
    <row r="851" spans="1:69"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row>
    <row r="852" spans="1:69"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row>
    <row r="853" spans="1:69"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row>
    <row r="854" spans="1:69"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c r="BA854" s="31"/>
      <c r="BB854" s="31"/>
      <c r="BC854" s="31"/>
      <c r="BD854" s="31"/>
      <c r="BE854" s="31"/>
      <c r="BF854" s="31"/>
      <c r="BG854" s="31"/>
      <c r="BH854" s="31"/>
      <c r="BI854" s="31"/>
      <c r="BJ854" s="31"/>
      <c r="BK854" s="31"/>
      <c r="BL854" s="31"/>
      <c r="BM854" s="31"/>
      <c r="BN854" s="31"/>
      <c r="BO854" s="31"/>
      <c r="BP854" s="31"/>
      <c r="BQ854" s="31"/>
    </row>
    <row r="855" spans="1:69"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c r="BA855" s="31"/>
      <c r="BB855" s="31"/>
      <c r="BC855" s="31"/>
      <c r="BD855" s="31"/>
      <c r="BE855" s="31"/>
      <c r="BF855" s="31"/>
      <c r="BG855" s="31"/>
      <c r="BH855" s="31"/>
      <c r="BI855" s="31"/>
      <c r="BJ855" s="31"/>
      <c r="BK855" s="31"/>
      <c r="BL855" s="31"/>
      <c r="BM855" s="31"/>
      <c r="BN855" s="31"/>
      <c r="BO855" s="31"/>
      <c r="BP855" s="31"/>
      <c r="BQ855" s="31"/>
    </row>
    <row r="856" spans="1:69"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row>
    <row r="857" spans="1:69"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c r="BA857" s="31"/>
      <c r="BB857" s="31"/>
      <c r="BC857" s="31"/>
      <c r="BD857" s="31"/>
      <c r="BE857" s="31"/>
      <c r="BF857" s="31"/>
      <c r="BG857" s="31"/>
      <c r="BH857" s="31"/>
      <c r="BI857" s="31"/>
      <c r="BJ857" s="31"/>
      <c r="BK857" s="31"/>
      <c r="BL857" s="31"/>
      <c r="BM857" s="31"/>
      <c r="BN857" s="31"/>
      <c r="BO857" s="31"/>
      <c r="BP857" s="31"/>
      <c r="BQ857" s="31"/>
    </row>
    <row r="858" spans="1:69"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c r="BA858" s="31"/>
      <c r="BB858" s="31"/>
      <c r="BC858" s="31"/>
      <c r="BD858" s="31"/>
      <c r="BE858" s="31"/>
      <c r="BF858" s="31"/>
      <c r="BG858" s="31"/>
      <c r="BH858" s="31"/>
      <c r="BI858" s="31"/>
      <c r="BJ858" s="31"/>
      <c r="BK858" s="31"/>
      <c r="BL858" s="31"/>
      <c r="BM858" s="31"/>
      <c r="BN858" s="31"/>
      <c r="BO858" s="31"/>
      <c r="BP858" s="31"/>
      <c r="BQ858" s="31"/>
    </row>
    <row r="859" spans="1:69"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c r="BA859" s="31"/>
      <c r="BB859" s="31"/>
      <c r="BC859" s="31"/>
      <c r="BD859" s="31"/>
      <c r="BE859" s="31"/>
      <c r="BF859" s="31"/>
      <c r="BG859" s="31"/>
      <c r="BH859" s="31"/>
      <c r="BI859" s="31"/>
      <c r="BJ859" s="31"/>
      <c r="BK859" s="31"/>
      <c r="BL859" s="31"/>
      <c r="BM859" s="31"/>
      <c r="BN859" s="31"/>
      <c r="BO859" s="31"/>
      <c r="BP859" s="31"/>
      <c r="BQ859" s="31"/>
    </row>
    <row r="860" spans="1:69"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c r="BA860" s="31"/>
      <c r="BB860" s="31"/>
      <c r="BC860" s="31"/>
      <c r="BD860" s="31"/>
      <c r="BE860" s="31"/>
      <c r="BF860" s="31"/>
      <c r="BG860" s="31"/>
      <c r="BH860" s="31"/>
      <c r="BI860" s="31"/>
      <c r="BJ860" s="31"/>
      <c r="BK860" s="31"/>
      <c r="BL860" s="31"/>
      <c r="BM860" s="31"/>
      <c r="BN860" s="31"/>
      <c r="BO860" s="31"/>
      <c r="BP860" s="31"/>
      <c r="BQ860" s="31"/>
    </row>
    <row r="861" spans="1:69"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c r="BA861" s="31"/>
      <c r="BB861" s="31"/>
      <c r="BC861" s="31"/>
      <c r="BD861" s="31"/>
      <c r="BE861" s="31"/>
      <c r="BF861" s="31"/>
      <c r="BG861" s="31"/>
      <c r="BH861" s="31"/>
      <c r="BI861" s="31"/>
      <c r="BJ861" s="31"/>
      <c r="BK861" s="31"/>
      <c r="BL861" s="31"/>
      <c r="BM861" s="31"/>
      <c r="BN861" s="31"/>
      <c r="BO861" s="31"/>
      <c r="BP861" s="31"/>
      <c r="BQ861" s="31"/>
    </row>
    <row r="862" spans="1:69"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c r="BA862" s="31"/>
      <c r="BB862" s="31"/>
      <c r="BC862" s="31"/>
      <c r="BD862" s="31"/>
      <c r="BE862" s="31"/>
      <c r="BF862" s="31"/>
      <c r="BG862" s="31"/>
      <c r="BH862" s="31"/>
      <c r="BI862" s="31"/>
      <c r="BJ862" s="31"/>
      <c r="BK862" s="31"/>
      <c r="BL862" s="31"/>
      <c r="BM862" s="31"/>
      <c r="BN862" s="31"/>
      <c r="BO862" s="31"/>
      <c r="BP862" s="31"/>
      <c r="BQ862" s="31"/>
    </row>
    <row r="863" spans="1:69"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c r="BA863" s="31"/>
      <c r="BB863" s="31"/>
      <c r="BC863" s="31"/>
      <c r="BD863" s="31"/>
      <c r="BE863" s="31"/>
      <c r="BF863" s="31"/>
      <c r="BG863" s="31"/>
      <c r="BH863" s="31"/>
      <c r="BI863" s="31"/>
      <c r="BJ863" s="31"/>
      <c r="BK863" s="31"/>
      <c r="BL863" s="31"/>
      <c r="BM863" s="31"/>
      <c r="BN863" s="31"/>
      <c r="BO863" s="31"/>
      <c r="BP863" s="31"/>
      <c r="BQ863" s="31"/>
    </row>
    <row r="864" spans="1:69"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row>
    <row r="865" spans="1:69"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row>
    <row r="866" spans="1:69"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row>
    <row r="867" spans="1:69"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row>
    <row r="868" spans="1:69"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row>
    <row r="869" spans="1:69"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row>
    <row r="870" spans="1:69"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c r="BA870" s="31"/>
      <c r="BB870" s="31"/>
      <c r="BC870" s="31"/>
      <c r="BD870" s="31"/>
      <c r="BE870" s="31"/>
      <c r="BF870" s="31"/>
      <c r="BG870" s="31"/>
      <c r="BH870" s="31"/>
      <c r="BI870" s="31"/>
      <c r="BJ870" s="31"/>
      <c r="BK870" s="31"/>
      <c r="BL870" s="31"/>
      <c r="BM870" s="31"/>
      <c r="BN870" s="31"/>
      <c r="BO870" s="31"/>
      <c r="BP870" s="31"/>
      <c r="BQ870" s="31"/>
    </row>
    <row r="871" spans="1:69"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c r="BA871" s="31"/>
      <c r="BB871" s="31"/>
      <c r="BC871" s="31"/>
      <c r="BD871" s="31"/>
      <c r="BE871" s="31"/>
      <c r="BF871" s="31"/>
      <c r="BG871" s="31"/>
      <c r="BH871" s="31"/>
      <c r="BI871" s="31"/>
      <c r="BJ871" s="31"/>
      <c r="BK871" s="31"/>
      <c r="BL871" s="31"/>
      <c r="BM871" s="31"/>
      <c r="BN871" s="31"/>
      <c r="BO871" s="31"/>
      <c r="BP871" s="31"/>
      <c r="BQ871" s="31"/>
    </row>
    <row r="872" spans="1:69"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c r="BA872" s="31"/>
      <c r="BB872" s="31"/>
      <c r="BC872" s="31"/>
      <c r="BD872" s="31"/>
      <c r="BE872" s="31"/>
      <c r="BF872" s="31"/>
      <c r="BG872" s="31"/>
      <c r="BH872" s="31"/>
      <c r="BI872" s="31"/>
      <c r="BJ872" s="31"/>
      <c r="BK872" s="31"/>
      <c r="BL872" s="31"/>
      <c r="BM872" s="31"/>
      <c r="BN872" s="31"/>
      <c r="BO872" s="31"/>
      <c r="BP872" s="31"/>
      <c r="BQ872" s="31"/>
    </row>
    <row r="873" spans="1:69"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c r="BA873" s="31"/>
      <c r="BB873" s="31"/>
      <c r="BC873" s="31"/>
      <c r="BD873" s="31"/>
      <c r="BE873" s="31"/>
      <c r="BF873" s="31"/>
      <c r="BG873" s="31"/>
      <c r="BH873" s="31"/>
      <c r="BI873" s="31"/>
      <c r="BJ873" s="31"/>
      <c r="BK873" s="31"/>
      <c r="BL873" s="31"/>
      <c r="BM873" s="31"/>
      <c r="BN873" s="31"/>
      <c r="BO873" s="31"/>
      <c r="BP873" s="31"/>
      <c r="BQ873" s="31"/>
    </row>
    <row r="874" spans="1:69"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row>
    <row r="875" spans="1:69"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row>
    <row r="876" spans="1:69"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row>
    <row r="877" spans="1:69"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row>
    <row r="878" spans="1:69"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row>
    <row r="879" spans="1:69"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row>
    <row r="880" spans="1:69"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row>
    <row r="881" spans="1:69"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c r="BA881" s="31"/>
      <c r="BB881" s="31"/>
      <c r="BC881" s="31"/>
      <c r="BD881" s="31"/>
      <c r="BE881" s="31"/>
      <c r="BF881" s="31"/>
      <c r="BG881" s="31"/>
      <c r="BH881" s="31"/>
      <c r="BI881" s="31"/>
      <c r="BJ881" s="31"/>
      <c r="BK881" s="31"/>
      <c r="BL881" s="31"/>
      <c r="BM881" s="31"/>
      <c r="BN881" s="31"/>
      <c r="BO881" s="31"/>
      <c r="BP881" s="31"/>
      <c r="BQ881" s="31"/>
    </row>
    <row r="882" spans="1:69"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c r="BA882" s="31"/>
      <c r="BB882" s="31"/>
      <c r="BC882" s="31"/>
      <c r="BD882" s="31"/>
      <c r="BE882" s="31"/>
      <c r="BF882" s="31"/>
      <c r="BG882" s="31"/>
      <c r="BH882" s="31"/>
      <c r="BI882" s="31"/>
      <c r="BJ882" s="31"/>
      <c r="BK882" s="31"/>
      <c r="BL882" s="31"/>
      <c r="BM882" s="31"/>
      <c r="BN882" s="31"/>
      <c r="BO882" s="31"/>
      <c r="BP882" s="31"/>
      <c r="BQ882" s="31"/>
    </row>
    <row r="883" spans="1:69"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row>
    <row r="884" spans="1:69"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c r="BA884" s="31"/>
      <c r="BB884" s="31"/>
      <c r="BC884" s="31"/>
      <c r="BD884" s="31"/>
      <c r="BE884" s="31"/>
      <c r="BF884" s="31"/>
      <c r="BG884" s="31"/>
      <c r="BH884" s="31"/>
      <c r="BI884" s="31"/>
      <c r="BJ884" s="31"/>
      <c r="BK884" s="31"/>
      <c r="BL884" s="31"/>
      <c r="BM884" s="31"/>
      <c r="BN884" s="31"/>
      <c r="BO884" s="31"/>
      <c r="BP884" s="31"/>
      <c r="BQ884" s="31"/>
    </row>
    <row r="885" spans="1:69"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c r="BA885" s="31"/>
      <c r="BB885" s="31"/>
      <c r="BC885" s="31"/>
      <c r="BD885" s="31"/>
      <c r="BE885" s="31"/>
      <c r="BF885" s="31"/>
      <c r="BG885" s="31"/>
      <c r="BH885" s="31"/>
      <c r="BI885" s="31"/>
      <c r="BJ885" s="31"/>
      <c r="BK885" s="31"/>
      <c r="BL885" s="31"/>
      <c r="BM885" s="31"/>
      <c r="BN885" s="31"/>
      <c r="BO885" s="31"/>
      <c r="BP885" s="31"/>
      <c r="BQ885" s="31"/>
    </row>
    <row r="886" spans="1:69"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c r="BA886" s="31"/>
      <c r="BB886" s="31"/>
      <c r="BC886" s="31"/>
      <c r="BD886" s="31"/>
      <c r="BE886" s="31"/>
      <c r="BF886" s="31"/>
      <c r="BG886" s="31"/>
      <c r="BH886" s="31"/>
      <c r="BI886" s="31"/>
      <c r="BJ886" s="31"/>
      <c r="BK886" s="31"/>
      <c r="BL886" s="31"/>
      <c r="BM886" s="31"/>
      <c r="BN886" s="31"/>
      <c r="BO886" s="31"/>
      <c r="BP886" s="31"/>
      <c r="BQ886" s="31"/>
    </row>
    <row r="887" spans="1:69"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c r="BA887" s="31"/>
      <c r="BB887" s="31"/>
      <c r="BC887" s="31"/>
      <c r="BD887" s="31"/>
      <c r="BE887" s="31"/>
      <c r="BF887" s="31"/>
      <c r="BG887" s="31"/>
      <c r="BH887" s="31"/>
      <c r="BI887" s="31"/>
      <c r="BJ887" s="31"/>
      <c r="BK887" s="31"/>
      <c r="BL887" s="31"/>
      <c r="BM887" s="31"/>
      <c r="BN887" s="31"/>
      <c r="BO887" s="31"/>
      <c r="BP887" s="31"/>
      <c r="BQ887" s="31"/>
    </row>
    <row r="888" spans="1:69"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c r="BA888" s="31"/>
      <c r="BB888" s="31"/>
      <c r="BC888" s="31"/>
      <c r="BD888" s="31"/>
      <c r="BE888" s="31"/>
      <c r="BF888" s="31"/>
      <c r="BG888" s="31"/>
      <c r="BH888" s="31"/>
      <c r="BI888" s="31"/>
      <c r="BJ888" s="31"/>
      <c r="BK888" s="31"/>
      <c r="BL888" s="31"/>
      <c r="BM888" s="31"/>
      <c r="BN888" s="31"/>
      <c r="BO888" s="31"/>
      <c r="BP888" s="31"/>
      <c r="BQ888" s="31"/>
    </row>
    <row r="889" spans="1:69"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c r="BA889" s="31"/>
      <c r="BB889" s="31"/>
      <c r="BC889" s="31"/>
      <c r="BD889" s="31"/>
      <c r="BE889" s="31"/>
      <c r="BF889" s="31"/>
      <c r="BG889" s="31"/>
      <c r="BH889" s="31"/>
      <c r="BI889" s="31"/>
      <c r="BJ889" s="31"/>
      <c r="BK889" s="31"/>
      <c r="BL889" s="31"/>
      <c r="BM889" s="31"/>
      <c r="BN889" s="31"/>
      <c r="BO889" s="31"/>
      <c r="BP889" s="31"/>
      <c r="BQ889" s="31"/>
    </row>
    <row r="890" spans="1:69"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c r="BA890" s="31"/>
      <c r="BB890" s="31"/>
      <c r="BC890" s="31"/>
      <c r="BD890" s="31"/>
      <c r="BE890" s="31"/>
      <c r="BF890" s="31"/>
      <c r="BG890" s="31"/>
      <c r="BH890" s="31"/>
      <c r="BI890" s="31"/>
      <c r="BJ890" s="31"/>
      <c r="BK890" s="31"/>
      <c r="BL890" s="31"/>
      <c r="BM890" s="31"/>
      <c r="BN890" s="31"/>
      <c r="BO890" s="31"/>
      <c r="BP890" s="31"/>
      <c r="BQ890" s="31"/>
    </row>
    <row r="891" spans="1:69"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row>
    <row r="892" spans="1:69"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row>
    <row r="893" spans="1:69"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row>
    <row r="894" spans="1:69"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row>
    <row r="895" spans="1:69"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row>
    <row r="896" spans="1:69"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row>
    <row r="897" spans="1:69"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c r="BA897" s="31"/>
      <c r="BB897" s="31"/>
      <c r="BC897" s="31"/>
      <c r="BD897" s="31"/>
      <c r="BE897" s="31"/>
      <c r="BF897" s="31"/>
      <c r="BG897" s="31"/>
      <c r="BH897" s="31"/>
      <c r="BI897" s="31"/>
      <c r="BJ897" s="31"/>
      <c r="BK897" s="31"/>
      <c r="BL897" s="31"/>
      <c r="BM897" s="31"/>
      <c r="BN897" s="31"/>
      <c r="BO897" s="31"/>
      <c r="BP897" s="31"/>
      <c r="BQ897" s="31"/>
    </row>
    <row r="898" spans="1:69"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c r="BA898" s="31"/>
      <c r="BB898" s="31"/>
      <c r="BC898" s="31"/>
      <c r="BD898" s="31"/>
      <c r="BE898" s="31"/>
      <c r="BF898" s="31"/>
      <c r="BG898" s="31"/>
      <c r="BH898" s="31"/>
      <c r="BI898" s="31"/>
      <c r="BJ898" s="31"/>
      <c r="BK898" s="31"/>
      <c r="BL898" s="31"/>
      <c r="BM898" s="31"/>
      <c r="BN898" s="31"/>
      <c r="BO898" s="31"/>
      <c r="BP898" s="31"/>
      <c r="BQ898" s="31"/>
    </row>
    <row r="899" spans="1:69"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c r="BA899" s="31"/>
      <c r="BB899" s="31"/>
      <c r="BC899" s="31"/>
      <c r="BD899" s="31"/>
      <c r="BE899" s="31"/>
      <c r="BF899" s="31"/>
      <c r="BG899" s="31"/>
      <c r="BH899" s="31"/>
      <c r="BI899" s="31"/>
      <c r="BJ899" s="31"/>
      <c r="BK899" s="31"/>
      <c r="BL899" s="31"/>
      <c r="BM899" s="31"/>
      <c r="BN899" s="31"/>
      <c r="BO899" s="31"/>
      <c r="BP899" s="31"/>
      <c r="BQ899" s="31"/>
    </row>
    <row r="900" spans="1:69"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c r="BA900" s="31"/>
      <c r="BB900" s="31"/>
      <c r="BC900" s="31"/>
      <c r="BD900" s="31"/>
      <c r="BE900" s="31"/>
      <c r="BF900" s="31"/>
      <c r="BG900" s="31"/>
      <c r="BH900" s="31"/>
      <c r="BI900" s="31"/>
      <c r="BJ900" s="31"/>
      <c r="BK900" s="31"/>
      <c r="BL900" s="31"/>
      <c r="BM900" s="31"/>
      <c r="BN900" s="31"/>
      <c r="BO900" s="31"/>
      <c r="BP900" s="31"/>
      <c r="BQ900" s="31"/>
    </row>
    <row r="901" spans="1:69"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row>
    <row r="902" spans="1:69"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row>
    <row r="903" spans="1:69"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row>
    <row r="904" spans="1:69"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row>
    <row r="905" spans="1:69"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row>
    <row r="906" spans="1:69"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row>
    <row r="907" spans="1:69"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row>
    <row r="908" spans="1:69"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c r="BA908" s="31"/>
      <c r="BB908" s="31"/>
      <c r="BC908" s="31"/>
      <c r="BD908" s="31"/>
      <c r="BE908" s="31"/>
      <c r="BF908" s="31"/>
      <c r="BG908" s="31"/>
      <c r="BH908" s="31"/>
      <c r="BI908" s="31"/>
      <c r="BJ908" s="31"/>
      <c r="BK908" s="31"/>
      <c r="BL908" s="31"/>
      <c r="BM908" s="31"/>
      <c r="BN908" s="31"/>
      <c r="BO908" s="31"/>
      <c r="BP908" s="31"/>
      <c r="BQ908" s="31"/>
    </row>
    <row r="909" spans="1:69"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c r="BA909" s="31"/>
      <c r="BB909" s="31"/>
      <c r="BC909" s="31"/>
      <c r="BD909" s="31"/>
      <c r="BE909" s="31"/>
      <c r="BF909" s="31"/>
      <c r="BG909" s="31"/>
      <c r="BH909" s="31"/>
      <c r="BI909" s="31"/>
      <c r="BJ909" s="31"/>
      <c r="BK909" s="31"/>
      <c r="BL909" s="31"/>
      <c r="BM909" s="31"/>
      <c r="BN909" s="31"/>
      <c r="BO909" s="31"/>
      <c r="BP909" s="31"/>
      <c r="BQ909" s="31"/>
    </row>
    <row r="910" spans="1:69"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row>
    <row r="911" spans="1:69"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c r="BA911" s="31"/>
      <c r="BB911" s="31"/>
      <c r="BC911" s="31"/>
      <c r="BD911" s="31"/>
      <c r="BE911" s="31"/>
      <c r="BF911" s="31"/>
      <c r="BG911" s="31"/>
      <c r="BH911" s="31"/>
      <c r="BI911" s="31"/>
      <c r="BJ911" s="31"/>
      <c r="BK911" s="31"/>
      <c r="BL911" s="31"/>
      <c r="BM911" s="31"/>
      <c r="BN911" s="31"/>
      <c r="BO911" s="31"/>
      <c r="BP911" s="31"/>
      <c r="BQ911" s="31"/>
    </row>
    <row r="912" spans="1:69"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c r="BA912" s="31"/>
      <c r="BB912" s="31"/>
      <c r="BC912" s="31"/>
      <c r="BD912" s="31"/>
      <c r="BE912" s="31"/>
      <c r="BF912" s="31"/>
      <c r="BG912" s="31"/>
      <c r="BH912" s="31"/>
      <c r="BI912" s="31"/>
      <c r="BJ912" s="31"/>
      <c r="BK912" s="31"/>
      <c r="BL912" s="31"/>
      <c r="BM912" s="31"/>
      <c r="BN912" s="31"/>
      <c r="BO912" s="31"/>
      <c r="BP912" s="31"/>
      <c r="BQ912" s="31"/>
    </row>
    <row r="913" spans="1:69"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c r="BA913" s="31"/>
      <c r="BB913" s="31"/>
      <c r="BC913" s="31"/>
      <c r="BD913" s="31"/>
      <c r="BE913" s="31"/>
      <c r="BF913" s="31"/>
      <c r="BG913" s="31"/>
      <c r="BH913" s="31"/>
      <c r="BI913" s="31"/>
      <c r="BJ913" s="31"/>
      <c r="BK913" s="31"/>
      <c r="BL913" s="31"/>
      <c r="BM913" s="31"/>
      <c r="BN913" s="31"/>
      <c r="BO913" s="31"/>
      <c r="BP913" s="31"/>
      <c r="BQ913" s="31"/>
    </row>
    <row r="914" spans="1:69"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c r="BA914" s="31"/>
      <c r="BB914" s="31"/>
      <c r="BC914" s="31"/>
      <c r="BD914" s="31"/>
      <c r="BE914" s="31"/>
      <c r="BF914" s="31"/>
      <c r="BG914" s="31"/>
      <c r="BH914" s="31"/>
      <c r="BI914" s="31"/>
      <c r="BJ914" s="31"/>
      <c r="BK914" s="31"/>
      <c r="BL914" s="31"/>
      <c r="BM914" s="31"/>
      <c r="BN914" s="31"/>
      <c r="BO914" s="31"/>
      <c r="BP914" s="31"/>
      <c r="BQ914" s="31"/>
    </row>
    <row r="915" spans="1:69"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c r="BA915" s="31"/>
      <c r="BB915" s="31"/>
      <c r="BC915" s="31"/>
      <c r="BD915" s="31"/>
      <c r="BE915" s="31"/>
      <c r="BF915" s="31"/>
      <c r="BG915" s="31"/>
      <c r="BH915" s="31"/>
      <c r="BI915" s="31"/>
      <c r="BJ915" s="31"/>
      <c r="BK915" s="31"/>
      <c r="BL915" s="31"/>
      <c r="BM915" s="31"/>
      <c r="BN915" s="31"/>
      <c r="BO915" s="31"/>
      <c r="BP915" s="31"/>
      <c r="BQ915" s="31"/>
    </row>
    <row r="916" spans="1:69"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c r="BA916" s="31"/>
      <c r="BB916" s="31"/>
      <c r="BC916" s="31"/>
      <c r="BD916" s="31"/>
      <c r="BE916" s="31"/>
      <c r="BF916" s="31"/>
      <c r="BG916" s="31"/>
      <c r="BH916" s="31"/>
      <c r="BI916" s="31"/>
      <c r="BJ916" s="31"/>
      <c r="BK916" s="31"/>
      <c r="BL916" s="31"/>
      <c r="BM916" s="31"/>
      <c r="BN916" s="31"/>
      <c r="BO916" s="31"/>
      <c r="BP916" s="31"/>
      <c r="BQ916" s="31"/>
    </row>
    <row r="917" spans="1:69"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c r="BA917" s="31"/>
      <c r="BB917" s="31"/>
      <c r="BC917" s="31"/>
      <c r="BD917" s="31"/>
      <c r="BE917" s="31"/>
      <c r="BF917" s="31"/>
      <c r="BG917" s="31"/>
      <c r="BH917" s="31"/>
      <c r="BI917" s="31"/>
      <c r="BJ917" s="31"/>
      <c r="BK917" s="31"/>
      <c r="BL917" s="31"/>
      <c r="BM917" s="31"/>
      <c r="BN917" s="31"/>
      <c r="BO917" s="31"/>
      <c r="BP917" s="31"/>
      <c r="BQ917" s="31"/>
    </row>
    <row r="918" spans="1:69"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row>
    <row r="919" spans="1:69"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row>
    <row r="920" spans="1:69"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row>
    <row r="921" spans="1:69"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row>
    <row r="922" spans="1:69"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row>
    <row r="923" spans="1:69"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row>
    <row r="924" spans="1:69"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c r="BA924" s="31"/>
      <c r="BB924" s="31"/>
      <c r="BC924" s="31"/>
      <c r="BD924" s="31"/>
      <c r="BE924" s="31"/>
      <c r="BF924" s="31"/>
      <c r="BG924" s="31"/>
      <c r="BH924" s="31"/>
      <c r="BI924" s="31"/>
      <c r="BJ924" s="31"/>
      <c r="BK924" s="31"/>
      <c r="BL924" s="31"/>
      <c r="BM924" s="31"/>
      <c r="BN924" s="31"/>
      <c r="BO924" s="31"/>
      <c r="BP924" s="31"/>
      <c r="BQ924" s="31"/>
    </row>
    <row r="925" spans="1:69"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c r="BA925" s="31"/>
      <c r="BB925" s="31"/>
      <c r="BC925" s="31"/>
      <c r="BD925" s="31"/>
      <c r="BE925" s="31"/>
      <c r="BF925" s="31"/>
      <c r="BG925" s="31"/>
      <c r="BH925" s="31"/>
      <c r="BI925" s="31"/>
      <c r="BJ925" s="31"/>
      <c r="BK925" s="31"/>
      <c r="BL925" s="31"/>
      <c r="BM925" s="31"/>
      <c r="BN925" s="31"/>
      <c r="BO925" s="31"/>
      <c r="BP925" s="31"/>
      <c r="BQ925" s="31"/>
    </row>
    <row r="926" spans="1:69"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c r="BA926" s="31"/>
      <c r="BB926" s="31"/>
      <c r="BC926" s="31"/>
      <c r="BD926" s="31"/>
      <c r="BE926" s="31"/>
      <c r="BF926" s="31"/>
      <c r="BG926" s="31"/>
      <c r="BH926" s="31"/>
      <c r="BI926" s="31"/>
      <c r="BJ926" s="31"/>
      <c r="BK926" s="31"/>
      <c r="BL926" s="31"/>
      <c r="BM926" s="31"/>
      <c r="BN926" s="31"/>
      <c r="BO926" s="31"/>
      <c r="BP926" s="31"/>
      <c r="BQ926" s="31"/>
    </row>
    <row r="927" spans="1:69"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c r="BA927" s="31"/>
      <c r="BB927" s="31"/>
      <c r="BC927" s="31"/>
      <c r="BD927" s="31"/>
      <c r="BE927" s="31"/>
      <c r="BF927" s="31"/>
      <c r="BG927" s="31"/>
      <c r="BH927" s="31"/>
      <c r="BI927" s="31"/>
      <c r="BJ927" s="31"/>
      <c r="BK927" s="31"/>
      <c r="BL927" s="31"/>
      <c r="BM927" s="31"/>
      <c r="BN927" s="31"/>
      <c r="BO927" s="31"/>
      <c r="BP927" s="31"/>
      <c r="BQ927" s="31"/>
    </row>
    <row r="928" spans="1:69"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row>
    <row r="929" spans="1:69"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row>
    <row r="930" spans="1:69"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row>
    <row r="931" spans="1:69"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row>
    <row r="932" spans="1:69"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row>
    <row r="933" spans="1:69"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row>
    <row r="934" spans="1:69"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row>
    <row r="935" spans="1:69"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c r="BA935" s="31"/>
      <c r="BB935" s="31"/>
      <c r="BC935" s="31"/>
      <c r="BD935" s="31"/>
      <c r="BE935" s="31"/>
      <c r="BF935" s="31"/>
      <c r="BG935" s="31"/>
      <c r="BH935" s="31"/>
      <c r="BI935" s="31"/>
      <c r="BJ935" s="31"/>
      <c r="BK935" s="31"/>
      <c r="BL935" s="31"/>
      <c r="BM935" s="31"/>
      <c r="BN935" s="31"/>
      <c r="BO935" s="31"/>
      <c r="BP935" s="31"/>
      <c r="BQ935" s="31"/>
    </row>
    <row r="936" spans="1:69"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c r="BA936" s="31"/>
      <c r="BB936" s="31"/>
      <c r="BC936" s="31"/>
      <c r="BD936" s="31"/>
      <c r="BE936" s="31"/>
      <c r="BF936" s="31"/>
      <c r="BG936" s="31"/>
      <c r="BH936" s="31"/>
      <c r="BI936" s="31"/>
      <c r="BJ936" s="31"/>
      <c r="BK936" s="31"/>
      <c r="BL936" s="31"/>
      <c r="BM936" s="31"/>
      <c r="BN936" s="31"/>
      <c r="BO936" s="31"/>
      <c r="BP936" s="31"/>
      <c r="BQ936" s="31"/>
    </row>
    <row r="937" spans="1:69"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row>
    <row r="938" spans="1:69"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c r="BA938" s="31"/>
      <c r="BB938" s="31"/>
      <c r="BC938" s="31"/>
      <c r="BD938" s="31"/>
      <c r="BE938" s="31"/>
      <c r="BF938" s="31"/>
      <c r="BG938" s="31"/>
      <c r="BH938" s="31"/>
      <c r="BI938" s="31"/>
      <c r="BJ938" s="31"/>
      <c r="BK938" s="31"/>
      <c r="BL938" s="31"/>
      <c r="BM938" s="31"/>
      <c r="BN938" s="31"/>
      <c r="BO938" s="31"/>
      <c r="BP938" s="31"/>
      <c r="BQ938" s="31"/>
    </row>
    <row r="939" spans="1:69"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c r="BA939" s="31"/>
      <c r="BB939" s="31"/>
      <c r="BC939" s="31"/>
      <c r="BD939" s="31"/>
      <c r="BE939" s="31"/>
      <c r="BF939" s="31"/>
      <c r="BG939" s="31"/>
      <c r="BH939" s="31"/>
      <c r="BI939" s="31"/>
      <c r="BJ939" s="31"/>
      <c r="BK939" s="31"/>
      <c r="BL939" s="31"/>
      <c r="BM939" s="31"/>
      <c r="BN939" s="31"/>
      <c r="BO939" s="31"/>
      <c r="BP939" s="31"/>
      <c r="BQ939" s="31"/>
    </row>
    <row r="940" spans="1:69"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c r="BA940" s="31"/>
      <c r="BB940" s="31"/>
      <c r="BC940" s="31"/>
      <c r="BD940" s="31"/>
      <c r="BE940" s="31"/>
      <c r="BF940" s="31"/>
      <c r="BG940" s="31"/>
      <c r="BH940" s="31"/>
      <c r="BI940" s="31"/>
      <c r="BJ940" s="31"/>
      <c r="BK940" s="31"/>
      <c r="BL940" s="31"/>
      <c r="BM940" s="31"/>
      <c r="BN940" s="31"/>
      <c r="BO940" s="31"/>
      <c r="BP940" s="31"/>
      <c r="BQ940" s="31"/>
    </row>
    <row r="941" spans="1:69"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c r="BA941" s="31"/>
      <c r="BB941" s="31"/>
      <c r="BC941" s="31"/>
      <c r="BD941" s="31"/>
      <c r="BE941" s="31"/>
      <c r="BF941" s="31"/>
      <c r="BG941" s="31"/>
      <c r="BH941" s="31"/>
      <c r="BI941" s="31"/>
      <c r="BJ941" s="31"/>
      <c r="BK941" s="31"/>
      <c r="BL941" s="31"/>
      <c r="BM941" s="31"/>
      <c r="BN941" s="31"/>
      <c r="BO941" s="31"/>
      <c r="BP941" s="31"/>
      <c r="BQ941" s="31"/>
    </row>
    <row r="942" spans="1:69"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c r="BA942" s="31"/>
      <c r="BB942" s="31"/>
      <c r="BC942" s="31"/>
      <c r="BD942" s="31"/>
      <c r="BE942" s="31"/>
      <c r="BF942" s="31"/>
      <c r="BG942" s="31"/>
      <c r="BH942" s="31"/>
      <c r="BI942" s="31"/>
      <c r="BJ942" s="31"/>
      <c r="BK942" s="31"/>
      <c r="BL942" s="31"/>
      <c r="BM942" s="31"/>
      <c r="BN942" s="31"/>
      <c r="BO942" s="31"/>
      <c r="BP942" s="31"/>
      <c r="BQ942" s="31"/>
    </row>
    <row r="943" spans="1:69"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c r="BA943" s="31"/>
      <c r="BB943" s="31"/>
      <c r="BC943" s="31"/>
      <c r="BD943" s="31"/>
      <c r="BE943" s="31"/>
      <c r="BF943" s="31"/>
      <c r="BG943" s="31"/>
      <c r="BH943" s="31"/>
      <c r="BI943" s="31"/>
      <c r="BJ943" s="31"/>
      <c r="BK943" s="31"/>
      <c r="BL943" s="31"/>
      <c r="BM943" s="31"/>
      <c r="BN943" s="31"/>
      <c r="BO943" s="31"/>
      <c r="BP943" s="31"/>
      <c r="BQ943" s="31"/>
    </row>
    <row r="944" spans="1:69"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c r="BA944" s="31"/>
      <c r="BB944" s="31"/>
      <c r="BC944" s="31"/>
      <c r="BD944" s="31"/>
      <c r="BE944" s="31"/>
      <c r="BF944" s="31"/>
      <c r="BG944" s="31"/>
      <c r="BH944" s="31"/>
      <c r="BI944" s="31"/>
      <c r="BJ944" s="31"/>
      <c r="BK944" s="31"/>
      <c r="BL944" s="31"/>
      <c r="BM944" s="31"/>
      <c r="BN944" s="31"/>
      <c r="BO944" s="31"/>
      <c r="BP944" s="31"/>
      <c r="BQ944" s="31"/>
    </row>
    <row r="945" spans="1:69"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row>
    <row r="946" spans="1:69"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row>
    <row r="947" spans="1:69"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row>
    <row r="948" spans="1:69"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row>
    <row r="949" spans="1:69"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row>
    <row r="950" spans="1:69"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row>
    <row r="951" spans="1:69"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c r="BA951" s="31"/>
      <c r="BB951" s="31"/>
      <c r="BC951" s="31"/>
      <c r="BD951" s="31"/>
      <c r="BE951" s="31"/>
      <c r="BF951" s="31"/>
      <c r="BG951" s="31"/>
      <c r="BH951" s="31"/>
      <c r="BI951" s="31"/>
      <c r="BJ951" s="31"/>
      <c r="BK951" s="31"/>
      <c r="BL951" s="31"/>
      <c r="BM951" s="31"/>
      <c r="BN951" s="31"/>
      <c r="BO951" s="31"/>
      <c r="BP951" s="31"/>
      <c r="BQ951" s="31"/>
    </row>
    <row r="952" spans="1:69"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c r="BA952" s="31"/>
      <c r="BB952" s="31"/>
      <c r="BC952" s="31"/>
      <c r="BD952" s="31"/>
      <c r="BE952" s="31"/>
      <c r="BF952" s="31"/>
      <c r="BG952" s="31"/>
      <c r="BH952" s="31"/>
      <c r="BI952" s="31"/>
      <c r="BJ952" s="31"/>
      <c r="BK952" s="31"/>
      <c r="BL952" s="31"/>
      <c r="BM952" s="31"/>
      <c r="BN952" s="31"/>
      <c r="BO952" s="31"/>
      <c r="BP952" s="31"/>
      <c r="BQ952" s="31"/>
    </row>
    <row r="953" spans="1:69"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c r="BA953" s="31"/>
      <c r="BB953" s="31"/>
      <c r="BC953" s="31"/>
      <c r="BD953" s="31"/>
      <c r="BE953" s="31"/>
      <c r="BF953" s="31"/>
      <c r="BG953" s="31"/>
      <c r="BH953" s="31"/>
      <c r="BI953" s="31"/>
      <c r="BJ953" s="31"/>
      <c r="BK953" s="31"/>
      <c r="BL953" s="31"/>
      <c r="BM953" s="31"/>
      <c r="BN953" s="31"/>
      <c r="BO953" s="31"/>
      <c r="BP953" s="31"/>
      <c r="BQ953" s="31"/>
    </row>
    <row r="954" spans="1:69"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c r="BA954" s="31"/>
      <c r="BB954" s="31"/>
      <c r="BC954" s="31"/>
      <c r="BD954" s="31"/>
      <c r="BE954" s="31"/>
      <c r="BF954" s="31"/>
      <c r="BG954" s="31"/>
      <c r="BH954" s="31"/>
      <c r="BI954" s="31"/>
      <c r="BJ954" s="31"/>
      <c r="BK954" s="31"/>
      <c r="BL954" s="31"/>
      <c r="BM954" s="31"/>
      <c r="BN954" s="31"/>
      <c r="BO954" s="31"/>
      <c r="BP954" s="31"/>
      <c r="BQ954" s="31"/>
    </row>
    <row r="955" spans="1:69"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row>
    <row r="956" spans="1:69"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row>
    <row r="957" spans="1:69"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row>
    <row r="958" spans="1:69"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row>
    <row r="959" spans="1:69"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row>
    <row r="960" spans="1:69"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row>
    <row r="961" spans="1:69"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row>
    <row r="962" spans="1:69"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c r="BA962" s="31"/>
      <c r="BB962" s="31"/>
      <c r="BC962" s="31"/>
      <c r="BD962" s="31"/>
      <c r="BE962" s="31"/>
      <c r="BF962" s="31"/>
      <c r="BG962" s="31"/>
      <c r="BH962" s="31"/>
      <c r="BI962" s="31"/>
      <c r="BJ962" s="31"/>
      <c r="BK962" s="31"/>
      <c r="BL962" s="31"/>
      <c r="BM962" s="31"/>
      <c r="BN962" s="31"/>
      <c r="BO962" s="31"/>
      <c r="BP962" s="31"/>
      <c r="BQ962" s="31"/>
    </row>
    <row r="963" spans="1:69"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c r="BA963" s="31"/>
      <c r="BB963" s="31"/>
      <c r="BC963" s="31"/>
      <c r="BD963" s="31"/>
      <c r="BE963" s="31"/>
      <c r="BF963" s="31"/>
      <c r="BG963" s="31"/>
      <c r="BH963" s="31"/>
      <c r="BI963" s="31"/>
      <c r="BJ963" s="31"/>
      <c r="BK963" s="31"/>
      <c r="BL963" s="31"/>
      <c r="BM963" s="31"/>
      <c r="BN963" s="31"/>
      <c r="BO963" s="31"/>
      <c r="BP963" s="31"/>
      <c r="BQ963" s="31"/>
    </row>
    <row r="964" spans="1:69"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row>
    <row r="965" spans="1:69"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c r="BA965" s="31"/>
      <c r="BB965" s="31"/>
      <c r="BC965" s="31"/>
      <c r="BD965" s="31"/>
      <c r="BE965" s="31"/>
      <c r="BF965" s="31"/>
      <c r="BG965" s="31"/>
      <c r="BH965" s="31"/>
      <c r="BI965" s="31"/>
      <c r="BJ965" s="31"/>
      <c r="BK965" s="31"/>
      <c r="BL965" s="31"/>
      <c r="BM965" s="31"/>
      <c r="BN965" s="31"/>
      <c r="BO965" s="31"/>
      <c r="BP965" s="31"/>
      <c r="BQ965" s="31"/>
    </row>
    <row r="966" spans="1:69"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c r="BA966" s="31"/>
      <c r="BB966" s="31"/>
      <c r="BC966" s="31"/>
      <c r="BD966" s="31"/>
      <c r="BE966" s="31"/>
      <c r="BF966" s="31"/>
      <c r="BG966" s="31"/>
      <c r="BH966" s="31"/>
      <c r="BI966" s="31"/>
      <c r="BJ966" s="31"/>
      <c r="BK966" s="31"/>
      <c r="BL966" s="31"/>
      <c r="BM966" s="31"/>
      <c r="BN966" s="31"/>
      <c r="BO966" s="31"/>
      <c r="BP966" s="31"/>
      <c r="BQ966" s="31"/>
    </row>
    <row r="967" spans="1:69"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c r="BA967" s="31"/>
      <c r="BB967" s="31"/>
      <c r="BC967" s="31"/>
      <c r="BD967" s="31"/>
      <c r="BE967" s="31"/>
      <c r="BF967" s="31"/>
      <c r="BG967" s="31"/>
      <c r="BH967" s="31"/>
      <c r="BI967" s="31"/>
      <c r="BJ967" s="31"/>
      <c r="BK967" s="31"/>
      <c r="BL967" s="31"/>
      <c r="BM967" s="31"/>
      <c r="BN967" s="31"/>
      <c r="BO967" s="31"/>
      <c r="BP967" s="31"/>
      <c r="BQ967" s="31"/>
    </row>
    <row r="968" spans="1:69"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c r="BA968" s="31"/>
      <c r="BB968" s="31"/>
      <c r="BC968" s="31"/>
      <c r="BD968" s="31"/>
      <c r="BE968" s="31"/>
      <c r="BF968" s="31"/>
      <c r="BG968" s="31"/>
      <c r="BH968" s="31"/>
      <c r="BI968" s="31"/>
      <c r="BJ968" s="31"/>
      <c r="BK968" s="31"/>
      <c r="BL968" s="31"/>
      <c r="BM968" s="31"/>
      <c r="BN968" s="31"/>
      <c r="BO968" s="31"/>
      <c r="BP968" s="31"/>
      <c r="BQ968" s="31"/>
    </row>
    <row r="969" spans="1:69"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c r="BA969" s="31"/>
      <c r="BB969" s="31"/>
      <c r="BC969" s="31"/>
      <c r="BD969" s="31"/>
      <c r="BE969" s="31"/>
      <c r="BF969" s="31"/>
      <c r="BG969" s="31"/>
      <c r="BH969" s="31"/>
      <c r="BI969" s="31"/>
      <c r="BJ969" s="31"/>
      <c r="BK969" s="31"/>
      <c r="BL969" s="31"/>
      <c r="BM969" s="31"/>
      <c r="BN969" s="31"/>
      <c r="BO969" s="31"/>
      <c r="BP969" s="31"/>
      <c r="BQ969" s="31"/>
    </row>
    <row r="970" spans="1:69"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c r="BA970" s="31"/>
      <c r="BB970" s="31"/>
      <c r="BC970" s="31"/>
      <c r="BD970" s="31"/>
      <c r="BE970" s="31"/>
      <c r="BF970" s="31"/>
      <c r="BG970" s="31"/>
      <c r="BH970" s="31"/>
      <c r="BI970" s="31"/>
      <c r="BJ970" s="31"/>
      <c r="BK970" s="31"/>
      <c r="BL970" s="31"/>
      <c r="BM970" s="31"/>
      <c r="BN970" s="31"/>
      <c r="BO970" s="31"/>
      <c r="BP970" s="31"/>
      <c r="BQ970" s="31"/>
    </row>
    <row r="971" spans="1:69"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c r="BA971" s="31"/>
      <c r="BB971" s="31"/>
      <c r="BC971" s="31"/>
      <c r="BD971" s="31"/>
      <c r="BE971" s="31"/>
      <c r="BF971" s="31"/>
      <c r="BG971" s="31"/>
      <c r="BH971" s="31"/>
      <c r="BI971" s="31"/>
      <c r="BJ971" s="31"/>
      <c r="BK971" s="31"/>
      <c r="BL971" s="31"/>
      <c r="BM971" s="31"/>
      <c r="BN971" s="31"/>
      <c r="BO971" s="31"/>
      <c r="BP971" s="31"/>
      <c r="BQ971" s="31"/>
    </row>
    <row r="972" spans="1:69"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row>
    <row r="973" spans="1:69"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row>
    <row r="974" spans="1:69"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row>
    <row r="975" spans="1:69"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row>
    <row r="976" spans="1:69"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row>
    <row r="977" spans="1:69"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row>
    <row r="978" spans="1:69"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c r="BA978" s="31"/>
      <c r="BB978" s="31"/>
      <c r="BC978" s="31"/>
      <c r="BD978" s="31"/>
      <c r="BE978" s="31"/>
      <c r="BF978" s="31"/>
      <c r="BG978" s="31"/>
      <c r="BH978" s="31"/>
      <c r="BI978" s="31"/>
      <c r="BJ978" s="31"/>
      <c r="BK978" s="31"/>
      <c r="BL978" s="31"/>
      <c r="BM978" s="31"/>
      <c r="BN978" s="31"/>
      <c r="BO978" s="31"/>
      <c r="BP978" s="31"/>
      <c r="BQ978" s="31"/>
    </row>
    <row r="979" spans="1:69"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c r="BA979" s="31"/>
      <c r="BB979" s="31"/>
      <c r="BC979" s="31"/>
      <c r="BD979" s="31"/>
      <c r="BE979" s="31"/>
      <c r="BF979" s="31"/>
      <c r="BG979" s="31"/>
      <c r="BH979" s="31"/>
      <c r="BI979" s="31"/>
      <c r="BJ979" s="31"/>
      <c r="BK979" s="31"/>
      <c r="BL979" s="31"/>
      <c r="BM979" s="31"/>
      <c r="BN979" s="31"/>
      <c r="BO979" s="31"/>
      <c r="BP979" s="31"/>
      <c r="BQ979" s="31"/>
    </row>
    <row r="980" spans="1:69"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c r="BA980" s="31"/>
      <c r="BB980" s="31"/>
      <c r="BC980" s="31"/>
      <c r="BD980" s="31"/>
      <c r="BE980" s="31"/>
      <c r="BF980" s="31"/>
      <c r="BG980" s="31"/>
      <c r="BH980" s="31"/>
      <c r="BI980" s="31"/>
      <c r="BJ980" s="31"/>
      <c r="BK980" s="31"/>
      <c r="BL980" s="31"/>
      <c r="BM980" s="31"/>
      <c r="BN980" s="31"/>
      <c r="BO980" s="31"/>
      <c r="BP980" s="31"/>
      <c r="BQ980" s="31"/>
    </row>
    <row r="981" spans="1:69"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c r="BA981" s="31"/>
      <c r="BB981" s="31"/>
      <c r="BC981" s="31"/>
      <c r="BD981" s="31"/>
      <c r="BE981" s="31"/>
      <c r="BF981" s="31"/>
      <c r="BG981" s="31"/>
      <c r="BH981" s="31"/>
      <c r="BI981" s="31"/>
      <c r="BJ981" s="31"/>
      <c r="BK981" s="31"/>
      <c r="BL981" s="31"/>
      <c r="BM981" s="31"/>
      <c r="BN981" s="31"/>
      <c r="BO981" s="31"/>
      <c r="BP981" s="31"/>
      <c r="BQ981" s="31"/>
    </row>
    <row r="982" spans="1:69"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row>
    <row r="983" spans="1:69"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row>
    <row r="984" spans="1:69"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row>
    <row r="985" spans="1:69"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row>
    <row r="986" spans="1:69"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row>
    <row r="987" spans="1:69"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row>
    <row r="988" spans="1:69"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row>
    <row r="989" spans="1:69"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c r="BA989" s="31"/>
      <c r="BB989" s="31"/>
      <c r="BC989" s="31"/>
      <c r="BD989" s="31"/>
      <c r="BE989" s="31"/>
      <c r="BF989" s="31"/>
      <c r="BG989" s="31"/>
      <c r="BH989" s="31"/>
      <c r="BI989" s="31"/>
      <c r="BJ989" s="31"/>
      <c r="BK989" s="31"/>
      <c r="BL989" s="31"/>
      <c r="BM989" s="31"/>
      <c r="BN989" s="31"/>
      <c r="BO989" s="31"/>
      <c r="BP989" s="31"/>
      <c r="BQ989" s="31"/>
    </row>
    <row r="990" spans="1:69"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c r="BA990" s="31"/>
      <c r="BB990" s="31"/>
      <c r="BC990" s="31"/>
      <c r="BD990" s="31"/>
      <c r="BE990" s="31"/>
      <c r="BF990" s="31"/>
      <c r="BG990" s="31"/>
      <c r="BH990" s="31"/>
      <c r="BI990" s="31"/>
      <c r="BJ990" s="31"/>
      <c r="BK990" s="31"/>
      <c r="BL990" s="31"/>
      <c r="BM990" s="31"/>
      <c r="BN990" s="31"/>
      <c r="BO990" s="31"/>
      <c r="BP990" s="31"/>
      <c r="BQ990" s="31"/>
    </row>
    <row r="991" spans="1:69"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row>
    <row r="992" spans="1:69"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c r="BA992" s="31"/>
      <c r="BB992" s="31"/>
      <c r="BC992" s="31"/>
      <c r="BD992" s="31"/>
      <c r="BE992" s="31"/>
      <c r="BF992" s="31"/>
      <c r="BG992" s="31"/>
      <c r="BH992" s="31"/>
      <c r="BI992" s="31"/>
      <c r="BJ992" s="31"/>
      <c r="BK992" s="31"/>
      <c r="BL992" s="31"/>
      <c r="BM992" s="31"/>
      <c r="BN992" s="31"/>
      <c r="BO992" s="31"/>
      <c r="BP992" s="31"/>
      <c r="BQ992" s="31"/>
    </row>
    <row r="993" spans="1:69"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c r="BA993" s="31"/>
      <c r="BB993" s="31"/>
      <c r="BC993" s="31"/>
      <c r="BD993" s="31"/>
      <c r="BE993" s="31"/>
      <c r="BF993" s="31"/>
      <c r="BG993" s="31"/>
      <c r="BH993" s="31"/>
      <c r="BI993" s="31"/>
      <c r="BJ993" s="31"/>
      <c r="BK993" s="31"/>
      <c r="BL993" s="31"/>
      <c r="BM993" s="31"/>
      <c r="BN993" s="31"/>
      <c r="BO993" s="31"/>
      <c r="BP993" s="31"/>
      <c r="BQ993" s="31"/>
    </row>
    <row r="994" spans="1:69"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c r="BA994" s="31"/>
      <c r="BB994" s="31"/>
      <c r="BC994" s="31"/>
      <c r="BD994" s="31"/>
      <c r="BE994" s="31"/>
      <c r="BF994" s="31"/>
      <c r="BG994" s="31"/>
      <c r="BH994" s="31"/>
      <c r="BI994" s="31"/>
      <c r="BJ994" s="31"/>
      <c r="BK994" s="31"/>
      <c r="BL994" s="31"/>
      <c r="BM994" s="31"/>
      <c r="BN994" s="31"/>
      <c r="BO994" s="31"/>
      <c r="BP994" s="31"/>
      <c r="BQ994" s="31"/>
    </row>
    <row r="995" spans="1:69" ht="15.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c r="AF995" s="31"/>
      <c r="AG995" s="31"/>
      <c r="AH995" s="31"/>
      <c r="AI995" s="31"/>
      <c r="AJ995" s="31"/>
      <c r="AK995" s="31"/>
      <c r="AL995" s="31"/>
      <c r="AM995" s="31"/>
      <c r="AN995" s="31"/>
      <c r="AO995" s="31"/>
      <c r="AP995" s="31"/>
      <c r="AQ995" s="31"/>
      <c r="AR995" s="31"/>
      <c r="AS995" s="31"/>
      <c r="AT995" s="31"/>
      <c r="AU995" s="31"/>
      <c r="AV995" s="31"/>
      <c r="AW995" s="31"/>
      <c r="AX995" s="31"/>
      <c r="AY995" s="31"/>
      <c r="AZ995" s="31"/>
      <c r="BA995" s="31"/>
      <c r="BB995" s="31"/>
      <c r="BC995" s="31"/>
      <c r="BD995" s="31"/>
      <c r="BE995" s="31"/>
      <c r="BF995" s="31"/>
      <c r="BG995" s="31"/>
      <c r="BH995" s="31"/>
      <c r="BI995" s="31"/>
      <c r="BJ995" s="31"/>
      <c r="BK995" s="31"/>
      <c r="BL995" s="31"/>
      <c r="BM995" s="31"/>
      <c r="BN995" s="31"/>
      <c r="BO995" s="31"/>
      <c r="BP995" s="31"/>
      <c r="BQ995" s="31"/>
    </row>
    <row r="996" spans="1:69" ht="15.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c r="AF996" s="31"/>
      <c r="AG996" s="31"/>
      <c r="AH996" s="31"/>
      <c r="AI996" s="31"/>
      <c r="AJ996" s="31"/>
      <c r="AK996" s="31"/>
      <c r="AL996" s="31"/>
      <c r="AM996" s="31"/>
      <c r="AN996" s="31"/>
      <c r="AO996" s="31"/>
      <c r="AP996" s="31"/>
      <c r="AQ996" s="31"/>
      <c r="AR996" s="31"/>
      <c r="AS996" s="31"/>
      <c r="AT996" s="31"/>
      <c r="AU996" s="31"/>
      <c r="AV996" s="31"/>
      <c r="AW996" s="31"/>
      <c r="AX996" s="31"/>
      <c r="AY996" s="31"/>
      <c r="AZ996" s="31"/>
      <c r="BA996" s="31"/>
      <c r="BB996" s="31"/>
      <c r="BC996" s="31"/>
      <c r="BD996" s="31"/>
      <c r="BE996" s="31"/>
      <c r="BF996" s="31"/>
      <c r="BG996" s="31"/>
      <c r="BH996" s="31"/>
      <c r="BI996" s="31"/>
      <c r="BJ996" s="31"/>
      <c r="BK996" s="31"/>
      <c r="BL996" s="31"/>
      <c r="BM996" s="31"/>
      <c r="BN996" s="31"/>
      <c r="BO996" s="31"/>
      <c r="BP996" s="31"/>
      <c r="BQ996" s="31"/>
    </row>
    <row r="997" spans="1:69" ht="15.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c r="AF997" s="31"/>
      <c r="AG997" s="31"/>
      <c r="AH997" s="31"/>
      <c r="AI997" s="31"/>
      <c r="AJ997" s="31"/>
      <c r="AK997" s="31"/>
      <c r="AL997" s="31"/>
      <c r="AM997" s="31"/>
      <c r="AN997" s="31"/>
      <c r="AO997" s="31"/>
      <c r="AP997" s="31"/>
      <c r="AQ997" s="31"/>
      <c r="AR997" s="31"/>
      <c r="AS997" s="31"/>
      <c r="AT997" s="31"/>
      <c r="AU997" s="31"/>
      <c r="AV997" s="31"/>
      <c r="AW997" s="31"/>
      <c r="AX997" s="31"/>
      <c r="AY997" s="31"/>
      <c r="AZ997" s="31"/>
      <c r="BA997" s="31"/>
      <c r="BB997" s="31"/>
      <c r="BC997" s="31"/>
      <c r="BD997" s="31"/>
      <c r="BE997" s="31"/>
      <c r="BF997" s="31"/>
      <c r="BG997" s="31"/>
      <c r="BH997" s="31"/>
      <c r="BI997" s="31"/>
      <c r="BJ997" s="31"/>
      <c r="BK997" s="31"/>
      <c r="BL997" s="31"/>
      <c r="BM997" s="31"/>
      <c r="BN997" s="31"/>
      <c r="BO997" s="31"/>
      <c r="BP997" s="31"/>
      <c r="BQ997" s="31"/>
    </row>
    <row r="998" spans="1:69" ht="15.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c r="AF998" s="31"/>
      <c r="AG998" s="31"/>
      <c r="AH998" s="31"/>
      <c r="AI998" s="31"/>
      <c r="AJ998" s="31"/>
      <c r="AK998" s="31"/>
      <c r="AL998" s="31"/>
      <c r="AM998" s="31"/>
      <c r="AN998" s="31"/>
      <c r="AO998" s="31"/>
      <c r="AP998" s="31"/>
      <c r="AQ998" s="31"/>
      <c r="AR998" s="31"/>
      <c r="AS998" s="31"/>
      <c r="AT998" s="31"/>
      <c r="AU998" s="31"/>
      <c r="AV998" s="31"/>
      <c r="AW998" s="31"/>
      <c r="AX998" s="31"/>
      <c r="AY998" s="31"/>
      <c r="AZ998" s="31"/>
      <c r="BA998" s="31"/>
      <c r="BB998" s="31"/>
      <c r="BC998" s="31"/>
      <c r="BD998" s="31"/>
      <c r="BE998" s="31"/>
      <c r="BF998" s="31"/>
      <c r="BG998" s="31"/>
      <c r="BH998" s="31"/>
      <c r="BI998" s="31"/>
      <c r="BJ998" s="31"/>
      <c r="BK998" s="31"/>
      <c r="BL998" s="31"/>
      <c r="BM998" s="31"/>
      <c r="BN998" s="31"/>
      <c r="BO998" s="31"/>
      <c r="BP998" s="31"/>
      <c r="BQ998" s="31"/>
    </row>
    <row r="999" spans="1:69" ht="15.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row>
    <row r="1000" spans="1:69" ht="15.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row>
  </sheetData>
  <mergeCells count="407">
    <mergeCell ref="AD61:AD62"/>
    <mergeCell ref="AE61:AE62"/>
    <mergeCell ref="AF61:AF62"/>
    <mergeCell ref="AG61:AG62"/>
    <mergeCell ref="AH61:AH62"/>
    <mergeCell ref="AI61:AI62"/>
    <mergeCell ref="AJ61:AJ62"/>
    <mergeCell ref="V61:V62"/>
    <mergeCell ref="W61:W62"/>
    <mergeCell ref="Y61:Y62"/>
    <mergeCell ref="Z61:Z62"/>
    <mergeCell ref="AA61:AA62"/>
    <mergeCell ref="AB61:AB62"/>
    <mergeCell ref="AC61:AC62"/>
    <mergeCell ref="V58:V59"/>
    <mergeCell ref="W58:W59"/>
    <mergeCell ref="Y58:Y59"/>
    <mergeCell ref="Z58:Z59"/>
    <mergeCell ref="AA58:AA59"/>
    <mergeCell ref="AB58:AB59"/>
    <mergeCell ref="AC58:AC59"/>
    <mergeCell ref="D60:W60"/>
    <mergeCell ref="V55:V56"/>
    <mergeCell ref="W55:W56"/>
    <mergeCell ref="Y55:Y56"/>
    <mergeCell ref="Z55:Z56"/>
    <mergeCell ref="AA55:AA56"/>
    <mergeCell ref="AB55:AB56"/>
    <mergeCell ref="AC55:AC56"/>
    <mergeCell ref="AD55:AD56"/>
    <mergeCell ref="AE55:AE56"/>
    <mergeCell ref="AF55:AF56"/>
    <mergeCell ref="AG55:AG56"/>
    <mergeCell ref="AH55:AH56"/>
    <mergeCell ref="AI55:AI56"/>
    <mergeCell ref="AJ55:AJ56"/>
    <mergeCell ref="AD58:AD59"/>
    <mergeCell ref="AE58:AE59"/>
    <mergeCell ref="AF58:AF59"/>
    <mergeCell ref="AG58:AG59"/>
    <mergeCell ref="AH58:AH59"/>
    <mergeCell ref="AI58:AI59"/>
    <mergeCell ref="AJ58:AJ59"/>
    <mergeCell ref="D55:G56"/>
    <mergeCell ref="F58:F59"/>
    <mergeCell ref="G58:G59"/>
    <mergeCell ref="D61:G62"/>
    <mergeCell ref="B45:B46"/>
    <mergeCell ref="C45:C46"/>
    <mergeCell ref="D45:G46"/>
    <mergeCell ref="D47:G48"/>
    <mergeCell ref="D49:G50"/>
    <mergeCell ref="D51:G52"/>
    <mergeCell ref="D53:G54"/>
    <mergeCell ref="D36:D37"/>
    <mergeCell ref="F36:F37"/>
    <mergeCell ref="G36:G37"/>
    <mergeCell ref="D39:G40"/>
    <mergeCell ref="D41:G42"/>
    <mergeCell ref="C39:C40"/>
    <mergeCell ref="B41:B42"/>
    <mergeCell ref="C41:C42"/>
    <mergeCell ref="B43:B44"/>
    <mergeCell ref="C43:C44"/>
    <mergeCell ref="D43:G44"/>
    <mergeCell ref="A26:A34"/>
    <mergeCell ref="C26:C27"/>
    <mergeCell ref="D26:D27"/>
    <mergeCell ref="E26:E27"/>
    <mergeCell ref="A36:A56"/>
    <mergeCell ref="E36:E37"/>
    <mergeCell ref="B61:B62"/>
    <mergeCell ref="C61:C62"/>
    <mergeCell ref="B55:B56"/>
    <mergeCell ref="C55:C56"/>
    <mergeCell ref="A58:A62"/>
    <mergeCell ref="B58:B59"/>
    <mergeCell ref="C58:C59"/>
    <mergeCell ref="D58:D59"/>
    <mergeCell ref="E58:E59"/>
    <mergeCell ref="B31:B32"/>
    <mergeCell ref="C31:C32"/>
    <mergeCell ref="D31:G32"/>
    <mergeCell ref="B33:B34"/>
    <mergeCell ref="C33:C34"/>
    <mergeCell ref="D33:G34"/>
    <mergeCell ref="B26:B27"/>
    <mergeCell ref="B36:B37"/>
    <mergeCell ref="C36:C37"/>
    <mergeCell ref="B39:B40"/>
    <mergeCell ref="B47:B48"/>
    <mergeCell ref="C47:C48"/>
    <mergeCell ref="B49:B50"/>
    <mergeCell ref="C49:C50"/>
    <mergeCell ref="B51:B52"/>
    <mergeCell ref="C51:C52"/>
    <mergeCell ref="B53:B54"/>
    <mergeCell ref="C53:C54"/>
    <mergeCell ref="F12:F13"/>
    <mergeCell ref="G12:G13"/>
    <mergeCell ref="V12:V13"/>
    <mergeCell ref="W12:W13"/>
    <mergeCell ref="Y12:Y13"/>
    <mergeCell ref="Z12:Z13"/>
    <mergeCell ref="D14:W14"/>
    <mergeCell ref="A1:B6"/>
    <mergeCell ref="C4:C6"/>
    <mergeCell ref="A12:A18"/>
    <mergeCell ref="B12:B13"/>
    <mergeCell ref="C12:C13"/>
    <mergeCell ref="D12:D13"/>
    <mergeCell ref="E12:E13"/>
    <mergeCell ref="Y7:AJ7"/>
    <mergeCell ref="Y8:AJ10"/>
    <mergeCell ref="AC17:AC18"/>
    <mergeCell ref="AD17:AD18"/>
    <mergeCell ref="AE17:AE18"/>
    <mergeCell ref="AF17:AF18"/>
    <mergeCell ref="AG17:AG18"/>
    <mergeCell ref="AJ17:AJ18"/>
    <mergeCell ref="A8:M8"/>
    <mergeCell ref="A9:M9"/>
    <mergeCell ref="N9:W9"/>
    <mergeCell ref="A10:M10"/>
    <mergeCell ref="N10:W10"/>
    <mergeCell ref="D4:T6"/>
    <mergeCell ref="U4:V4"/>
    <mergeCell ref="U5:V5"/>
    <mergeCell ref="U6:V6"/>
    <mergeCell ref="A7:M7"/>
    <mergeCell ref="N7:W7"/>
    <mergeCell ref="N8:W8"/>
    <mergeCell ref="C3:T3"/>
    <mergeCell ref="U3:W3"/>
    <mergeCell ref="C1:T2"/>
    <mergeCell ref="U1:W1"/>
    <mergeCell ref="Y1:AH6"/>
    <mergeCell ref="AI1:AJ1"/>
    <mergeCell ref="U2:W2"/>
    <mergeCell ref="AI2:AJ2"/>
    <mergeCell ref="AI3:AJ6"/>
    <mergeCell ref="B15:B16"/>
    <mergeCell ref="C15:C16"/>
    <mergeCell ref="D15:G16"/>
    <mergeCell ref="V15:V16"/>
    <mergeCell ref="W15:W16"/>
    <mergeCell ref="Y15:Y16"/>
    <mergeCell ref="Z15:Z16"/>
    <mergeCell ref="AI15:AI16"/>
    <mergeCell ref="AJ15:AJ16"/>
    <mergeCell ref="AC15:AC16"/>
    <mergeCell ref="AD15:AD16"/>
    <mergeCell ref="AE15:AE16"/>
    <mergeCell ref="AF15:AF16"/>
    <mergeCell ref="AG15:AG16"/>
    <mergeCell ref="AH15:AH16"/>
    <mergeCell ref="V51:V52"/>
    <mergeCell ref="W51:W52"/>
    <mergeCell ref="V53:V54"/>
    <mergeCell ref="W53:W54"/>
    <mergeCell ref="AI12:AI13"/>
    <mergeCell ref="AJ12:AJ13"/>
    <mergeCell ref="AB12:AB13"/>
    <mergeCell ref="AC12:AC13"/>
    <mergeCell ref="AD12:AD13"/>
    <mergeCell ref="AE12:AE13"/>
    <mergeCell ref="AF12:AF13"/>
    <mergeCell ref="AG12:AG13"/>
    <mergeCell ref="AH12:AH13"/>
    <mergeCell ref="AA15:AA16"/>
    <mergeCell ref="AB15:AB16"/>
    <mergeCell ref="AA12:AA13"/>
    <mergeCell ref="AH17:AH18"/>
    <mergeCell ref="AI17:AI18"/>
    <mergeCell ref="AH51:AH52"/>
    <mergeCell ref="AI51:AI52"/>
    <mergeCell ref="AJ51:AJ52"/>
    <mergeCell ref="AH53:AH54"/>
    <mergeCell ref="AI53:AI54"/>
    <mergeCell ref="AJ53:AJ54"/>
    <mergeCell ref="Y51:Y52"/>
    <mergeCell ref="Z51:Z52"/>
    <mergeCell ref="AA51:AA52"/>
    <mergeCell ref="AB51:AB52"/>
    <mergeCell ref="AC51:AC52"/>
    <mergeCell ref="AD51:AD52"/>
    <mergeCell ref="AE51:AE52"/>
    <mergeCell ref="AH49:AH50"/>
    <mergeCell ref="AI49:AI50"/>
    <mergeCell ref="AJ49:AJ50"/>
    <mergeCell ref="W47:W48"/>
    <mergeCell ref="W49:W50"/>
    <mergeCell ref="Y49:Y50"/>
    <mergeCell ref="Z49:Z50"/>
    <mergeCell ref="AA49:AA50"/>
    <mergeCell ref="AB49:AB50"/>
    <mergeCell ref="AC49:AC50"/>
    <mergeCell ref="V39:V40"/>
    <mergeCell ref="W39:W40"/>
    <mergeCell ref="V41:V42"/>
    <mergeCell ref="W41:W42"/>
    <mergeCell ref="V43:V44"/>
    <mergeCell ref="W43:W44"/>
    <mergeCell ref="W45:W46"/>
    <mergeCell ref="AD49:AD50"/>
    <mergeCell ref="AE49:AE50"/>
    <mergeCell ref="V45:V46"/>
    <mergeCell ref="V47:V48"/>
    <mergeCell ref="V49:V50"/>
    <mergeCell ref="Y45:Y46"/>
    <mergeCell ref="Z45:Z46"/>
    <mergeCell ref="AA45:AA46"/>
    <mergeCell ref="AB45:AB46"/>
    <mergeCell ref="AC45:AC46"/>
    <mergeCell ref="AD45:AD46"/>
    <mergeCell ref="AE45:AE46"/>
    <mergeCell ref="AF53:AF54"/>
    <mergeCell ref="AG53:AG54"/>
    <mergeCell ref="Y53:Y54"/>
    <mergeCell ref="Z53:Z54"/>
    <mergeCell ref="AA53:AA54"/>
    <mergeCell ref="AB53:AB54"/>
    <mergeCell ref="AC53:AC54"/>
    <mergeCell ref="AD53:AD54"/>
    <mergeCell ref="AE53:AE54"/>
    <mergeCell ref="AF49:AF50"/>
    <mergeCell ref="AG49:AG50"/>
    <mergeCell ref="AF51:AF52"/>
    <mergeCell ref="AG51:AG52"/>
    <mergeCell ref="AB43:AB44"/>
    <mergeCell ref="AC43:AC44"/>
    <mergeCell ref="AD43:AD44"/>
    <mergeCell ref="AE43:AE44"/>
    <mergeCell ref="AF45:AF46"/>
    <mergeCell ref="AG45:AG46"/>
    <mergeCell ref="AH45:AH46"/>
    <mergeCell ref="AI45:AI46"/>
    <mergeCell ref="AJ45:AJ46"/>
    <mergeCell ref="Y47:Y48"/>
    <mergeCell ref="Z47:Z48"/>
    <mergeCell ref="AA47:AA48"/>
    <mergeCell ref="AB47:AB48"/>
    <mergeCell ref="AC47:AC48"/>
    <mergeCell ref="AD47:AD48"/>
    <mergeCell ref="AE47:AE48"/>
    <mergeCell ref="Y29:Y30"/>
    <mergeCell ref="Z29:Z30"/>
    <mergeCell ref="Y39:Y40"/>
    <mergeCell ref="Z39:Z40"/>
    <mergeCell ref="AA39:AA40"/>
    <mergeCell ref="AB39:AB40"/>
    <mergeCell ref="AC39:AC40"/>
    <mergeCell ref="Y41:Y42"/>
    <mergeCell ref="Z41:Z42"/>
    <mergeCell ref="AA41:AA42"/>
    <mergeCell ref="AB41:AB42"/>
    <mergeCell ref="AC41:AC42"/>
    <mergeCell ref="AD41:AD42"/>
    <mergeCell ref="AE41:AE42"/>
    <mergeCell ref="Y43:Y44"/>
    <mergeCell ref="Z43:Z44"/>
    <mergeCell ref="AA43:AA44"/>
    <mergeCell ref="AD39:AD40"/>
    <mergeCell ref="AE39:AE40"/>
    <mergeCell ref="AF39:AF40"/>
    <mergeCell ref="AG39:AG40"/>
    <mergeCell ref="AH39:AH40"/>
    <mergeCell ref="AI39:AI40"/>
    <mergeCell ref="AJ39:AJ40"/>
    <mergeCell ref="AF47:AF48"/>
    <mergeCell ref="AG47:AG48"/>
    <mergeCell ref="AH47:AH48"/>
    <mergeCell ref="AI47:AI48"/>
    <mergeCell ref="AJ47:AJ48"/>
    <mergeCell ref="AF41:AF42"/>
    <mergeCell ref="AG41:AG42"/>
    <mergeCell ref="AH41:AH42"/>
    <mergeCell ref="AI41:AI42"/>
    <mergeCell ref="AJ41:AJ42"/>
    <mergeCell ref="AF43:AF44"/>
    <mergeCell ref="AG43:AG44"/>
    <mergeCell ref="AH43:AH44"/>
    <mergeCell ref="AI43:AI44"/>
    <mergeCell ref="AJ43:AJ44"/>
    <mergeCell ref="AH36:AH37"/>
    <mergeCell ref="AI36:AI37"/>
    <mergeCell ref="AJ36:AJ37"/>
    <mergeCell ref="V36:V37"/>
    <mergeCell ref="W36:W37"/>
    <mergeCell ref="Y36:Y37"/>
    <mergeCell ref="Z36:Z37"/>
    <mergeCell ref="AA36:AA37"/>
    <mergeCell ref="AB36:AB37"/>
    <mergeCell ref="AC36:AC37"/>
    <mergeCell ref="Y33:Y34"/>
    <mergeCell ref="Z33:Z34"/>
    <mergeCell ref="AA33:AA34"/>
    <mergeCell ref="AB33:AB34"/>
    <mergeCell ref="AC33:AC34"/>
    <mergeCell ref="AD36:AD37"/>
    <mergeCell ref="AE36:AE37"/>
    <mergeCell ref="AF36:AF37"/>
    <mergeCell ref="AG36:AG37"/>
    <mergeCell ref="D38:W38"/>
    <mergeCell ref="AD31:AD32"/>
    <mergeCell ref="AE31:AE32"/>
    <mergeCell ref="AF31:AF32"/>
    <mergeCell ref="AG31:AG32"/>
    <mergeCell ref="AH31:AH32"/>
    <mergeCell ref="AI31:AI32"/>
    <mergeCell ref="AJ31:AJ32"/>
    <mergeCell ref="V31:V32"/>
    <mergeCell ref="W31:W32"/>
    <mergeCell ref="Y31:Y32"/>
    <mergeCell ref="Z31:Z32"/>
    <mergeCell ref="AA31:AA32"/>
    <mergeCell ref="AB31:AB32"/>
    <mergeCell ref="AC31:AC32"/>
    <mergeCell ref="AD33:AD34"/>
    <mergeCell ref="AE33:AE34"/>
    <mergeCell ref="AF33:AF34"/>
    <mergeCell ref="AG33:AG34"/>
    <mergeCell ref="AH33:AH34"/>
    <mergeCell ref="AI33:AI34"/>
    <mergeCell ref="AJ33:AJ34"/>
    <mergeCell ref="V33:V34"/>
    <mergeCell ref="W33:W34"/>
    <mergeCell ref="AF29:AF30"/>
    <mergeCell ref="AG29:AG30"/>
    <mergeCell ref="AH29:AH30"/>
    <mergeCell ref="AI29:AI30"/>
    <mergeCell ref="AJ29:AJ30"/>
    <mergeCell ref="B29:B30"/>
    <mergeCell ref="C29:C30"/>
    <mergeCell ref="D29:G30"/>
    <mergeCell ref="AA29:AA30"/>
    <mergeCell ref="AB29:AB30"/>
    <mergeCell ref="AC29:AC30"/>
    <mergeCell ref="AD29:AD30"/>
    <mergeCell ref="V29:V30"/>
    <mergeCell ref="W29:W30"/>
    <mergeCell ref="D28:W28"/>
    <mergeCell ref="Y23:Y24"/>
    <mergeCell ref="Z23:Z24"/>
    <mergeCell ref="AA23:AA24"/>
    <mergeCell ref="AB23:AB24"/>
    <mergeCell ref="AC23:AC24"/>
    <mergeCell ref="AD23:AD24"/>
    <mergeCell ref="AE23:AE24"/>
    <mergeCell ref="AE29:AE30"/>
    <mergeCell ref="Y26:Y27"/>
    <mergeCell ref="Z26:Z27"/>
    <mergeCell ref="AA26:AA27"/>
    <mergeCell ref="AB26:AB27"/>
    <mergeCell ref="AC26:AC27"/>
    <mergeCell ref="AD26:AD27"/>
    <mergeCell ref="AE26:AE27"/>
    <mergeCell ref="V23:V24"/>
    <mergeCell ref="W23:W24"/>
    <mergeCell ref="V26:V27"/>
    <mergeCell ref="W26:W27"/>
    <mergeCell ref="AG23:AG24"/>
    <mergeCell ref="AH23:AH24"/>
    <mergeCell ref="AI23:AI24"/>
    <mergeCell ref="AJ23:AJ24"/>
    <mergeCell ref="AH26:AH27"/>
    <mergeCell ref="AI26:AI27"/>
    <mergeCell ref="AJ26:AJ27"/>
    <mergeCell ref="F26:F27"/>
    <mergeCell ref="G26:G27"/>
    <mergeCell ref="AF26:AF27"/>
    <mergeCell ref="AG26:AG27"/>
    <mergeCell ref="D22:W22"/>
    <mergeCell ref="C17:C18"/>
    <mergeCell ref="D17:G18"/>
    <mergeCell ref="Z17:Z18"/>
    <mergeCell ref="A20:A24"/>
    <mergeCell ref="G20:G21"/>
    <mergeCell ref="Z20:Z21"/>
    <mergeCell ref="D23:G24"/>
    <mergeCell ref="AF23:AF24"/>
    <mergeCell ref="W17:W18"/>
    <mergeCell ref="B23:B24"/>
    <mergeCell ref="C23:C24"/>
    <mergeCell ref="AF20:AF21"/>
    <mergeCell ref="AG20:AG21"/>
    <mergeCell ref="AH20:AH21"/>
    <mergeCell ref="AI20:AI21"/>
    <mergeCell ref="AJ20:AJ21"/>
    <mergeCell ref="AA17:AA18"/>
    <mergeCell ref="AB17:AB18"/>
    <mergeCell ref="AA20:AA21"/>
    <mergeCell ref="AB20:AB21"/>
    <mergeCell ref="AC20:AC21"/>
    <mergeCell ref="AD20:AD21"/>
    <mergeCell ref="AE20:AE21"/>
    <mergeCell ref="B17:B18"/>
    <mergeCell ref="B20:B21"/>
    <mergeCell ref="C20:C21"/>
    <mergeCell ref="D20:D21"/>
    <mergeCell ref="E20:E21"/>
    <mergeCell ref="F20:F21"/>
    <mergeCell ref="V17:V18"/>
    <mergeCell ref="V20:V21"/>
    <mergeCell ref="Y17:Y18"/>
    <mergeCell ref="Y20:Y21"/>
    <mergeCell ref="W20:W21"/>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J999"/>
  <sheetViews>
    <sheetView workbookViewId="0">
      <selection sqref="A1:S1"/>
    </sheetView>
  </sheetViews>
  <sheetFormatPr baseColWidth="10" defaultColWidth="14.42578125" defaultRowHeight="15" customHeight="1"/>
  <cols>
    <col min="1" max="1" width="20.42578125" customWidth="1"/>
    <col min="2" max="2" width="13.5703125" customWidth="1"/>
    <col min="3" max="3" width="15.5703125" customWidth="1"/>
    <col min="4" max="4" width="17.85546875" customWidth="1"/>
    <col min="5" max="5" width="10.7109375" customWidth="1"/>
    <col min="6" max="6" width="33.28515625" customWidth="1"/>
    <col min="7" max="7" width="10.7109375" customWidth="1"/>
    <col min="8" max="8" width="6.7109375" customWidth="1"/>
    <col min="9" max="14" width="10.7109375" customWidth="1"/>
    <col min="15" max="15" width="13.42578125" customWidth="1"/>
    <col min="16" max="16" width="14" customWidth="1"/>
    <col min="17" max="21" width="10.7109375" customWidth="1"/>
    <col min="22" max="22" width="12.85546875" customWidth="1"/>
    <col min="23" max="23" width="12.7109375" customWidth="1"/>
    <col min="24" max="24" width="9.28515625" customWidth="1"/>
    <col min="25" max="32" width="28.7109375" customWidth="1"/>
    <col min="33" max="33" width="33.5703125" customWidth="1"/>
    <col min="34" max="34" width="24.42578125" customWidth="1"/>
    <col min="35" max="36" width="10.7109375" customWidth="1"/>
  </cols>
  <sheetData>
    <row r="1" spans="1:36">
      <c r="A1" s="1126" t="s">
        <v>1357</v>
      </c>
      <c r="B1" s="1020"/>
      <c r="C1" s="1085" t="s">
        <v>146</v>
      </c>
      <c r="D1" s="1013"/>
      <c r="E1" s="1013"/>
      <c r="F1" s="1013"/>
      <c r="G1" s="1013"/>
      <c r="H1" s="1013"/>
      <c r="I1" s="1013"/>
      <c r="J1" s="1013"/>
      <c r="K1" s="1013"/>
      <c r="L1" s="1013"/>
      <c r="M1" s="1013"/>
      <c r="N1" s="1013"/>
      <c r="O1" s="1013"/>
      <c r="P1" s="1013"/>
      <c r="Q1" s="1013"/>
      <c r="R1" s="1013"/>
      <c r="S1" s="1013"/>
      <c r="T1" s="1014"/>
      <c r="U1" s="1132" t="s">
        <v>147</v>
      </c>
      <c r="V1" s="1010"/>
      <c r="W1" s="1011"/>
      <c r="X1" s="209"/>
      <c r="Y1" s="1133" t="s">
        <v>818</v>
      </c>
      <c r="Z1" s="1013"/>
      <c r="AA1" s="1013"/>
      <c r="AB1" s="1013"/>
      <c r="AC1" s="1013"/>
      <c r="AD1" s="1013"/>
      <c r="AE1" s="1013"/>
      <c r="AF1" s="1013"/>
      <c r="AG1" s="1013"/>
      <c r="AH1" s="1014"/>
      <c r="AI1" s="1134" t="s">
        <v>147</v>
      </c>
      <c r="AJ1" s="1011"/>
    </row>
    <row r="2" spans="1:36">
      <c r="A2" s="1020"/>
      <c r="B2" s="1020"/>
      <c r="C2" s="1015"/>
      <c r="D2" s="1016"/>
      <c r="E2" s="1016"/>
      <c r="F2" s="1016"/>
      <c r="G2" s="1016"/>
      <c r="H2" s="1016"/>
      <c r="I2" s="1016"/>
      <c r="J2" s="1016"/>
      <c r="K2" s="1016"/>
      <c r="L2" s="1016"/>
      <c r="M2" s="1016"/>
      <c r="N2" s="1016"/>
      <c r="O2" s="1016"/>
      <c r="P2" s="1016"/>
      <c r="Q2" s="1016"/>
      <c r="R2" s="1016"/>
      <c r="S2" s="1016"/>
      <c r="T2" s="1017"/>
      <c r="U2" s="1135" t="s">
        <v>149</v>
      </c>
      <c r="V2" s="1010"/>
      <c r="W2" s="1011"/>
      <c r="X2" s="209"/>
      <c r="Y2" s="1019"/>
      <c r="Z2" s="1020"/>
      <c r="AA2" s="1020"/>
      <c r="AB2" s="1020"/>
      <c r="AC2" s="1020"/>
      <c r="AD2" s="1020"/>
      <c r="AE2" s="1020"/>
      <c r="AF2" s="1020"/>
      <c r="AG2" s="1020"/>
      <c r="AH2" s="1021"/>
      <c r="AI2" s="1136" t="s">
        <v>149</v>
      </c>
      <c r="AJ2" s="1011"/>
    </row>
    <row r="3" spans="1:36">
      <c r="A3" s="1020"/>
      <c r="B3" s="1020"/>
      <c r="C3" s="1130" t="s">
        <v>150</v>
      </c>
      <c r="D3" s="1016"/>
      <c r="E3" s="1016"/>
      <c r="F3" s="1016"/>
      <c r="G3" s="1016"/>
      <c r="H3" s="1016"/>
      <c r="I3" s="1016"/>
      <c r="J3" s="1016"/>
      <c r="K3" s="1016"/>
      <c r="L3" s="1016"/>
      <c r="M3" s="1016"/>
      <c r="N3" s="1016"/>
      <c r="O3" s="1016"/>
      <c r="P3" s="1016"/>
      <c r="Q3" s="1016"/>
      <c r="R3" s="1016"/>
      <c r="S3" s="1016"/>
      <c r="T3" s="1017"/>
      <c r="U3" s="1131">
        <v>43654</v>
      </c>
      <c r="V3" s="1010"/>
      <c r="W3" s="1011"/>
      <c r="X3" s="285"/>
      <c r="Y3" s="1019"/>
      <c r="Z3" s="1020"/>
      <c r="AA3" s="1020"/>
      <c r="AB3" s="1020"/>
      <c r="AC3" s="1020"/>
      <c r="AD3" s="1020"/>
      <c r="AE3" s="1020"/>
      <c r="AF3" s="1020"/>
      <c r="AG3" s="1020"/>
      <c r="AH3" s="1021"/>
      <c r="AI3" s="1137">
        <v>43654</v>
      </c>
      <c r="AJ3" s="1014"/>
    </row>
    <row r="4" spans="1:36" ht="21.75" customHeight="1">
      <c r="A4" s="1020"/>
      <c r="B4" s="1020"/>
      <c r="C4" s="1127" t="s">
        <v>151</v>
      </c>
      <c r="D4" s="1085" t="s">
        <v>85</v>
      </c>
      <c r="E4" s="1013"/>
      <c r="F4" s="1013"/>
      <c r="G4" s="1013"/>
      <c r="H4" s="1013"/>
      <c r="I4" s="1013"/>
      <c r="J4" s="1013"/>
      <c r="K4" s="1013"/>
      <c r="L4" s="1013"/>
      <c r="M4" s="1013"/>
      <c r="N4" s="1013"/>
      <c r="O4" s="1013"/>
      <c r="P4" s="1013"/>
      <c r="Q4" s="1013"/>
      <c r="R4" s="1013"/>
      <c r="S4" s="1013"/>
      <c r="T4" s="1014"/>
      <c r="U4" s="1138" t="s">
        <v>70</v>
      </c>
      <c r="V4" s="1011"/>
      <c r="W4" s="210">
        <v>5.9799999999999999E-2</v>
      </c>
      <c r="X4" s="340"/>
      <c r="Y4" s="1019"/>
      <c r="Z4" s="1020"/>
      <c r="AA4" s="1020"/>
      <c r="AB4" s="1020"/>
      <c r="AC4" s="1020"/>
      <c r="AD4" s="1020"/>
      <c r="AE4" s="1020"/>
      <c r="AF4" s="1020"/>
      <c r="AG4" s="1020"/>
      <c r="AH4" s="1021"/>
      <c r="AI4" s="1019"/>
      <c r="AJ4" s="1021"/>
    </row>
    <row r="5" spans="1:36" ht="27" customHeight="1">
      <c r="A5" s="1020"/>
      <c r="B5" s="1020"/>
      <c r="C5" s="1018"/>
      <c r="D5" s="1019"/>
      <c r="E5" s="1020"/>
      <c r="F5" s="1020"/>
      <c r="G5" s="1020"/>
      <c r="H5" s="1020"/>
      <c r="I5" s="1020"/>
      <c r="J5" s="1020"/>
      <c r="K5" s="1020"/>
      <c r="L5" s="1020"/>
      <c r="M5" s="1020"/>
      <c r="N5" s="1020"/>
      <c r="O5" s="1020"/>
      <c r="P5" s="1020"/>
      <c r="Q5" s="1020"/>
      <c r="R5" s="1020"/>
      <c r="S5" s="1020"/>
      <c r="T5" s="1021"/>
      <c r="U5" s="1140" t="s">
        <v>152</v>
      </c>
      <c r="V5" s="1011"/>
      <c r="W5" s="212">
        <f>W12+W34+W46+W60+W72+W86+W100+W114+W128+W142+W154</f>
        <v>0.95244943530805481</v>
      </c>
      <c r="X5" s="340"/>
      <c r="Y5" s="1019"/>
      <c r="Z5" s="1020"/>
      <c r="AA5" s="1020"/>
      <c r="AB5" s="1020"/>
      <c r="AC5" s="1020"/>
      <c r="AD5" s="1020"/>
      <c r="AE5" s="1020"/>
      <c r="AF5" s="1020"/>
      <c r="AG5" s="1020"/>
      <c r="AH5" s="1021"/>
      <c r="AI5" s="1019"/>
      <c r="AJ5" s="1021"/>
    </row>
    <row r="6" spans="1:36" ht="36.75" customHeight="1">
      <c r="A6" s="1016"/>
      <c r="B6" s="1016"/>
      <c r="C6" s="1008"/>
      <c r="D6" s="1015"/>
      <c r="E6" s="1016"/>
      <c r="F6" s="1016"/>
      <c r="G6" s="1016"/>
      <c r="H6" s="1016"/>
      <c r="I6" s="1016"/>
      <c r="J6" s="1016"/>
      <c r="K6" s="1016"/>
      <c r="L6" s="1016"/>
      <c r="M6" s="1016"/>
      <c r="N6" s="1016"/>
      <c r="O6" s="1016"/>
      <c r="P6" s="1016"/>
      <c r="Q6" s="1016"/>
      <c r="R6" s="1016"/>
      <c r="S6" s="1016"/>
      <c r="T6" s="1017"/>
      <c r="U6" s="1138" t="s">
        <v>153</v>
      </c>
      <c r="V6" s="1011"/>
      <c r="W6" s="210">
        <v>0</v>
      </c>
      <c r="X6" s="340"/>
      <c r="Y6" s="1015"/>
      <c r="Z6" s="1016"/>
      <c r="AA6" s="1016"/>
      <c r="AB6" s="1016"/>
      <c r="AC6" s="1016"/>
      <c r="AD6" s="1016"/>
      <c r="AE6" s="1016"/>
      <c r="AF6" s="1016"/>
      <c r="AG6" s="1016"/>
      <c r="AH6" s="1017"/>
      <c r="AI6" s="1015"/>
      <c r="AJ6" s="1017"/>
    </row>
    <row r="7" spans="1:36" ht="15.75">
      <c r="A7" s="1203" t="s">
        <v>154</v>
      </c>
      <c r="B7" s="1010"/>
      <c r="C7" s="1010"/>
      <c r="D7" s="1010"/>
      <c r="E7" s="1010"/>
      <c r="F7" s="1010"/>
      <c r="G7" s="1010"/>
      <c r="H7" s="1010"/>
      <c r="I7" s="1010"/>
      <c r="J7" s="1010"/>
      <c r="K7" s="1010"/>
      <c r="L7" s="1010"/>
      <c r="M7" s="1011"/>
      <c r="N7" s="1200" t="s">
        <v>155</v>
      </c>
      <c r="O7" s="1010"/>
      <c r="P7" s="1010"/>
      <c r="Q7" s="1010"/>
      <c r="R7" s="1010"/>
      <c r="S7" s="1010"/>
      <c r="T7" s="1010"/>
      <c r="U7" s="1010"/>
      <c r="V7" s="1010"/>
      <c r="W7" s="1010"/>
      <c r="X7" s="341"/>
      <c r="Y7" s="1138" t="s">
        <v>1</v>
      </c>
      <c r="Z7" s="1010"/>
      <c r="AA7" s="1010"/>
      <c r="AB7" s="1010"/>
      <c r="AC7" s="1010"/>
      <c r="AD7" s="1010"/>
      <c r="AE7" s="1010"/>
      <c r="AF7" s="1010"/>
      <c r="AG7" s="1010"/>
      <c r="AH7" s="1010"/>
      <c r="AI7" s="1010"/>
      <c r="AJ7" s="1011"/>
    </row>
    <row r="8" spans="1:36" ht="51.75" customHeight="1">
      <c r="A8" s="1198" t="s">
        <v>1368</v>
      </c>
      <c r="B8" s="1010"/>
      <c r="C8" s="1010"/>
      <c r="D8" s="1010"/>
      <c r="E8" s="1010"/>
      <c r="F8" s="1010"/>
      <c r="G8" s="1010"/>
      <c r="H8" s="1010"/>
      <c r="I8" s="1010"/>
      <c r="J8" s="1010"/>
      <c r="K8" s="1010"/>
      <c r="L8" s="1010"/>
      <c r="M8" s="1011"/>
      <c r="N8" s="1202" t="s">
        <v>1369</v>
      </c>
      <c r="O8" s="1010"/>
      <c r="P8" s="1010"/>
      <c r="Q8" s="1010"/>
      <c r="R8" s="1010"/>
      <c r="S8" s="1010"/>
      <c r="T8" s="1010"/>
      <c r="U8" s="1010"/>
      <c r="V8" s="1010"/>
      <c r="W8" s="1010"/>
      <c r="X8" s="342"/>
      <c r="Y8" s="1141" t="s">
        <v>85</v>
      </c>
      <c r="Z8" s="1020"/>
      <c r="AA8" s="1020"/>
      <c r="AB8" s="1020"/>
      <c r="AC8" s="1020"/>
      <c r="AD8" s="1020"/>
      <c r="AE8" s="1020"/>
      <c r="AF8" s="1020"/>
      <c r="AG8" s="1020"/>
      <c r="AH8" s="1020"/>
      <c r="AI8" s="1020"/>
      <c r="AJ8" s="1021"/>
    </row>
    <row r="9" spans="1:36" ht="51.75" customHeight="1">
      <c r="A9" s="1199" t="s">
        <v>71</v>
      </c>
      <c r="B9" s="1010"/>
      <c r="C9" s="1010"/>
      <c r="D9" s="1010"/>
      <c r="E9" s="1010"/>
      <c r="F9" s="1010"/>
      <c r="G9" s="1010"/>
      <c r="H9" s="1010"/>
      <c r="I9" s="1010"/>
      <c r="J9" s="1010"/>
      <c r="K9" s="1010"/>
      <c r="L9" s="1010"/>
      <c r="M9" s="1011"/>
      <c r="N9" s="1200" t="s">
        <v>821</v>
      </c>
      <c r="O9" s="1010"/>
      <c r="P9" s="1010"/>
      <c r="Q9" s="1010"/>
      <c r="R9" s="1010"/>
      <c r="S9" s="1010"/>
      <c r="T9" s="1010"/>
      <c r="U9" s="1010"/>
      <c r="V9" s="1010"/>
      <c r="W9" s="1010"/>
      <c r="X9" s="343"/>
      <c r="Y9" s="1019"/>
      <c r="Z9" s="1020"/>
      <c r="AA9" s="1020"/>
      <c r="AB9" s="1020"/>
      <c r="AC9" s="1020"/>
      <c r="AD9" s="1020"/>
      <c r="AE9" s="1020"/>
      <c r="AF9" s="1020"/>
      <c r="AG9" s="1020"/>
      <c r="AH9" s="1020"/>
      <c r="AI9" s="1020"/>
      <c r="AJ9" s="1021"/>
    </row>
    <row r="10" spans="1:36" ht="45.75" customHeight="1">
      <c r="A10" s="1201" t="s">
        <v>159</v>
      </c>
      <c r="B10" s="1010"/>
      <c r="C10" s="1010"/>
      <c r="D10" s="1010"/>
      <c r="E10" s="1010"/>
      <c r="F10" s="1010"/>
      <c r="G10" s="1010"/>
      <c r="H10" s="1010"/>
      <c r="I10" s="1010"/>
      <c r="J10" s="1010"/>
      <c r="K10" s="1010"/>
      <c r="L10" s="1010"/>
      <c r="M10" s="1011"/>
      <c r="N10" s="1202" t="s">
        <v>1372</v>
      </c>
      <c r="O10" s="1010"/>
      <c r="P10" s="1010"/>
      <c r="Q10" s="1010"/>
      <c r="R10" s="1010"/>
      <c r="S10" s="1010"/>
      <c r="T10" s="1010"/>
      <c r="U10" s="1010"/>
      <c r="V10" s="1010"/>
      <c r="W10" s="1010"/>
      <c r="X10" s="342"/>
      <c r="Y10" s="1015"/>
      <c r="Z10" s="1016"/>
      <c r="AA10" s="1016"/>
      <c r="AB10" s="1016"/>
      <c r="AC10" s="1016"/>
      <c r="AD10" s="1016"/>
      <c r="AE10" s="1016"/>
      <c r="AF10" s="1016"/>
      <c r="AG10" s="1016"/>
      <c r="AH10" s="1016"/>
      <c r="AI10" s="1016"/>
      <c r="AJ10" s="1017"/>
    </row>
    <row r="11" spans="1:36" ht="15" customHeight="1">
      <c r="A11" s="346" t="s">
        <v>2</v>
      </c>
      <c r="B11" s="346" t="s">
        <v>1373</v>
      </c>
      <c r="C11" s="346" t="s">
        <v>7</v>
      </c>
      <c r="D11" s="346" t="s">
        <v>825</v>
      </c>
      <c r="E11" s="346" t="s">
        <v>4</v>
      </c>
      <c r="F11" s="346" t="s">
        <v>5</v>
      </c>
      <c r="G11" s="346" t="s">
        <v>6</v>
      </c>
      <c r="H11" s="346" t="s">
        <v>53</v>
      </c>
      <c r="I11" s="346" t="s">
        <v>54</v>
      </c>
      <c r="J11" s="346" t="s">
        <v>55</v>
      </c>
      <c r="K11" s="346" t="s">
        <v>56</v>
      </c>
      <c r="L11" s="346" t="s">
        <v>57</v>
      </c>
      <c r="M11" s="346" t="s">
        <v>58</v>
      </c>
      <c r="N11" s="346" t="s">
        <v>59</v>
      </c>
      <c r="O11" s="346" t="s">
        <v>60</v>
      </c>
      <c r="P11" s="346" t="s">
        <v>61</v>
      </c>
      <c r="Q11" s="346" t="s">
        <v>62</v>
      </c>
      <c r="R11" s="346" t="s">
        <v>63</v>
      </c>
      <c r="S11" s="346" t="s">
        <v>64</v>
      </c>
      <c r="T11" s="346" t="s">
        <v>65</v>
      </c>
      <c r="U11" s="346" t="s">
        <v>66</v>
      </c>
      <c r="V11" s="346" t="s">
        <v>52</v>
      </c>
      <c r="W11" s="346" t="s">
        <v>162</v>
      </c>
      <c r="X11" s="347"/>
      <c r="Y11" s="348" t="s">
        <v>163</v>
      </c>
      <c r="Z11" s="348" t="s">
        <v>164</v>
      </c>
      <c r="AA11" s="348" t="s">
        <v>165</v>
      </c>
      <c r="AB11" s="348" t="s">
        <v>166</v>
      </c>
      <c r="AC11" s="348" t="s">
        <v>167</v>
      </c>
      <c r="AD11" s="348" t="s">
        <v>168</v>
      </c>
      <c r="AE11" s="348" t="s">
        <v>169</v>
      </c>
      <c r="AF11" s="348" t="s">
        <v>170</v>
      </c>
      <c r="AG11" s="348" t="s">
        <v>171</v>
      </c>
      <c r="AH11" s="348" t="s">
        <v>172</v>
      </c>
      <c r="AI11" s="348" t="s">
        <v>173</v>
      </c>
      <c r="AJ11" s="348" t="s">
        <v>174</v>
      </c>
    </row>
    <row r="12" spans="1:36" ht="32.25" customHeight="1">
      <c r="A12" s="1171" t="s">
        <v>87</v>
      </c>
      <c r="B12" s="1171" t="s">
        <v>839</v>
      </c>
      <c r="C12" s="1171" t="s">
        <v>1381</v>
      </c>
      <c r="D12" s="1171" t="s">
        <v>887</v>
      </c>
      <c r="E12" s="1177">
        <v>90000</v>
      </c>
      <c r="F12" s="1171" t="s">
        <v>1383</v>
      </c>
      <c r="G12" s="1171" t="s">
        <v>179</v>
      </c>
      <c r="H12" s="350" t="s">
        <v>68</v>
      </c>
      <c r="I12" s="350">
        <v>450</v>
      </c>
      <c r="J12" s="351">
        <v>4050</v>
      </c>
      <c r="K12" s="351">
        <v>4950</v>
      </c>
      <c r="L12" s="351">
        <v>7650</v>
      </c>
      <c r="M12" s="351">
        <v>9450</v>
      </c>
      <c r="N12" s="351">
        <v>9900</v>
      </c>
      <c r="O12" s="351">
        <v>9900</v>
      </c>
      <c r="P12" s="351">
        <v>9900</v>
      </c>
      <c r="Q12" s="351">
        <v>9900</v>
      </c>
      <c r="R12" s="351">
        <v>9900</v>
      </c>
      <c r="S12" s="351">
        <v>9900</v>
      </c>
      <c r="T12" s="351">
        <v>4050</v>
      </c>
      <c r="U12" s="352">
        <f t="shared" ref="U12:U13" si="0">SUM(I12:T12)</f>
        <v>90000</v>
      </c>
      <c r="V12" s="1190">
        <v>0.15</v>
      </c>
      <c r="W12" s="1155">
        <f>IF(OR(U13=0,V12=0),0,(U13/U12*V12))</f>
        <v>0.15682000000000001</v>
      </c>
      <c r="X12" s="354"/>
      <c r="Y12" s="1171" t="s">
        <v>1387</v>
      </c>
      <c r="Z12" s="1171" t="s">
        <v>1388</v>
      </c>
      <c r="AA12" s="1171" t="s">
        <v>1389</v>
      </c>
      <c r="AB12" s="1171" t="s">
        <v>1390</v>
      </c>
      <c r="AC12" s="1171" t="s">
        <v>1391</v>
      </c>
      <c r="AD12" s="1171" t="s">
        <v>1392</v>
      </c>
      <c r="AE12" s="1171" t="s">
        <v>1393</v>
      </c>
      <c r="AF12" s="1171" t="s">
        <v>1394</v>
      </c>
      <c r="AG12" s="1171" t="s">
        <v>1395</v>
      </c>
      <c r="AH12" s="1171" t="s">
        <v>1396</v>
      </c>
      <c r="AI12" s="1171">
        <v>0</v>
      </c>
      <c r="AJ12" s="1171">
        <v>0</v>
      </c>
    </row>
    <row r="13" spans="1:36" ht="32.25" customHeight="1">
      <c r="A13" s="1018"/>
      <c r="B13" s="1008"/>
      <c r="C13" s="1008"/>
      <c r="D13" s="1008"/>
      <c r="E13" s="1008"/>
      <c r="F13" s="1008"/>
      <c r="G13" s="1008"/>
      <c r="H13" s="357" t="s">
        <v>69</v>
      </c>
      <c r="I13" s="358">
        <v>602</v>
      </c>
      <c r="J13" s="359">
        <v>1790</v>
      </c>
      <c r="K13" s="359">
        <v>4812</v>
      </c>
      <c r="L13" s="359">
        <v>17873</v>
      </c>
      <c r="M13" s="359">
        <v>12240</v>
      </c>
      <c r="N13" s="359">
        <v>4356</v>
      </c>
      <c r="O13" s="359">
        <v>1996</v>
      </c>
      <c r="P13" s="359">
        <v>13037</v>
      </c>
      <c r="Q13" s="359">
        <v>5660</v>
      </c>
      <c r="R13" s="358">
        <v>10772</v>
      </c>
      <c r="S13" s="358">
        <v>9447</v>
      </c>
      <c r="T13" s="358">
        <v>11507</v>
      </c>
      <c r="U13" s="124">
        <f t="shared" si="0"/>
        <v>94092</v>
      </c>
      <c r="V13" s="1008"/>
      <c r="W13" s="1008"/>
      <c r="X13" s="354"/>
      <c r="Y13" s="1008"/>
      <c r="Z13" s="1008"/>
      <c r="AA13" s="1008"/>
      <c r="AB13" s="1008"/>
      <c r="AC13" s="1008"/>
      <c r="AD13" s="1008"/>
      <c r="AE13" s="1008"/>
      <c r="AF13" s="1008"/>
      <c r="AG13" s="1008"/>
      <c r="AH13" s="1008"/>
      <c r="AI13" s="1008"/>
      <c r="AJ13" s="1008"/>
    </row>
    <row r="14" spans="1:36">
      <c r="A14" s="1018"/>
      <c r="B14" s="360"/>
      <c r="C14" s="361"/>
      <c r="D14" s="1204" t="s">
        <v>30</v>
      </c>
      <c r="E14" s="1016"/>
      <c r="F14" s="1016"/>
      <c r="G14" s="1016"/>
      <c r="H14" s="1016"/>
      <c r="I14" s="1016"/>
      <c r="J14" s="1016"/>
      <c r="K14" s="1016"/>
      <c r="L14" s="1016"/>
      <c r="M14" s="1016"/>
      <c r="N14" s="1016"/>
      <c r="O14" s="1016"/>
      <c r="P14" s="1016"/>
      <c r="Q14" s="1016"/>
      <c r="R14" s="1016"/>
      <c r="S14" s="1016"/>
      <c r="T14" s="1016"/>
      <c r="U14" s="1016"/>
      <c r="V14" s="1016"/>
      <c r="W14" s="1016"/>
      <c r="X14" s="354"/>
      <c r="Y14" s="362"/>
      <c r="Z14" s="362"/>
      <c r="AA14" s="362"/>
      <c r="AB14" s="362"/>
      <c r="AC14" s="362"/>
      <c r="AD14" s="362"/>
      <c r="AE14" s="362"/>
      <c r="AF14" s="362"/>
      <c r="AG14" s="362"/>
      <c r="AH14" s="362"/>
      <c r="AI14" s="362"/>
      <c r="AJ14" s="363"/>
    </row>
    <row r="15" spans="1:36" ht="15" customHeight="1">
      <c r="A15" s="1018"/>
      <c r="B15" s="1173" t="s">
        <v>839</v>
      </c>
      <c r="C15" s="1197" t="s">
        <v>1381</v>
      </c>
      <c r="D15" s="1179" t="s">
        <v>1408</v>
      </c>
      <c r="E15" s="1013"/>
      <c r="F15" s="1013"/>
      <c r="G15" s="1014"/>
      <c r="H15" s="350" t="s">
        <v>68</v>
      </c>
      <c r="I15" s="366">
        <v>5.0000000000000001E-3</v>
      </c>
      <c r="J15" s="366">
        <v>0.01</v>
      </c>
      <c r="K15" s="366">
        <v>7.0000000000000007E-2</v>
      </c>
      <c r="L15" s="366">
        <v>0.1</v>
      </c>
      <c r="M15" s="366">
        <v>0.11</v>
      </c>
      <c r="N15" s="366">
        <v>0.11</v>
      </c>
      <c r="O15" s="366">
        <v>0.11</v>
      </c>
      <c r="P15" s="366">
        <v>0.11</v>
      </c>
      <c r="Q15" s="366">
        <v>0.11</v>
      </c>
      <c r="R15" s="366">
        <v>0.11</v>
      </c>
      <c r="S15" s="366">
        <v>0.11</v>
      </c>
      <c r="T15" s="367">
        <v>4.4999999999999998E-2</v>
      </c>
      <c r="U15" s="368">
        <f t="shared" ref="U15:U32" si="1">SUM(I15:T15)</f>
        <v>1</v>
      </c>
      <c r="V15" s="1196">
        <v>0.40799999999999997</v>
      </c>
      <c r="W15" s="1194">
        <f>IF(OR(U16=0,V15=0),0,(U16/U15*V15))</f>
        <v>0.30224639999999997</v>
      </c>
      <c r="X15" s="354"/>
      <c r="Y15" s="1173" t="s">
        <v>1417</v>
      </c>
      <c r="Z15" s="1173" t="s">
        <v>1417</v>
      </c>
      <c r="AA15" s="1173" t="s">
        <v>1418</v>
      </c>
      <c r="AB15" s="1173" t="s">
        <v>1419</v>
      </c>
      <c r="AC15" s="1046" t="s">
        <v>1420</v>
      </c>
      <c r="AD15" s="1046" t="s">
        <v>1423</v>
      </c>
      <c r="AE15" s="1173" t="s">
        <v>1424</v>
      </c>
      <c r="AF15" s="1173" t="s">
        <v>1425</v>
      </c>
      <c r="AG15" s="1173" t="s">
        <v>1426</v>
      </c>
      <c r="AH15" s="1173" t="s">
        <v>1427</v>
      </c>
      <c r="AI15" s="1173">
        <v>0</v>
      </c>
      <c r="AJ15" s="1173">
        <v>0</v>
      </c>
    </row>
    <row r="16" spans="1:36">
      <c r="A16" s="1018"/>
      <c r="B16" s="1008"/>
      <c r="C16" s="1008"/>
      <c r="D16" s="1015"/>
      <c r="E16" s="1016"/>
      <c r="F16" s="1016"/>
      <c r="G16" s="1017"/>
      <c r="H16" s="374" t="s">
        <v>69</v>
      </c>
      <c r="I16" s="376">
        <v>0</v>
      </c>
      <c r="J16" s="376">
        <v>0</v>
      </c>
      <c r="K16" s="376">
        <v>3.32E-2</v>
      </c>
      <c r="L16" s="376">
        <v>0.1116</v>
      </c>
      <c r="M16" s="376">
        <v>9.2999999999999999E-2</v>
      </c>
      <c r="N16" s="376">
        <v>8.1199999999999994E-2</v>
      </c>
      <c r="O16" s="376">
        <v>3.7499999999999999E-2</v>
      </c>
      <c r="P16" s="376">
        <v>8.6800000000000002E-2</v>
      </c>
      <c r="Q16" s="376">
        <v>5.1700000000000003E-2</v>
      </c>
      <c r="R16" s="376">
        <v>9.4200000000000006E-2</v>
      </c>
      <c r="S16" s="378">
        <v>3.8899999999999997E-2</v>
      </c>
      <c r="T16" s="378">
        <v>0.11269999999999999</v>
      </c>
      <c r="U16" s="144">
        <f t="shared" si="1"/>
        <v>0.74080000000000001</v>
      </c>
      <c r="V16" s="1008"/>
      <c r="W16" s="1008"/>
      <c r="X16" s="354"/>
      <c r="Y16" s="1008"/>
      <c r="Z16" s="1008"/>
      <c r="AA16" s="1008"/>
      <c r="AB16" s="1008"/>
      <c r="AC16" s="1008"/>
      <c r="AD16" s="1008"/>
      <c r="AE16" s="1008"/>
      <c r="AF16" s="1008"/>
      <c r="AG16" s="1008"/>
      <c r="AH16" s="1008"/>
      <c r="AI16" s="1008"/>
      <c r="AJ16" s="1008"/>
    </row>
    <row r="17" spans="1:36" ht="15" customHeight="1">
      <c r="A17" s="1018"/>
      <c r="B17" s="1171" t="s">
        <v>839</v>
      </c>
      <c r="C17" s="1205" t="s">
        <v>1431</v>
      </c>
      <c r="D17" s="1179" t="s">
        <v>1432</v>
      </c>
      <c r="E17" s="1013"/>
      <c r="F17" s="1013"/>
      <c r="G17" s="1014"/>
      <c r="H17" s="350" t="s">
        <v>68</v>
      </c>
      <c r="I17" s="366">
        <v>5.0000000000000001E-3</v>
      </c>
      <c r="J17" s="366">
        <v>0.01</v>
      </c>
      <c r="K17" s="366">
        <v>7.0000000000000007E-2</v>
      </c>
      <c r="L17" s="366">
        <v>0.1</v>
      </c>
      <c r="M17" s="366">
        <v>0.11</v>
      </c>
      <c r="N17" s="366">
        <v>0.11</v>
      </c>
      <c r="O17" s="366">
        <v>0.11</v>
      </c>
      <c r="P17" s="366">
        <v>0.11</v>
      </c>
      <c r="Q17" s="366">
        <v>0.11</v>
      </c>
      <c r="R17" s="366">
        <v>0.11</v>
      </c>
      <c r="S17" s="366">
        <v>0.11</v>
      </c>
      <c r="T17" s="367">
        <v>4.4999999999999998E-2</v>
      </c>
      <c r="U17" s="368">
        <f t="shared" si="1"/>
        <v>1</v>
      </c>
      <c r="V17" s="1196">
        <v>4.8000000000000001E-2</v>
      </c>
      <c r="W17" s="1194">
        <f>IF(OR(U18=0,V17=0),0,(U18/U17*V17))</f>
        <v>3.5860800000000005E-2</v>
      </c>
      <c r="X17" s="354"/>
      <c r="Y17" s="1171" t="s">
        <v>1433</v>
      </c>
      <c r="Z17" s="1171" t="s">
        <v>1434</v>
      </c>
      <c r="AA17" s="1171" t="s">
        <v>1435</v>
      </c>
      <c r="AB17" s="1171" t="s">
        <v>1436</v>
      </c>
      <c r="AC17" s="1046" t="s">
        <v>1437</v>
      </c>
      <c r="AD17" s="1046" t="s">
        <v>1438</v>
      </c>
      <c r="AE17" s="1171" t="s">
        <v>1439</v>
      </c>
      <c r="AF17" s="1171" t="s">
        <v>1440</v>
      </c>
      <c r="AG17" s="1171" t="s">
        <v>1441</v>
      </c>
      <c r="AH17" s="1171" t="s">
        <v>1442</v>
      </c>
      <c r="AI17" s="1171">
        <v>0</v>
      </c>
      <c r="AJ17" s="1171">
        <v>0</v>
      </c>
    </row>
    <row r="18" spans="1:36">
      <c r="A18" s="1018"/>
      <c r="B18" s="1008"/>
      <c r="C18" s="1008"/>
      <c r="D18" s="1015"/>
      <c r="E18" s="1016"/>
      <c r="F18" s="1016"/>
      <c r="G18" s="1017"/>
      <c r="H18" s="374" t="s">
        <v>69</v>
      </c>
      <c r="I18" s="376">
        <v>1.5900000000000001E-2</v>
      </c>
      <c r="J18" s="376">
        <v>3.39E-2</v>
      </c>
      <c r="K18" s="376">
        <v>3.9300000000000002E-2</v>
      </c>
      <c r="L18" s="376">
        <v>0.1565</v>
      </c>
      <c r="M18" s="376">
        <v>8.9700000000000002E-2</v>
      </c>
      <c r="N18" s="376">
        <v>0.04</v>
      </c>
      <c r="O18" s="376">
        <v>5.1799999999999999E-2</v>
      </c>
      <c r="P18" s="376">
        <v>9.5500000000000002E-2</v>
      </c>
      <c r="Q18" s="376">
        <v>8.4500000000000006E-2</v>
      </c>
      <c r="R18" s="376">
        <v>5.6000000000000001E-2</v>
      </c>
      <c r="S18" s="378">
        <v>2.3E-2</v>
      </c>
      <c r="T18" s="378">
        <v>6.0999999999999999E-2</v>
      </c>
      <c r="U18" s="144">
        <f t="shared" si="1"/>
        <v>0.7471000000000001</v>
      </c>
      <c r="V18" s="1008"/>
      <c r="W18" s="1008"/>
      <c r="X18" s="354"/>
      <c r="Y18" s="1008"/>
      <c r="Z18" s="1008"/>
      <c r="AA18" s="1008"/>
      <c r="AB18" s="1008"/>
      <c r="AC18" s="1008"/>
      <c r="AD18" s="1008"/>
      <c r="AE18" s="1008"/>
      <c r="AF18" s="1008"/>
      <c r="AG18" s="1008"/>
      <c r="AH18" s="1008"/>
      <c r="AI18" s="1008"/>
      <c r="AJ18" s="1008"/>
    </row>
    <row r="19" spans="1:36" ht="15" customHeight="1">
      <c r="A19" s="1018"/>
      <c r="B19" s="1171" t="s">
        <v>839</v>
      </c>
      <c r="C19" s="1176" t="s">
        <v>1431</v>
      </c>
      <c r="D19" s="1179" t="s">
        <v>1446</v>
      </c>
      <c r="E19" s="1013"/>
      <c r="F19" s="1013"/>
      <c r="G19" s="1014"/>
      <c r="H19" s="350" t="s">
        <v>68</v>
      </c>
      <c r="I19" s="366">
        <v>5.0000000000000001E-3</v>
      </c>
      <c r="J19" s="366">
        <v>0.01</v>
      </c>
      <c r="K19" s="366">
        <v>7.0000000000000007E-2</v>
      </c>
      <c r="L19" s="366">
        <v>0.1</v>
      </c>
      <c r="M19" s="366">
        <v>0.11</v>
      </c>
      <c r="N19" s="366">
        <v>0.11</v>
      </c>
      <c r="O19" s="366">
        <v>0.11</v>
      </c>
      <c r="P19" s="366">
        <v>0.11</v>
      </c>
      <c r="Q19" s="366">
        <v>0.11</v>
      </c>
      <c r="R19" s="366">
        <v>0.11</v>
      </c>
      <c r="S19" s="366">
        <v>0.11</v>
      </c>
      <c r="T19" s="367">
        <v>4.4999999999999998E-2</v>
      </c>
      <c r="U19" s="368">
        <f t="shared" si="1"/>
        <v>1</v>
      </c>
      <c r="V19" s="1196">
        <v>1.7999999999999999E-2</v>
      </c>
      <c r="W19" s="1194">
        <f>IF(OR(U20=0,V19=0),0,(U20/U19*V19))</f>
        <v>1.6775999999999999E-2</v>
      </c>
      <c r="X19" s="354"/>
      <c r="Y19" s="1171" t="s">
        <v>1447</v>
      </c>
      <c r="Z19" s="1171" t="s">
        <v>1448</v>
      </c>
      <c r="AA19" s="1171" t="s">
        <v>1449</v>
      </c>
      <c r="AB19" s="1171" t="s">
        <v>1450</v>
      </c>
      <c r="AC19" s="1046" t="s">
        <v>1451</v>
      </c>
      <c r="AD19" s="1046" t="s">
        <v>1452</v>
      </c>
      <c r="AE19" s="1171" t="s">
        <v>1453</v>
      </c>
      <c r="AF19" s="1171" t="s">
        <v>1454</v>
      </c>
      <c r="AG19" s="1171" t="s">
        <v>1455</v>
      </c>
      <c r="AH19" s="1171" t="s">
        <v>1456</v>
      </c>
      <c r="AI19" s="1171">
        <v>0</v>
      </c>
      <c r="AJ19" s="1171">
        <v>0</v>
      </c>
    </row>
    <row r="20" spans="1:36">
      <c r="A20" s="1018"/>
      <c r="B20" s="1008"/>
      <c r="C20" s="1008"/>
      <c r="D20" s="1015"/>
      <c r="E20" s="1016"/>
      <c r="F20" s="1016"/>
      <c r="G20" s="1017"/>
      <c r="H20" s="374" t="s">
        <v>69</v>
      </c>
      <c r="I20" s="376">
        <v>0</v>
      </c>
      <c r="J20" s="376">
        <v>1.2500000000000001E-2</v>
      </c>
      <c r="K20" s="376">
        <v>0.1075</v>
      </c>
      <c r="L20" s="376">
        <v>6.6299999999999998E-2</v>
      </c>
      <c r="M20" s="376">
        <v>0.1018</v>
      </c>
      <c r="N20" s="376">
        <v>5.2499999999999998E-2</v>
      </c>
      <c r="O20" s="376">
        <v>0.1225</v>
      </c>
      <c r="P20" s="376">
        <v>0.16500000000000001</v>
      </c>
      <c r="Q20" s="376">
        <v>0.14119999999999999</v>
      </c>
      <c r="R20" s="376">
        <v>4.2500000000000003E-2</v>
      </c>
      <c r="S20" s="378">
        <v>1.0800000000000001E-2</v>
      </c>
      <c r="T20" s="378">
        <v>0.1094</v>
      </c>
      <c r="U20" s="144">
        <f t="shared" si="1"/>
        <v>0.93199999999999994</v>
      </c>
      <c r="V20" s="1008"/>
      <c r="W20" s="1008"/>
      <c r="X20" s="354"/>
      <c r="Y20" s="1008"/>
      <c r="Z20" s="1008"/>
      <c r="AA20" s="1008"/>
      <c r="AB20" s="1008"/>
      <c r="AC20" s="1008"/>
      <c r="AD20" s="1008"/>
      <c r="AE20" s="1008"/>
      <c r="AF20" s="1008"/>
      <c r="AG20" s="1008"/>
      <c r="AH20" s="1008"/>
      <c r="AI20" s="1008"/>
      <c r="AJ20" s="1008"/>
    </row>
    <row r="21" spans="1:36" ht="15" customHeight="1">
      <c r="A21" s="1018"/>
      <c r="B21" s="1171" t="s">
        <v>839</v>
      </c>
      <c r="C21" s="1178" t="s">
        <v>1458</v>
      </c>
      <c r="D21" s="1179" t="s">
        <v>1459</v>
      </c>
      <c r="E21" s="1013"/>
      <c r="F21" s="1013"/>
      <c r="G21" s="1014"/>
      <c r="H21" s="350" t="s">
        <v>68</v>
      </c>
      <c r="I21" s="366">
        <v>5.0000000000000001E-3</v>
      </c>
      <c r="J21" s="366">
        <v>0.01</v>
      </c>
      <c r="K21" s="366">
        <v>7.0000000000000007E-2</v>
      </c>
      <c r="L21" s="366">
        <v>0.1</v>
      </c>
      <c r="M21" s="366">
        <v>0.11</v>
      </c>
      <c r="N21" s="366">
        <v>0.11</v>
      </c>
      <c r="O21" s="366">
        <v>0.11</v>
      </c>
      <c r="P21" s="366">
        <v>0.11</v>
      </c>
      <c r="Q21" s="366">
        <v>0.11</v>
      </c>
      <c r="R21" s="366">
        <v>0.11</v>
      </c>
      <c r="S21" s="366">
        <v>0.11</v>
      </c>
      <c r="T21" s="367">
        <v>4.4999999999999998E-2</v>
      </c>
      <c r="U21" s="368">
        <f t="shared" si="1"/>
        <v>1</v>
      </c>
      <c r="V21" s="1196">
        <v>1.2999999999999999E-2</v>
      </c>
      <c r="W21" s="1194">
        <f>IF(OR(U22=0,V21=0),0,(U22/U21*V21))</f>
        <v>4.0838199999999998E-2</v>
      </c>
      <c r="X21" s="354"/>
      <c r="Y21" s="1171" t="s">
        <v>1460</v>
      </c>
      <c r="Z21" s="1171" t="s">
        <v>1461</v>
      </c>
      <c r="AA21" s="1171" t="s">
        <v>1462</v>
      </c>
      <c r="AB21" s="1171" t="s">
        <v>1463</v>
      </c>
      <c r="AC21" s="1046" t="s">
        <v>1464</v>
      </c>
      <c r="AD21" s="1046" t="s">
        <v>1465</v>
      </c>
      <c r="AE21" s="1171" t="s">
        <v>1466</v>
      </c>
      <c r="AF21" s="1171" t="s">
        <v>1467</v>
      </c>
      <c r="AG21" s="1171" t="s">
        <v>1468</v>
      </c>
      <c r="AH21" s="1171" t="s">
        <v>1469</v>
      </c>
      <c r="AI21" s="1171">
        <v>0</v>
      </c>
      <c r="AJ21" s="1171">
        <v>0</v>
      </c>
    </row>
    <row r="22" spans="1:36" ht="15.75" customHeight="1">
      <c r="A22" s="1018"/>
      <c r="B22" s="1008"/>
      <c r="C22" s="1008"/>
      <c r="D22" s="1015"/>
      <c r="E22" s="1016"/>
      <c r="F22" s="1016"/>
      <c r="G22" s="1017"/>
      <c r="H22" s="374" t="s">
        <v>69</v>
      </c>
      <c r="I22" s="376">
        <v>4.3E-3</v>
      </c>
      <c r="J22" s="376">
        <v>8.14E-2</v>
      </c>
      <c r="K22" s="376">
        <v>0.22359999999999999</v>
      </c>
      <c r="L22" s="376">
        <v>2.5000000000000001E-2</v>
      </c>
      <c r="M22" s="376">
        <v>0.1807</v>
      </c>
      <c r="N22" s="376">
        <v>0.1457</v>
      </c>
      <c r="O22" s="376">
        <v>6.5699999999999995E-2</v>
      </c>
      <c r="P22" s="376">
        <v>0.2757</v>
      </c>
      <c r="Q22" s="376">
        <v>0.22500000000000001</v>
      </c>
      <c r="R22" s="376">
        <v>7.2900000000000006E-2</v>
      </c>
      <c r="S22" s="378">
        <v>1.67</v>
      </c>
      <c r="T22" s="378">
        <v>0.1714</v>
      </c>
      <c r="U22" s="144">
        <f t="shared" si="1"/>
        <v>3.1414</v>
      </c>
      <c r="V22" s="1008"/>
      <c r="W22" s="1008"/>
      <c r="X22" s="354"/>
      <c r="Y22" s="1008"/>
      <c r="Z22" s="1008"/>
      <c r="AA22" s="1008"/>
      <c r="AB22" s="1008"/>
      <c r="AC22" s="1008"/>
      <c r="AD22" s="1008"/>
      <c r="AE22" s="1008"/>
      <c r="AF22" s="1008"/>
      <c r="AG22" s="1008"/>
      <c r="AH22" s="1008"/>
      <c r="AI22" s="1008"/>
      <c r="AJ22" s="1008"/>
    </row>
    <row r="23" spans="1:36" ht="15" customHeight="1">
      <c r="A23" s="1018"/>
      <c r="B23" s="1171" t="s">
        <v>839</v>
      </c>
      <c r="C23" s="1178" t="s">
        <v>1381</v>
      </c>
      <c r="D23" s="1179" t="s">
        <v>1473</v>
      </c>
      <c r="E23" s="1013"/>
      <c r="F23" s="1013"/>
      <c r="G23" s="1014"/>
      <c r="H23" s="350" t="s">
        <v>68</v>
      </c>
      <c r="I23" s="366">
        <v>5.0000000000000001E-3</v>
      </c>
      <c r="J23" s="366">
        <v>0.01</v>
      </c>
      <c r="K23" s="366">
        <v>7.0000000000000007E-2</v>
      </c>
      <c r="L23" s="366">
        <v>0.1</v>
      </c>
      <c r="M23" s="366">
        <v>0.11</v>
      </c>
      <c r="N23" s="366">
        <v>0.11</v>
      </c>
      <c r="O23" s="366">
        <v>0.11</v>
      </c>
      <c r="P23" s="366">
        <v>0.11</v>
      </c>
      <c r="Q23" s="366">
        <v>0.11</v>
      </c>
      <c r="R23" s="366">
        <v>0.11</v>
      </c>
      <c r="S23" s="366">
        <v>0.11</v>
      </c>
      <c r="T23" s="367">
        <v>4.4999999999999998E-2</v>
      </c>
      <c r="U23" s="368">
        <f t="shared" si="1"/>
        <v>1</v>
      </c>
      <c r="V23" s="1195">
        <v>0.374</v>
      </c>
      <c r="W23" s="1194">
        <f>IF(OR(U24=0,V23=0),0,(U24/U23*V23))</f>
        <v>0.43761739999999999</v>
      </c>
      <c r="X23" s="354"/>
      <c r="Y23" s="1171" t="s">
        <v>1475</v>
      </c>
      <c r="Z23" s="1171" t="s">
        <v>1477</v>
      </c>
      <c r="AA23" s="1171" t="s">
        <v>1479</v>
      </c>
      <c r="AB23" s="1171" t="s">
        <v>1481</v>
      </c>
      <c r="AC23" s="1046" t="s">
        <v>1482</v>
      </c>
      <c r="AD23" s="1046" t="s">
        <v>1483</v>
      </c>
      <c r="AE23" s="1171" t="s">
        <v>1484</v>
      </c>
      <c r="AF23" s="1171" t="s">
        <v>1485</v>
      </c>
      <c r="AG23" s="1171" t="s">
        <v>1486</v>
      </c>
      <c r="AH23" s="1171" t="s">
        <v>1487</v>
      </c>
      <c r="AI23" s="1171">
        <v>0</v>
      </c>
      <c r="AJ23" s="1171">
        <v>0</v>
      </c>
    </row>
    <row r="24" spans="1:36" ht="15.75" customHeight="1">
      <c r="A24" s="1018"/>
      <c r="B24" s="1008"/>
      <c r="C24" s="1008"/>
      <c r="D24" s="1015"/>
      <c r="E24" s="1016"/>
      <c r="F24" s="1016"/>
      <c r="G24" s="1017"/>
      <c r="H24" s="374" t="s">
        <v>69</v>
      </c>
      <c r="I24" s="376">
        <v>0</v>
      </c>
      <c r="J24" s="376">
        <v>2.3400000000000001E-2</v>
      </c>
      <c r="K24" s="376">
        <v>1.6E-2</v>
      </c>
      <c r="L24" s="376">
        <v>0.31040000000000001</v>
      </c>
      <c r="M24" s="376">
        <v>0.13539999999999999</v>
      </c>
      <c r="N24" s="376">
        <v>2.07E-2</v>
      </c>
      <c r="O24" s="376">
        <v>2.3E-3</v>
      </c>
      <c r="P24" s="376">
        <v>0.1779</v>
      </c>
      <c r="Q24" s="376">
        <v>6.4699999999999994E-2</v>
      </c>
      <c r="R24" s="376">
        <v>0.1353</v>
      </c>
      <c r="S24" s="378">
        <v>0.1573</v>
      </c>
      <c r="T24" s="378">
        <v>0.12670000000000001</v>
      </c>
      <c r="U24" s="144">
        <f t="shared" si="1"/>
        <v>1.1700999999999999</v>
      </c>
      <c r="V24" s="1008"/>
      <c r="W24" s="1008"/>
      <c r="X24" s="354"/>
      <c r="Y24" s="1008"/>
      <c r="Z24" s="1008"/>
      <c r="AA24" s="1008"/>
      <c r="AB24" s="1008"/>
      <c r="AC24" s="1008"/>
      <c r="AD24" s="1008"/>
      <c r="AE24" s="1008"/>
      <c r="AF24" s="1008"/>
      <c r="AG24" s="1008"/>
      <c r="AH24" s="1008"/>
      <c r="AI24" s="1008"/>
      <c r="AJ24" s="1008"/>
    </row>
    <row r="25" spans="1:36" ht="15" customHeight="1">
      <c r="A25" s="1018"/>
      <c r="B25" s="1171" t="s">
        <v>839</v>
      </c>
      <c r="C25" s="1178" t="s">
        <v>1431</v>
      </c>
      <c r="D25" s="1179" t="s">
        <v>1489</v>
      </c>
      <c r="E25" s="1013"/>
      <c r="F25" s="1013"/>
      <c r="G25" s="1014"/>
      <c r="H25" s="350" t="s">
        <v>68</v>
      </c>
      <c r="I25" s="366">
        <v>7.0000000000000007E-2</v>
      </c>
      <c r="J25" s="366">
        <v>0.01</v>
      </c>
      <c r="K25" s="366">
        <v>7.0000000000000007E-2</v>
      </c>
      <c r="L25" s="366">
        <v>0.08</v>
      </c>
      <c r="M25" s="366">
        <v>0.1</v>
      </c>
      <c r="N25" s="366">
        <v>9.5000000000000001E-2</v>
      </c>
      <c r="O25" s="366">
        <v>0.09</v>
      </c>
      <c r="P25" s="366">
        <v>0.11</v>
      </c>
      <c r="Q25" s="366">
        <v>0.11</v>
      </c>
      <c r="R25" s="366">
        <v>0.11</v>
      </c>
      <c r="S25" s="366">
        <v>0.11</v>
      </c>
      <c r="T25" s="367">
        <v>4.4999999999999998E-2</v>
      </c>
      <c r="U25" s="368">
        <f t="shared" si="1"/>
        <v>1</v>
      </c>
      <c r="V25" s="1195">
        <v>9.4E-2</v>
      </c>
      <c r="W25" s="1194">
        <f>IF(OR(U26=0,V25=0),0,(U26/U25*V25))</f>
        <v>0.14909339999999999</v>
      </c>
      <c r="X25" s="354"/>
      <c r="Y25" s="1171" t="s">
        <v>1492</v>
      </c>
      <c r="Z25" s="1171" t="s">
        <v>1493</v>
      </c>
      <c r="AA25" s="1171" t="s">
        <v>1494</v>
      </c>
      <c r="AB25" s="1171" t="s">
        <v>1495</v>
      </c>
      <c r="AC25" s="1046" t="s">
        <v>1496</v>
      </c>
      <c r="AD25" s="1046" t="s">
        <v>1497</v>
      </c>
      <c r="AE25" s="1171" t="s">
        <v>1498</v>
      </c>
      <c r="AF25" s="1171" t="s">
        <v>1499</v>
      </c>
      <c r="AG25" s="1171" t="s">
        <v>1500</v>
      </c>
      <c r="AH25" s="1171" t="s">
        <v>1501</v>
      </c>
      <c r="AI25" s="1171">
        <v>0</v>
      </c>
      <c r="AJ25" s="1171">
        <v>0</v>
      </c>
    </row>
    <row r="26" spans="1:36" ht="15.75" customHeight="1">
      <c r="A26" s="1018"/>
      <c r="B26" s="1008"/>
      <c r="C26" s="1008"/>
      <c r="D26" s="1015"/>
      <c r="E26" s="1016"/>
      <c r="F26" s="1016"/>
      <c r="G26" s="1017"/>
      <c r="H26" s="374" t="s">
        <v>69</v>
      </c>
      <c r="I26" s="376">
        <v>5.9299999999999999E-2</v>
      </c>
      <c r="J26" s="376">
        <v>3.1899999999999998E-2</v>
      </c>
      <c r="K26" s="376">
        <v>0.14299999999999999</v>
      </c>
      <c r="L26" s="376">
        <v>0.19570000000000001</v>
      </c>
      <c r="M26" s="376">
        <v>0.28670000000000001</v>
      </c>
      <c r="N26" s="376">
        <v>2.9999999999999997E-4</v>
      </c>
      <c r="O26" s="376">
        <v>2.0000000000000001E-4</v>
      </c>
      <c r="P26" s="376">
        <v>0.2298</v>
      </c>
      <c r="Q26" s="376">
        <v>1.95E-2</v>
      </c>
      <c r="R26" s="376">
        <v>0.20580000000000001</v>
      </c>
      <c r="S26" s="378">
        <v>0.28999999999999998</v>
      </c>
      <c r="T26" s="378">
        <v>0.1239</v>
      </c>
      <c r="U26" s="144">
        <f t="shared" si="1"/>
        <v>1.5860999999999998</v>
      </c>
      <c r="V26" s="1008"/>
      <c r="W26" s="1008"/>
      <c r="X26" s="354"/>
      <c r="Y26" s="1008"/>
      <c r="Z26" s="1008"/>
      <c r="AA26" s="1008"/>
      <c r="AB26" s="1008"/>
      <c r="AC26" s="1008"/>
      <c r="AD26" s="1008"/>
      <c r="AE26" s="1008"/>
      <c r="AF26" s="1008"/>
      <c r="AG26" s="1008"/>
      <c r="AH26" s="1008"/>
      <c r="AI26" s="1008"/>
      <c r="AJ26" s="1008"/>
    </row>
    <row r="27" spans="1:36" ht="15" customHeight="1">
      <c r="A27" s="1018"/>
      <c r="B27" s="1173" t="s">
        <v>839</v>
      </c>
      <c r="C27" s="1180" t="s">
        <v>1431</v>
      </c>
      <c r="D27" s="1179" t="s">
        <v>1505</v>
      </c>
      <c r="E27" s="1013"/>
      <c r="F27" s="1013"/>
      <c r="G27" s="1014"/>
      <c r="H27" s="350" t="s">
        <v>68</v>
      </c>
      <c r="I27" s="366">
        <v>5.0000000000000001E-3</v>
      </c>
      <c r="J27" s="366">
        <v>0.12</v>
      </c>
      <c r="K27" s="366">
        <v>0.08</v>
      </c>
      <c r="L27" s="366">
        <v>0.08</v>
      </c>
      <c r="M27" s="366">
        <v>0.08</v>
      </c>
      <c r="N27" s="366">
        <v>0.08</v>
      </c>
      <c r="O27" s="366">
        <v>0.1</v>
      </c>
      <c r="P27" s="366">
        <v>0.1</v>
      </c>
      <c r="Q27" s="366">
        <v>0.1</v>
      </c>
      <c r="R27" s="366">
        <v>0.1</v>
      </c>
      <c r="S27" s="366">
        <v>0.1</v>
      </c>
      <c r="T27" s="367">
        <v>5.5E-2</v>
      </c>
      <c r="U27" s="368">
        <f t="shared" si="1"/>
        <v>1</v>
      </c>
      <c r="V27" s="1196">
        <v>3.44E-2</v>
      </c>
      <c r="W27" s="1194">
        <f>IF(OR(U28=0,V27=0),0,(U28/U27*V27))</f>
        <v>6.7107520000000004E-2</v>
      </c>
      <c r="X27" s="354"/>
      <c r="Y27" s="1171" t="s">
        <v>1509</v>
      </c>
      <c r="Z27" s="1171" t="s">
        <v>1510</v>
      </c>
      <c r="AA27" s="1171" t="s">
        <v>1511</v>
      </c>
      <c r="AB27" s="1171" t="s">
        <v>1512</v>
      </c>
      <c r="AC27" s="1046" t="s">
        <v>1513</v>
      </c>
      <c r="AD27" s="1046" t="s">
        <v>1514</v>
      </c>
      <c r="AE27" s="1171" t="s">
        <v>1515</v>
      </c>
      <c r="AF27" s="1171" t="s">
        <v>1516</v>
      </c>
      <c r="AG27" s="1171" t="s">
        <v>1517</v>
      </c>
      <c r="AH27" s="1171" t="s">
        <v>1518</v>
      </c>
      <c r="AI27" s="1171">
        <v>0</v>
      </c>
      <c r="AJ27" s="1171">
        <v>0</v>
      </c>
    </row>
    <row r="28" spans="1:36" ht="15.75" customHeight="1">
      <c r="A28" s="1018"/>
      <c r="B28" s="1008"/>
      <c r="C28" s="1008"/>
      <c r="D28" s="1015"/>
      <c r="E28" s="1016"/>
      <c r="F28" s="1016"/>
      <c r="G28" s="1017"/>
      <c r="H28" s="374" t="s">
        <v>69</v>
      </c>
      <c r="I28" s="376">
        <v>0</v>
      </c>
      <c r="J28" s="376">
        <v>0.12790000000000001</v>
      </c>
      <c r="K28" s="376">
        <v>0.28079999999999999</v>
      </c>
      <c r="L28" s="376">
        <v>0.27079999999999999</v>
      </c>
      <c r="M28" s="376">
        <v>0.1181</v>
      </c>
      <c r="N28" s="376">
        <v>6.3E-3</v>
      </c>
      <c r="O28" s="376">
        <v>2.9999999999999997E-4</v>
      </c>
      <c r="P28" s="376">
        <v>0.23100000000000001</v>
      </c>
      <c r="Q28" s="376">
        <v>0.1268</v>
      </c>
      <c r="R28" s="376">
        <v>0.15160000000000001</v>
      </c>
      <c r="S28" s="378">
        <v>0.29559999999999997</v>
      </c>
      <c r="T28" s="378">
        <v>0.34160000000000001</v>
      </c>
      <c r="U28" s="144">
        <f t="shared" si="1"/>
        <v>1.9508000000000001</v>
      </c>
      <c r="V28" s="1008"/>
      <c r="W28" s="1008"/>
      <c r="X28" s="354"/>
      <c r="Y28" s="1008"/>
      <c r="Z28" s="1008"/>
      <c r="AA28" s="1008"/>
      <c r="AB28" s="1008"/>
      <c r="AC28" s="1008"/>
      <c r="AD28" s="1008"/>
      <c r="AE28" s="1008"/>
      <c r="AF28" s="1008"/>
      <c r="AG28" s="1008"/>
      <c r="AH28" s="1008"/>
      <c r="AI28" s="1008"/>
      <c r="AJ28" s="1008"/>
    </row>
    <row r="29" spans="1:36" ht="20.25" customHeight="1">
      <c r="A29" s="1018"/>
      <c r="B29" s="1173" t="s">
        <v>839</v>
      </c>
      <c r="C29" s="1180" t="s">
        <v>1458</v>
      </c>
      <c r="D29" s="1179" t="s">
        <v>1524</v>
      </c>
      <c r="E29" s="1013"/>
      <c r="F29" s="1013"/>
      <c r="G29" s="1014"/>
      <c r="H29" s="350" t="s">
        <v>68</v>
      </c>
      <c r="I29" s="366">
        <v>5.0000000000000001E-3</v>
      </c>
      <c r="J29" s="366">
        <v>0.01</v>
      </c>
      <c r="K29" s="366">
        <v>7.0000000000000007E-2</v>
      </c>
      <c r="L29" s="366">
        <v>0.1</v>
      </c>
      <c r="M29" s="366">
        <v>0.11</v>
      </c>
      <c r="N29" s="366">
        <v>0.11</v>
      </c>
      <c r="O29" s="366">
        <v>0.11</v>
      </c>
      <c r="P29" s="366">
        <v>0.11</v>
      </c>
      <c r="Q29" s="366">
        <v>0.11</v>
      </c>
      <c r="R29" s="366">
        <v>0.11</v>
      </c>
      <c r="S29" s="366">
        <v>0.11</v>
      </c>
      <c r="T29" s="367">
        <v>4.4999999999999998E-2</v>
      </c>
      <c r="U29" s="368">
        <f t="shared" si="1"/>
        <v>1</v>
      </c>
      <c r="V29" s="1206">
        <v>1.06E-2</v>
      </c>
      <c r="W29" s="1194">
        <f>IF(OR(U30=0,V29=0),0,(U30/U29*V29))</f>
        <v>6.2455199999999995E-2</v>
      </c>
      <c r="X29" s="354"/>
      <c r="Y29" s="1171" t="s">
        <v>1475</v>
      </c>
      <c r="Z29" s="1171" t="s">
        <v>1475</v>
      </c>
      <c r="AA29" s="1171" t="s">
        <v>1526</v>
      </c>
      <c r="AB29" s="1171" t="s">
        <v>1527</v>
      </c>
      <c r="AC29" s="1046" t="s">
        <v>1528</v>
      </c>
      <c r="AD29" s="1046" t="s">
        <v>1529</v>
      </c>
      <c r="AE29" s="1171" t="s">
        <v>1530</v>
      </c>
      <c r="AF29" s="1171" t="s">
        <v>1531</v>
      </c>
      <c r="AG29" s="1171" t="s">
        <v>1532</v>
      </c>
      <c r="AH29" s="1171" t="s">
        <v>1534</v>
      </c>
      <c r="AI29" s="1171">
        <v>0</v>
      </c>
      <c r="AJ29" s="1171">
        <v>0</v>
      </c>
    </row>
    <row r="30" spans="1:36" ht="28.5" customHeight="1">
      <c r="A30" s="1018"/>
      <c r="B30" s="1008"/>
      <c r="C30" s="1008"/>
      <c r="D30" s="1015"/>
      <c r="E30" s="1016"/>
      <c r="F30" s="1016"/>
      <c r="G30" s="1017"/>
      <c r="H30" s="393" t="s">
        <v>69</v>
      </c>
      <c r="I30" s="376">
        <v>0</v>
      </c>
      <c r="J30" s="376">
        <v>0</v>
      </c>
      <c r="K30" s="376">
        <v>0.21060000000000001</v>
      </c>
      <c r="L30" s="376">
        <v>0.71</v>
      </c>
      <c r="M30" s="376">
        <v>2.82</v>
      </c>
      <c r="N30" s="376">
        <v>0.72</v>
      </c>
      <c r="O30" s="376">
        <v>0</v>
      </c>
      <c r="P30" s="376">
        <v>0.31</v>
      </c>
      <c r="Q30" s="376">
        <v>0.42</v>
      </c>
      <c r="R30" s="376">
        <v>0.20499999999999999</v>
      </c>
      <c r="S30" s="378">
        <v>6.4000000000000003E-3</v>
      </c>
      <c r="T30" s="394">
        <v>0.49</v>
      </c>
      <c r="U30" s="144">
        <f t="shared" si="1"/>
        <v>5.8919999999999995</v>
      </c>
      <c r="V30" s="1008"/>
      <c r="W30" s="1008"/>
      <c r="X30" s="354"/>
      <c r="Y30" s="1008"/>
      <c r="Z30" s="1008"/>
      <c r="AA30" s="1008"/>
      <c r="AB30" s="1008"/>
      <c r="AC30" s="1008"/>
      <c r="AD30" s="1008"/>
      <c r="AE30" s="1008"/>
      <c r="AF30" s="1008"/>
      <c r="AG30" s="1008"/>
      <c r="AH30" s="1008"/>
      <c r="AI30" s="1008"/>
      <c r="AJ30" s="1008"/>
    </row>
    <row r="31" spans="1:36" ht="28.5" customHeight="1">
      <c r="A31" s="1018"/>
      <c r="B31" s="1171"/>
      <c r="C31" s="1177"/>
      <c r="D31" s="1181" t="s">
        <v>1537</v>
      </c>
      <c r="E31" s="1013"/>
      <c r="F31" s="1013"/>
      <c r="G31" s="1014"/>
      <c r="H31" s="351" t="s">
        <v>68</v>
      </c>
      <c r="I31" s="366">
        <v>0</v>
      </c>
      <c r="J31" s="366">
        <v>0</v>
      </c>
      <c r="K31" s="366">
        <v>0.25</v>
      </c>
      <c r="L31" s="366">
        <v>0</v>
      </c>
      <c r="M31" s="366">
        <v>0</v>
      </c>
      <c r="N31" s="366">
        <v>0.25</v>
      </c>
      <c r="O31" s="366">
        <v>0</v>
      </c>
      <c r="P31" s="366">
        <v>0</v>
      </c>
      <c r="Q31" s="366">
        <v>0</v>
      </c>
      <c r="R31" s="366">
        <v>0</v>
      </c>
      <c r="S31" s="366">
        <v>0</v>
      </c>
      <c r="T31" s="397"/>
      <c r="U31" s="368">
        <f t="shared" si="1"/>
        <v>0.5</v>
      </c>
      <c r="V31" s="1190">
        <v>0</v>
      </c>
      <c r="W31" s="1194">
        <f>IF(OR(U32=0,V31=0),0,(U32/U31*V31))</f>
        <v>0</v>
      </c>
      <c r="X31" s="354"/>
      <c r="Y31" s="1171">
        <v>0</v>
      </c>
      <c r="Z31" s="1171">
        <v>0</v>
      </c>
      <c r="AA31" s="1171" t="s">
        <v>1542</v>
      </c>
      <c r="AB31" s="1171">
        <v>0</v>
      </c>
      <c r="AC31" s="1171">
        <v>0</v>
      </c>
      <c r="AD31" s="1171">
        <v>0</v>
      </c>
      <c r="AE31" s="1171">
        <v>0</v>
      </c>
      <c r="AF31" s="1171">
        <v>0</v>
      </c>
      <c r="AG31" s="1171">
        <v>0</v>
      </c>
      <c r="AH31" s="1171">
        <v>0</v>
      </c>
      <c r="AI31" s="1171">
        <v>0</v>
      </c>
      <c r="AJ31" s="1171">
        <v>0</v>
      </c>
    </row>
    <row r="32" spans="1:36" ht="15.75" customHeight="1">
      <c r="A32" s="1079"/>
      <c r="B32" s="1008"/>
      <c r="C32" s="1008"/>
      <c r="D32" s="1015"/>
      <c r="E32" s="1016"/>
      <c r="F32" s="1016"/>
      <c r="G32" s="1017"/>
      <c r="H32" s="398" t="s">
        <v>69</v>
      </c>
      <c r="I32" s="400">
        <v>0</v>
      </c>
      <c r="J32" s="400">
        <v>0</v>
      </c>
      <c r="K32" s="400">
        <v>0.1</v>
      </c>
      <c r="L32" s="400">
        <v>0</v>
      </c>
      <c r="M32" s="400">
        <v>0</v>
      </c>
      <c r="N32" s="400">
        <v>0</v>
      </c>
      <c r="O32" s="400">
        <v>0</v>
      </c>
      <c r="P32" s="400">
        <v>0</v>
      </c>
      <c r="Q32" s="400"/>
      <c r="R32" s="400"/>
      <c r="S32" s="400"/>
      <c r="T32" s="400"/>
      <c r="U32" s="144">
        <f t="shared" si="1"/>
        <v>0.1</v>
      </c>
      <c r="V32" s="1008"/>
      <c r="W32" s="1008"/>
      <c r="X32" s="354"/>
      <c r="Y32" s="1008"/>
      <c r="Z32" s="1008"/>
      <c r="AA32" s="1008"/>
      <c r="AB32" s="1008"/>
      <c r="AC32" s="1008"/>
      <c r="AD32" s="1008"/>
      <c r="AE32" s="1008"/>
      <c r="AF32" s="1008"/>
      <c r="AG32" s="1008"/>
      <c r="AH32" s="1008"/>
      <c r="AI32" s="1008"/>
      <c r="AJ32" s="1008"/>
    </row>
    <row r="33" spans="1:36" ht="40.5" customHeight="1">
      <c r="A33" s="401" t="s">
        <v>2</v>
      </c>
      <c r="B33" s="403" t="s">
        <v>1373</v>
      </c>
      <c r="C33" s="403" t="s">
        <v>7</v>
      </c>
      <c r="D33" s="403" t="s">
        <v>825</v>
      </c>
      <c r="E33" s="403" t="s">
        <v>4</v>
      </c>
      <c r="F33" s="403" t="s">
        <v>5</v>
      </c>
      <c r="G33" s="403" t="s">
        <v>6</v>
      </c>
      <c r="H33" s="403" t="s">
        <v>53</v>
      </c>
      <c r="I33" s="403" t="s">
        <v>54</v>
      </c>
      <c r="J33" s="403" t="s">
        <v>55</v>
      </c>
      <c r="K33" s="403" t="s">
        <v>56</v>
      </c>
      <c r="L33" s="403" t="s">
        <v>57</v>
      </c>
      <c r="M33" s="403" t="s">
        <v>58</v>
      </c>
      <c r="N33" s="403" t="s">
        <v>59</v>
      </c>
      <c r="O33" s="403" t="s">
        <v>60</v>
      </c>
      <c r="P33" s="403" t="s">
        <v>61</v>
      </c>
      <c r="Q33" s="403" t="s">
        <v>62</v>
      </c>
      <c r="R33" s="403" t="s">
        <v>63</v>
      </c>
      <c r="S33" s="403" t="s">
        <v>64</v>
      </c>
      <c r="T33" s="403" t="s">
        <v>65</v>
      </c>
      <c r="U33" s="403" t="s">
        <v>66</v>
      </c>
      <c r="V33" s="403" t="s">
        <v>52</v>
      </c>
      <c r="W33" s="403" t="s">
        <v>162</v>
      </c>
      <c r="X33" s="354"/>
      <c r="Y33" s="348" t="s">
        <v>163</v>
      </c>
      <c r="Z33" s="348" t="s">
        <v>164</v>
      </c>
      <c r="AA33" s="348" t="s">
        <v>165</v>
      </c>
      <c r="AB33" s="348" t="s">
        <v>166</v>
      </c>
      <c r="AC33" s="348" t="s">
        <v>167</v>
      </c>
      <c r="AD33" s="348" t="s">
        <v>168</v>
      </c>
      <c r="AE33" s="348" t="s">
        <v>169</v>
      </c>
      <c r="AF33" s="348" t="s">
        <v>170</v>
      </c>
      <c r="AG33" s="348" t="s">
        <v>171</v>
      </c>
      <c r="AH33" s="348" t="s">
        <v>172</v>
      </c>
      <c r="AI33" s="348" t="s">
        <v>173</v>
      </c>
      <c r="AJ33" s="348" t="s">
        <v>174</v>
      </c>
    </row>
    <row r="34" spans="1:36" ht="40.5" customHeight="1">
      <c r="A34" s="1174" t="s">
        <v>1547</v>
      </c>
      <c r="B34" s="1171" t="s">
        <v>839</v>
      </c>
      <c r="C34" s="1171" t="s">
        <v>1549</v>
      </c>
      <c r="D34" s="1171" t="s">
        <v>139</v>
      </c>
      <c r="E34" s="1177">
        <v>4550000</v>
      </c>
      <c r="F34" s="1174" t="s">
        <v>1550</v>
      </c>
      <c r="G34" s="1171" t="s">
        <v>179</v>
      </c>
      <c r="H34" s="350" t="s">
        <v>68</v>
      </c>
      <c r="I34" s="350">
        <v>0</v>
      </c>
      <c r="J34" s="351">
        <v>146653</v>
      </c>
      <c r="K34" s="351">
        <v>359112</v>
      </c>
      <c r="L34" s="351">
        <v>477937</v>
      </c>
      <c r="M34" s="351">
        <v>473425</v>
      </c>
      <c r="N34" s="351">
        <v>486963</v>
      </c>
      <c r="O34" s="351">
        <v>486963</v>
      </c>
      <c r="P34" s="351">
        <v>495988</v>
      </c>
      <c r="Q34" s="351">
        <v>495988</v>
      </c>
      <c r="R34" s="351">
        <v>486963</v>
      </c>
      <c r="S34" s="351">
        <v>476434</v>
      </c>
      <c r="T34" s="351">
        <v>163574</v>
      </c>
      <c r="U34" s="352">
        <f t="shared" ref="U34:U35" si="2">SUM(I34:T34)</f>
        <v>4550000</v>
      </c>
      <c r="V34" s="1190">
        <v>0</v>
      </c>
      <c r="W34" s="1155">
        <f>IF(OR(U35=0,V34=0),0,(U35/U34*V34))</f>
        <v>0</v>
      </c>
      <c r="X34" s="354"/>
      <c r="Y34" s="1171">
        <v>0</v>
      </c>
      <c r="Z34" s="1171" t="s">
        <v>1551</v>
      </c>
      <c r="AA34" s="1171" t="s">
        <v>1552</v>
      </c>
      <c r="AB34" s="1171">
        <v>0</v>
      </c>
      <c r="AC34" s="1171">
        <v>0</v>
      </c>
      <c r="AD34" s="1171" t="s">
        <v>1553</v>
      </c>
      <c r="AE34" s="1171">
        <v>0</v>
      </c>
      <c r="AF34" s="1171">
        <v>0</v>
      </c>
      <c r="AG34" s="1171">
        <v>0</v>
      </c>
      <c r="AH34" s="1171">
        <v>0</v>
      </c>
      <c r="AI34" s="1171">
        <v>0</v>
      </c>
      <c r="AJ34" s="1171">
        <v>0</v>
      </c>
    </row>
    <row r="35" spans="1:36" ht="15" customHeight="1">
      <c r="A35" s="1018"/>
      <c r="B35" s="1008"/>
      <c r="C35" s="1008"/>
      <c r="D35" s="1008"/>
      <c r="E35" s="1008"/>
      <c r="F35" s="1008"/>
      <c r="G35" s="1008"/>
      <c r="H35" s="357" t="s">
        <v>69</v>
      </c>
      <c r="I35" s="357">
        <v>0</v>
      </c>
      <c r="J35" s="409">
        <v>132140</v>
      </c>
      <c r="K35" s="409">
        <v>263431</v>
      </c>
      <c r="L35" s="409">
        <v>543725</v>
      </c>
      <c r="M35" s="409">
        <v>600724</v>
      </c>
      <c r="N35" s="357"/>
      <c r="O35" s="357"/>
      <c r="P35" s="357"/>
      <c r="Q35" s="357"/>
      <c r="R35" s="357"/>
      <c r="S35" s="357"/>
      <c r="T35" s="357"/>
      <c r="U35" s="124">
        <f t="shared" si="2"/>
        <v>1540020</v>
      </c>
      <c r="V35" s="1008"/>
      <c r="W35" s="1008"/>
      <c r="X35" s="354"/>
      <c r="Y35" s="1008"/>
      <c r="Z35" s="1008"/>
      <c r="AA35" s="1008"/>
      <c r="AB35" s="1008"/>
      <c r="AC35" s="1008"/>
      <c r="AD35" s="1008"/>
      <c r="AE35" s="1008"/>
      <c r="AF35" s="1008"/>
      <c r="AG35" s="1008"/>
      <c r="AH35" s="1008"/>
      <c r="AI35" s="1008"/>
      <c r="AJ35" s="1008"/>
    </row>
    <row r="36" spans="1:36" ht="15.75" customHeight="1">
      <c r="A36" s="1018"/>
      <c r="B36" s="360"/>
      <c r="C36" s="361"/>
      <c r="D36" s="1204" t="s">
        <v>30</v>
      </c>
      <c r="E36" s="1016"/>
      <c r="F36" s="1016"/>
      <c r="G36" s="1016"/>
      <c r="H36" s="1016"/>
      <c r="I36" s="1016"/>
      <c r="J36" s="1016"/>
      <c r="K36" s="1016"/>
      <c r="L36" s="1016"/>
      <c r="M36" s="1016"/>
      <c r="N36" s="1016"/>
      <c r="O36" s="1016"/>
      <c r="P36" s="1016"/>
      <c r="Q36" s="1016"/>
      <c r="R36" s="1016"/>
      <c r="S36" s="1016"/>
      <c r="T36" s="1016"/>
      <c r="U36" s="1016"/>
      <c r="V36" s="1016"/>
      <c r="W36" s="1016"/>
      <c r="X36" s="354"/>
      <c r="Y36" s="362"/>
      <c r="Z36" s="362"/>
      <c r="AA36" s="362"/>
      <c r="AB36" s="362"/>
      <c r="AC36" s="362"/>
      <c r="AD36" s="362"/>
      <c r="AE36" s="362"/>
      <c r="AF36" s="362"/>
      <c r="AG36" s="362"/>
      <c r="AH36" s="362"/>
      <c r="AI36" s="362"/>
      <c r="AJ36" s="363"/>
    </row>
    <row r="37" spans="1:36" ht="34.5" customHeight="1">
      <c r="A37" s="1018"/>
      <c r="B37" s="1173" t="s">
        <v>839</v>
      </c>
      <c r="C37" s="1182" t="s">
        <v>1556</v>
      </c>
      <c r="D37" s="1185" t="s">
        <v>1557</v>
      </c>
      <c r="E37" s="1013"/>
      <c r="F37" s="1013"/>
      <c r="G37" s="1014"/>
      <c r="H37" s="350" t="s">
        <v>68</v>
      </c>
      <c r="I37" s="366">
        <v>0</v>
      </c>
      <c r="J37" s="366">
        <v>0.02</v>
      </c>
      <c r="K37" s="366">
        <v>7.0000000000000007E-2</v>
      </c>
      <c r="L37" s="366">
        <v>0.11</v>
      </c>
      <c r="M37" s="366">
        <v>0.11</v>
      </c>
      <c r="N37" s="366">
        <v>0.11</v>
      </c>
      <c r="O37" s="412"/>
      <c r="P37" s="412"/>
      <c r="Q37" s="412"/>
      <c r="R37" s="412"/>
      <c r="S37" s="412"/>
      <c r="T37" s="397"/>
      <c r="U37" s="368">
        <f t="shared" ref="U37:U44" si="3">SUM(I37:T37)</f>
        <v>0.42</v>
      </c>
      <c r="V37" s="1190">
        <v>0.25</v>
      </c>
      <c r="W37" s="1194">
        <f>IF(OR(U38=0,V37=0),0,(U38/U37*V37))</f>
        <v>0.21124999999999999</v>
      </c>
      <c r="X37" s="354"/>
      <c r="Y37" s="1173">
        <v>0</v>
      </c>
      <c r="Z37" s="1173" t="s">
        <v>1561</v>
      </c>
      <c r="AA37" s="1173" t="s">
        <v>1562</v>
      </c>
      <c r="AB37" s="1173">
        <v>0</v>
      </c>
      <c r="AC37" s="1173">
        <v>0</v>
      </c>
      <c r="AD37" s="1173" t="s">
        <v>1553</v>
      </c>
      <c r="AE37" s="1173">
        <v>0</v>
      </c>
      <c r="AF37" s="1173">
        <v>0</v>
      </c>
      <c r="AG37" s="1173">
        <v>0</v>
      </c>
      <c r="AH37" s="1173">
        <v>0</v>
      </c>
      <c r="AI37" s="1173">
        <v>0</v>
      </c>
      <c r="AJ37" s="1173">
        <v>0</v>
      </c>
    </row>
    <row r="38" spans="1:36" ht="34.5" customHeight="1">
      <c r="A38" s="1018"/>
      <c r="B38" s="1008"/>
      <c r="C38" s="1008"/>
      <c r="D38" s="1015"/>
      <c r="E38" s="1016"/>
      <c r="F38" s="1016"/>
      <c r="G38" s="1017"/>
      <c r="H38" s="374" t="s">
        <v>69</v>
      </c>
      <c r="I38" s="376">
        <v>0</v>
      </c>
      <c r="J38" s="376">
        <v>0.02</v>
      </c>
      <c r="K38" s="376">
        <v>6.0400000000000002E-2</v>
      </c>
      <c r="L38" s="376">
        <v>0.1416</v>
      </c>
      <c r="M38" s="376">
        <v>0.13289999999999999</v>
      </c>
      <c r="N38" s="376">
        <v>0</v>
      </c>
      <c r="O38" s="376"/>
      <c r="P38" s="376"/>
      <c r="Q38" s="376"/>
      <c r="R38" s="376"/>
      <c r="S38" s="376"/>
      <c r="T38" s="376"/>
      <c r="U38" s="144">
        <f t="shared" si="3"/>
        <v>0.35489999999999999</v>
      </c>
      <c r="V38" s="1008"/>
      <c r="W38" s="1008"/>
      <c r="X38" s="354"/>
      <c r="Y38" s="1008"/>
      <c r="Z38" s="1008"/>
      <c r="AA38" s="1008"/>
      <c r="AB38" s="1008"/>
      <c r="AC38" s="1008"/>
      <c r="AD38" s="1008"/>
      <c r="AE38" s="1008"/>
      <c r="AF38" s="1008"/>
      <c r="AG38" s="1008"/>
      <c r="AH38" s="1008"/>
      <c r="AI38" s="1008"/>
      <c r="AJ38" s="1008"/>
    </row>
    <row r="39" spans="1:36" ht="25.5" customHeight="1">
      <c r="A39" s="1018"/>
      <c r="B39" s="1171" t="s">
        <v>839</v>
      </c>
      <c r="C39" s="1183" t="s">
        <v>1563</v>
      </c>
      <c r="D39" s="1185" t="s">
        <v>1564</v>
      </c>
      <c r="E39" s="1013"/>
      <c r="F39" s="1013"/>
      <c r="G39" s="1014"/>
      <c r="H39" s="350" t="s">
        <v>68</v>
      </c>
      <c r="I39" s="366">
        <v>0</v>
      </c>
      <c r="J39" s="366">
        <v>0.05</v>
      </c>
      <c r="K39" s="366">
        <v>0.1</v>
      </c>
      <c r="L39" s="366">
        <v>0.1</v>
      </c>
      <c r="M39" s="366">
        <v>0.1</v>
      </c>
      <c r="N39" s="366">
        <v>0.1</v>
      </c>
      <c r="O39" s="412"/>
      <c r="P39" s="412"/>
      <c r="Q39" s="412"/>
      <c r="R39" s="412"/>
      <c r="S39" s="412"/>
      <c r="T39" s="397"/>
      <c r="U39" s="368">
        <f t="shared" si="3"/>
        <v>0.44999999999999996</v>
      </c>
      <c r="V39" s="1190">
        <v>0.25</v>
      </c>
      <c r="W39" s="1194">
        <f>IF(OR(U40=0,V39=0),0,(U40/U39*V39))</f>
        <v>0.24700000000000003</v>
      </c>
      <c r="X39" s="354"/>
      <c r="Y39" s="1171">
        <v>0</v>
      </c>
      <c r="Z39" s="1171" t="s">
        <v>1565</v>
      </c>
      <c r="AA39" s="1171" t="s">
        <v>1566</v>
      </c>
      <c r="AB39" s="1171">
        <v>0</v>
      </c>
      <c r="AC39" s="1171">
        <v>0</v>
      </c>
      <c r="AD39" s="1171" t="s">
        <v>1553</v>
      </c>
      <c r="AE39" s="1171">
        <v>0</v>
      </c>
      <c r="AF39" s="1171">
        <v>0</v>
      </c>
      <c r="AG39" s="1171">
        <v>0</v>
      </c>
      <c r="AH39" s="1171">
        <v>0</v>
      </c>
      <c r="AI39" s="1171">
        <v>0</v>
      </c>
      <c r="AJ39" s="1171">
        <v>0</v>
      </c>
    </row>
    <row r="40" spans="1:36" ht="25.5" customHeight="1">
      <c r="A40" s="1018"/>
      <c r="B40" s="1079"/>
      <c r="C40" s="1079"/>
      <c r="D40" s="1103"/>
      <c r="E40" s="1104"/>
      <c r="F40" s="1104"/>
      <c r="G40" s="1105"/>
      <c r="H40" s="374" t="s">
        <v>69</v>
      </c>
      <c r="I40" s="376">
        <v>0</v>
      </c>
      <c r="J40" s="376">
        <v>0.05</v>
      </c>
      <c r="K40" s="376">
        <v>0.02</v>
      </c>
      <c r="L40" s="376">
        <v>0.1487</v>
      </c>
      <c r="M40" s="376">
        <v>0.22589999999999999</v>
      </c>
      <c r="N40" s="376">
        <v>0</v>
      </c>
      <c r="O40" s="376"/>
      <c r="P40" s="376"/>
      <c r="Q40" s="376"/>
      <c r="R40" s="376"/>
      <c r="S40" s="376"/>
      <c r="T40" s="376"/>
      <c r="U40" s="144">
        <f t="shared" si="3"/>
        <v>0.4446</v>
      </c>
      <c r="V40" s="1008"/>
      <c r="W40" s="1008"/>
      <c r="X40" s="354"/>
      <c r="Y40" s="1008"/>
      <c r="Z40" s="1008"/>
      <c r="AA40" s="1008"/>
      <c r="AB40" s="1008"/>
      <c r="AC40" s="1008"/>
      <c r="AD40" s="1008"/>
      <c r="AE40" s="1008"/>
      <c r="AF40" s="1008"/>
      <c r="AG40" s="1008"/>
      <c r="AH40" s="1008"/>
      <c r="AI40" s="1008"/>
      <c r="AJ40" s="1008"/>
    </row>
    <row r="41" spans="1:36" ht="23.25" customHeight="1">
      <c r="A41" s="1018"/>
      <c r="B41" s="1171" t="s">
        <v>839</v>
      </c>
      <c r="C41" s="1183" t="s">
        <v>1549</v>
      </c>
      <c r="D41" s="1185" t="s">
        <v>1567</v>
      </c>
      <c r="E41" s="1013"/>
      <c r="F41" s="1013"/>
      <c r="G41" s="1014"/>
      <c r="H41" s="350" t="s">
        <v>68</v>
      </c>
      <c r="I41" s="366">
        <v>0</v>
      </c>
      <c r="J41" s="366">
        <v>0.06</v>
      </c>
      <c r="K41" s="366">
        <v>0.1</v>
      </c>
      <c r="L41" s="366">
        <v>0.1</v>
      </c>
      <c r="M41" s="366">
        <v>0.1</v>
      </c>
      <c r="N41" s="366">
        <v>0.1</v>
      </c>
      <c r="O41" s="416"/>
      <c r="P41" s="416"/>
      <c r="Q41" s="416"/>
      <c r="R41" s="416"/>
      <c r="S41" s="416"/>
      <c r="T41" s="397"/>
      <c r="U41" s="368">
        <f t="shared" si="3"/>
        <v>0.45999999999999996</v>
      </c>
      <c r="V41" s="1190">
        <v>0.25</v>
      </c>
      <c r="W41" s="1194">
        <f>IF(OR(U42=0,V41=0),0,(U42/U41*V41))</f>
        <v>0.24858695652173912</v>
      </c>
      <c r="X41" s="354"/>
      <c r="Y41" s="1171">
        <v>0</v>
      </c>
      <c r="Z41" s="1171" t="s">
        <v>1571</v>
      </c>
      <c r="AA41" s="1171" t="s">
        <v>1572</v>
      </c>
      <c r="AB41" s="1171">
        <v>0</v>
      </c>
      <c r="AC41" s="1171">
        <v>0</v>
      </c>
      <c r="AD41" s="1171" t="s">
        <v>1553</v>
      </c>
      <c r="AE41" s="1171">
        <v>0</v>
      </c>
      <c r="AF41" s="1171">
        <v>0</v>
      </c>
      <c r="AG41" s="1171">
        <v>0</v>
      </c>
      <c r="AH41" s="1171">
        <v>0</v>
      </c>
      <c r="AI41" s="1171">
        <v>0</v>
      </c>
      <c r="AJ41" s="1171">
        <v>0</v>
      </c>
    </row>
    <row r="42" spans="1:36" ht="15" customHeight="1">
      <c r="A42" s="1018"/>
      <c r="B42" s="1008"/>
      <c r="C42" s="1008"/>
      <c r="D42" s="1015"/>
      <c r="E42" s="1016"/>
      <c r="F42" s="1016"/>
      <c r="G42" s="1017"/>
      <c r="H42" s="374" t="s">
        <v>69</v>
      </c>
      <c r="I42" s="376">
        <v>0</v>
      </c>
      <c r="J42" s="376">
        <v>0.06</v>
      </c>
      <c r="K42" s="376">
        <v>0.1</v>
      </c>
      <c r="L42" s="376">
        <v>0.1487</v>
      </c>
      <c r="M42" s="376">
        <v>0.1487</v>
      </c>
      <c r="N42" s="376">
        <v>0</v>
      </c>
      <c r="O42" s="376"/>
      <c r="P42" s="376"/>
      <c r="Q42" s="376"/>
      <c r="R42" s="376"/>
      <c r="S42" s="376"/>
      <c r="T42" s="419"/>
      <c r="U42" s="144">
        <f t="shared" si="3"/>
        <v>0.45739999999999997</v>
      </c>
      <c r="V42" s="1008"/>
      <c r="W42" s="1008"/>
      <c r="X42" s="421"/>
      <c r="Y42" s="1008"/>
      <c r="Z42" s="1008"/>
      <c r="AA42" s="1008"/>
      <c r="AB42" s="1008"/>
      <c r="AC42" s="1008"/>
      <c r="AD42" s="1008"/>
      <c r="AE42" s="1008"/>
      <c r="AF42" s="1008"/>
      <c r="AG42" s="1008"/>
      <c r="AH42" s="1008"/>
      <c r="AI42" s="1008"/>
      <c r="AJ42" s="1008"/>
    </row>
    <row r="43" spans="1:36" ht="15.75" customHeight="1">
      <c r="A43" s="1018"/>
      <c r="B43" s="1171" t="s">
        <v>839</v>
      </c>
      <c r="C43" s="1183" t="s">
        <v>1549</v>
      </c>
      <c r="D43" s="1185" t="s">
        <v>1573</v>
      </c>
      <c r="E43" s="1013"/>
      <c r="F43" s="1013"/>
      <c r="G43" s="1014"/>
      <c r="H43" s="350" t="s">
        <v>68</v>
      </c>
      <c r="I43" s="366">
        <v>0</v>
      </c>
      <c r="J43" s="366">
        <v>0.08</v>
      </c>
      <c r="K43" s="366">
        <v>0.1</v>
      </c>
      <c r="L43" s="366">
        <v>0.08</v>
      </c>
      <c r="M43" s="366">
        <v>7.0000000000000007E-2</v>
      </c>
      <c r="N43" s="366">
        <v>0.1</v>
      </c>
      <c r="O43" s="412"/>
      <c r="P43" s="412"/>
      <c r="Q43" s="412"/>
      <c r="R43" s="412"/>
      <c r="S43" s="412"/>
      <c r="T43" s="397"/>
      <c r="U43" s="368">
        <f t="shared" si="3"/>
        <v>0.43000000000000005</v>
      </c>
      <c r="V43" s="1190">
        <v>0.25</v>
      </c>
      <c r="W43" s="1194">
        <f>IF(OR(U44=0,V43=0),0,(U44/U43*V43))</f>
        <v>0.11627906976744183</v>
      </c>
      <c r="X43" s="421"/>
      <c r="Y43" s="1171">
        <v>0</v>
      </c>
      <c r="Z43" s="1171" t="s">
        <v>1577</v>
      </c>
      <c r="AA43" s="1171" t="s">
        <v>1578</v>
      </c>
      <c r="AB43" s="1171">
        <v>0</v>
      </c>
      <c r="AC43" s="1171">
        <v>0</v>
      </c>
      <c r="AD43" s="1171" t="s">
        <v>1553</v>
      </c>
      <c r="AE43" s="1171">
        <v>0</v>
      </c>
      <c r="AF43" s="1171">
        <v>0</v>
      </c>
      <c r="AG43" s="1171">
        <v>0</v>
      </c>
      <c r="AH43" s="1171">
        <v>0</v>
      </c>
      <c r="AI43" s="1171">
        <v>0</v>
      </c>
      <c r="AJ43" s="1171">
        <v>0</v>
      </c>
    </row>
    <row r="44" spans="1:36" ht="15.75" customHeight="1">
      <c r="A44" s="1079"/>
      <c r="B44" s="1008"/>
      <c r="C44" s="1008"/>
      <c r="D44" s="1015"/>
      <c r="E44" s="1016"/>
      <c r="F44" s="1016"/>
      <c r="G44" s="1017"/>
      <c r="H44" s="398" t="s">
        <v>69</v>
      </c>
      <c r="I44" s="400">
        <v>0</v>
      </c>
      <c r="J44" s="400">
        <v>0.08</v>
      </c>
      <c r="K44" s="400">
        <v>0.08</v>
      </c>
      <c r="L44" s="400">
        <v>0.02</v>
      </c>
      <c r="M44" s="400">
        <v>0.02</v>
      </c>
      <c r="N44" s="400">
        <v>0</v>
      </c>
      <c r="O44" s="400">
        <v>0</v>
      </c>
      <c r="P44" s="400">
        <v>0</v>
      </c>
      <c r="Q44" s="400">
        <v>0</v>
      </c>
      <c r="R44" s="400">
        <v>0</v>
      </c>
      <c r="S44" s="400">
        <v>0</v>
      </c>
      <c r="T44" s="400">
        <v>0</v>
      </c>
      <c r="U44" s="144">
        <f t="shared" si="3"/>
        <v>0.19999999999999998</v>
      </c>
      <c r="V44" s="1008"/>
      <c r="W44" s="1008"/>
      <c r="X44" s="354"/>
      <c r="Y44" s="1008"/>
      <c r="Z44" s="1008"/>
      <c r="AA44" s="1008"/>
      <c r="AB44" s="1008"/>
      <c r="AC44" s="1008"/>
      <c r="AD44" s="1008"/>
      <c r="AE44" s="1008"/>
      <c r="AF44" s="1008"/>
      <c r="AG44" s="1008"/>
      <c r="AH44" s="1008"/>
      <c r="AI44" s="1008"/>
      <c r="AJ44" s="1008"/>
    </row>
    <row r="45" spans="1:36" ht="24.75" customHeight="1">
      <c r="A45" s="401" t="s">
        <v>2</v>
      </c>
      <c r="B45" s="403" t="s">
        <v>1373</v>
      </c>
      <c r="C45" s="403" t="s">
        <v>7</v>
      </c>
      <c r="D45" s="403" t="s">
        <v>825</v>
      </c>
      <c r="E45" s="403" t="s">
        <v>4</v>
      </c>
      <c r="F45" s="403" t="s">
        <v>5</v>
      </c>
      <c r="G45" s="403" t="s">
        <v>6</v>
      </c>
      <c r="H45" s="403" t="s">
        <v>53</v>
      </c>
      <c r="I45" s="403" t="s">
        <v>54</v>
      </c>
      <c r="J45" s="403" t="s">
        <v>55</v>
      </c>
      <c r="K45" s="403" t="s">
        <v>56</v>
      </c>
      <c r="L45" s="403" t="s">
        <v>57</v>
      </c>
      <c r="M45" s="403" t="s">
        <v>58</v>
      </c>
      <c r="N45" s="403" t="s">
        <v>59</v>
      </c>
      <c r="O45" s="403" t="s">
        <v>60</v>
      </c>
      <c r="P45" s="403" t="s">
        <v>61</v>
      </c>
      <c r="Q45" s="403" t="s">
        <v>62</v>
      </c>
      <c r="R45" s="403" t="s">
        <v>63</v>
      </c>
      <c r="S45" s="403" t="s">
        <v>64</v>
      </c>
      <c r="T45" s="403" t="s">
        <v>65</v>
      </c>
      <c r="U45" s="403" t="s">
        <v>66</v>
      </c>
      <c r="V45" s="403" t="s">
        <v>52</v>
      </c>
      <c r="W45" s="403" t="s">
        <v>162</v>
      </c>
      <c r="X45" s="354"/>
      <c r="Y45" s="348" t="s">
        <v>163</v>
      </c>
      <c r="Z45" s="348" t="s">
        <v>164</v>
      </c>
      <c r="AA45" s="348" t="s">
        <v>165</v>
      </c>
      <c r="AB45" s="348" t="s">
        <v>166</v>
      </c>
      <c r="AC45" s="348" t="s">
        <v>167</v>
      </c>
      <c r="AD45" s="348" t="s">
        <v>168</v>
      </c>
      <c r="AE45" s="348" t="s">
        <v>169</v>
      </c>
      <c r="AF45" s="348" t="s">
        <v>170</v>
      </c>
      <c r="AG45" s="348" t="s">
        <v>171</v>
      </c>
      <c r="AH45" s="348" t="s">
        <v>172</v>
      </c>
      <c r="AI45" s="348" t="s">
        <v>173</v>
      </c>
      <c r="AJ45" s="348" t="s">
        <v>174</v>
      </c>
    </row>
    <row r="46" spans="1:36" ht="24.75" customHeight="1">
      <c r="A46" s="1171" t="s">
        <v>1581</v>
      </c>
      <c r="B46" s="1171" t="s">
        <v>839</v>
      </c>
      <c r="C46" s="1183" t="s">
        <v>1582</v>
      </c>
      <c r="D46" s="1171" t="s">
        <v>137</v>
      </c>
      <c r="E46" s="1171">
        <v>100</v>
      </c>
      <c r="F46" s="1171" t="s">
        <v>1581</v>
      </c>
      <c r="G46" s="1171" t="s">
        <v>179</v>
      </c>
      <c r="H46" s="350" t="s">
        <v>68</v>
      </c>
      <c r="I46" s="366">
        <v>0</v>
      </c>
      <c r="J46" s="366">
        <v>0</v>
      </c>
      <c r="K46" s="366">
        <v>0.25</v>
      </c>
      <c r="L46" s="366">
        <v>0</v>
      </c>
      <c r="M46" s="366">
        <v>0</v>
      </c>
      <c r="N46" s="366">
        <v>0.25</v>
      </c>
      <c r="O46" s="366">
        <v>0</v>
      </c>
      <c r="P46" s="366">
        <v>0</v>
      </c>
      <c r="Q46" s="366">
        <v>0.25</v>
      </c>
      <c r="R46" s="366">
        <v>0</v>
      </c>
      <c r="S46" s="366">
        <v>0</v>
      </c>
      <c r="T46" s="366">
        <v>0.25</v>
      </c>
      <c r="U46" s="368">
        <f t="shared" ref="U46:U47" si="4">SUM(I46:T46)</f>
        <v>1</v>
      </c>
      <c r="V46" s="1190">
        <v>0.1</v>
      </c>
      <c r="W46" s="1155">
        <f>IF(OR(U47=0,V46=0),0,(U47/U46*V46))</f>
        <v>0.10074999999999999</v>
      </c>
      <c r="X46" s="354"/>
      <c r="Y46" s="1171">
        <v>0</v>
      </c>
      <c r="Z46" s="1171">
        <v>0</v>
      </c>
      <c r="AA46" s="1171" t="s">
        <v>1584</v>
      </c>
      <c r="AB46" s="1171">
        <v>0</v>
      </c>
      <c r="AC46" s="1171">
        <v>0</v>
      </c>
      <c r="AD46" s="1171">
        <v>0</v>
      </c>
      <c r="AE46" s="1171" t="s">
        <v>1585</v>
      </c>
      <c r="AF46" s="1171" t="s">
        <v>1585</v>
      </c>
      <c r="AG46" s="1171"/>
      <c r="AH46" s="1171" t="s">
        <v>1586</v>
      </c>
      <c r="AI46" s="1171">
        <v>0</v>
      </c>
      <c r="AJ46" s="1171">
        <v>0</v>
      </c>
    </row>
    <row r="47" spans="1:36" ht="30" customHeight="1">
      <c r="A47" s="1018"/>
      <c r="B47" s="1008"/>
      <c r="C47" s="1008"/>
      <c r="D47" s="1008"/>
      <c r="E47" s="1008"/>
      <c r="F47" s="1008"/>
      <c r="G47" s="1008"/>
      <c r="H47" s="357" t="s">
        <v>69</v>
      </c>
      <c r="I47" s="424">
        <v>0</v>
      </c>
      <c r="J47" s="424">
        <v>2.5000000000000001E-3</v>
      </c>
      <c r="K47" s="424">
        <v>0.16500000000000001</v>
      </c>
      <c r="L47" s="424">
        <v>0</v>
      </c>
      <c r="M47" s="424">
        <v>0</v>
      </c>
      <c r="N47" s="424">
        <v>0.24</v>
      </c>
      <c r="O47" s="424"/>
      <c r="P47" s="424"/>
      <c r="Q47" s="424">
        <v>0.25</v>
      </c>
      <c r="R47" s="424"/>
      <c r="S47" s="424"/>
      <c r="T47" s="425">
        <v>0.35</v>
      </c>
      <c r="U47" s="144">
        <f t="shared" si="4"/>
        <v>1.0074999999999998</v>
      </c>
      <c r="V47" s="1008"/>
      <c r="W47" s="1008"/>
      <c r="X47" s="354"/>
      <c r="Y47" s="1008"/>
      <c r="Z47" s="1008"/>
      <c r="AA47" s="1008"/>
      <c r="AB47" s="1008"/>
      <c r="AC47" s="1008"/>
      <c r="AD47" s="1008"/>
      <c r="AE47" s="1008"/>
      <c r="AF47" s="1008"/>
      <c r="AG47" s="1008"/>
      <c r="AH47" s="1008"/>
      <c r="AI47" s="1008"/>
      <c r="AJ47" s="1008"/>
    </row>
    <row r="48" spans="1:36" ht="30" customHeight="1">
      <c r="A48" s="1018"/>
      <c r="B48" s="360"/>
      <c r="C48" s="361"/>
      <c r="D48" s="1204" t="s">
        <v>30</v>
      </c>
      <c r="E48" s="1016"/>
      <c r="F48" s="1016"/>
      <c r="G48" s="1016"/>
      <c r="H48" s="1016"/>
      <c r="I48" s="1016"/>
      <c r="J48" s="1016"/>
      <c r="K48" s="1016"/>
      <c r="L48" s="1016"/>
      <c r="M48" s="1016"/>
      <c r="N48" s="1016"/>
      <c r="O48" s="1016"/>
      <c r="P48" s="1016"/>
      <c r="Q48" s="1016"/>
      <c r="R48" s="1016"/>
      <c r="S48" s="1016"/>
      <c r="T48" s="1016"/>
      <c r="U48" s="1016"/>
      <c r="V48" s="1016"/>
      <c r="W48" s="1016"/>
      <c r="X48" s="354"/>
      <c r="Y48" s="362"/>
      <c r="Z48" s="362"/>
      <c r="AA48" s="362"/>
      <c r="AB48" s="362"/>
      <c r="AC48" s="362"/>
      <c r="AD48" s="362"/>
      <c r="AE48" s="362"/>
      <c r="AF48" s="362"/>
      <c r="AG48" s="362"/>
      <c r="AH48" s="362"/>
      <c r="AI48" s="362"/>
      <c r="AJ48" s="363"/>
    </row>
    <row r="49" spans="1:36" ht="30.75" customHeight="1">
      <c r="A49" s="1018"/>
      <c r="B49" s="1173" t="s">
        <v>839</v>
      </c>
      <c r="C49" s="1182" t="s">
        <v>1582</v>
      </c>
      <c r="D49" s="1179" t="s">
        <v>1588</v>
      </c>
      <c r="E49" s="1013"/>
      <c r="F49" s="1013"/>
      <c r="G49" s="1014"/>
      <c r="H49" s="350" t="s">
        <v>68</v>
      </c>
      <c r="I49" s="366">
        <v>0</v>
      </c>
      <c r="J49" s="366">
        <v>0</v>
      </c>
      <c r="K49" s="366">
        <v>0.25</v>
      </c>
      <c r="L49" s="366">
        <v>0</v>
      </c>
      <c r="M49" s="366">
        <v>0</v>
      </c>
      <c r="N49" s="366">
        <v>0.25</v>
      </c>
      <c r="O49" s="366">
        <v>0</v>
      </c>
      <c r="P49" s="366">
        <v>0</v>
      </c>
      <c r="Q49" s="366">
        <v>0.25</v>
      </c>
      <c r="R49" s="366">
        <v>0</v>
      </c>
      <c r="S49" s="366">
        <v>0</v>
      </c>
      <c r="T49" s="367">
        <v>0.25</v>
      </c>
      <c r="U49" s="368">
        <f t="shared" ref="U49:U58" si="5">SUM(I49:T49)</f>
        <v>1</v>
      </c>
      <c r="V49" s="1190">
        <v>0.1</v>
      </c>
      <c r="W49" s="1194">
        <f>IF(OR(U50=0,V49=0),0,(U50/U49*V49))</f>
        <v>0.1</v>
      </c>
      <c r="X49" s="354"/>
      <c r="Y49" s="1173">
        <v>0</v>
      </c>
      <c r="Z49" s="1173">
        <v>0</v>
      </c>
      <c r="AA49" s="1173" t="s">
        <v>1590</v>
      </c>
      <c r="AB49" s="1173">
        <v>0</v>
      </c>
      <c r="AC49" s="1173">
        <v>0</v>
      </c>
      <c r="AD49" s="1173" t="s">
        <v>1591</v>
      </c>
      <c r="AE49" s="1173">
        <v>0</v>
      </c>
      <c r="AF49" s="1173">
        <v>0</v>
      </c>
      <c r="AG49" s="1173" t="s">
        <v>1592</v>
      </c>
      <c r="AH49" s="1173">
        <v>0</v>
      </c>
      <c r="AI49" s="1173">
        <v>0</v>
      </c>
      <c r="AJ49" s="1173">
        <v>0</v>
      </c>
    </row>
    <row r="50" spans="1:36" ht="30.75" customHeight="1">
      <c r="A50" s="1018"/>
      <c r="B50" s="1008"/>
      <c r="C50" s="1008"/>
      <c r="D50" s="1015"/>
      <c r="E50" s="1016"/>
      <c r="F50" s="1016"/>
      <c r="G50" s="1017"/>
      <c r="H50" s="374" t="s">
        <v>69</v>
      </c>
      <c r="I50" s="376">
        <v>0</v>
      </c>
      <c r="J50" s="376">
        <v>0</v>
      </c>
      <c r="K50" s="376">
        <v>0.25</v>
      </c>
      <c r="L50" s="376">
        <v>0</v>
      </c>
      <c r="M50" s="376">
        <v>0</v>
      </c>
      <c r="N50" s="376">
        <v>0.25</v>
      </c>
      <c r="O50" s="376"/>
      <c r="P50" s="376"/>
      <c r="Q50" s="376">
        <v>0.25</v>
      </c>
      <c r="R50" s="376"/>
      <c r="S50" s="376"/>
      <c r="T50" s="376">
        <v>0.25</v>
      </c>
      <c r="U50" s="144">
        <f t="shared" si="5"/>
        <v>1</v>
      </c>
      <c r="V50" s="1008"/>
      <c r="W50" s="1008"/>
      <c r="X50" s="354"/>
      <c r="Y50" s="1008"/>
      <c r="Z50" s="1008"/>
      <c r="AA50" s="1008"/>
      <c r="AB50" s="1008"/>
      <c r="AC50" s="1008"/>
      <c r="AD50" s="1008"/>
      <c r="AE50" s="1008"/>
      <c r="AF50" s="1008"/>
      <c r="AG50" s="1008"/>
      <c r="AH50" s="1008"/>
      <c r="AI50" s="1008"/>
      <c r="AJ50" s="1008"/>
    </row>
    <row r="51" spans="1:36" ht="24.75" customHeight="1">
      <c r="A51" s="1018"/>
      <c r="B51" s="1171" t="s">
        <v>839</v>
      </c>
      <c r="C51" s="1183" t="s">
        <v>1549</v>
      </c>
      <c r="D51" s="1179" t="s">
        <v>1593</v>
      </c>
      <c r="E51" s="1013"/>
      <c r="F51" s="1013"/>
      <c r="G51" s="1014"/>
      <c r="H51" s="350" t="s">
        <v>68</v>
      </c>
      <c r="I51" s="366">
        <v>0</v>
      </c>
      <c r="J51" s="366">
        <v>0</v>
      </c>
      <c r="K51" s="366">
        <v>0.25</v>
      </c>
      <c r="L51" s="366">
        <v>0</v>
      </c>
      <c r="M51" s="366">
        <v>0</v>
      </c>
      <c r="N51" s="366">
        <v>0.25</v>
      </c>
      <c r="O51" s="366">
        <v>0</v>
      </c>
      <c r="P51" s="366">
        <v>0</v>
      </c>
      <c r="Q51" s="366">
        <v>0.25</v>
      </c>
      <c r="R51" s="366">
        <v>0</v>
      </c>
      <c r="S51" s="366">
        <v>0</v>
      </c>
      <c r="T51" s="367">
        <v>0.25</v>
      </c>
      <c r="U51" s="368">
        <f t="shared" si="5"/>
        <v>1</v>
      </c>
      <c r="V51" s="1190">
        <v>0.3</v>
      </c>
      <c r="W51" s="1194">
        <f>IF(OR(U52=0,V51=0),0,(U52/U51*V51))</f>
        <v>0.3</v>
      </c>
      <c r="X51" s="354"/>
      <c r="Y51" s="1171">
        <v>0</v>
      </c>
      <c r="Z51" s="1171">
        <v>0</v>
      </c>
      <c r="AA51" s="1171" t="s">
        <v>1594</v>
      </c>
      <c r="AB51" s="1171">
        <v>0</v>
      </c>
      <c r="AC51" s="1171">
        <v>0</v>
      </c>
      <c r="AD51" s="1171" t="s">
        <v>1595</v>
      </c>
      <c r="AE51" s="1171">
        <v>0</v>
      </c>
      <c r="AF51" s="1171">
        <v>0</v>
      </c>
      <c r="AG51" s="1171" t="s">
        <v>1596</v>
      </c>
      <c r="AH51" s="1171">
        <v>0</v>
      </c>
      <c r="AI51" s="1171">
        <v>0</v>
      </c>
      <c r="AJ51" s="1171">
        <v>0</v>
      </c>
    </row>
    <row r="52" spans="1:36" ht="24.75" customHeight="1">
      <c r="A52" s="1018"/>
      <c r="B52" s="1008"/>
      <c r="C52" s="1008"/>
      <c r="D52" s="1015"/>
      <c r="E52" s="1016"/>
      <c r="F52" s="1016"/>
      <c r="G52" s="1017"/>
      <c r="H52" s="374" t="s">
        <v>69</v>
      </c>
      <c r="I52" s="376">
        <v>0</v>
      </c>
      <c r="J52" s="376">
        <v>0</v>
      </c>
      <c r="K52" s="376">
        <v>0</v>
      </c>
      <c r="L52" s="376">
        <v>0</v>
      </c>
      <c r="M52" s="376">
        <v>0</v>
      </c>
      <c r="N52" s="376">
        <v>0.25</v>
      </c>
      <c r="O52" s="376"/>
      <c r="P52" s="376"/>
      <c r="Q52" s="376">
        <v>0.35</v>
      </c>
      <c r="R52" s="376"/>
      <c r="S52" s="376"/>
      <c r="T52" s="376">
        <v>0.4</v>
      </c>
      <c r="U52" s="144">
        <f t="shared" si="5"/>
        <v>1</v>
      </c>
      <c r="V52" s="1008"/>
      <c r="W52" s="1008"/>
      <c r="X52" s="354"/>
      <c r="Y52" s="1008"/>
      <c r="Z52" s="1008"/>
      <c r="AA52" s="1008"/>
      <c r="AB52" s="1008"/>
      <c r="AC52" s="1008"/>
      <c r="AD52" s="1008"/>
      <c r="AE52" s="1008"/>
      <c r="AF52" s="1008"/>
      <c r="AG52" s="1008"/>
      <c r="AH52" s="1008"/>
      <c r="AI52" s="1008"/>
      <c r="AJ52" s="1008"/>
    </row>
    <row r="53" spans="1:36" ht="24" customHeight="1">
      <c r="A53" s="1018"/>
      <c r="B53" s="1171" t="s">
        <v>839</v>
      </c>
      <c r="C53" s="1183" t="s">
        <v>1381</v>
      </c>
      <c r="D53" s="1179" t="s">
        <v>1597</v>
      </c>
      <c r="E53" s="1013"/>
      <c r="F53" s="1013"/>
      <c r="G53" s="1014"/>
      <c r="H53" s="350" t="s">
        <v>68</v>
      </c>
      <c r="I53" s="366">
        <v>0</v>
      </c>
      <c r="J53" s="366">
        <v>0</v>
      </c>
      <c r="K53" s="366">
        <v>0.25</v>
      </c>
      <c r="L53" s="366">
        <v>0</v>
      </c>
      <c r="M53" s="366">
        <v>0</v>
      </c>
      <c r="N53" s="366">
        <v>0.25</v>
      </c>
      <c r="O53" s="366">
        <v>0</v>
      </c>
      <c r="P53" s="366">
        <v>0</v>
      </c>
      <c r="Q53" s="366">
        <v>0.25</v>
      </c>
      <c r="R53" s="366">
        <v>0</v>
      </c>
      <c r="S53" s="366">
        <v>0</v>
      </c>
      <c r="T53" s="367">
        <v>0.25</v>
      </c>
      <c r="U53" s="368">
        <f t="shared" si="5"/>
        <v>1</v>
      </c>
      <c r="V53" s="1190">
        <v>0.4</v>
      </c>
      <c r="W53" s="1194">
        <f>IF(OR(U54=0,V53=0),0,(U54/U53*V53))</f>
        <v>0.4</v>
      </c>
      <c r="X53" s="354"/>
      <c r="Y53" s="1171">
        <v>0</v>
      </c>
      <c r="Z53" s="1171">
        <v>0</v>
      </c>
      <c r="AA53" s="1171" t="s">
        <v>1600</v>
      </c>
      <c r="AB53" s="1171">
        <v>0</v>
      </c>
      <c r="AC53" s="1171">
        <v>0</v>
      </c>
      <c r="AD53" s="1171" t="s">
        <v>1601</v>
      </c>
      <c r="AE53" s="1171">
        <v>0</v>
      </c>
      <c r="AF53" s="1171">
        <v>0</v>
      </c>
      <c r="AG53" s="1171" t="s">
        <v>1602</v>
      </c>
      <c r="AH53" s="1171">
        <v>0</v>
      </c>
      <c r="AI53" s="1171">
        <v>0</v>
      </c>
      <c r="AJ53" s="1171">
        <v>0</v>
      </c>
    </row>
    <row r="54" spans="1:36" ht="24" customHeight="1">
      <c r="A54" s="1018"/>
      <c r="B54" s="1079"/>
      <c r="C54" s="1079"/>
      <c r="D54" s="1103"/>
      <c r="E54" s="1104"/>
      <c r="F54" s="1104"/>
      <c r="G54" s="1105"/>
      <c r="H54" s="374" t="s">
        <v>69</v>
      </c>
      <c r="I54" s="376">
        <v>0</v>
      </c>
      <c r="J54" s="376">
        <v>0</v>
      </c>
      <c r="K54" s="376">
        <v>0.25</v>
      </c>
      <c r="L54" s="376">
        <v>0</v>
      </c>
      <c r="M54" s="376">
        <v>0</v>
      </c>
      <c r="N54" s="376">
        <v>0.25</v>
      </c>
      <c r="O54" s="376"/>
      <c r="P54" s="376"/>
      <c r="Q54" s="376">
        <v>7.0400000000000004E-2</v>
      </c>
      <c r="R54" s="376"/>
      <c r="S54" s="376"/>
      <c r="T54" s="378">
        <v>0.42959999999999998</v>
      </c>
      <c r="U54" s="144">
        <f t="shared" si="5"/>
        <v>1</v>
      </c>
      <c r="V54" s="1008"/>
      <c r="W54" s="1008"/>
      <c r="X54" s="354"/>
      <c r="Y54" s="1008"/>
      <c r="Z54" s="1008"/>
      <c r="AA54" s="1008"/>
      <c r="AB54" s="1008"/>
      <c r="AC54" s="1008"/>
      <c r="AD54" s="1008"/>
      <c r="AE54" s="1008"/>
      <c r="AF54" s="1008"/>
      <c r="AG54" s="1008"/>
      <c r="AH54" s="1008"/>
      <c r="AI54" s="1008"/>
      <c r="AJ54" s="1008"/>
    </row>
    <row r="55" spans="1:36" ht="15.75" customHeight="1">
      <c r="A55" s="1018"/>
      <c r="B55" s="1171" t="s">
        <v>839</v>
      </c>
      <c r="C55" s="1183" t="s">
        <v>1582</v>
      </c>
      <c r="D55" s="1179" t="s">
        <v>1603</v>
      </c>
      <c r="E55" s="1013"/>
      <c r="F55" s="1013"/>
      <c r="G55" s="1014"/>
      <c r="H55" s="350" t="s">
        <v>68</v>
      </c>
      <c r="I55" s="366">
        <v>0</v>
      </c>
      <c r="J55" s="366">
        <v>0</v>
      </c>
      <c r="K55" s="366">
        <v>0.25</v>
      </c>
      <c r="L55" s="366">
        <v>0</v>
      </c>
      <c r="M55" s="366">
        <v>0</v>
      </c>
      <c r="N55" s="366">
        <v>0.25</v>
      </c>
      <c r="O55" s="366">
        <v>0</v>
      </c>
      <c r="P55" s="366">
        <v>0</v>
      </c>
      <c r="Q55" s="366">
        <v>0.25</v>
      </c>
      <c r="R55" s="366">
        <v>0</v>
      </c>
      <c r="S55" s="366">
        <v>0</v>
      </c>
      <c r="T55" s="366">
        <v>0.25</v>
      </c>
      <c r="U55" s="368">
        <f t="shared" si="5"/>
        <v>1</v>
      </c>
      <c r="V55" s="1190">
        <v>0.15</v>
      </c>
      <c r="W55" s="1194">
        <f>IF(OR(U56=0,V55=0),0,(U56/U55*V55))</f>
        <v>0.15</v>
      </c>
      <c r="X55" s="354"/>
      <c r="Y55" s="1171">
        <v>0</v>
      </c>
      <c r="Z55" s="1171">
        <v>0</v>
      </c>
      <c r="AA55" s="1171" t="s">
        <v>1604</v>
      </c>
      <c r="AB55" s="1171">
        <v>0</v>
      </c>
      <c r="AC55" s="1171">
        <v>0</v>
      </c>
      <c r="AD55" s="1171" t="s">
        <v>1605</v>
      </c>
      <c r="AE55" s="1171">
        <v>0</v>
      </c>
      <c r="AF55" s="1171">
        <v>0</v>
      </c>
      <c r="AG55" s="1171" t="s">
        <v>1606</v>
      </c>
      <c r="AH55" s="1171">
        <v>0</v>
      </c>
      <c r="AI55" s="1171">
        <v>0</v>
      </c>
      <c r="AJ55" s="1171">
        <v>0</v>
      </c>
    </row>
    <row r="56" spans="1:36" ht="15.75" customHeight="1">
      <c r="A56" s="1018"/>
      <c r="B56" s="1008"/>
      <c r="C56" s="1008"/>
      <c r="D56" s="1015"/>
      <c r="E56" s="1016"/>
      <c r="F56" s="1016"/>
      <c r="G56" s="1017"/>
      <c r="H56" s="374" t="s">
        <v>69</v>
      </c>
      <c r="I56" s="376">
        <v>0</v>
      </c>
      <c r="J56" s="376">
        <v>0</v>
      </c>
      <c r="K56" s="376">
        <v>0.25</v>
      </c>
      <c r="L56" s="376">
        <v>0</v>
      </c>
      <c r="M56" s="376">
        <v>0</v>
      </c>
      <c r="N56" s="376">
        <v>0.25</v>
      </c>
      <c r="O56" s="376"/>
      <c r="P56" s="376"/>
      <c r="Q56" s="376">
        <v>0.25</v>
      </c>
      <c r="R56" s="376"/>
      <c r="S56" s="376"/>
      <c r="T56" s="376">
        <v>0.25</v>
      </c>
      <c r="U56" s="144">
        <f t="shared" si="5"/>
        <v>1</v>
      </c>
      <c r="V56" s="1008"/>
      <c r="W56" s="1008"/>
      <c r="X56" s="354"/>
      <c r="Y56" s="1008"/>
      <c r="Z56" s="1008"/>
      <c r="AA56" s="1008"/>
      <c r="AB56" s="1008"/>
      <c r="AC56" s="1008"/>
      <c r="AD56" s="1008"/>
      <c r="AE56" s="1008"/>
      <c r="AF56" s="1008"/>
      <c r="AG56" s="1008"/>
      <c r="AH56" s="1008"/>
      <c r="AI56" s="1008"/>
      <c r="AJ56" s="1008"/>
    </row>
    <row r="57" spans="1:36" ht="15.75" customHeight="1">
      <c r="A57" s="1018"/>
      <c r="B57" s="1171" t="s">
        <v>839</v>
      </c>
      <c r="C57" s="1183" t="s">
        <v>1381</v>
      </c>
      <c r="D57" s="1179" t="s">
        <v>1607</v>
      </c>
      <c r="E57" s="1013"/>
      <c r="F57" s="1013"/>
      <c r="G57" s="1014"/>
      <c r="H57" s="350" t="s">
        <v>68</v>
      </c>
      <c r="I57" s="366">
        <v>0</v>
      </c>
      <c r="J57" s="366">
        <v>0.05</v>
      </c>
      <c r="K57" s="366">
        <v>0.05</v>
      </c>
      <c r="L57" s="366">
        <v>0.05</v>
      </c>
      <c r="M57" s="366">
        <v>0.05</v>
      </c>
      <c r="N57" s="366">
        <v>0.05</v>
      </c>
      <c r="O57" s="366">
        <v>0.1</v>
      </c>
      <c r="P57" s="366">
        <v>0.1</v>
      </c>
      <c r="Q57" s="366">
        <v>0.1</v>
      </c>
      <c r="R57" s="366">
        <v>0.15</v>
      </c>
      <c r="S57" s="366">
        <v>0.15</v>
      </c>
      <c r="T57" s="366">
        <v>0.15</v>
      </c>
      <c r="U57" s="368">
        <f t="shared" si="5"/>
        <v>1</v>
      </c>
      <c r="V57" s="1190">
        <v>0.05</v>
      </c>
      <c r="W57" s="1194">
        <f>IF(OR(U58=0,V57=0),0,(U58/U57*V57))</f>
        <v>1.9809999999999998E-2</v>
      </c>
      <c r="X57" s="354"/>
      <c r="Y57" s="1171">
        <v>0</v>
      </c>
      <c r="Z57" s="1171">
        <v>0</v>
      </c>
      <c r="AA57" s="1171">
        <v>0</v>
      </c>
      <c r="AB57" s="1171">
        <v>0</v>
      </c>
      <c r="AC57" s="1171">
        <v>0</v>
      </c>
      <c r="AD57" s="1171" t="s">
        <v>1608</v>
      </c>
      <c r="AE57" s="1171">
        <v>0</v>
      </c>
      <c r="AF57" s="1171">
        <v>0</v>
      </c>
      <c r="AG57" s="1171" t="s">
        <v>1609</v>
      </c>
      <c r="AH57" s="1171">
        <v>0</v>
      </c>
      <c r="AI57" s="1171">
        <v>0</v>
      </c>
      <c r="AJ57" s="1171">
        <v>0</v>
      </c>
    </row>
    <row r="58" spans="1:36" ht="15.75" customHeight="1">
      <c r="A58" s="1018"/>
      <c r="B58" s="1018"/>
      <c r="C58" s="1008"/>
      <c r="D58" s="1019"/>
      <c r="E58" s="1020"/>
      <c r="F58" s="1020"/>
      <c r="G58" s="1021"/>
      <c r="H58" s="431" t="s">
        <v>69</v>
      </c>
      <c r="I58" s="432">
        <v>0</v>
      </c>
      <c r="J58" s="432">
        <v>0.05</v>
      </c>
      <c r="K58" s="432">
        <v>0.05</v>
      </c>
      <c r="L58" s="432">
        <v>8.3000000000000004E-2</v>
      </c>
      <c r="M58" s="432">
        <v>0.104</v>
      </c>
      <c r="N58" s="432">
        <v>0.05</v>
      </c>
      <c r="O58" s="432"/>
      <c r="P58" s="432"/>
      <c r="Q58" s="432">
        <v>0.05</v>
      </c>
      <c r="R58" s="431" t="s">
        <v>1611</v>
      </c>
      <c r="S58" s="432"/>
      <c r="T58" s="433">
        <v>9.1999999999999998E-3</v>
      </c>
      <c r="U58" s="144">
        <f t="shared" si="5"/>
        <v>0.39619999999999994</v>
      </c>
      <c r="V58" s="1018"/>
      <c r="W58" s="1008"/>
      <c r="X58" s="354"/>
      <c r="Y58" s="1008"/>
      <c r="Z58" s="1008"/>
      <c r="AA58" s="1008"/>
      <c r="AB58" s="1008"/>
      <c r="AC58" s="1008"/>
      <c r="AD58" s="1008"/>
      <c r="AE58" s="1008"/>
      <c r="AF58" s="1008"/>
      <c r="AG58" s="1008"/>
      <c r="AH58" s="1008"/>
      <c r="AI58" s="1008"/>
      <c r="AJ58" s="1008"/>
    </row>
    <row r="59" spans="1:36" ht="15.75" customHeight="1">
      <c r="A59" s="401" t="s">
        <v>2</v>
      </c>
      <c r="B59" s="403" t="s">
        <v>1373</v>
      </c>
      <c r="C59" s="403" t="s">
        <v>7</v>
      </c>
      <c r="D59" s="403" t="s">
        <v>825</v>
      </c>
      <c r="E59" s="403" t="s">
        <v>4</v>
      </c>
      <c r="F59" s="403" t="s">
        <v>5</v>
      </c>
      <c r="G59" s="403" t="s">
        <v>6</v>
      </c>
      <c r="H59" s="403" t="s">
        <v>53</v>
      </c>
      <c r="I59" s="403" t="s">
        <v>54</v>
      </c>
      <c r="J59" s="403" t="s">
        <v>55</v>
      </c>
      <c r="K59" s="403" t="s">
        <v>56</v>
      </c>
      <c r="L59" s="403" t="s">
        <v>57</v>
      </c>
      <c r="M59" s="403" t="s">
        <v>58</v>
      </c>
      <c r="N59" s="403" t="s">
        <v>59</v>
      </c>
      <c r="O59" s="403" t="s">
        <v>60</v>
      </c>
      <c r="P59" s="403" t="s">
        <v>61</v>
      </c>
      <c r="Q59" s="403" t="s">
        <v>62</v>
      </c>
      <c r="R59" s="403" t="s">
        <v>63</v>
      </c>
      <c r="S59" s="403" t="s">
        <v>64</v>
      </c>
      <c r="T59" s="403" t="s">
        <v>65</v>
      </c>
      <c r="U59" s="403" t="s">
        <v>66</v>
      </c>
      <c r="V59" s="403" t="s">
        <v>52</v>
      </c>
      <c r="W59" s="403" t="s">
        <v>162</v>
      </c>
      <c r="X59" s="354"/>
      <c r="Y59" s="348" t="s">
        <v>163</v>
      </c>
      <c r="Z59" s="348" t="s">
        <v>164</v>
      </c>
      <c r="AA59" s="348" t="s">
        <v>165</v>
      </c>
      <c r="AB59" s="348" t="s">
        <v>166</v>
      </c>
      <c r="AC59" s="348" t="s">
        <v>167</v>
      </c>
      <c r="AD59" s="348" t="s">
        <v>168</v>
      </c>
      <c r="AE59" s="348" t="s">
        <v>169</v>
      </c>
      <c r="AF59" s="348" t="s">
        <v>170</v>
      </c>
      <c r="AG59" s="348" t="s">
        <v>171</v>
      </c>
      <c r="AH59" s="348" t="s">
        <v>172</v>
      </c>
      <c r="AI59" s="348" t="s">
        <v>173</v>
      </c>
      <c r="AJ59" s="348" t="s">
        <v>174</v>
      </c>
    </row>
    <row r="60" spans="1:36" ht="32.25" customHeight="1">
      <c r="A60" s="1172" t="s">
        <v>1612</v>
      </c>
      <c r="B60" s="1171" t="s">
        <v>839</v>
      </c>
      <c r="C60" s="1184" t="s">
        <v>1613</v>
      </c>
      <c r="D60" s="1171" t="s">
        <v>139</v>
      </c>
      <c r="E60" s="1177">
        <v>7907112</v>
      </c>
      <c r="F60" s="1171" t="s">
        <v>138</v>
      </c>
      <c r="G60" s="1171" t="s">
        <v>1293</v>
      </c>
      <c r="H60" s="350" t="s">
        <v>68</v>
      </c>
      <c r="I60" s="434">
        <v>0</v>
      </c>
      <c r="J60" s="435">
        <v>0</v>
      </c>
      <c r="K60" s="435">
        <v>0</v>
      </c>
      <c r="L60" s="435">
        <v>0</v>
      </c>
      <c r="M60" s="436">
        <v>350000</v>
      </c>
      <c r="N60" s="436">
        <v>948853</v>
      </c>
      <c r="O60" s="436">
        <v>1265138</v>
      </c>
      <c r="P60" s="436">
        <v>1344209</v>
      </c>
      <c r="Q60" s="436">
        <v>1739564</v>
      </c>
      <c r="R60" s="436">
        <v>1149673</v>
      </c>
      <c r="S60" s="436">
        <v>754318</v>
      </c>
      <c r="T60" s="436">
        <v>395357</v>
      </c>
      <c r="U60" s="352">
        <f t="shared" ref="U60:U61" si="6">SUM(I60:T60)</f>
        <v>7947112</v>
      </c>
      <c r="V60" s="1190">
        <v>0.15</v>
      </c>
      <c r="W60" s="1155">
        <f>IF(OR(U61=0,V60=0),0,(U61/U60*V60))</f>
        <v>0.1470525217210982</v>
      </c>
      <c r="X60" s="354"/>
      <c r="Y60" s="1171">
        <v>0</v>
      </c>
      <c r="Z60" s="1171">
        <v>0</v>
      </c>
      <c r="AA60" s="1171">
        <v>0</v>
      </c>
      <c r="AB60" s="1171">
        <v>0</v>
      </c>
      <c r="AC60" s="1171">
        <v>0</v>
      </c>
      <c r="AD60" s="1171" t="s">
        <v>1615</v>
      </c>
      <c r="AE60" s="1171" t="s">
        <v>1616</v>
      </c>
      <c r="AF60" s="1171" t="s">
        <v>1617</v>
      </c>
      <c r="AG60" s="1171" t="s">
        <v>1618</v>
      </c>
      <c r="AH60" s="1171" t="s">
        <v>1619</v>
      </c>
      <c r="AI60" s="1171">
        <v>0</v>
      </c>
      <c r="AJ60" s="1171">
        <v>0</v>
      </c>
    </row>
    <row r="61" spans="1:36" ht="32.25" customHeight="1">
      <c r="A61" s="1018"/>
      <c r="B61" s="1008"/>
      <c r="C61" s="1008"/>
      <c r="D61" s="1008"/>
      <c r="E61" s="1008"/>
      <c r="F61" s="1008"/>
      <c r="G61" s="1008"/>
      <c r="H61" s="357" t="s">
        <v>69</v>
      </c>
      <c r="I61" s="438"/>
      <c r="J61" s="438"/>
      <c r="K61" s="438"/>
      <c r="L61" s="438"/>
      <c r="M61" s="439"/>
      <c r="N61" s="439">
        <v>2053410</v>
      </c>
      <c r="O61" s="439">
        <v>2105546</v>
      </c>
      <c r="P61" s="439">
        <v>2726296.4</v>
      </c>
      <c r="Q61" s="439">
        <v>1021</v>
      </c>
      <c r="R61" s="440">
        <v>1570</v>
      </c>
      <c r="S61" s="440">
        <v>204987</v>
      </c>
      <c r="T61" s="440">
        <v>698122</v>
      </c>
      <c r="U61" s="124">
        <f t="shared" si="6"/>
        <v>7790952.4000000004</v>
      </c>
      <c r="V61" s="1008"/>
      <c r="W61" s="1008"/>
      <c r="X61" s="354"/>
      <c r="Y61" s="1008"/>
      <c r="Z61" s="1008"/>
      <c r="AA61" s="1008"/>
      <c r="AB61" s="1008"/>
      <c r="AC61" s="1008"/>
      <c r="AD61" s="1008"/>
      <c r="AE61" s="1008"/>
      <c r="AF61" s="1008"/>
      <c r="AG61" s="1008"/>
      <c r="AH61" s="1008"/>
      <c r="AI61" s="1008"/>
      <c r="AJ61" s="1008"/>
    </row>
    <row r="62" spans="1:36" ht="15.75" customHeight="1">
      <c r="A62" s="1018"/>
      <c r="B62" s="441"/>
      <c r="C62" s="442"/>
      <c r="D62" s="1204" t="s">
        <v>30</v>
      </c>
      <c r="E62" s="1016"/>
      <c r="F62" s="1016"/>
      <c r="G62" s="1016"/>
      <c r="H62" s="1016"/>
      <c r="I62" s="1016"/>
      <c r="J62" s="1016"/>
      <c r="K62" s="1016"/>
      <c r="L62" s="1016"/>
      <c r="M62" s="1016"/>
      <c r="N62" s="1016"/>
      <c r="O62" s="1016"/>
      <c r="P62" s="1016"/>
      <c r="Q62" s="1016"/>
      <c r="R62" s="1016"/>
      <c r="S62" s="1016"/>
      <c r="T62" s="1016"/>
      <c r="U62" s="1016"/>
      <c r="V62" s="1016"/>
      <c r="W62" s="1016"/>
      <c r="X62" s="354"/>
      <c r="Y62" s="443"/>
      <c r="Z62" s="443"/>
      <c r="AA62" s="443"/>
      <c r="AB62" s="443"/>
      <c r="AC62" s="443"/>
      <c r="AD62" s="443"/>
      <c r="AE62" s="443"/>
      <c r="AF62" s="443"/>
      <c r="AG62" s="443"/>
      <c r="AH62" s="443"/>
      <c r="AI62" s="443"/>
      <c r="AJ62" s="445"/>
    </row>
    <row r="63" spans="1:36" ht="15.75" customHeight="1">
      <c r="A63" s="1018"/>
      <c r="B63" s="1173" t="s">
        <v>839</v>
      </c>
      <c r="C63" s="1182" t="s">
        <v>1622</v>
      </c>
      <c r="D63" s="1193" t="s">
        <v>1623</v>
      </c>
      <c r="E63" s="1020"/>
      <c r="F63" s="1020"/>
      <c r="G63" s="1020"/>
      <c r="H63" s="350" t="s">
        <v>68</v>
      </c>
      <c r="I63" s="447">
        <v>0.01</v>
      </c>
      <c r="J63" s="448">
        <v>0.05</v>
      </c>
      <c r="K63" s="448">
        <v>0.06</v>
      </c>
      <c r="L63" s="448">
        <v>0.11</v>
      </c>
      <c r="M63" s="448">
        <v>0.11</v>
      </c>
      <c r="N63" s="450">
        <v>0.11</v>
      </c>
      <c r="O63" s="450">
        <v>0.11</v>
      </c>
      <c r="P63" s="450">
        <v>0.11</v>
      </c>
      <c r="Q63" s="450">
        <v>0.11</v>
      </c>
      <c r="R63" s="450">
        <v>0.11</v>
      </c>
      <c r="S63" s="450">
        <v>0.06</v>
      </c>
      <c r="T63" s="451">
        <v>0.05</v>
      </c>
      <c r="U63" s="368">
        <f t="shared" ref="U63:U70" si="7">SUM(I63:T63)</f>
        <v>1</v>
      </c>
      <c r="V63" s="1190">
        <v>0.15</v>
      </c>
      <c r="W63" s="1207">
        <v>2.3800000000000002E-2</v>
      </c>
      <c r="X63" s="354"/>
      <c r="Y63" s="1173">
        <v>0</v>
      </c>
      <c r="Z63" s="1173">
        <v>0</v>
      </c>
      <c r="AA63" s="1173">
        <v>0</v>
      </c>
      <c r="AB63" s="1173">
        <v>0</v>
      </c>
      <c r="AC63" s="1173">
        <v>0</v>
      </c>
      <c r="AD63" s="1173">
        <v>0</v>
      </c>
      <c r="AE63" s="1173">
        <v>0</v>
      </c>
      <c r="AF63" s="1173">
        <v>0</v>
      </c>
      <c r="AG63" s="1173">
        <v>0</v>
      </c>
      <c r="AH63" s="1173">
        <v>0</v>
      </c>
      <c r="AI63" s="1173">
        <v>0</v>
      </c>
      <c r="AJ63" s="1173">
        <v>0</v>
      </c>
    </row>
    <row r="64" spans="1:36" ht="15.75" customHeight="1">
      <c r="A64" s="1018"/>
      <c r="B64" s="1008"/>
      <c r="C64" s="1008"/>
      <c r="D64" s="1015"/>
      <c r="E64" s="1016"/>
      <c r="F64" s="1016"/>
      <c r="G64" s="1016"/>
      <c r="H64" s="374" t="s">
        <v>69</v>
      </c>
      <c r="I64" s="452"/>
      <c r="J64" s="452"/>
      <c r="K64" s="452"/>
      <c r="L64" s="452"/>
      <c r="M64" s="452"/>
      <c r="N64" s="376">
        <v>0.25</v>
      </c>
      <c r="O64" s="376">
        <v>0.183</v>
      </c>
      <c r="P64" s="376">
        <v>0.223</v>
      </c>
      <c r="Q64" s="378">
        <v>1.4999999999999999E-4</v>
      </c>
      <c r="R64" s="378">
        <v>1.4999999999999999E-4</v>
      </c>
      <c r="S64" s="378">
        <v>1.6299999999999999E-2</v>
      </c>
      <c r="T64" s="452"/>
      <c r="U64" s="144">
        <f t="shared" si="7"/>
        <v>0.67259999999999998</v>
      </c>
      <c r="V64" s="1008"/>
      <c r="W64" s="1008"/>
      <c r="X64" s="354"/>
      <c r="Y64" s="1008"/>
      <c r="Z64" s="1008"/>
      <c r="AA64" s="1008"/>
      <c r="AB64" s="1008"/>
      <c r="AC64" s="1008"/>
      <c r="AD64" s="1008"/>
      <c r="AE64" s="1008"/>
      <c r="AF64" s="1008"/>
      <c r="AG64" s="1008"/>
      <c r="AH64" s="1008"/>
      <c r="AI64" s="1008"/>
      <c r="AJ64" s="1008"/>
    </row>
    <row r="65" spans="1:36" ht="15.75" customHeight="1">
      <c r="A65" s="1018"/>
      <c r="B65" s="1171" t="s">
        <v>839</v>
      </c>
      <c r="C65" s="1183" t="s">
        <v>1622</v>
      </c>
      <c r="D65" s="1188" t="s">
        <v>1632</v>
      </c>
      <c r="E65" s="1013"/>
      <c r="F65" s="1013"/>
      <c r="G65" s="1014"/>
      <c r="H65" s="350" t="s">
        <v>68</v>
      </c>
      <c r="I65" s="453">
        <v>0.01</v>
      </c>
      <c r="J65" s="450">
        <v>0.1</v>
      </c>
      <c r="K65" s="450">
        <v>0.1</v>
      </c>
      <c r="L65" s="450">
        <v>0.1</v>
      </c>
      <c r="M65" s="450">
        <v>0.1</v>
      </c>
      <c r="N65" s="451">
        <v>0.1</v>
      </c>
      <c r="O65" s="451">
        <v>0.1</v>
      </c>
      <c r="P65" s="451">
        <v>0.1</v>
      </c>
      <c r="Q65" s="451">
        <v>0.1</v>
      </c>
      <c r="R65" s="451">
        <v>0.1</v>
      </c>
      <c r="S65" s="451">
        <v>0.09</v>
      </c>
      <c r="T65" s="454"/>
      <c r="U65" s="368">
        <f t="shared" si="7"/>
        <v>0.99999999999999989</v>
      </c>
      <c r="V65" s="1190">
        <v>0.45</v>
      </c>
      <c r="W65" s="1207">
        <v>0.113</v>
      </c>
      <c r="X65" s="354"/>
      <c r="Y65" s="1171">
        <v>0</v>
      </c>
      <c r="Z65" s="1171">
        <v>0</v>
      </c>
      <c r="AA65" s="1171">
        <v>0</v>
      </c>
      <c r="AB65" s="1171" t="s">
        <v>1634</v>
      </c>
      <c r="AC65" s="1171">
        <v>0</v>
      </c>
      <c r="AD65" s="1171">
        <v>0</v>
      </c>
      <c r="AE65" s="1171">
        <v>0</v>
      </c>
      <c r="AF65" s="1171">
        <v>0</v>
      </c>
      <c r="AG65" s="1171">
        <v>0</v>
      </c>
      <c r="AH65" s="1171">
        <v>0</v>
      </c>
      <c r="AI65" s="1171">
        <v>0</v>
      </c>
      <c r="AJ65" s="1171">
        <v>0</v>
      </c>
    </row>
    <row r="66" spans="1:36" ht="20.25" customHeight="1">
      <c r="A66" s="1018"/>
      <c r="B66" s="1008"/>
      <c r="C66" s="1008"/>
      <c r="D66" s="1015"/>
      <c r="E66" s="1016"/>
      <c r="F66" s="1016"/>
      <c r="G66" s="1017"/>
      <c r="H66" s="374" t="s">
        <v>69</v>
      </c>
      <c r="I66" s="376">
        <v>0</v>
      </c>
      <c r="J66" s="376">
        <v>0</v>
      </c>
      <c r="K66" s="376">
        <v>0</v>
      </c>
      <c r="L66" s="376">
        <v>1E-3</v>
      </c>
      <c r="M66" s="376">
        <v>0</v>
      </c>
      <c r="N66" s="376">
        <v>0.25</v>
      </c>
      <c r="O66" s="376">
        <v>0.16639999999999999</v>
      </c>
      <c r="P66" s="376">
        <v>0.20280000000000001</v>
      </c>
      <c r="Q66" s="376">
        <v>5.7999999999999996E-3</v>
      </c>
      <c r="R66" s="378">
        <v>1.2999999999999999E-4</v>
      </c>
      <c r="S66" s="378">
        <v>2.4400000000000002E-2</v>
      </c>
      <c r="T66" s="378">
        <v>0.31109999999999999</v>
      </c>
      <c r="U66" s="144">
        <f t="shared" si="7"/>
        <v>0.96162999999999998</v>
      </c>
      <c r="V66" s="1008"/>
      <c r="W66" s="1008"/>
      <c r="X66" s="354"/>
      <c r="Y66" s="1008"/>
      <c r="Z66" s="1008"/>
      <c r="AA66" s="1008"/>
      <c r="AB66" s="1008"/>
      <c r="AC66" s="1008"/>
      <c r="AD66" s="1008"/>
      <c r="AE66" s="1008"/>
      <c r="AF66" s="1008"/>
      <c r="AG66" s="1008"/>
      <c r="AH66" s="1008"/>
      <c r="AI66" s="1008"/>
      <c r="AJ66" s="1008"/>
    </row>
    <row r="67" spans="1:36" ht="20.25" customHeight="1">
      <c r="A67" s="1018"/>
      <c r="B67" s="1171" t="s">
        <v>839</v>
      </c>
      <c r="C67" s="1183" t="s">
        <v>1636</v>
      </c>
      <c r="D67" s="1188" t="s">
        <v>1637</v>
      </c>
      <c r="E67" s="1013"/>
      <c r="F67" s="1013"/>
      <c r="G67" s="1014"/>
      <c r="H67" s="350" t="s">
        <v>68</v>
      </c>
      <c r="I67" s="455"/>
      <c r="J67" s="447">
        <v>0.05</v>
      </c>
      <c r="K67" s="447">
        <v>0.1</v>
      </c>
      <c r="L67" s="447">
        <v>0.1</v>
      </c>
      <c r="M67" s="447">
        <v>0.1</v>
      </c>
      <c r="N67" s="447">
        <v>0.1</v>
      </c>
      <c r="O67" s="447">
        <v>0.11</v>
      </c>
      <c r="P67" s="447">
        <v>0.11</v>
      </c>
      <c r="Q67" s="447">
        <v>0.11</v>
      </c>
      <c r="R67" s="447">
        <v>0.11</v>
      </c>
      <c r="S67" s="447">
        <v>0.11</v>
      </c>
      <c r="T67" s="455"/>
      <c r="U67" s="368">
        <f t="shared" si="7"/>
        <v>0.99999999999999989</v>
      </c>
      <c r="V67" s="1190">
        <v>0.2</v>
      </c>
      <c r="W67" s="1207">
        <v>0</v>
      </c>
      <c r="X67" s="354"/>
      <c r="Y67" s="1171">
        <v>0</v>
      </c>
      <c r="Z67" s="1171">
        <v>0</v>
      </c>
      <c r="AA67" s="1171">
        <v>0</v>
      </c>
      <c r="AB67" s="1171">
        <v>0</v>
      </c>
      <c r="AC67" s="1171">
        <v>0</v>
      </c>
      <c r="AD67" s="1171">
        <v>0</v>
      </c>
      <c r="AE67" s="1171">
        <v>0</v>
      </c>
      <c r="AF67" s="1171">
        <v>0</v>
      </c>
      <c r="AG67" s="1171">
        <v>0</v>
      </c>
      <c r="AH67" s="1171">
        <v>0</v>
      </c>
      <c r="AI67" s="1171">
        <v>0</v>
      </c>
      <c r="AJ67" s="1171">
        <v>0</v>
      </c>
    </row>
    <row r="68" spans="1:36" ht="20.25" customHeight="1">
      <c r="A68" s="1018"/>
      <c r="B68" s="1008"/>
      <c r="C68" s="1008"/>
      <c r="D68" s="1015"/>
      <c r="E68" s="1016"/>
      <c r="F68" s="1016"/>
      <c r="G68" s="1017"/>
      <c r="H68" s="374" t="s">
        <v>69</v>
      </c>
      <c r="I68" s="376">
        <v>0</v>
      </c>
      <c r="J68" s="376">
        <v>0</v>
      </c>
      <c r="K68" s="376">
        <v>0.1</v>
      </c>
      <c r="L68" s="376">
        <v>0.4</v>
      </c>
      <c r="M68" s="376">
        <v>0.5</v>
      </c>
      <c r="N68" s="376">
        <v>0.25</v>
      </c>
      <c r="O68" s="376">
        <v>0.183</v>
      </c>
      <c r="P68" s="376">
        <v>0.223</v>
      </c>
      <c r="Q68" s="376">
        <v>6.4000000000000003E-3</v>
      </c>
      <c r="R68" s="378">
        <v>1.4999999999999999E-4</v>
      </c>
      <c r="S68" s="378">
        <v>2.98E-2</v>
      </c>
      <c r="T68" s="378">
        <v>0.26919999999999999</v>
      </c>
      <c r="U68" s="144">
        <f t="shared" si="7"/>
        <v>1.9615500000000003</v>
      </c>
      <c r="V68" s="1008"/>
      <c r="W68" s="1008"/>
      <c r="X68" s="354"/>
      <c r="Y68" s="1008"/>
      <c r="Z68" s="1008"/>
      <c r="AA68" s="1008"/>
      <c r="AB68" s="1008"/>
      <c r="AC68" s="1008"/>
      <c r="AD68" s="1008"/>
      <c r="AE68" s="1008"/>
      <c r="AF68" s="1008"/>
      <c r="AG68" s="1008"/>
      <c r="AH68" s="1008"/>
      <c r="AI68" s="1008"/>
      <c r="AJ68" s="1008"/>
    </row>
    <row r="69" spans="1:36" ht="20.25" customHeight="1">
      <c r="A69" s="1018"/>
      <c r="B69" s="1171" t="s">
        <v>839</v>
      </c>
      <c r="C69" s="1183" t="s">
        <v>1636</v>
      </c>
      <c r="D69" s="1193" t="s">
        <v>1642</v>
      </c>
      <c r="E69" s="1020"/>
      <c r="F69" s="1020"/>
      <c r="G69" s="1020"/>
      <c r="H69" s="350" t="s">
        <v>68</v>
      </c>
      <c r="I69" s="454"/>
      <c r="J69" s="456">
        <v>0.05</v>
      </c>
      <c r="K69" s="447">
        <v>0.1</v>
      </c>
      <c r="L69" s="447">
        <v>0.1</v>
      </c>
      <c r="M69" s="447">
        <v>0.1</v>
      </c>
      <c r="N69" s="447">
        <v>0.1</v>
      </c>
      <c r="O69" s="447">
        <v>0.1</v>
      </c>
      <c r="P69" s="447">
        <v>0.1</v>
      </c>
      <c r="Q69" s="447">
        <v>0.1</v>
      </c>
      <c r="R69" s="447">
        <v>0.1</v>
      </c>
      <c r="S69" s="447">
        <v>0.1</v>
      </c>
      <c r="T69" s="447">
        <v>0.05</v>
      </c>
      <c r="U69" s="368">
        <f t="shared" si="7"/>
        <v>0.99999999999999989</v>
      </c>
      <c r="V69" s="1190">
        <v>0.2</v>
      </c>
      <c r="W69" s="1207">
        <v>0</v>
      </c>
      <c r="X69" s="354"/>
      <c r="Y69" s="1171">
        <v>0</v>
      </c>
      <c r="Z69" s="1171">
        <v>0</v>
      </c>
      <c r="AA69" s="1171">
        <v>0</v>
      </c>
      <c r="AB69" s="1171">
        <v>0</v>
      </c>
      <c r="AC69" s="1171">
        <v>0</v>
      </c>
      <c r="AD69" s="1171">
        <v>0</v>
      </c>
      <c r="AE69" s="1171" t="s">
        <v>1643</v>
      </c>
      <c r="AF69" s="1171">
        <v>0</v>
      </c>
      <c r="AG69" s="1171">
        <v>0</v>
      </c>
      <c r="AH69" s="1171">
        <v>0</v>
      </c>
      <c r="AI69" s="1171">
        <v>0</v>
      </c>
      <c r="AJ69" s="1171">
        <v>0</v>
      </c>
    </row>
    <row r="70" spans="1:36" ht="20.25" customHeight="1">
      <c r="A70" s="1079"/>
      <c r="B70" s="1079"/>
      <c r="C70" s="1079"/>
      <c r="D70" s="1103"/>
      <c r="E70" s="1104"/>
      <c r="F70" s="1104"/>
      <c r="G70" s="1104"/>
      <c r="H70" s="457" t="s">
        <v>69</v>
      </c>
      <c r="I70" s="458">
        <v>0</v>
      </c>
      <c r="J70" s="400">
        <v>0</v>
      </c>
      <c r="K70" s="400">
        <v>0</v>
      </c>
      <c r="L70" s="400">
        <v>0.35</v>
      </c>
      <c r="M70" s="400">
        <v>0.4</v>
      </c>
      <c r="N70" s="400">
        <v>0.25</v>
      </c>
      <c r="O70" s="400">
        <v>0.16639999999999999</v>
      </c>
      <c r="P70" s="459">
        <v>5.7999999999999996E-3</v>
      </c>
      <c r="Q70" s="460">
        <v>1.2999999999999999E-4</v>
      </c>
      <c r="R70" s="462">
        <v>1.2999999999999999E-4</v>
      </c>
      <c r="S70" s="459">
        <v>2.7099999999999999E-2</v>
      </c>
      <c r="T70" s="459">
        <v>0.51219999999999999</v>
      </c>
      <c r="U70" s="144">
        <f t="shared" si="7"/>
        <v>1.7117599999999997</v>
      </c>
      <c r="V70" s="1079"/>
      <c r="W70" s="1079"/>
      <c r="X70" s="354"/>
      <c r="Y70" s="1008"/>
      <c r="Z70" s="1008"/>
      <c r="AA70" s="1008"/>
      <c r="AB70" s="1008"/>
      <c r="AC70" s="1008"/>
      <c r="AD70" s="1008"/>
      <c r="AE70" s="1008"/>
      <c r="AF70" s="1008"/>
      <c r="AG70" s="1008"/>
      <c r="AH70" s="1008"/>
      <c r="AI70" s="1008"/>
      <c r="AJ70" s="1008"/>
    </row>
    <row r="71" spans="1:36" ht="15.75" customHeight="1">
      <c r="A71" s="401" t="s">
        <v>2</v>
      </c>
      <c r="B71" s="403" t="s">
        <v>1373</v>
      </c>
      <c r="C71" s="403" t="s">
        <v>7</v>
      </c>
      <c r="D71" s="403" t="s">
        <v>825</v>
      </c>
      <c r="E71" s="403" t="s">
        <v>4</v>
      </c>
      <c r="F71" s="403" t="s">
        <v>5</v>
      </c>
      <c r="G71" s="403" t="s">
        <v>6</v>
      </c>
      <c r="H71" s="403" t="s">
        <v>53</v>
      </c>
      <c r="I71" s="403" t="s">
        <v>54</v>
      </c>
      <c r="J71" s="403" t="s">
        <v>55</v>
      </c>
      <c r="K71" s="403" t="s">
        <v>56</v>
      </c>
      <c r="L71" s="403" t="s">
        <v>57</v>
      </c>
      <c r="M71" s="403" t="s">
        <v>58</v>
      </c>
      <c r="N71" s="403" t="s">
        <v>59</v>
      </c>
      <c r="O71" s="403" t="s">
        <v>60</v>
      </c>
      <c r="P71" s="403" t="s">
        <v>61</v>
      </c>
      <c r="Q71" s="403" t="s">
        <v>62</v>
      </c>
      <c r="R71" s="403" t="s">
        <v>63</v>
      </c>
      <c r="S71" s="403" t="s">
        <v>64</v>
      </c>
      <c r="T71" s="403" t="s">
        <v>65</v>
      </c>
      <c r="U71" s="403" t="s">
        <v>66</v>
      </c>
      <c r="V71" s="403" t="s">
        <v>52</v>
      </c>
      <c r="W71" s="403" t="s">
        <v>162</v>
      </c>
      <c r="X71" s="354"/>
      <c r="Y71" s="348" t="s">
        <v>163</v>
      </c>
      <c r="Z71" s="348" t="s">
        <v>164</v>
      </c>
      <c r="AA71" s="348" t="s">
        <v>165</v>
      </c>
      <c r="AB71" s="348" t="s">
        <v>166</v>
      </c>
      <c r="AC71" s="348" t="s">
        <v>167</v>
      </c>
      <c r="AD71" s="348" t="s">
        <v>168</v>
      </c>
      <c r="AE71" s="348" t="s">
        <v>169</v>
      </c>
      <c r="AF71" s="348" t="s">
        <v>170</v>
      </c>
      <c r="AG71" s="348" t="s">
        <v>171</v>
      </c>
      <c r="AH71" s="348" t="s">
        <v>172</v>
      </c>
      <c r="AI71" s="348" t="s">
        <v>173</v>
      </c>
      <c r="AJ71" s="348" t="s">
        <v>174</v>
      </c>
    </row>
    <row r="72" spans="1:36" ht="20.25" customHeight="1">
      <c r="A72" s="1172" t="s">
        <v>1646</v>
      </c>
      <c r="B72" s="1171" t="s">
        <v>839</v>
      </c>
      <c r="C72" s="1184" t="s">
        <v>1549</v>
      </c>
      <c r="D72" s="1171" t="s">
        <v>139</v>
      </c>
      <c r="E72" s="1177">
        <v>1000000</v>
      </c>
      <c r="F72" s="1171" t="s">
        <v>1647</v>
      </c>
      <c r="G72" s="1171" t="s">
        <v>1293</v>
      </c>
      <c r="H72" s="350" t="s">
        <v>68</v>
      </c>
      <c r="I72" s="350">
        <v>0</v>
      </c>
      <c r="J72" s="464">
        <v>50000</v>
      </c>
      <c r="K72" s="467">
        <v>100000</v>
      </c>
      <c r="L72" s="467">
        <v>100000</v>
      </c>
      <c r="M72" s="467">
        <v>100000</v>
      </c>
      <c r="N72" s="467">
        <v>100000</v>
      </c>
      <c r="O72" s="467">
        <v>100000</v>
      </c>
      <c r="P72" s="467">
        <v>100000</v>
      </c>
      <c r="Q72" s="467">
        <v>100000</v>
      </c>
      <c r="R72" s="467">
        <v>100000</v>
      </c>
      <c r="S72" s="467">
        <v>100000</v>
      </c>
      <c r="T72" s="467">
        <v>50000</v>
      </c>
      <c r="U72" s="352">
        <f t="shared" ref="U72:U73" si="8">SUM(I72:T72)</f>
        <v>1000000</v>
      </c>
      <c r="V72" s="1190">
        <v>0.13</v>
      </c>
      <c r="W72" s="1155">
        <f>IF(OR(U73=0,V72=0),0,(U73/U72*V72))</f>
        <v>0.11178829999999999</v>
      </c>
      <c r="X72" s="354"/>
      <c r="Y72" s="1171">
        <v>0</v>
      </c>
      <c r="Z72" s="1171">
        <v>0</v>
      </c>
      <c r="AA72" s="1171">
        <v>0</v>
      </c>
      <c r="AB72" s="1171">
        <v>0</v>
      </c>
      <c r="AC72" s="1171">
        <v>0</v>
      </c>
      <c r="AD72" s="1171" t="s">
        <v>1651</v>
      </c>
      <c r="AE72" s="1171" t="s">
        <v>1652</v>
      </c>
      <c r="AF72" s="1171" t="s">
        <v>1653</v>
      </c>
      <c r="AG72" s="1171" t="s">
        <v>1654</v>
      </c>
      <c r="AH72" s="1171" t="s">
        <v>1655</v>
      </c>
      <c r="AI72" s="1171">
        <v>0</v>
      </c>
      <c r="AJ72" s="1171">
        <v>0</v>
      </c>
    </row>
    <row r="73" spans="1:36" ht="20.25" customHeight="1">
      <c r="A73" s="1018"/>
      <c r="B73" s="1008"/>
      <c r="C73" s="1008"/>
      <c r="D73" s="1008"/>
      <c r="E73" s="1008"/>
      <c r="F73" s="1008"/>
      <c r="G73" s="1008"/>
      <c r="H73" s="357" t="s">
        <v>69</v>
      </c>
      <c r="I73" s="357">
        <v>0</v>
      </c>
      <c r="J73" s="439">
        <v>60000</v>
      </c>
      <c r="K73" s="439">
        <v>100000</v>
      </c>
      <c r="L73" s="439">
        <v>62222</v>
      </c>
      <c r="M73" s="439">
        <v>62222</v>
      </c>
      <c r="N73" s="439">
        <v>213156</v>
      </c>
      <c r="O73" s="439">
        <v>160000</v>
      </c>
      <c r="P73" s="439">
        <v>30000</v>
      </c>
      <c r="Q73" s="439">
        <v>15387</v>
      </c>
      <c r="R73" s="440">
        <v>28061</v>
      </c>
      <c r="S73" s="440">
        <v>37722</v>
      </c>
      <c r="T73" s="440">
        <v>91140</v>
      </c>
      <c r="U73" s="124">
        <f t="shared" si="8"/>
        <v>859910</v>
      </c>
      <c r="V73" s="1008"/>
      <c r="W73" s="1008"/>
      <c r="X73" s="354"/>
      <c r="Y73" s="1008"/>
      <c r="Z73" s="1008"/>
      <c r="AA73" s="1008"/>
      <c r="AB73" s="1008"/>
      <c r="AC73" s="1008"/>
      <c r="AD73" s="1008"/>
      <c r="AE73" s="1008"/>
      <c r="AF73" s="1008"/>
      <c r="AG73" s="1008"/>
      <c r="AH73" s="1008"/>
      <c r="AI73" s="1008"/>
      <c r="AJ73" s="1008"/>
    </row>
    <row r="74" spans="1:36" ht="15.75" customHeight="1">
      <c r="A74" s="1018"/>
      <c r="B74" s="469"/>
      <c r="C74" s="471"/>
      <c r="D74" s="1204" t="s">
        <v>30</v>
      </c>
      <c r="E74" s="1016"/>
      <c r="F74" s="1016"/>
      <c r="G74" s="1016"/>
      <c r="H74" s="1016"/>
      <c r="I74" s="1016"/>
      <c r="J74" s="1016"/>
      <c r="K74" s="1016"/>
      <c r="L74" s="1016"/>
      <c r="M74" s="1016"/>
      <c r="N74" s="1016"/>
      <c r="O74" s="1016"/>
      <c r="P74" s="1016"/>
      <c r="Q74" s="1016"/>
      <c r="R74" s="1016"/>
      <c r="S74" s="1016"/>
      <c r="T74" s="1016"/>
      <c r="U74" s="1016"/>
      <c r="V74" s="1016"/>
      <c r="W74" s="1016"/>
      <c r="X74" s="354"/>
      <c r="Y74" s="443"/>
      <c r="Z74" s="443"/>
      <c r="AA74" s="443"/>
      <c r="AB74" s="443"/>
      <c r="AC74" s="443"/>
      <c r="AD74" s="443"/>
      <c r="AE74" s="443"/>
      <c r="AF74" s="443"/>
      <c r="AG74" s="443"/>
      <c r="AH74" s="443"/>
      <c r="AI74" s="443"/>
      <c r="AJ74" s="445"/>
    </row>
    <row r="75" spans="1:36" ht="15.75" customHeight="1">
      <c r="A75" s="1018"/>
      <c r="B75" s="1173" t="s">
        <v>839</v>
      </c>
      <c r="C75" s="1173"/>
      <c r="D75" s="1191" t="s">
        <v>1662</v>
      </c>
      <c r="E75" s="1013"/>
      <c r="F75" s="1013"/>
      <c r="G75" s="1014"/>
      <c r="H75" s="350" t="s">
        <v>68</v>
      </c>
      <c r="I75" s="366">
        <v>0</v>
      </c>
      <c r="J75" s="366">
        <v>0.02</v>
      </c>
      <c r="K75" s="366">
        <v>0.08</v>
      </c>
      <c r="L75" s="366">
        <v>0.13</v>
      </c>
      <c r="M75" s="366">
        <v>0.13</v>
      </c>
      <c r="N75" s="366">
        <v>0.1</v>
      </c>
      <c r="O75" s="366">
        <v>0.1</v>
      </c>
      <c r="P75" s="366">
        <v>0.1</v>
      </c>
      <c r="Q75" s="366">
        <v>0.1</v>
      </c>
      <c r="R75" s="366">
        <v>0.1</v>
      </c>
      <c r="S75" s="366">
        <v>0.1</v>
      </c>
      <c r="T75" s="366">
        <v>0.04</v>
      </c>
      <c r="U75" s="368">
        <f t="shared" ref="U75:U84" si="9">SUM(I75:T75)</f>
        <v>0.99999999999999989</v>
      </c>
      <c r="V75" s="1190">
        <v>0.2</v>
      </c>
      <c r="W75" s="1194">
        <f>IF(OR(U76=0,V75=0),0,(U76/U75*V75))</f>
        <v>0.17198400000000003</v>
      </c>
      <c r="X75" s="354"/>
      <c r="Y75" s="1173">
        <v>0</v>
      </c>
      <c r="Z75" s="1173">
        <v>0</v>
      </c>
      <c r="AA75" s="1173">
        <v>0</v>
      </c>
      <c r="AB75" s="1173">
        <v>0</v>
      </c>
      <c r="AC75" s="1173">
        <v>0</v>
      </c>
      <c r="AD75" s="1173">
        <v>0</v>
      </c>
      <c r="AE75" s="1173">
        <v>0</v>
      </c>
      <c r="AF75" s="1173">
        <v>0</v>
      </c>
      <c r="AG75" s="1173">
        <v>0</v>
      </c>
      <c r="AH75" s="1173">
        <v>0</v>
      </c>
      <c r="AI75" s="1173">
        <v>0</v>
      </c>
      <c r="AJ75" s="1173">
        <v>0</v>
      </c>
    </row>
    <row r="76" spans="1:36" ht="15.75" customHeight="1">
      <c r="A76" s="1018"/>
      <c r="B76" s="1008"/>
      <c r="C76" s="1008"/>
      <c r="D76" s="1015"/>
      <c r="E76" s="1016"/>
      <c r="F76" s="1016"/>
      <c r="G76" s="1017"/>
      <c r="H76" s="374" t="s">
        <v>69</v>
      </c>
      <c r="I76" s="376">
        <v>0</v>
      </c>
      <c r="J76" s="376">
        <v>0</v>
      </c>
      <c r="K76" s="376">
        <v>0</v>
      </c>
      <c r="L76" s="376">
        <v>0</v>
      </c>
      <c r="M76" s="376">
        <v>0</v>
      </c>
      <c r="N76" s="376">
        <v>0.21310000000000001</v>
      </c>
      <c r="O76" s="376">
        <v>0.16</v>
      </c>
      <c r="P76" s="376">
        <v>0.03</v>
      </c>
      <c r="Q76" s="376">
        <v>1.4999999999999999E-2</v>
      </c>
      <c r="R76" s="378">
        <v>2.0000000000000002E-5</v>
      </c>
      <c r="S76" s="378">
        <v>3.7699999999999997E-2</v>
      </c>
      <c r="T76" s="378">
        <v>0.40410000000000001</v>
      </c>
      <c r="U76" s="144">
        <f t="shared" si="9"/>
        <v>0.85992000000000002</v>
      </c>
      <c r="V76" s="1008"/>
      <c r="W76" s="1008"/>
      <c r="X76" s="354"/>
      <c r="Y76" s="1008"/>
      <c r="Z76" s="1008"/>
      <c r="AA76" s="1008"/>
      <c r="AB76" s="1008"/>
      <c r="AC76" s="1008"/>
      <c r="AD76" s="1008"/>
      <c r="AE76" s="1008"/>
      <c r="AF76" s="1008"/>
      <c r="AG76" s="1008"/>
      <c r="AH76" s="1008"/>
      <c r="AI76" s="1008"/>
      <c r="AJ76" s="1008"/>
    </row>
    <row r="77" spans="1:36" ht="15.75" customHeight="1">
      <c r="A77" s="1018"/>
      <c r="B77" s="1171" t="s">
        <v>839</v>
      </c>
      <c r="C77" s="1171"/>
      <c r="D77" s="1191" t="s">
        <v>1677</v>
      </c>
      <c r="E77" s="1013"/>
      <c r="F77" s="1013"/>
      <c r="G77" s="1014"/>
      <c r="H77" s="350" t="s">
        <v>68</v>
      </c>
      <c r="I77" s="366">
        <v>0</v>
      </c>
      <c r="J77" s="366">
        <v>0.02</v>
      </c>
      <c r="K77" s="366">
        <v>0.08</v>
      </c>
      <c r="L77" s="366">
        <v>0.13</v>
      </c>
      <c r="M77" s="366">
        <v>0.13</v>
      </c>
      <c r="N77" s="366">
        <v>0.1</v>
      </c>
      <c r="O77" s="366">
        <v>0.1</v>
      </c>
      <c r="P77" s="366">
        <v>0.1</v>
      </c>
      <c r="Q77" s="366">
        <v>0.1</v>
      </c>
      <c r="R77" s="366">
        <v>0.1</v>
      </c>
      <c r="S77" s="366">
        <v>0.1</v>
      </c>
      <c r="T77" s="366">
        <v>0.04</v>
      </c>
      <c r="U77" s="368">
        <f t="shared" si="9"/>
        <v>0.99999999999999989</v>
      </c>
      <c r="V77" s="1190">
        <v>0.2</v>
      </c>
      <c r="W77" s="1194">
        <f>IF(OR(U78=0,V77=0),0,(U78/U77*V77))</f>
        <v>0.17198400000000003</v>
      </c>
      <c r="X77" s="354"/>
      <c r="Y77" s="1171">
        <v>0</v>
      </c>
      <c r="Z77" s="1171">
        <v>0</v>
      </c>
      <c r="AA77" s="1171">
        <v>0</v>
      </c>
      <c r="AB77" s="1171">
        <v>0</v>
      </c>
      <c r="AC77" s="1171">
        <v>0</v>
      </c>
      <c r="AD77" s="1171">
        <v>0</v>
      </c>
      <c r="AE77" s="1171">
        <v>0</v>
      </c>
      <c r="AF77" s="1171">
        <v>0</v>
      </c>
      <c r="AG77" s="1171">
        <v>0</v>
      </c>
      <c r="AH77" s="1171">
        <v>0</v>
      </c>
      <c r="AI77" s="1171">
        <v>0</v>
      </c>
      <c r="AJ77" s="1171">
        <v>0</v>
      </c>
    </row>
    <row r="78" spans="1:36" ht="15.75" customHeight="1">
      <c r="A78" s="1018"/>
      <c r="B78" s="1008"/>
      <c r="C78" s="1008"/>
      <c r="D78" s="1015"/>
      <c r="E78" s="1016"/>
      <c r="F78" s="1016"/>
      <c r="G78" s="1017"/>
      <c r="H78" s="374" t="s">
        <v>69</v>
      </c>
      <c r="I78" s="376">
        <v>0</v>
      </c>
      <c r="J78" s="376">
        <v>0</v>
      </c>
      <c r="K78" s="376">
        <v>0</v>
      </c>
      <c r="L78" s="376">
        <v>0</v>
      </c>
      <c r="M78" s="376">
        <v>0</v>
      </c>
      <c r="N78" s="376">
        <v>0.21310000000000001</v>
      </c>
      <c r="O78" s="376">
        <v>0.16</v>
      </c>
      <c r="P78" s="376">
        <v>0.03</v>
      </c>
      <c r="Q78" s="376">
        <v>1.4999999999999999E-2</v>
      </c>
      <c r="R78" s="378">
        <v>2.0000000000000002E-5</v>
      </c>
      <c r="S78" s="378">
        <v>3.7699999999999997E-2</v>
      </c>
      <c r="T78" s="378">
        <v>0.40410000000000001</v>
      </c>
      <c r="U78" s="144">
        <f t="shared" si="9"/>
        <v>0.85992000000000002</v>
      </c>
      <c r="V78" s="1008"/>
      <c r="W78" s="1008"/>
      <c r="X78" s="354"/>
      <c r="Y78" s="1008"/>
      <c r="Z78" s="1008"/>
      <c r="AA78" s="1008"/>
      <c r="AB78" s="1008"/>
      <c r="AC78" s="1008"/>
      <c r="AD78" s="1008"/>
      <c r="AE78" s="1008"/>
      <c r="AF78" s="1008"/>
      <c r="AG78" s="1008"/>
      <c r="AH78" s="1008"/>
      <c r="AI78" s="1008"/>
      <c r="AJ78" s="1008"/>
    </row>
    <row r="79" spans="1:36" ht="15.75" customHeight="1">
      <c r="A79" s="1018"/>
      <c r="B79" s="1171" t="s">
        <v>839</v>
      </c>
      <c r="C79" s="1171"/>
      <c r="D79" s="1191" t="s">
        <v>1683</v>
      </c>
      <c r="E79" s="1013"/>
      <c r="F79" s="1013"/>
      <c r="G79" s="1014"/>
      <c r="H79" s="350" t="s">
        <v>68</v>
      </c>
      <c r="I79" s="366">
        <v>0</v>
      </c>
      <c r="J79" s="366">
        <v>0.02</v>
      </c>
      <c r="K79" s="366">
        <v>0.08</v>
      </c>
      <c r="L79" s="366">
        <v>0.13</v>
      </c>
      <c r="M79" s="366">
        <v>0.13</v>
      </c>
      <c r="N79" s="366">
        <v>0.1</v>
      </c>
      <c r="O79" s="366">
        <v>0.1</v>
      </c>
      <c r="P79" s="366">
        <v>0.1</v>
      </c>
      <c r="Q79" s="366">
        <v>0.1</v>
      </c>
      <c r="R79" s="366">
        <v>0.1</v>
      </c>
      <c r="S79" s="366">
        <v>0.1</v>
      </c>
      <c r="T79" s="366">
        <v>0.04</v>
      </c>
      <c r="U79" s="368">
        <f t="shared" si="9"/>
        <v>0.99999999999999989</v>
      </c>
      <c r="V79" s="1190">
        <v>0.2</v>
      </c>
      <c r="W79" s="1194">
        <f>IF(OR(U80=0,V79=0),0,(U80/U79*V79))</f>
        <v>0.17198400000000003</v>
      </c>
      <c r="X79" s="354"/>
      <c r="Y79" s="1171">
        <v>0</v>
      </c>
      <c r="Z79" s="1171">
        <v>0</v>
      </c>
      <c r="AA79" s="1171">
        <v>0</v>
      </c>
      <c r="AB79" s="1171">
        <v>0</v>
      </c>
      <c r="AC79" s="1171">
        <v>0</v>
      </c>
      <c r="AD79" s="1171">
        <v>0</v>
      </c>
      <c r="AE79" s="1171">
        <v>0</v>
      </c>
      <c r="AF79" s="1171">
        <v>0</v>
      </c>
      <c r="AG79" s="1171">
        <v>0</v>
      </c>
      <c r="AH79" s="1171">
        <v>0</v>
      </c>
      <c r="AI79" s="1171">
        <v>0</v>
      </c>
      <c r="AJ79" s="1171">
        <v>0</v>
      </c>
    </row>
    <row r="80" spans="1:36" ht="15.75" customHeight="1">
      <c r="A80" s="1018"/>
      <c r="B80" s="1008"/>
      <c r="C80" s="1008"/>
      <c r="D80" s="1015"/>
      <c r="E80" s="1016"/>
      <c r="F80" s="1016"/>
      <c r="G80" s="1017"/>
      <c r="H80" s="374" t="s">
        <v>69</v>
      </c>
      <c r="I80" s="376">
        <v>0</v>
      </c>
      <c r="J80" s="376">
        <v>0</v>
      </c>
      <c r="K80" s="376">
        <v>0</v>
      </c>
      <c r="L80" s="376">
        <v>0</v>
      </c>
      <c r="M80" s="376">
        <v>0</v>
      </c>
      <c r="N80" s="376">
        <v>0.21310000000000001</v>
      </c>
      <c r="O80" s="376">
        <v>0.16</v>
      </c>
      <c r="P80" s="376">
        <v>0.03</v>
      </c>
      <c r="Q80" s="376">
        <v>1.4999999999999999E-2</v>
      </c>
      <c r="R80" s="378">
        <v>2.0000000000000002E-5</v>
      </c>
      <c r="S80" s="378">
        <v>3.7699999999999997E-2</v>
      </c>
      <c r="T80" s="378">
        <v>0.40410000000000001</v>
      </c>
      <c r="U80" s="144">
        <f t="shared" si="9"/>
        <v>0.85992000000000002</v>
      </c>
      <c r="V80" s="1008"/>
      <c r="W80" s="1008"/>
      <c r="X80" s="354"/>
      <c r="Y80" s="1008"/>
      <c r="Z80" s="1008"/>
      <c r="AA80" s="1008"/>
      <c r="AB80" s="1008"/>
      <c r="AC80" s="1008"/>
      <c r="AD80" s="1008"/>
      <c r="AE80" s="1008"/>
      <c r="AF80" s="1008"/>
      <c r="AG80" s="1008"/>
      <c r="AH80" s="1008"/>
      <c r="AI80" s="1008"/>
      <c r="AJ80" s="1008"/>
    </row>
    <row r="81" spans="1:36" ht="15.75" customHeight="1">
      <c r="A81" s="1018"/>
      <c r="B81" s="1171" t="s">
        <v>839</v>
      </c>
      <c r="C81" s="1171"/>
      <c r="D81" s="1191" t="s">
        <v>1691</v>
      </c>
      <c r="E81" s="1013"/>
      <c r="F81" s="1013"/>
      <c r="G81" s="1014"/>
      <c r="H81" s="350" t="s">
        <v>68</v>
      </c>
      <c r="I81" s="366">
        <v>0</v>
      </c>
      <c r="J81" s="366">
        <v>0.02</v>
      </c>
      <c r="K81" s="366">
        <v>0.08</v>
      </c>
      <c r="L81" s="366">
        <v>0.13</v>
      </c>
      <c r="M81" s="366">
        <v>0.13</v>
      </c>
      <c r="N81" s="366">
        <v>0.1</v>
      </c>
      <c r="O81" s="366">
        <v>0.1</v>
      </c>
      <c r="P81" s="366">
        <v>0.1</v>
      </c>
      <c r="Q81" s="366">
        <v>0.1</v>
      </c>
      <c r="R81" s="366">
        <v>0.1</v>
      </c>
      <c r="S81" s="366">
        <v>0.1</v>
      </c>
      <c r="T81" s="366">
        <v>0.04</v>
      </c>
      <c r="U81" s="368">
        <f t="shared" si="9"/>
        <v>0.99999999999999989</v>
      </c>
      <c r="V81" s="1190">
        <v>0.2</v>
      </c>
      <c r="W81" s="1194">
        <f>IF(OR(U82=0,V81=0),0,(U82/U81*V81))</f>
        <v>0.17198400000000003</v>
      </c>
      <c r="X81" s="354"/>
      <c r="Y81" s="1171">
        <v>0</v>
      </c>
      <c r="Z81" s="1171">
        <v>0</v>
      </c>
      <c r="AA81" s="1171">
        <v>0</v>
      </c>
      <c r="AB81" s="1171">
        <v>0</v>
      </c>
      <c r="AC81" s="1171">
        <v>0</v>
      </c>
      <c r="AD81" s="1171">
        <v>0</v>
      </c>
      <c r="AE81" s="1171">
        <v>0</v>
      </c>
      <c r="AF81" s="1171">
        <v>0</v>
      </c>
      <c r="AG81" s="1171">
        <v>0</v>
      </c>
      <c r="AH81" s="1171">
        <v>0</v>
      </c>
      <c r="AI81" s="1171">
        <v>0</v>
      </c>
      <c r="AJ81" s="1171">
        <v>0</v>
      </c>
    </row>
    <row r="82" spans="1:36" ht="15.75" customHeight="1">
      <c r="A82" s="1018"/>
      <c r="B82" s="1008"/>
      <c r="C82" s="1008"/>
      <c r="D82" s="1015"/>
      <c r="E82" s="1016"/>
      <c r="F82" s="1016"/>
      <c r="G82" s="1017"/>
      <c r="H82" s="374" t="s">
        <v>69</v>
      </c>
      <c r="I82" s="376">
        <v>0</v>
      </c>
      <c r="J82" s="376">
        <v>0</v>
      </c>
      <c r="K82" s="376">
        <v>0</v>
      </c>
      <c r="L82" s="376">
        <v>0</v>
      </c>
      <c r="M82" s="376">
        <v>0</v>
      </c>
      <c r="N82" s="376">
        <v>0.21310000000000001</v>
      </c>
      <c r="O82" s="376">
        <v>0.16</v>
      </c>
      <c r="P82" s="376">
        <v>0.03</v>
      </c>
      <c r="Q82" s="376">
        <v>1.4999999999999999E-2</v>
      </c>
      <c r="R82" s="378">
        <v>2.0000000000000002E-5</v>
      </c>
      <c r="S82" s="378">
        <v>3.7699999999999997E-2</v>
      </c>
      <c r="T82" s="378">
        <v>0.40410000000000001</v>
      </c>
      <c r="U82" s="144">
        <f t="shared" si="9"/>
        <v>0.85992000000000002</v>
      </c>
      <c r="V82" s="1008"/>
      <c r="W82" s="1008"/>
      <c r="X82" s="354"/>
      <c r="Y82" s="1008"/>
      <c r="Z82" s="1008"/>
      <c r="AA82" s="1008"/>
      <c r="AB82" s="1008"/>
      <c r="AC82" s="1008"/>
      <c r="AD82" s="1008"/>
      <c r="AE82" s="1008"/>
      <c r="AF82" s="1008"/>
      <c r="AG82" s="1008"/>
      <c r="AH82" s="1008"/>
      <c r="AI82" s="1008"/>
      <c r="AJ82" s="1008"/>
    </row>
    <row r="83" spans="1:36" ht="15.75" customHeight="1">
      <c r="A83" s="1018"/>
      <c r="B83" s="1171" t="s">
        <v>839</v>
      </c>
      <c r="C83" s="1171"/>
      <c r="D83" s="1188" t="s">
        <v>1692</v>
      </c>
      <c r="E83" s="1013"/>
      <c r="F83" s="1013"/>
      <c r="G83" s="1014"/>
      <c r="H83" s="350" t="s">
        <v>68</v>
      </c>
      <c r="I83" s="366">
        <v>0</v>
      </c>
      <c r="J83" s="366">
        <v>0.02</v>
      </c>
      <c r="K83" s="366">
        <v>0.08</v>
      </c>
      <c r="L83" s="366">
        <v>0.13</v>
      </c>
      <c r="M83" s="366">
        <v>0.13</v>
      </c>
      <c r="N83" s="366">
        <v>0.1</v>
      </c>
      <c r="O83" s="366">
        <v>0.1</v>
      </c>
      <c r="P83" s="366">
        <v>0.1</v>
      </c>
      <c r="Q83" s="366">
        <v>0.1</v>
      </c>
      <c r="R83" s="366">
        <v>0.1</v>
      </c>
      <c r="S83" s="366">
        <v>0.1</v>
      </c>
      <c r="T83" s="366">
        <v>0.04</v>
      </c>
      <c r="U83" s="368">
        <f t="shared" si="9"/>
        <v>0.99999999999999989</v>
      </c>
      <c r="V83" s="1190">
        <v>0.2</v>
      </c>
      <c r="W83" s="1194">
        <f>IF(OR(U84=0,V83=0),0,(U84/U83*V83))</f>
        <v>0.17198000000000005</v>
      </c>
      <c r="X83" s="354"/>
      <c r="Y83" s="1171">
        <v>0</v>
      </c>
      <c r="Z83" s="1171">
        <v>0</v>
      </c>
      <c r="AA83" s="1171">
        <v>0</v>
      </c>
      <c r="AB83" s="1171">
        <v>0</v>
      </c>
      <c r="AC83" s="1171">
        <v>0</v>
      </c>
      <c r="AD83" s="1171">
        <v>0</v>
      </c>
      <c r="AE83" s="1171">
        <v>0</v>
      </c>
      <c r="AF83" s="1171">
        <v>0</v>
      </c>
      <c r="AG83" s="1171">
        <v>0</v>
      </c>
      <c r="AH83" s="1171">
        <v>0</v>
      </c>
      <c r="AI83" s="1171">
        <v>0</v>
      </c>
      <c r="AJ83" s="1171">
        <v>0</v>
      </c>
    </row>
    <row r="84" spans="1:36" ht="15.75" customHeight="1">
      <c r="A84" s="1018"/>
      <c r="B84" s="1079"/>
      <c r="C84" s="1079"/>
      <c r="D84" s="1103"/>
      <c r="E84" s="1104"/>
      <c r="F84" s="1104"/>
      <c r="G84" s="1105"/>
      <c r="H84" s="398" t="s">
        <v>69</v>
      </c>
      <c r="I84" s="400">
        <v>0</v>
      </c>
      <c r="J84" s="400">
        <v>0</v>
      </c>
      <c r="K84" s="400">
        <v>0</v>
      </c>
      <c r="L84" s="400">
        <v>0</v>
      </c>
      <c r="M84" s="400">
        <v>0</v>
      </c>
      <c r="N84" s="400">
        <v>0.21310000000000001</v>
      </c>
      <c r="O84" s="400">
        <v>0.16</v>
      </c>
      <c r="P84" s="400">
        <v>0.03</v>
      </c>
      <c r="Q84" s="400">
        <v>1.4999999999999999E-2</v>
      </c>
      <c r="R84" s="459">
        <v>0</v>
      </c>
      <c r="S84" s="459">
        <v>3.7699999999999997E-2</v>
      </c>
      <c r="T84" s="378">
        <v>0.40410000000000001</v>
      </c>
      <c r="U84" s="144">
        <f t="shared" si="9"/>
        <v>0.85990000000000011</v>
      </c>
      <c r="V84" s="1079"/>
      <c r="W84" s="1008"/>
      <c r="X84" s="354"/>
      <c r="Y84" s="1008"/>
      <c r="Z84" s="1008"/>
      <c r="AA84" s="1008"/>
      <c r="AB84" s="1008"/>
      <c r="AC84" s="1008"/>
      <c r="AD84" s="1008"/>
      <c r="AE84" s="1008"/>
      <c r="AF84" s="1008"/>
      <c r="AG84" s="1008"/>
      <c r="AH84" s="1008"/>
      <c r="AI84" s="1008"/>
      <c r="AJ84" s="1008"/>
    </row>
    <row r="85" spans="1:36" ht="15.75" customHeight="1">
      <c r="A85" s="401" t="s">
        <v>2</v>
      </c>
      <c r="B85" s="403" t="s">
        <v>1373</v>
      </c>
      <c r="C85" s="403" t="s">
        <v>7</v>
      </c>
      <c r="D85" s="403" t="s">
        <v>825</v>
      </c>
      <c r="E85" s="403" t="s">
        <v>4</v>
      </c>
      <c r="F85" s="403" t="s">
        <v>5</v>
      </c>
      <c r="G85" s="403" t="s">
        <v>6</v>
      </c>
      <c r="H85" s="403" t="s">
        <v>53</v>
      </c>
      <c r="I85" s="403" t="s">
        <v>54</v>
      </c>
      <c r="J85" s="403" t="s">
        <v>55</v>
      </c>
      <c r="K85" s="403" t="s">
        <v>56</v>
      </c>
      <c r="L85" s="403" t="s">
        <v>57</v>
      </c>
      <c r="M85" s="403" t="s">
        <v>58</v>
      </c>
      <c r="N85" s="403" t="s">
        <v>59</v>
      </c>
      <c r="O85" s="403" t="s">
        <v>60</v>
      </c>
      <c r="P85" s="403" t="s">
        <v>61</v>
      </c>
      <c r="Q85" s="403" t="s">
        <v>62</v>
      </c>
      <c r="R85" s="403" t="s">
        <v>63</v>
      </c>
      <c r="S85" s="403" t="s">
        <v>64</v>
      </c>
      <c r="T85" s="403" t="s">
        <v>65</v>
      </c>
      <c r="U85" s="403" t="s">
        <v>66</v>
      </c>
      <c r="V85" s="403" t="s">
        <v>52</v>
      </c>
      <c r="W85" s="403" t="s">
        <v>162</v>
      </c>
      <c r="X85" s="354"/>
      <c r="Y85" s="348" t="s">
        <v>163</v>
      </c>
      <c r="Z85" s="348" t="s">
        <v>164</v>
      </c>
      <c r="AA85" s="348" t="s">
        <v>165</v>
      </c>
      <c r="AB85" s="348" t="s">
        <v>166</v>
      </c>
      <c r="AC85" s="348" t="s">
        <v>167</v>
      </c>
      <c r="AD85" s="348" t="s">
        <v>168</v>
      </c>
      <c r="AE85" s="348" t="s">
        <v>169</v>
      </c>
      <c r="AF85" s="348" t="s">
        <v>170</v>
      </c>
      <c r="AG85" s="348" t="s">
        <v>171</v>
      </c>
      <c r="AH85" s="348" t="s">
        <v>172</v>
      </c>
      <c r="AI85" s="348" t="s">
        <v>173</v>
      </c>
      <c r="AJ85" s="348" t="s">
        <v>174</v>
      </c>
    </row>
    <row r="86" spans="1:36" ht="19.5" customHeight="1">
      <c r="A86" s="1172" t="s">
        <v>1693</v>
      </c>
      <c r="B86" s="1171" t="s">
        <v>839</v>
      </c>
      <c r="C86" s="1184" t="s">
        <v>1549</v>
      </c>
      <c r="D86" s="1171" t="s">
        <v>139</v>
      </c>
      <c r="E86" s="1177">
        <v>200000</v>
      </c>
      <c r="F86" s="1171" t="s">
        <v>1695</v>
      </c>
      <c r="G86" s="1171" t="s">
        <v>1293</v>
      </c>
      <c r="H86" s="350" t="s">
        <v>68</v>
      </c>
      <c r="I86" s="479">
        <v>0</v>
      </c>
      <c r="J86" s="479">
        <v>0</v>
      </c>
      <c r="K86" s="479">
        <v>0</v>
      </c>
      <c r="L86" s="479">
        <v>0</v>
      </c>
      <c r="M86" s="480">
        <v>66000</v>
      </c>
      <c r="N86" s="480">
        <v>22000</v>
      </c>
      <c r="O86" s="480">
        <v>22000</v>
      </c>
      <c r="P86" s="480">
        <v>22000</v>
      </c>
      <c r="Q86" s="480">
        <v>22000</v>
      </c>
      <c r="R86" s="480">
        <v>22000</v>
      </c>
      <c r="S86" s="480">
        <v>22000</v>
      </c>
      <c r="T86" s="480">
        <v>2000</v>
      </c>
      <c r="U86" s="352">
        <f t="shared" ref="U86:U87" si="10">SUM(I86:T86)</f>
        <v>200000</v>
      </c>
      <c r="V86" s="1190">
        <v>0.06</v>
      </c>
      <c r="W86" s="1155">
        <f>IF(OR(U87=0,V86=0),0,(U87/U86*V86))</f>
        <v>5.4331199999999996E-2</v>
      </c>
      <c r="X86" s="354"/>
      <c r="Y86" s="1171">
        <v>0</v>
      </c>
      <c r="Z86" s="1171">
        <v>0</v>
      </c>
      <c r="AA86" s="1171" t="s">
        <v>1698</v>
      </c>
      <c r="AB86" s="1171" t="s">
        <v>1699</v>
      </c>
      <c r="AC86" s="1171">
        <v>0</v>
      </c>
      <c r="AD86" s="1171" t="s">
        <v>1700</v>
      </c>
      <c r="AE86" s="1171">
        <v>0</v>
      </c>
      <c r="AF86" s="1171" t="s">
        <v>1702</v>
      </c>
      <c r="AG86" s="1171" t="s">
        <v>1703</v>
      </c>
      <c r="AH86" s="1171" t="s">
        <v>1704</v>
      </c>
      <c r="AI86" s="1171">
        <v>0</v>
      </c>
      <c r="AJ86" s="1171">
        <v>0</v>
      </c>
    </row>
    <row r="87" spans="1:36" ht="19.5" customHeight="1">
      <c r="A87" s="1018"/>
      <c r="B87" s="1008"/>
      <c r="C87" s="1008"/>
      <c r="D87" s="1008"/>
      <c r="E87" s="1008"/>
      <c r="F87" s="1008"/>
      <c r="G87" s="1008"/>
      <c r="H87" s="357" t="s">
        <v>69</v>
      </c>
      <c r="I87" s="481">
        <v>0</v>
      </c>
      <c r="J87" s="482">
        <v>0</v>
      </c>
      <c r="K87" s="482">
        <v>0</v>
      </c>
      <c r="L87" s="482">
        <v>0</v>
      </c>
      <c r="M87" s="122">
        <v>36000</v>
      </c>
      <c r="N87" s="122">
        <v>0</v>
      </c>
      <c r="O87" s="483"/>
      <c r="P87" s="122">
        <v>20000</v>
      </c>
      <c r="Q87" s="122">
        <v>52273</v>
      </c>
      <c r="R87" s="484">
        <v>0</v>
      </c>
      <c r="S87" s="485">
        <v>13115</v>
      </c>
      <c r="T87" s="485">
        <v>59716</v>
      </c>
      <c r="U87" s="124">
        <f t="shared" si="10"/>
        <v>181104</v>
      </c>
      <c r="V87" s="1008"/>
      <c r="W87" s="1008"/>
      <c r="X87" s="354"/>
      <c r="Y87" s="1008"/>
      <c r="Z87" s="1008"/>
      <c r="AA87" s="1008"/>
      <c r="AB87" s="1008"/>
      <c r="AC87" s="1008"/>
      <c r="AD87" s="1008"/>
      <c r="AE87" s="1008"/>
      <c r="AF87" s="1008"/>
      <c r="AG87" s="1008"/>
      <c r="AH87" s="1008"/>
      <c r="AI87" s="1008"/>
      <c r="AJ87" s="1008"/>
    </row>
    <row r="88" spans="1:36" ht="15.75" customHeight="1">
      <c r="A88" s="1018"/>
      <c r="B88" s="441"/>
      <c r="C88" s="442"/>
      <c r="D88" s="1204" t="s">
        <v>30</v>
      </c>
      <c r="E88" s="1016"/>
      <c r="F88" s="1016"/>
      <c r="G88" s="1016"/>
      <c r="H88" s="1016"/>
      <c r="I88" s="1016"/>
      <c r="J88" s="1016"/>
      <c r="K88" s="1016"/>
      <c r="L88" s="1016"/>
      <c r="M88" s="1016"/>
      <c r="N88" s="1016"/>
      <c r="O88" s="1016"/>
      <c r="P88" s="1016"/>
      <c r="Q88" s="1016"/>
      <c r="R88" s="1016"/>
      <c r="S88" s="1016"/>
      <c r="T88" s="1016"/>
      <c r="U88" s="1016"/>
      <c r="V88" s="1016"/>
      <c r="W88" s="1016"/>
      <c r="X88" s="354"/>
      <c r="Y88" s="443"/>
      <c r="Z88" s="443"/>
      <c r="AA88" s="443"/>
      <c r="AB88" s="443"/>
      <c r="AC88" s="443"/>
      <c r="AD88" s="443"/>
      <c r="AE88" s="443"/>
      <c r="AF88" s="443"/>
      <c r="AG88" s="443"/>
      <c r="AH88" s="443"/>
      <c r="AI88" s="443"/>
      <c r="AJ88" s="445"/>
    </row>
    <row r="89" spans="1:36" ht="15.75" customHeight="1">
      <c r="A89" s="1018"/>
      <c r="B89" s="1173" t="s">
        <v>839</v>
      </c>
      <c r="C89" s="1173"/>
      <c r="D89" s="1188" t="s">
        <v>1662</v>
      </c>
      <c r="E89" s="1013"/>
      <c r="F89" s="1013"/>
      <c r="G89" s="1014"/>
      <c r="H89" s="350" t="s">
        <v>68</v>
      </c>
      <c r="I89" s="455"/>
      <c r="J89" s="447">
        <v>0.08</v>
      </c>
      <c r="K89" s="447">
        <v>0.1</v>
      </c>
      <c r="L89" s="447">
        <v>0.08</v>
      </c>
      <c r="M89" s="447">
        <v>7.0000000000000007E-2</v>
      </c>
      <c r="N89" s="447">
        <v>0.1</v>
      </c>
      <c r="O89" s="447">
        <v>0.1</v>
      </c>
      <c r="P89" s="447">
        <v>0.1</v>
      </c>
      <c r="Q89" s="447">
        <v>0.1</v>
      </c>
      <c r="R89" s="447">
        <v>9.9000000000000005E-2</v>
      </c>
      <c r="S89" s="486">
        <v>0.1</v>
      </c>
      <c r="T89" s="486">
        <v>0.08</v>
      </c>
      <c r="U89" s="368">
        <f t="shared" ref="U89:U98" si="11">SUM(I89:T89)</f>
        <v>1.0089999999999999</v>
      </c>
      <c r="V89" s="1190">
        <v>0.2</v>
      </c>
      <c r="W89" s="1194">
        <f>IF(OR(U90=0,V89=0),0,(U90/U89*V89))</f>
        <v>0.17938553022794851</v>
      </c>
      <c r="X89" s="354"/>
      <c r="Y89" s="1173">
        <v>0</v>
      </c>
      <c r="Z89" s="1173">
        <v>0</v>
      </c>
      <c r="AA89" s="1173">
        <v>0</v>
      </c>
      <c r="AB89" s="1173">
        <v>0</v>
      </c>
      <c r="AC89" s="1173">
        <v>0</v>
      </c>
      <c r="AD89" s="1173">
        <v>0</v>
      </c>
      <c r="AE89" s="1173">
        <v>0</v>
      </c>
      <c r="AF89" s="1173">
        <v>0</v>
      </c>
      <c r="AG89" s="1173">
        <v>0</v>
      </c>
      <c r="AH89" s="1173">
        <v>0</v>
      </c>
      <c r="AI89" s="1173">
        <v>0</v>
      </c>
      <c r="AJ89" s="1173">
        <v>0</v>
      </c>
    </row>
    <row r="90" spans="1:36" ht="15.75" customHeight="1">
      <c r="A90" s="1018"/>
      <c r="B90" s="1008"/>
      <c r="C90" s="1008"/>
      <c r="D90" s="1015"/>
      <c r="E90" s="1016"/>
      <c r="F90" s="1016"/>
      <c r="G90" s="1017"/>
      <c r="H90" s="374" t="s">
        <v>69</v>
      </c>
      <c r="I90" s="488"/>
      <c r="J90" s="488"/>
      <c r="K90" s="488"/>
      <c r="L90" s="488"/>
      <c r="M90" s="488"/>
      <c r="N90" s="490">
        <v>0</v>
      </c>
      <c r="O90" s="490">
        <v>0</v>
      </c>
      <c r="P90" s="490">
        <v>9.0899999999999995E-2</v>
      </c>
      <c r="Q90" s="490">
        <v>0.23760000000000001</v>
      </c>
      <c r="R90" s="491">
        <v>0</v>
      </c>
      <c r="S90" s="491">
        <v>5.96E-2</v>
      </c>
      <c r="T90" s="491">
        <v>0.51690000000000003</v>
      </c>
      <c r="U90" s="144">
        <f t="shared" si="11"/>
        <v>0.90500000000000003</v>
      </c>
      <c r="V90" s="1008"/>
      <c r="W90" s="1008"/>
      <c r="X90" s="354"/>
      <c r="Y90" s="1008"/>
      <c r="Z90" s="1008"/>
      <c r="AA90" s="1008"/>
      <c r="AB90" s="1008"/>
      <c r="AC90" s="1008"/>
      <c r="AD90" s="1008"/>
      <c r="AE90" s="1008"/>
      <c r="AF90" s="1008"/>
      <c r="AG90" s="1008"/>
      <c r="AH90" s="1008"/>
      <c r="AI90" s="1008"/>
      <c r="AJ90" s="1008"/>
    </row>
    <row r="91" spans="1:36" ht="15.75" customHeight="1">
      <c r="A91" s="1018"/>
      <c r="B91" s="1171" t="s">
        <v>839</v>
      </c>
      <c r="C91" s="1171"/>
      <c r="D91" s="1188" t="s">
        <v>1677</v>
      </c>
      <c r="E91" s="1013"/>
      <c r="F91" s="1013"/>
      <c r="G91" s="1014"/>
      <c r="H91" s="350" t="s">
        <v>68</v>
      </c>
      <c r="I91" s="455"/>
      <c r="J91" s="447">
        <v>0.08</v>
      </c>
      <c r="K91" s="447">
        <v>0.1</v>
      </c>
      <c r="L91" s="447">
        <v>0.08</v>
      </c>
      <c r="M91" s="447">
        <v>7.0000000000000007E-2</v>
      </c>
      <c r="N91" s="447">
        <v>0.1</v>
      </c>
      <c r="O91" s="447">
        <v>0.1</v>
      </c>
      <c r="P91" s="447">
        <v>0.1</v>
      </c>
      <c r="Q91" s="447">
        <v>0.1</v>
      </c>
      <c r="R91" s="447">
        <v>0.09</v>
      </c>
      <c r="S91" s="486">
        <v>0.1</v>
      </c>
      <c r="T91" s="486">
        <v>0.08</v>
      </c>
      <c r="U91" s="368">
        <f t="shared" si="11"/>
        <v>0.99999999999999989</v>
      </c>
      <c r="V91" s="1190">
        <v>0.2</v>
      </c>
      <c r="W91" s="1194">
        <f>IF(OR(U92=0,V91=0),0,(U92/U91*V91))</f>
        <v>0.19500000000000006</v>
      </c>
      <c r="X91" s="354"/>
      <c r="Y91" s="1171">
        <v>0</v>
      </c>
      <c r="Z91" s="1171">
        <v>0</v>
      </c>
      <c r="AA91" s="1171">
        <v>0</v>
      </c>
      <c r="AB91" s="1171">
        <v>0</v>
      </c>
      <c r="AC91" s="1171">
        <v>0</v>
      </c>
      <c r="AD91" s="1171">
        <v>0</v>
      </c>
      <c r="AE91" s="1171">
        <v>0</v>
      </c>
      <c r="AF91" s="1171">
        <v>0</v>
      </c>
      <c r="AG91" s="1171">
        <v>0</v>
      </c>
      <c r="AH91" s="1171">
        <v>0</v>
      </c>
      <c r="AI91" s="1171">
        <v>0</v>
      </c>
      <c r="AJ91" s="1171">
        <v>0</v>
      </c>
    </row>
    <row r="92" spans="1:36" ht="15.75" customHeight="1">
      <c r="A92" s="1018"/>
      <c r="B92" s="1008"/>
      <c r="C92" s="1008"/>
      <c r="D92" s="1015"/>
      <c r="E92" s="1016"/>
      <c r="F92" s="1016"/>
      <c r="G92" s="1017"/>
      <c r="H92" s="374" t="s">
        <v>69</v>
      </c>
      <c r="I92" s="488"/>
      <c r="J92" s="488"/>
      <c r="K92" s="488"/>
      <c r="L92" s="488"/>
      <c r="M92" s="488"/>
      <c r="N92" s="490">
        <v>0</v>
      </c>
      <c r="O92" s="490">
        <v>0</v>
      </c>
      <c r="P92" s="490">
        <v>9.0899999999999995E-2</v>
      </c>
      <c r="Q92" s="490">
        <v>0.23760000000000001</v>
      </c>
      <c r="R92" s="490">
        <v>7.0000000000000007E-2</v>
      </c>
      <c r="S92" s="491">
        <v>5.96E-2</v>
      </c>
      <c r="T92" s="491">
        <v>0.51690000000000003</v>
      </c>
      <c r="U92" s="144">
        <f t="shared" si="11"/>
        <v>0.97500000000000009</v>
      </c>
      <c r="V92" s="1008"/>
      <c r="W92" s="1008"/>
      <c r="X92" s="354"/>
      <c r="Y92" s="1008"/>
      <c r="Z92" s="1008"/>
      <c r="AA92" s="1008"/>
      <c r="AB92" s="1008"/>
      <c r="AC92" s="1008"/>
      <c r="AD92" s="1008"/>
      <c r="AE92" s="1008"/>
      <c r="AF92" s="1008"/>
      <c r="AG92" s="1008"/>
      <c r="AH92" s="1008"/>
      <c r="AI92" s="1008"/>
      <c r="AJ92" s="1008"/>
    </row>
    <row r="93" spans="1:36" ht="15.75" customHeight="1">
      <c r="A93" s="1018"/>
      <c r="B93" s="1171" t="s">
        <v>839</v>
      </c>
      <c r="C93" s="1171"/>
      <c r="D93" s="1188" t="s">
        <v>1683</v>
      </c>
      <c r="E93" s="1013"/>
      <c r="F93" s="1013"/>
      <c r="G93" s="1014"/>
      <c r="H93" s="350" t="s">
        <v>68</v>
      </c>
      <c r="I93" s="455"/>
      <c r="J93" s="447">
        <v>0.08</v>
      </c>
      <c r="K93" s="447">
        <v>0.1</v>
      </c>
      <c r="L93" s="447">
        <v>0.08</v>
      </c>
      <c r="M93" s="447">
        <v>7.0000000000000007E-2</v>
      </c>
      <c r="N93" s="447">
        <v>0.1</v>
      </c>
      <c r="O93" s="447">
        <v>0.1</v>
      </c>
      <c r="P93" s="447">
        <v>0.1</v>
      </c>
      <c r="Q93" s="447">
        <v>0.1</v>
      </c>
      <c r="R93" s="447">
        <v>0.09</v>
      </c>
      <c r="S93" s="486">
        <v>0.1</v>
      </c>
      <c r="T93" s="486">
        <v>0.08</v>
      </c>
      <c r="U93" s="368">
        <f t="shared" si="11"/>
        <v>0.99999999999999989</v>
      </c>
      <c r="V93" s="1190">
        <v>0.2</v>
      </c>
      <c r="W93" s="1194">
        <f>IF(OR(U94=0,V93=0),0,(U94/U93*V93))</f>
        <v>0.18100000000000005</v>
      </c>
      <c r="X93" s="354"/>
      <c r="Y93" s="1171">
        <v>0</v>
      </c>
      <c r="Z93" s="1171">
        <v>0</v>
      </c>
      <c r="AA93" s="1171">
        <v>0</v>
      </c>
      <c r="AB93" s="1171">
        <v>0</v>
      </c>
      <c r="AC93" s="1171">
        <v>0</v>
      </c>
      <c r="AD93" s="1171">
        <v>0</v>
      </c>
      <c r="AE93" s="1171">
        <v>0</v>
      </c>
      <c r="AF93" s="1171">
        <v>0</v>
      </c>
      <c r="AG93" s="1171">
        <v>0</v>
      </c>
      <c r="AH93" s="1171">
        <v>0</v>
      </c>
      <c r="AI93" s="1171">
        <v>0</v>
      </c>
      <c r="AJ93" s="1171">
        <v>0</v>
      </c>
    </row>
    <row r="94" spans="1:36" ht="15.75" customHeight="1">
      <c r="A94" s="1018"/>
      <c r="B94" s="1008"/>
      <c r="C94" s="1008"/>
      <c r="D94" s="1015"/>
      <c r="E94" s="1016"/>
      <c r="F94" s="1016"/>
      <c r="G94" s="1017"/>
      <c r="H94" s="374" t="s">
        <v>69</v>
      </c>
      <c r="I94" s="488"/>
      <c r="J94" s="488"/>
      <c r="K94" s="488"/>
      <c r="L94" s="488"/>
      <c r="M94" s="488"/>
      <c r="N94" s="490">
        <v>0</v>
      </c>
      <c r="O94" s="490">
        <v>0</v>
      </c>
      <c r="P94" s="490">
        <v>9.0899999999999995E-2</v>
      </c>
      <c r="Q94" s="490">
        <v>0.23760000000000001</v>
      </c>
      <c r="R94" s="490">
        <v>0</v>
      </c>
      <c r="S94" s="491">
        <v>5.96E-2</v>
      </c>
      <c r="T94" s="491">
        <v>0.51690000000000003</v>
      </c>
      <c r="U94" s="144">
        <f t="shared" si="11"/>
        <v>0.90500000000000003</v>
      </c>
      <c r="V94" s="1008"/>
      <c r="W94" s="1008"/>
      <c r="X94" s="354"/>
      <c r="Y94" s="1008"/>
      <c r="Z94" s="1008"/>
      <c r="AA94" s="1008"/>
      <c r="AB94" s="1008"/>
      <c r="AC94" s="1008"/>
      <c r="AD94" s="1008"/>
      <c r="AE94" s="1008"/>
      <c r="AF94" s="1008"/>
      <c r="AG94" s="1008"/>
      <c r="AH94" s="1008"/>
      <c r="AI94" s="1008"/>
      <c r="AJ94" s="1008"/>
    </row>
    <row r="95" spans="1:36" ht="15.75" customHeight="1">
      <c r="A95" s="1018"/>
      <c r="B95" s="1171" t="s">
        <v>839</v>
      </c>
      <c r="C95" s="1171"/>
      <c r="D95" s="1188" t="s">
        <v>1691</v>
      </c>
      <c r="E95" s="1013"/>
      <c r="F95" s="1013"/>
      <c r="G95" s="1014"/>
      <c r="H95" s="350" t="s">
        <v>68</v>
      </c>
      <c r="I95" s="455"/>
      <c r="J95" s="447">
        <v>0.08</v>
      </c>
      <c r="K95" s="447">
        <v>0.1</v>
      </c>
      <c r="L95" s="447">
        <v>0.08</v>
      </c>
      <c r="M95" s="447">
        <v>7.0000000000000007E-2</v>
      </c>
      <c r="N95" s="447">
        <v>0.1</v>
      </c>
      <c r="O95" s="447">
        <v>0.1</v>
      </c>
      <c r="P95" s="447">
        <v>0.1</v>
      </c>
      <c r="Q95" s="447">
        <v>0.1</v>
      </c>
      <c r="R95" s="447">
        <v>0.09</v>
      </c>
      <c r="S95" s="486">
        <v>0.1</v>
      </c>
      <c r="T95" s="486">
        <v>0.08</v>
      </c>
      <c r="U95" s="368">
        <f t="shared" si="11"/>
        <v>0.99999999999999989</v>
      </c>
      <c r="V95" s="1190">
        <v>0.2</v>
      </c>
      <c r="W95" s="1194">
        <f>IF(OR(U96=0,V95=0),0,(U96/U95*V95))</f>
        <v>0.18100000000000005</v>
      </c>
      <c r="X95" s="354"/>
      <c r="Y95" s="1171">
        <v>0</v>
      </c>
      <c r="Z95" s="1171">
        <v>0</v>
      </c>
      <c r="AA95" s="1171">
        <v>0</v>
      </c>
      <c r="AB95" s="1171">
        <v>0</v>
      </c>
      <c r="AC95" s="1171">
        <v>0</v>
      </c>
      <c r="AD95" s="1171">
        <v>0</v>
      </c>
      <c r="AE95" s="1171">
        <v>0</v>
      </c>
      <c r="AF95" s="1171">
        <v>0</v>
      </c>
      <c r="AG95" s="1171">
        <v>0</v>
      </c>
      <c r="AH95" s="1171">
        <v>0</v>
      </c>
      <c r="AI95" s="1171">
        <v>0</v>
      </c>
      <c r="AJ95" s="1171">
        <v>0</v>
      </c>
    </row>
    <row r="96" spans="1:36" ht="15.75" customHeight="1">
      <c r="A96" s="1018"/>
      <c r="B96" s="1008"/>
      <c r="C96" s="1008"/>
      <c r="D96" s="1015"/>
      <c r="E96" s="1016"/>
      <c r="F96" s="1016"/>
      <c r="G96" s="1017"/>
      <c r="H96" s="374" t="s">
        <v>69</v>
      </c>
      <c r="I96" s="488"/>
      <c r="J96" s="488"/>
      <c r="K96" s="488"/>
      <c r="L96" s="488"/>
      <c r="M96" s="488"/>
      <c r="N96" s="490">
        <v>0</v>
      </c>
      <c r="O96" s="490">
        <v>0</v>
      </c>
      <c r="P96" s="490">
        <v>9.0899999999999995E-2</v>
      </c>
      <c r="Q96" s="490">
        <v>0.23760000000000001</v>
      </c>
      <c r="R96" s="490">
        <v>0</v>
      </c>
      <c r="S96" s="491">
        <v>5.96E-2</v>
      </c>
      <c r="T96" s="491">
        <v>0.51690000000000003</v>
      </c>
      <c r="U96" s="144">
        <f t="shared" si="11"/>
        <v>0.90500000000000003</v>
      </c>
      <c r="V96" s="1008"/>
      <c r="W96" s="1008"/>
      <c r="X96" s="354"/>
      <c r="Y96" s="1008"/>
      <c r="Z96" s="1008"/>
      <c r="AA96" s="1008"/>
      <c r="AB96" s="1008"/>
      <c r="AC96" s="1008"/>
      <c r="AD96" s="1008"/>
      <c r="AE96" s="1008"/>
      <c r="AF96" s="1008"/>
      <c r="AG96" s="1008"/>
      <c r="AH96" s="1008"/>
      <c r="AI96" s="1008"/>
      <c r="AJ96" s="1008"/>
    </row>
    <row r="97" spans="1:36" ht="15.75" customHeight="1">
      <c r="A97" s="1018"/>
      <c r="B97" s="1171" t="s">
        <v>839</v>
      </c>
      <c r="C97" s="1171"/>
      <c r="D97" s="1188" t="s">
        <v>1692</v>
      </c>
      <c r="E97" s="1013"/>
      <c r="F97" s="1013"/>
      <c r="G97" s="1014"/>
      <c r="H97" s="350" t="s">
        <v>68</v>
      </c>
      <c r="I97" s="455"/>
      <c r="J97" s="447">
        <v>0.08</v>
      </c>
      <c r="K97" s="447">
        <v>0.1</v>
      </c>
      <c r="L97" s="447">
        <v>0.08</v>
      </c>
      <c r="M97" s="447">
        <v>7.0000000000000007E-2</v>
      </c>
      <c r="N97" s="447">
        <v>0.1</v>
      </c>
      <c r="O97" s="447">
        <v>0.1</v>
      </c>
      <c r="P97" s="447">
        <v>0.1</v>
      </c>
      <c r="Q97" s="447">
        <v>0.1</v>
      </c>
      <c r="R97" s="447">
        <v>0.09</v>
      </c>
      <c r="S97" s="486">
        <v>0.1</v>
      </c>
      <c r="T97" s="486">
        <v>0.08</v>
      </c>
      <c r="U97" s="368">
        <f t="shared" si="11"/>
        <v>0.99999999999999989</v>
      </c>
      <c r="V97" s="1190">
        <v>0.2</v>
      </c>
      <c r="W97" s="1194">
        <f>IF(OR(U98=0,V97=0),0,(U98/U97*V97))</f>
        <v>0.18100000000000005</v>
      </c>
      <c r="X97" s="354"/>
      <c r="Y97" s="1171">
        <v>0</v>
      </c>
      <c r="Z97" s="1171">
        <v>0</v>
      </c>
      <c r="AA97" s="1171">
        <v>0</v>
      </c>
      <c r="AB97" s="1171">
        <v>0</v>
      </c>
      <c r="AC97" s="1171">
        <v>0</v>
      </c>
      <c r="AD97" s="1171">
        <v>0</v>
      </c>
      <c r="AE97" s="1171">
        <v>0</v>
      </c>
      <c r="AF97" s="1171">
        <v>0</v>
      </c>
      <c r="AG97" s="1171">
        <v>0</v>
      </c>
      <c r="AH97" s="1171">
        <v>0</v>
      </c>
      <c r="AI97" s="1171">
        <v>0</v>
      </c>
      <c r="AJ97" s="1171">
        <v>0</v>
      </c>
    </row>
    <row r="98" spans="1:36" ht="15.75" customHeight="1">
      <c r="A98" s="1079"/>
      <c r="B98" s="1079"/>
      <c r="C98" s="1079"/>
      <c r="D98" s="1103"/>
      <c r="E98" s="1104"/>
      <c r="F98" s="1104"/>
      <c r="G98" s="1105"/>
      <c r="H98" s="398" t="s">
        <v>69</v>
      </c>
      <c r="I98" s="496"/>
      <c r="J98" s="497"/>
      <c r="K98" s="497"/>
      <c r="L98" s="497"/>
      <c r="M98" s="497"/>
      <c r="N98" s="500">
        <v>0</v>
      </c>
      <c r="O98" s="500">
        <v>0</v>
      </c>
      <c r="P98" s="500">
        <v>9.0899999999999995E-2</v>
      </c>
      <c r="Q98" s="490">
        <v>0.23760000000000001</v>
      </c>
      <c r="R98" s="500">
        <v>0</v>
      </c>
      <c r="S98" s="501">
        <v>5.96E-2</v>
      </c>
      <c r="T98" s="502">
        <v>0.51690000000000003</v>
      </c>
      <c r="U98" s="144">
        <f t="shared" si="11"/>
        <v>0.90500000000000003</v>
      </c>
      <c r="V98" s="1079"/>
      <c r="W98" s="1008"/>
      <c r="X98" s="354"/>
      <c r="Y98" s="1018"/>
      <c r="Z98" s="1018"/>
      <c r="AA98" s="1018"/>
      <c r="AB98" s="1018"/>
      <c r="AC98" s="1018"/>
      <c r="AD98" s="1018"/>
      <c r="AE98" s="1018"/>
      <c r="AF98" s="1018"/>
      <c r="AG98" s="1018"/>
      <c r="AH98" s="1018"/>
      <c r="AI98" s="1018"/>
      <c r="AJ98" s="1018"/>
    </row>
    <row r="99" spans="1:36" ht="15.75" customHeight="1">
      <c r="A99" s="401" t="s">
        <v>2</v>
      </c>
      <c r="B99" s="403" t="s">
        <v>1373</v>
      </c>
      <c r="C99" s="403" t="s">
        <v>7</v>
      </c>
      <c r="D99" s="403" t="s">
        <v>825</v>
      </c>
      <c r="E99" s="403" t="s">
        <v>4</v>
      </c>
      <c r="F99" s="403" t="s">
        <v>5</v>
      </c>
      <c r="G99" s="403" t="s">
        <v>6</v>
      </c>
      <c r="H99" s="403" t="s">
        <v>53</v>
      </c>
      <c r="I99" s="403" t="s">
        <v>54</v>
      </c>
      <c r="J99" s="403" t="s">
        <v>55</v>
      </c>
      <c r="K99" s="403" t="s">
        <v>56</v>
      </c>
      <c r="L99" s="403" t="s">
        <v>57</v>
      </c>
      <c r="M99" s="403" t="s">
        <v>58</v>
      </c>
      <c r="N99" s="403" t="s">
        <v>59</v>
      </c>
      <c r="O99" s="403" t="s">
        <v>60</v>
      </c>
      <c r="P99" s="403" t="s">
        <v>61</v>
      </c>
      <c r="Q99" s="403" t="s">
        <v>62</v>
      </c>
      <c r="R99" s="403" t="s">
        <v>63</v>
      </c>
      <c r="S99" s="403" t="s">
        <v>64</v>
      </c>
      <c r="T99" s="403" t="s">
        <v>65</v>
      </c>
      <c r="U99" s="403" t="s">
        <v>66</v>
      </c>
      <c r="V99" s="403" t="s">
        <v>52</v>
      </c>
      <c r="W99" s="403" t="s">
        <v>162</v>
      </c>
      <c r="X99" s="354"/>
      <c r="Y99" s="348" t="s">
        <v>163</v>
      </c>
      <c r="Z99" s="348" t="s">
        <v>164</v>
      </c>
      <c r="AA99" s="348" t="s">
        <v>165</v>
      </c>
      <c r="AB99" s="348" t="s">
        <v>166</v>
      </c>
      <c r="AC99" s="348" t="s">
        <v>167</v>
      </c>
      <c r="AD99" s="348" t="s">
        <v>168</v>
      </c>
      <c r="AE99" s="348" t="s">
        <v>169</v>
      </c>
      <c r="AF99" s="348" t="s">
        <v>170</v>
      </c>
      <c r="AG99" s="348" t="s">
        <v>171</v>
      </c>
      <c r="AH99" s="348" t="s">
        <v>172</v>
      </c>
      <c r="AI99" s="348" t="s">
        <v>173</v>
      </c>
      <c r="AJ99" s="348" t="s">
        <v>174</v>
      </c>
    </row>
    <row r="100" spans="1:36" ht="15.75" customHeight="1">
      <c r="A100" s="1172" t="s">
        <v>1720</v>
      </c>
      <c r="B100" s="1171" t="s">
        <v>839</v>
      </c>
      <c r="C100" s="1184" t="s">
        <v>1556</v>
      </c>
      <c r="D100" s="1171" t="s">
        <v>139</v>
      </c>
      <c r="E100" s="1177">
        <v>1200000</v>
      </c>
      <c r="F100" s="1171" t="s">
        <v>1721</v>
      </c>
      <c r="G100" s="1171" t="s">
        <v>1293</v>
      </c>
      <c r="H100" s="350" t="s">
        <v>68</v>
      </c>
      <c r="I100" s="504"/>
      <c r="J100" s="454"/>
      <c r="K100" s="454"/>
      <c r="L100" s="454"/>
      <c r="M100" s="436">
        <v>584750</v>
      </c>
      <c r="N100" s="436">
        <v>258500</v>
      </c>
      <c r="O100" s="436">
        <v>65000</v>
      </c>
      <c r="P100" s="436">
        <v>65000</v>
      </c>
      <c r="Q100" s="436">
        <v>65000</v>
      </c>
      <c r="R100" s="436">
        <v>65000</v>
      </c>
      <c r="S100" s="436">
        <v>65000</v>
      </c>
      <c r="T100" s="436">
        <v>31750</v>
      </c>
      <c r="U100" s="352">
        <f t="shared" ref="U100:U101" si="12">SUM(I100:T100)</f>
        <v>1200000</v>
      </c>
      <c r="V100" s="1210">
        <v>0.105</v>
      </c>
      <c r="W100" s="1155">
        <f>IF(OR(U101=0,V100=0),0,(U101/U100*V100))</f>
        <v>0.1046983875</v>
      </c>
      <c r="X100" s="354"/>
      <c r="Y100" s="1171">
        <v>0</v>
      </c>
      <c r="Z100" s="1171">
        <v>0</v>
      </c>
      <c r="AA100" s="1171">
        <v>0</v>
      </c>
      <c r="AB100" s="1171">
        <v>0</v>
      </c>
      <c r="AC100" s="1171">
        <v>0</v>
      </c>
      <c r="AD100" s="1171" t="s">
        <v>1724</v>
      </c>
      <c r="AE100" s="1171" t="s">
        <v>1725</v>
      </c>
      <c r="AF100" s="1171" t="s">
        <v>1726</v>
      </c>
      <c r="AG100" s="1171" t="s">
        <v>1728</v>
      </c>
      <c r="AH100" s="1171" t="s">
        <v>1729</v>
      </c>
      <c r="AI100" s="1171">
        <v>0</v>
      </c>
      <c r="AJ100" s="1171">
        <v>0</v>
      </c>
    </row>
    <row r="101" spans="1:36" ht="15.75" customHeight="1">
      <c r="A101" s="1018"/>
      <c r="B101" s="1008"/>
      <c r="C101" s="1008"/>
      <c r="D101" s="1008"/>
      <c r="E101" s="1008"/>
      <c r="F101" s="1008"/>
      <c r="G101" s="1008"/>
      <c r="H101" s="357" t="s">
        <v>69</v>
      </c>
      <c r="I101" s="488"/>
      <c r="J101" s="505"/>
      <c r="K101" s="505"/>
      <c r="L101" s="505"/>
      <c r="M101" s="122">
        <v>421703</v>
      </c>
      <c r="N101" s="122">
        <v>239300</v>
      </c>
      <c r="O101" s="122">
        <v>31600</v>
      </c>
      <c r="P101" s="122">
        <v>93694</v>
      </c>
      <c r="Q101" s="122">
        <v>80027</v>
      </c>
      <c r="R101" s="485">
        <v>70136</v>
      </c>
      <c r="S101" s="485">
        <v>47907</v>
      </c>
      <c r="T101" s="485">
        <v>212186</v>
      </c>
      <c r="U101" s="124">
        <f t="shared" si="12"/>
        <v>1196553</v>
      </c>
      <c r="V101" s="1008"/>
      <c r="W101" s="1008"/>
      <c r="X101" s="354"/>
      <c r="Y101" s="1008"/>
      <c r="Z101" s="1008"/>
      <c r="AA101" s="1008"/>
      <c r="AB101" s="1008"/>
      <c r="AC101" s="1008"/>
      <c r="AD101" s="1008"/>
      <c r="AE101" s="1008"/>
      <c r="AF101" s="1008"/>
      <c r="AG101" s="1008"/>
      <c r="AH101" s="1008"/>
      <c r="AI101" s="1008"/>
      <c r="AJ101" s="1008"/>
    </row>
    <row r="102" spans="1:36" ht="15.75" customHeight="1">
      <c r="A102" s="1018"/>
      <c r="B102" s="441"/>
      <c r="C102" s="442"/>
      <c r="D102" s="1204" t="s">
        <v>30</v>
      </c>
      <c r="E102" s="1016"/>
      <c r="F102" s="1016"/>
      <c r="G102" s="1016"/>
      <c r="H102" s="1016"/>
      <c r="I102" s="1016"/>
      <c r="J102" s="1016"/>
      <c r="K102" s="1016"/>
      <c r="L102" s="1016"/>
      <c r="M102" s="1016"/>
      <c r="N102" s="1016"/>
      <c r="O102" s="1016"/>
      <c r="P102" s="1016"/>
      <c r="Q102" s="1016"/>
      <c r="R102" s="1016"/>
      <c r="S102" s="1016"/>
      <c r="T102" s="1016"/>
      <c r="U102" s="1016"/>
      <c r="V102" s="1016"/>
      <c r="W102" s="1016"/>
      <c r="X102" s="354"/>
      <c r="Y102" s="443"/>
      <c r="Z102" s="443"/>
      <c r="AA102" s="443"/>
      <c r="AB102" s="443"/>
      <c r="AC102" s="443"/>
      <c r="AD102" s="443"/>
      <c r="AE102" s="443"/>
      <c r="AF102" s="443"/>
      <c r="AG102" s="443"/>
      <c r="AH102" s="443"/>
      <c r="AI102" s="443"/>
      <c r="AJ102" s="445"/>
    </row>
    <row r="103" spans="1:36" ht="15.75" customHeight="1">
      <c r="A103" s="1018"/>
      <c r="B103" s="1173" t="s">
        <v>839</v>
      </c>
      <c r="C103" s="1173"/>
      <c r="D103" s="1186" t="s">
        <v>1732</v>
      </c>
      <c r="E103" s="1013"/>
      <c r="F103" s="1013"/>
      <c r="G103" s="1014"/>
      <c r="H103" s="350" t="s">
        <v>68</v>
      </c>
      <c r="I103" s="507"/>
      <c r="J103" s="508">
        <v>0.02</v>
      </c>
      <c r="K103" s="508">
        <v>7.0000000000000007E-2</v>
      </c>
      <c r="L103" s="508">
        <v>0.11</v>
      </c>
      <c r="M103" s="508">
        <v>0.11</v>
      </c>
      <c r="N103" s="508">
        <v>0.11</v>
      </c>
      <c r="O103" s="508">
        <v>0.11</v>
      </c>
      <c r="P103" s="508">
        <v>0.11</v>
      </c>
      <c r="Q103" s="508">
        <v>0.11</v>
      </c>
      <c r="R103" s="508">
        <v>0.11</v>
      </c>
      <c r="S103" s="508">
        <v>0.11</v>
      </c>
      <c r="T103" s="508">
        <v>0.03</v>
      </c>
      <c r="U103" s="368">
        <f t="shared" ref="U103:U112" si="13">SUM(I103:T103)</f>
        <v>1</v>
      </c>
      <c r="V103" s="1190">
        <v>0.2</v>
      </c>
      <c r="W103" s="1194">
        <f>IF(OR(U104=0,V103=0),0,(U104/U103*V103))</f>
        <v>0.19939999999999999</v>
      </c>
      <c r="X103" s="354"/>
      <c r="Y103" s="1173">
        <v>0</v>
      </c>
      <c r="Z103" s="1173">
        <v>0</v>
      </c>
      <c r="AA103" s="1173">
        <v>0</v>
      </c>
      <c r="AB103" s="1173">
        <v>0</v>
      </c>
      <c r="AC103" s="1173">
        <v>0</v>
      </c>
      <c r="AD103" s="1173">
        <v>0</v>
      </c>
      <c r="AE103" s="1173">
        <v>0</v>
      </c>
      <c r="AF103" s="1173">
        <v>0</v>
      </c>
      <c r="AG103" s="1173">
        <v>0</v>
      </c>
      <c r="AH103" s="1173">
        <v>0</v>
      </c>
      <c r="AI103" s="1173">
        <v>0</v>
      </c>
      <c r="AJ103" s="1173">
        <v>0</v>
      </c>
    </row>
    <row r="104" spans="1:36" ht="15.75" customHeight="1">
      <c r="A104" s="1018"/>
      <c r="B104" s="1008"/>
      <c r="C104" s="1008"/>
      <c r="D104" s="1015"/>
      <c r="E104" s="1016"/>
      <c r="F104" s="1016"/>
      <c r="G104" s="1017"/>
      <c r="H104" s="374" t="s">
        <v>69</v>
      </c>
      <c r="I104" s="509"/>
      <c r="J104" s="509"/>
      <c r="K104" s="509"/>
      <c r="L104" s="509"/>
      <c r="M104" s="509"/>
      <c r="N104" s="510">
        <v>0.1018</v>
      </c>
      <c r="O104" s="510">
        <v>5.3400000000000003E-2</v>
      </c>
      <c r="P104" s="510">
        <v>0.1585</v>
      </c>
      <c r="Q104" s="510">
        <v>0.13539999999999999</v>
      </c>
      <c r="R104" s="510">
        <v>0.11840000000000001</v>
      </c>
      <c r="S104" s="511">
        <v>8.1000000000000003E-2</v>
      </c>
      <c r="T104" s="511">
        <v>0.34849999999999998</v>
      </c>
      <c r="U104" s="144">
        <f t="shared" si="13"/>
        <v>0.99699999999999989</v>
      </c>
      <c r="V104" s="1008"/>
      <c r="W104" s="1008"/>
      <c r="X104" s="354"/>
      <c r="Y104" s="1008"/>
      <c r="Z104" s="1008"/>
      <c r="AA104" s="1008"/>
      <c r="AB104" s="1008"/>
      <c r="AC104" s="1008"/>
      <c r="AD104" s="1008"/>
      <c r="AE104" s="1008"/>
      <c r="AF104" s="1008"/>
      <c r="AG104" s="1008"/>
      <c r="AH104" s="1008"/>
      <c r="AI104" s="1008"/>
      <c r="AJ104" s="1008"/>
    </row>
    <row r="105" spans="1:36" ht="15.75" customHeight="1">
      <c r="A105" s="1018"/>
      <c r="B105" s="1171" t="s">
        <v>839</v>
      </c>
      <c r="C105" s="1171"/>
      <c r="D105" s="1187" t="s">
        <v>1740</v>
      </c>
      <c r="E105" s="1020"/>
      <c r="F105" s="1020"/>
      <c r="G105" s="1020"/>
      <c r="H105" s="350" t="s">
        <v>68</v>
      </c>
      <c r="I105" s="507"/>
      <c r="J105" s="508">
        <v>0.02</v>
      </c>
      <c r="K105" s="508">
        <v>7.0000000000000007E-2</v>
      </c>
      <c r="L105" s="508">
        <v>0.11</v>
      </c>
      <c r="M105" s="508">
        <v>0.11</v>
      </c>
      <c r="N105" s="508">
        <v>0.11</v>
      </c>
      <c r="O105" s="508">
        <v>0.11</v>
      </c>
      <c r="P105" s="508">
        <v>0.11</v>
      </c>
      <c r="Q105" s="508">
        <v>0.11</v>
      </c>
      <c r="R105" s="508">
        <v>0.11</v>
      </c>
      <c r="S105" s="508">
        <v>0.11</v>
      </c>
      <c r="T105" s="508">
        <v>0.03</v>
      </c>
      <c r="U105" s="368">
        <f t="shared" si="13"/>
        <v>1</v>
      </c>
      <c r="V105" s="1190">
        <v>0.2</v>
      </c>
      <c r="W105" s="1194">
        <f>IF(OR(U106=0,V105=0),0,(U106/U105*V105))</f>
        <v>0.12969999999999998</v>
      </c>
      <c r="X105" s="354"/>
      <c r="Y105" s="1171">
        <v>0</v>
      </c>
      <c r="Z105" s="1171">
        <v>0</v>
      </c>
      <c r="AA105" s="1171">
        <v>0</v>
      </c>
      <c r="AB105" s="1171">
        <v>0</v>
      </c>
      <c r="AC105" s="1171">
        <v>0</v>
      </c>
      <c r="AD105" s="1171">
        <v>0</v>
      </c>
      <c r="AE105" s="1171">
        <v>0</v>
      </c>
      <c r="AF105" s="1171">
        <v>0</v>
      </c>
      <c r="AG105" s="1171">
        <v>0</v>
      </c>
      <c r="AH105" s="1171">
        <v>0</v>
      </c>
      <c r="AI105" s="1171">
        <v>0</v>
      </c>
      <c r="AJ105" s="1171">
        <v>0</v>
      </c>
    </row>
    <row r="106" spans="1:36" ht="15.75" customHeight="1">
      <c r="A106" s="1018"/>
      <c r="B106" s="1008"/>
      <c r="C106" s="1008"/>
      <c r="D106" s="1015"/>
      <c r="E106" s="1016"/>
      <c r="F106" s="1016"/>
      <c r="G106" s="1016"/>
      <c r="H106" s="374" t="s">
        <v>69</v>
      </c>
      <c r="I106" s="509"/>
      <c r="J106" s="509"/>
      <c r="K106" s="509"/>
      <c r="L106" s="509"/>
      <c r="M106" s="509"/>
      <c r="N106" s="510">
        <v>0.1018</v>
      </c>
      <c r="O106" s="510">
        <v>5.3400000000000003E-2</v>
      </c>
      <c r="P106" s="510">
        <v>0.1585</v>
      </c>
      <c r="Q106" s="510">
        <v>0.13539999999999999</v>
      </c>
      <c r="R106" s="510">
        <v>0.11840000000000001</v>
      </c>
      <c r="S106" s="511">
        <v>8.1000000000000003E-2</v>
      </c>
      <c r="T106" s="515" t="s">
        <v>1741</v>
      </c>
      <c r="U106" s="144">
        <f t="shared" si="13"/>
        <v>0.64849999999999985</v>
      </c>
      <c r="V106" s="1008"/>
      <c r="W106" s="1008"/>
      <c r="X106" s="354"/>
      <c r="Y106" s="1008"/>
      <c r="Z106" s="1008"/>
      <c r="AA106" s="1008"/>
      <c r="AB106" s="1008"/>
      <c r="AC106" s="1008"/>
      <c r="AD106" s="1008"/>
      <c r="AE106" s="1008"/>
      <c r="AF106" s="1008"/>
      <c r="AG106" s="1008"/>
      <c r="AH106" s="1008"/>
      <c r="AI106" s="1008"/>
      <c r="AJ106" s="1008"/>
    </row>
    <row r="107" spans="1:36" ht="15.75" customHeight="1">
      <c r="A107" s="1018"/>
      <c r="B107" s="1171" t="s">
        <v>839</v>
      </c>
      <c r="C107" s="1171"/>
      <c r="D107" s="1188" t="s">
        <v>1744</v>
      </c>
      <c r="E107" s="1013"/>
      <c r="F107" s="1013"/>
      <c r="G107" s="1013"/>
      <c r="H107" s="350" t="s">
        <v>68</v>
      </c>
      <c r="I107" s="507"/>
      <c r="J107" s="508">
        <v>0.02</v>
      </c>
      <c r="K107" s="508">
        <v>7.0000000000000007E-2</v>
      </c>
      <c r="L107" s="508">
        <v>0.11</v>
      </c>
      <c r="M107" s="508">
        <v>0.11</v>
      </c>
      <c r="N107" s="508">
        <v>0.11</v>
      </c>
      <c r="O107" s="508">
        <v>0.11</v>
      </c>
      <c r="P107" s="508">
        <v>0.11</v>
      </c>
      <c r="Q107" s="508">
        <v>0.11</v>
      </c>
      <c r="R107" s="508">
        <v>0.11</v>
      </c>
      <c r="S107" s="508">
        <v>0.11</v>
      </c>
      <c r="T107" s="508">
        <v>0.03</v>
      </c>
      <c r="U107" s="368">
        <f t="shared" si="13"/>
        <v>1</v>
      </c>
      <c r="V107" s="1190">
        <v>0.2</v>
      </c>
      <c r="W107" s="1194">
        <f>IF(OR(U108=0,V107=0),0,(U108/U107*V107))</f>
        <v>0.12969999999999998</v>
      </c>
      <c r="X107" s="354"/>
      <c r="Y107" s="1171">
        <v>0</v>
      </c>
      <c r="Z107" s="1171">
        <v>0</v>
      </c>
      <c r="AA107" s="1171">
        <v>0</v>
      </c>
      <c r="AB107" s="1171">
        <v>0</v>
      </c>
      <c r="AC107" s="1171">
        <v>0</v>
      </c>
      <c r="AD107" s="1171">
        <v>0</v>
      </c>
      <c r="AE107" s="1171">
        <v>0</v>
      </c>
      <c r="AF107" s="1171">
        <v>0</v>
      </c>
      <c r="AG107" s="1171">
        <v>0</v>
      </c>
      <c r="AH107" s="1171">
        <v>0</v>
      </c>
      <c r="AI107" s="1171">
        <v>0</v>
      </c>
      <c r="AJ107" s="1171">
        <v>0</v>
      </c>
    </row>
    <row r="108" spans="1:36" ht="15.75" customHeight="1">
      <c r="A108" s="1018"/>
      <c r="B108" s="1008"/>
      <c r="C108" s="1008"/>
      <c r="D108" s="1019"/>
      <c r="E108" s="1020"/>
      <c r="F108" s="1020"/>
      <c r="G108" s="1020"/>
      <c r="H108" s="374" t="s">
        <v>69</v>
      </c>
      <c r="I108" s="509"/>
      <c r="J108" s="509"/>
      <c r="K108" s="509"/>
      <c r="L108" s="509"/>
      <c r="M108" s="509"/>
      <c r="N108" s="510">
        <v>0.1018</v>
      </c>
      <c r="O108" s="510">
        <v>5.3400000000000003E-2</v>
      </c>
      <c r="P108" s="510">
        <v>0.1585</v>
      </c>
      <c r="Q108" s="510">
        <v>0.13539999999999999</v>
      </c>
      <c r="R108" s="510">
        <v>0.11840000000000001</v>
      </c>
      <c r="S108" s="511">
        <v>8.1000000000000003E-2</v>
      </c>
      <c r="T108" s="509"/>
      <c r="U108" s="144">
        <f t="shared" si="13"/>
        <v>0.64849999999999985</v>
      </c>
      <c r="V108" s="1008"/>
      <c r="W108" s="1008"/>
      <c r="X108" s="354"/>
      <c r="Y108" s="1008"/>
      <c r="Z108" s="1008"/>
      <c r="AA108" s="1008"/>
      <c r="AB108" s="1008"/>
      <c r="AC108" s="1008"/>
      <c r="AD108" s="1008"/>
      <c r="AE108" s="1008"/>
      <c r="AF108" s="1008"/>
      <c r="AG108" s="1008"/>
      <c r="AH108" s="1008"/>
      <c r="AI108" s="1008"/>
      <c r="AJ108" s="1008"/>
    </row>
    <row r="109" spans="1:36" ht="15.75" customHeight="1">
      <c r="A109" s="1018"/>
      <c r="B109" s="1171" t="s">
        <v>839</v>
      </c>
      <c r="C109" s="1171"/>
      <c r="D109" s="1188" t="s">
        <v>1745</v>
      </c>
      <c r="E109" s="1013"/>
      <c r="F109" s="1013"/>
      <c r="G109" s="1013"/>
      <c r="H109" s="350" t="s">
        <v>68</v>
      </c>
      <c r="I109" s="507"/>
      <c r="J109" s="508">
        <v>0.02</v>
      </c>
      <c r="K109" s="508">
        <v>7.0000000000000007E-2</v>
      </c>
      <c r="L109" s="508">
        <v>0.11</v>
      </c>
      <c r="M109" s="508">
        <v>0.11</v>
      </c>
      <c r="N109" s="508">
        <v>0.11</v>
      </c>
      <c r="O109" s="508">
        <v>0.11</v>
      </c>
      <c r="P109" s="508">
        <v>0.11</v>
      </c>
      <c r="Q109" s="508">
        <v>0.11</v>
      </c>
      <c r="R109" s="508">
        <v>0.11</v>
      </c>
      <c r="S109" s="508">
        <v>0.11</v>
      </c>
      <c r="T109" s="508">
        <v>0.03</v>
      </c>
      <c r="U109" s="368">
        <f t="shared" si="13"/>
        <v>1</v>
      </c>
      <c r="V109" s="1190">
        <v>0.2</v>
      </c>
      <c r="W109" s="1194">
        <f>IF(OR(U110=0,V109=0),0,(U110/U109*V109))</f>
        <v>0.12969999999999998</v>
      </c>
      <c r="X109" s="354"/>
      <c r="Y109" s="1171">
        <v>0</v>
      </c>
      <c r="Z109" s="1171">
        <v>0</v>
      </c>
      <c r="AA109" s="1171">
        <v>0</v>
      </c>
      <c r="AB109" s="1171" t="s">
        <v>1754</v>
      </c>
      <c r="AC109" s="1171">
        <v>0</v>
      </c>
      <c r="AD109" s="1171">
        <v>0</v>
      </c>
      <c r="AE109" s="1171">
        <v>0</v>
      </c>
      <c r="AF109" s="1171">
        <v>0</v>
      </c>
      <c r="AG109" s="1171">
        <v>0</v>
      </c>
      <c r="AH109" s="1171">
        <v>0</v>
      </c>
      <c r="AI109" s="1171">
        <v>0</v>
      </c>
      <c r="AJ109" s="1171">
        <v>0</v>
      </c>
    </row>
    <row r="110" spans="1:36" ht="15.75" customHeight="1">
      <c r="A110" s="1018"/>
      <c r="B110" s="1008"/>
      <c r="C110" s="1008"/>
      <c r="D110" s="1015"/>
      <c r="E110" s="1016"/>
      <c r="F110" s="1016"/>
      <c r="G110" s="1016"/>
      <c r="H110" s="374" t="s">
        <v>69</v>
      </c>
      <c r="I110" s="509"/>
      <c r="J110" s="509"/>
      <c r="K110" s="509"/>
      <c r="L110" s="509"/>
      <c r="M110" s="509"/>
      <c r="N110" s="510">
        <v>0.1018</v>
      </c>
      <c r="O110" s="510">
        <v>5.3400000000000003E-2</v>
      </c>
      <c r="P110" s="510">
        <v>0.1585</v>
      </c>
      <c r="Q110" s="510">
        <v>0.13539999999999999</v>
      </c>
      <c r="R110" s="510">
        <v>0.11840000000000001</v>
      </c>
      <c r="S110" s="511">
        <v>8.1000000000000003E-2</v>
      </c>
      <c r="T110" s="509"/>
      <c r="U110" s="144">
        <f t="shared" si="13"/>
        <v>0.64849999999999985</v>
      </c>
      <c r="V110" s="1008"/>
      <c r="W110" s="1008"/>
      <c r="X110" s="354"/>
      <c r="Y110" s="1008"/>
      <c r="Z110" s="1008"/>
      <c r="AA110" s="1008"/>
      <c r="AB110" s="1008"/>
      <c r="AC110" s="1008"/>
      <c r="AD110" s="1008"/>
      <c r="AE110" s="1008"/>
      <c r="AF110" s="1008"/>
      <c r="AG110" s="1008"/>
      <c r="AH110" s="1008"/>
      <c r="AI110" s="1008"/>
      <c r="AJ110" s="1008"/>
    </row>
    <row r="111" spans="1:36" ht="15.75" customHeight="1">
      <c r="A111" s="1018"/>
      <c r="B111" s="1171" t="s">
        <v>839</v>
      </c>
      <c r="C111" s="1171"/>
      <c r="D111" s="1188" t="s">
        <v>1756</v>
      </c>
      <c r="E111" s="1013"/>
      <c r="F111" s="1013"/>
      <c r="G111" s="1014"/>
      <c r="H111" s="350" t="s">
        <v>68</v>
      </c>
      <c r="I111" s="507"/>
      <c r="J111" s="508">
        <v>0.02</v>
      </c>
      <c r="K111" s="508">
        <v>7.0000000000000007E-2</v>
      </c>
      <c r="L111" s="508">
        <v>0.11</v>
      </c>
      <c r="M111" s="508">
        <v>0.11</v>
      </c>
      <c r="N111" s="508">
        <v>0.11</v>
      </c>
      <c r="O111" s="508">
        <v>0.11</v>
      </c>
      <c r="P111" s="508">
        <v>0.11</v>
      </c>
      <c r="Q111" s="508">
        <v>0.11</v>
      </c>
      <c r="R111" s="508">
        <v>0.11</v>
      </c>
      <c r="S111" s="508">
        <v>0.11</v>
      </c>
      <c r="T111" s="508">
        <v>0.03</v>
      </c>
      <c r="U111" s="368">
        <f t="shared" si="13"/>
        <v>1</v>
      </c>
      <c r="V111" s="1190">
        <v>0.2</v>
      </c>
      <c r="W111" s="1194">
        <f>IF(OR(U112=0,V111=0),0,(U112/U111*V111))</f>
        <v>0.10933999999999999</v>
      </c>
      <c r="X111" s="354"/>
      <c r="Y111" s="1171">
        <v>0</v>
      </c>
      <c r="Z111" s="1171">
        <v>0</v>
      </c>
      <c r="AA111" s="1171">
        <v>0</v>
      </c>
      <c r="AB111" s="1171">
        <v>0</v>
      </c>
      <c r="AC111" s="1171">
        <v>0</v>
      </c>
      <c r="AD111" s="1171">
        <v>0</v>
      </c>
      <c r="AE111" s="1171">
        <v>0</v>
      </c>
      <c r="AF111" s="1171">
        <v>0</v>
      </c>
      <c r="AG111" s="1171">
        <v>0</v>
      </c>
      <c r="AH111" s="1171">
        <v>0</v>
      </c>
      <c r="AI111" s="1171">
        <v>0</v>
      </c>
      <c r="AJ111" s="1171">
        <v>0</v>
      </c>
    </row>
    <row r="112" spans="1:36" ht="15.75" customHeight="1">
      <c r="A112" s="1079"/>
      <c r="B112" s="1079"/>
      <c r="C112" s="1079"/>
      <c r="D112" s="1103"/>
      <c r="E112" s="1104"/>
      <c r="F112" s="1104"/>
      <c r="G112" s="1105"/>
      <c r="H112" s="398" t="s">
        <v>69</v>
      </c>
      <c r="I112" s="497"/>
      <c r="J112" s="497"/>
      <c r="K112" s="497"/>
      <c r="L112" s="497"/>
      <c r="M112" s="497"/>
      <c r="N112" s="518" t="s">
        <v>1760</v>
      </c>
      <c r="O112" s="500">
        <v>5.3400000000000003E-2</v>
      </c>
      <c r="P112" s="500">
        <v>0.1585</v>
      </c>
      <c r="Q112" s="500">
        <v>0.13539999999999999</v>
      </c>
      <c r="R112" s="500">
        <v>0.11840000000000001</v>
      </c>
      <c r="S112" s="519">
        <v>8.1000000000000003E-2</v>
      </c>
      <c r="T112" s="497"/>
      <c r="U112" s="144">
        <f t="shared" si="13"/>
        <v>0.54669999999999996</v>
      </c>
      <c r="V112" s="1079"/>
      <c r="W112" s="1008"/>
      <c r="X112" s="354"/>
      <c r="Y112" s="1018"/>
      <c r="Z112" s="1018"/>
      <c r="AA112" s="1018"/>
      <c r="AB112" s="1018"/>
      <c r="AC112" s="1018"/>
      <c r="AD112" s="1018"/>
      <c r="AE112" s="1018"/>
      <c r="AF112" s="1018"/>
      <c r="AG112" s="1018"/>
      <c r="AH112" s="1018"/>
      <c r="AI112" s="1018"/>
      <c r="AJ112" s="1018"/>
    </row>
    <row r="113" spans="1:36" ht="15.75" customHeight="1">
      <c r="A113" s="401" t="s">
        <v>2</v>
      </c>
      <c r="B113" s="403" t="s">
        <v>1373</v>
      </c>
      <c r="C113" s="403" t="s">
        <v>7</v>
      </c>
      <c r="D113" s="403" t="s">
        <v>825</v>
      </c>
      <c r="E113" s="403" t="s">
        <v>4</v>
      </c>
      <c r="F113" s="403" t="s">
        <v>5</v>
      </c>
      <c r="G113" s="403" t="s">
        <v>6</v>
      </c>
      <c r="H113" s="403" t="s">
        <v>53</v>
      </c>
      <c r="I113" s="403" t="s">
        <v>54</v>
      </c>
      <c r="J113" s="403" t="s">
        <v>55</v>
      </c>
      <c r="K113" s="403" t="s">
        <v>56</v>
      </c>
      <c r="L113" s="403" t="s">
        <v>57</v>
      </c>
      <c r="M113" s="403" t="s">
        <v>58</v>
      </c>
      <c r="N113" s="403" t="s">
        <v>59</v>
      </c>
      <c r="O113" s="403" t="s">
        <v>60</v>
      </c>
      <c r="P113" s="403" t="s">
        <v>61</v>
      </c>
      <c r="Q113" s="403" t="s">
        <v>62</v>
      </c>
      <c r="R113" s="403" t="s">
        <v>63</v>
      </c>
      <c r="S113" s="403" t="s">
        <v>64</v>
      </c>
      <c r="T113" s="403" t="s">
        <v>65</v>
      </c>
      <c r="U113" s="403" t="s">
        <v>66</v>
      </c>
      <c r="V113" s="403" t="s">
        <v>52</v>
      </c>
      <c r="W113" s="403" t="s">
        <v>162</v>
      </c>
      <c r="X113" s="354"/>
      <c r="Y113" s="348" t="s">
        <v>163</v>
      </c>
      <c r="Z113" s="348" t="s">
        <v>164</v>
      </c>
      <c r="AA113" s="348" t="s">
        <v>165</v>
      </c>
      <c r="AB113" s="348" t="s">
        <v>166</v>
      </c>
      <c r="AC113" s="348" t="s">
        <v>167</v>
      </c>
      <c r="AD113" s="348" t="s">
        <v>168</v>
      </c>
      <c r="AE113" s="348" t="s">
        <v>169</v>
      </c>
      <c r="AF113" s="348" t="s">
        <v>170</v>
      </c>
      <c r="AG113" s="348" t="s">
        <v>171</v>
      </c>
      <c r="AH113" s="348" t="s">
        <v>172</v>
      </c>
      <c r="AI113" s="348" t="s">
        <v>173</v>
      </c>
      <c r="AJ113" s="348" t="s">
        <v>174</v>
      </c>
    </row>
    <row r="114" spans="1:36" ht="15.75" customHeight="1">
      <c r="A114" s="1172" t="s">
        <v>1761</v>
      </c>
      <c r="B114" s="1171" t="s">
        <v>839</v>
      </c>
      <c r="C114" s="1184" t="s">
        <v>1556</v>
      </c>
      <c r="D114" s="1171" t="s">
        <v>139</v>
      </c>
      <c r="E114" s="1177">
        <v>1150000</v>
      </c>
      <c r="F114" s="1171" t="s">
        <v>140</v>
      </c>
      <c r="G114" s="1171" t="s">
        <v>1293</v>
      </c>
      <c r="H114" s="350" t="s">
        <v>68</v>
      </c>
      <c r="I114" s="504"/>
      <c r="J114" s="454"/>
      <c r="K114" s="454"/>
      <c r="L114" s="454"/>
      <c r="M114" s="436">
        <v>728500</v>
      </c>
      <c r="N114" s="436">
        <v>258500</v>
      </c>
      <c r="O114" s="436">
        <v>29000</v>
      </c>
      <c r="P114" s="436">
        <v>29000</v>
      </c>
      <c r="Q114" s="436">
        <v>29000</v>
      </c>
      <c r="R114" s="436">
        <v>29000</v>
      </c>
      <c r="S114" s="436">
        <v>29000</v>
      </c>
      <c r="T114" s="436">
        <v>18000</v>
      </c>
      <c r="U114" s="352">
        <f t="shared" ref="U114:U115" si="14">SUM(I114:T114)</f>
        <v>1150000</v>
      </c>
      <c r="V114" s="1210">
        <v>0.105</v>
      </c>
      <c r="W114" s="1155">
        <f>IF(OR(U115=0,V114=0),0,(U115/U114*V114))</f>
        <v>0.10800902608695651</v>
      </c>
      <c r="X114" s="354"/>
      <c r="Y114" s="1171">
        <v>0</v>
      </c>
      <c r="Z114" s="1171">
        <v>0</v>
      </c>
      <c r="AA114" s="1171" t="s">
        <v>1765</v>
      </c>
      <c r="AB114" s="1171" t="s">
        <v>1767</v>
      </c>
      <c r="AC114" s="1171"/>
      <c r="AD114" s="1171" t="s">
        <v>1769</v>
      </c>
      <c r="AE114" s="1171" t="s">
        <v>1770</v>
      </c>
      <c r="AF114" s="1171" t="s">
        <v>1772</v>
      </c>
      <c r="AG114" s="1171" t="s">
        <v>1774</v>
      </c>
      <c r="AH114" s="1171" t="s">
        <v>1775</v>
      </c>
      <c r="AI114" s="1171">
        <v>0</v>
      </c>
      <c r="AJ114" s="1171">
        <v>0</v>
      </c>
    </row>
    <row r="115" spans="1:36" ht="15.75" customHeight="1">
      <c r="A115" s="1018"/>
      <c r="B115" s="1008"/>
      <c r="C115" s="1008"/>
      <c r="D115" s="1008"/>
      <c r="E115" s="1008"/>
      <c r="F115" s="1008"/>
      <c r="G115" s="1008"/>
      <c r="H115" s="357" t="s">
        <v>69</v>
      </c>
      <c r="I115" s="521"/>
      <c r="J115" s="483"/>
      <c r="K115" s="483"/>
      <c r="L115" s="483"/>
      <c r="M115" s="122">
        <v>421703</v>
      </c>
      <c r="N115" s="122">
        <v>132000</v>
      </c>
      <c r="O115" s="122">
        <v>139350</v>
      </c>
      <c r="P115" s="122">
        <v>179233</v>
      </c>
      <c r="Q115" s="122">
        <v>140875</v>
      </c>
      <c r="R115" s="122">
        <v>169795</v>
      </c>
      <c r="S115" s="483"/>
      <c r="T115" s="483"/>
      <c r="U115" s="124">
        <f t="shared" si="14"/>
        <v>1182956</v>
      </c>
      <c r="V115" s="1008"/>
      <c r="W115" s="1008"/>
      <c r="X115" s="354"/>
      <c r="Y115" s="1008"/>
      <c r="Z115" s="1008"/>
      <c r="AA115" s="1008"/>
      <c r="AB115" s="1008"/>
      <c r="AC115" s="1008"/>
      <c r="AD115" s="1008"/>
      <c r="AE115" s="1008"/>
      <c r="AF115" s="1008"/>
      <c r="AG115" s="1008"/>
      <c r="AH115" s="1008"/>
      <c r="AI115" s="1008"/>
      <c r="AJ115" s="1008"/>
    </row>
    <row r="116" spans="1:36" ht="15.75" customHeight="1">
      <c r="A116" s="1018"/>
      <c r="B116" s="441"/>
      <c r="C116" s="442"/>
      <c r="D116" s="1204" t="s">
        <v>30</v>
      </c>
      <c r="E116" s="1016"/>
      <c r="F116" s="1016"/>
      <c r="G116" s="1016"/>
      <c r="H116" s="1016"/>
      <c r="I116" s="1016"/>
      <c r="J116" s="1016"/>
      <c r="K116" s="1016"/>
      <c r="L116" s="1016"/>
      <c r="M116" s="1016"/>
      <c r="N116" s="1016"/>
      <c r="O116" s="1016"/>
      <c r="P116" s="1016"/>
      <c r="Q116" s="1016"/>
      <c r="R116" s="1016"/>
      <c r="S116" s="1016"/>
      <c r="T116" s="1016"/>
      <c r="U116" s="1016"/>
      <c r="V116" s="1016"/>
      <c r="W116" s="1016"/>
      <c r="X116" s="354"/>
      <c r="Y116" s="443"/>
      <c r="Z116" s="443"/>
      <c r="AA116" s="443"/>
      <c r="AB116" s="443"/>
      <c r="AC116" s="443"/>
      <c r="AD116" s="443"/>
      <c r="AE116" s="443"/>
      <c r="AF116" s="443"/>
      <c r="AG116" s="443"/>
      <c r="AH116" s="443"/>
      <c r="AI116" s="443"/>
      <c r="AJ116" s="445"/>
    </row>
    <row r="117" spans="1:36" ht="15.75" customHeight="1">
      <c r="A117" s="1018"/>
      <c r="B117" s="1173" t="s">
        <v>839</v>
      </c>
      <c r="C117" s="1173"/>
      <c r="D117" s="1186" t="s">
        <v>1784</v>
      </c>
      <c r="E117" s="1013"/>
      <c r="F117" s="1013"/>
      <c r="G117" s="1014"/>
      <c r="H117" s="350" t="s">
        <v>68</v>
      </c>
      <c r="I117" s="507"/>
      <c r="J117" s="508">
        <v>0.02</v>
      </c>
      <c r="K117" s="508">
        <v>7.0000000000000007E-2</v>
      </c>
      <c r="L117" s="508">
        <v>0.11</v>
      </c>
      <c r="M117" s="508">
        <v>0.11</v>
      </c>
      <c r="N117" s="508">
        <v>0.11</v>
      </c>
      <c r="O117" s="508">
        <v>0.11</v>
      </c>
      <c r="P117" s="508">
        <v>0.11</v>
      </c>
      <c r="Q117" s="508">
        <v>0.11</v>
      </c>
      <c r="R117" s="508">
        <v>0.11</v>
      </c>
      <c r="S117" s="508">
        <v>0.11</v>
      </c>
      <c r="T117" s="508">
        <v>0.03</v>
      </c>
      <c r="U117" s="368">
        <f t="shared" ref="U117:U126" si="15">SUM(I117:T117)</f>
        <v>1</v>
      </c>
      <c r="V117" s="1190">
        <v>0.25</v>
      </c>
      <c r="W117" s="1194">
        <f>IF(OR(U118=0,V117=0),0,(U118/U117*V117))</f>
        <v>16.673674999999999</v>
      </c>
      <c r="X117" s="354"/>
      <c r="Y117" s="1173">
        <v>0</v>
      </c>
      <c r="Z117" s="1173">
        <v>0</v>
      </c>
      <c r="AA117" s="1173">
        <v>0</v>
      </c>
      <c r="AB117" s="1173">
        <v>0</v>
      </c>
      <c r="AC117" s="1173">
        <v>0</v>
      </c>
      <c r="AD117" s="1173">
        <v>0</v>
      </c>
      <c r="AE117" s="1173">
        <v>0</v>
      </c>
      <c r="AF117" s="1173">
        <v>0</v>
      </c>
      <c r="AG117" s="1173">
        <v>0</v>
      </c>
      <c r="AH117" s="1173">
        <v>0</v>
      </c>
      <c r="AI117" s="1173">
        <v>0</v>
      </c>
      <c r="AJ117" s="1173">
        <v>0</v>
      </c>
    </row>
    <row r="118" spans="1:36" ht="15.75" customHeight="1">
      <c r="A118" s="1018"/>
      <c r="B118" s="1008"/>
      <c r="C118" s="1008"/>
      <c r="D118" s="1015"/>
      <c r="E118" s="1016"/>
      <c r="F118" s="1016"/>
      <c r="G118" s="1017"/>
      <c r="H118" s="374" t="s">
        <v>69</v>
      </c>
      <c r="I118" s="509"/>
      <c r="J118" s="509"/>
      <c r="K118" s="509"/>
      <c r="L118" s="509"/>
      <c r="M118" s="509"/>
      <c r="N118" s="511">
        <v>5.6099999999999997E-2</v>
      </c>
      <c r="O118" s="510">
        <v>0.52849999999999997</v>
      </c>
      <c r="P118" s="510">
        <v>0.67979999999999996</v>
      </c>
      <c r="Q118" s="510">
        <v>0.5343</v>
      </c>
      <c r="R118" s="518">
        <v>64.41</v>
      </c>
      <c r="S118" s="511">
        <v>0.48599999999999999</v>
      </c>
      <c r="T118" s="509"/>
      <c r="U118" s="144">
        <f t="shared" si="15"/>
        <v>66.694699999999997</v>
      </c>
      <c r="V118" s="1008"/>
      <c r="W118" s="1008"/>
      <c r="X118" s="354"/>
      <c r="Y118" s="1008"/>
      <c r="Z118" s="1008"/>
      <c r="AA118" s="1008"/>
      <c r="AB118" s="1008"/>
      <c r="AC118" s="1008"/>
      <c r="AD118" s="1008"/>
      <c r="AE118" s="1008"/>
      <c r="AF118" s="1008"/>
      <c r="AG118" s="1008"/>
      <c r="AH118" s="1008"/>
      <c r="AI118" s="1008"/>
      <c r="AJ118" s="1008"/>
    </row>
    <row r="119" spans="1:36" ht="15.75" customHeight="1">
      <c r="A119" s="1018"/>
      <c r="B119" s="1171" t="s">
        <v>839</v>
      </c>
      <c r="C119" s="1171"/>
      <c r="D119" s="1187" t="s">
        <v>1791</v>
      </c>
      <c r="E119" s="1020"/>
      <c r="F119" s="1020"/>
      <c r="G119" s="1020"/>
      <c r="H119" s="350" t="s">
        <v>68</v>
      </c>
      <c r="I119" s="507"/>
      <c r="J119" s="508">
        <v>0.02</v>
      </c>
      <c r="K119" s="508">
        <v>7.0000000000000007E-2</v>
      </c>
      <c r="L119" s="508">
        <v>0.11</v>
      </c>
      <c r="M119" s="508">
        <v>0.11</v>
      </c>
      <c r="N119" s="508">
        <v>0.11</v>
      </c>
      <c r="O119" s="508">
        <v>0.11</v>
      </c>
      <c r="P119" s="508">
        <v>0.11</v>
      </c>
      <c r="Q119" s="508">
        <v>0.11</v>
      </c>
      <c r="R119" s="508">
        <v>0.11</v>
      </c>
      <c r="S119" s="508">
        <v>0.11</v>
      </c>
      <c r="T119" s="508">
        <v>0.03</v>
      </c>
      <c r="U119" s="368">
        <f t="shared" si="15"/>
        <v>1</v>
      </c>
      <c r="V119" s="1190">
        <v>0.25</v>
      </c>
      <c r="W119" s="1194">
        <f>IF(OR(U120=0,V119=0),0,(U120/U119*V119))</f>
        <v>16.673674999999999</v>
      </c>
      <c r="X119" s="354"/>
      <c r="Y119" s="1171">
        <v>0</v>
      </c>
      <c r="Z119" s="1171">
        <v>0</v>
      </c>
      <c r="AA119" s="1171">
        <v>0</v>
      </c>
      <c r="AB119" s="1171">
        <v>0</v>
      </c>
      <c r="AC119" s="1171">
        <v>0</v>
      </c>
      <c r="AD119" s="1171">
        <v>0</v>
      </c>
      <c r="AE119" s="1171">
        <v>0</v>
      </c>
      <c r="AF119" s="1171">
        <v>0</v>
      </c>
      <c r="AG119" s="1171">
        <v>0</v>
      </c>
      <c r="AH119" s="1171">
        <v>0</v>
      </c>
      <c r="AI119" s="1171">
        <v>0</v>
      </c>
      <c r="AJ119" s="1171">
        <v>0</v>
      </c>
    </row>
    <row r="120" spans="1:36" ht="15.75" customHeight="1">
      <c r="A120" s="1018"/>
      <c r="B120" s="1008"/>
      <c r="C120" s="1008"/>
      <c r="D120" s="1015"/>
      <c r="E120" s="1016"/>
      <c r="F120" s="1016"/>
      <c r="G120" s="1016"/>
      <c r="H120" s="374" t="s">
        <v>69</v>
      </c>
      <c r="I120" s="509"/>
      <c r="J120" s="509"/>
      <c r="K120" s="509"/>
      <c r="L120" s="509"/>
      <c r="M120" s="509"/>
      <c r="N120" s="511">
        <v>5.6099999999999997E-2</v>
      </c>
      <c r="O120" s="510">
        <v>0.52849999999999997</v>
      </c>
      <c r="P120" s="510">
        <v>0.67979999999999996</v>
      </c>
      <c r="Q120" s="510">
        <v>0.5343</v>
      </c>
      <c r="R120" s="518">
        <v>64.41</v>
      </c>
      <c r="S120" s="511">
        <v>0.48599999999999999</v>
      </c>
      <c r="T120" s="509"/>
      <c r="U120" s="144">
        <f t="shared" si="15"/>
        <v>66.694699999999997</v>
      </c>
      <c r="V120" s="1008"/>
      <c r="W120" s="1008"/>
      <c r="X120" s="354"/>
      <c r="Y120" s="1008"/>
      <c r="Z120" s="1008"/>
      <c r="AA120" s="1008"/>
      <c r="AB120" s="1008"/>
      <c r="AC120" s="1008"/>
      <c r="AD120" s="1008"/>
      <c r="AE120" s="1008"/>
      <c r="AF120" s="1008"/>
      <c r="AG120" s="1008"/>
      <c r="AH120" s="1008"/>
      <c r="AI120" s="1008"/>
      <c r="AJ120" s="1008"/>
    </row>
    <row r="121" spans="1:36" ht="15.75" customHeight="1">
      <c r="A121" s="1018"/>
      <c r="B121" s="1171" t="s">
        <v>839</v>
      </c>
      <c r="C121" s="1171"/>
      <c r="D121" s="1188" t="s">
        <v>1793</v>
      </c>
      <c r="E121" s="1013"/>
      <c r="F121" s="1013"/>
      <c r="G121" s="1013"/>
      <c r="H121" s="350" t="s">
        <v>68</v>
      </c>
      <c r="I121" s="507"/>
      <c r="J121" s="508">
        <v>0.02</v>
      </c>
      <c r="K121" s="508">
        <v>7.0000000000000007E-2</v>
      </c>
      <c r="L121" s="508">
        <v>0.11</v>
      </c>
      <c r="M121" s="508">
        <v>0.11</v>
      </c>
      <c r="N121" s="508">
        <v>0.11</v>
      </c>
      <c r="O121" s="508">
        <v>0.11</v>
      </c>
      <c r="P121" s="508">
        <v>0.11</v>
      </c>
      <c r="Q121" s="508">
        <v>0.11</v>
      </c>
      <c r="R121" s="508">
        <v>0.11</v>
      </c>
      <c r="S121" s="508">
        <v>0.11</v>
      </c>
      <c r="T121" s="508">
        <v>0.03</v>
      </c>
      <c r="U121" s="368">
        <f t="shared" si="15"/>
        <v>1</v>
      </c>
      <c r="V121" s="1190">
        <v>0.25</v>
      </c>
      <c r="W121" s="1194">
        <f>IF(OR(U122=0,V121=0),0,(U122/U121*V121))</f>
        <v>16.673674999999999</v>
      </c>
      <c r="X121" s="354"/>
      <c r="Y121" s="1171">
        <v>0</v>
      </c>
      <c r="Z121" s="1171">
        <v>0</v>
      </c>
      <c r="AA121" s="1171">
        <v>0</v>
      </c>
      <c r="AB121" s="1171">
        <v>0</v>
      </c>
      <c r="AC121" s="1171">
        <v>0</v>
      </c>
      <c r="AD121" s="1171">
        <v>0</v>
      </c>
      <c r="AE121" s="1171">
        <v>0</v>
      </c>
      <c r="AF121" s="1171">
        <v>0</v>
      </c>
      <c r="AG121" s="1171">
        <v>0</v>
      </c>
      <c r="AH121" s="1171">
        <v>0</v>
      </c>
      <c r="AI121" s="1171">
        <v>0</v>
      </c>
      <c r="AJ121" s="1171">
        <v>0</v>
      </c>
    </row>
    <row r="122" spans="1:36" ht="15.75" customHeight="1">
      <c r="A122" s="1018"/>
      <c r="B122" s="1008"/>
      <c r="C122" s="1008"/>
      <c r="D122" s="1019"/>
      <c r="E122" s="1020"/>
      <c r="F122" s="1020"/>
      <c r="G122" s="1020"/>
      <c r="H122" s="374" t="s">
        <v>69</v>
      </c>
      <c r="I122" s="509"/>
      <c r="J122" s="509"/>
      <c r="K122" s="509"/>
      <c r="L122" s="509"/>
      <c r="M122" s="509"/>
      <c r="N122" s="511">
        <v>5.6099999999999997E-2</v>
      </c>
      <c r="O122" s="510">
        <v>0.52849999999999997</v>
      </c>
      <c r="P122" s="510">
        <v>0.67979999999999996</v>
      </c>
      <c r="Q122" s="510">
        <v>0.5343</v>
      </c>
      <c r="R122" s="518">
        <v>64.41</v>
      </c>
      <c r="S122" s="511">
        <v>0.48599999999999999</v>
      </c>
      <c r="T122" s="509"/>
      <c r="U122" s="144">
        <f t="shared" si="15"/>
        <v>66.694699999999997</v>
      </c>
      <c r="V122" s="1008"/>
      <c r="W122" s="1008"/>
      <c r="X122" s="354"/>
      <c r="Y122" s="1008"/>
      <c r="Z122" s="1008"/>
      <c r="AA122" s="1008"/>
      <c r="AB122" s="1008"/>
      <c r="AC122" s="1008"/>
      <c r="AD122" s="1008"/>
      <c r="AE122" s="1008"/>
      <c r="AF122" s="1008"/>
      <c r="AG122" s="1008"/>
      <c r="AH122" s="1008"/>
      <c r="AI122" s="1008"/>
      <c r="AJ122" s="1008"/>
    </row>
    <row r="123" spans="1:36" ht="15.75" customHeight="1">
      <c r="A123" s="1018"/>
      <c r="B123" s="1171" t="s">
        <v>839</v>
      </c>
      <c r="C123" s="1171"/>
      <c r="D123" s="1188" t="s">
        <v>1801</v>
      </c>
      <c r="E123" s="1013"/>
      <c r="F123" s="1013"/>
      <c r="G123" s="1013"/>
      <c r="H123" s="350" t="s">
        <v>68</v>
      </c>
      <c r="I123" s="507"/>
      <c r="J123" s="508">
        <v>0.02</v>
      </c>
      <c r="K123" s="508">
        <v>7.0000000000000007E-2</v>
      </c>
      <c r="L123" s="508">
        <v>0.11</v>
      </c>
      <c r="M123" s="508">
        <v>0.11</v>
      </c>
      <c r="N123" s="508">
        <v>0.11</v>
      </c>
      <c r="O123" s="508">
        <v>0.11</v>
      </c>
      <c r="P123" s="508">
        <v>0.11</v>
      </c>
      <c r="Q123" s="508">
        <v>0.11</v>
      </c>
      <c r="R123" s="508">
        <v>0.11</v>
      </c>
      <c r="S123" s="508">
        <v>0.11</v>
      </c>
      <c r="T123" s="508">
        <v>0.03</v>
      </c>
      <c r="U123" s="368">
        <f t="shared" si="15"/>
        <v>1</v>
      </c>
      <c r="V123" s="1190">
        <v>0.25</v>
      </c>
      <c r="W123" s="1194">
        <f>IF(OR(U124=0,V123=0),0,(U124/U123*V123))</f>
        <v>16.673674999999999</v>
      </c>
      <c r="X123" s="354"/>
      <c r="Y123" s="1171">
        <v>0</v>
      </c>
      <c r="Z123" s="1171">
        <v>0</v>
      </c>
      <c r="AA123" s="1171">
        <v>0</v>
      </c>
      <c r="AB123" s="1171">
        <v>0</v>
      </c>
      <c r="AC123" s="1171">
        <v>0</v>
      </c>
      <c r="AD123" s="1171">
        <v>0</v>
      </c>
      <c r="AE123" s="1171">
        <v>0</v>
      </c>
      <c r="AF123" s="1171">
        <v>0</v>
      </c>
      <c r="AG123" s="1171">
        <v>0</v>
      </c>
      <c r="AH123" s="1171">
        <v>0</v>
      </c>
      <c r="AI123" s="1171">
        <v>0</v>
      </c>
      <c r="AJ123" s="1171">
        <v>0</v>
      </c>
    </row>
    <row r="124" spans="1:36" ht="15.75" customHeight="1">
      <c r="A124" s="1018"/>
      <c r="B124" s="1008"/>
      <c r="C124" s="1008"/>
      <c r="D124" s="1015"/>
      <c r="E124" s="1016"/>
      <c r="F124" s="1016"/>
      <c r="G124" s="1016"/>
      <c r="H124" s="374" t="s">
        <v>69</v>
      </c>
      <c r="I124" s="509"/>
      <c r="J124" s="509"/>
      <c r="K124" s="509"/>
      <c r="L124" s="509"/>
      <c r="M124" s="509"/>
      <c r="N124" s="511">
        <v>5.6099999999999997E-2</v>
      </c>
      <c r="O124" s="510">
        <v>0.52849999999999997</v>
      </c>
      <c r="P124" s="510">
        <v>0.67979999999999996</v>
      </c>
      <c r="Q124" s="510">
        <v>0.5343</v>
      </c>
      <c r="R124" s="518">
        <v>64.41</v>
      </c>
      <c r="S124" s="510">
        <v>0.48599999999999999</v>
      </c>
      <c r="T124" s="509"/>
      <c r="U124" s="144">
        <f t="shared" si="15"/>
        <v>66.694699999999997</v>
      </c>
      <c r="V124" s="1008"/>
      <c r="W124" s="1008"/>
      <c r="X124" s="354"/>
      <c r="Y124" s="1008"/>
      <c r="Z124" s="1008"/>
      <c r="AA124" s="1008"/>
      <c r="AB124" s="1008"/>
      <c r="AC124" s="1008"/>
      <c r="AD124" s="1008"/>
      <c r="AE124" s="1008"/>
      <c r="AF124" s="1008"/>
      <c r="AG124" s="1008"/>
      <c r="AH124" s="1008"/>
      <c r="AI124" s="1008"/>
      <c r="AJ124" s="1008"/>
    </row>
    <row r="125" spans="1:36" ht="15.75" customHeight="1">
      <c r="A125" s="1018"/>
      <c r="B125" s="1171" t="s">
        <v>839</v>
      </c>
      <c r="C125" s="1171"/>
      <c r="D125" s="1189"/>
      <c r="E125" s="1020"/>
      <c r="F125" s="1020"/>
      <c r="G125" s="1020"/>
      <c r="H125" s="350" t="s">
        <v>68</v>
      </c>
      <c r="I125" s="507"/>
      <c r="J125" s="507"/>
      <c r="K125" s="507"/>
      <c r="L125" s="507"/>
      <c r="M125" s="507"/>
      <c r="N125" s="507"/>
      <c r="O125" s="507"/>
      <c r="P125" s="507"/>
      <c r="Q125" s="507"/>
      <c r="R125" s="507"/>
      <c r="S125" s="507"/>
      <c r="T125" s="507"/>
      <c r="U125" s="368">
        <f t="shared" si="15"/>
        <v>0</v>
      </c>
      <c r="V125" s="1190"/>
      <c r="W125" s="1194">
        <f>IF(OR(U126=0,V125=0),0,(U126/U125*V125))</f>
        <v>0</v>
      </c>
      <c r="X125" s="354"/>
      <c r="Y125" s="1171">
        <v>0</v>
      </c>
      <c r="Z125" s="1171">
        <v>0</v>
      </c>
      <c r="AA125" s="1171">
        <v>0</v>
      </c>
      <c r="AB125" s="1171">
        <v>0</v>
      </c>
      <c r="AC125" s="1171">
        <v>0</v>
      </c>
      <c r="AD125" s="1171">
        <v>0</v>
      </c>
      <c r="AE125" s="1171">
        <v>0</v>
      </c>
      <c r="AF125" s="1171">
        <v>0</v>
      </c>
      <c r="AG125" s="1171">
        <v>0</v>
      </c>
      <c r="AH125" s="1171">
        <v>0</v>
      </c>
      <c r="AI125" s="1171">
        <v>0</v>
      </c>
      <c r="AJ125" s="1171">
        <v>0</v>
      </c>
    </row>
    <row r="126" spans="1:36" ht="15.75" customHeight="1">
      <c r="A126" s="1079"/>
      <c r="B126" s="1079"/>
      <c r="C126" s="1079"/>
      <c r="D126" s="1020"/>
      <c r="E126" s="1020"/>
      <c r="F126" s="1020"/>
      <c r="G126" s="1020"/>
      <c r="H126" s="398" t="s">
        <v>69</v>
      </c>
      <c r="I126" s="497"/>
      <c r="J126" s="497"/>
      <c r="K126" s="497"/>
      <c r="L126" s="497"/>
      <c r="M126" s="497"/>
      <c r="N126" s="497"/>
      <c r="O126" s="497"/>
      <c r="P126" s="497"/>
      <c r="Q126" s="497"/>
      <c r="R126" s="497"/>
      <c r="S126" s="497"/>
      <c r="T126" s="497"/>
      <c r="U126" s="144">
        <f t="shared" si="15"/>
        <v>0</v>
      </c>
      <c r="V126" s="1079"/>
      <c r="W126" s="1008"/>
      <c r="X126" s="354"/>
      <c r="Y126" s="1018"/>
      <c r="Z126" s="1018"/>
      <c r="AA126" s="1018"/>
      <c r="AB126" s="1018"/>
      <c r="AC126" s="1018"/>
      <c r="AD126" s="1018"/>
      <c r="AE126" s="1018"/>
      <c r="AF126" s="1018"/>
      <c r="AG126" s="1018"/>
      <c r="AH126" s="1018"/>
      <c r="AI126" s="1018"/>
      <c r="AJ126" s="1018"/>
    </row>
    <row r="127" spans="1:36" ht="15.75" customHeight="1">
      <c r="A127" s="401" t="s">
        <v>2</v>
      </c>
      <c r="B127" s="403" t="s">
        <v>1373</v>
      </c>
      <c r="C127" s="403" t="s">
        <v>7</v>
      </c>
      <c r="D127" s="403" t="s">
        <v>825</v>
      </c>
      <c r="E127" s="403" t="s">
        <v>4</v>
      </c>
      <c r="F127" s="403" t="s">
        <v>5</v>
      </c>
      <c r="G127" s="403" t="s">
        <v>6</v>
      </c>
      <c r="H127" s="403" t="s">
        <v>53</v>
      </c>
      <c r="I127" s="403" t="s">
        <v>54</v>
      </c>
      <c r="J127" s="403" t="s">
        <v>55</v>
      </c>
      <c r="K127" s="403" t="s">
        <v>56</v>
      </c>
      <c r="L127" s="403" t="s">
        <v>57</v>
      </c>
      <c r="M127" s="403" t="s">
        <v>58</v>
      </c>
      <c r="N127" s="403" t="s">
        <v>59</v>
      </c>
      <c r="O127" s="403" t="s">
        <v>60</v>
      </c>
      <c r="P127" s="403" t="s">
        <v>61</v>
      </c>
      <c r="Q127" s="403" t="s">
        <v>62</v>
      </c>
      <c r="R127" s="403" t="s">
        <v>63</v>
      </c>
      <c r="S127" s="403" t="s">
        <v>64</v>
      </c>
      <c r="T127" s="403" t="s">
        <v>65</v>
      </c>
      <c r="U127" s="403" t="s">
        <v>66</v>
      </c>
      <c r="V127" s="403" t="s">
        <v>52</v>
      </c>
      <c r="W127" s="403" t="s">
        <v>162</v>
      </c>
      <c r="X127" s="354"/>
      <c r="Y127" s="348" t="s">
        <v>163</v>
      </c>
      <c r="Z127" s="348" t="s">
        <v>164</v>
      </c>
      <c r="AA127" s="348" t="s">
        <v>165</v>
      </c>
      <c r="AB127" s="348" t="s">
        <v>166</v>
      </c>
      <c r="AC127" s="348" t="s">
        <v>167</v>
      </c>
      <c r="AD127" s="348" t="s">
        <v>168</v>
      </c>
      <c r="AE127" s="348" t="s">
        <v>169</v>
      </c>
      <c r="AF127" s="348" t="s">
        <v>170</v>
      </c>
      <c r="AG127" s="348" t="s">
        <v>171</v>
      </c>
      <c r="AH127" s="348" t="s">
        <v>172</v>
      </c>
      <c r="AI127" s="348" t="s">
        <v>173</v>
      </c>
      <c r="AJ127" s="348" t="s">
        <v>174</v>
      </c>
    </row>
    <row r="128" spans="1:36" ht="15.75" customHeight="1">
      <c r="A128" s="1172" t="s">
        <v>1814</v>
      </c>
      <c r="B128" s="1171" t="s">
        <v>839</v>
      </c>
      <c r="C128" s="1184" t="s">
        <v>1381</v>
      </c>
      <c r="D128" s="1171" t="s">
        <v>137</v>
      </c>
      <c r="E128" s="1190">
        <v>1</v>
      </c>
      <c r="F128" s="1171" t="s">
        <v>1815</v>
      </c>
      <c r="G128" s="1171" t="s">
        <v>1293</v>
      </c>
      <c r="H128" s="350" t="s">
        <v>68</v>
      </c>
      <c r="I128" s="504"/>
      <c r="J128" s="454"/>
      <c r="K128" s="454"/>
      <c r="L128" s="454"/>
      <c r="M128" s="454"/>
      <c r="N128" s="451">
        <v>0.1</v>
      </c>
      <c r="O128" s="451">
        <v>0.15</v>
      </c>
      <c r="P128" s="451">
        <v>0.2</v>
      </c>
      <c r="Q128" s="451">
        <v>0.2</v>
      </c>
      <c r="R128" s="451">
        <v>0.2</v>
      </c>
      <c r="S128" s="451">
        <v>0.1</v>
      </c>
      <c r="T128" s="451">
        <v>0.05</v>
      </c>
      <c r="U128" s="368">
        <f t="shared" ref="U128:U129" si="16">SUM(I128:T128)</f>
        <v>1</v>
      </c>
      <c r="V128" s="1190">
        <v>0.1</v>
      </c>
      <c r="W128" s="1155">
        <f>IF(OR(U129=0,V128=0),0,(U129/U128*V128))</f>
        <v>0.1</v>
      </c>
      <c r="X128" s="354"/>
      <c r="Y128" s="1171">
        <v>0</v>
      </c>
      <c r="Z128" s="1171">
        <v>0</v>
      </c>
      <c r="AA128" s="1171">
        <v>0</v>
      </c>
      <c r="AB128" s="1171">
        <v>0</v>
      </c>
      <c r="AC128" s="1171">
        <v>0</v>
      </c>
      <c r="AD128" s="1171" t="s">
        <v>1817</v>
      </c>
      <c r="AE128" s="1171" t="s">
        <v>1818</v>
      </c>
      <c r="AF128" s="1171" t="s">
        <v>1820</v>
      </c>
      <c r="AG128" s="1171" t="s">
        <v>1821</v>
      </c>
      <c r="AH128" s="1171" t="s">
        <v>1822</v>
      </c>
      <c r="AI128" s="1171">
        <v>0</v>
      </c>
      <c r="AJ128" s="1171">
        <v>0</v>
      </c>
    </row>
    <row r="129" spans="1:36" ht="15.75" customHeight="1">
      <c r="A129" s="1018"/>
      <c r="B129" s="1008"/>
      <c r="C129" s="1008"/>
      <c r="D129" s="1008"/>
      <c r="E129" s="1008"/>
      <c r="F129" s="1008"/>
      <c r="G129" s="1008"/>
      <c r="H129" s="357" t="s">
        <v>69</v>
      </c>
      <c r="I129" s="488"/>
      <c r="J129" s="505"/>
      <c r="K129" s="505"/>
      <c r="L129" s="505"/>
      <c r="M129" s="505"/>
      <c r="N129" s="522">
        <v>0.1</v>
      </c>
      <c r="O129" s="522">
        <v>0.15</v>
      </c>
      <c r="P129" s="522">
        <v>0.2</v>
      </c>
      <c r="Q129" s="522">
        <v>0.2</v>
      </c>
      <c r="R129" s="522">
        <v>0.2</v>
      </c>
      <c r="S129" s="523">
        <v>0.1</v>
      </c>
      <c r="T129" s="523">
        <v>0.05</v>
      </c>
      <c r="U129" s="144">
        <f t="shared" si="16"/>
        <v>1</v>
      </c>
      <c r="V129" s="1008"/>
      <c r="W129" s="1008"/>
      <c r="X129" s="354"/>
      <c r="Y129" s="1008"/>
      <c r="Z129" s="1008"/>
      <c r="AA129" s="1008"/>
      <c r="AB129" s="1008"/>
      <c r="AC129" s="1008"/>
      <c r="AD129" s="1008"/>
      <c r="AE129" s="1008"/>
      <c r="AF129" s="1008"/>
      <c r="AG129" s="1008"/>
      <c r="AH129" s="1008"/>
      <c r="AI129" s="1008"/>
      <c r="AJ129" s="1008"/>
    </row>
    <row r="130" spans="1:36" ht="15.75" customHeight="1">
      <c r="A130" s="1018"/>
      <c r="B130" s="469"/>
      <c r="C130" s="471"/>
      <c r="D130" s="1204" t="s">
        <v>30</v>
      </c>
      <c r="E130" s="1016"/>
      <c r="F130" s="1016"/>
      <c r="G130" s="1016"/>
      <c r="H130" s="1016"/>
      <c r="I130" s="1016"/>
      <c r="J130" s="1016"/>
      <c r="K130" s="1016"/>
      <c r="L130" s="1016"/>
      <c r="M130" s="1016"/>
      <c r="N130" s="1016"/>
      <c r="O130" s="1016"/>
      <c r="P130" s="1016"/>
      <c r="Q130" s="1016"/>
      <c r="R130" s="1016"/>
      <c r="S130" s="1016"/>
      <c r="T130" s="1016"/>
      <c r="U130" s="1016"/>
      <c r="V130" s="1016"/>
      <c r="W130" s="1016"/>
      <c r="X130" s="354"/>
      <c r="Y130" s="443"/>
      <c r="Z130" s="443"/>
      <c r="AA130" s="443"/>
      <c r="AB130" s="443"/>
      <c r="AC130" s="443"/>
      <c r="AD130" s="443"/>
      <c r="AE130" s="443"/>
      <c r="AF130" s="443"/>
      <c r="AG130" s="443"/>
      <c r="AH130" s="443"/>
      <c r="AI130" s="443"/>
      <c r="AJ130" s="445"/>
    </row>
    <row r="131" spans="1:36" ht="15.75" customHeight="1">
      <c r="A131" s="1018"/>
      <c r="B131" s="1173" t="s">
        <v>839</v>
      </c>
      <c r="C131" s="1173" t="s">
        <v>1381</v>
      </c>
      <c r="D131" s="1179" t="s">
        <v>1828</v>
      </c>
      <c r="E131" s="1013"/>
      <c r="F131" s="1013"/>
      <c r="G131" s="1014"/>
      <c r="H131" s="350" t="s">
        <v>68</v>
      </c>
      <c r="I131" s="507"/>
      <c r="J131" s="507"/>
      <c r="K131" s="507"/>
      <c r="L131" s="507"/>
      <c r="M131" s="507"/>
      <c r="N131" s="450">
        <v>0.1</v>
      </c>
      <c r="O131" s="450">
        <v>0.15</v>
      </c>
      <c r="P131" s="450">
        <v>0.2</v>
      </c>
      <c r="Q131" s="450">
        <v>0.2</v>
      </c>
      <c r="R131" s="450">
        <v>0.2</v>
      </c>
      <c r="S131" s="450">
        <v>0.1</v>
      </c>
      <c r="T131" s="450">
        <v>0.05</v>
      </c>
      <c r="U131" s="368">
        <f t="shared" ref="U131:U140" si="17">SUM(I131:T131)</f>
        <v>1</v>
      </c>
      <c r="V131" s="1190">
        <v>0.25</v>
      </c>
      <c r="W131" s="1194">
        <f>IF(OR(U132=0,V131=0),0,(U132/U131*V131))</f>
        <v>0.25</v>
      </c>
      <c r="X131" s="354"/>
      <c r="Y131" s="1173">
        <v>0</v>
      </c>
      <c r="Z131" s="1173">
        <v>0</v>
      </c>
      <c r="AA131" s="1173">
        <v>0</v>
      </c>
      <c r="AB131" s="1173">
        <v>0</v>
      </c>
      <c r="AC131" s="1173">
        <v>0</v>
      </c>
      <c r="AD131" s="1173" t="s">
        <v>1834</v>
      </c>
      <c r="AE131" s="1173">
        <v>0</v>
      </c>
      <c r="AF131" s="1173">
        <v>0</v>
      </c>
      <c r="AG131" s="1173">
        <v>0</v>
      </c>
      <c r="AH131" s="1173">
        <v>0</v>
      </c>
      <c r="AI131" s="1173">
        <v>0</v>
      </c>
      <c r="AJ131" s="1173">
        <v>0</v>
      </c>
    </row>
    <row r="132" spans="1:36" ht="15.75" customHeight="1">
      <c r="A132" s="1018"/>
      <c r="B132" s="1008"/>
      <c r="C132" s="1008"/>
      <c r="D132" s="1015"/>
      <c r="E132" s="1016"/>
      <c r="F132" s="1016"/>
      <c r="G132" s="1017"/>
      <c r="H132" s="374" t="s">
        <v>69</v>
      </c>
      <c r="I132" s="509"/>
      <c r="J132" s="509"/>
      <c r="K132" s="509"/>
      <c r="L132" s="509"/>
      <c r="M132" s="509"/>
      <c r="N132" s="522">
        <v>0.1</v>
      </c>
      <c r="O132" s="522">
        <v>0.15</v>
      </c>
      <c r="P132" s="522">
        <v>0.2</v>
      </c>
      <c r="Q132" s="522">
        <v>0.2</v>
      </c>
      <c r="R132" s="522">
        <v>0.2</v>
      </c>
      <c r="S132" s="523">
        <v>0.1</v>
      </c>
      <c r="T132" s="523">
        <v>0.05</v>
      </c>
      <c r="U132" s="144">
        <f t="shared" si="17"/>
        <v>1</v>
      </c>
      <c r="V132" s="1008"/>
      <c r="W132" s="1008"/>
      <c r="X132" s="354"/>
      <c r="Y132" s="1008"/>
      <c r="Z132" s="1008"/>
      <c r="AA132" s="1008"/>
      <c r="AB132" s="1008"/>
      <c r="AC132" s="1008"/>
      <c r="AD132" s="1008"/>
      <c r="AE132" s="1008"/>
      <c r="AF132" s="1008"/>
      <c r="AG132" s="1008"/>
      <c r="AH132" s="1008"/>
      <c r="AI132" s="1008"/>
      <c r="AJ132" s="1008"/>
    </row>
    <row r="133" spans="1:36" ht="15.75" customHeight="1">
      <c r="A133" s="1018"/>
      <c r="B133" s="1171" t="s">
        <v>839</v>
      </c>
      <c r="C133" s="1171" t="s">
        <v>1381</v>
      </c>
      <c r="D133" s="1187" t="s">
        <v>1838</v>
      </c>
      <c r="E133" s="1020"/>
      <c r="F133" s="1020"/>
      <c r="G133" s="1020"/>
      <c r="H133" s="350" t="s">
        <v>68</v>
      </c>
      <c r="I133" s="507"/>
      <c r="J133" s="507"/>
      <c r="K133" s="507"/>
      <c r="L133" s="507"/>
      <c r="M133" s="507"/>
      <c r="N133" s="450">
        <v>0.1</v>
      </c>
      <c r="O133" s="450">
        <v>0.15</v>
      </c>
      <c r="P133" s="450">
        <v>0.2</v>
      </c>
      <c r="Q133" s="450">
        <v>0.2</v>
      </c>
      <c r="R133" s="450">
        <v>0.2</v>
      </c>
      <c r="S133" s="450">
        <v>0.1</v>
      </c>
      <c r="T133" s="450">
        <v>0.05</v>
      </c>
      <c r="U133" s="368">
        <f t="shared" si="17"/>
        <v>1</v>
      </c>
      <c r="V133" s="1190">
        <v>0.25</v>
      </c>
      <c r="W133" s="1194">
        <f>IF(OR(U134=0,V133=0),0,(U134/U133*V133))</f>
        <v>0.25</v>
      </c>
      <c r="X133" s="354"/>
      <c r="Y133" s="1171">
        <v>0</v>
      </c>
      <c r="Z133" s="1171">
        <v>0</v>
      </c>
      <c r="AA133" s="1171">
        <v>0</v>
      </c>
      <c r="AB133" s="1171" t="s">
        <v>1840</v>
      </c>
      <c r="AC133" s="1171">
        <v>0</v>
      </c>
      <c r="AD133" s="1171" t="s">
        <v>1841</v>
      </c>
      <c r="AE133" s="1171">
        <v>0</v>
      </c>
      <c r="AF133" s="1171">
        <v>0</v>
      </c>
      <c r="AG133" s="1171">
        <v>0</v>
      </c>
      <c r="AH133" s="1171">
        <v>0</v>
      </c>
      <c r="AI133" s="1171">
        <v>0</v>
      </c>
      <c r="AJ133" s="1171">
        <v>0</v>
      </c>
    </row>
    <row r="134" spans="1:36" ht="15.75" customHeight="1">
      <c r="A134" s="1018"/>
      <c r="B134" s="1008"/>
      <c r="C134" s="1008"/>
      <c r="D134" s="1015"/>
      <c r="E134" s="1016"/>
      <c r="F134" s="1016"/>
      <c r="G134" s="1016"/>
      <c r="H134" s="374" t="s">
        <v>69</v>
      </c>
      <c r="I134" s="509"/>
      <c r="J134" s="509"/>
      <c r="K134" s="509"/>
      <c r="L134" s="509"/>
      <c r="M134" s="509"/>
      <c r="N134" s="522">
        <v>0.1</v>
      </c>
      <c r="O134" s="522">
        <v>0.15</v>
      </c>
      <c r="P134" s="522">
        <v>0.2</v>
      </c>
      <c r="Q134" s="522">
        <v>0.2</v>
      </c>
      <c r="R134" s="522">
        <v>0.2</v>
      </c>
      <c r="S134" s="523">
        <v>0.1</v>
      </c>
      <c r="T134" s="523">
        <v>0.05</v>
      </c>
      <c r="U134" s="144">
        <f t="shared" si="17"/>
        <v>1</v>
      </c>
      <c r="V134" s="1008"/>
      <c r="W134" s="1008"/>
      <c r="X134" s="354"/>
      <c r="Y134" s="1008"/>
      <c r="Z134" s="1008"/>
      <c r="AA134" s="1008"/>
      <c r="AB134" s="1008"/>
      <c r="AC134" s="1008"/>
      <c r="AD134" s="1008"/>
      <c r="AE134" s="1008"/>
      <c r="AF134" s="1008"/>
      <c r="AG134" s="1008"/>
      <c r="AH134" s="1008"/>
      <c r="AI134" s="1008"/>
      <c r="AJ134" s="1008"/>
    </row>
    <row r="135" spans="1:36" ht="15.75" customHeight="1">
      <c r="A135" s="1018"/>
      <c r="B135" s="1171" t="s">
        <v>839</v>
      </c>
      <c r="C135" s="1171" t="s">
        <v>1381</v>
      </c>
      <c r="D135" s="1188" t="s">
        <v>1843</v>
      </c>
      <c r="E135" s="1013"/>
      <c r="F135" s="1013"/>
      <c r="G135" s="1013"/>
      <c r="H135" s="350" t="s">
        <v>68</v>
      </c>
      <c r="I135" s="507"/>
      <c r="J135" s="507"/>
      <c r="K135" s="507"/>
      <c r="L135" s="507"/>
      <c r="M135" s="507"/>
      <c r="N135" s="450">
        <v>0.1</v>
      </c>
      <c r="O135" s="450">
        <v>0.15</v>
      </c>
      <c r="P135" s="450">
        <v>0.2</v>
      </c>
      <c r="Q135" s="450">
        <v>0.2</v>
      </c>
      <c r="R135" s="450">
        <v>0.2</v>
      </c>
      <c r="S135" s="450">
        <v>0.1</v>
      </c>
      <c r="T135" s="450">
        <v>0.05</v>
      </c>
      <c r="U135" s="368">
        <f t="shared" si="17"/>
        <v>1</v>
      </c>
      <c r="V135" s="1190">
        <v>0.25</v>
      </c>
      <c r="W135" s="1194">
        <f>IF(OR(U136=0,V135=0),0,(U136/U135*V135))</f>
        <v>0.25</v>
      </c>
      <c r="X135" s="354"/>
      <c r="Y135" s="1171">
        <v>0</v>
      </c>
      <c r="Z135" s="1171">
        <v>0</v>
      </c>
      <c r="AA135" s="1171">
        <v>0</v>
      </c>
      <c r="AB135" s="1171">
        <v>0</v>
      </c>
      <c r="AC135" s="1171">
        <v>0</v>
      </c>
      <c r="AD135" s="1171" t="s">
        <v>1845</v>
      </c>
      <c r="AE135" s="1171">
        <v>0</v>
      </c>
      <c r="AF135" s="1171">
        <v>0</v>
      </c>
      <c r="AG135" s="1171">
        <v>0</v>
      </c>
      <c r="AH135" s="1171">
        <v>0</v>
      </c>
      <c r="AI135" s="1171">
        <v>0</v>
      </c>
      <c r="AJ135" s="1171">
        <v>0</v>
      </c>
    </row>
    <row r="136" spans="1:36" ht="15.75" customHeight="1">
      <c r="A136" s="1018"/>
      <c r="B136" s="1008"/>
      <c r="C136" s="1008"/>
      <c r="D136" s="1019"/>
      <c r="E136" s="1020"/>
      <c r="F136" s="1020"/>
      <c r="G136" s="1020"/>
      <c r="H136" s="374" t="s">
        <v>69</v>
      </c>
      <c r="I136" s="509"/>
      <c r="J136" s="509"/>
      <c r="K136" s="509"/>
      <c r="L136" s="509"/>
      <c r="M136" s="509"/>
      <c r="N136" s="522">
        <v>0.1</v>
      </c>
      <c r="O136" s="522">
        <v>0.15</v>
      </c>
      <c r="P136" s="522">
        <v>0.2</v>
      </c>
      <c r="Q136" s="522">
        <v>0.2</v>
      </c>
      <c r="R136" s="522">
        <v>0.2</v>
      </c>
      <c r="S136" s="523">
        <v>0.1</v>
      </c>
      <c r="T136" s="523">
        <v>0.05</v>
      </c>
      <c r="U136" s="144">
        <f t="shared" si="17"/>
        <v>1</v>
      </c>
      <c r="V136" s="1008"/>
      <c r="W136" s="1008"/>
      <c r="X136" s="354"/>
      <c r="Y136" s="1008"/>
      <c r="Z136" s="1008"/>
      <c r="AA136" s="1008"/>
      <c r="AB136" s="1008"/>
      <c r="AC136" s="1008"/>
      <c r="AD136" s="1008"/>
      <c r="AE136" s="1008"/>
      <c r="AF136" s="1008"/>
      <c r="AG136" s="1008"/>
      <c r="AH136" s="1008"/>
      <c r="AI136" s="1008"/>
      <c r="AJ136" s="1008"/>
    </row>
    <row r="137" spans="1:36" ht="15.75" customHeight="1">
      <c r="A137" s="1018"/>
      <c r="B137" s="1171" t="s">
        <v>839</v>
      </c>
      <c r="C137" s="1171" t="s">
        <v>1381</v>
      </c>
      <c r="D137" s="1188" t="s">
        <v>1849</v>
      </c>
      <c r="E137" s="1013"/>
      <c r="F137" s="1013"/>
      <c r="G137" s="1013"/>
      <c r="H137" s="350" t="s">
        <v>68</v>
      </c>
      <c r="I137" s="507"/>
      <c r="J137" s="507"/>
      <c r="K137" s="507"/>
      <c r="L137" s="507"/>
      <c r="M137" s="507"/>
      <c r="N137" s="450">
        <v>0.1</v>
      </c>
      <c r="O137" s="450">
        <v>0.15</v>
      </c>
      <c r="P137" s="450">
        <v>0.2</v>
      </c>
      <c r="Q137" s="450">
        <v>0.2</v>
      </c>
      <c r="R137" s="450">
        <v>0.2</v>
      </c>
      <c r="S137" s="450">
        <v>0.1</v>
      </c>
      <c r="T137" s="450">
        <v>0.05</v>
      </c>
      <c r="U137" s="368">
        <f t="shared" si="17"/>
        <v>1</v>
      </c>
      <c r="V137" s="1190">
        <v>0.25</v>
      </c>
      <c r="W137" s="1194">
        <f>IF(OR(U138=0,V137=0),0,(U138/U137*V137))</f>
        <v>0.25</v>
      </c>
      <c r="X137" s="354"/>
      <c r="Y137" s="1171">
        <v>0</v>
      </c>
      <c r="Z137" s="1171">
        <v>0</v>
      </c>
      <c r="AA137" s="1171">
        <v>0</v>
      </c>
      <c r="AB137" s="1171">
        <v>0</v>
      </c>
      <c r="AC137" s="1171">
        <v>0</v>
      </c>
      <c r="AD137" s="1171" t="s">
        <v>1851</v>
      </c>
      <c r="AE137" s="1171">
        <v>0</v>
      </c>
      <c r="AF137" s="1171">
        <v>0</v>
      </c>
      <c r="AG137" s="1171">
        <v>0</v>
      </c>
      <c r="AH137" s="1171">
        <v>0</v>
      </c>
      <c r="AI137" s="1171">
        <v>0</v>
      </c>
      <c r="AJ137" s="1171">
        <v>0</v>
      </c>
    </row>
    <row r="138" spans="1:36" ht="15.75" customHeight="1">
      <c r="A138" s="1018"/>
      <c r="B138" s="1008"/>
      <c r="C138" s="1008"/>
      <c r="D138" s="1015"/>
      <c r="E138" s="1016"/>
      <c r="F138" s="1016"/>
      <c r="G138" s="1016"/>
      <c r="H138" s="374" t="s">
        <v>69</v>
      </c>
      <c r="I138" s="509"/>
      <c r="J138" s="509"/>
      <c r="K138" s="509"/>
      <c r="L138" s="509"/>
      <c r="M138" s="509"/>
      <c r="N138" s="522">
        <v>0.1</v>
      </c>
      <c r="O138" s="522">
        <v>0.15</v>
      </c>
      <c r="P138" s="522">
        <v>0.2</v>
      </c>
      <c r="Q138" s="522">
        <v>0.2</v>
      </c>
      <c r="R138" s="522">
        <v>0.2</v>
      </c>
      <c r="S138" s="523">
        <v>0.1</v>
      </c>
      <c r="T138" s="523">
        <v>0.05</v>
      </c>
      <c r="U138" s="144">
        <f t="shared" si="17"/>
        <v>1</v>
      </c>
      <c r="V138" s="1008"/>
      <c r="W138" s="1008"/>
      <c r="X138" s="354"/>
      <c r="Y138" s="1008"/>
      <c r="Z138" s="1008"/>
      <c r="AA138" s="1008"/>
      <c r="AB138" s="1008"/>
      <c r="AC138" s="1008"/>
      <c r="AD138" s="1008"/>
      <c r="AE138" s="1008"/>
      <c r="AF138" s="1008"/>
      <c r="AG138" s="1008"/>
      <c r="AH138" s="1008"/>
      <c r="AI138" s="1008"/>
      <c r="AJ138" s="1008"/>
    </row>
    <row r="139" spans="1:36" ht="15.75" customHeight="1">
      <c r="A139" s="1018"/>
      <c r="B139" s="1171" t="s">
        <v>839</v>
      </c>
      <c r="C139" s="1171" t="s">
        <v>1381</v>
      </c>
      <c r="D139" s="1189"/>
      <c r="E139" s="1020"/>
      <c r="F139" s="1020"/>
      <c r="G139" s="1020"/>
      <c r="H139" s="350" t="s">
        <v>68</v>
      </c>
      <c r="I139" s="507"/>
      <c r="J139" s="507"/>
      <c r="K139" s="507"/>
      <c r="L139" s="507"/>
      <c r="M139" s="507"/>
      <c r="N139" s="507"/>
      <c r="O139" s="507"/>
      <c r="P139" s="507"/>
      <c r="Q139" s="507"/>
      <c r="R139" s="507"/>
      <c r="S139" s="507"/>
      <c r="T139" s="507"/>
      <c r="U139" s="368">
        <f t="shared" si="17"/>
        <v>0</v>
      </c>
      <c r="V139" s="1190"/>
      <c r="W139" s="1194">
        <f>IF(OR(U140=0,V139=0),0,(U140/U139*V139))</f>
        <v>0</v>
      </c>
      <c r="X139" s="354"/>
      <c r="Y139" s="1171">
        <v>0</v>
      </c>
      <c r="Z139" s="1171">
        <v>0</v>
      </c>
      <c r="AA139" s="1171">
        <v>0</v>
      </c>
      <c r="AB139" s="1171">
        <v>0</v>
      </c>
      <c r="AC139" s="1171">
        <v>0</v>
      </c>
      <c r="AD139" s="1171">
        <v>0</v>
      </c>
      <c r="AE139" s="1171">
        <v>0</v>
      </c>
      <c r="AF139" s="1171">
        <v>0</v>
      </c>
      <c r="AG139" s="1171">
        <v>0</v>
      </c>
      <c r="AH139" s="1171">
        <v>0</v>
      </c>
      <c r="AI139" s="1171">
        <v>0</v>
      </c>
      <c r="AJ139" s="1171">
        <v>0</v>
      </c>
    </row>
    <row r="140" spans="1:36" ht="15.75" customHeight="1">
      <c r="A140" s="1079"/>
      <c r="B140" s="1079"/>
      <c r="C140" s="1079"/>
      <c r="D140" s="1020"/>
      <c r="E140" s="1020"/>
      <c r="F140" s="1020"/>
      <c r="G140" s="1020"/>
      <c r="H140" s="398" t="s">
        <v>69</v>
      </c>
      <c r="I140" s="497"/>
      <c r="J140" s="497"/>
      <c r="K140" s="497"/>
      <c r="L140" s="497"/>
      <c r="M140" s="497"/>
      <c r="N140" s="497"/>
      <c r="O140" s="497"/>
      <c r="P140" s="497"/>
      <c r="Q140" s="497"/>
      <c r="R140" s="497"/>
      <c r="S140" s="497"/>
      <c r="T140" s="497"/>
      <c r="U140" s="144">
        <f t="shared" si="17"/>
        <v>0</v>
      </c>
      <c r="V140" s="1079"/>
      <c r="W140" s="1008"/>
      <c r="X140" s="354"/>
      <c r="Y140" s="1018"/>
      <c r="Z140" s="1018"/>
      <c r="AA140" s="1018"/>
      <c r="AB140" s="1018"/>
      <c r="AC140" s="1018"/>
      <c r="AD140" s="1018"/>
      <c r="AE140" s="1018"/>
      <c r="AF140" s="1018"/>
      <c r="AG140" s="1018"/>
      <c r="AH140" s="1018"/>
      <c r="AI140" s="1018"/>
      <c r="AJ140" s="1018"/>
    </row>
    <row r="141" spans="1:36" ht="15.75" customHeight="1">
      <c r="A141" s="527" t="s">
        <v>2</v>
      </c>
      <c r="B141" s="403" t="s">
        <v>1373</v>
      </c>
      <c r="C141" s="403" t="s">
        <v>7</v>
      </c>
      <c r="D141" s="403" t="s">
        <v>825</v>
      </c>
      <c r="E141" s="403" t="s">
        <v>4</v>
      </c>
      <c r="F141" s="403" t="s">
        <v>5</v>
      </c>
      <c r="G141" s="403" t="s">
        <v>6</v>
      </c>
      <c r="H141" s="403" t="s">
        <v>53</v>
      </c>
      <c r="I141" s="403" t="s">
        <v>54</v>
      </c>
      <c r="J141" s="403" t="s">
        <v>55</v>
      </c>
      <c r="K141" s="403" t="s">
        <v>56</v>
      </c>
      <c r="L141" s="403" t="s">
        <v>57</v>
      </c>
      <c r="M141" s="403" t="s">
        <v>58</v>
      </c>
      <c r="N141" s="403" t="s">
        <v>59</v>
      </c>
      <c r="O141" s="403" t="s">
        <v>60</v>
      </c>
      <c r="P141" s="403" t="s">
        <v>61</v>
      </c>
      <c r="Q141" s="403" t="s">
        <v>62</v>
      </c>
      <c r="R141" s="403" t="s">
        <v>63</v>
      </c>
      <c r="S141" s="403" t="s">
        <v>64</v>
      </c>
      <c r="T141" s="403" t="s">
        <v>65</v>
      </c>
      <c r="U141" s="403" t="s">
        <v>66</v>
      </c>
      <c r="V141" s="403" t="s">
        <v>52</v>
      </c>
      <c r="W141" s="403" t="s">
        <v>162</v>
      </c>
      <c r="X141" s="354"/>
      <c r="Y141" s="348" t="s">
        <v>163</v>
      </c>
      <c r="Z141" s="348" t="s">
        <v>164</v>
      </c>
      <c r="AA141" s="348" t="s">
        <v>165</v>
      </c>
      <c r="AB141" s="348" t="s">
        <v>166</v>
      </c>
      <c r="AC141" s="348" t="s">
        <v>167</v>
      </c>
      <c r="AD141" s="348" t="s">
        <v>168</v>
      </c>
      <c r="AE141" s="348" t="s">
        <v>169</v>
      </c>
      <c r="AF141" s="348" t="s">
        <v>170</v>
      </c>
      <c r="AG141" s="348" t="s">
        <v>171</v>
      </c>
      <c r="AH141" s="348" t="s">
        <v>172</v>
      </c>
      <c r="AI141" s="348" t="s">
        <v>173</v>
      </c>
      <c r="AJ141" s="348" t="s">
        <v>174</v>
      </c>
    </row>
    <row r="142" spans="1:36" ht="15.75" customHeight="1">
      <c r="A142" s="1175" t="s">
        <v>1853</v>
      </c>
      <c r="B142" s="1171" t="s">
        <v>839</v>
      </c>
      <c r="C142" s="1184" t="s">
        <v>1381</v>
      </c>
      <c r="D142" s="1171" t="s">
        <v>137</v>
      </c>
      <c r="E142" s="1190">
        <v>1</v>
      </c>
      <c r="F142" s="1171" t="s">
        <v>1854</v>
      </c>
      <c r="G142" s="1171" t="s">
        <v>1293</v>
      </c>
      <c r="H142" s="350" t="s">
        <v>68</v>
      </c>
      <c r="I142" s="528"/>
      <c r="J142" s="529"/>
      <c r="K142" s="450">
        <v>0.25</v>
      </c>
      <c r="L142" s="529"/>
      <c r="M142" s="529"/>
      <c r="N142" s="450">
        <v>0.25</v>
      </c>
      <c r="O142" s="529"/>
      <c r="P142" s="529"/>
      <c r="Q142" s="450">
        <v>0.25</v>
      </c>
      <c r="R142" s="529"/>
      <c r="S142" s="529"/>
      <c r="T142" s="450">
        <v>0.25</v>
      </c>
      <c r="U142" s="368">
        <f t="shared" ref="U142:U143" si="18">SUM(I142:T142)</f>
        <v>1</v>
      </c>
      <c r="V142" s="1190">
        <v>0.05</v>
      </c>
      <c r="W142" s="1155">
        <f>IF(OR(U143=0,V142=0),0,(U143/U142*V142))</f>
        <v>1.9000000000000003E-2</v>
      </c>
      <c r="X142" s="354"/>
      <c r="Y142" s="1171">
        <v>0</v>
      </c>
      <c r="Z142" s="1171">
        <v>0</v>
      </c>
      <c r="AA142" s="1171">
        <v>0</v>
      </c>
      <c r="AB142" s="1171">
        <v>0</v>
      </c>
      <c r="AC142" s="1171">
        <v>0</v>
      </c>
      <c r="AD142" s="1171" t="s">
        <v>1860</v>
      </c>
      <c r="AE142" s="1171" t="s">
        <v>1861</v>
      </c>
      <c r="AF142" s="1171" t="s">
        <v>1861</v>
      </c>
      <c r="AG142" s="1171" t="s">
        <v>1863</v>
      </c>
      <c r="AH142" s="1171" t="s">
        <v>1586</v>
      </c>
      <c r="AI142" s="1171">
        <v>0</v>
      </c>
      <c r="AJ142" s="1171">
        <v>0</v>
      </c>
    </row>
    <row r="143" spans="1:36" ht="15.75" customHeight="1">
      <c r="A143" s="1018"/>
      <c r="B143" s="1008"/>
      <c r="C143" s="1008"/>
      <c r="D143" s="1008"/>
      <c r="E143" s="1008"/>
      <c r="F143" s="1008"/>
      <c r="G143" s="1008"/>
      <c r="H143" s="357" t="s">
        <v>69</v>
      </c>
      <c r="I143" s="488"/>
      <c r="J143" s="505"/>
      <c r="K143" s="522">
        <v>0.1</v>
      </c>
      <c r="L143" s="505"/>
      <c r="M143" s="505"/>
      <c r="N143" s="522">
        <v>0.11</v>
      </c>
      <c r="O143" s="505"/>
      <c r="P143" s="505"/>
      <c r="Q143" s="522">
        <v>0.11</v>
      </c>
      <c r="R143" s="505"/>
      <c r="S143" s="505"/>
      <c r="T143" s="523">
        <v>0.06</v>
      </c>
      <c r="U143" s="144">
        <f t="shared" si="18"/>
        <v>0.38</v>
      </c>
      <c r="V143" s="1008"/>
      <c r="W143" s="1008"/>
      <c r="X143" s="354"/>
      <c r="Y143" s="1008"/>
      <c r="Z143" s="1008"/>
      <c r="AA143" s="1008"/>
      <c r="AB143" s="1008"/>
      <c r="AC143" s="1008"/>
      <c r="AD143" s="1008"/>
      <c r="AE143" s="1008"/>
      <c r="AF143" s="1008"/>
      <c r="AG143" s="1008"/>
      <c r="AH143" s="1008"/>
      <c r="AI143" s="1008"/>
      <c r="AJ143" s="1008"/>
    </row>
    <row r="144" spans="1:36" ht="15.75" customHeight="1">
      <c r="A144" s="1018"/>
      <c r="B144" s="441"/>
      <c r="C144" s="441"/>
      <c r="D144" s="1208" t="s">
        <v>30</v>
      </c>
      <c r="E144" s="1016"/>
      <c r="F144" s="1016"/>
      <c r="G144" s="1016"/>
      <c r="H144" s="1016"/>
      <c r="I144" s="1016"/>
      <c r="J144" s="1016"/>
      <c r="K144" s="1016"/>
      <c r="L144" s="1016"/>
      <c r="M144" s="1016"/>
      <c r="N144" s="1016"/>
      <c r="O144" s="1016"/>
      <c r="P144" s="1016"/>
      <c r="Q144" s="1016"/>
      <c r="R144" s="1016"/>
      <c r="S144" s="1016"/>
      <c r="T144" s="1016"/>
      <c r="U144" s="1016"/>
      <c r="V144" s="1016"/>
      <c r="W144" s="1016"/>
      <c r="X144" s="354"/>
      <c r="Y144" s="443"/>
      <c r="Z144" s="443"/>
      <c r="AA144" s="443"/>
      <c r="AB144" s="443"/>
      <c r="AC144" s="443"/>
      <c r="AD144" s="443"/>
      <c r="AE144" s="443"/>
      <c r="AF144" s="443"/>
      <c r="AG144" s="443"/>
      <c r="AH144" s="443"/>
      <c r="AI144" s="443"/>
      <c r="AJ144" s="445"/>
    </row>
    <row r="145" spans="1:36" ht="15.75" customHeight="1">
      <c r="A145" s="1018"/>
      <c r="B145" s="1173" t="s">
        <v>839</v>
      </c>
      <c r="C145" s="1173" t="s">
        <v>1381</v>
      </c>
      <c r="D145" s="1188" t="s">
        <v>1867</v>
      </c>
      <c r="E145" s="1013"/>
      <c r="F145" s="1013"/>
      <c r="G145" s="1013"/>
      <c r="H145" s="350" t="s">
        <v>68</v>
      </c>
      <c r="I145" s="508">
        <v>0</v>
      </c>
      <c r="J145" s="508">
        <v>0</v>
      </c>
      <c r="K145" s="508">
        <v>2.5000000000000001E-2</v>
      </c>
      <c r="L145" s="508">
        <v>7.4999999999999997E-2</v>
      </c>
      <c r="M145" s="508">
        <v>0.1</v>
      </c>
      <c r="N145" s="508">
        <v>0.1</v>
      </c>
      <c r="O145" s="508">
        <v>0.1</v>
      </c>
      <c r="P145" s="508">
        <v>0.1</v>
      </c>
      <c r="Q145" s="508">
        <v>0.15</v>
      </c>
      <c r="R145" s="508">
        <v>0.15</v>
      </c>
      <c r="S145" s="508">
        <v>0.15</v>
      </c>
      <c r="T145" s="508">
        <v>0.05</v>
      </c>
      <c r="U145" s="368">
        <f t="shared" ref="U145:U152" si="19">SUM(I145:T145)</f>
        <v>1</v>
      </c>
      <c r="V145" s="1190">
        <v>0.25</v>
      </c>
      <c r="W145" s="1194">
        <f>IF(OR(U146=0,V145=0),0,(U146/U145*V145))</f>
        <v>7.2499999999999995E-2</v>
      </c>
      <c r="X145" s="354"/>
      <c r="Y145" s="1173">
        <v>0</v>
      </c>
      <c r="Z145" s="1173">
        <v>0</v>
      </c>
      <c r="AA145" s="1173">
        <v>0</v>
      </c>
      <c r="AB145" s="1173">
        <v>0</v>
      </c>
      <c r="AC145" s="1173">
        <v>0</v>
      </c>
      <c r="AD145" s="1173">
        <v>0</v>
      </c>
      <c r="AE145" s="1173">
        <v>0</v>
      </c>
      <c r="AF145" s="1173">
        <v>0</v>
      </c>
      <c r="AG145" s="1173">
        <v>0</v>
      </c>
      <c r="AH145" s="1173">
        <v>0</v>
      </c>
      <c r="AI145" s="1173">
        <v>0</v>
      </c>
      <c r="AJ145" s="1173">
        <v>0</v>
      </c>
    </row>
    <row r="146" spans="1:36" ht="15.75" customHeight="1">
      <c r="A146" s="1018"/>
      <c r="B146" s="1008"/>
      <c r="C146" s="1008"/>
      <c r="D146" s="1015"/>
      <c r="E146" s="1016"/>
      <c r="F146" s="1016"/>
      <c r="G146" s="1016"/>
      <c r="H146" s="374" t="s">
        <v>69</v>
      </c>
      <c r="I146" s="509"/>
      <c r="J146" s="509"/>
      <c r="K146" s="509"/>
      <c r="L146" s="509"/>
      <c r="M146" s="509"/>
      <c r="N146" s="510">
        <v>0.09</v>
      </c>
      <c r="O146" s="509"/>
      <c r="P146" s="509"/>
      <c r="Q146" s="510">
        <v>0.15</v>
      </c>
      <c r="R146" s="509"/>
      <c r="S146" s="509"/>
      <c r="T146" s="523">
        <v>0.05</v>
      </c>
      <c r="U146" s="144">
        <f t="shared" si="19"/>
        <v>0.28999999999999998</v>
      </c>
      <c r="V146" s="1008"/>
      <c r="W146" s="1008"/>
      <c r="X146" s="354"/>
      <c r="Y146" s="1008"/>
      <c r="Z146" s="1008"/>
      <c r="AA146" s="1008"/>
      <c r="AB146" s="1008"/>
      <c r="AC146" s="1008"/>
      <c r="AD146" s="1008"/>
      <c r="AE146" s="1008"/>
      <c r="AF146" s="1008"/>
      <c r="AG146" s="1008"/>
      <c r="AH146" s="1008"/>
      <c r="AI146" s="1008"/>
      <c r="AJ146" s="1008"/>
    </row>
    <row r="147" spans="1:36" ht="15.75" customHeight="1">
      <c r="A147" s="1018"/>
      <c r="B147" s="1171" t="s">
        <v>839</v>
      </c>
      <c r="C147" s="1171" t="s">
        <v>1381</v>
      </c>
      <c r="D147" s="1188" t="s">
        <v>1871</v>
      </c>
      <c r="E147" s="1013"/>
      <c r="F147" s="1013"/>
      <c r="G147" s="1013"/>
      <c r="H147" s="350" t="s">
        <v>68</v>
      </c>
      <c r="I147" s="508">
        <v>0</v>
      </c>
      <c r="J147" s="508">
        <v>0</v>
      </c>
      <c r="K147" s="508">
        <v>0.05</v>
      </c>
      <c r="L147" s="508">
        <v>0.1</v>
      </c>
      <c r="M147" s="508">
        <v>0.15</v>
      </c>
      <c r="N147" s="508">
        <v>0.1</v>
      </c>
      <c r="O147" s="508"/>
      <c r="P147" s="508"/>
      <c r="Q147" s="508">
        <v>0.2</v>
      </c>
      <c r="R147" s="507"/>
      <c r="S147" s="507"/>
      <c r="T147" s="507"/>
      <c r="U147" s="368">
        <f t="shared" si="19"/>
        <v>0.60000000000000009</v>
      </c>
      <c r="V147" s="1190">
        <v>0.25</v>
      </c>
      <c r="W147" s="1194">
        <f>IF(OR(U148=0,V147=0),0,(U148/U147*V147))</f>
        <v>9.166666666666666E-2</v>
      </c>
      <c r="X147" s="354"/>
      <c r="Y147" s="1171">
        <v>0</v>
      </c>
      <c r="Z147" s="1171">
        <v>0</v>
      </c>
      <c r="AA147" s="1171">
        <v>0</v>
      </c>
      <c r="AB147" s="1171">
        <v>0</v>
      </c>
      <c r="AC147" s="1171">
        <v>0</v>
      </c>
      <c r="AD147" s="1171">
        <v>0</v>
      </c>
      <c r="AE147" s="1171">
        <v>0</v>
      </c>
      <c r="AF147" s="1171">
        <v>0</v>
      </c>
      <c r="AG147" s="1171">
        <v>0</v>
      </c>
      <c r="AH147" s="1171">
        <v>0</v>
      </c>
      <c r="AI147" s="1171">
        <v>0</v>
      </c>
      <c r="AJ147" s="1171">
        <v>0</v>
      </c>
    </row>
    <row r="148" spans="1:36" ht="15.75" customHeight="1">
      <c r="A148" s="1018"/>
      <c r="B148" s="1008"/>
      <c r="C148" s="1008"/>
      <c r="D148" s="1015"/>
      <c r="E148" s="1016"/>
      <c r="F148" s="1016"/>
      <c r="G148" s="1016"/>
      <c r="H148" s="374" t="s">
        <v>69</v>
      </c>
      <c r="I148" s="509"/>
      <c r="J148" s="509"/>
      <c r="K148" s="509"/>
      <c r="L148" s="509"/>
      <c r="M148" s="509"/>
      <c r="N148" s="510">
        <v>0.02</v>
      </c>
      <c r="O148" s="509"/>
      <c r="P148" s="509"/>
      <c r="Q148" s="510">
        <v>0.2</v>
      </c>
      <c r="R148" s="509"/>
      <c r="S148" s="509"/>
      <c r="T148" s="509"/>
      <c r="U148" s="144">
        <f t="shared" si="19"/>
        <v>0.22</v>
      </c>
      <c r="V148" s="1008"/>
      <c r="W148" s="1008"/>
      <c r="X148" s="354"/>
      <c r="Y148" s="1008"/>
      <c r="Z148" s="1008"/>
      <c r="AA148" s="1008"/>
      <c r="AB148" s="1008"/>
      <c r="AC148" s="1008"/>
      <c r="AD148" s="1008"/>
      <c r="AE148" s="1008"/>
      <c r="AF148" s="1008"/>
      <c r="AG148" s="1008"/>
      <c r="AH148" s="1008"/>
      <c r="AI148" s="1008"/>
      <c r="AJ148" s="1008"/>
    </row>
    <row r="149" spans="1:36" ht="15.75" customHeight="1">
      <c r="A149" s="1018"/>
      <c r="B149" s="1171" t="s">
        <v>839</v>
      </c>
      <c r="C149" s="1171" t="s">
        <v>1381</v>
      </c>
      <c r="D149" s="1191" t="s">
        <v>1874</v>
      </c>
      <c r="E149" s="1013"/>
      <c r="F149" s="1013"/>
      <c r="G149" s="1013"/>
      <c r="H149" s="350" t="s">
        <v>68</v>
      </c>
      <c r="I149" s="508">
        <v>0</v>
      </c>
      <c r="J149" s="508">
        <v>0</v>
      </c>
      <c r="K149" s="508">
        <v>0</v>
      </c>
      <c r="L149" s="508">
        <v>0</v>
      </c>
      <c r="M149" s="508">
        <v>0</v>
      </c>
      <c r="N149" s="508">
        <v>0</v>
      </c>
      <c r="O149" s="508"/>
      <c r="P149" s="508"/>
      <c r="Q149" s="508">
        <v>0.25</v>
      </c>
      <c r="R149" s="508">
        <v>0.3</v>
      </c>
      <c r="S149" s="508">
        <v>0.3</v>
      </c>
      <c r="T149" s="508">
        <v>0.15</v>
      </c>
      <c r="U149" s="368">
        <f t="shared" si="19"/>
        <v>1</v>
      </c>
      <c r="V149" s="1190">
        <v>0.25</v>
      </c>
      <c r="W149" s="1194">
        <f>IF(OR(U150=0,V149=0),0,(U150/U149*V149))</f>
        <v>0</v>
      </c>
      <c r="X149" s="354"/>
      <c r="Y149" s="1171">
        <v>0</v>
      </c>
      <c r="Z149" s="1171">
        <v>0</v>
      </c>
      <c r="AA149" s="1171">
        <v>0</v>
      </c>
      <c r="AB149" s="1171">
        <v>0</v>
      </c>
      <c r="AC149" s="1171">
        <v>0</v>
      </c>
      <c r="AD149" s="1171">
        <v>0</v>
      </c>
      <c r="AE149" s="1171">
        <v>0</v>
      </c>
      <c r="AF149" s="1171">
        <v>0</v>
      </c>
      <c r="AG149" s="1171">
        <v>0</v>
      </c>
      <c r="AH149" s="1171">
        <v>0</v>
      </c>
      <c r="AI149" s="1171">
        <v>0</v>
      </c>
      <c r="AJ149" s="1171">
        <v>0</v>
      </c>
    </row>
    <row r="150" spans="1:36" ht="15.75" customHeight="1">
      <c r="A150" s="1018"/>
      <c r="B150" s="1008"/>
      <c r="C150" s="1008"/>
      <c r="D150" s="1015"/>
      <c r="E150" s="1016"/>
      <c r="F150" s="1016"/>
      <c r="G150" s="1016"/>
      <c r="H150" s="374" t="s">
        <v>69</v>
      </c>
      <c r="I150" s="509"/>
      <c r="J150" s="509"/>
      <c r="K150" s="509"/>
      <c r="L150" s="509"/>
      <c r="M150" s="509"/>
      <c r="N150" s="510">
        <v>0</v>
      </c>
      <c r="O150" s="509"/>
      <c r="P150" s="509"/>
      <c r="Q150" s="510">
        <v>0</v>
      </c>
      <c r="R150" s="509"/>
      <c r="S150" s="509"/>
      <c r="T150" s="509"/>
      <c r="U150" s="144">
        <f t="shared" si="19"/>
        <v>0</v>
      </c>
      <c r="V150" s="1008"/>
      <c r="W150" s="1008"/>
      <c r="X150" s="354"/>
      <c r="Y150" s="1008"/>
      <c r="Z150" s="1008"/>
      <c r="AA150" s="1008"/>
      <c r="AB150" s="1008"/>
      <c r="AC150" s="1008"/>
      <c r="AD150" s="1008"/>
      <c r="AE150" s="1008"/>
      <c r="AF150" s="1008"/>
      <c r="AG150" s="1008"/>
      <c r="AH150" s="1008"/>
      <c r="AI150" s="1008"/>
      <c r="AJ150" s="1008"/>
    </row>
    <row r="151" spans="1:36" ht="15.75" customHeight="1">
      <c r="A151" s="1018"/>
      <c r="B151" s="1171" t="s">
        <v>839</v>
      </c>
      <c r="C151" s="1171" t="s">
        <v>1381</v>
      </c>
      <c r="D151" s="1191" t="s">
        <v>1879</v>
      </c>
      <c r="E151" s="1013"/>
      <c r="F151" s="1013"/>
      <c r="G151" s="1013"/>
      <c r="H151" s="350" t="s">
        <v>68</v>
      </c>
      <c r="I151" s="507"/>
      <c r="J151" s="507"/>
      <c r="K151" s="508">
        <v>0.25</v>
      </c>
      <c r="L151" s="507"/>
      <c r="M151" s="507"/>
      <c r="N151" s="508">
        <v>0.25</v>
      </c>
      <c r="O151" s="507"/>
      <c r="P151" s="507"/>
      <c r="Q151" s="508">
        <v>0.25</v>
      </c>
      <c r="R151" s="507"/>
      <c r="S151" s="507"/>
      <c r="T151" s="508">
        <v>0.25</v>
      </c>
      <c r="U151" s="368">
        <f t="shared" si="19"/>
        <v>1</v>
      </c>
      <c r="V151" s="1190">
        <v>0.25</v>
      </c>
      <c r="W151" s="1194">
        <f>IF(OR(U152=0,V151=0),0,(U152/U151*V151))</f>
        <v>0</v>
      </c>
      <c r="X151" s="354"/>
      <c r="Y151" s="1171">
        <v>0</v>
      </c>
      <c r="Z151" s="1171">
        <v>0</v>
      </c>
      <c r="AA151" s="1171" t="s">
        <v>1880</v>
      </c>
      <c r="AB151" s="1171">
        <v>0</v>
      </c>
      <c r="AC151" s="1171">
        <v>0</v>
      </c>
      <c r="AD151" s="1171">
        <v>0</v>
      </c>
      <c r="AE151" s="1171">
        <v>0</v>
      </c>
      <c r="AF151" s="1171">
        <v>0</v>
      </c>
      <c r="AG151" s="1171">
        <v>0</v>
      </c>
      <c r="AH151" s="1171">
        <v>0</v>
      </c>
      <c r="AI151" s="1171">
        <v>0</v>
      </c>
      <c r="AJ151" s="1171">
        <v>0</v>
      </c>
    </row>
    <row r="152" spans="1:36" ht="15.75" customHeight="1">
      <c r="A152" s="1018"/>
      <c r="B152" s="1008"/>
      <c r="C152" s="1008"/>
      <c r="D152" s="1015"/>
      <c r="E152" s="1016"/>
      <c r="F152" s="1016"/>
      <c r="G152" s="1016"/>
      <c r="H152" s="374" t="s">
        <v>69</v>
      </c>
      <c r="I152" s="509"/>
      <c r="J152" s="509"/>
      <c r="K152" s="509"/>
      <c r="L152" s="509"/>
      <c r="M152" s="509"/>
      <c r="N152" s="510">
        <v>0</v>
      </c>
      <c r="O152" s="509"/>
      <c r="P152" s="509"/>
      <c r="Q152" s="510">
        <v>0</v>
      </c>
      <c r="R152" s="509"/>
      <c r="S152" s="509"/>
      <c r="T152" s="509"/>
      <c r="U152" s="144">
        <f t="shared" si="19"/>
        <v>0</v>
      </c>
      <c r="V152" s="1008"/>
      <c r="W152" s="1008"/>
      <c r="X152" s="354"/>
      <c r="Y152" s="1008"/>
      <c r="Z152" s="1008"/>
      <c r="AA152" s="1008"/>
      <c r="AB152" s="1008"/>
      <c r="AC152" s="1008"/>
      <c r="AD152" s="1008"/>
      <c r="AE152" s="1008"/>
      <c r="AF152" s="1008"/>
      <c r="AG152" s="1008"/>
      <c r="AH152" s="1008"/>
      <c r="AI152" s="1008"/>
      <c r="AJ152" s="1008"/>
    </row>
    <row r="153" spans="1:36" ht="15.75" customHeight="1">
      <c r="A153" s="527" t="s">
        <v>2</v>
      </c>
      <c r="B153" s="403" t="s">
        <v>1373</v>
      </c>
      <c r="C153" s="403" t="s">
        <v>7</v>
      </c>
      <c r="D153" s="403" t="s">
        <v>825</v>
      </c>
      <c r="E153" s="403" t="s">
        <v>4</v>
      </c>
      <c r="F153" s="403" t="s">
        <v>5</v>
      </c>
      <c r="G153" s="403" t="s">
        <v>6</v>
      </c>
      <c r="H153" s="403" t="s">
        <v>53</v>
      </c>
      <c r="I153" s="403" t="s">
        <v>54</v>
      </c>
      <c r="J153" s="403" t="s">
        <v>55</v>
      </c>
      <c r="K153" s="403" t="s">
        <v>56</v>
      </c>
      <c r="L153" s="403" t="s">
        <v>57</v>
      </c>
      <c r="M153" s="403" t="s">
        <v>58</v>
      </c>
      <c r="N153" s="403" t="s">
        <v>59</v>
      </c>
      <c r="O153" s="403" t="s">
        <v>60</v>
      </c>
      <c r="P153" s="403" t="s">
        <v>61</v>
      </c>
      <c r="Q153" s="403" t="s">
        <v>62</v>
      </c>
      <c r="R153" s="403" t="s">
        <v>63</v>
      </c>
      <c r="S153" s="403" t="s">
        <v>64</v>
      </c>
      <c r="T153" s="403" t="s">
        <v>65</v>
      </c>
      <c r="U153" s="403" t="s">
        <v>66</v>
      </c>
      <c r="V153" s="403" t="s">
        <v>52</v>
      </c>
      <c r="W153" s="403" t="s">
        <v>162</v>
      </c>
      <c r="X153" s="354"/>
      <c r="Y153" s="348" t="s">
        <v>163</v>
      </c>
      <c r="Z153" s="348" t="s">
        <v>164</v>
      </c>
      <c r="AA153" s="348" t="s">
        <v>165</v>
      </c>
      <c r="AB153" s="348" t="s">
        <v>166</v>
      </c>
      <c r="AC153" s="348" t="s">
        <v>167</v>
      </c>
      <c r="AD153" s="348" t="s">
        <v>168</v>
      </c>
      <c r="AE153" s="348" t="s">
        <v>169</v>
      </c>
      <c r="AF153" s="348" t="s">
        <v>170</v>
      </c>
      <c r="AG153" s="348" t="s">
        <v>171</v>
      </c>
      <c r="AH153" s="348" t="s">
        <v>172</v>
      </c>
      <c r="AI153" s="348" t="s">
        <v>173</v>
      </c>
      <c r="AJ153" s="348" t="s">
        <v>174</v>
      </c>
    </row>
    <row r="154" spans="1:36" ht="15.75" customHeight="1">
      <c r="A154" s="1175" t="s">
        <v>1883</v>
      </c>
      <c r="B154" s="1171" t="s">
        <v>839</v>
      </c>
      <c r="C154" s="1184" t="s">
        <v>1582</v>
      </c>
      <c r="D154" s="1171" t="s">
        <v>137</v>
      </c>
      <c r="E154" s="1190">
        <v>1</v>
      </c>
      <c r="F154" s="1171" t="s">
        <v>1884</v>
      </c>
      <c r="G154" s="1171" t="s">
        <v>1293</v>
      </c>
      <c r="H154" s="350" t="s">
        <v>68</v>
      </c>
      <c r="I154" s="528"/>
      <c r="J154" s="529"/>
      <c r="K154" s="529"/>
      <c r="L154" s="529"/>
      <c r="M154" s="529"/>
      <c r="N154" s="450">
        <v>0.1</v>
      </c>
      <c r="O154" s="450">
        <v>0.15</v>
      </c>
      <c r="P154" s="450">
        <v>0.2</v>
      </c>
      <c r="Q154" s="450">
        <v>0.2</v>
      </c>
      <c r="R154" s="450">
        <v>0.2</v>
      </c>
      <c r="S154" s="450">
        <v>0.1</v>
      </c>
      <c r="T154" s="450">
        <v>0.05</v>
      </c>
      <c r="U154" s="368">
        <f t="shared" ref="U154:U155" si="20">SUM(I154:T154)</f>
        <v>1</v>
      </c>
      <c r="V154" s="1190">
        <v>0.05</v>
      </c>
      <c r="W154" s="1155">
        <f>IF(OR(U155=0,V154=0),0,(U155/U154*V154))</f>
        <v>0.05</v>
      </c>
      <c r="X154" s="354"/>
      <c r="Y154" s="1171">
        <v>0</v>
      </c>
      <c r="Z154" s="1171">
        <v>0</v>
      </c>
      <c r="AA154" s="1171">
        <v>0</v>
      </c>
      <c r="AB154" s="1171"/>
      <c r="AC154" s="1171"/>
      <c r="AD154" s="1171" t="s">
        <v>1885</v>
      </c>
      <c r="AE154" s="1171" t="s">
        <v>1886</v>
      </c>
      <c r="AF154" s="1171" t="s">
        <v>1820</v>
      </c>
      <c r="AG154" s="1171" t="s">
        <v>1887</v>
      </c>
      <c r="AH154" s="1171" t="s">
        <v>1888</v>
      </c>
      <c r="AI154" s="1171">
        <v>0</v>
      </c>
      <c r="AJ154" s="1171">
        <v>0</v>
      </c>
    </row>
    <row r="155" spans="1:36" ht="15.75" customHeight="1">
      <c r="A155" s="1018"/>
      <c r="B155" s="1008"/>
      <c r="C155" s="1008"/>
      <c r="D155" s="1008"/>
      <c r="E155" s="1008"/>
      <c r="F155" s="1008"/>
      <c r="G155" s="1008"/>
      <c r="H155" s="357" t="s">
        <v>69</v>
      </c>
      <c r="I155" s="488"/>
      <c r="J155" s="505"/>
      <c r="K155" s="505"/>
      <c r="L155" s="505"/>
      <c r="M155" s="505"/>
      <c r="N155" s="522">
        <v>0.1</v>
      </c>
      <c r="O155" s="522">
        <v>0.15</v>
      </c>
      <c r="P155" s="522">
        <v>0.2</v>
      </c>
      <c r="Q155" s="522">
        <v>0.2</v>
      </c>
      <c r="R155" s="539">
        <v>0.2</v>
      </c>
      <c r="S155" s="523">
        <v>0.1</v>
      </c>
      <c r="T155" s="523">
        <v>0.05</v>
      </c>
      <c r="U155" s="144">
        <f t="shared" si="20"/>
        <v>1</v>
      </c>
      <c r="V155" s="1008"/>
      <c r="W155" s="1008"/>
      <c r="X155" s="354"/>
      <c r="Y155" s="1008"/>
      <c r="Z155" s="1008"/>
      <c r="AA155" s="1008"/>
      <c r="AB155" s="1008"/>
      <c r="AC155" s="1008"/>
      <c r="AD155" s="1008"/>
      <c r="AE155" s="1008"/>
      <c r="AF155" s="1008"/>
      <c r="AG155" s="1008"/>
      <c r="AH155" s="1008"/>
      <c r="AI155" s="1008"/>
      <c r="AJ155" s="1008"/>
    </row>
    <row r="156" spans="1:36" ht="15.75" customHeight="1">
      <c r="A156" s="1018"/>
      <c r="B156" s="441"/>
      <c r="C156" s="441"/>
      <c r="D156" s="1208" t="s">
        <v>30</v>
      </c>
      <c r="E156" s="1016"/>
      <c r="F156" s="1016"/>
      <c r="G156" s="1016"/>
      <c r="H156" s="1016"/>
      <c r="I156" s="1016"/>
      <c r="J156" s="1016"/>
      <c r="K156" s="1016"/>
      <c r="L156" s="1016"/>
      <c r="M156" s="1016"/>
      <c r="N156" s="1016"/>
      <c r="O156" s="1016"/>
      <c r="P156" s="1016"/>
      <c r="Q156" s="1016"/>
      <c r="R156" s="1016"/>
      <c r="S156" s="1016"/>
      <c r="T156" s="1016"/>
      <c r="U156" s="1016"/>
      <c r="V156" s="1016"/>
      <c r="W156" s="1016"/>
      <c r="X156" s="354"/>
      <c r="Y156" s="443"/>
      <c r="Z156" s="443"/>
      <c r="AA156" s="443"/>
      <c r="AB156" s="443"/>
      <c r="AC156" s="443"/>
      <c r="AD156" s="443"/>
      <c r="AE156" s="443"/>
      <c r="AF156" s="443"/>
      <c r="AG156" s="443"/>
      <c r="AH156" s="443"/>
      <c r="AI156" s="443"/>
      <c r="AJ156" s="445"/>
    </row>
    <row r="157" spans="1:36" ht="15.75" customHeight="1">
      <c r="A157" s="1018"/>
      <c r="B157" s="1173" t="s">
        <v>839</v>
      </c>
      <c r="C157" s="1173" t="s">
        <v>1582</v>
      </c>
      <c r="D157" s="1186" t="s">
        <v>1900</v>
      </c>
      <c r="E157" s="1013"/>
      <c r="F157" s="1013"/>
      <c r="G157" s="1014"/>
      <c r="H157" s="350" t="s">
        <v>68</v>
      </c>
      <c r="I157" s="507"/>
      <c r="J157" s="507"/>
      <c r="K157" s="507"/>
      <c r="L157" s="507"/>
      <c r="M157" s="507"/>
      <c r="N157" s="450">
        <v>0.1</v>
      </c>
      <c r="O157" s="450">
        <v>0.15</v>
      </c>
      <c r="P157" s="450">
        <v>0.2</v>
      </c>
      <c r="Q157" s="450">
        <v>0.2</v>
      </c>
      <c r="R157" s="450">
        <v>0.2</v>
      </c>
      <c r="S157" s="450">
        <v>0.1</v>
      </c>
      <c r="T157" s="450">
        <v>0.05</v>
      </c>
      <c r="U157" s="368">
        <f t="shared" ref="U157:U164" si="21">SUM(I157:T157)</f>
        <v>1</v>
      </c>
      <c r="V157" s="1190">
        <v>0.3</v>
      </c>
      <c r="W157" s="1194">
        <f>IF(OR(U158=0,V157=0),0,(U158/U157*V157))</f>
        <v>0.3</v>
      </c>
      <c r="X157" s="354"/>
      <c r="Y157" s="1173">
        <v>0</v>
      </c>
      <c r="Z157" s="1173">
        <v>0</v>
      </c>
      <c r="AA157" s="1173">
        <v>0</v>
      </c>
      <c r="AB157" s="1173">
        <v>0</v>
      </c>
      <c r="AC157" s="1173">
        <v>0</v>
      </c>
      <c r="AD157" s="1173" t="s">
        <v>1902</v>
      </c>
      <c r="AE157" s="1173">
        <v>0</v>
      </c>
      <c r="AF157" s="1173">
        <v>0</v>
      </c>
      <c r="AG157" s="1173">
        <v>0</v>
      </c>
      <c r="AH157" s="1173">
        <v>0</v>
      </c>
      <c r="AI157" s="1173">
        <v>0</v>
      </c>
      <c r="AJ157" s="1173">
        <v>0</v>
      </c>
    </row>
    <row r="158" spans="1:36" ht="15.75" customHeight="1">
      <c r="A158" s="1018"/>
      <c r="B158" s="1018"/>
      <c r="C158" s="1008"/>
      <c r="D158" s="1015"/>
      <c r="E158" s="1016"/>
      <c r="F158" s="1016"/>
      <c r="G158" s="1017"/>
      <c r="H158" s="374" t="s">
        <v>69</v>
      </c>
      <c r="I158" s="509"/>
      <c r="J158" s="509"/>
      <c r="K158" s="509"/>
      <c r="L158" s="509"/>
      <c r="M158" s="509"/>
      <c r="N158" s="522">
        <v>0.1</v>
      </c>
      <c r="O158" s="522">
        <v>0.15</v>
      </c>
      <c r="P158" s="522">
        <v>0.2</v>
      </c>
      <c r="Q158" s="522">
        <v>0.2</v>
      </c>
      <c r="R158" s="543">
        <v>0.2</v>
      </c>
      <c r="S158" s="523">
        <v>0.1</v>
      </c>
      <c r="T158" s="523">
        <v>0.05</v>
      </c>
      <c r="U158" s="144">
        <f t="shared" si="21"/>
        <v>1</v>
      </c>
      <c r="V158" s="1008"/>
      <c r="W158" s="1008"/>
      <c r="X158" s="354"/>
      <c r="Y158" s="1008"/>
      <c r="Z158" s="1008"/>
      <c r="AA158" s="1008"/>
      <c r="AB158" s="1008"/>
      <c r="AC158" s="1008"/>
      <c r="AD158" s="1008"/>
      <c r="AE158" s="1008"/>
      <c r="AF158" s="1008"/>
      <c r="AG158" s="1008"/>
      <c r="AH158" s="1008"/>
      <c r="AI158" s="1008"/>
      <c r="AJ158" s="1008"/>
    </row>
    <row r="159" spans="1:36" ht="15.75" customHeight="1">
      <c r="A159" s="1018"/>
      <c r="B159" s="1173" t="s">
        <v>839</v>
      </c>
      <c r="C159" s="1171" t="s">
        <v>1582</v>
      </c>
      <c r="D159" s="1179" t="s">
        <v>1914</v>
      </c>
      <c r="E159" s="1013"/>
      <c r="F159" s="1013"/>
      <c r="G159" s="1014"/>
      <c r="H159" s="350" t="s">
        <v>68</v>
      </c>
      <c r="I159" s="507"/>
      <c r="J159" s="507"/>
      <c r="K159" s="507"/>
      <c r="L159" s="507"/>
      <c r="M159" s="507"/>
      <c r="N159" s="450">
        <v>0.1</v>
      </c>
      <c r="O159" s="450">
        <v>0.15</v>
      </c>
      <c r="P159" s="450">
        <v>0.2</v>
      </c>
      <c r="Q159" s="450">
        <v>0.2</v>
      </c>
      <c r="R159" s="450">
        <v>0.2</v>
      </c>
      <c r="S159" s="450">
        <v>0.1</v>
      </c>
      <c r="T159" s="450">
        <v>0.05</v>
      </c>
      <c r="U159" s="368">
        <f t="shared" si="21"/>
        <v>1</v>
      </c>
      <c r="V159" s="1190">
        <v>0.3</v>
      </c>
      <c r="W159" s="1194">
        <f>IF(OR(U160=0,V159=0),0,(U160/U159*V159))</f>
        <v>0.3</v>
      </c>
      <c r="X159" s="354"/>
      <c r="Y159" s="1171">
        <v>0</v>
      </c>
      <c r="Z159" s="1171">
        <v>0</v>
      </c>
      <c r="AA159" s="1171">
        <v>0</v>
      </c>
      <c r="AB159" s="1171">
        <v>0</v>
      </c>
      <c r="AC159" s="1171">
        <v>0</v>
      </c>
      <c r="AD159" s="1171" t="s">
        <v>1918</v>
      </c>
      <c r="AE159" s="1171">
        <v>0</v>
      </c>
      <c r="AF159" s="1171">
        <v>0</v>
      </c>
      <c r="AG159" s="1171">
        <v>0</v>
      </c>
      <c r="AH159" s="1171">
        <v>0</v>
      </c>
      <c r="AI159" s="1171">
        <v>0</v>
      </c>
      <c r="AJ159" s="1171">
        <v>0</v>
      </c>
    </row>
    <row r="160" spans="1:36" ht="15.75" customHeight="1">
      <c r="A160" s="1018"/>
      <c r="B160" s="1018"/>
      <c r="C160" s="1008"/>
      <c r="D160" s="1015"/>
      <c r="E160" s="1016"/>
      <c r="F160" s="1016"/>
      <c r="G160" s="1017"/>
      <c r="H160" s="374" t="s">
        <v>69</v>
      </c>
      <c r="I160" s="509"/>
      <c r="J160" s="509"/>
      <c r="K160" s="509"/>
      <c r="L160" s="509"/>
      <c r="M160" s="509"/>
      <c r="N160" s="522">
        <v>0.1</v>
      </c>
      <c r="O160" s="522">
        <v>0.15</v>
      </c>
      <c r="P160" s="522">
        <v>0.2</v>
      </c>
      <c r="Q160" s="522">
        <v>0.2</v>
      </c>
      <c r="R160" s="543">
        <v>0.2</v>
      </c>
      <c r="S160" s="523">
        <v>0.1</v>
      </c>
      <c r="T160" s="523">
        <v>0.05</v>
      </c>
      <c r="U160" s="144">
        <f t="shared" si="21"/>
        <v>1</v>
      </c>
      <c r="V160" s="1008"/>
      <c r="W160" s="1008"/>
      <c r="X160" s="354"/>
      <c r="Y160" s="1008"/>
      <c r="Z160" s="1008"/>
      <c r="AA160" s="1008"/>
      <c r="AB160" s="1008"/>
      <c r="AC160" s="1008"/>
      <c r="AD160" s="1008"/>
      <c r="AE160" s="1008"/>
      <c r="AF160" s="1008"/>
      <c r="AG160" s="1008"/>
      <c r="AH160" s="1008"/>
      <c r="AI160" s="1008"/>
      <c r="AJ160" s="1008"/>
    </row>
    <row r="161" spans="1:36" ht="15.75" customHeight="1">
      <c r="A161" s="1018"/>
      <c r="B161" s="1173" t="s">
        <v>839</v>
      </c>
      <c r="C161" s="1171" t="s">
        <v>1582</v>
      </c>
      <c r="D161" s="1188" t="s">
        <v>1920</v>
      </c>
      <c r="E161" s="1013"/>
      <c r="F161" s="1013"/>
      <c r="G161" s="1014"/>
      <c r="H161" s="350" t="s">
        <v>68</v>
      </c>
      <c r="I161" s="507"/>
      <c r="J161" s="507"/>
      <c r="K161" s="507"/>
      <c r="L161" s="507"/>
      <c r="M161" s="507"/>
      <c r="N161" s="450">
        <v>0.1</v>
      </c>
      <c r="O161" s="450">
        <v>0.15</v>
      </c>
      <c r="P161" s="450">
        <v>0.2</v>
      </c>
      <c r="Q161" s="450">
        <v>0.2</v>
      </c>
      <c r="R161" s="450">
        <v>0.2</v>
      </c>
      <c r="S161" s="450">
        <v>0.1</v>
      </c>
      <c r="T161" s="450">
        <v>0.05</v>
      </c>
      <c r="U161" s="368">
        <f t="shared" si="21"/>
        <v>1</v>
      </c>
      <c r="V161" s="1190">
        <v>0.4</v>
      </c>
      <c r="W161" s="1194">
        <f>IF(OR(U162=0,V161=0),0,(U162/U161*V161))</f>
        <v>0.4</v>
      </c>
      <c r="X161" s="354"/>
      <c r="Y161" s="1171">
        <v>0</v>
      </c>
      <c r="Z161" s="1171">
        <v>0</v>
      </c>
      <c r="AA161" s="1171">
        <v>0</v>
      </c>
      <c r="AB161" s="1171">
        <v>0</v>
      </c>
      <c r="AC161" s="1171">
        <v>0</v>
      </c>
      <c r="AD161" s="1171" t="s">
        <v>1918</v>
      </c>
      <c r="AE161" s="1171">
        <v>0</v>
      </c>
      <c r="AF161" s="1171">
        <v>0</v>
      </c>
      <c r="AG161" s="1171">
        <v>0</v>
      </c>
      <c r="AH161" s="1171">
        <v>0</v>
      </c>
      <c r="AI161" s="1171">
        <v>0</v>
      </c>
      <c r="AJ161" s="1171">
        <v>0</v>
      </c>
    </row>
    <row r="162" spans="1:36" ht="15.75" customHeight="1">
      <c r="A162" s="1018"/>
      <c r="B162" s="1008"/>
      <c r="C162" s="1008"/>
      <c r="D162" s="1015"/>
      <c r="E162" s="1016"/>
      <c r="F162" s="1016"/>
      <c r="G162" s="1017"/>
      <c r="H162" s="374" t="s">
        <v>69</v>
      </c>
      <c r="I162" s="509"/>
      <c r="J162" s="509"/>
      <c r="K162" s="509"/>
      <c r="L162" s="509"/>
      <c r="M162" s="509"/>
      <c r="N162" s="522">
        <v>0.1</v>
      </c>
      <c r="O162" s="522">
        <v>0.15</v>
      </c>
      <c r="P162" s="522">
        <v>0.2</v>
      </c>
      <c r="Q162" s="522">
        <v>0.2</v>
      </c>
      <c r="R162" s="543">
        <v>0.2</v>
      </c>
      <c r="S162" s="523">
        <v>0.1</v>
      </c>
      <c r="T162" s="523">
        <v>0.05</v>
      </c>
      <c r="U162" s="144">
        <f t="shared" si="21"/>
        <v>1</v>
      </c>
      <c r="V162" s="1008"/>
      <c r="W162" s="1008"/>
      <c r="X162" s="354"/>
      <c r="Y162" s="1008"/>
      <c r="Z162" s="1008"/>
      <c r="AA162" s="1008"/>
      <c r="AB162" s="1008"/>
      <c r="AC162" s="1008"/>
      <c r="AD162" s="1008"/>
      <c r="AE162" s="1008"/>
      <c r="AF162" s="1008"/>
      <c r="AG162" s="1008"/>
      <c r="AH162" s="1008"/>
      <c r="AI162" s="1008"/>
      <c r="AJ162" s="1008"/>
    </row>
    <row r="163" spans="1:36" ht="15.75" customHeight="1">
      <c r="A163" s="1018"/>
      <c r="B163" s="1171" t="s">
        <v>839</v>
      </c>
      <c r="C163" s="1171" t="s">
        <v>1582</v>
      </c>
      <c r="D163" s="1192"/>
      <c r="E163" s="1013"/>
      <c r="F163" s="1013"/>
      <c r="G163" s="1014"/>
      <c r="H163" s="350" t="s">
        <v>68</v>
      </c>
      <c r="I163" s="507"/>
      <c r="J163" s="507"/>
      <c r="K163" s="507"/>
      <c r="L163" s="507"/>
      <c r="M163" s="507"/>
      <c r="N163" s="507"/>
      <c r="O163" s="507"/>
      <c r="P163" s="507"/>
      <c r="Q163" s="507"/>
      <c r="R163" s="507"/>
      <c r="S163" s="507"/>
      <c r="T163" s="507"/>
      <c r="U163" s="368">
        <f t="shared" si="21"/>
        <v>0</v>
      </c>
      <c r="V163" s="1190"/>
      <c r="W163" s="1194">
        <f>IF(OR(U164=0,V163=0),0,(U164/U163*V163))</f>
        <v>0</v>
      </c>
      <c r="X163" s="354"/>
      <c r="Y163" s="1171">
        <v>0</v>
      </c>
      <c r="Z163" s="1171">
        <v>0</v>
      </c>
      <c r="AA163" s="1171">
        <v>0</v>
      </c>
      <c r="AB163" s="1171">
        <v>0</v>
      </c>
      <c r="AC163" s="1171">
        <v>0</v>
      </c>
      <c r="AD163" s="1171">
        <v>0</v>
      </c>
      <c r="AE163" s="1171">
        <v>0</v>
      </c>
      <c r="AF163" s="1171">
        <v>0</v>
      </c>
      <c r="AG163" s="1171">
        <v>0</v>
      </c>
      <c r="AH163" s="1171">
        <v>0</v>
      </c>
      <c r="AI163" s="1171">
        <v>0</v>
      </c>
      <c r="AJ163" s="1171">
        <v>0</v>
      </c>
    </row>
    <row r="164" spans="1:36" ht="15.75" customHeight="1">
      <c r="A164" s="1008"/>
      <c r="B164" s="1008"/>
      <c r="C164" s="1008"/>
      <c r="D164" s="1015"/>
      <c r="E164" s="1016"/>
      <c r="F164" s="1016"/>
      <c r="G164" s="1017"/>
      <c r="H164" s="549" t="s">
        <v>69</v>
      </c>
      <c r="I164" s="509"/>
      <c r="J164" s="509"/>
      <c r="K164" s="509"/>
      <c r="L164" s="509"/>
      <c r="M164" s="509"/>
      <c r="N164" s="509"/>
      <c r="O164" s="509"/>
      <c r="P164" s="509"/>
      <c r="Q164" s="509"/>
      <c r="R164" s="509"/>
      <c r="S164" s="509"/>
      <c r="T164" s="509"/>
      <c r="U164" s="144">
        <f t="shared" si="21"/>
        <v>0</v>
      </c>
      <c r="V164" s="1008"/>
      <c r="W164" s="1008"/>
      <c r="X164" s="550"/>
      <c r="Y164" s="1008"/>
      <c r="Z164" s="1008"/>
      <c r="AA164" s="1008"/>
      <c r="AB164" s="1008"/>
      <c r="AC164" s="1008"/>
      <c r="AD164" s="1008"/>
      <c r="AE164" s="1008"/>
      <c r="AF164" s="1008"/>
      <c r="AG164" s="1008"/>
      <c r="AH164" s="1008"/>
      <c r="AI164" s="1008"/>
      <c r="AJ164" s="1008"/>
    </row>
    <row r="165" spans="1:36" ht="15.75" customHeight="1">
      <c r="A165" s="1209" t="s">
        <v>1925</v>
      </c>
      <c r="B165" s="1020"/>
      <c r="C165" s="1020"/>
      <c r="D165" s="1020"/>
      <c r="E165" s="1020"/>
      <c r="F165" s="1020"/>
      <c r="G165" s="1020"/>
      <c r="H165" s="1020"/>
      <c r="I165" s="1020"/>
      <c r="J165" s="1020"/>
      <c r="K165" s="1020"/>
      <c r="L165" s="1020"/>
      <c r="M165" s="1020"/>
      <c r="N165" s="1020"/>
      <c r="O165" s="1020"/>
      <c r="P165" s="1020"/>
      <c r="Q165" s="1020"/>
      <c r="R165" s="1020"/>
      <c r="S165" s="1020"/>
      <c r="T165" s="1020"/>
      <c r="U165" s="1020"/>
      <c r="V165" s="1020"/>
      <c r="W165" s="1020"/>
      <c r="X165" s="1020"/>
      <c r="Y165" s="1020"/>
      <c r="Z165" s="1020"/>
      <c r="AA165" s="1020"/>
      <c r="AB165" s="1020"/>
      <c r="AC165" s="1020"/>
      <c r="AD165" s="1020"/>
      <c r="AE165" s="1020"/>
      <c r="AF165" s="1020"/>
      <c r="AG165" s="1020"/>
      <c r="AH165" s="1020"/>
      <c r="AI165" s="1020"/>
      <c r="AJ165" s="1020"/>
    </row>
    <row r="166" spans="1:36" ht="15.75" customHeight="1">
      <c r="A166" s="354"/>
      <c r="B166" s="354"/>
      <c r="C166" s="354"/>
      <c r="D166" s="354"/>
      <c r="E166" s="354"/>
      <c r="F166" s="354"/>
      <c r="G166" s="354"/>
      <c r="H166" s="354"/>
      <c r="I166" s="354"/>
      <c r="J166" s="354"/>
      <c r="K166" s="354"/>
      <c r="L166" s="354"/>
      <c r="M166" s="354"/>
      <c r="N166" s="354"/>
      <c r="O166" s="354"/>
      <c r="P166" s="354"/>
      <c r="Q166" s="354"/>
      <c r="R166" s="354"/>
      <c r="S166" s="354"/>
      <c r="T166" s="354"/>
      <c r="U166" s="354"/>
      <c r="V166" s="551"/>
      <c r="W166" s="354"/>
      <c r="X166" s="354"/>
      <c r="Y166" s="354"/>
      <c r="Z166" s="354"/>
      <c r="AA166" s="354"/>
      <c r="AB166" s="354"/>
      <c r="AC166" s="354"/>
      <c r="AD166" s="354"/>
      <c r="AE166" s="354"/>
      <c r="AF166" s="354"/>
      <c r="AG166" s="354"/>
      <c r="AH166" s="354"/>
      <c r="AI166" s="354"/>
      <c r="AJ166" s="354"/>
    </row>
    <row r="167" spans="1:36" ht="15.75" customHeight="1">
      <c r="A167" s="354"/>
      <c r="B167" s="354"/>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4"/>
      <c r="Z167" s="354"/>
      <c r="AA167" s="354"/>
      <c r="AB167" s="354"/>
      <c r="AC167" s="354"/>
      <c r="AD167" s="354"/>
      <c r="AE167" s="354"/>
      <c r="AF167" s="354"/>
      <c r="AG167" s="354"/>
      <c r="AH167" s="354"/>
      <c r="AI167" s="354"/>
      <c r="AJ167" s="354"/>
    </row>
    <row r="168" spans="1:36" ht="15.75" customHeight="1">
      <c r="A168" s="354"/>
      <c r="B168" s="354"/>
      <c r="C168" s="354"/>
      <c r="D168" s="354"/>
      <c r="E168" s="354"/>
      <c r="F168" s="354"/>
      <c r="G168" s="354"/>
      <c r="H168" s="354"/>
      <c r="I168" s="354"/>
      <c r="J168" s="354"/>
      <c r="K168" s="354"/>
      <c r="L168" s="354"/>
      <c r="M168" s="354"/>
      <c r="N168" s="354"/>
      <c r="O168" s="354"/>
      <c r="P168" s="354"/>
      <c r="Q168" s="354"/>
      <c r="R168" s="354"/>
      <c r="S168" s="354"/>
      <c r="T168" s="354"/>
      <c r="U168" s="354"/>
      <c r="V168" s="354"/>
      <c r="W168" s="354"/>
      <c r="X168" s="354"/>
      <c r="Y168" s="354"/>
      <c r="Z168" s="354"/>
      <c r="AA168" s="354"/>
      <c r="AB168" s="354"/>
      <c r="AC168" s="354"/>
      <c r="AD168" s="354"/>
      <c r="AE168" s="354"/>
      <c r="AF168" s="354"/>
      <c r="AG168" s="354"/>
      <c r="AH168" s="354"/>
      <c r="AI168" s="354"/>
      <c r="AJ168" s="354"/>
    </row>
    <row r="169" spans="1:36" ht="15.75" customHeight="1">
      <c r="A169" s="354"/>
      <c r="B169" s="354"/>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Y169" s="354"/>
      <c r="Z169" s="354"/>
      <c r="AA169" s="354"/>
      <c r="AB169" s="354"/>
      <c r="AC169" s="354"/>
      <c r="AD169" s="354"/>
      <c r="AE169" s="354"/>
      <c r="AF169" s="354"/>
      <c r="AG169" s="354"/>
      <c r="AH169" s="354"/>
      <c r="AI169" s="354"/>
      <c r="AJ169" s="354"/>
    </row>
    <row r="170" spans="1:36" ht="15.75" customHeight="1">
      <c r="A170" s="354"/>
      <c r="B170" s="354"/>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54"/>
      <c r="AE170" s="354"/>
      <c r="AF170" s="354"/>
      <c r="AG170" s="354"/>
      <c r="AH170" s="354"/>
      <c r="AI170" s="354"/>
      <c r="AJ170" s="354"/>
    </row>
    <row r="171" spans="1:36" ht="15.75" customHeight="1">
      <c r="A171" s="354"/>
      <c r="B171" s="354"/>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Y171" s="354"/>
      <c r="Z171" s="354"/>
      <c r="AA171" s="354"/>
      <c r="AB171" s="354"/>
      <c r="AC171" s="354"/>
      <c r="AD171" s="354"/>
      <c r="AE171" s="354"/>
      <c r="AF171" s="354"/>
      <c r="AG171" s="354"/>
      <c r="AH171" s="354"/>
      <c r="AI171" s="354"/>
      <c r="AJ171" s="354"/>
    </row>
    <row r="172" spans="1:36" ht="15.75" customHeight="1">
      <c r="A172" s="354"/>
      <c r="B172" s="354"/>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54"/>
      <c r="AE172" s="354"/>
      <c r="AF172" s="354"/>
      <c r="AG172" s="354"/>
      <c r="AH172" s="354"/>
      <c r="AI172" s="354"/>
      <c r="AJ172" s="354"/>
    </row>
    <row r="173" spans="1:36" ht="15.75" customHeight="1">
      <c r="A173" s="354"/>
      <c r="B173" s="354"/>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c r="AJ173" s="354"/>
    </row>
    <row r="174" spans="1:36" ht="15.75" customHeight="1">
      <c r="A174" s="354"/>
      <c r="B174" s="354"/>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Y174" s="354"/>
      <c r="Z174" s="354"/>
      <c r="AA174" s="354"/>
      <c r="AB174" s="354"/>
      <c r="AC174" s="354"/>
      <c r="AD174" s="354"/>
      <c r="AE174" s="354"/>
      <c r="AF174" s="354"/>
      <c r="AG174" s="354"/>
      <c r="AH174" s="354"/>
      <c r="AI174" s="354"/>
      <c r="AJ174" s="354"/>
    </row>
    <row r="175" spans="1:36" ht="15.75" customHeight="1">
      <c r="A175" s="354"/>
      <c r="B175" s="354"/>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Y175" s="354"/>
      <c r="Z175" s="354"/>
      <c r="AA175" s="354"/>
      <c r="AB175" s="354"/>
      <c r="AC175" s="354"/>
      <c r="AD175" s="354"/>
      <c r="AE175" s="354"/>
      <c r="AF175" s="354"/>
      <c r="AG175" s="354"/>
      <c r="AH175" s="354"/>
      <c r="AI175" s="354"/>
      <c r="AJ175" s="354"/>
    </row>
    <row r="176" spans="1:36" ht="15.75" customHeight="1">
      <c r="A176" s="354"/>
      <c r="B176" s="354"/>
      <c r="C176" s="354"/>
      <c r="D176" s="354"/>
      <c r="E176" s="354"/>
      <c r="F176" s="354"/>
      <c r="G176" s="354"/>
      <c r="H176" s="354"/>
      <c r="I176" s="354"/>
      <c r="J176" s="354"/>
      <c r="K176" s="354"/>
      <c r="L176" s="354"/>
      <c r="M176" s="354"/>
      <c r="N176" s="354"/>
      <c r="O176" s="354"/>
      <c r="P176" s="354"/>
      <c r="Q176" s="354"/>
      <c r="R176" s="354"/>
      <c r="S176" s="354"/>
      <c r="T176" s="354"/>
      <c r="U176" s="354"/>
      <c r="V176" s="354"/>
      <c r="W176" s="354"/>
      <c r="X176" s="354"/>
      <c r="Y176" s="354"/>
      <c r="Z176" s="354"/>
      <c r="AA176" s="354"/>
      <c r="AB176" s="354"/>
      <c r="AC176" s="354"/>
      <c r="AD176" s="354"/>
      <c r="AE176" s="354"/>
      <c r="AF176" s="354"/>
      <c r="AG176" s="354"/>
      <c r="AH176" s="354"/>
      <c r="AI176" s="354"/>
      <c r="AJ176" s="354"/>
    </row>
    <row r="177" spans="1:36" ht="15.75" customHeight="1">
      <c r="A177" s="354"/>
      <c r="B177" s="354"/>
      <c r="C177" s="354"/>
      <c r="D177" s="354"/>
      <c r="E177" s="354"/>
      <c r="F177" s="354"/>
      <c r="G177" s="354"/>
      <c r="H177" s="354"/>
      <c r="I177" s="354"/>
      <c r="J177" s="354"/>
      <c r="K177" s="354"/>
      <c r="L177" s="354"/>
      <c r="M177" s="354"/>
      <c r="N177" s="354"/>
      <c r="O177" s="354"/>
      <c r="P177" s="354"/>
      <c r="Q177" s="354"/>
      <c r="R177" s="354"/>
      <c r="S177" s="354"/>
      <c r="T177" s="354"/>
      <c r="U177" s="354"/>
      <c r="V177" s="354"/>
      <c r="W177" s="354"/>
      <c r="X177" s="354"/>
      <c r="Y177" s="354"/>
      <c r="Z177" s="354"/>
      <c r="AA177" s="354"/>
      <c r="AB177" s="354"/>
      <c r="AC177" s="354"/>
      <c r="AD177" s="354"/>
      <c r="AE177" s="354"/>
      <c r="AF177" s="354"/>
      <c r="AG177" s="354"/>
      <c r="AH177" s="354"/>
      <c r="AI177" s="354"/>
      <c r="AJ177" s="354"/>
    </row>
    <row r="178" spans="1:36" ht="15.75" customHeight="1">
      <c r="A178" s="354"/>
      <c r="B178" s="354"/>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Y178" s="354"/>
      <c r="Z178" s="354"/>
      <c r="AA178" s="354"/>
      <c r="AB178" s="354"/>
      <c r="AC178" s="354"/>
      <c r="AD178" s="354"/>
      <c r="AE178" s="354"/>
      <c r="AF178" s="354"/>
      <c r="AG178" s="354"/>
      <c r="AH178" s="354"/>
      <c r="AI178" s="354"/>
      <c r="AJ178" s="354"/>
    </row>
    <row r="179" spans="1:36" ht="15.75" customHeight="1">
      <c r="A179" s="354"/>
      <c r="B179" s="354"/>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Y179" s="354"/>
      <c r="Z179" s="354"/>
      <c r="AA179" s="354"/>
      <c r="AB179" s="354"/>
      <c r="AC179" s="354"/>
      <c r="AD179" s="354"/>
      <c r="AE179" s="354"/>
      <c r="AF179" s="354"/>
      <c r="AG179" s="354"/>
      <c r="AH179" s="354"/>
      <c r="AI179" s="354"/>
      <c r="AJ179" s="354"/>
    </row>
    <row r="180" spans="1:36" ht="15.75" customHeight="1">
      <c r="A180" s="354"/>
      <c r="B180" s="354"/>
      <c r="C180" s="354"/>
      <c r="D180" s="354"/>
      <c r="E180" s="354"/>
      <c r="F180" s="354"/>
      <c r="G180" s="354"/>
      <c r="H180" s="354"/>
      <c r="I180" s="354"/>
      <c r="J180" s="354"/>
      <c r="K180" s="354"/>
      <c r="L180" s="354"/>
      <c r="M180" s="354"/>
      <c r="N180" s="354"/>
      <c r="O180" s="354"/>
      <c r="P180" s="354"/>
      <c r="Q180" s="354"/>
      <c r="R180" s="354"/>
      <c r="S180" s="354"/>
      <c r="T180" s="354"/>
      <c r="U180" s="354"/>
      <c r="V180" s="354"/>
      <c r="W180" s="354"/>
      <c r="X180" s="354"/>
      <c r="Y180" s="354"/>
      <c r="Z180" s="354"/>
      <c r="AA180" s="354"/>
      <c r="AB180" s="354"/>
      <c r="AC180" s="354"/>
      <c r="AD180" s="354"/>
      <c r="AE180" s="354"/>
      <c r="AF180" s="354"/>
      <c r="AG180" s="354"/>
      <c r="AH180" s="354"/>
      <c r="AI180" s="354"/>
      <c r="AJ180" s="354"/>
    </row>
    <row r="181" spans="1:36" ht="15.75" customHeight="1">
      <c r="A181" s="354"/>
      <c r="B181" s="354"/>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Y181" s="354"/>
      <c r="Z181" s="354"/>
      <c r="AA181" s="354"/>
      <c r="AB181" s="354"/>
      <c r="AC181" s="354"/>
      <c r="AD181" s="354"/>
      <c r="AE181" s="354"/>
      <c r="AF181" s="354"/>
      <c r="AG181" s="354"/>
      <c r="AH181" s="354"/>
      <c r="AI181" s="354"/>
      <c r="AJ181" s="354"/>
    </row>
    <row r="182" spans="1:36" ht="15.75" customHeight="1">
      <c r="A182" s="354"/>
      <c r="B182" s="35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row>
    <row r="183" spans="1:36" ht="15.75" customHeight="1">
      <c r="A183" s="354"/>
      <c r="B183" s="354"/>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Y183" s="354"/>
      <c r="Z183" s="354"/>
      <c r="AA183" s="354"/>
      <c r="AB183" s="354"/>
      <c r="AC183" s="354"/>
      <c r="AD183" s="354"/>
      <c r="AE183" s="354"/>
      <c r="AF183" s="354"/>
      <c r="AG183" s="354"/>
      <c r="AH183" s="354"/>
      <c r="AI183" s="354"/>
      <c r="AJ183" s="354"/>
    </row>
    <row r="184" spans="1:36" ht="15.75" customHeight="1">
      <c r="A184" s="354"/>
      <c r="B184" s="354"/>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Y184" s="354"/>
      <c r="Z184" s="354"/>
      <c r="AA184" s="354"/>
      <c r="AB184" s="354"/>
      <c r="AC184" s="354"/>
      <c r="AD184" s="354"/>
      <c r="AE184" s="354"/>
      <c r="AF184" s="354"/>
      <c r="AG184" s="354"/>
      <c r="AH184" s="354"/>
      <c r="AI184" s="354"/>
      <c r="AJ184" s="354"/>
    </row>
    <row r="185" spans="1:36" ht="15.75" customHeight="1">
      <c r="A185" s="354"/>
      <c r="B185" s="354"/>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Y185" s="354"/>
      <c r="Z185" s="354"/>
      <c r="AA185" s="354"/>
      <c r="AB185" s="354"/>
      <c r="AC185" s="354"/>
      <c r="AD185" s="354"/>
      <c r="AE185" s="354"/>
      <c r="AF185" s="354"/>
      <c r="AG185" s="354"/>
      <c r="AH185" s="354"/>
      <c r="AI185" s="354"/>
      <c r="AJ185" s="354"/>
    </row>
    <row r="186" spans="1:36" ht="15.75" customHeight="1">
      <c r="A186" s="354"/>
      <c r="B186" s="354"/>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4"/>
      <c r="AB186" s="354"/>
      <c r="AC186" s="354"/>
      <c r="AD186" s="354"/>
      <c r="AE186" s="354"/>
      <c r="AF186" s="354"/>
      <c r="AG186" s="354"/>
      <c r="AH186" s="354"/>
      <c r="AI186" s="354"/>
      <c r="AJ186" s="354"/>
    </row>
    <row r="187" spans="1:36" ht="15.75" customHeight="1">
      <c r="A187" s="354"/>
      <c r="B187" s="354"/>
      <c r="C187" s="354"/>
      <c r="D187" s="354"/>
      <c r="E187" s="354"/>
      <c r="F187" s="354"/>
      <c r="G187" s="354"/>
      <c r="H187" s="354"/>
      <c r="I187" s="354"/>
      <c r="J187" s="354"/>
      <c r="K187" s="354"/>
      <c r="L187" s="354"/>
      <c r="M187" s="354"/>
      <c r="N187" s="354"/>
      <c r="O187" s="354"/>
      <c r="P187" s="354"/>
      <c r="Q187" s="354"/>
      <c r="R187" s="354"/>
      <c r="S187" s="354"/>
      <c r="T187" s="354"/>
      <c r="U187" s="354"/>
      <c r="V187" s="354"/>
      <c r="W187" s="354"/>
      <c r="X187" s="354"/>
      <c r="Y187" s="354"/>
      <c r="Z187" s="354"/>
      <c r="AA187" s="354"/>
      <c r="AB187" s="354"/>
      <c r="AC187" s="354"/>
      <c r="AD187" s="354"/>
      <c r="AE187" s="354"/>
      <c r="AF187" s="354"/>
      <c r="AG187" s="354"/>
      <c r="AH187" s="354"/>
      <c r="AI187" s="354"/>
      <c r="AJ187" s="354"/>
    </row>
    <row r="188" spans="1:36" ht="15.75" customHeight="1">
      <c r="A188" s="354"/>
      <c r="B188" s="354"/>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Y188" s="354"/>
      <c r="Z188" s="354"/>
      <c r="AA188" s="354"/>
      <c r="AB188" s="354"/>
      <c r="AC188" s="354"/>
      <c r="AD188" s="354"/>
      <c r="AE188" s="354"/>
      <c r="AF188" s="354"/>
      <c r="AG188" s="354"/>
      <c r="AH188" s="354"/>
      <c r="AI188" s="354"/>
      <c r="AJ188" s="354"/>
    </row>
    <row r="189" spans="1:36" ht="15.75" customHeight="1">
      <c r="A189" s="354"/>
      <c r="B189" s="354"/>
      <c r="C189" s="354"/>
      <c r="D189" s="354"/>
      <c r="E189" s="354"/>
      <c r="F189" s="354"/>
      <c r="G189" s="354"/>
      <c r="H189" s="354"/>
      <c r="I189" s="354"/>
      <c r="J189" s="354"/>
      <c r="K189" s="354"/>
      <c r="L189" s="354"/>
      <c r="M189" s="354"/>
      <c r="N189" s="354"/>
      <c r="O189" s="354"/>
      <c r="P189" s="354"/>
      <c r="Q189" s="354"/>
      <c r="R189" s="354"/>
      <c r="S189" s="354"/>
      <c r="T189" s="354"/>
      <c r="U189" s="354"/>
      <c r="V189" s="354"/>
      <c r="W189" s="354"/>
      <c r="X189" s="354"/>
      <c r="Y189" s="354"/>
      <c r="Z189" s="354"/>
      <c r="AA189" s="354"/>
      <c r="AB189" s="354"/>
      <c r="AC189" s="354"/>
      <c r="AD189" s="354"/>
      <c r="AE189" s="354"/>
      <c r="AF189" s="354"/>
      <c r="AG189" s="354"/>
      <c r="AH189" s="354"/>
      <c r="AI189" s="354"/>
      <c r="AJ189" s="354"/>
    </row>
    <row r="190" spans="1:36" ht="15.75" customHeight="1">
      <c r="A190" s="354"/>
      <c r="B190" s="354"/>
      <c r="C190" s="354"/>
      <c r="D190" s="354"/>
      <c r="E190" s="354"/>
      <c r="F190" s="354"/>
      <c r="G190" s="354"/>
      <c r="H190" s="354"/>
      <c r="I190" s="354"/>
      <c r="J190" s="354"/>
      <c r="K190" s="354"/>
      <c r="L190" s="354"/>
      <c r="M190" s="354"/>
      <c r="N190" s="354"/>
      <c r="O190" s="354"/>
      <c r="P190" s="354"/>
      <c r="Q190" s="354"/>
      <c r="R190" s="354"/>
      <c r="S190" s="354"/>
      <c r="T190" s="354"/>
      <c r="U190" s="354"/>
      <c r="V190" s="354"/>
      <c r="W190" s="354"/>
      <c r="X190" s="354"/>
      <c r="Y190" s="354"/>
      <c r="Z190" s="354"/>
      <c r="AA190" s="354"/>
      <c r="AB190" s="354"/>
      <c r="AC190" s="354"/>
      <c r="AD190" s="354"/>
      <c r="AE190" s="354"/>
      <c r="AF190" s="354"/>
      <c r="AG190" s="354"/>
      <c r="AH190" s="354"/>
      <c r="AI190" s="354"/>
      <c r="AJ190" s="354"/>
    </row>
    <row r="191" spans="1:36" ht="15.75" customHeight="1">
      <c r="A191" s="354"/>
      <c r="B191" s="354"/>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Y191" s="354"/>
      <c r="Z191" s="354"/>
      <c r="AA191" s="354"/>
      <c r="AB191" s="354"/>
      <c r="AC191" s="354"/>
      <c r="AD191" s="354"/>
      <c r="AE191" s="354"/>
      <c r="AF191" s="354"/>
      <c r="AG191" s="354"/>
      <c r="AH191" s="354"/>
      <c r="AI191" s="354"/>
      <c r="AJ191" s="354"/>
    </row>
    <row r="192" spans="1:36" ht="15.75" customHeight="1">
      <c r="A192" s="354"/>
      <c r="B192" s="354"/>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c r="AA192" s="354"/>
      <c r="AB192" s="354"/>
      <c r="AC192" s="354"/>
      <c r="AD192" s="354"/>
      <c r="AE192" s="354"/>
      <c r="AF192" s="354"/>
      <c r="AG192" s="354"/>
      <c r="AH192" s="354"/>
      <c r="AI192" s="354"/>
      <c r="AJ192" s="354"/>
    </row>
    <row r="193" spans="1:36" ht="15.75" customHeight="1">
      <c r="A193" s="354"/>
      <c r="B193" s="354"/>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Y193" s="354"/>
      <c r="Z193" s="354"/>
      <c r="AA193" s="354"/>
      <c r="AB193" s="354"/>
      <c r="AC193" s="354"/>
      <c r="AD193" s="354"/>
      <c r="AE193" s="354"/>
      <c r="AF193" s="354"/>
      <c r="AG193" s="354"/>
      <c r="AH193" s="354"/>
      <c r="AI193" s="354"/>
      <c r="AJ193" s="354"/>
    </row>
    <row r="194" spans="1:36" ht="15.75" customHeight="1">
      <c r="A194" s="354"/>
      <c r="B194" s="35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54"/>
      <c r="AE194" s="354"/>
      <c r="AF194" s="354"/>
      <c r="AG194" s="354"/>
      <c r="AH194" s="354"/>
      <c r="AI194" s="354"/>
      <c r="AJ194" s="354"/>
    </row>
    <row r="195" spans="1:36" ht="15.75" customHeight="1">
      <c r="A195" s="354"/>
      <c r="B195" s="354"/>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Y195" s="354"/>
      <c r="Z195" s="354"/>
      <c r="AA195" s="354"/>
      <c r="AB195" s="354"/>
      <c r="AC195" s="354"/>
      <c r="AD195" s="354"/>
      <c r="AE195" s="354"/>
      <c r="AF195" s="354"/>
      <c r="AG195" s="354"/>
      <c r="AH195" s="354"/>
      <c r="AI195" s="354"/>
      <c r="AJ195" s="354"/>
    </row>
    <row r="196" spans="1:36" ht="15.75" customHeight="1">
      <c r="A196" s="354"/>
      <c r="B196" s="354"/>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Y196" s="354"/>
      <c r="Z196" s="354"/>
      <c r="AA196" s="354"/>
      <c r="AB196" s="354"/>
      <c r="AC196" s="354"/>
      <c r="AD196" s="354"/>
      <c r="AE196" s="354"/>
      <c r="AF196" s="354"/>
      <c r="AG196" s="354"/>
      <c r="AH196" s="354"/>
      <c r="AI196" s="354"/>
      <c r="AJ196" s="354"/>
    </row>
    <row r="197" spans="1:36" ht="15.75" customHeight="1">
      <c r="A197" s="354"/>
      <c r="B197" s="354"/>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Y197" s="354"/>
      <c r="Z197" s="354"/>
      <c r="AA197" s="354"/>
      <c r="AB197" s="354"/>
      <c r="AC197" s="354"/>
      <c r="AD197" s="354"/>
      <c r="AE197" s="354"/>
      <c r="AF197" s="354"/>
      <c r="AG197" s="354"/>
      <c r="AH197" s="354"/>
      <c r="AI197" s="354"/>
      <c r="AJ197" s="354"/>
    </row>
    <row r="198" spans="1:36" ht="15.75" customHeight="1">
      <c r="A198" s="354"/>
      <c r="B198" s="354"/>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Y198" s="354"/>
      <c r="Z198" s="354"/>
      <c r="AA198" s="354"/>
      <c r="AB198" s="354"/>
      <c r="AC198" s="354"/>
      <c r="AD198" s="354"/>
      <c r="AE198" s="354"/>
      <c r="AF198" s="354"/>
      <c r="AG198" s="354"/>
      <c r="AH198" s="354"/>
      <c r="AI198" s="354"/>
      <c r="AJ198" s="354"/>
    </row>
    <row r="199" spans="1:36" ht="15.75" customHeight="1">
      <c r="A199" s="354"/>
      <c r="B199" s="354"/>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c r="AD199" s="354"/>
      <c r="AE199" s="354"/>
      <c r="AF199" s="354"/>
      <c r="AG199" s="354"/>
      <c r="AH199" s="354"/>
      <c r="AI199" s="354"/>
      <c r="AJ199" s="354"/>
    </row>
    <row r="200" spans="1:36" ht="15.75" customHeight="1">
      <c r="A200" s="354"/>
      <c r="B200" s="35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row>
    <row r="201" spans="1:36" ht="15.75" customHeight="1">
      <c r="A201" s="354"/>
      <c r="B201" s="354"/>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Y201" s="354"/>
      <c r="Z201" s="354"/>
      <c r="AA201" s="354"/>
      <c r="AB201" s="354"/>
      <c r="AC201" s="354"/>
      <c r="AD201" s="354"/>
      <c r="AE201" s="354"/>
      <c r="AF201" s="354"/>
      <c r="AG201" s="354"/>
      <c r="AH201" s="354"/>
      <c r="AI201" s="354"/>
      <c r="AJ201" s="354"/>
    </row>
    <row r="202" spans="1:36" ht="15.75" customHeight="1">
      <c r="A202" s="354"/>
      <c r="B202" s="354"/>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c r="AA202" s="354"/>
      <c r="AB202" s="354"/>
      <c r="AC202" s="354"/>
      <c r="AD202" s="354"/>
      <c r="AE202" s="354"/>
      <c r="AF202" s="354"/>
      <c r="AG202" s="354"/>
      <c r="AH202" s="354"/>
      <c r="AI202" s="354"/>
      <c r="AJ202" s="354"/>
    </row>
    <row r="203" spans="1:36" ht="15.75" customHeight="1">
      <c r="A203" s="354"/>
      <c r="B203" s="354"/>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Y203" s="354"/>
      <c r="Z203" s="354"/>
      <c r="AA203" s="354"/>
      <c r="AB203" s="354"/>
      <c r="AC203" s="354"/>
      <c r="AD203" s="354"/>
      <c r="AE203" s="354"/>
      <c r="AF203" s="354"/>
      <c r="AG203" s="354"/>
      <c r="AH203" s="354"/>
      <c r="AI203" s="354"/>
      <c r="AJ203" s="354"/>
    </row>
    <row r="204" spans="1:36" ht="15.75" customHeight="1">
      <c r="A204" s="354"/>
      <c r="B204" s="354"/>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Y204" s="354"/>
      <c r="Z204" s="354"/>
      <c r="AA204" s="354"/>
      <c r="AB204" s="354"/>
      <c r="AC204" s="354"/>
      <c r="AD204" s="354"/>
      <c r="AE204" s="354"/>
      <c r="AF204" s="354"/>
      <c r="AG204" s="354"/>
      <c r="AH204" s="354"/>
      <c r="AI204" s="354"/>
      <c r="AJ204" s="354"/>
    </row>
    <row r="205" spans="1:36" ht="15.75" customHeight="1">
      <c r="A205" s="354"/>
      <c r="B205" s="354"/>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Y205" s="354"/>
      <c r="Z205" s="354"/>
      <c r="AA205" s="354"/>
      <c r="AB205" s="354"/>
      <c r="AC205" s="354"/>
      <c r="AD205" s="354"/>
      <c r="AE205" s="354"/>
      <c r="AF205" s="354"/>
      <c r="AG205" s="354"/>
      <c r="AH205" s="354"/>
      <c r="AI205" s="354"/>
      <c r="AJ205" s="354"/>
    </row>
    <row r="206" spans="1:36" ht="15.75" customHeight="1">
      <c r="A206" s="354"/>
      <c r="B206" s="35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54"/>
      <c r="AE206" s="354"/>
      <c r="AF206" s="354"/>
      <c r="AG206" s="354"/>
      <c r="AH206" s="354"/>
      <c r="AI206" s="354"/>
      <c r="AJ206" s="354"/>
    </row>
    <row r="207" spans="1:36" ht="15.75" customHeight="1">
      <c r="A207" s="354"/>
      <c r="B207" s="354"/>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Y207" s="354"/>
      <c r="Z207" s="354"/>
      <c r="AA207" s="354"/>
      <c r="AB207" s="354"/>
      <c r="AC207" s="354"/>
      <c r="AD207" s="354"/>
      <c r="AE207" s="354"/>
      <c r="AF207" s="354"/>
      <c r="AG207" s="354"/>
      <c r="AH207" s="354"/>
      <c r="AI207" s="354"/>
      <c r="AJ207" s="354"/>
    </row>
    <row r="208" spans="1:36" ht="15.75" customHeight="1">
      <c r="A208" s="354"/>
      <c r="B208" s="354"/>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Y208" s="354"/>
      <c r="Z208" s="354"/>
      <c r="AA208" s="354"/>
      <c r="AB208" s="354"/>
      <c r="AC208" s="354"/>
      <c r="AD208" s="354"/>
      <c r="AE208" s="354"/>
      <c r="AF208" s="354"/>
      <c r="AG208" s="354"/>
      <c r="AH208" s="354"/>
      <c r="AI208" s="354"/>
      <c r="AJ208" s="354"/>
    </row>
    <row r="209" spans="1:36" ht="15.75" customHeight="1">
      <c r="A209" s="354"/>
      <c r="B209" s="35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row>
    <row r="210" spans="1:36" ht="15.75" customHeight="1">
      <c r="A210" s="354"/>
      <c r="B210" s="354"/>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Y210" s="354"/>
      <c r="Z210" s="354"/>
      <c r="AA210" s="354"/>
      <c r="AB210" s="354"/>
      <c r="AC210" s="354"/>
      <c r="AD210" s="354"/>
      <c r="AE210" s="354"/>
      <c r="AF210" s="354"/>
      <c r="AG210" s="354"/>
      <c r="AH210" s="354"/>
      <c r="AI210" s="354"/>
      <c r="AJ210" s="354"/>
    </row>
    <row r="211" spans="1:36" ht="15.75" customHeight="1">
      <c r="A211" s="354"/>
      <c r="B211" s="354"/>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Y211" s="354"/>
      <c r="Z211" s="354"/>
      <c r="AA211" s="354"/>
      <c r="AB211" s="354"/>
      <c r="AC211" s="354"/>
      <c r="AD211" s="354"/>
      <c r="AE211" s="354"/>
      <c r="AF211" s="354"/>
      <c r="AG211" s="354"/>
      <c r="AH211" s="354"/>
      <c r="AI211" s="354"/>
      <c r="AJ211" s="354"/>
    </row>
    <row r="212" spans="1:36" ht="15.75" customHeight="1">
      <c r="A212" s="354"/>
      <c r="B212" s="354"/>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Y212" s="354"/>
      <c r="Z212" s="354"/>
      <c r="AA212" s="354"/>
      <c r="AB212" s="354"/>
      <c r="AC212" s="354"/>
      <c r="AD212" s="354"/>
      <c r="AE212" s="354"/>
      <c r="AF212" s="354"/>
      <c r="AG212" s="354"/>
      <c r="AH212" s="354"/>
      <c r="AI212" s="354"/>
      <c r="AJ212" s="354"/>
    </row>
    <row r="213" spans="1:36" ht="15.75" customHeight="1">
      <c r="A213" s="354"/>
      <c r="B213" s="354"/>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c r="AC213" s="354"/>
      <c r="AD213" s="354"/>
      <c r="AE213" s="354"/>
      <c r="AF213" s="354"/>
      <c r="AG213" s="354"/>
      <c r="AH213" s="354"/>
      <c r="AI213" s="354"/>
      <c r="AJ213" s="354"/>
    </row>
    <row r="214" spans="1:36" ht="15.75" customHeight="1">
      <c r="A214" s="354"/>
      <c r="B214" s="354"/>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Y214" s="354"/>
      <c r="Z214" s="354"/>
      <c r="AA214" s="354"/>
      <c r="AB214" s="354"/>
      <c r="AC214" s="354"/>
      <c r="AD214" s="354"/>
      <c r="AE214" s="354"/>
      <c r="AF214" s="354"/>
      <c r="AG214" s="354"/>
      <c r="AH214" s="354"/>
      <c r="AI214" s="354"/>
      <c r="AJ214" s="354"/>
    </row>
    <row r="215" spans="1:36" ht="15.75" customHeight="1">
      <c r="A215" s="354"/>
      <c r="B215" s="354"/>
      <c r="C215" s="354"/>
      <c r="D215" s="354"/>
      <c r="E215" s="354"/>
      <c r="F215" s="354"/>
      <c r="G215" s="354"/>
      <c r="H215" s="354"/>
      <c r="I215" s="354"/>
      <c r="J215" s="354"/>
      <c r="K215" s="354"/>
      <c r="L215" s="354"/>
      <c r="M215" s="354"/>
      <c r="N215" s="354"/>
      <c r="O215" s="354"/>
      <c r="P215" s="354"/>
      <c r="Q215" s="354"/>
      <c r="R215" s="354"/>
      <c r="S215" s="354"/>
      <c r="T215" s="354"/>
      <c r="U215" s="354"/>
      <c r="V215" s="354"/>
      <c r="W215" s="354"/>
      <c r="X215" s="354"/>
      <c r="Y215" s="354"/>
      <c r="Z215" s="354"/>
      <c r="AA215" s="354"/>
      <c r="AB215" s="354"/>
      <c r="AC215" s="354"/>
      <c r="AD215" s="354"/>
      <c r="AE215" s="354"/>
      <c r="AF215" s="354"/>
      <c r="AG215" s="354"/>
      <c r="AH215" s="354"/>
      <c r="AI215" s="354"/>
      <c r="AJ215" s="354"/>
    </row>
    <row r="216" spans="1:36" ht="15.75" customHeight="1">
      <c r="A216" s="354"/>
      <c r="B216" s="354"/>
      <c r="C216" s="354"/>
      <c r="D216" s="354"/>
      <c r="E216" s="354"/>
      <c r="F216" s="354"/>
      <c r="G216" s="354"/>
      <c r="H216" s="354"/>
      <c r="I216" s="354"/>
      <c r="J216" s="354"/>
      <c r="K216" s="354"/>
      <c r="L216" s="354"/>
      <c r="M216" s="354"/>
      <c r="N216" s="354"/>
      <c r="O216" s="354"/>
      <c r="P216" s="354"/>
      <c r="Q216" s="354"/>
      <c r="R216" s="354"/>
      <c r="S216" s="354"/>
      <c r="T216" s="354"/>
      <c r="U216" s="354"/>
      <c r="V216" s="354"/>
      <c r="W216" s="354"/>
      <c r="X216" s="354"/>
      <c r="Y216" s="354"/>
      <c r="Z216" s="354"/>
      <c r="AA216" s="354"/>
      <c r="AB216" s="354"/>
      <c r="AC216" s="354"/>
      <c r="AD216" s="354"/>
      <c r="AE216" s="354"/>
      <c r="AF216" s="354"/>
      <c r="AG216" s="354"/>
      <c r="AH216" s="354"/>
      <c r="AI216" s="354"/>
      <c r="AJ216" s="354"/>
    </row>
    <row r="217" spans="1:36" ht="15.75" customHeight="1">
      <c r="A217" s="354"/>
      <c r="B217" s="354"/>
      <c r="C217" s="354"/>
      <c r="D217" s="354"/>
      <c r="E217" s="354"/>
      <c r="F217" s="354"/>
      <c r="G217" s="354"/>
      <c r="H217" s="354"/>
      <c r="I217" s="354"/>
      <c r="J217" s="354"/>
      <c r="K217" s="354"/>
      <c r="L217" s="354"/>
      <c r="M217" s="354"/>
      <c r="N217" s="354"/>
      <c r="O217" s="354"/>
      <c r="P217" s="354"/>
      <c r="Q217" s="354"/>
      <c r="R217" s="354"/>
      <c r="S217" s="354"/>
      <c r="T217" s="354"/>
      <c r="U217" s="354"/>
      <c r="V217" s="354"/>
      <c r="W217" s="354"/>
      <c r="X217" s="354"/>
      <c r="Y217" s="354"/>
      <c r="Z217" s="354"/>
      <c r="AA217" s="354"/>
      <c r="AB217" s="354"/>
      <c r="AC217" s="354"/>
      <c r="AD217" s="354"/>
      <c r="AE217" s="354"/>
      <c r="AF217" s="354"/>
      <c r="AG217" s="354"/>
      <c r="AH217" s="354"/>
      <c r="AI217" s="354"/>
      <c r="AJ217" s="354"/>
    </row>
    <row r="218" spans="1:36" ht="15.75" customHeight="1">
      <c r="A218" s="354"/>
      <c r="B218" s="354"/>
      <c r="C218" s="354"/>
      <c r="D218" s="354"/>
      <c r="E218" s="354"/>
      <c r="F218" s="354"/>
      <c r="G218" s="354"/>
      <c r="H218" s="354"/>
      <c r="I218" s="354"/>
      <c r="J218" s="354"/>
      <c r="K218" s="354"/>
      <c r="L218" s="354"/>
      <c r="M218" s="354"/>
      <c r="N218" s="354"/>
      <c r="O218" s="354"/>
      <c r="P218" s="354"/>
      <c r="Q218" s="354"/>
      <c r="R218" s="354"/>
      <c r="S218" s="354"/>
      <c r="T218" s="354"/>
      <c r="U218" s="354"/>
      <c r="V218" s="354"/>
      <c r="W218" s="354"/>
      <c r="X218" s="354"/>
      <c r="Y218" s="354"/>
      <c r="Z218" s="354"/>
      <c r="AA218" s="354"/>
      <c r="AB218" s="354"/>
      <c r="AC218" s="354"/>
      <c r="AD218" s="354"/>
      <c r="AE218" s="354"/>
      <c r="AF218" s="354"/>
      <c r="AG218" s="354"/>
      <c r="AH218" s="354"/>
      <c r="AI218" s="354"/>
      <c r="AJ218" s="354"/>
    </row>
    <row r="219" spans="1:36" ht="15.75" customHeight="1">
      <c r="A219" s="354"/>
      <c r="B219" s="354"/>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Y219" s="354"/>
      <c r="Z219" s="354"/>
      <c r="AA219" s="354"/>
      <c r="AB219" s="354"/>
      <c r="AC219" s="354"/>
      <c r="AD219" s="354"/>
      <c r="AE219" s="354"/>
      <c r="AF219" s="354"/>
      <c r="AG219" s="354"/>
      <c r="AH219" s="354"/>
      <c r="AI219" s="354"/>
      <c r="AJ219" s="354"/>
    </row>
    <row r="220" spans="1:36" ht="15.75" customHeight="1">
      <c r="A220" s="354"/>
      <c r="B220" s="354"/>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Y220" s="354"/>
      <c r="Z220" s="354"/>
      <c r="AA220" s="354"/>
      <c r="AB220" s="354"/>
      <c r="AC220" s="354"/>
      <c r="AD220" s="354"/>
      <c r="AE220" s="354"/>
      <c r="AF220" s="354"/>
      <c r="AG220" s="354"/>
      <c r="AH220" s="354"/>
      <c r="AI220" s="354"/>
      <c r="AJ220" s="354"/>
    </row>
    <row r="221" spans="1:36" ht="15.75" customHeight="1">
      <c r="A221" s="354"/>
      <c r="B221" s="354"/>
      <c r="C221" s="354"/>
      <c r="D221" s="354"/>
      <c r="E221" s="354"/>
      <c r="F221" s="354"/>
      <c r="G221" s="354"/>
      <c r="H221" s="354"/>
      <c r="I221" s="354"/>
      <c r="J221" s="354"/>
      <c r="K221" s="354"/>
      <c r="L221" s="354"/>
      <c r="M221" s="354"/>
      <c r="N221" s="354"/>
      <c r="O221" s="354"/>
      <c r="P221" s="354"/>
      <c r="Q221" s="354"/>
      <c r="R221" s="354"/>
      <c r="S221" s="354"/>
      <c r="T221" s="354"/>
      <c r="U221" s="354"/>
      <c r="V221" s="354"/>
      <c r="W221" s="354"/>
      <c r="X221" s="354"/>
      <c r="Y221" s="354"/>
      <c r="Z221" s="354"/>
      <c r="AA221" s="354"/>
      <c r="AB221" s="354"/>
      <c r="AC221" s="354"/>
      <c r="AD221" s="354"/>
      <c r="AE221" s="354"/>
      <c r="AF221" s="354"/>
      <c r="AG221" s="354"/>
      <c r="AH221" s="354"/>
      <c r="AI221" s="354"/>
      <c r="AJ221" s="354"/>
    </row>
    <row r="222" spans="1:36" ht="15.75" customHeight="1">
      <c r="A222" s="354"/>
      <c r="B222" s="354"/>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c r="AA222" s="354"/>
      <c r="AB222" s="354"/>
      <c r="AC222" s="354"/>
      <c r="AD222" s="354"/>
      <c r="AE222" s="354"/>
      <c r="AF222" s="354"/>
      <c r="AG222" s="354"/>
      <c r="AH222" s="354"/>
      <c r="AI222" s="354"/>
      <c r="AJ222" s="354"/>
    </row>
    <row r="223" spans="1:36" ht="15.75" customHeight="1">
      <c r="A223" s="354"/>
      <c r="B223" s="354"/>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Y223" s="354"/>
      <c r="Z223" s="354"/>
      <c r="AA223" s="354"/>
      <c r="AB223" s="354"/>
      <c r="AC223" s="354"/>
      <c r="AD223" s="354"/>
      <c r="AE223" s="354"/>
      <c r="AF223" s="354"/>
      <c r="AG223" s="354"/>
      <c r="AH223" s="354"/>
      <c r="AI223" s="354"/>
      <c r="AJ223" s="354"/>
    </row>
    <row r="224" spans="1:36" ht="15.75" customHeight="1">
      <c r="A224" s="354"/>
      <c r="B224" s="354"/>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Y224" s="354"/>
      <c r="Z224" s="354"/>
      <c r="AA224" s="354"/>
      <c r="AB224" s="354"/>
      <c r="AC224" s="354"/>
      <c r="AD224" s="354"/>
      <c r="AE224" s="354"/>
      <c r="AF224" s="354"/>
      <c r="AG224" s="354"/>
      <c r="AH224" s="354"/>
      <c r="AI224" s="354"/>
      <c r="AJ224" s="354"/>
    </row>
    <row r="225" spans="1:36" ht="15.75" customHeight="1">
      <c r="A225" s="354"/>
      <c r="B225" s="354"/>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Y225" s="354"/>
      <c r="Z225" s="354"/>
      <c r="AA225" s="354"/>
      <c r="AB225" s="354"/>
      <c r="AC225" s="354"/>
      <c r="AD225" s="354"/>
      <c r="AE225" s="354"/>
      <c r="AF225" s="354"/>
      <c r="AG225" s="354"/>
      <c r="AH225" s="354"/>
      <c r="AI225" s="354"/>
      <c r="AJ225" s="354"/>
    </row>
    <row r="226" spans="1:36" ht="15.75" customHeight="1">
      <c r="A226" s="354"/>
      <c r="B226" s="354"/>
      <c r="C226" s="354"/>
      <c r="D226" s="354"/>
      <c r="E226" s="354"/>
      <c r="F226" s="354"/>
      <c r="G226" s="354"/>
      <c r="H226" s="354"/>
      <c r="I226" s="354"/>
      <c r="J226" s="354"/>
      <c r="K226" s="354"/>
      <c r="L226" s="354"/>
      <c r="M226" s="354"/>
      <c r="N226" s="354"/>
      <c r="O226" s="354"/>
      <c r="P226" s="354"/>
      <c r="Q226" s="354"/>
      <c r="R226" s="354"/>
      <c r="S226" s="354"/>
      <c r="T226" s="354"/>
      <c r="U226" s="354"/>
      <c r="V226" s="354"/>
      <c r="W226" s="354"/>
      <c r="X226" s="354"/>
      <c r="Y226" s="354"/>
      <c r="Z226" s="354"/>
      <c r="AA226" s="354"/>
      <c r="AB226" s="354"/>
      <c r="AC226" s="354"/>
      <c r="AD226" s="354"/>
      <c r="AE226" s="354"/>
      <c r="AF226" s="354"/>
      <c r="AG226" s="354"/>
      <c r="AH226" s="354"/>
      <c r="AI226" s="354"/>
      <c r="AJ226" s="354"/>
    </row>
    <row r="227" spans="1:36" ht="15.75" customHeight="1">
      <c r="A227" s="354"/>
      <c r="B227" s="354"/>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Y227" s="354"/>
      <c r="Z227" s="354"/>
      <c r="AA227" s="354"/>
      <c r="AB227" s="354"/>
      <c r="AC227" s="354"/>
      <c r="AD227" s="354"/>
      <c r="AE227" s="354"/>
      <c r="AF227" s="354"/>
      <c r="AG227" s="354"/>
      <c r="AH227" s="354"/>
      <c r="AI227" s="354"/>
      <c r="AJ227" s="354"/>
    </row>
    <row r="228" spans="1:36" ht="15.75" customHeight="1">
      <c r="A228" s="354"/>
      <c r="B228" s="354"/>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Y228" s="354"/>
      <c r="Z228" s="354"/>
      <c r="AA228" s="354"/>
      <c r="AB228" s="354"/>
      <c r="AC228" s="354"/>
      <c r="AD228" s="354"/>
      <c r="AE228" s="354"/>
      <c r="AF228" s="354"/>
      <c r="AG228" s="354"/>
      <c r="AH228" s="354"/>
      <c r="AI228" s="354"/>
      <c r="AJ228" s="354"/>
    </row>
    <row r="229" spans="1:36" ht="15.75" customHeight="1">
      <c r="A229" s="354"/>
      <c r="B229" s="354"/>
      <c r="C229" s="354"/>
      <c r="D229" s="354"/>
      <c r="E229" s="354"/>
      <c r="F229" s="354"/>
      <c r="G229" s="354"/>
      <c r="H229" s="354"/>
      <c r="I229" s="354"/>
      <c r="J229" s="354"/>
      <c r="K229" s="354"/>
      <c r="L229" s="354"/>
      <c r="M229" s="354"/>
      <c r="N229" s="354"/>
      <c r="O229" s="354"/>
      <c r="P229" s="354"/>
      <c r="Q229" s="354"/>
      <c r="R229" s="354"/>
      <c r="S229" s="354"/>
      <c r="T229" s="354"/>
      <c r="U229" s="354"/>
      <c r="V229" s="354"/>
      <c r="W229" s="354"/>
      <c r="X229" s="354"/>
      <c r="Y229" s="354"/>
      <c r="Z229" s="354"/>
      <c r="AA229" s="354"/>
      <c r="AB229" s="354"/>
      <c r="AC229" s="354"/>
      <c r="AD229" s="354"/>
      <c r="AE229" s="354"/>
      <c r="AF229" s="354"/>
      <c r="AG229" s="354"/>
      <c r="AH229" s="354"/>
      <c r="AI229" s="354"/>
      <c r="AJ229" s="354"/>
    </row>
    <row r="230" spans="1:36" ht="15.75" customHeight="1">
      <c r="A230" s="354"/>
      <c r="B230" s="354"/>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c r="AA230" s="354"/>
      <c r="AB230" s="354"/>
      <c r="AC230" s="354"/>
      <c r="AD230" s="354"/>
      <c r="AE230" s="354"/>
      <c r="AF230" s="354"/>
      <c r="AG230" s="354"/>
      <c r="AH230" s="354"/>
      <c r="AI230" s="354"/>
      <c r="AJ230" s="354"/>
    </row>
    <row r="231" spans="1:36" ht="15.75" customHeight="1">
      <c r="A231" s="354"/>
      <c r="B231" s="354"/>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Y231" s="354"/>
      <c r="Z231" s="354"/>
      <c r="AA231" s="354"/>
      <c r="AB231" s="354"/>
      <c r="AC231" s="354"/>
      <c r="AD231" s="354"/>
      <c r="AE231" s="354"/>
      <c r="AF231" s="354"/>
      <c r="AG231" s="354"/>
      <c r="AH231" s="354"/>
      <c r="AI231" s="354"/>
      <c r="AJ231" s="354"/>
    </row>
    <row r="232" spans="1:36" ht="15.75" customHeight="1">
      <c r="A232" s="354"/>
      <c r="B232" s="354"/>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c r="AD232" s="354"/>
      <c r="AE232" s="354"/>
      <c r="AF232" s="354"/>
      <c r="AG232" s="354"/>
      <c r="AH232" s="354"/>
      <c r="AI232" s="354"/>
      <c r="AJ232" s="354"/>
    </row>
    <row r="233" spans="1:36" ht="15.75" customHeight="1">
      <c r="A233" s="354"/>
      <c r="B233" s="354"/>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Y233" s="354"/>
      <c r="Z233" s="354"/>
      <c r="AA233" s="354"/>
      <c r="AB233" s="354"/>
      <c r="AC233" s="354"/>
      <c r="AD233" s="354"/>
      <c r="AE233" s="354"/>
      <c r="AF233" s="354"/>
      <c r="AG233" s="354"/>
      <c r="AH233" s="354"/>
      <c r="AI233" s="354"/>
      <c r="AJ233" s="354"/>
    </row>
    <row r="234" spans="1:36" ht="15.75" customHeight="1">
      <c r="A234" s="354"/>
      <c r="B234" s="354"/>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Y234" s="354"/>
      <c r="Z234" s="354"/>
      <c r="AA234" s="354"/>
      <c r="AB234" s="354"/>
      <c r="AC234" s="354"/>
      <c r="AD234" s="354"/>
      <c r="AE234" s="354"/>
      <c r="AF234" s="354"/>
      <c r="AG234" s="354"/>
      <c r="AH234" s="354"/>
      <c r="AI234" s="354"/>
      <c r="AJ234" s="354"/>
    </row>
    <row r="235" spans="1:36" ht="15.75" customHeight="1">
      <c r="A235" s="354"/>
      <c r="B235" s="354"/>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Y235" s="354"/>
      <c r="Z235" s="354"/>
      <c r="AA235" s="354"/>
      <c r="AB235" s="354"/>
      <c r="AC235" s="354"/>
      <c r="AD235" s="354"/>
      <c r="AE235" s="354"/>
      <c r="AF235" s="354"/>
      <c r="AG235" s="354"/>
      <c r="AH235" s="354"/>
      <c r="AI235" s="354"/>
      <c r="AJ235" s="354"/>
    </row>
    <row r="236" spans="1:36" ht="15.75" customHeight="1">
      <c r="A236" s="354"/>
      <c r="B236" s="35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354"/>
      <c r="AE236" s="354"/>
      <c r="AF236" s="354"/>
      <c r="AG236" s="354"/>
      <c r="AH236" s="354"/>
      <c r="AI236" s="354"/>
      <c r="AJ236" s="354"/>
    </row>
    <row r="237" spans="1:36" ht="15.75" customHeight="1">
      <c r="A237" s="354"/>
      <c r="B237" s="354"/>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Y237" s="354"/>
      <c r="Z237" s="354"/>
      <c r="AA237" s="354"/>
      <c r="AB237" s="354"/>
      <c r="AC237" s="354"/>
      <c r="AD237" s="354"/>
      <c r="AE237" s="354"/>
      <c r="AF237" s="354"/>
      <c r="AG237" s="354"/>
      <c r="AH237" s="354"/>
      <c r="AI237" s="354"/>
      <c r="AJ237" s="354"/>
    </row>
    <row r="238" spans="1:36" ht="15.75" customHeight="1">
      <c r="A238" s="354"/>
      <c r="B238" s="354"/>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Y238" s="354"/>
      <c r="Z238" s="354"/>
      <c r="AA238" s="354"/>
      <c r="AB238" s="354"/>
      <c r="AC238" s="354"/>
      <c r="AD238" s="354"/>
      <c r="AE238" s="354"/>
      <c r="AF238" s="354"/>
      <c r="AG238" s="354"/>
      <c r="AH238" s="354"/>
      <c r="AI238" s="354"/>
      <c r="AJ238" s="354"/>
    </row>
    <row r="239" spans="1:36" ht="15.75" customHeight="1">
      <c r="A239" s="354"/>
      <c r="B239" s="354"/>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Y239" s="354"/>
      <c r="Z239" s="354"/>
      <c r="AA239" s="354"/>
      <c r="AB239" s="354"/>
      <c r="AC239" s="354"/>
      <c r="AD239" s="354"/>
      <c r="AE239" s="354"/>
      <c r="AF239" s="354"/>
      <c r="AG239" s="354"/>
      <c r="AH239" s="354"/>
      <c r="AI239" s="354"/>
      <c r="AJ239" s="354"/>
    </row>
    <row r="240" spans="1:36" ht="15.75" customHeight="1">
      <c r="A240" s="354"/>
      <c r="B240" s="354"/>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Y240" s="354"/>
      <c r="Z240" s="354"/>
      <c r="AA240" s="354"/>
      <c r="AB240" s="354"/>
      <c r="AC240" s="354"/>
      <c r="AD240" s="354"/>
      <c r="AE240" s="354"/>
      <c r="AF240" s="354"/>
      <c r="AG240" s="354"/>
      <c r="AH240" s="354"/>
      <c r="AI240" s="354"/>
      <c r="AJ240" s="354"/>
    </row>
    <row r="241" spans="1:36" ht="15.75" customHeight="1">
      <c r="A241" s="354"/>
      <c r="B241" s="354"/>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Y241" s="354"/>
      <c r="Z241" s="354"/>
      <c r="AA241" s="354"/>
      <c r="AB241" s="354"/>
      <c r="AC241" s="354"/>
      <c r="AD241" s="354"/>
      <c r="AE241" s="354"/>
      <c r="AF241" s="354"/>
      <c r="AG241" s="354"/>
      <c r="AH241" s="354"/>
      <c r="AI241" s="354"/>
      <c r="AJ241" s="354"/>
    </row>
    <row r="242" spans="1:36" ht="15.75" customHeight="1">
      <c r="A242" s="354"/>
      <c r="B242" s="354"/>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c r="AA242" s="354"/>
      <c r="AB242" s="354"/>
      <c r="AC242" s="354"/>
      <c r="AD242" s="354"/>
      <c r="AE242" s="354"/>
      <c r="AF242" s="354"/>
      <c r="AG242" s="354"/>
      <c r="AH242" s="354"/>
      <c r="AI242" s="354"/>
      <c r="AJ242" s="354"/>
    </row>
    <row r="243" spans="1:36" ht="15.75" customHeight="1">
      <c r="A243" s="354"/>
      <c r="B243" s="354"/>
      <c r="C243" s="354"/>
      <c r="D243" s="354"/>
      <c r="E243" s="354"/>
      <c r="F243" s="354"/>
      <c r="G243" s="354"/>
      <c r="H243" s="354"/>
      <c r="I243" s="354"/>
      <c r="J243" s="354"/>
      <c r="K243" s="354"/>
      <c r="L243" s="354"/>
      <c r="M243" s="354"/>
      <c r="N243" s="354"/>
      <c r="O243" s="354"/>
      <c r="P243" s="354"/>
      <c r="Q243" s="354"/>
      <c r="R243" s="354"/>
      <c r="S243" s="354"/>
      <c r="T243" s="354"/>
      <c r="U243" s="354"/>
      <c r="V243" s="354"/>
      <c r="W243" s="354"/>
      <c r="X243" s="354"/>
      <c r="Y243" s="354"/>
      <c r="Z243" s="354"/>
      <c r="AA243" s="354"/>
      <c r="AB243" s="354"/>
      <c r="AC243" s="354"/>
      <c r="AD243" s="354"/>
      <c r="AE243" s="354"/>
      <c r="AF243" s="354"/>
      <c r="AG243" s="354"/>
      <c r="AH243" s="354"/>
      <c r="AI243" s="354"/>
      <c r="AJ243" s="354"/>
    </row>
    <row r="244" spans="1:36" ht="15.75" customHeight="1">
      <c r="A244" s="354"/>
      <c r="B244" s="354"/>
      <c r="C244" s="354"/>
      <c r="D244" s="354"/>
      <c r="E244" s="354"/>
      <c r="F244" s="354"/>
      <c r="G244" s="354"/>
      <c r="H244" s="354"/>
      <c r="I244" s="354"/>
      <c r="J244" s="354"/>
      <c r="K244" s="354"/>
      <c r="L244" s="354"/>
      <c r="M244" s="354"/>
      <c r="N244" s="354"/>
      <c r="O244" s="354"/>
      <c r="P244" s="354"/>
      <c r="Q244" s="354"/>
      <c r="R244" s="354"/>
      <c r="S244" s="354"/>
      <c r="T244" s="354"/>
      <c r="U244" s="354"/>
      <c r="V244" s="354"/>
      <c r="W244" s="354"/>
      <c r="X244" s="354"/>
      <c r="Y244" s="354"/>
      <c r="Z244" s="354"/>
      <c r="AA244" s="354"/>
      <c r="AB244" s="354"/>
      <c r="AC244" s="354"/>
      <c r="AD244" s="354"/>
      <c r="AE244" s="354"/>
      <c r="AF244" s="354"/>
      <c r="AG244" s="354"/>
      <c r="AH244" s="354"/>
      <c r="AI244" s="354"/>
      <c r="AJ244" s="354"/>
    </row>
    <row r="245" spans="1:36" ht="15.75" customHeight="1">
      <c r="A245" s="354"/>
      <c r="B245" s="354"/>
      <c r="C245" s="354"/>
      <c r="D245" s="354"/>
      <c r="E245" s="354"/>
      <c r="F245" s="354"/>
      <c r="G245" s="354"/>
      <c r="H245" s="354"/>
      <c r="I245" s="354"/>
      <c r="J245" s="354"/>
      <c r="K245" s="354"/>
      <c r="L245" s="354"/>
      <c r="M245" s="354"/>
      <c r="N245" s="354"/>
      <c r="O245" s="354"/>
      <c r="P245" s="354"/>
      <c r="Q245" s="354"/>
      <c r="R245" s="354"/>
      <c r="S245" s="354"/>
      <c r="T245" s="354"/>
      <c r="U245" s="354"/>
      <c r="V245" s="354"/>
      <c r="W245" s="354"/>
      <c r="X245" s="354"/>
      <c r="Y245" s="354"/>
      <c r="Z245" s="354"/>
      <c r="AA245" s="354"/>
      <c r="AB245" s="354"/>
      <c r="AC245" s="354"/>
      <c r="AD245" s="354"/>
      <c r="AE245" s="354"/>
      <c r="AF245" s="354"/>
      <c r="AG245" s="354"/>
      <c r="AH245" s="354"/>
      <c r="AI245" s="354"/>
      <c r="AJ245" s="354"/>
    </row>
    <row r="246" spans="1:36" ht="15.75" customHeight="1">
      <c r="A246" s="354"/>
      <c r="B246" s="354"/>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Y246" s="354"/>
      <c r="Z246" s="354"/>
      <c r="AA246" s="354"/>
      <c r="AB246" s="354"/>
      <c r="AC246" s="354"/>
      <c r="AD246" s="354"/>
      <c r="AE246" s="354"/>
      <c r="AF246" s="354"/>
      <c r="AG246" s="354"/>
      <c r="AH246" s="354"/>
      <c r="AI246" s="354"/>
      <c r="AJ246" s="354"/>
    </row>
    <row r="247" spans="1:36" ht="15.75" customHeight="1">
      <c r="A247" s="354"/>
      <c r="B247" s="354"/>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Y247" s="354"/>
      <c r="Z247" s="354"/>
      <c r="AA247" s="354"/>
      <c r="AB247" s="354"/>
      <c r="AC247" s="354"/>
      <c r="AD247" s="354"/>
      <c r="AE247" s="354"/>
      <c r="AF247" s="354"/>
      <c r="AG247" s="354"/>
      <c r="AH247" s="354"/>
      <c r="AI247" s="354"/>
      <c r="AJ247" s="354"/>
    </row>
    <row r="248" spans="1:36" ht="15.75" customHeight="1">
      <c r="A248" s="354"/>
      <c r="B248" s="354"/>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Y248" s="354"/>
      <c r="Z248" s="354"/>
      <c r="AA248" s="354"/>
      <c r="AB248" s="354"/>
      <c r="AC248" s="354"/>
      <c r="AD248" s="354"/>
      <c r="AE248" s="354"/>
      <c r="AF248" s="354"/>
      <c r="AG248" s="354"/>
      <c r="AH248" s="354"/>
      <c r="AI248" s="354"/>
      <c r="AJ248" s="354"/>
    </row>
    <row r="249" spans="1:36" ht="15.75" customHeight="1">
      <c r="A249" s="354"/>
      <c r="B249" s="354"/>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Y249" s="354"/>
      <c r="Z249" s="354"/>
      <c r="AA249" s="354"/>
      <c r="AB249" s="354"/>
      <c r="AC249" s="354"/>
      <c r="AD249" s="354"/>
      <c r="AE249" s="354"/>
      <c r="AF249" s="354"/>
      <c r="AG249" s="354"/>
      <c r="AH249" s="354"/>
      <c r="AI249" s="354"/>
      <c r="AJ249" s="354"/>
    </row>
    <row r="250" spans="1:36" ht="15.75" customHeight="1">
      <c r="A250" s="354"/>
      <c r="B250" s="354"/>
      <c r="C250" s="354"/>
      <c r="D250" s="354"/>
      <c r="E250" s="354"/>
      <c r="F250" s="354"/>
      <c r="G250" s="354"/>
      <c r="H250" s="354"/>
      <c r="I250" s="354"/>
      <c r="J250" s="354"/>
      <c r="K250" s="354"/>
      <c r="L250" s="354"/>
      <c r="M250" s="354"/>
      <c r="N250" s="354"/>
      <c r="O250" s="354"/>
      <c r="P250" s="354"/>
      <c r="Q250" s="354"/>
      <c r="R250" s="354"/>
      <c r="S250" s="354"/>
      <c r="T250" s="354"/>
      <c r="U250" s="354"/>
      <c r="V250" s="354"/>
      <c r="W250" s="354"/>
      <c r="X250" s="354"/>
      <c r="Y250" s="354"/>
      <c r="Z250" s="354"/>
      <c r="AA250" s="354"/>
      <c r="AB250" s="354"/>
      <c r="AC250" s="354"/>
      <c r="AD250" s="354"/>
      <c r="AE250" s="354"/>
      <c r="AF250" s="354"/>
      <c r="AG250" s="354"/>
      <c r="AH250" s="354"/>
      <c r="AI250" s="354"/>
      <c r="AJ250" s="354"/>
    </row>
    <row r="251" spans="1:36" ht="15.75" customHeight="1">
      <c r="A251" s="354"/>
      <c r="B251" s="354"/>
      <c r="C251" s="354"/>
      <c r="D251" s="354"/>
      <c r="E251" s="354"/>
      <c r="F251" s="354"/>
      <c r="G251" s="354"/>
      <c r="H251" s="354"/>
      <c r="I251" s="354"/>
      <c r="J251" s="354"/>
      <c r="K251" s="354"/>
      <c r="L251" s="354"/>
      <c r="M251" s="354"/>
      <c r="N251" s="354"/>
      <c r="O251" s="354"/>
      <c r="P251" s="354"/>
      <c r="Q251" s="354"/>
      <c r="R251" s="354"/>
      <c r="S251" s="354"/>
      <c r="T251" s="354"/>
      <c r="U251" s="354"/>
      <c r="V251" s="354"/>
      <c r="W251" s="354"/>
      <c r="X251" s="354"/>
      <c r="Y251" s="354"/>
      <c r="Z251" s="354"/>
      <c r="AA251" s="354"/>
      <c r="AB251" s="354"/>
      <c r="AC251" s="354"/>
      <c r="AD251" s="354"/>
      <c r="AE251" s="354"/>
      <c r="AF251" s="354"/>
      <c r="AG251" s="354"/>
      <c r="AH251" s="354"/>
      <c r="AI251" s="354"/>
      <c r="AJ251" s="354"/>
    </row>
    <row r="252" spans="1:36" ht="15.75" customHeight="1">
      <c r="A252" s="354"/>
      <c r="B252" s="354"/>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Y252" s="354"/>
      <c r="Z252" s="354"/>
      <c r="AA252" s="354"/>
      <c r="AB252" s="354"/>
      <c r="AC252" s="354"/>
      <c r="AD252" s="354"/>
      <c r="AE252" s="354"/>
      <c r="AF252" s="354"/>
      <c r="AG252" s="354"/>
      <c r="AH252" s="354"/>
      <c r="AI252" s="354"/>
      <c r="AJ252" s="354"/>
    </row>
    <row r="253" spans="1:36" ht="15.75" customHeight="1">
      <c r="A253" s="354"/>
      <c r="B253" s="354"/>
      <c r="C253" s="354"/>
      <c r="D253" s="354"/>
      <c r="E253" s="354"/>
      <c r="F253" s="354"/>
      <c r="G253" s="354"/>
      <c r="H253" s="354"/>
      <c r="I253" s="354"/>
      <c r="J253" s="354"/>
      <c r="K253" s="354"/>
      <c r="L253" s="354"/>
      <c r="M253" s="354"/>
      <c r="N253" s="354"/>
      <c r="O253" s="354"/>
      <c r="P253" s="354"/>
      <c r="Q253" s="354"/>
      <c r="R253" s="354"/>
      <c r="S253" s="354"/>
      <c r="T253" s="354"/>
      <c r="U253" s="354"/>
      <c r="V253" s="354"/>
      <c r="W253" s="354"/>
      <c r="X253" s="354"/>
      <c r="Y253" s="354"/>
      <c r="Z253" s="354"/>
      <c r="AA253" s="354"/>
      <c r="AB253" s="354"/>
      <c r="AC253" s="354"/>
      <c r="AD253" s="354"/>
      <c r="AE253" s="354"/>
      <c r="AF253" s="354"/>
      <c r="AG253" s="354"/>
      <c r="AH253" s="354"/>
      <c r="AI253" s="354"/>
      <c r="AJ253" s="354"/>
    </row>
    <row r="254" spans="1:36" ht="15.75" customHeight="1">
      <c r="A254" s="354"/>
      <c r="B254" s="354"/>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Y254" s="354"/>
      <c r="Z254" s="354"/>
      <c r="AA254" s="354"/>
      <c r="AB254" s="354"/>
      <c r="AC254" s="354"/>
      <c r="AD254" s="354"/>
      <c r="AE254" s="354"/>
      <c r="AF254" s="354"/>
      <c r="AG254" s="354"/>
      <c r="AH254" s="354"/>
      <c r="AI254" s="354"/>
      <c r="AJ254" s="354"/>
    </row>
    <row r="255" spans="1:36" ht="15.75" customHeight="1">
      <c r="A255" s="354"/>
      <c r="B255" s="354"/>
      <c r="C255" s="354"/>
      <c r="D255" s="354"/>
      <c r="E255" s="354"/>
      <c r="F255" s="354"/>
      <c r="G255" s="354"/>
      <c r="H255" s="354"/>
      <c r="I255" s="354"/>
      <c r="J255" s="354"/>
      <c r="K255" s="354"/>
      <c r="L255" s="354"/>
      <c r="M255" s="354"/>
      <c r="N255" s="354"/>
      <c r="O255" s="354"/>
      <c r="P255" s="354"/>
      <c r="Q255" s="354"/>
      <c r="R255" s="354"/>
      <c r="S255" s="354"/>
      <c r="T255" s="354"/>
      <c r="U255" s="354"/>
      <c r="V255" s="354"/>
      <c r="W255" s="354"/>
      <c r="X255" s="354"/>
      <c r="Y255" s="354"/>
      <c r="Z255" s="354"/>
      <c r="AA255" s="354"/>
      <c r="AB255" s="354"/>
      <c r="AC255" s="354"/>
      <c r="AD255" s="354"/>
      <c r="AE255" s="354"/>
      <c r="AF255" s="354"/>
      <c r="AG255" s="354"/>
      <c r="AH255" s="354"/>
      <c r="AI255" s="354"/>
      <c r="AJ255" s="354"/>
    </row>
    <row r="256" spans="1:36" ht="15.75" customHeight="1">
      <c r="A256" s="354"/>
      <c r="B256" s="354"/>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Y256" s="354"/>
      <c r="Z256" s="354"/>
      <c r="AA256" s="354"/>
      <c r="AB256" s="354"/>
      <c r="AC256" s="354"/>
      <c r="AD256" s="354"/>
      <c r="AE256" s="354"/>
      <c r="AF256" s="354"/>
      <c r="AG256" s="354"/>
      <c r="AH256" s="354"/>
      <c r="AI256" s="354"/>
      <c r="AJ256" s="354"/>
    </row>
    <row r="257" spans="1:36" ht="15.75" customHeight="1">
      <c r="A257" s="354"/>
      <c r="B257" s="354"/>
      <c r="C257" s="354"/>
      <c r="D257" s="354"/>
      <c r="E257" s="354"/>
      <c r="F257" s="354"/>
      <c r="G257" s="354"/>
      <c r="H257" s="354"/>
      <c r="I257" s="354"/>
      <c r="J257" s="354"/>
      <c r="K257" s="354"/>
      <c r="L257" s="354"/>
      <c r="M257" s="354"/>
      <c r="N257" s="354"/>
      <c r="O257" s="354"/>
      <c r="P257" s="354"/>
      <c r="Q257" s="354"/>
      <c r="R257" s="354"/>
      <c r="S257" s="354"/>
      <c r="T257" s="354"/>
      <c r="U257" s="354"/>
      <c r="V257" s="354"/>
      <c r="W257" s="354"/>
      <c r="X257" s="354"/>
      <c r="Y257" s="354"/>
      <c r="Z257" s="354"/>
      <c r="AA257" s="354"/>
      <c r="AB257" s="354"/>
      <c r="AC257" s="354"/>
      <c r="AD257" s="354"/>
      <c r="AE257" s="354"/>
      <c r="AF257" s="354"/>
      <c r="AG257" s="354"/>
      <c r="AH257" s="354"/>
      <c r="AI257" s="354"/>
      <c r="AJ257" s="354"/>
    </row>
    <row r="258" spans="1:36" ht="15.75" customHeight="1">
      <c r="A258" s="354"/>
      <c r="B258" s="354"/>
      <c r="C258" s="354"/>
      <c r="D258" s="354"/>
      <c r="E258" s="354"/>
      <c r="F258" s="354"/>
      <c r="G258" s="354"/>
      <c r="H258" s="354"/>
      <c r="I258" s="354"/>
      <c r="J258" s="354"/>
      <c r="K258" s="354"/>
      <c r="L258" s="354"/>
      <c r="M258" s="354"/>
      <c r="N258" s="354"/>
      <c r="O258" s="354"/>
      <c r="P258" s="354"/>
      <c r="Q258" s="354"/>
      <c r="R258" s="354"/>
      <c r="S258" s="354"/>
      <c r="T258" s="354"/>
      <c r="U258" s="354"/>
      <c r="V258" s="354"/>
      <c r="W258" s="354"/>
      <c r="X258" s="354"/>
      <c r="Y258" s="354"/>
      <c r="Z258" s="354"/>
      <c r="AA258" s="354"/>
      <c r="AB258" s="354"/>
      <c r="AC258" s="354"/>
      <c r="AD258" s="354"/>
      <c r="AE258" s="354"/>
      <c r="AF258" s="354"/>
      <c r="AG258" s="354"/>
      <c r="AH258" s="354"/>
      <c r="AI258" s="354"/>
      <c r="AJ258" s="354"/>
    </row>
    <row r="259" spans="1:36" ht="15.75" customHeight="1">
      <c r="A259" s="354"/>
      <c r="B259" s="354"/>
      <c r="C259" s="354"/>
      <c r="D259" s="354"/>
      <c r="E259" s="354"/>
      <c r="F259" s="354"/>
      <c r="G259" s="354"/>
      <c r="H259" s="354"/>
      <c r="I259" s="354"/>
      <c r="J259" s="354"/>
      <c r="K259" s="354"/>
      <c r="L259" s="354"/>
      <c r="M259" s="354"/>
      <c r="N259" s="354"/>
      <c r="O259" s="354"/>
      <c r="P259" s="354"/>
      <c r="Q259" s="354"/>
      <c r="R259" s="354"/>
      <c r="S259" s="354"/>
      <c r="T259" s="354"/>
      <c r="U259" s="354"/>
      <c r="V259" s="354"/>
      <c r="W259" s="354"/>
      <c r="X259" s="354"/>
      <c r="Y259" s="354"/>
      <c r="Z259" s="354"/>
      <c r="AA259" s="354"/>
      <c r="AB259" s="354"/>
      <c r="AC259" s="354"/>
      <c r="AD259" s="354"/>
      <c r="AE259" s="354"/>
      <c r="AF259" s="354"/>
      <c r="AG259" s="354"/>
      <c r="AH259" s="354"/>
      <c r="AI259" s="354"/>
      <c r="AJ259" s="354"/>
    </row>
    <row r="260" spans="1:36" ht="15.75" customHeight="1">
      <c r="A260" s="354"/>
      <c r="B260" s="354"/>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Y260" s="354"/>
      <c r="Z260" s="354"/>
      <c r="AA260" s="354"/>
      <c r="AB260" s="354"/>
      <c r="AC260" s="354"/>
      <c r="AD260" s="354"/>
      <c r="AE260" s="354"/>
      <c r="AF260" s="354"/>
      <c r="AG260" s="354"/>
      <c r="AH260" s="354"/>
      <c r="AI260" s="354"/>
      <c r="AJ260" s="354"/>
    </row>
    <row r="261" spans="1:36" ht="15.75" customHeight="1">
      <c r="A261" s="354"/>
      <c r="B261" s="354"/>
      <c r="C261" s="354"/>
      <c r="D261" s="354"/>
      <c r="E261" s="354"/>
      <c r="F261" s="354"/>
      <c r="G261" s="354"/>
      <c r="H261" s="354"/>
      <c r="I261" s="354"/>
      <c r="J261" s="354"/>
      <c r="K261" s="354"/>
      <c r="L261" s="354"/>
      <c r="M261" s="354"/>
      <c r="N261" s="354"/>
      <c r="O261" s="354"/>
      <c r="P261" s="354"/>
      <c r="Q261" s="354"/>
      <c r="R261" s="354"/>
      <c r="S261" s="354"/>
      <c r="T261" s="354"/>
      <c r="U261" s="354"/>
      <c r="V261" s="354"/>
      <c r="W261" s="354"/>
      <c r="X261" s="354"/>
      <c r="Y261" s="354"/>
      <c r="Z261" s="354"/>
      <c r="AA261" s="354"/>
      <c r="AB261" s="354"/>
      <c r="AC261" s="354"/>
      <c r="AD261" s="354"/>
      <c r="AE261" s="354"/>
      <c r="AF261" s="354"/>
      <c r="AG261" s="354"/>
      <c r="AH261" s="354"/>
      <c r="AI261" s="354"/>
      <c r="AJ261" s="354"/>
    </row>
    <row r="262" spans="1:36" ht="15.75" customHeight="1">
      <c r="A262" s="354"/>
      <c r="B262" s="354"/>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c r="AA262" s="354"/>
      <c r="AB262" s="354"/>
      <c r="AC262" s="354"/>
      <c r="AD262" s="354"/>
      <c r="AE262" s="354"/>
      <c r="AF262" s="354"/>
      <c r="AG262" s="354"/>
      <c r="AH262" s="354"/>
      <c r="AI262" s="354"/>
      <c r="AJ262" s="354"/>
    </row>
    <row r="263" spans="1:36" ht="15.75" customHeight="1">
      <c r="A263" s="354"/>
      <c r="B263" s="35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54"/>
      <c r="AE263" s="354"/>
      <c r="AF263" s="354"/>
      <c r="AG263" s="354"/>
      <c r="AH263" s="354"/>
      <c r="AI263" s="354"/>
      <c r="AJ263" s="354"/>
    </row>
    <row r="264" spans="1:36" ht="15.75" customHeight="1">
      <c r="A264" s="354"/>
      <c r="B264" s="354"/>
      <c r="C264" s="354"/>
      <c r="D264" s="354"/>
      <c r="E264" s="354"/>
      <c r="F264" s="354"/>
      <c r="G264" s="354"/>
      <c r="H264" s="354"/>
      <c r="I264" s="354"/>
      <c r="J264" s="354"/>
      <c r="K264" s="354"/>
      <c r="L264" s="354"/>
      <c r="M264" s="354"/>
      <c r="N264" s="354"/>
      <c r="O264" s="354"/>
      <c r="P264" s="354"/>
      <c r="Q264" s="354"/>
      <c r="R264" s="354"/>
      <c r="S264" s="354"/>
      <c r="T264" s="354"/>
      <c r="U264" s="354"/>
      <c r="V264" s="354"/>
      <c r="W264" s="354"/>
      <c r="X264" s="354"/>
      <c r="Y264" s="354"/>
      <c r="Z264" s="354"/>
      <c r="AA264" s="354"/>
      <c r="AB264" s="354"/>
      <c r="AC264" s="354"/>
      <c r="AD264" s="354"/>
      <c r="AE264" s="354"/>
      <c r="AF264" s="354"/>
      <c r="AG264" s="354"/>
      <c r="AH264" s="354"/>
      <c r="AI264" s="354"/>
      <c r="AJ264" s="354"/>
    </row>
    <row r="265" spans="1:36" ht="15.75" customHeight="1">
      <c r="A265" s="354"/>
      <c r="B265" s="354"/>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Y265" s="354"/>
      <c r="Z265" s="354"/>
      <c r="AA265" s="354"/>
      <c r="AB265" s="354"/>
      <c r="AC265" s="354"/>
      <c r="AD265" s="354"/>
      <c r="AE265" s="354"/>
      <c r="AF265" s="354"/>
      <c r="AG265" s="354"/>
      <c r="AH265" s="354"/>
      <c r="AI265" s="354"/>
      <c r="AJ265" s="354"/>
    </row>
    <row r="266" spans="1:36" ht="15.75" customHeight="1">
      <c r="A266" s="354"/>
      <c r="B266" s="354"/>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row>
    <row r="267" spans="1:36" ht="15.75" customHeight="1">
      <c r="A267" s="354"/>
      <c r="B267" s="354"/>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Y267" s="354"/>
      <c r="Z267" s="354"/>
      <c r="AA267" s="354"/>
      <c r="AB267" s="354"/>
      <c r="AC267" s="354"/>
      <c r="AD267" s="354"/>
      <c r="AE267" s="354"/>
      <c r="AF267" s="354"/>
      <c r="AG267" s="354"/>
      <c r="AH267" s="354"/>
      <c r="AI267" s="354"/>
      <c r="AJ267" s="354"/>
    </row>
    <row r="268" spans="1:36" ht="15.75" customHeight="1">
      <c r="A268" s="354"/>
      <c r="B268" s="354"/>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Y268" s="354"/>
      <c r="Z268" s="354"/>
      <c r="AA268" s="354"/>
      <c r="AB268" s="354"/>
      <c r="AC268" s="354"/>
      <c r="AD268" s="354"/>
      <c r="AE268" s="354"/>
      <c r="AF268" s="354"/>
      <c r="AG268" s="354"/>
      <c r="AH268" s="354"/>
      <c r="AI268" s="354"/>
      <c r="AJ268" s="354"/>
    </row>
    <row r="269" spans="1:36" ht="15.75" customHeight="1">
      <c r="A269" s="354"/>
      <c r="B269" s="354"/>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Y269" s="354"/>
      <c r="Z269" s="354"/>
      <c r="AA269" s="354"/>
      <c r="AB269" s="354"/>
      <c r="AC269" s="354"/>
      <c r="AD269" s="354"/>
      <c r="AE269" s="354"/>
      <c r="AF269" s="354"/>
      <c r="AG269" s="354"/>
      <c r="AH269" s="354"/>
      <c r="AI269" s="354"/>
      <c r="AJ269" s="354"/>
    </row>
    <row r="270" spans="1:36" ht="15.75" customHeight="1">
      <c r="A270" s="354"/>
      <c r="B270" s="354"/>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Y270" s="354"/>
      <c r="Z270" s="354"/>
      <c r="AA270" s="354"/>
      <c r="AB270" s="354"/>
      <c r="AC270" s="354"/>
      <c r="AD270" s="354"/>
      <c r="AE270" s="354"/>
      <c r="AF270" s="354"/>
      <c r="AG270" s="354"/>
      <c r="AH270" s="354"/>
      <c r="AI270" s="354"/>
      <c r="AJ270" s="354"/>
    </row>
    <row r="271" spans="1:36" ht="15.75" customHeight="1">
      <c r="A271" s="354"/>
      <c r="B271" s="354"/>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Y271" s="354"/>
      <c r="Z271" s="354"/>
      <c r="AA271" s="354"/>
      <c r="AB271" s="354"/>
      <c r="AC271" s="354"/>
      <c r="AD271" s="354"/>
      <c r="AE271" s="354"/>
      <c r="AF271" s="354"/>
      <c r="AG271" s="354"/>
      <c r="AH271" s="354"/>
      <c r="AI271" s="354"/>
      <c r="AJ271" s="354"/>
    </row>
    <row r="272" spans="1:36" ht="15.75" customHeight="1">
      <c r="A272" s="354"/>
      <c r="B272" s="354"/>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Y272" s="354"/>
      <c r="Z272" s="354"/>
      <c r="AA272" s="354"/>
      <c r="AB272" s="354"/>
      <c r="AC272" s="354"/>
      <c r="AD272" s="354"/>
      <c r="AE272" s="354"/>
      <c r="AF272" s="354"/>
      <c r="AG272" s="354"/>
      <c r="AH272" s="354"/>
      <c r="AI272" s="354"/>
      <c r="AJ272" s="354"/>
    </row>
    <row r="273" spans="1:36" ht="15.75" customHeight="1">
      <c r="A273" s="354"/>
      <c r="B273" s="354"/>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Y273" s="354"/>
      <c r="Z273" s="354"/>
      <c r="AA273" s="354"/>
      <c r="AB273" s="354"/>
      <c r="AC273" s="354"/>
      <c r="AD273" s="354"/>
      <c r="AE273" s="354"/>
      <c r="AF273" s="354"/>
      <c r="AG273" s="354"/>
      <c r="AH273" s="354"/>
      <c r="AI273" s="354"/>
      <c r="AJ273" s="354"/>
    </row>
    <row r="274" spans="1:36" ht="15.75" customHeight="1">
      <c r="A274" s="354"/>
      <c r="B274" s="354"/>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Y274" s="354"/>
      <c r="Z274" s="354"/>
      <c r="AA274" s="354"/>
      <c r="AB274" s="354"/>
      <c r="AC274" s="354"/>
      <c r="AD274" s="354"/>
      <c r="AE274" s="354"/>
      <c r="AF274" s="354"/>
      <c r="AG274" s="354"/>
      <c r="AH274" s="354"/>
      <c r="AI274" s="354"/>
      <c r="AJ274" s="354"/>
    </row>
    <row r="275" spans="1:36" ht="15.75" customHeight="1">
      <c r="A275" s="354"/>
      <c r="B275" s="354"/>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Y275" s="354"/>
      <c r="Z275" s="354"/>
      <c r="AA275" s="354"/>
      <c r="AB275" s="354"/>
      <c r="AC275" s="354"/>
      <c r="AD275" s="354"/>
      <c r="AE275" s="354"/>
      <c r="AF275" s="354"/>
      <c r="AG275" s="354"/>
      <c r="AH275" s="354"/>
      <c r="AI275" s="354"/>
      <c r="AJ275" s="354"/>
    </row>
    <row r="276" spans="1:36" ht="15.75" customHeight="1">
      <c r="A276" s="354"/>
      <c r="B276" s="354"/>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Y276" s="354"/>
      <c r="Z276" s="354"/>
      <c r="AA276" s="354"/>
      <c r="AB276" s="354"/>
      <c r="AC276" s="354"/>
      <c r="AD276" s="354"/>
      <c r="AE276" s="354"/>
      <c r="AF276" s="354"/>
      <c r="AG276" s="354"/>
      <c r="AH276" s="354"/>
      <c r="AI276" s="354"/>
      <c r="AJ276" s="354"/>
    </row>
    <row r="277" spans="1:36" ht="15.75" customHeight="1">
      <c r="A277" s="354"/>
      <c r="B277" s="354"/>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Y277" s="354"/>
      <c r="Z277" s="354"/>
      <c r="AA277" s="354"/>
      <c r="AB277" s="354"/>
      <c r="AC277" s="354"/>
      <c r="AD277" s="354"/>
      <c r="AE277" s="354"/>
      <c r="AF277" s="354"/>
      <c r="AG277" s="354"/>
      <c r="AH277" s="354"/>
      <c r="AI277" s="354"/>
      <c r="AJ277" s="354"/>
    </row>
    <row r="278" spans="1:36" ht="15.75" customHeight="1">
      <c r="A278" s="354"/>
      <c r="B278" s="35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c r="AJ278" s="354"/>
    </row>
    <row r="279" spans="1:36" ht="15.75" customHeight="1">
      <c r="A279" s="354"/>
      <c r="B279" s="354"/>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Y279" s="354"/>
      <c r="Z279" s="354"/>
      <c r="AA279" s="354"/>
      <c r="AB279" s="354"/>
      <c r="AC279" s="354"/>
      <c r="AD279" s="354"/>
      <c r="AE279" s="354"/>
      <c r="AF279" s="354"/>
      <c r="AG279" s="354"/>
      <c r="AH279" s="354"/>
      <c r="AI279" s="354"/>
      <c r="AJ279" s="354"/>
    </row>
    <row r="280" spans="1:36" ht="15.75" customHeight="1">
      <c r="A280" s="354"/>
      <c r="B280" s="354"/>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Y280" s="354"/>
      <c r="Z280" s="354"/>
      <c r="AA280" s="354"/>
      <c r="AB280" s="354"/>
      <c r="AC280" s="354"/>
      <c r="AD280" s="354"/>
      <c r="AE280" s="354"/>
      <c r="AF280" s="354"/>
      <c r="AG280" s="354"/>
      <c r="AH280" s="354"/>
      <c r="AI280" s="354"/>
      <c r="AJ280" s="354"/>
    </row>
    <row r="281" spans="1:36" ht="15.75" customHeight="1">
      <c r="A281" s="354"/>
      <c r="B281" s="35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c r="AJ281" s="354"/>
    </row>
    <row r="282" spans="1:36" ht="15.75" customHeight="1">
      <c r="A282" s="354"/>
      <c r="B282" s="35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c r="AJ282" s="354"/>
    </row>
    <row r="283" spans="1:36" ht="15.75" customHeight="1">
      <c r="A283" s="354"/>
      <c r="B283" s="354"/>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Y283" s="354"/>
      <c r="Z283" s="354"/>
      <c r="AA283" s="354"/>
      <c r="AB283" s="354"/>
      <c r="AC283" s="354"/>
      <c r="AD283" s="354"/>
      <c r="AE283" s="354"/>
      <c r="AF283" s="354"/>
      <c r="AG283" s="354"/>
      <c r="AH283" s="354"/>
      <c r="AI283" s="354"/>
      <c r="AJ283" s="354"/>
    </row>
    <row r="284" spans="1:36" ht="15.75" customHeight="1">
      <c r="A284" s="354"/>
      <c r="B284" s="354"/>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Y284" s="354"/>
      <c r="Z284" s="354"/>
      <c r="AA284" s="354"/>
      <c r="AB284" s="354"/>
      <c r="AC284" s="354"/>
      <c r="AD284" s="354"/>
      <c r="AE284" s="354"/>
      <c r="AF284" s="354"/>
      <c r="AG284" s="354"/>
      <c r="AH284" s="354"/>
      <c r="AI284" s="354"/>
      <c r="AJ284" s="354"/>
    </row>
    <row r="285" spans="1:36" ht="15.75" customHeight="1">
      <c r="A285" s="354"/>
      <c r="B285" s="354"/>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Y285" s="354"/>
      <c r="Z285" s="354"/>
      <c r="AA285" s="354"/>
      <c r="AB285" s="354"/>
      <c r="AC285" s="354"/>
      <c r="AD285" s="354"/>
      <c r="AE285" s="354"/>
      <c r="AF285" s="354"/>
      <c r="AG285" s="354"/>
      <c r="AH285" s="354"/>
      <c r="AI285" s="354"/>
      <c r="AJ285" s="354"/>
    </row>
    <row r="286" spans="1:36" ht="15.75" customHeight="1">
      <c r="A286" s="354"/>
      <c r="B286" s="354"/>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Y286" s="354"/>
      <c r="Z286" s="354"/>
      <c r="AA286" s="354"/>
      <c r="AB286" s="354"/>
      <c r="AC286" s="354"/>
      <c r="AD286" s="354"/>
      <c r="AE286" s="354"/>
      <c r="AF286" s="354"/>
      <c r="AG286" s="354"/>
      <c r="AH286" s="354"/>
      <c r="AI286" s="354"/>
      <c r="AJ286" s="354"/>
    </row>
    <row r="287" spans="1:36" ht="15.75" customHeight="1">
      <c r="A287" s="354"/>
      <c r="B287" s="354"/>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Y287" s="354"/>
      <c r="Z287" s="354"/>
      <c r="AA287" s="354"/>
      <c r="AB287" s="354"/>
      <c r="AC287" s="354"/>
      <c r="AD287" s="354"/>
      <c r="AE287" s="354"/>
      <c r="AF287" s="354"/>
      <c r="AG287" s="354"/>
      <c r="AH287" s="354"/>
      <c r="AI287" s="354"/>
      <c r="AJ287" s="354"/>
    </row>
    <row r="288" spans="1:36" ht="15.75" customHeight="1">
      <c r="A288" s="354"/>
      <c r="B288" s="354"/>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Y288" s="354"/>
      <c r="Z288" s="354"/>
      <c r="AA288" s="354"/>
      <c r="AB288" s="354"/>
      <c r="AC288" s="354"/>
      <c r="AD288" s="354"/>
      <c r="AE288" s="354"/>
      <c r="AF288" s="354"/>
      <c r="AG288" s="354"/>
      <c r="AH288" s="354"/>
      <c r="AI288" s="354"/>
      <c r="AJ288" s="354"/>
    </row>
    <row r="289" spans="1:36" ht="15.75" customHeight="1">
      <c r="A289" s="354"/>
      <c r="B289" s="354"/>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Y289" s="354"/>
      <c r="Z289" s="354"/>
      <c r="AA289" s="354"/>
      <c r="AB289" s="354"/>
      <c r="AC289" s="354"/>
      <c r="AD289" s="354"/>
      <c r="AE289" s="354"/>
      <c r="AF289" s="354"/>
      <c r="AG289" s="354"/>
      <c r="AH289" s="354"/>
      <c r="AI289" s="354"/>
      <c r="AJ289" s="354"/>
    </row>
    <row r="290" spans="1:36" ht="15.75" customHeight="1">
      <c r="A290" s="354"/>
      <c r="B290" s="35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row>
    <row r="291" spans="1:36" ht="15.75" customHeight="1">
      <c r="A291" s="354"/>
      <c r="B291" s="354"/>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Y291" s="354"/>
      <c r="Z291" s="354"/>
      <c r="AA291" s="354"/>
      <c r="AB291" s="354"/>
      <c r="AC291" s="354"/>
      <c r="AD291" s="354"/>
      <c r="AE291" s="354"/>
      <c r="AF291" s="354"/>
      <c r="AG291" s="354"/>
      <c r="AH291" s="354"/>
      <c r="AI291" s="354"/>
      <c r="AJ291" s="354"/>
    </row>
    <row r="292" spans="1:36" ht="15.75" customHeight="1">
      <c r="A292" s="354"/>
      <c r="B292" s="35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row>
    <row r="293" spans="1:36" ht="15.75" customHeight="1">
      <c r="A293" s="354"/>
      <c r="B293" s="354"/>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Y293" s="354"/>
      <c r="Z293" s="354"/>
      <c r="AA293" s="354"/>
      <c r="AB293" s="354"/>
      <c r="AC293" s="354"/>
      <c r="AD293" s="354"/>
      <c r="AE293" s="354"/>
      <c r="AF293" s="354"/>
      <c r="AG293" s="354"/>
      <c r="AH293" s="354"/>
      <c r="AI293" s="354"/>
      <c r="AJ293" s="354"/>
    </row>
    <row r="294" spans="1:36" ht="15.75" customHeight="1">
      <c r="A294" s="354"/>
      <c r="B294" s="354"/>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Y294" s="354"/>
      <c r="Z294" s="354"/>
      <c r="AA294" s="354"/>
      <c r="AB294" s="354"/>
      <c r="AC294" s="354"/>
      <c r="AD294" s="354"/>
      <c r="AE294" s="354"/>
      <c r="AF294" s="354"/>
      <c r="AG294" s="354"/>
      <c r="AH294" s="354"/>
      <c r="AI294" s="354"/>
      <c r="AJ294" s="354"/>
    </row>
    <row r="295" spans="1:36" ht="15.75" customHeight="1">
      <c r="A295" s="354"/>
      <c r="B295" s="354"/>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Y295" s="354"/>
      <c r="Z295" s="354"/>
      <c r="AA295" s="354"/>
      <c r="AB295" s="354"/>
      <c r="AC295" s="354"/>
      <c r="AD295" s="354"/>
      <c r="AE295" s="354"/>
      <c r="AF295" s="354"/>
      <c r="AG295" s="354"/>
      <c r="AH295" s="354"/>
      <c r="AI295" s="354"/>
      <c r="AJ295" s="354"/>
    </row>
    <row r="296" spans="1:36" ht="15.75" customHeight="1">
      <c r="A296" s="354"/>
      <c r="B296" s="354"/>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Y296" s="354"/>
      <c r="Z296" s="354"/>
      <c r="AA296" s="354"/>
      <c r="AB296" s="354"/>
      <c r="AC296" s="354"/>
      <c r="AD296" s="354"/>
      <c r="AE296" s="354"/>
      <c r="AF296" s="354"/>
      <c r="AG296" s="354"/>
      <c r="AH296" s="354"/>
      <c r="AI296" s="354"/>
      <c r="AJ296" s="354"/>
    </row>
    <row r="297" spans="1:36" ht="15.75" customHeight="1">
      <c r="A297" s="354"/>
      <c r="B297" s="354"/>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Y297" s="354"/>
      <c r="Z297" s="354"/>
      <c r="AA297" s="354"/>
      <c r="AB297" s="354"/>
      <c r="AC297" s="354"/>
      <c r="AD297" s="354"/>
      <c r="AE297" s="354"/>
      <c r="AF297" s="354"/>
      <c r="AG297" s="354"/>
      <c r="AH297" s="354"/>
      <c r="AI297" s="354"/>
      <c r="AJ297" s="354"/>
    </row>
    <row r="298" spans="1:36" ht="15.75" customHeight="1">
      <c r="A298" s="354"/>
      <c r="B298" s="354"/>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Y298" s="354"/>
      <c r="Z298" s="354"/>
      <c r="AA298" s="354"/>
      <c r="AB298" s="354"/>
      <c r="AC298" s="354"/>
      <c r="AD298" s="354"/>
      <c r="AE298" s="354"/>
      <c r="AF298" s="354"/>
      <c r="AG298" s="354"/>
      <c r="AH298" s="354"/>
      <c r="AI298" s="354"/>
      <c r="AJ298" s="354"/>
    </row>
    <row r="299" spans="1:36" ht="15.75" customHeight="1">
      <c r="A299" s="354"/>
      <c r="B299" s="354"/>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Y299" s="354"/>
      <c r="Z299" s="354"/>
      <c r="AA299" s="354"/>
      <c r="AB299" s="354"/>
      <c r="AC299" s="354"/>
      <c r="AD299" s="354"/>
      <c r="AE299" s="354"/>
      <c r="AF299" s="354"/>
      <c r="AG299" s="354"/>
      <c r="AH299" s="354"/>
      <c r="AI299" s="354"/>
      <c r="AJ299" s="354"/>
    </row>
    <row r="300" spans="1:36" ht="15.75" customHeight="1">
      <c r="A300" s="354"/>
      <c r="B300" s="354"/>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Y300" s="354"/>
      <c r="Z300" s="354"/>
      <c r="AA300" s="354"/>
      <c r="AB300" s="354"/>
      <c r="AC300" s="354"/>
      <c r="AD300" s="354"/>
      <c r="AE300" s="354"/>
      <c r="AF300" s="354"/>
      <c r="AG300" s="354"/>
      <c r="AH300" s="354"/>
      <c r="AI300" s="354"/>
      <c r="AJ300" s="354"/>
    </row>
    <row r="301" spans="1:36" ht="15.75" customHeight="1">
      <c r="A301" s="354"/>
      <c r="B301" s="354"/>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Y301" s="354"/>
      <c r="Z301" s="354"/>
      <c r="AA301" s="354"/>
      <c r="AB301" s="354"/>
      <c r="AC301" s="354"/>
      <c r="AD301" s="354"/>
      <c r="AE301" s="354"/>
      <c r="AF301" s="354"/>
      <c r="AG301" s="354"/>
      <c r="AH301" s="354"/>
      <c r="AI301" s="354"/>
      <c r="AJ301" s="354"/>
    </row>
    <row r="302" spans="1:36" ht="15.75" customHeight="1">
      <c r="A302" s="354"/>
      <c r="B302" s="35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row>
    <row r="303" spans="1:36" ht="15.75" customHeight="1">
      <c r="A303" s="354"/>
      <c r="B303" s="354"/>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Y303" s="354"/>
      <c r="Z303" s="354"/>
      <c r="AA303" s="354"/>
      <c r="AB303" s="354"/>
      <c r="AC303" s="354"/>
      <c r="AD303" s="354"/>
      <c r="AE303" s="354"/>
      <c r="AF303" s="354"/>
      <c r="AG303" s="354"/>
      <c r="AH303" s="354"/>
      <c r="AI303" s="354"/>
      <c r="AJ303" s="354"/>
    </row>
    <row r="304" spans="1:36" ht="15.75" customHeight="1">
      <c r="A304" s="354"/>
      <c r="B304" s="354"/>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Y304" s="354"/>
      <c r="Z304" s="354"/>
      <c r="AA304" s="354"/>
      <c r="AB304" s="354"/>
      <c r="AC304" s="354"/>
      <c r="AD304" s="354"/>
      <c r="AE304" s="354"/>
      <c r="AF304" s="354"/>
      <c r="AG304" s="354"/>
      <c r="AH304" s="354"/>
      <c r="AI304" s="354"/>
      <c r="AJ304" s="354"/>
    </row>
    <row r="305" spans="1:36" ht="15.75" customHeight="1">
      <c r="A305" s="354"/>
      <c r="B305" s="354"/>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Y305" s="354"/>
      <c r="Z305" s="354"/>
      <c r="AA305" s="354"/>
      <c r="AB305" s="354"/>
      <c r="AC305" s="354"/>
      <c r="AD305" s="354"/>
      <c r="AE305" s="354"/>
      <c r="AF305" s="354"/>
      <c r="AG305" s="354"/>
      <c r="AH305" s="354"/>
      <c r="AI305" s="354"/>
      <c r="AJ305" s="354"/>
    </row>
    <row r="306" spans="1:36" ht="15.75" customHeight="1">
      <c r="A306" s="354"/>
      <c r="B306" s="354"/>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Y306" s="354"/>
      <c r="Z306" s="354"/>
      <c r="AA306" s="354"/>
      <c r="AB306" s="354"/>
      <c r="AC306" s="354"/>
      <c r="AD306" s="354"/>
      <c r="AE306" s="354"/>
      <c r="AF306" s="354"/>
      <c r="AG306" s="354"/>
      <c r="AH306" s="354"/>
      <c r="AI306" s="354"/>
      <c r="AJ306" s="354"/>
    </row>
    <row r="307" spans="1:36" ht="15.75" customHeight="1">
      <c r="A307" s="354"/>
      <c r="B307" s="354"/>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Y307" s="354"/>
      <c r="Z307" s="354"/>
      <c r="AA307" s="354"/>
      <c r="AB307" s="354"/>
      <c r="AC307" s="354"/>
      <c r="AD307" s="354"/>
      <c r="AE307" s="354"/>
      <c r="AF307" s="354"/>
      <c r="AG307" s="354"/>
      <c r="AH307" s="354"/>
      <c r="AI307" s="354"/>
      <c r="AJ307" s="354"/>
    </row>
    <row r="308" spans="1:36" ht="15.75" customHeight="1">
      <c r="A308" s="354"/>
      <c r="B308" s="35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row>
    <row r="309" spans="1:36" ht="15.75" customHeight="1">
      <c r="A309" s="354"/>
      <c r="B309" s="354"/>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Y309" s="354"/>
      <c r="Z309" s="354"/>
      <c r="AA309" s="354"/>
      <c r="AB309" s="354"/>
      <c r="AC309" s="354"/>
      <c r="AD309" s="354"/>
      <c r="AE309" s="354"/>
      <c r="AF309" s="354"/>
      <c r="AG309" s="354"/>
      <c r="AH309" s="354"/>
      <c r="AI309" s="354"/>
      <c r="AJ309" s="354"/>
    </row>
    <row r="310" spans="1:36" ht="15.75" customHeight="1">
      <c r="A310" s="354"/>
      <c r="B310" s="354"/>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Y310" s="354"/>
      <c r="Z310" s="354"/>
      <c r="AA310" s="354"/>
      <c r="AB310" s="354"/>
      <c r="AC310" s="354"/>
      <c r="AD310" s="354"/>
      <c r="AE310" s="354"/>
      <c r="AF310" s="354"/>
      <c r="AG310" s="354"/>
      <c r="AH310" s="354"/>
      <c r="AI310" s="354"/>
      <c r="AJ310" s="354"/>
    </row>
    <row r="311" spans="1:36" ht="15.75" customHeight="1">
      <c r="A311" s="354"/>
      <c r="B311" s="354"/>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Y311" s="354"/>
      <c r="Z311" s="354"/>
      <c r="AA311" s="354"/>
      <c r="AB311" s="354"/>
      <c r="AC311" s="354"/>
      <c r="AD311" s="354"/>
      <c r="AE311" s="354"/>
      <c r="AF311" s="354"/>
      <c r="AG311" s="354"/>
      <c r="AH311" s="354"/>
      <c r="AI311" s="354"/>
      <c r="AJ311" s="354"/>
    </row>
    <row r="312" spans="1:36" ht="15.75" customHeight="1">
      <c r="A312" s="354"/>
      <c r="B312" s="35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54"/>
      <c r="AE312" s="354"/>
      <c r="AF312" s="354"/>
      <c r="AG312" s="354"/>
      <c r="AH312" s="354"/>
      <c r="AI312" s="354"/>
      <c r="AJ312" s="354"/>
    </row>
    <row r="313" spans="1:36" ht="15.75" customHeight="1">
      <c r="A313" s="354"/>
      <c r="B313" s="354"/>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Y313" s="354"/>
      <c r="Z313" s="354"/>
      <c r="AA313" s="354"/>
      <c r="AB313" s="354"/>
      <c r="AC313" s="354"/>
      <c r="AD313" s="354"/>
      <c r="AE313" s="354"/>
      <c r="AF313" s="354"/>
      <c r="AG313" s="354"/>
      <c r="AH313" s="354"/>
      <c r="AI313" s="354"/>
      <c r="AJ313" s="354"/>
    </row>
    <row r="314" spans="1:36" ht="15.75" customHeight="1">
      <c r="A314" s="354"/>
      <c r="B314" s="35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row>
    <row r="315" spans="1:36" ht="15.75" customHeight="1">
      <c r="A315" s="354"/>
      <c r="B315" s="354"/>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Y315" s="354"/>
      <c r="Z315" s="354"/>
      <c r="AA315" s="354"/>
      <c r="AB315" s="354"/>
      <c r="AC315" s="354"/>
      <c r="AD315" s="354"/>
      <c r="AE315" s="354"/>
      <c r="AF315" s="354"/>
      <c r="AG315" s="354"/>
      <c r="AH315" s="354"/>
      <c r="AI315" s="354"/>
      <c r="AJ315" s="354"/>
    </row>
    <row r="316" spans="1:36" ht="15.75" customHeight="1">
      <c r="A316" s="354"/>
      <c r="B316" s="354"/>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Y316" s="354"/>
      <c r="Z316" s="354"/>
      <c r="AA316" s="354"/>
      <c r="AB316" s="354"/>
      <c r="AC316" s="354"/>
      <c r="AD316" s="354"/>
      <c r="AE316" s="354"/>
      <c r="AF316" s="354"/>
      <c r="AG316" s="354"/>
      <c r="AH316" s="354"/>
      <c r="AI316" s="354"/>
      <c r="AJ316" s="354"/>
    </row>
    <row r="317" spans="1:36" ht="15.75" customHeight="1">
      <c r="A317" s="354"/>
      <c r="B317" s="35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row>
    <row r="318" spans="1:36" ht="15.75" customHeight="1">
      <c r="A318" s="354"/>
      <c r="B318" s="354"/>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Y318" s="354"/>
      <c r="Z318" s="354"/>
      <c r="AA318" s="354"/>
      <c r="AB318" s="354"/>
      <c r="AC318" s="354"/>
      <c r="AD318" s="354"/>
      <c r="AE318" s="354"/>
      <c r="AF318" s="354"/>
      <c r="AG318" s="354"/>
      <c r="AH318" s="354"/>
      <c r="AI318" s="354"/>
      <c r="AJ318" s="354"/>
    </row>
    <row r="319" spans="1:36" ht="15.75" customHeight="1">
      <c r="A319" s="354"/>
      <c r="B319" s="354"/>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Y319" s="354"/>
      <c r="Z319" s="354"/>
      <c r="AA319" s="354"/>
      <c r="AB319" s="354"/>
      <c r="AC319" s="354"/>
      <c r="AD319" s="354"/>
      <c r="AE319" s="354"/>
      <c r="AF319" s="354"/>
      <c r="AG319" s="354"/>
      <c r="AH319" s="354"/>
      <c r="AI319" s="354"/>
      <c r="AJ319" s="354"/>
    </row>
    <row r="320" spans="1:36" ht="15.75" customHeight="1">
      <c r="A320" s="354"/>
      <c r="B320" s="354"/>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Y320" s="354"/>
      <c r="Z320" s="354"/>
      <c r="AA320" s="354"/>
      <c r="AB320" s="354"/>
      <c r="AC320" s="354"/>
      <c r="AD320" s="354"/>
      <c r="AE320" s="354"/>
      <c r="AF320" s="354"/>
      <c r="AG320" s="354"/>
      <c r="AH320" s="354"/>
      <c r="AI320" s="354"/>
      <c r="AJ320" s="354"/>
    </row>
    <row r="321" spans="1:36" ht="15.75" customHeight="1">
      <c r="A321" s="354"/>
      <c r="B321" s="354"/>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Y321" s="354"/>
      <c r="Z321" s="354"/>
      <c r="AA321" s="354"/>
      <c r="AB321" s="354"/>
      <c r="AC321" s="354"/>
      <c r="AD321" s="354"/>
      <c r="AE321" s="354"/>
      <c r="AF321" s="354"/>
      <c r="AG321" s="354"/>
      <c r="AH321" s="354"/>
      <c r="AI321" s="354"/>
      <c r="AJ321" s="354"/>
    </row>
    <row r="322" spans="1:36" ht="15.75" customHeight="1">
      <c r="A322" s="354"/>
      <c r="B322" s="35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54"/>
      <c r="AE322" s="354"/>
      <c r="AF322" s="354"/>
      <c r="AG322" s="354"/>
      <c r="AH322" s="354"/>
      <c r="AI322" s="354"/>
      <c r="AJ322" s="354"/>
    </row>
    <row r="323" spans="1:36" ht="15.75" customHeight="1">
      <c r="A323" s="354"/>
      <c r="B323" s="354"/>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Y323" s="354"/>
      <c r="Z323" s="354"/>
      <c r="AA323" s="354"/>
      <c r="AB323" s="354"/>
      <c r="AC323" s="354"/>
      <c r="AD323" s="354"/>
      <c r="AE323" s="354"/>
      <c r="AF323" s="354"/>
      <c r="AG323" s="354"/>
      <c r="AH323" s="354"/>
      <c r="AI323" s="354"/>
      <c r="AJ323" s="354"/>
    </row>
    <row r="324" spans="1:36" ht="15.75" customHeight="1">
      <c r="A324" s="354"/>
      <c r="B324" s="354"/>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Y324" s="354"/>
      <c r="Z324" s="354"/>
      <c r="AA324" s="354"/>
      <c r="AB324" s="354"/>
      <c r="AC324" s="354"/>
      <c r="AD324" s="354"/>
      <c r="AE324" s="354"/>
      <c r="AF324" s="354"/>
      <c r="AG324" s="354"/>
      <c r="AH324" s="354"/>
      <c r="AI324" s="354"/>
      <c r="AJ324" s="354"/>
    </row>
    <row r="325" spans="1:36" ht="15.75" customHeight="1">
      <c r="A325" s="354"/>
      <c r="B325" s="354"/>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Y325" s="354"/>
      <c r="Z325" s="354"/>
      <c r="AA325" s="354"/>
      <c r="AB325" s="354"/>
      <c r="AC325" s="354"/>
      <c r="AD325" s="354"/>
      <c r="AE325" s="354"/>
      <c r="AF325" s="354"/>
      <c r="AG325" s="354"/>
      <c r="AH325" s="354"/>
      <c r="AI325" s="354"/>
      <c r="AJ325" s="354"/>
    </row>
    <row r="326" spans="1:36" ht="15.75" customHeight="1">
      <c r="A326" s="354"/>
      <c r="B326" s="354"/>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Y326" s="354"/>
      <c r="Z326" s="354"/>
      <c r="AA326" s="354"/>
      <c r="AB326" s="354"/>
      <c r="AC326" s="354"/>
      <c r="AD326" s="354"/>
      <c r="AE326" s="354"/>
      <c r="AF326" s="354"/>
      <c r="AG326" s="354"/>
      <c r="AH326" s="354"/>
      <c r="AI326" s="354"/>
      <c r="AJ326" s="354"/>
    </row>
    <row r="327" spans="1:36" ht="15.75" customHeight="1">
      <c r="A327" s="354"/>
      <c r="B327" s="354"/>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Y327" s="354"/>
      <c r="Z327" s="354"/>
      <c r="AA327" s="354"/>
      <c r="AB327" s="354"/>
      <c r="AC327" s="354"/>
      <c r="AD327" s="354"/>
      <c r="AE327" s="354"/>
      <c r="AF327" s="354"/>
      <c r="AG327" s="354"/>
      <c r="AH327" s="354"/>
      <c r="AI327" s="354"/>
      <c r="AJ327" s="354"/>
    </row>
    <row r="328" spans="1:36" ht="15.75" customHeight="1">
      <c r="A328" s="354"/>
      <c r="B328" s="354"/>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Y328" s="354"/>
      <c r="Z328" s="354"/>
      <c r="AA328" s="354"/>
      <c r="AB328" s="354"/>
      <c r="AC328" s="354"/>
      <c r="AD328" s="354"/>
      <c r="AE328" s="354"/>
      <c r="AF328" s="354"/>
      <c r="AG328" s="354"/>
      <c r="AH328" s="354"/>
      <c r="AI328" s="354"/>
      <c r="AJ328" s="354"/>
    </row>
    <row r="329" spans="1:36" ht="15.75" customHeight="1">
      <c r="A329" s="354"/>
      <c r="B329" s="354"/>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Y329" s="354"/>
      <c r="Z329" s="354"/>
      <c r="AA329" s="354"/>
      <c r="AB329" s="354"/>
      <c r="AC329" s="354"/>
      <c r="AD329" s="354"/>
      <c r="AE329" s="354"/>
      <c r="AF329" s="354"/>
      <c r="AG329" s="354"/>
      <c r="AH329" s="354"/>
      <c r="AI329" s="354"/>
      <c r="AJ329" s="354"/>
    </row>
    <row r="330" spans="1:36" ht="15.75" customHeight="1">
      <c r="A330" s="354"/>
      <c r="B330" s="354"/>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Y330" s="354"/>
      <c r="Z330" s="354"/>
      <c r="AA330" s="354"/>
      <c r="AB330" s="354"/>
      <c r="AC330" s="354"/>
      <c r="AD330" s="354"/>
      <c r="AE330" s="354"/>
      <c r="AF330" s="354"/>
      <c r="AG330" s="354"/>
      <c r="AH330" s="354"/>
      <c r="AI330" s="354"/>
      <c r="AJ330" s="354"/>
    </row>
    <row r="331" spans="1:36" ht="15.75" customHeight="1">
      <c r="A331" s="354"/>
      <c r="B331" s="354"/>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Y331" s="354"/>
      <c r="Z331" s="354"/>
      <c r="AA331" s="354"/>
      <c r="AB331" s="354"/>
      <c r="AC331" s="354"/>
      <c r="AD331" s="354"/>
      <c r="AE331" s="354"/>
      <c r="AF331" s="354"/>
      <c r="AG331" s="354"/>
      <c r="AH331" s="354"/>
      <c r="AI331" s="354"/>
      <c r="AJ331" s="354"/>
    </row>
    <row r="332" spans="1:36" ht="15.75" customHeight="1">
      <c r="A332" s="354"/>
      <c r="B332" s="354"/>
      <c r="C332" s="354"/>
      <c r="D332" s="354"/>
      <c r="E332" s="354"/>
      <c r="F332" s="354"/>
      <c r="G332" s="354"/>
      <c r="H332" s="354"/>
      <c r="I332" s="354"/>
      <c r="J332" s="354"/>
      <c r="K332" s="354"/>
      <c r="L332" s="354"/>
      <c r="M332" s="354"/>
      <c r="N332" s="354"/>
      <c r="O332" s="354"/>
      <c r="P332" s="354"/>
      <c r="Q332" s="354"/>
      <c r="R332" s="354"/>
      <c r="S332" s="354"/>
      <c r="T332" s="354"/>
      <c r="U332" s="354"/>
      <c r="V332" s="354"/>
      <c r="W332" s="354"/>
      <c r="X332" s="354"/>
      <c r="Y332" s="354"/>
      <c r="Z332" s="354"/>
      <c r="AA332" s="354"/>
      <c r="AB332" s="354"/>
      <c r="AC332" s="354"/>
      <c r="AD332" s="354"/>
      <c r="AE332" s="354"/>
      <c r="AF332" s="354"/>
      <c r="AG332" s="354"/>
      <c r="AH332" s="354"/>
      <c r="AI332" s="354"/>
      <c r="AJ332" s="354"/>
    </row>
    <row r="333" spans="1:36" ht="15.75" customHeight="1">
      <c r="A333" s="354"/>
      <c r="B333" s="354"/>
      <c r="C333" s="354"/>
      <c r="D333" s="354"/>
      <c r="E333" s="354"/>
      <c r="F333" s="354"/>
      <c r="G333" s="354"/>
      <c r="H333" s="354"/>
      <c r="I333" s="354"/>
      <c r="J333" s="354"/>
      <c r="K333" s="354"/>
      <c r="L333" s="354"/>
      <c r="M333" s="354"/>
      <c r="N333" s="354"/>
      <c r="O333" s="354"/>
      <c r="P333" s="354"/>
      <c r="Q333" s="354"/>
      <c r="R333" s="354"/>
      <c r="S333" s="354"/>
      <c r="T333" s="354"/>
      <c r="U333" s="354"/>
      <c r="V333" s="354"/>
      <c r="W333" s="354"/>
      <c r="X333" s="354"/>
      <c r="Y333" s="354"/>
      <c r="Z333" s="354"/>
      <c r="AA333" s="354"/>
      <c r="AB333" s="354"/>
      <c r="AC333" s="354"/>
      <c r="AD333" s="354"/>
      <c r="AE333" s="354"/>
      <c r="AF333" s="354"/>
      <c r="AG333" s="354"/>
      <c r="AH333" s="354"/>
      <c r="AI333" s="354"/>
      <c r="AJ333" s="354"/>
    </row>
    <row r="334" spans="1:36" ht="15.75" customHeight="1">
      <c r="A334" s="354"/>
      <c r="B334" s="354"/>
      <c r="C334" s="354"/>
      <c r="D334" s="354"/>
      <c r="E334" s="354"/>
      <c r="F334" s="354"/>
      <c r="G334" s="354"/>
      <c r="H334" s="354"/>
      <c r="I334" s="354"/>
      <c r="J334" s="354"/>
      <c r="K334" s="354"/>
      <c r="L334" s="354"/>
      <c r="M334" s="354"/>
      <c r="N334" s="354"/>
      <c r="O334" s="354"/>
      <c r="P334" s="354"/>
      <c r="Q334" s="354"/>
      <c r="R334" s="354"/>
      <c r="S334" s="354"/>
      <c r="T334" s="354"/>
      <c r="U334" s="354"/>
      <c r="V334" s="354"/>
      <c r="W334" s="354"/>
      <c r="X334" s="354"/>
      <c r="Y334" s="354"/>
      <c r="Z334" s="354"/>
      <c r="AA334" s="354"/>
      <c r="AB334" s="354"/>
      <c r="AC334" s="354"/>
      <c r="AD334" s="354"/>
      <c r="AE334" s="354"/>
      <c r="AF334" s="354"/>
      <c r="AG334" s="354"/>
      <c r="AH334" s="354"/>
      <c r="AI334" s="354"/>
      <c r="AJ334" s="354"/>
    </row>
    <row r="335" spans="1:36" ht="15.75" customHeight="1">
      <c r="A335" s="354"/>
      <c r="B335" s="354"/>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c r="AA335" s="354"/>
      <c r="AB335" s="354"/>
      <c r="AC335" s="354"/>
      <c r="AD335" s="354"/>
      <c r="AE335" s="354"/>
      <c r="AF335" s="354"/>
      <c r="AG335" s="354"/>
      <c r="AH335" s="354"/>
      <c r="AI335" s="354"/>
      <c r="AJ335" s="354"/>
    </row>
    <row r="336" spans="1:36" ht="15.75" customHeight="1">
      <c r="A336" s="354"/>
      <c r="B336" s="354"/>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Y336" s="354"/>
      <c r="Z336" s="354"/>
      <c r="AA336" s="354"/>
      <c r="AB336" s="354"/>
      <c r="AC336" s="354"/>
      <c r="AD336" s="354"/>
      <c r="AE336" s="354"/>
      <c r="AF336" s="354"/>
      <c r="AG336" s="354"/>
      <c r="AH336" s="354"/>
      <c r="AI336" s="354"/>
      <c r="AJ336" s="354"/>
    </row>
    <row r="337" spans="1:36" ht="15.75" customHeight="1">
      <c r="A337" s="354"/>
      <c r="B337" s="354"/>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Y337" s="354"/>
      <c r="Z337" s="354"/>
      <c r="AA337" s="354"/>
      <c r="AB337" s="354"/>
      <c r="AC337" s="354"/>
      <c r="AD337" s="354"/>
      <c r="AE337" s="354"/>
      <c r="AF337" s="354"/>
      <c r="AG337" s="354"/>
      <c r="AH337" s="354"/>
      <c r="AI337" s="354"/>
      <c r="AJ337" s="354"/>
    </row>
    <row r="338" spans="1:36" ht="15.75" customHeight="1">
      <c r="A338" s="354"/>
      <c r="B338" s="35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54"/>
      <c r="AE338" s="354"/>
      <c r="AF338" s="354"/>
      <c r="AG338" s="354"/>
      <c r="AH338" s="354"/>
      <c r="AI338" s="354"/>
      <c r="AJ338" s="354"/>
    </row>
    <row r="339" spans="1:36" ht="15.75" customHeight="1">
      <c r="A339" s="354"/>
      <c r="B339" s="354"/>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Y339" s="354"/>
      <c r="Z339" s="354"/>
      <c r="AA339" s="354"/>
      <c r="AB339" s="354"/>
      <c r="AC339" s="354"/>
      <c r="AD339" s="354"/>
      <c r="AE339" s="354"/>
      <c r="AF339" s="354"/>
      <c r="AG339" s="354"/>
      <c r="AH339" s="354"/>
      <c r="AI339" s="354"/>
      <c r="AJ339" s="354"/>
    </row>
    <row r="340" spans="1:36" ht="15.75" customHeight="1">
      <c r="A340" s="354"/>
      <c r="B340" s="354"/>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Y340" s="354"/>
      <c r="Z340" s="354"/>
      <c r="AA340" s="354"/>
      <c r="AB340" s="354"/>
      <c r="AC340" s="354"/>
      <c r="AD340" s="354"/>
      <c r="AE340" s="354"/>
      <c r="AF340" s="354"/>
      <c r="AG340" s="354"/>
      <c r="AH340" s="354"/>
      <c r="AI340" s="354"/>
      <c r="AJ340" s="354"/>
    </row>
    <row r="341" spans="1:36" ht="15.75" customHeight="1">
      <c r="A341" s="354"/>
      <c r="B341" s="354"/>
      <c r="C341" s="354"/>
      <c r="D341" s="354"/>
      <c r="E341" s="354"/>
      <c r="F341" s="354"/>
      <c r="G341" s="354"/>
      <c r="H341" s="354"/>
      <c r="I341" s="354"/>
      <c r="J341" s="354"/>
      <c r="K341" s="354"/>
      <c r="L341" s="354"/>
      <c r="M341" s="354"/>
      <c r="N341" s="354"/>
      <c r="O341" s="354"/>
      <c r="P341" s="354"/>
      <c r="Q341" s="354"/>
      <c r="R341" s="354"/>
      <c r="S341" s="354"/>
      <c r="T341" s="354"/>
      <c r="U341" s="354"/>
      <c r="V341" s="354"/>
      <c r="W341" s="354"/>
      <c r="X341" s="354"/>
      <c r="Y341" s="354"/>
      <c r="Z341" s="354"/>
      <c r="AA341" s="354"/>
      <c r="AB341" s="354"/>
      <c r="AC341" s="354"/>
      <c r="AD341" s="354"/>
      <c r="AE341" s="354"/>
      <c r="AF341" s="354"/>
      <c r="AG341" s="354"/>
      <c r="AH341" s="354"/>
      <c r="AI341" s="354"/>
      <c r="AJ341" s="354"/>
    </row>
    <row r="342" spans="1:36" ht="15.75" customHeight="1">
      <c r="A342" s="354"/>
      <c r="B342" s="354"/>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c r="AA342" s="354"/>
      <c r="AB342" s="354"/>
      <c r="AC342" s="354"/>
      <c r="AD342" s="354"/>
      <c r="AE342" s="354"/>
      <c r="AF342" s="354"/>
      <c r="AG342" s="354"/>
      <c r="AH342" s="354"/>
      <c r="AI342" s="354"/>
      <c r="AJ342" s="354"/>
    </row>
    <row r="343" spans="1:36" ht="15.75" customHeight="1">
      <c r="A343" s="354"/>
      <c r="B343" s="354"/>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Y343" s="354"/>
      <c r="Z343" s="354"/>
      <c r="AA343" s="354"/>
      <c r="AB343" s="354"/>
      <c r="AC343" s="354"/>
      <c r="AD343" s="354"/>
      <c r="AE343" s="354"/>
      <c r="AF343" s="354"/>
      <c r="AG343" s="354"/>
      <c r="AH343" s="354"/>
      <c r="AI343" s="354"/>
      <c r="AJ343" s="354"/>
    </row>
    <row r="344" spans="1:36" ht="15.75" customHeight="1">
      <c r="A344" s="354"/>
      <c r="B344" s="354"/>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54"/>
      <c r="AF344" s="354"/>
      <c r="AG344" s="354"/>
      <c r="AH344" s="354"/>
      <c r="AI344" s="354"/>
      <c r="AJ344" s="354"/>
    </row>
    <row r="345" spans="1:36" ht="15.75" customHeight="1">
      <c r="A345" s="354"/>
      <c r="B345" s="354"/>
      <c r="C345" s="354"/>
      <c r="D345" s="354"/>
      <c r="E345" s="354"/>
      <c r="F345" s="354"/>
      <c r="G345" s="354"/>
      <c r="H345" s="354"/>
      <c r="I345" s="354"/>
      <c r="J345" s="354"/>
      <c r="K345" s="354"/>
      <c r="L345" s="354"/>
      <c r="M345" s="354"/>
      <c r="N345" s="354"/>
      <c r="O345" s="354"/>
      <c r="P345" s="354"/>
      <c r="Q345" s="354"/>
      <c r="R345" s="354"/>
      <c r="S345" s="354"/>
      <c r="T345" s="354"/>
      <c r="U345" s="354"/>
      <c r="V345" s="354"/>
      <c r="W345" s="354"/>
      <c r="X345" s="354"/>
      <c r="Y345" s="354"/>
      <c r="Z345" s="354"/>
      <c r="AA345" s="354"/>
      <c r="AB345" s="354"/>
      <c r="AC345" s="354"/>
      <c r="AD345" s="354"/>
      <c r="AE345" s="354"/>
      <c r="AF345" s="354"/>
      <c r="AG345" s="354"/>
      <c r="AH345" s="354"/>
      <c r="AI345" s="354"/>
      <c r="AJ345" s="354"/>
    </row>
    <row r="346" spans="1:36" ht="15.75" customHeight="1">
      <c r="A346" s="354"/>
      <c r="B346" s="354"/>
      <c r="C346" s="354"/>
      <c r="D346" s="354"/>
      <c r="E346" s="354"/>
      <c r="F346" s="354"/>
      <c r="G346" s="354"/>
      <c r="H346" s="354"/>
      <c r="I346" s="354"/>
      <c r="J346" s="354"/>
      <c r="K346" s="354"/>
      <c r="L346" s="354"/>
      <c r="M346" s="354"/>
      <c r="N346" s="354"/>
      <c r="O346" s="354"/>
      <c r="P346" s="354"/>
      <c r="Q346" s="354"/>
      <c r="R346" s="354"/>
      <c r="S346" s="354"/>
      <c r="T346" s="354"/>
      <c r="U346" s="354"/>
      <c r="V346" s="354"/>
      <c r="W346" s="354"/>
      <c r="X346" s="354"/>
      <c r="Y346" s="354"/>
      <c r="Z346" s="354"/>
      <c r="AA346" s="354"/>
      <c r="AB346" s="354"/>
      <c r="AC346" s="354"/>
      <c r="AD346" s="354"/>
      <c r="AE346" s="354"/>
      <c r="AF346" s="354"/>
      <c r="AG346" s="354"/>
      <c r="AH346" s="354"/>
      <c r="AI346" s="354"/>
      <c r="AJ346" s="354"/>
    </row>
    <row r="347" spans="1:36" ht="15.75" customHeight="1">
      <c r="A347" s="354"/>
      <c r="B347" s="354"/>
      <c r="C347" s="354"/>
      <c r="D347" s="354"/>
      <c r="E347" s="354"/>
      <c r="F347" s="354"/>
      <c r="G347" s="354"/>
      <c r="H347" s="354"/>
      <c r="I347" s="354"/>
      <c r="J347" s="354"/>
      <c r="K347" s="354"/>
      <c r="L347" s="354"/>
      <c r="M347" s="354"/>
      <c r="N347" s="354"/>
      <c r="O347" s="354"/>
      <c r="P347" s="354"/>
      <c r="Q347" s="354"/>
      <c r="R347" s="354"/>
      <c r="S347" s="354"/>
      <c r="T347" s="354"/>
      <c r="U347" s="354"/>
      <c r="V347" s="354"/>
      <c r="W347" s="354"/>
      <c r="X347" s="354"/>
      <c r="Y347" s="354"/>
      <c r="Z347" s="354"/>
      <c r="AA347" s="354"/>
      <c r="AB347" s="354"/>
      <c r="AC347" s="354"/>
      <c r="AD347" s="354"/>
      <c r="AE347" s="354"/>
      <c r="AF347" s="354"/>
      <c r="AG347" s="354"/>
      <c r="AH347" s="354"/>
      <c r="AI347" s="354"/>
      <c r="AJ347" s="354"/>
    </row>
    <row r="348" spans="1:36" ht="15.75" customHeight="1">
      <c r="A348" s="354"/>
      <c r="B348" s="354"/>
      <c r="C348" s="354"/>
      <c r="D348" s="354"/>
      <c r="E348" s="354"/>
      <c r="F348" s="354"/>
      <c r="G348" s="354"/>
      <c r="H348" s="354"/>
      <c r="I348" s="354"/>
      <c r="J348" s="354"/>
      <c r="K348" s="354"/>
      <c r="L348" s="354"/>
      <c r="M348" s="354"/>
      <c r="N348" s="354"/>
      <c r="O348" s="354"/>
      <c r="P348" s="354"/>
      <c r="Q348" s="354"/>
      <c r="R348" s="354"/>
      <c r="S348" s="354"/>
      <c r="T348" s="354"/>
      <c r="U348" s="354"/>
      <c r="V348" s="354"/>
      <c r="W348" s="354"/>
      <c r="X348" s="354"/>
      <c r="Y348" s="354"/>
      <c r="Z348" s="354"/>
      <c r="AA348" s="354"/>
      <c r="AB348" s="354"/>
      <c r="AC348" s="354"/>
      <c r="AD348" s="354"/>
      <c r="AE348" s="354"/>
      <c r="AF348" s="354"/>
      <c r="AG348" s="354"/>
      <c r="AH348" s="354"/>
      <c r="AI348" s="354"/>
      <c r="AJ348" s="354"/>
    </row>
    <row r="349" spans="1:36" ht="15.75" customHeight="1">
      <c r="A349" s="354"/>
      <c r="B349" s="354"/>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Y349" s="354"/>
      <c r="Z349" s="354"/>
      <c r="AA349" s="354"/>
      <c r="AB349" s="354"/>
      <c r="AC349" s="354"/>
      <c r="AD349" s="354"/>
      <c r="AE349" s="354"/>
      <c r="AF349" s="354"/>
      <c r="AG349" s="354"/>
      <c r="AH349" s="354"/>
      <c r="AI349" s="354"/>
      <c r="AJ349" s="354"/>
    </row>
    <row r="350" spans="1:36" ht="15.75" customHeight="1">
      <c r="A350" s="354"/>
      <c r="B350" s="35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54"/>
      <c r="AE350" s="354"/>
      <c r="AF350" s="354"/>
      <c r="AG350" s="354"/>
      <c r="AH350" s="354"/>
      <c r="AI350" s="354"/>
      <c r="AJ350" s="354"/>
    </row>
    <row r="351" spans="1:36" ht="15.75" customHeight="1">
      <c r="A351" s="354"/>
      <c r="B351" s="354"/>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Y351" s="354"/>
      <c r="Z351" s="354"/>
      <c r="AA351" s="354"/>
      <c r="AB351" s="354"/>
      <c r="AC351" s="354"/>
      <c r="AD351" s="354"/>
      <c r="AE351" s="354"/>
      <c r="AF351" s="354"/>
      <c r="AG351" s="354"/>
      <c r="AH351" s="354"/>
      <c r="AI351" s="354"/>
      <c r="AJ351" s="354"/>
    </row>
    <row r="352" spans="1:36" ht="15.75" customHeight="1">
      <c r="A352" s="354"/>
      <c r="B352" s="35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54"/>
      <c r="AE352" s="354"/>
      <c r="AF352" s="354"/>
      <c r="AG352" s="354"/>
      <c r="AH352" s="354"/>
      <c r="AI352" s="354"/>
      <c r="AJ352" s="354"/>
    </row>
    <row r="353" spans="1:36" ht="15.75" customHeight="1">
      <c r="A353" s="354"/>
      <c r="B353" s="354"/>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Y353" s="354"/>
      <c r="Z353" s="354"/>
      <c r="AA353" s="354"/>
      <c r="AB353" s="354"/>
      <c r="AC353" s="354"/>
      <c r="AD353" s="354"/>
      <c r="AE353" s="354"/>
      <c r="AF353" s="354"/>
      <c r="AG353" s="354"/>
      <c r="AH353" s="354"/>
      <c r="AI353" s="354"/>
      <c r="AJ353" s="354"/>
    </row>
    <row r="354" spans="1:36" ht="15.75" customHeight="1">
      <c r="A354" s="354"/>
      <c r="B354" s="354"/>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Y354" s="354"/>
      <c r="Z354" s="354"/>
      <c r="AA354" s="354"/>
      <c r="AB354" s="354"/>
      <c r="AC354" s="354"/>
      <c r="AD354" s="354"/>
      <c r="AE354" s="354"/>
      <c r="AF354" s="354"/>
      <c r="AG354" s="354"/>
      <c r="AH354" s="354"/>
      <c r="AI354" s="354"/>
      <c r="AJ354" s="354"/>
    </row>
    <row r="355" spans="1:36" ht="15.75" customHeight="1">
      <c r="A355" s="354"/>
      <c r="B355" s="354"/>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Y355" s="354"/>
      <c r="Z355" s="354"/>
      <c r="AA355" s="354"/>
      <c r="AB355" s="354"/>
      <c r="AC355" s="354"/>
      <c r="AD355" s="354"/>
      <c r="AE355" s="354"/>
      <c r="AF355" s="354"/>
      <c r="AG355" s="354"/>
      <c r="AH355" s="354"/>
      <c r="AI355" s="354"/>
      <c r="AJ355" s="354"/>
    </row>
    <row r="356" spans="1:36" ht="15.75" customHeight="1">
      <c r="A356" s="354"/>
      <c r="B356" s="354"/>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row>
    <row r="357" spans="1:36" ht="15.75" customHeight="1">
      <c r="A357" s="354"/>
      <c r="B357" s="354"/>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c r="AA357" s="354"/>
      <c r="AB357" s="354"/>
      <c r="AC357" s="354"/>
      <c r="AD357" s="354"/>
      <c r="AE357" s="354"/>
      <c r="AF357" s="354"/>
      <c r="AG357" s="354"/>
      <c r="AH357" s="354"/>
      <c r="AI357" s="354"/>
      <c r="AJ357" s="354"/>
    </row>
    <row r="358" spans="1:36" ht="15.75" customHeight="1">
      <c r="A358" s="354"/>
      <c r="B358" s="354"/>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Y358" s="354"/>
      <c r="Z358" s="354"/>
      <c r="AA358" s="354"/>
      <c r="AB358" s="354"/>
      <c r="AC358" s="354"/>
      <c r="AD358" s="354"/>
      <c r="AE358" s="354"/>
      <c r="AF358" s="354"/>
      <c r="AG358" s="354"/>
      <c r="AH358" s="354"/>
      <c r="AI358" s="354"/>
      <c r="AJ358" s="354"/>
    </row>
    <row r="359" spans="1:36" ht="15.75" customHeight="1">
      <c r="A359" s="354"/>
      <c r="B359" s="354"/>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Y359" s="354"/>
      <c r="Z359" s="354"/>
      <c r="AA359" s="354"/>
      <c r="AB359" s="354"/>
      <c r="AC359" s="354"/>
      <c r="AD359" s="354"/>
      <c r="AE359" s="354"/>
      <c r="AF359" s="354"/>
      <c r="AG359" s="354"/>
      <c r="AH359" s="354"/>
      <c r="AI359" s="354"/>
      <c r="AJ359" s="354"/>
    </row>
    <row r="360" spans="1:36" ht="15.75" customHeight="1">
      <c r="A360" s="354"/>
      <c r="B360" s="354"/>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Y360" s="354"/>
      <c r="Z360" s="354"/>
      <c r="AA360" s="354"/>
      <c r="AB360" s="354"/>
      <c r="AC360" s="354"/>
      <c r="AD360" s="354"/>
      <c r="AE360" s="354"/>
      <c r="AF360" s="354"/>
      <c r="AG360" s="354"/>
      <c r="AH360" s="354"/>
      <c r="AI360" s="354"/>
      <c r="AJ360" s="354"/>
    </row>
    <row r="361" spans="1:36" ht="15.75" customHeight="1">
      <c r="A361" s="354"/>
      <c r="B361" s="354"/>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Y361" s="354"/>
      <c r="Z361" s="354"/>
      <c r="AA361" s="354"/>
      <c r="AB361" s="354"/>
      <c r="AC361" s="354"/>
      <c r="AD361" s="354"/>
      <c r="AE361" s="354"/>
      <c r="AF361" s="354"/>
      <c r="AG361" s="354"/>
      <c r="AH361" s="354"/>
      <c r="AI361" s="354"/>
      <c r="AJ361" s="354"/>
    </row>
    <row r="362" spans="1:36" ht="15.75" customHeight="1">
      <c r="A362" s="354"/>
      <c r="B362" s="35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c r="AA362" s="354"/>
      <c r="AB362" s="354"/>
      <c r="AC362" s="354"/>
      <c r="AD362" s="354"/>
      <c r="AE362" s="354"/>
      <c r="AF362" s="354"/>
      <c r="AG362" s="354"/>
      <c r="AH362" s="354"/>
      <c r="AI362" s="354"/>
      <c r="AJ362" s="354"/>
    </row>
    <row r="363" spans="1:36" ht="15.75" customHeight="1">
      <c r="A363" s="354"/>
      <c r="B363" s="354"/>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Y363" s="354"/>
      <c r="Z363" s="354"/>
      <c r="AA363" s="354"/>
      <c r="AB363" s="354"/>
      <c r="AC363" s="354"/>
      <c r="AD363" s="354"/>
      <c r="AE363" s="354"/>
      <c r="AF363" s="354"/>
      <c r="AG363" s="354"/>
      <c r="AH363" s="354"/>
      <c r="AI363" s="354"/>
      <c r="AJ363" s="354"/>
    </row>
    <row r="364" spans="1:36" ht="15.75" customHeight="1">
      <c r="A364" s="354"/>
      <c r="B364" s="354"/>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Y364" s="354"/>
      <c r="Z364" s="354"/>
      <c r="AA364" s="354"/>
      <c r="AB364" s="354"/>
      <c r="AC364" s="354"/>
      <c r="AD364" s="354"/>
      <c r="AE364" s="354"/>
      <c r="AF364" s="354"/>
      <c r="AG364" s="354"/>
      <c r="AH364" s="354"/>
      <c r="AI364" s="354"/>
      <c r="AJ364" s="354"/>
    </row>
    <row r="365" spans="1:36" ht="15.75" customHeight="1">
      <c r="A365" s="354"/>
      <c r="B365" s="354"/>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Y365" s="354"/>
      <c r="Z365" s="354"/>
      <c r="AA365" s="354"/>
      <c r="AB365" s="354"/>
      <c r="AC365" s="354"/>
      <c r="AD365" s="354"/>
      <c r="AE365" s="354"/>
      <c r="AF365" s="354"/>
      <c r="AG365" s="354"/>
      <c r="AH365" s="354"/>
      <c r="AI365" s="354"/>
      <c r="AJ365" s="354"/>
    </row>
    <row r="366" spans="1:36" ht="15.75" customHeight="1">
      <c r="A366" s="354"/>
      <c r="B366" s="354"/>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Y366" s="354"/>
      <c r="Z366" s="354"/>
      <c r="AA366" s="354"/>
      <c r="AB366" s="354"/>
      <c r="AC366" s="354"/>
      <c r="AD366" s="354"/>
      <c r="AE366" s="354"/>
      <c r="AF366" s="354"/>
      <c r="AG366" s="354"/>
      <c r="AH366" s="354"/>
      <c r="AI366" s="354"/>
      <c r="AJ366" s="354"/>
    </row>
    <row r="367" spans="1:36" ht="15.75" customHeight="1">
      <c r="A367" s="354"/>
      <c r="B367" s="354"/>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Y367" s="354"/>
      <c r="Z367" s="354"/>
      <c r="AA367" s="354"/>
      <c r="AB367" s="354"/>
      <c r="AC367" s="354"/>
      <c r="AD367" s="354"/>
      <c r="AE367" s="354"/>
      <c r="AF367" s="354"/>
      <c r="AG367" s="354"/>
      <c r="AH367" s="354"/>
      <c r="AI367" s="354"/>
      <c r="AJ367" s="354"/>
    </row>
    <row r="368" spans="1:36" ht="15.75" customHeight="1">
      <c r="A368" s="354"/>
      <c r="B368" s="354"/>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Y368" s="354"/>
      <c r="Z368" s="354"/>
      <c r="AA368" s="354"/>
      <c r="AB368" s="354"/>
      <c r="AC368" s="354"/>
      <c r="AD368" s="354"/>
      <c r="AE368" s="354"/>
      <c r="AF368" s="354"/>
      <c r="AG368" s="354"/>
      <c r="AH368" s="354"/>
      <c r="AI368" s="354"/>
      <c r="AJ368" s="354"/>
    </row>
    <row r="369" spans="1:36" ht="15.75" customHeight="1">
      <c r="A369" s="354"/>
      <c r="B369" s="354"/>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Y369" s="354"/>
      <c r="Z369" s="354"/>
      <c r="AA369" s="354"/>
      <c r="AB369" s="354"/>
      <c r="AC369" s="354"/>
      <c r="AD369" s="354"/>
      <c r="AE369" s="354"/>
      <c r="AF369" s="354"/>
      <c r="AG369" s="354"/>
      <c r="AH369" s="354"/>
      <c r="AI369" s="354"/>
      <c r="AJ369" s="354"/>
    </row>
    <row r="370" spans="1:36" ht="15.75" customHeight="1">
      <c r="A370" s="354"/>
      <c r="B370" s="354"/>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Y370" s="354"/>
      <c r="Z370" s="354"/>
      <c r="AA370" s="354"/>
      <c r="AB370" s="354"/>
      <c r="AC370" s="354"/>
      <c r="AD370" s="354"/>
      <c r="AE370" s="354"/>
      <c r="AF370" s="354"/>
      <c r="AG370" s="354"/>
      <c r="AH370" s="354"/>
      <c r="AI370" s="354"/>
      <c r="AJ370" s="354"/>
    </row>
    <row r="371" spans="1:36" ht="15.75" customHeight="1">
      <c r="A371" s="354"/>
      <c r="B371" s="35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c r="AA371" s="354"/>
      <c r="AB371" s="354"/>
      <c r="AC371" s="354"/>
      <c r="AD371" s="354"/>
      <c r="AE371" s="354"/>
      <c r="AF371" s="354"/>
      <c r="AG371" s="354"/>
      <c r="AH371" s="354"/>
      <c r="AI371" s="354"/>
      <c r="AJ371" s="354"/>
    </row>
    <row r="372" spans="1:36" ht="15.75" customHeight="1">
      <c r="A372" s="354"/>
      <c r="B372" s="35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54"/>
      <c r="AE372" s="354"/>
      <c r="AF372" s="354"/>
      <c r="AG372" s="354"/>
      <c r="AH372" s="354"/>
      <c r="AI372" s="354"/>
      <c r="AJ372" s="354"/>
    </row>
    <row r="373" spans="1:36" ht="15.75" customHeight="1">
      <c r="A373" s="354"/>
      <c r="B373" s="354"/>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Y373" s="354"/>
      <c r="Z373" s="354"/>
      <c r="AA373" s="354"/>
      <c r="AB373" s="354"/>
      <c r="AC373" s="354"/>
      <c r="AD373" s="354"/>
      <c r="AE373" s="354"/>
      <c r="AF373" s="354"/>
      <c r="AG373" s="354"/>
      <c r="AH373" s="354"/>
      <c r="AI373" s="354"/>
      <c r="AJ373" s="354"/>
    </row>
    <row r="374" spans="1:36" ht="15.75" customHeight="1">
      <c r="A374" s="354"/>
      <c r="B374" s="35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c r="AA374" s="354"/>
      <c r="AB374" s="354"/>
      <c r="AC374" s="354"/>
      <c r="AD374" s="354"/>
      <c r="AE374" s="354"/>
      <c r="AF374" s="354"/>
      <c r="AG374" s="354"/>
      <c r="AH374" s="354"/>
      <c r="AI374" s="354"/>
      <c r="AJ374" s="354"/>
    </row>
    <row r="375" spans="1:36" ht="15.75" customHeight="1">
      <c r="A375" s="354"/>
      <c r="B375" s="354"/>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Y375" s="354"/>
      <c r="Z375" s="354"/>
      <c r="AA375" s="354"/>
      <c r="AB375" s="354"/>
      <c r="AC375" s="354"/>
      <c r="AD375" s="354"/>
      <c r="AE375" s="354"/>
      <c r="AF375" s="354"/>
      <c r="AG375" s="354"/>
      <c r="AH375" s="354"/>
      <c r="AI375" s="354"/>
      <c r="AJ375" s="354"/>
    </row>
    <row r="376" spans="1:36" ht="15.75" customHeight="1">
      <c r="A376" s="354"/>
      <c r="B376" s="354"/>
      <c r="C376" s="354"/>
      <c r="D376" s="354"/>
      <c r="E376" s="354"/>
      <c r="F376" s="354"/>
      <c r="G376" s="354"/>
      <c r="H376" s="354"/>
      <c r="I376" s="354"/>
      <c r="J376" s="354"/>
      <c r="K376" s="354"/>
      <c r="L376" s="354"/>
      <c r="M376" s="354"/>
      <c r="N376" s="354"/>
      <c r="O376" s="354"/>
      <c r="P376" s="354"/>
      <c r="Q376" s="354"/>
      <c r="R376" s="354"/>
      <c r="S376" s="354"/>
      <c r="T376" s="354"/>
      <c r="U376" s="354"/>
      <c r="V376" s="354"/>
      <c r="W376" s="354"/>
      <c r="X376" s="354"/>
      <c r="Y376" s="354"/>
      <c r="Z376" s="354"/>
      <c r="AA376" s="354"/>
      <c r="AB376" s="354"/>
      <c r="AC376" s="354"/>
      <c r="AD376" s="354"/>
      <c r="AE376" s="354"/>
      <c r="AF376" s="354"/>
      <c r="AG376" s="354"/>
      <c r="AH376" s="354"/>
      <c r="AI376" s="354"/>
      <c r="AJ376" s="354"/>
    </row>
    <row r="377" spans="1:36" ht="15.75" customHeight="1">
      <c r="A377" s="354"/>
      <c r="B377" s="354"/>
      <c r="C377" s="354"/>
      <c r="D377" s="354"/>
      <c r="E377" s="354"/>
      <c r="F377" s="354"/>
      <c r="G377" s="354"/>
      <c r="H377" s="354"/>
      <c r="I377" s="354"/>
      <c r="J377" s="354"/>
      <c r="K377" s="354"/>
      <c r="L377" s="354"/>
      <c r="M377" s="354"/>
      <c r="N377" s="354"/>
      <c r="O377" s="354"/>
      <c r="P377" s="354"/>
      <c r="Q377" s="354"/>
      <c r="R377" s="354"/>
      <c r="S377" s="354"/>
      <c r="T377" s="354"/>
      <c r="U377" s="354"/>
      <c r="V377" s="354"/>
      <c r="W377" s="354"/>
      <c r="X377" s="354"/>
      <c r="Y377" s="354"/>
      <c r="Z377" s="354"/>
      <c r="AA377" s="354"/>
      <c r="AB377" s="354"/>
      <c r="AC377" s="354"/>
      <c r="AD377" s="354"/>
      <c r="AE377" s="354"/>
      <c r="AF377" s="354"/>
      <c r="AG377" s="354"/>
      <c r="AH377" s="354"/>
      <c r="AI377" s="354"/>
      <c r="AJ377" s="354"/>
    </row>
    <row r="378" spans="1:36" ht="15.75" customHeight="1">
      <c r="A378" s="354"/>
      <c r="B378" s="354"/>
      <c r="C378" s="354"/>
      <c r="D378" s="354"/>
      <c r="E378" s="354"/>
      <c r="F378" s="354"/>
      <c r="G378" s="354"/>
      <c r="H378" s="354"/>
      <c r="I378" s="354"/>
      <c r="J378" s="354"/>
      <c r="K378" s="354"/>
      <c r="L378" s="354"/>
      <c r="M378" s="354"/>
      <c r="N378" s="354"/>
      <c r="O378" s="354"/>
      <c r="P378" s="354"/>
      <c r="Q378" s="354"/>
      <c r="R378" s="354"/>
      <c r="S378" s="354"/>
      <c r="T378" s="354"/>
      <c r="U378" s="354"/>
      <c r="V378" s="354"/>
      <c r="W378" s="354"/>
      <c r="X378" s="354"/>
      <c r="Y378" s="354"/>
      <c r="Z378" s="354"/>
      <c r="AA378" s="354"/>
      <c r="AB378" s="354"/>
      <c r="AC378" s="354"/>
      <c r="AD378" s="354"/>
      <c r="AE378" s="354"/>
      <c r="AF378" s="354"/>
      <c r="AG378" s="354"/>
      <c r="AH378" s="354"/>
      <c r="AI378" s="354"/>
      <c r="AJ378" s="354"/>
    </row>
    <row r="379" spans="1:36" ht="15.75" customHeight="1">
      <c r="A379" s="354"/>
      <c r="B379" s="354"/>
      <c r="C379" s="354"/>
      <c r="D379" s="354"/>
      <c r="E379" s="354"/>
      <c r="F379" s="354"/>
      <c r="G379" s="354"/>
      <c r="H379" s="354"/>
      <c r="I379" s="354"/>
      <c r="J379" s="354"/>
      <c r="K379" s="354"/>
      <c r="L379" s="354"/>
      <c r="M379" s="354"/>
      <c r="N379" s="354"/>
      <c r="O379" s="354"/>
      <c r="P379" s="354"/>
      <c r="Q379" s="354"/>
      <c r="R379" s="354"/>
      <c r="S379" s="354"/>
      <c r="T379" s="354"/>
      <c r="U379" s="354"/>
      <c r="V379" s="354"/>
      <c r="W379" s="354"/>
      <c r="X379" s="354"/>
      <c r="Y379" s="354"/>
      <c r="Z379" s="354"/>
      <c r="AA379" s="354"/>
      <c r="AB379" s="354"/>
      <c r="AC379" s="354"/>
      <c r="AD379" s="354"/>
      <c r="AE379" s="354"/>
      <c r="AF379" s="354"/>
      <c r="AG379" s="354"/>
      <c r="AH379" s="354"/>
      <c r="AI379" s="354"/>
      <c r="AJ379" s="354"/>
    </row>
    <row r="380" spans="1:36" ht="15.75" customHeight="1">
      <c r="A380" s="354"/>
      <c r="B380" s="354"/>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Y380" s="354"/>
      <c r="Z380" s="354"/>
      <c r="AA380" s="354"/>
      <c r="AB380" s="354"/>
      <c r="AC380" s="354"/>
      <c r="AD380" s="354"/>
      <c r="AE380" s="354"/>
      <c r="AF380" s="354"/>
      <c r="AG380" s="354"/>
      <c r="AH380" s="354"/>
      <c r="AI380" s="354"/>
      <c r="AJ380" s="354"/>
    </row>
    <row r="381" spans="1:36" ht="15.75" customHeight="1">
      <c r="A381" s="354"/>
      <c r="B381" s="354"/>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Y381" s="354"/>
      <c r="Z381" s="354"/>
      <c r="AA381" s="354"/>
      <c r="AB381" s="354"/>
      <c r="AC381" s="354"/>
      <c r="AD381" s="354"/>
      <c r="AE381" s="354"/>
      <c r="AF381" s="354"/>
      <c r="AG381" s="354"/>
      <c r="AH381" s="354"/>
      <c r="AI381" s="354"/>
      <c r="AJ381" s="354"/>
    </row>
    <row r="382" spans="1:36" ht="15.75" customHeight="1">
      <c r="A382" s="354"/>
      <c r="B382" s="35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c r="AA382" s="354"/>
      <c r="AB382" s="354"/>
      <c r="AC382" s="354"/>
      <c r="AD382" s="354"/>
      <c r="AE382" s="354"/>
      <c r="AF382" s="354"/>
      <c r="AG382" s="354"/>
      <c r="AH382" s="354"/>
      <c r="AI382" s="354"/>
      <c r="AJ382" s="354"/>
    </row>
    <row r="383" spans="1:36" ht="15.75" customHeight="1">
      <c r="A383" s="354"/>
      <c r="B383" s="354"/>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Y383" s="354"/>
      <c r="Z383" s="354"/>
      <c r="AA383" s="354"/>
      <c r="AB383" s="354"/>
      <c r="AC383" s="354"/>
      <c r="AD383" s="354"/>
      <c r="AE383" s="354"/>
      <c r="AF383" s="354"/>
      <c r="AG383" s="354"/>
      <c r="AH383" s="354"/>
      <c r="AI383" s="354"/>
      <c r="AJ383" s="354"/>
    </row>
    <row r="384" spans="1:36" ht="15.75" customHeight="1">
      <c r="A384" s="354"/>
      <c r="B384" s="354"/>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Y384" s="354"/>
      <c r="Z384" s="354"/>
      <c r="AA384" s="354"/>
      <c r="AB384" s="354"/>
      <c r="AC384" s="354"/>
      <c r="AD384" s="354"/>
      <c r="AE384" s="354"/>
      <c r="AF384" s="354"/>
      <c r="AG384" s="354"/>
      <c r="AH384" s="354"/>
      <c r="AI384" s="354"/>
      <c r="AJ384" s="354"/>
    </row>
    <row r="385" spans="1:36" ht="15.75" customHeight="1">
      <c r="A385" s="354"/>
      <c r="B385" s="354"/>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Y385" s="354"/>
      <c r="Z385" s="354"/>
      <c r="AA385" s="354"/>
      <c r="AB385" s="354"/>
      <c r="AC385" s="354"/>
      <c r="AD385" s="354"/>
      <c r="AE385" s="354"/>
      <c r="AF385" s="354"/>
      <c r="AG385" s="354"/>
      <c r="AH385" s="354"/>
      <c r="AI385" s="354"/>
      <c r="AJ385" s="354"/>
    </row>
    <row r="386" spans="1:36" ht="15.75" customHeight="1">
      <c r="A386" s="354"/>
      <c r="B386" s="354"/>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c r="AA386" s="354"/>
      <c r="AB386" s="354"/>
      <c r="AC386" s="354"/>
      <c r="AD386" s="354"/>
      <c r="AE386" s="354"/>
      <c r="AF386" s="354"/>
      <c r="AG386" s="354"/>
      <c r="AH386" s="354"/>
      <c r="AI386" s="354"/>
      <c r="AJ386" s="354"/>
    </row>
    <row r="387" spans="1:36" ht="15.75" customHeight="1">
      <c r="A387" s="354"/>
      <c r="B387" s="354"/>
      <c r="C387" s="354"/>
      <c r="D387" s="354"/>
      <c r="E387" s="354"/>
      <c r="F387" s="354"/>
      <c r="G387" s="354"/>
      <c r="H387" s="354"/>
      <c r="I387" s="354"/>
      <c r="J387" s="354"/>
      <c r="K387" s="354"/>
      <c r="L387" s="354"/>
      <c r="M387" s="354"/>
      <c r="N387" s="354"/>
      <c r="O387" s="354"/>
      <c r="P387" s="354"/>
      <c r="Q387" s="354"/>
      <c r="R387" s="354"/>
      <c r="S387" s="354"/>
      <c r="T387" s="354"/>
      <c r="U387" s="354"/>
      <c r="V387" s="354"/>
      <c r="W387" s="354"/>
      <c r="X387" s="354"/>
      <c r="Y387" s="354"/>
      <c r="Z387" s="354"/>
      <c r="AA387" s="354"/>
      <c r="AB387" s="354"/>
      <c r="AC387" s="354"/>
      <c r="AD387" s="354"/>
      <c r="AE387" s="354"/>
      <c r="AF387" s="354"/>
      <c r="AG387" s="354"/>
      <c r="AH387" s="354"/>
      <c r="AI387" s="354"/>
      <c r="AJ387" s="354"/>
    </row>
    <row r="388" spans="1:36" ht="15.75" customHeight="1">
      <c r="A388" s="354"/>
      <c r="B388" s="354"/>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Y388" s="354"/>
      <c r="Z388" s="354"/>
      <c r="AA388" s="354"/>
      <c r="AB388" s="354"/>
      <c r="AC388" s="354"/>
      <c r="AD388" s="354"/>
      <c r="AE388" s="354"/>
      <c r="AF388" s="354"/>
      <c r="AG388" s="354"/>
      <c r="AH388" s="354"/>
      <c r="AI388" s="354"/>
      <c r="AJ388" s="354"/>
    </row>
    <row r="389" spans="1:36" ht="15.75" customHeight="1">
      <c r="A389" s="354"/>
      <c r="B389" s="35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row>
    <row r="390" spans="1:36" ht="15.75" customHeight="1">
      <c r="A390" s="354"/>
      <c r="B390" s="354"/>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Y390" s="354"/>
      <c r="Z390" s="354"/>
      <c r="AA390" s="354"/>
      <c r="AB390" s="354"/>
      <c r="AC390" s="354"/>
      <c r="AD390" s="354"/>
      <c r="AE390" s="354"/>
      <c r="AF390" s="354"/>
      <c r="AG390" s="354"/>
      <c r="AH390" s="354"/>
      <c r="AI390" s="354"/>
      <c r="AJ390" s="354"/>
    </row>
    <row r="391" spans="1:36" ht="15.75" customHeight="1">
      <c r="A391" s="354"/>
      <c r="B391" s="354"/>
      <c r="C391" s="354"/>
      <c r="D391" s="354"/>
      <c r="E391" s="354"/>
      <c r="F391" s="354"/>
      <c r="G391" s="354"/>
      <c r="H391" s="354"/>
      <c r="I391" s="354"/>
      <c r="J391" s="354"/>
      <c r="K391" s="354"/>
      <c r="L391" s="354"/>
      <c r="M391" s="354"/>
      <c r="N391" s="354"/>
      <c r="O391" s="354"/>
      <c r="P391" s="354"/>
      <c r="Q391" s="354"/>
      <c r="R391" s="354"/>
      <c r="S391" s="354"/>
      <c r="T391" s="354"/>
      <c r="U391" s="354"/>
      <c r="V391" s="354"/>
      <c r="W391" s="354"/>
      <c r="X391" s="354"/>
      <c r="Y391" s="354"/>
      <c r="Z391" s="354"/>
      <c r="AA391" s="354"/>
      <c r="AB391" s="354"/>
      <c r="AC391" s="354"/>
      <c r="AD391" s="354"/>
      <c r="AE391" s="354"/>
      <c r="AF391" s="354"/>
      <c r="AG391" s="354"/>
      <c r="AH391" s="354"/>
      <c r="AI391" s="354"/>
      <c r="AJ391" s="354"/>
    </row>
    <row r="392" spans="1:36" ht="15.75" customHeight="1">
      <c r="A392" s="354"/>
      <c r="B392" s="354"/>
      <c r="C392" s="354"/>
      <c r="D392" s="354"/>
      <c r="E392" s="354"/>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row>
    <row r="393" spans="1:36" ht="15.75" customHeight="1">
      <c r="A393" s="354"/>
      <c r="B393" s="354"/>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Y393" s="354"/>
      <c r="Z393" s="354"/>
      <c r="AA393" s="354"/>
      <c r="AB393" s="354"/>
      <c r="AC393" s="354"/>
      <c r="AD393" s="354"/>
      <c r="AE393" s="354"/>
      <c r="AF393" s="354"/>
      <c r="AG393" s="354"/>
      <c r="AH393" s="354"/>
      <c r="AI393" s="354"/>
      <c r="AJ393" s="354"/>
    </row>
    <row r="394" spans="1:36" ht="15.75" customHeight="1">
      <c r="A394" s="354"/>
      <c r="B394" s="354"/>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Y394" s="354"/>
      <c r="Z394" s="354"/>
      <c r="AA394" s="354"/>
      <c r="AB394" s="354"/>
      <c r="AC394" s="354"/>
      <c r="AD394" s="354"/>
      <c r="AE394" s="354"/>
      <c r="AF394" s="354"/>
      <c r="AG394" s="354"/>
      <c r="AH394" s="354"/>
      <c r="AI394" s="354"/>
      <c r="AJ394" s="354"/>
    </row>
    <row r="395" spans="1:36" ht="15.75" customHeight="1">
      <c r="A395" s="354"/>
      <c r="B395" s="354"/>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Y395" s="354"/>
      <c r="Z395" s="354"/>
      <c r="AA395" s="354"/>
      <c r="AB395" s="354"/>
      <c r="AC395" s="354"/>
      <c r="AD395" s="354"/>
      <c r="AE395" s="354"/>
      <c r="AF395" s="354"/>
      <c r="AG395" s="354"/>
      <c r="AH395" s="354"/>
      <c r="AI395" s="354"/>
      <c r="AJ395" s="354"/>
    </row>
    <row r="396" spans="1:36" ht="15.75" customHeight="1">
      <c r="A396" s="354"/>
      <c r="B396" s="354"/>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Y396" s="354"/>
      <c r="Z396" s="354"/>
      <c r="AA396" s="354"/>
      <c r="AB396" s="354"/>
      <c r="AC396" s="354"/>
      <c r="AD396" s="354"/>
      <c r="AE396" s="354"/>
      <c r="AF396" s="354"/>
      <c r="AG396" s="354"/>
      <c r="AH396" s="354"/>
      <c r="AI396" s="354"/>
      <c r="AJ396" s="354"/>
    </row>
    <row r="397" spans="1:36" ht="15.75" customHeight="1">
      <c r="A397" s="354"/>
      <c r="B397" s="354"/>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Y397" s="354"/>
      <c r="Z397" s="354"/>
      <c r="AA397" s="354"/>
      <c r="AB397" s="354"/>
      <c r="AC397" s="354"/>
      <c r="AD397" s="354"/>
      <c r="AE397" s="354"/>
      <c r="AF397" s="354"/>
      <c r="AG397" s="354"/>
      <c r="AH397" s="354"/>
      <c r="AI397" s="354"/>
      <c r="AJ397" s="354"/>
    </row>
    <row r="398" spans="1:36" ht="15.75" customHeight="1">
      <c r="A398" s="354"/>
      <c r="B398" s="35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54"/>
      <c r="AE398" s="354"/>
      <c r="AF398" s="354"/>
      <c r="AG398" s="354"/>
      <c r="AH398" s="354"/>
      <c r="AI398" s="354"/>
      <c r="AJ398" s="354"/>
    </row>
    <row r="399" spans="1:36" ht="15.75" customHeight="1">
      <c r="A399" s="354"/>
      <c r="B399" s="354"/>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Y399" s="354"/>
      <c r="Z399" s="354"/>
      <c r="AA399" s="354"/>
      <c r="AB399" s="354"/>
      <c r="AC399" s="354"/>
      <c r="AD399" s="354"/>
      <c r="AE399" s="354"/>
      <c r="AF399" s="354"/>
      <c r="AG399" s="354"/>
      <c r="AH399" s="354"/>
      <c r="AI399" s="354"/>
      <c r="AJ399" s="354"/>
    </row>
    <row r="400" spans="1:36" ht="15.75" customHeight="1">
      <c r="A400" s="354"/>
      <c r="B400" s="354"/>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Y400" s="354"/>
      <c r="Z400" s="354"/>
      <c r="AA400" s="354"/>
      <c r="AB400" s="354"/>
      <c r="AC400" s="354"/>
      <c r="AD400" s="354"/>
      <c r="AE400" s="354"/>
      <c r="AF400" s="354"/>
      <c r="AG400" s="354"/>
      <c r="AH400" s="354"/>
      <c r="AI400" s="354"/>
      <c r="AJ400" s="354"/>
    </row>
    <row r="401" spans="1:36" ht="15.75" customHeight="1">
      <c r="A401" s="354"/>
      <c r="B401" s="354"/>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Y401" s="354"/>
      <c r="Z401" s="354"/>
      <c r="AA401" s="354"/>
      <c r="AB401" s="354"/>
      <c r="AC401" s="354"/>
      <c r="AD401" s="354"/>
      <c r="AE401" s="354"/>
      <c r="AF401" s="354"/>
      <c r="AG401" s="354"/>
      <c r="AH401" s="354"/>
      <c r="AI401" s="354"/>
      <c r="AJ401" s="354"/>
    </row>
    <row r="402" spans="1:36" ht="15.75" customHeight="1">
      <c r="A402" s="354"/>
      <c r="B402" s="35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54"/>
      <c r="AE402" s="354"/>
      <c r="AF402" s="354"/>
      <c r="AG402" s="354"/>
      <c r="AH402" s="354"/>
      <c r="AI402" s="354"/>
      <c r="AJ402" s="354"/>
    </row>
    <row r="403" spans="1:36" ht="15.75" customHeight="1">
      <c r="A403" s="354"/>
      <c r="B403" s="354"/>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Y403" s="354"/>
      <c r="Z403" s="354"/>
      <c r="AA403" s="354"/>
      <c r="AB403" s="354"/>
      <c r="AC403" s="354"/>
      <c r="AD403" s="354"/>
      <c r="AE403" s="354"/>
      <c r="AF403" s="354"/>
      <c r="AG403" s="354"/>
      <c r="AH403" s="354"/>
      <c r="AI403" s="354"/>
      <c r="AJ403" s="354"/>
    </row>
    <row r="404" spans="1:36" ht="15.75" customHeight="1">
      <c r="A404" s="354"/>
      <c r="B404" s="354"/>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Y404" s="354"/>
      <c r="Z404" s="354"/>
      <c r="AA404" s="354"/>
      <c r="AB404" s="354"/>
      <c r="AC404" s="354"/>
      <c r="AD404" s="354"/>
      <c r="AE404" s="354"/>
      <c r="AF404" s="354"/>
      <c r="AG404" s="354"/>
      <c r="AH404" s="354"/>
      <c r="AI404" s="354"/>
      <c r="AJ404" s="354"/>
    </row>
    <row r="405" spans="1:36" ht="15.75" customHeight="1">
      <c r="A405" s="354"/>
      <c r="B405" s="354"/>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Y405" s="354"/>
      <c r="Z405" s="354"/>
      <c r="AA405" s="354"/>
      <c r="AB405" s="354"/>
      <c r="AC405" s="354"/>
      <c r="AD405" s="354"/>
      <c r="AE405" s="354"/>
      <c r="AF405" s="354"/>
      <c r="AG405" s="354"/>
      <c r="AH405" s="354"/>
      <c r="AI405" s="354"/>
      <c r="AJ405" s="354"/>
    </row>
    <row r="406" spans="1:36" ht="15.75" customHeight="1">
      <c r="A406" s="354"/>
      <c r="B406" s="354"/>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Y406" s="354"/>
      <c r="Z406" s="354"/>
      <c r="AA406" s="354"/>
      <c r="AB406" s="354"/>
      <c r="AC406" s="354"/>
      <c r="AD406" s="354"/>
      <c r="AE406" s="354"/>
      <c r="AF406" s="354"/>
      <c r="AG406" s="354"/>
      <c r="AH406" s="354"/>
      <c r="AI406" s="354"/>
      <c r="AJ406" s="354"/>
    </row>
    <row r="407" spans="1:36" ht="15.75" customHeight="1">
      <c r="A407" s="354"/>
      <c r="B407" s="354"/>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Y407" s="354"/>
      <c r="Z407" s="354"/>
      <c r="AA407" s="354"/>
      <c r="AB407" s="354"/>
      <c r="AC407" s="354"/>
      <c r="AD407" s="354"/>
      <c r="AE407" s="354"/>
      <c r="AF407" s="354"/>
      <c r="AG407" s="354"/>
      <c r="AH407" s="354"/>
      <c r="AI407" s="354"/>
      <c r="AJ407" s="354"/>
    </row>
    <row r="408" spans="1:36" ht="15.75" customHeight="1">
      <c r="A408" s="354"/>
      <c r="B408" s="354"/>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Y408" s="354"/>
      <c r="Z408" s="354"/>
      <c r="AA408" s="354"/>
      <c r="AB408" s="354"/>
      <c r="AC408" s="354"/>
      <c r="AD408" s="354"/>
      <c r="AE408" s="354"/>
      <c r="AF408" s="354"/>
      <c r="AG408" s="354"/>
      <c r="AH408" s="354"/>
      <c r="AI408" s="354"/>
      <c r="AJ408" s="354"/>
    </row>
    <row r="409" spans="1:36" ht="15.75" customHeight="1">
      <c r="A409" s="354"/>
      <c r="B409" s="354"/>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Y409" s="354"/>
      <c r="Z409" s="354"/>
      <c r="AA409" s="354"/>
      <c r="AB409" s="354"/>
      <c r="AC409" s="354"/>
      <c r="AD409" s="354"/>
      <c r="AE409" s="354"/>
      <c r="AF409" s="354"/>
      <c r="AG409" s="354"/>
      <c r="AH409" s="354"/>
      <c r="AI409" s="354"/>
      <c r="AJ409" s="354"/>
    </row>
    <row r="410" spans="1:36" ht="15.75" customHeight="1">
      <c r="A410" s="354"/>
      <c r="B410" s="35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c r="AA410" s="354"/>
      <c r="AB410" s="354"/>
      <c r="AC410" s="354"/>
      <c r="AD410" s="354"/>
      <c r="AE410" s="354"/>
      <c r="AF410" s="354"/>
      <c r="AG410" s="354"/>
      <c r="AH410" s="354"/>
      <c r="AI410" s="354"/>
      <c r="AJ410" s="354"/>
    </row>
    <row r="411" spans="1:36" ht="15.75" customHeight="1">
      <c r="A411" s="354"/>
      <c r="B411" s="354"/>
      <c r="C411" s="354"/>
      <c r="D411" s="354"/>
      <c r="E411" s="354"/>
      <c r="F411" s="354"/>
      <c r="G411" s="354"/>
      <c r="H411" s="354"/>
      <c r="I411" s="354"/>
      <c r="J411" s="354"/>
      <c r="K411" s="354"/>
      <c r="L411" s="354"/>
      <c r="M411" s="354"/>
      <c r="N411" s="354"/>
      <c r="O411" s="354"/>
      <c r="P411" s="354"/>
      <c r="Q411" s="354"/>
      <c r="R411" s="354"/>
      <c r="S411" s="354"/>
      <c r="T411" s="354"/>
      <c r="U411" s="354"/>
      <c r="V411" s="354"/>
      <c r="W411" s="354"/>
      <c r="X411" s="354"/>
      <c r="Y411" s="354"/>
      <c r="Z411" s="354"/>
      <c r="AA411" s="354"/>
      <c r="AB411" s="354"/>
      <c r="AC411" s="354"/>
      <c r="AD411" s="354"/>
      <c r="AE411" s="354"/>
      <c r="AF411" s="354"/>
      <c r="AG411" s="354"/>
      <c r="AH411" s="354"/>
      <c r="AI411" s="354"/>
      <c r="AJ411" s="354"/>
    </row>
    <row r="412" spans="1:36" ht="15.75" customHeight="1">
      <c r="A412" s="354"/>
      <c r="B412" s="354"/>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Y412" s="354"/>
      <c r="Z412" s="354"/>
      <c r="AA412" s="354"/>
      <c r="AB412" s="354"/>
      <c r="AC412" s="354"/>
      <c r="AD412" s="354"/>
      <c r="AE412" s="354"/>
      <c r="AF412" s="354"/>
      <c r="AG412" s="354"/>
      <c r="AH412" s="354"/>
      <c r="AI412" s="354"/>
      <c r="AJ412" s="354"/>
    </row>
    <row r="413" spans="1:36" ht="15.75" customHeight="1">
      <c r="A413" s="354"/>
      <c r="B413" s="354"/>
      <c r="C413" s="354"/>
      <c r="D413" s="354"/>
      <c r="E413" s="354"/>
      <c r="F413" s="354"/>
      <c r="G413" s="354"/>
      <c r="H413" s="354"/>
      <c r="I413" s="354"/>
      <c r="J413" s="354"/>
      <c r="K413" s="354"/>
      <c r="L413" s="354"/>
      <c r="M413" s="354"/>
      <c r="N413" s="354"/>
      <c r="O413" s="354"/>
      <c r="P413" s="354"/>
      <c r="Q413" s="354"/>
      <c r="R413" s="354"/>
      <c r="S413" s="354"/>
      <c r="T413" s="354"/>
      <c r="U413" s="354"/>
      <c r="V413" s="354"/>
      <c r="W413" s="354"/>
      <c r="X413" s="354"/>
      <c r="Y413" s="354"/>
      <c r="Z413" s="354"/>
      <c r="AA413" s="354"/>
      <c r="AB413" s="354"/>
      <c r="AC413" s="354"/>
      <c r="AD413" s="354"/>
      <c r="AE413" s="354"/>
      <c r="AF413" s="354"/>
      <c r="AG413" s="354"/>
      <c r="AH413" s="354"/>
      <c r="AI413" s="354"/>
      <c r="AJ413" s="354"/>
    </row>
    <row r="414" spans="1:36" ht="15.75" customHeight="1">
      <c r="A414" s="354"/>
      <c r="B414" s="354"/>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Y414" s="354"/>
      <c r="Z414" s="354"/>
      <c r="AA414" s="354"/>
      <c r="AB414" s="354"/>
      <c r="AC414" s="354"/>
      <c r="AD414" s="354"/>
      <c r="AE414" s="354"/>
      <c r="AF414" s="354"/>
      <c r="AG414" s="354"/>
      <c r="AH414" s="354"/>
      <c r="AI414" s="354"/>
      <c r="AJ414" s="354"/>
    </row>
    <row r="415" spans="1:36" ht="15.75" customHeight="1">
      <c r="A415" s="354"/>
      <c r="B415" s="354"/>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Y415" s="354"/>
      <c r="Z415" s="354"/>
      <c r="AA415" s="354"/>
      <c r="AB415" s="354"/>
      <c r="AC415" s="354"/>
      <c r="AD415" s="354"/>
      <c r="AE415" s="354"/>
      <c r="AF415" s="354"/>
      <c r="AG415" s="354"/>
      <c r="AH415" s="354"/>
      <c r="AI415" s="354"/>
      <c r="AJ415" s="354"/>
    </row>
    <row r="416" spans="1:36" ht="15.75" customHeight="1">
      <c r="A416" s="354"/>
      <c r="B416" s="35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354"/>
      <c r="AE416" s="354"/>
      <c r="AF416" s="354"/>
      <c r="AG416" s="354"/>
      <c r="AH416" s="354"/>
      <c r="AI416" s="354"/>
      <c r="AJ416" s="354"/>
    </row>
    <row r="417" spans="1:36" ht="15.75" customHeight="1">
      <c r="A417" s="354"/>
      <c r="B417" s="354"/>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Y417" s="354"/>
      <c r="Z417" s="354"/>
      <c r="AA417" s="354"/>
      <c r="AB417" s="354"/>
      <c r="AC417" s="354"/>
      <c r="AD417" s="354"/>
      <c r="AE417" s="354"/>
      <c r="AF417" s="354"/>
      <c r="AG417" s="354"/>
      <c r="AH417" s="354"/>
      <c r="AI417" s="354"/>
      <c r="AJ417" s="354"/>
    </row>
    <row r="418" spans="1:36" ht="15.75" customHeight="1">
      <c r="A418" s="354"/>
      <c r="B418" s="354"/>
      <c r="C418" s="354"/>
      <c r="D418" s="354"/>
      <c r="E418" s="354"/>
      <c r="F418" s="354"/>
      <c r="G418" s="354"/>
      <c r="H418" s="354"/>
      <c r="I418" s="354"/>
      <c r="J418" s="354"/>
      <c r="K418" s="354"/>
      <c r="L418" s="354"/>
      <c r="M418" s="354"/>
      <c r="N418" s="354"/>
      <c r="O418" s="354"/>
      <c r="P418" s="354"/>
      <c r="Q418" s="354"/>
      <c r="R418" s="354"/>
      <c r="S418" s="354"/>
      <c r="T418" s="354"/>
      <c r="U418" s="354"/>
      <c r="V418" s="354"/>
      <c r="W418" s="354"/>
      <c r="X418" s="354"/>
      <c r="Y418" s="354"/>
      <c r="Z418" s="354"/>
      <c r="AA418" s="354"/>
      <c r="AB418" s="354"/>
      <c r="AC418" s="354"/>
      <c r="AD418" s="354"/>
      <c r="AE418" s="354"/>
      <c r="AF418" s="354"/>
      <c r="AG418" s="354"/>
      <c r="AH418" s="354"/>
      <c r="AI418" s="354"/>
      <c r="AJ418" s="354"/>
    </row>
    <row r="419" spans="1:36" ht="15.75" customHeight="1">
      <c r="A419" s="354"/>
      <c r="B419" s="354"/>
      <c r="C419" s="354"/>
      <c r="D419" s="354"/>
      <c r="E419" s="354"/>
      <c r="F419" s="354"/>
      <c r="G419" s="354"/>
      <c r="H419" s="354"/>
      <c r="I419" s="354"/>
      <c r="J419" s="354"/>
      <c r="K419" s="354"/>
      <c r="L419" s="354"/>
      <c r="M419" s="354"/>
      <c r="N419" s="354"/>
      <c r="O419" s="354"/>
      <c r="P419" s="354"/>
      <c r="Q419" s="354"/>
      <c r="R419" s="354"/>
      <c r="S419" s="354"/>
      <c r="T419" s="354"/>
      <c r="U419" s="354"/>
      <c r="V419" s="354"/>
      <c r="W419" s="354"/>
      <c r="X419" s="354"/>
      <c r="Y419" s="354"/>
      <c r="Z419" s="354"/>
      <c r="AA419" s="354"/>
      <c r="AB419" s="354"/>
      <c r="AC419" s="354"/>
      <c r="AD419" s="354"/>
      <c r="AE419" s="354"/>
      <c r="AF419" s="354"/>
      <c r="AG419" s="354"/>
      <c r="AH419" s="354"/>
      <c r="AI419" s="354"/>
      <c r="AJ419" s="354"/>
    </row>
    <row r="420" spans="1:36" ht="15.75" customHeight="1">
      <c r="A420" s="354"/>
      <c r="B420" s="354"/>
      <c r="C420" s="354"/>
      <c r="D420" s="354"/>
      <c r="E420" s="354"/>
      <c r="F420" s="354"/>
      <c r="G420" s="354"/>
      <c r="H420" s="354"/>
      <c r="I420" s="354"/>
      <c r="J420" s="354"/>
      <c r="K420" s="354"/>
      <c r="L420" s="354"/>
      <c r="M420" s="354"/>
      <c r="N420" s="354"/>
      <c r="O420" s="354"/>
      <c r="P420" s="354"/>
      <c r="Q420" s="354"/>
      <c r="R420" s="354"/>
      <c r="S420" s="354"/>
      <c r="T420" s="354"/>
      <c r="U420" s="354"/>
      <c r="V420" s="354"/>
      <c r="W420" s="354"/>
      <c r="X420" s="354"/>
      <c r="Y420" s="354"/>
      <c r="Z420" s="354"/>
      <c r="AA420" s="354"/>
      <c r="AB420" s="354"/>
      <c r="AC420" s="354"/>
      <c r="AD420" s="354"/>
      <c r="AE420" s="354"/>
      <c r="AF420" s="354"/>
      <c r="AG420" s="354"/>
      <c r="AH420" s="354"/>
      <c r="AI420" s="354"/>
      <c r="AJ420" s="354"/>
    </row>
    <row r="421" spans="1:36" ht="15.75" customHeight="1">
      <c r="A421" s="354"/>
      <c r="B421" s="354"/>
      <c r="C421" s="354"/>
      <c r="D421" s="354"/>
      <c r="E421" s="354"/>
      <c r="F421" s="354"/>
      <c r="G421" s="354"/>
      <c r="H421" s="354"/>
      <c r="I421" s="354"/>
      <c r="J421" s="354"/>
      <c r="K421" s="354"/>
      <c r="L421" s="354"/>
      <c r="M421" s="354"/>
      <c r="N421" s="354"/>
      <c r="O421" s="354"/>
      <c r="P421" s="354"/>
      <c r="Q421" s="354"/>
      <c r="R421" s="354"/>
      <c r="S421" s="354"/>
      <c r="T421" s="354"/>
      <c r="U421" s="354"/>
      <c r="V421" s="354"/>
      <c r="W421" s="354"/>
      <c r="X421" s="354"/>
      <c r="Y421" s="354"/>
      <c r="Z421" s="354"/>
      <c r="AA421" s="354"/>
      <c r="AB421" s="354"/>
      <c r="AC421" s="354"/>
      <c r="AD421" s="354"/>
      <c r="AE421" s="354"/>
      <c r="AF421" s="354"/>
      <c r="AG421" s="354"/>
      <c r="AH421" s="354"/>
      <c r="AI421" s="354"/>
      <c r="AJ421" s="354"/>
    </row>
    <row r="422" spans="1:36" ht="15.75" customHeight="1">
      <c r="A422" s="354"/>
      <c r="B422" s="354"/>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Y422" s="354"/>
      <c r="Z422" s="354"/>
      <c r="AA422" s="354"/>
      <c r="AB422" s="354"/>
      <c r="AC422" s="354"/>
      <c r="AD422" s="354"/>
      <c r="AE422" s="354"/>
      <c r="AF422" s="354"/>
      <c r="AG422" s="354"/>
      <c r="AH422" s="354"/>
      <c r="AI422" s="354"/>
      <c r="AJ422" s="354"/>
    </row>
    <row r="423" spans="1:36" ht="15.75" customHeight="1">
      <c r="A423" s="354"/>
      <c r="B423" s="354"/>
      <c r="C423" s="354"/>
      <c r="D423" s="354"/>
      <c r="E423" s="354"/>
      <c r="F423" s="354"/>
      <c r="G423" s="354"/>
      <c r="H423" s="354"/>
      <c r="I423" s="354"/>
      <c r="J423" s="354"/>
      <c r="K423" s="354"/>
      <c r="L423" s="354"/>
      <c r="M423" s="354"/>
      <c r="N423" s="354"/>
      <c r="O423" s="354"/>
      <c r="P423" s="354"/>
      <c r="Q423" s="354"/>
      <c r="R423" s="354"/>
      <c r="S423" s="354"/>
      <c r="T423" s="354"/>
      <c r="U423" s="354"/>
      <c r="V423" s="354"/>
      <c r="W423" s="354"/>
      <c r="X423" s="354"/>
      <c r="Y423" s="354"/>
      <c r="Z423" s="354"/>
      <c r="AA423" s="354"/>
      <c r="AB423" s="354"/>
      <c r="AC423" s="354"/>
      <c r="AD423" s="354"/>
      <c r="AE423" s="354"/>
      <c r="AF423" s="354"/>
      <c r="AG423" s="354"/>
      <c r="AH423" s="354"/>
      <c r="AI423" s="354"/>
      <c r="AJ423" s="354"/>
    </row>
    <row r="424" spans="1:36" ht="15.75" customHeight="1">
      <c r="A424" s="354"/>
      <c r="B424" s="354"/>
      <c r="C424" s="354"/>
      <c r="D424" s="354"/>
      <c r="E424" s="354"/>
      <c r="F424" s="354"/>
      <c r="G424" s="354"/>
      <c r="H424" s="354"/>
      <c r="I424" s="354"/>
      <c r="J424" s="354"/>
      <c r="K424" s="354"/>
      <c r="L424" s="354"/>
      <c r="M424" s="354"/>
      <c r="N424" s="354"/>
      <c r="O424" s="354"/>
      <c r="P424" s="354"/>
      <c r="Q424" s="354"/>
      <c r="R424" s="354"/>
      <c r="S424" s="354"/>
      <c r="T424" s="354"/>
      <c r="U424" s="354"/>
      <c r="V424" s="354"/>
      <c r="W424" s="354"/>
      <c r="X424" s="354"/>
      <c r="Y424" s="354"/>
      <c r="Z424" s="354"/>
      <c r="AA424" s="354"/>
      <c r="AB424" s="354"/>
      <c r="AC424" s="354"/>
      <c r="AD424" s="354"/>
      <c r="AE424" s="354"/>
      <c r="AF424" s="354"/>
      <c r="AG424" s="354"/>
      <c r="AH424" s="354"/>
      <c r="AI424" s="354"/>
      <c r="AJ424" s="354"/>
    </row>
    <row r="425" spans="1:36" ht="15.75" customHeight="1">
      <c r="A425" s="354"/>
      <c r="B425" s="354"/>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Y425" s="354"/>
      <c r="Z425" s="354"/>
      <c r="AA425" s="354"/>
      <c r="AB425" s="354"/>
      <c r="AC425" s="354"/>
      <c r="AD425" s="354"/>
      <c r="AE425" s="354"/>
      <c r="AF425" s="354"/>
      <c r="AG425" s="354"/>
      <c r="AH425" s="354"/>
      <c r="AI425" s="354"/>
      <c r="AJ425" s="354"/>
    </row>
    <row r="426" spans="1:36" ht="15.75" customHeight="1">
      <c r="A426" s="354"/>
      <c r="B426" s="354"/>
      <c r="C426" s="354"/>
      <c r="D426" s="354"/>
      <c r="E426" s="354"/>
      <c r="F426" s="354"/>
      <c r="G426" s="354"/>
      <c r="H426" s="354"/>
      <c r="I426" s="354"/>
      <c r="J426" s="354"/>
      <c r="K426" s="354"/>
      <c r="L426" s="354"/>
      <c r="M426" s="354"/>
      <c r="N426" s="354"/>
      <c r="O426" s="354"/>
      <c r="P426" s="354"/>
      <c r="Q426" s="354"/>
      <c r="R426" s="354"/>
      <c r="S426" s="354"/>
      <c r="T426" s="354"/>
      <c r="U426" s="354"/>
      <c r="V426" s="354"/>
      <c r="W426" s="354"/>
      <c r="X426" s="354"/>
      <c r="Y426" s="354"/>
      <c r="Z426" s="354"/>
      <c r="AA426" s="354"/>
      <c r="AB426" s="354"/>
      <c r="AC426" s="354"/>
      <c r="AD426" s="354"/>
      <c r="AE426" s="354"/>
      <c r="AF426" s="354"/>
      <c r="AG426" s="354"/>
      <c r="AH426" s="354"/>
      <c r="AI426" s="354"/>
      <c r="AJ426" s="354"/>
    </row>
    <row r="427" spans="1:36" ht="15.75" customHeight="1">
      <c r="A427" s="354"/>
      <c r="B427" s="354"/>
      <c r="C427" s="354"/>
      <c r="D427" s="354"/>
      <c r="E427" s="354"/>
      <c r="F427" s="354"/>
      <c r="G427" s="354"/>
      <c r="H427" s="354"/>
      <c r="I427" s="354"/>
      <c r="J427" s="354"/>
      <c r="K427" s="354"/>
      <c r="L427" s="354"/>
      <c r="M427" s="354"/>
      <c r="N427" s="354"/>
      <c r="O427" s="354"/>
      <c r="P427" s="354"/>
      <c r="Q427" s="354"/>
      <c r="R427" s="354"/>
      <c r="S427" s="354"/>
      <c r="T427" s="354"/>
      <c r="U427" s="354"/>
      <c r="V427" s="354"/>
      <c r="W427" s="354"/>
      <c r="X427" s="354"/>
      <c r="Y427" s="354"/>
      <c r="Z427" s="354"/>
      <c r="AA427" s="354"/>
      <c r="AB427" s="354"/>
      <c r="AC427" s="354"/>
      <c r="AD427" s="354"/>
      <c r="AE427" s="354"/>
      <c r="AF427" s="354"/>
      <c r="AG427" s="354"/>
      <c r="AH427" s="354"/>
      <c r="AI427" s="354"/>
      <c r="AJ427" s="354"/>
    </row>
    <row r="428" spans="1:36" ht="15.75" customHeight="1">
      <c r="A428" s="354"/>
      <c r="B428" s="354"/>
      <c r="C428" s="354"/>
      <c r="D428" s="354"/>
      <c r="E428" s="354"/>
      <c r="F428" s="354"/>
      <c r="G428" s="354"/>
      <c r="H428" s="354"/>
      <c r="I428" s="354"/>
      <c r="J428" s="354"/>
      <c r="K428" s="354"/>
      <c r="L428" s="354"/>
      <c r="M428" s="354"/>
      <c r="N428" s="354"/>
      <c r="O428" s="354"/>
      <c r="P428" s="354"/>
      <c r="Q428" s="354"/>
      <c r="R428" s="354"/>
      <c r="S428" s="354"/>
      <c r="T428" s="354"/>
      <c r="U428" s="354"/>
      <c r="V428" s="354"/>
      <c r="W428" s="354"/>
      <c r="X428" s="354"/>
      <c r="Y428" s="354"/>
      <c r="Z428" s="354"/>
      <c r="AA428" s="354"/>
      <c r="AB428" s="354"/>
      <c r="AC428" s="354"/>
      <c r="AD428" s="354"/>
      <c r="AE428" s="354"/>
      <c r="AF428" s="354"/>
      <c r="AG428" s="354"/>
      <c r="AH428" s="354"/>
      <c r="AI428" s="354"/>
      <c r="AJ428" s="354"/>
    </row>
    <row r="429" spans="1:36" ht="15.75" customHeight="1">
      <c r="A429" s="354"/>
      <c r="B429" s="354"/>
      <c r="C429" s="354"/>
      <c r="D429" s="354"/>
      <c r="E429" s="354"/>
      <c r="F429" s="354"/>
      <c r="G429" s="354"/>
      <c r="H429" s="354"/>
      <c r="I429" s="354"/>
      <c r="J429" s="354"/>
      <c r="K429" s="354"/>
      <c r="L429" s="354"/>
      <c r="M429" s="354"/>
      <c r="N429" s="354"/>
      <c r="O429" s="354"/>
      <c r="P429" s="354"/>
      <c r="Q429" s="354"/>
      <c r="R429" s="354"/>
      <c r="S429" s="354"/>
      <c r="T429" s="354"/>
      <c r="U429" s="354"/>
      <c r="V429" s="354"/>
      <c r="W429" s="354"/>
      <c r="X429" s="354"/>
      <c r="Y429" s="354"/>
      <c r="Z429" s="354"/>
      <c r="AA429" s="354"/>
      <c r="AB429" s="354"/>
      <c r="AC429" s="354"/>
      <c r="AD429" s="354"/>
      <c r="AE429" s="354"/>
      <c r="AF429" s="354"/>
      <c r="AG429" s="354"/>
      <c r="AH429" s="354"/>
      <c r="AI429" s="354"/>
      <c r="AJ429" s="354"/>
    </row>
    <row r="430" spans="1:36" ht="15.75" customHeight="1">
      <c r="A430" s="354"/>
      <c r="B430" s="354"/>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Y430" s="354"/>
      <c r="Z430" s="354"/>
      <c r="AA430" s="354"/>
      <c r="AB430" s="354"/>
      <c r="AC430" s="354"/>
      <c r="AD430" s="354"/>
      <c r="AE430" s="354"/>
      <c r="AF430" s="354"/>
      <c r="AG430" s="354"/>
      <c r="AH430" s="354"/>
      <c r="AI430" s="354"/>
      <c r="AJ430" s="354"/>
    </row>
    <row r="431" spans="1:36" ht="15.75" customHeight="1">
      <c r="A431" s="354"/>
      <c r="B431" s="354"/>
      <c r="C431" s="354"/>
      <c r="D431" s="354"/>
      <c r="E431" s="354"/>
      <c r="F431" s="354"/>
      <c r="G431" s="354"/>
      <c r="H431" s="354"/>
      <c r="I431" s="354"/>
      <c r="J431" s="354"/>
      <c r="K431" s="354"/>
      <c r="L431" s="354"/>
      <c r="M431" s="354"/>
      <c r="N431" s="354"/>
      <c r="O431" s="354"/>
      <c r="P431" s="354"/>
      <c r="Q431" s="354"/>
      <c r="R431" s="354"/>
      <c r="S431" s="354"/>
      <c r="T431" s="354"/>
      <c r="U431" s="354"/>
      <c r="V431" s="354"/>
      <c r="W431" s="354"/>
      <c r="X431" s="354"/>
      <c r="Y431" s="354"/>
      <c r="Z431" s="354"/>
      <c r="AA431" s="354"/>
      <c r="AB431" s="354"/>
      <c r="AC431" s="354"/>
      <c r="AD431" s="354"/>
      <c r="AE431" s="354"/>
      <c r="AF431" s="354"/>
      <c r="AG431" s="354"/>
      <c r="AH431" s="354"/>
      <c r="AI431" s="354"/>
      <c r="AJ431" s="354"/>
    </row>
    <row r="432" spans="1:36" ht="15.75" customHeight="1">
      <c r="A432" s="354"/>
      <c r="B432" s="35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c r="AA432" s="354"/>
      <c r="AB432" s="354"/>
      <c r="AC432" s="354"/>
      <c r="AD432" s="354"/>
      <c r="AE432" s="354"/>
      <c r="AF432" s="354"/>
      <c r="AG432" s="354"/>
      <c r="AH432" s="354"/>
      <c r="AI432" s="354"/>
      <c r="AJ432" s="354"/>
    </row>
    <row r="433" spans="1:36" ht="15.75" customHeight="1">
      <c r="A433" s="354"/>
      <c r="B433" s="354"/>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Y433" s="354"/>
      <c r="Z433" s="354"/>
      <c r="AA433" s="354"/>
      <c r="AB433" s="354"/>
      <c r="AC433" s="354"/>
      <c r="AD433" s="354"/>
      <c r="AE433" s="354"/>
      <c r="AF433" s="354"/>
      <c r="AG433" s="354"/>
      <c r="AH433" s="354"/>
      <c r="AI433" s="354"/>
      <c r="AJ433" s="354"/>
    </row>
    <row r="434" spans="1:36" ht="15.75" customHeight="1">
      <c r="A434" s="354"/>
      <c r="B434" s="354"/>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Y434" s="354"/>
      <c r="Z434" s="354"/>
      <c r="AA434" s="354"/>
      <c r="AB434" s="354"/>
      <c r="AC434" s="354"/>
      <c r="AD434" s="354"/>
      <c r="AE434" s="354"/>
      <c r="AF434" s="354"/>
      <c r="AG434" s="354"/>
      <c r="AH434" s="354"/>
      <c r="AI434" s="354"/>
      <c r="AJ434" s="354"/>
    </row>
    <row r="435" spans="1:36" ht="15.75" customHeight="1">
      <c r="A435" s="354"/>
      <c r="B435" s="354"/>
      <c r="C435" s="354"/>
      <c r="D435" s="354"/>
      <c r="E435" s="354"/>
      <c r="F435" s="354"/>
      <c r="G435" s="354"/>
      <c r="H435" s="354"/>
      <c r="I435" s="354"/>
      <c r="J435" s="354"/>
      <c r="K435" s="354"/>
      <c r="L435" s="354"/>
      <c r="M435" s="354"/>
      <c r="N435" s="354"/>
      <c r="O435" s="354"/>
      <c r="P435" s="354"/>
      <c r="Q435" s="354"/>
      <c r="R435" s="354"/>
      <c r="S435" s="354"/>
      <c r="T435" s="354"/>
      <c r="U435" s="354"/>
      <c r="V435" s="354"/>
      <c r="W435" s="354"/>
      <c r="X435" s="354"/>
      <c r="Y435" s="354"/>
      <c r="Z435" s="354"/>
      <c r="AA435" s="354"/>
      <c r="AB435" s="354"/>
      <c r="AC435" s="354"/>
      <c r="AD435" s="354"/>
      <c r="AE435" s="354"/>
      <c r="AF435" s="354"/>
      <c r="AG435" s="354"/>
      <c r="AH435" s="354"/>
      <c r="AI435" s="354"/>
      <c r="AJ435" s="354"/>
    </row>
    <row r="436" spans="1:36" ht="15.75" customHeight="1">
      <c r="A436" s="354"/>
      <c r="B436" s="354"/>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Y436" s="354"/>
      <c r="Z436" s="354"/>
      <c r="AA436" s="354"/>
      <c r="AB436" s="354"/>
      <c r="AC436" s="354"/>
      <c r="AD436" s="354"/>
      <c r="AE436" s="354"/>
      <c r="AF436" s="354"/>
      <c r="AG436" s="354"/>
      <c r="AH436" s="354"/>
      <c r="AI436" s="354"/>
      <c r="AJ436" s="354"/>
    </row>
    <row r="437" spans="1:36" ht="15.75" customHeight="1">
      <c r="A437" s="354"/>
      <c r="B437" s="354"/>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Y437" s="354"/>
      <c r="Z437" s="354"/>
      <c r="AA437" s="354"/>
      <c r="AB437" s="354"/>
      <c r="AC437" s="354"/>
      <c r="AD437" s="354"/>
      <c r="AE437" s="354"/>
      <c r="AF437" s="354"/>
      <c r="AG437" s="354"/>
      <c r="AH437" s="354"/>
      <c r="AI437" s="354"/>
      <c r="AJ437" s="354"/>
    </row>
    <row r="438" spans="1:36" ht="15.75" customHeight="1">
      <c r="A438" s="354"/>
      <c r="B438" s="354"/>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Y438" s="354"/>
      <c r="Z438" s="354"/>
      <c r="AA438" s="354"/>
      <c r="AB438" s="354"/>
      <c r="AC438" s="354"/>
      <c r="AD438" s="354"/>
      <c r="AE438" s="354"/>
      <c r="AF438" s="354"/>
      <c r="AG438" s="354"/>
      <c r="AH438" s="354"/>
      <c r="AI438" s="354"/>
      <c r="AJ438" s="354"/>
    </row>
    <row r="439" spans="1:36" ht="15.75" customHeight="1">
      <c r="A439" s="354"/>
      <c r="B439" s="354"/>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Y439" s="354"/>
      <c r="Z439" s="354"/>
      <c r="AA439" s="354"/>
      <c r="AB439" s="354"/>
      <c r="AC439" s="354"/>
      <c r="AD439" s="354"/>
      <c r="AE439" s="354"/>
      <c r="AF439" s="354"/>
      <c r="AG439" s="354"/>
      <c r="AH439" s="354"/>
      <c r="AI439" s="354"/>
      <c r="AJ439" s="354"/>
    </row>
    <row r="440" spans="1:36" ht="15.75" customHeight="1">
      <c r="A440" s="354"/>
      <c r="B440" s="354"/>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Y440" s="354"/>
      <c r="Z440" s="354"/>
      <c r="AA440" s="354"/>
      <c r="AB440" s="354"/>
      <c r="AC440" s="354"/>
      <c r="AD440" s="354"/>
      <c r="AE440" s="354"/>
      <c r="AF440" s="354"/>
      <c r="AG440" s="354"/>
      <c r="AH440" s="354"/>
      <c r="AI440" s="354"/>
      <c r="AJ440" s="354"/>
    </row>
    <row r="441" spans="1:36" ht="15.75" customHeight="1">
      <c r="A441" s="354"/>
      <c r="B441" s="354"/>
      <c r="C441" s="354"/>
      <c r="D441" s="354"/>
      <c r="E441" s="354"/>
      <c r="F441" s="354"/>
      <c r="G441" s="354"/>
      <c r="H441" s="354"/>
      <c r="I441" s="354"/>
      <c r="J441" s="354"/>
      <c r="K441" s="354"/>
      <c r="L441" s="354"/>
      <c r="M441" s="354"/>
      <c r="N441" s="354"/>
      <c r="O441" s="354"/>
      <c r="P441" s="354"/>
      <c r="Q441" s="354"/>
      <c r="R441" s="354"/>
      <c r="S441" s="354"/>
      <c r="T441" s="354"/>
      <c r="U441" s="354"/>
      <c r="V441" s="354"/>
      <c r="W441" s="354"/>
      <c r="X441" s="354"/>
      <c r="Y441" s="354"/>
      <c r="Z441" s="354"/>
      <c r="AA441" s="354"/>
      <c r="AB441" s="354"/>
      <c r="AC441" s="354"/>
      <c r="AD441" s="354"/>
      <c r="AE441" s="354"/>
      <c r="AF441" s="354"/>
      <c r="AG441" s="354"/>
      <c r="AH441" s="354"/>
      <c r="AI441" s="354"/>
      <c r="AJ441" s="354"/>
    </row>
    <row r="442" spans="1:36" ht="15.75" customHeight="1">
      <c r="A442" s="354"/>
      <c r="B442" s="354"/>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Y442" s="354"/>
      <c r="Z442" s="354"/>
      <c r="AA442" s="354"/>
      <c r="AB442" s="354"/>
      <c r="AC442" s="354"/>
      <c r="AD442" s="354"/>
      <c r="AE442" s="354"/>
      <c r="AF442" s="354"/>
      <c r="AG442" s="354"/>
      <c r="AH442" s="354"/>
      <c r="AI442" s="354"/>
      <c r="AJ442" s="354"/>
    </row>
    <row r="443" spans="1:36" ht="15.75" customHeight="1">
      <c r="A443" s="354"/>
      <c r="B443" s="354"/>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Y443" s="354"/>
      <c r="Z443" s="354"/>
      <c r="AA443" s="354"/>
      <c r="AB443" s="354"/>
      <c r="AC443" s="354"/>
      <c r="AD443" s="354"/>
      <c r="AE443" s="354"/>
      <c r="AF443" s="354"/>
      <c r="AG443" s="354"/>
      <c r="AH443" s="354"/>
      <c r="AI443" s="354"/>
      <c r="AJ443" s="354"/>
    </row>
    <row r="444" spans="1:36" ht="15.75" customHeight="1">
      <c r="A444" s="354"/>
      <c r="B444" s="354"/>
      <c r="C444" s="354"/>
      <c r="D444" s="354"/>
      <c r="E444" s="354"/>
      <c r="F444" s="354"/>
      <c r="G444" s="354"/>
      <c r="H444" s="354"/>
      <c r="I444" s="354"/>
      <c r="J444" s="354"/>
      <c r="K444" s="354"/>
      <c r="L444" s="354"/>
      <c r="M444" s="354"/>
      <c r="N444" s="354"/>
      <c r="O444" s="354"/>
      <c r="P444" s="354"/>
      <c r="Q444" s="354"/>
      <c r="R444" s="354"/>
      <c r="S444" s="354"/>
      <c r="T444" s="354"/>
      <c r="U444" s="354"/>
      <c r="V444" s="354"/>
      <c r="W444" s="354"/>
      <c r="X444" s="354"/>
      <c r="Y444" s="354"/>
      <c r="Z444" s="354"/>
      <c r="AA444" s="354"/>
      <c r="AB444" s="354"/>
      <c r="AC444" s="354"/>
      <c r="AD444" s="354"/>
      <c r="AE444" s="354"/>
      <c r="AF444" s="354"/>
      <c r="AG444" s="354"/>
      <c r="AH444" s="354"/>
      <c r="AI444" s="354"/>
      <c r="AJ444" s="354"/>
    </row>
    <row r="445" spans="1:36" ht="15.75" customHeight="1">
      <c r="A445" s="354"/>
      <c r="B445" s="354"/>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Y445" s="354"/>
      <c r="Z445" s="354"/>
      <c r="AA445" s="354"/>
      <c r="AB445" s="354"/>
      <c r="AC445" s="354"/>
      <c r="AD445" s="354"/>
      <c r="AE445" s="354"/>
      <c r="AF445" s="354"/>
      <c r="AG445" s="354"/>
      <c r="AH445" s="354"/>
      <c r="AI445" s="354"/>
      <c r="AJ445" s="354"/>
    </row>
    <row r="446" spans="1:36" ht="15.75" customHeight="1">
      <c r="A446" s="354"/>
      <c r="B446" s="354"/>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c r="AA446" s="354"/>
      <c r="AB446" s="354"/>
      <c r="AC446" s="354"/>
      <c r="AD446" s="354"/>
      <c r="AE446" s="354"/>
      <c r="AF446" s="354"/>
      <c r="AG446" s="354"/>
      <c r="AH446" s="354"/>
      <c r="AI446" s="354"/>
      <c r="AJ446" s="354"/>
    </row>
    <row r="447" spans="1:36" ht="15.75" customHeight="1">
      <c r="A447" s="354"/>
      <c r="B447" s="354"/>
      <c r="C447" s="354"/>
      <c r="D447" s="354"/>
      <c r="E447" s="354"/>
      <c r="F447" s="354"/>
      <c r="G447" s="354"/>
      <c r="H447" s="354"/>
      <c r="I447" s="354"/>
      <c r="J447" s="354"/>
      <c r="K447" s="354"/>
      <c r="L447" s="354"/>
      <c r="M447" s="354"/>
      <c r="N447" s="354"/>
      <c r="O447" s="354"/>
      <c r="P447" s="354"/>
      <c r="Q447" s="354"/>
      <c r="R447" s="354"/>
      <c r="S447" s="354"/>
      <c r="T447" s="354"/>
      <c r="U447" s="354"/>
      <c r="V447" s="354"/>
      <c r="W447" s="354"/>
      <c r="X447" s="354"/>
      <c r="Y447" s="354"/>
      <c r="Z447" s="354"/>
      <c r="AA447" s="354"/>
      <c r="AB447" s="354"/>
      <c r="AC447" s="354"/>
      <c r="AD447" s="354"/>
      <c r="AE447" s="354"/>
      <c r="AF447" s="354"/>
      <c r="AG447" s="354"/>
      <c r="AH447" s="354"/>
      <c r="AI447" s="354"/>
      <c r="AJ447" s="354"/>
    </row>
    <row r="448" spans="1:36" ht="15.75" customHeight="1">
      <c r="A448" s="354"/>
      <c r="B448" s="354"/>
      <c r="C448" s="354"/>
      <c r="D448" s="354"/>
      <c r="E448" s="354"/>
      <c r="F448" s="354"/>
      <c r="G448" s="354"/>
      <c r="H448" s="354"/>
      <c r="I448" s="354"/>
      <c r="J448" s="354"/>
      <c r="K448" s="354"/>
      <c r="L448" s="354"/>
      <c r="M448" s="354"/>
      <c r="N448" s="354"/>
      <c r="O448" s="354"/>
      <c r="P448" s="354"/>
      <c r="Q448" s="354"/>
      <c r="R448" s="354"/>
      <c r="S448" s="354"/>
      <c r="T448" s="354"/>
      <c r="U448" s="354"/>
      <c r="V448" s="354"/>
      <c r="W448" s="354"/>
      <c r="X448" s="354"/>
      <c r="Y448" s="354"/>
      <c r="Z448" s="354"/>
      <c r="AA448" s="354"/>
      <c r="AB448" s="354"/>
      <c r="AC448" s="354"/>
      <c r="AD448" s="354"/>
      <c r="AE448" s="354"/>
      <c r="AF448" s="354"/>
      <c r="AG448" s="354"/>
      <c r="AH448" s="354"/>
      <c r="AI448" s="354"/>
      <c r="AJ448" s="354"/>
    </row>
    <row r="449" spans="1:36" ht="15.75" customHeight="1">
      <c r="A449" s="354"/>
      <c r="B449" s="354"/>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Y449" s="354"/>
      <c r="Z449" s="354"/>
      <c r="AA449" s="354"/>
      <c r="AB449" s="354"/>
      <c r="AC449" s="354"/>
      <c r="AD449" s="354"/>
      <c r="AE449" s="354"/>
      <c r="AF449" s="354"/>
      <c r="AG449" s="354"/>
      <c r="AH449" s="354"/>
      <c r="AI449" s="354"/>
      <c r="AJ449" s="354"/>
    </row>
    <row r="450" spans="1:36" ht="15.75" customHeight="1">
      <c r="A450" s="354"/>
      <c r="B450" s="354"/>
      <c r="C450" s="354"/>
      <c r="D450" s="354"/>
      <c r="E450" s="354"/>
      <c r="F450" s="354"/>
      <c r="G450" s="354"/>
      <c r="H450" s="354"/>
      <c r="I450" s="354"/>
      <c r="J450" s="354"/>
      <c r="K450" s="354"/>
      <c r="L450" s="354"/>
      <c r="M450" s="354"/>
      <c r="N450" s="354"/>
      <c r="O450" s="354"/>
      <c r="P450" s="354"/>
      <c r="Q450" s="354"/>
      <c r="R450" s="354"/>
      <c r="S450" s="354"/>
      <c r="T450" s="354"/>
      <c r="U450" s="354"/>
      <c r="V450" s="354"/>
      <c r="W450" s="354"/>
      <c r="X450" s="354"/>
      <c r="Y450" s="354"/>
      <c r="Z450" s="354"/>
      <c r="AA450" s="354"/>
      <c r="AB450" s="354"/>
      <c r="AC450" s="354"/>
      <c r="AD450" s="354"/>
      <c r="AE450" s="354"/>
      <c r="AF450" s="354"/>
      <c r="AG450" s="354"/>
      <c r="AH450" s="354"/>
      <c r="AI450" s="354"/>
      <c r="AJ450" s="354"/>
    </row>
    <row r="451" spans="1:36" ht="15.75" customHeight="1">
      <c r="A451" s="354"/>
      <c r="B451" s="354"/>
      <c r="C451" s="354"/>
      <c r="D451" s="354"/>
      <c r="E451" s="354"/>
      <c r="F451" s="354"/>
      <c r="G451" s="354"/>
      <c r="H451" s="354"/>
      <c r="I451" s="354"/>
      <c r="J451" s="354"/>
      <c r="K451" s="354"/>
      <c r="L451" s="354"/>
      <c r="M451" s="354"/>
      <c r="N451" s="354"/>
      <c r="O451" s="354"/>
      <c r="P451" s="354"/>
      <c r="Q451" s="354"/>
      <c r="R451" s="354"/>
      <c r="S451" s="354"/>
      <c r="T451" s="354"/>
      <c r="U451" s="354"/>
      <c r="V451" s="354"/>
      <c r="W451" s="354"/>
      <c r="X451" s="354"/>
      <c r="Y451" s="354"/>
      <c r="Z451" s="354"/>
      <c r="AA451" s="354"/>
      <c r="AB451" s="354"/>
      <c r="AC451" s="354"/>
      <c r="AD451" s="354"/>
      <c r="AE451" s="354"/>
      <c r="AF451" s="354"/>
      <c r="AG451" s="354"/>
      <c r="AH451" s="354"/>
      <c r="AI451" s="354"/>
      <c r="AJ451" s="354"/>
    </row>
    <row r="452" spans="1:36" ht="15.75" customHeight="1">
      <c r="A452" s="354"/>
      <c r="B452" s="354"/>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Y452" s="354"/>
      <c r="Z452" s="354"/>
      <c r="AA452" s="354"/>
      <c r="AB452" s="354"/>
      <c r="AC452" s="354"/>
      <c r="AD452" s="354"/>
      <c r="AE452" s="354"/>
      <c r="AF452" s="354"/>
      <c r="AG452" s="354"/>
      <c r="AH452" s="354"/>
      <c r="AI452" s="354"/>
      <c r="AJ452" s="354"/>
    </row>
    <row r="453" spans="1:36" ht="15.75" customHeight="1">
      <c r="A453" s="354"/>
      <c r="B453" s="354"/>
      <c r="C453" s="354"/>
      <c r="D453" s="354"/>
      <c r="E453" s="354"/>
      <c r="F453" s="354"/>
      <c r="G453" s="354"/>
      <c r="H453" s="354"/>
      <c r="I453" s="354"/>
      <c r="J453" s="354"/>
      <c r="K453" s="354"/>
      <c r="L453" s="354"/>
      <c r="M453" s="354"/>
      <c r="N453" s="354"/>
      <c r="O453" s="354"/>
      <c r="P453" s="354"/>
      <c r="Q453" s="354"/>
      <c r="R453" s="354"/>
      <c r="S453" s="354"/>
      <c r="T453" s="354"/>
      <c r="U453" s="354"/>
      <c r="V453" s="354"/>
      <c r="W453" s="354"/>
      <c r="X453" s="354"/>
      <c r="Y453" s="354"/>
      <c r="Z453" s="354"/>
      <c r="AA453" s="354"/>
      <c r="AB453" s="354"/>
      <c r="AC453" s="354"/>
      <c r="AD453" s="354"/>
      <c r="AE453" s="354"/>
      <c r="AF453" s="354"/>
      <c r="AG453" s="354"/>
      <c r="AH453" s="354"/>
      <c r="AI453" s="354"/>
      <c r="AJ453" s="354"/>
    </row>
    <row r="454" spans="1:36" ht="15.75" customHeight="1">
      <c r="A454" s="354"/>
      <c r="B454" s="354"/>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Y454" s="354"/>
      <c r="Z454" s="354"/>
      <c r="AA454" s="354"/>
      <c r="AB454" s="354"/>
      <c r="AC454" s="354"/>
      <c r="AD454" s="354"/>
      <c r="AE454" s="354"/>
      <c r="AF454" s="354"/>
      <c r="AG454" s="354"/>
      <c r="AH454" s="354"/>
      <c r="AI454" s="354"/>
      <c r="AJ454" s="354"/>
    </row>
    <row r="455" spans="1:36" ht="15.75" customHeight="1">
      <c r="A455" s="354"/>
      <c r="B455" s="354"/>
      <c r="C455" s="354"/>
      <c r="D455" s="354"/>
      <c r="E455" s="354"/>
      <c r="F455" s="354"/>
      <c r="G455" s="354"/>
      <c r="H455" s="354"/>
      <c r="I455" s="354"/>
      <c r="J455" s="354"/>
      <c r="K455" s="354"/>
      <c r="L455" s="354"/>
      <c r="M455" s="354"/>
      <c r="N455" s="354"/>
      <c r="O455" s="354"/>
      <c r="P455" s="354"/>
      <c r="Q455" s="354"/>
      <c r="R455" s="354"/>
      <c r="S455" s="354"/>
      <c r="T455" s="354"/>
      <c r="U455" s="354"/>
      <c r="V455" s="354"/>
      <c r="W455" s="354"/>
      <c r="X455" s="354"/>
      <c r="Y455" s="354"/>
      <c r="Z455" s="354"/>
      <c r="AA455" s="354"/>
      <c r="AB455" s="354"/>
      <c r="AC455" s="354"/>
      <c r="AD455" s="354"/>
      <c r="AE455" s="354"/>
      <c r="AF455" s="354"/>
      <c r="AG455" s="354"/>
      <c r="AH455" s="354"/>
      <c r="AI455" s="354"/>
      <c r="AJ455" s="354"/>
    </row>
    <row r="456" spans="1:36" ht="15.75" customHeight="1">
      <c r="A456" s="354"/>
      <c r="B456" s="354"/>
      <c r="C456" s="354"/>
      <c r="D456" s="354"/>
      <c r="E456" s="354"/>
      <c r="F456" s="354"/>
      <c r="G456" s="354"/>
      <c r="H456" s="354"/>
      <c r="I456" s="354"/>
      <c r="J456" s="354"/>
      <c r="K456" s="354"/>
      <c r="L456" s="354"/>
      <c r="M456" s="354"/>
      <c r="N456" s="354"/>
      <c r="O456" s="354"/>
      <c r="P456" s="354"/>
      <c r="Q456" s="354"/>
      <c r="R456" s="354"/>
      <c r="S456" s="354"/>
      <c r="T456" s="354"/>
      <c r="U456" s="354"/>
      <c r="V456" s="354"/>
      <c r="W456" s="354"/>
      <c r="X456" s="354"/>
      <c r="Y456" s="354"/>
      <c r="Z456" s="354"/>
      <c r="AA456" s="354"/>
      <c r="AB456" s="354"/>
      <c r="AC456" s="354"/>
      <c r="AD456" s="354"/>
      <c r="AE456" s="354"/>
      <c r="AF456" s="354"/>
      <c r="AG456" s="354"/>
      <c r="AH456" s="354"/>
      <c r="AI456" s="354"/>
      <c r="AJ456" s="354"/>
    </row>
    <row r="457" spans="1:36" ht="15.75" customHeight="1">
      <c r="A457" s="354"/>
      <c r="B457" s="354"/>
      <c r="C457" s="354"/>
      <c r="D457" s="354"/>
      <c r="E457" s="354"/>
      <c r="F457" s="354"/>
      <c r="G457" s="354"/>
      <c r="H457" s="354"/>
      <c r="I457" s="354"/>
      <c r="J457" s="354"/>
      <c r="K457" s="354"/>
      <c r="L457" s="354"/>
      <c r="M457" s="354"/>
      <c r="N457" s="354"/>
      <c r="O457" s="354"/>
      <c r="P457" s="354"/>
      <c r="Q457" s="354"/>
      <c r="R457" s="354"/>
      <c r="S457" s="354"/>
      <c r="T457" s="354"/>
      <c r="U457" s="354"/>
      <c r="V457" s="354"/>
      <c r="W457" s="354"/>
      <c r="X457" s="354"/>
      <c r="Y457" s="354"/>
      <c r="Z457" s="354"/>
      <c r="AA457" s="354"/>
      <c r="AB457" s="354"/>
      <c r="AC457" s="354"/>
      <c r="AD457" s="354"/>
      <c r="AE457" s="354"/>
      <c r="AF457" s="354"/>
      <c r="AG457" s="354"/>
      <c r="AH457" s="354"/>
      <c r="AI457" s="354"/>
      <c r="AJ457" s="354"/>
    </row>
    <row r="458" spans="1:36" ht="15.75" customHeight="1">
      <c r="A458" s="354"/>
      <c r="B458" s="35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54"/>
      <c r="AE458" s="354"/>
      <c r="AF458" s="354"/>
      <c r="AG458" s="354"/>
      <c r="AH458" s="354"/>
      <c r="AI458" s="354"/>
      <c r="AJ458" s="354"/>
    </row>
    <row r="459" spans="1:36" ht="15.75" customHeight="1">
      <c r="A459" s="354"/>
      <c r="B459" s="354"/>
      <c r="C459" s="354"/>
      <c r="D459" s="354"/>
      <c r="E459" s="354"/>
      <c r="F459" s="354"/>
      <c r="G459" s="354"/>
      <c r="H459" s="354"/>
      <c r="I459" s="354"/>
      <c r="J459" s="354"/>
      <c r="K459" s="354"/>
      <c r="L459" s="354"/>
      <c r="M459" s="354"/>
      <c r="N459" s="354"/>
      <c r="O459" s="354"/>
      <c r="P459" s="354"/>
      <c r="Q459" s="354"/>
      <c r="R459" s="354"/>
      <c r="S459" s="354"/>
      <c r="T459" s="354"/>
      <c r="U459" s="354"/>
      <c r="V459" s="354"/>
      <c r="W459" s="354"/>
      <c r="X459" s="354"/>
      <c r="Y459" s="354"/>
      <c r="Z459" s="354"/>
      <c r="AA459" s="354"/>
      <c r="AB459" s="354"/>
      <c r="AC459" s="354"/>
      <c r="AD459" s="354"/>
      <c r="AE459" s="354"/>
      <c r="AF459" s="354"/>
      <c r="AG459" s="354"/>
      <c r="AH459" s="354"/>
      <c r="AI459" s="354"/>
      <c r="AJ459" s="354"/>
    </row>
    <row r="460" spans="1:36" ht="15.75" customHeight="1">
      <c r="A460" s="354"/>
      <c r="B460" s="354"/>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Y460" s="354"/>
      <c r="Z460" s="354"/>
      <c r="AA460" s="354"/>
      <c r="AB460" s="354"/>
      <c r="AC460" s="354"/>
      <c r="AD460" s="354"/>
      <c r="AE460" s="354"/>
      <c r="AF460" s="354"/>
      <c r="AG460" s="354"/>
      <c r="AH460" s="354"/>
      <c r="AI460" s="354"/>
      <c r="AJ460" s="354"/>
    </row>
    <row r="461" spans="1:36" ht="15.75" customHeight="1">
      <c r="A461" s="354"/>
      <c r="B461" s="354"/>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Y461" s="354"/>
      <c r="Z461" s="354"/>
      <c r="AA461" s="354"/>
      <c r="AB461" s="354"/>
      <c r="AC461" s="354"/>
      <c r="AD461" s="354"/>
      <c r="AE461" s="354"/>
      <c r="AF461" s="354"/>
      <c r="AG461" s="354"/>
      <c r="AH461" s="354"/>
      <c r="AI461" s="354"/>
      <c r="AJ461" s="354"/>
    </row>
    <row r="462" spans="1:36" ht="15.75" customHeight="1">
      <c r="A462" s="354"/>
      <c r="B462" s="354"/>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c r="AA462" s="354"/>
      <c r="AB462" s="354"/>
      <c r="AC462" s="354"/>
      <c r="AD462" s="354"/>
      <c r="AE462" s="354"/>
      <c r="AF462" s="354"/>
      <c r="AG462" s="354"/>
      <c r="AH462" s="354"/>
      <c r="AI462" s="354"/>
      <c r="AJ462" s="354"/>
    </row>
    <row r="463" spans="1:36" ht="15.75" customHeight="1">
      <c r="A463" s="354"/>
      <c r="B463" s="354"/>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Y463" s="354"/>
      <c r="Z463" s="354"/>
      <c r="AA463" s="354"/>
      <c r="AB463" s="354"/>
      <c r="AC463" s="354"/>
      <c r="AD463" s="354"/>
      <c r="AE463" s="354"/>
      <c r="AF463" s="354"/>
      <c r="AG463" s="354"/>
      <c r="AH463" s="354"/>
      <c r="AI463" s="354"/>
      <c r="AJ463" s="354"/>
    </row>
    <row r="464" spans="1:36" ht="15.75" customHeight="1">
      <c r="A464" s="354"/>
      <c r="B464" s="354"/>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Y464" s="354"/>
      <c r="Z464" s="354"/>
      <c r="AA464" s="354"/>
      <c r="AB464" s="354"/>
      <c r="AC464" s="354"/>
      <c r="AD464" s="354"/>
      <c r="AE464" s="354"/>
      <c r="AF464" s="354"/>
      <c r="AG464" s="354"/>
      <c r="AH464" s="354"/>
      <c r="AI464" s="354"/>
      <c r="AJ464" s="354"/>
    </row>
    <row r="465" spans="1:36" ht="15.75" customHeight="1">
      <c r="A465" s="354"/>
      <c r="B465" s="354"/>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Y465" s="354"/>
      <c r="Z465" s="354"/>
      <c r="AA465" s="354"/>
      <c r="AB465" s="354"/>
      <c r="AC465" s="354"/>
      <c r="AD465" s="354"/>
      <c r="AE465" s="354"/>
      <c r="AF465" s="354"/>
      <c r="AG465" s="354"/>
      <c r="AH465" s="354"/>
      <c r="AI465" s="354"/>
      <c r="AJ465" s="354"/>
    </row>
    <row r="466" spans="1:36" ht="15.75" customHeight="1">
      <c r="A466" s="354"/>
      <c r="B466" s="354"/>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Y466" s="354"/>
      <c r="Z466" s="354"/>
      <c r="AA466" s="354"/>
      <c r="AB466" s="354"/>
      <c r="AC466" s="354"/>
      <c r="AD466" s="354"/>
      <c r="AE466" s="354"/>
      <c r="AF466" s="354"/>
      <c r="AG466" s="354"/>
      <c r="AH466" s="354"/>
      <c r="AI466" s="354"/>
      <c r="AJ466" s="354"/>
    </row>
    <row r="467" spans="1:36" ht="15.75" customHeight="1">
      <c r="A467" s="354"/>
      <c r="B467" s="354"/>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Y467" s="354"/>
      <c r="Z467" s="354"/>
      <c r="AA467" s="354"/>
      <c r="AB467" s="354"/>
      <c r="AC467" s="354"/>
      <c r="AD467" s="354"/>
      <c r="AE467" s="354"/>
      <c r="AF467" s="354"/>
      <c r="AG467" s="354"/>
      <c r="AH467" s="354"/>
      <c r="AI467" s="354"/>
      <c r="AJ467" s="354"/>
    </row>
    <row r="468" spans="1:36" ht="15.75" customHeight="1">
      <c r="A468" s="354"/>
      <c r="B468" s="354"/>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Y468" s="354"/>
      <c r="Z468" s="354"/>
      <c r="AA468" s="354"/>
      <c r="AB468" s="354"/>
      <c r="AC468" s="354"/>
      <c r="AD468" s="354"/>
      <c r="AE468" s="354"/>
      <c r="AF468" s="354"/>
      <c r="AG468" s="354"/>
      <c r="AH468" s="354"/>
      <c r="AI468" s="354"/>
      <c r="AJ468" s="354"/>
    </row>
    <row r="469" spans="1:36" ht="15.75" customHeight="1">
      <c r="A469" s="354"/>
      <c r="B469" s="354"/>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Y469" s="354"/>
      <c r="Z469" s="354"/>
      <c r="AA469" s="354"/>
      <c r="AB469" s="354"/>
      <c r="AC469" s="354"/>
      <c r="AD469" s="354"/>
      <c r="AE469" s="354"/>
      <c r="AF469" s="354"/>
      <c r="AG469" s="354"/>
      <c r="AH469" s="354"/>
      <c r="AI469" s="354"/>
      <c r="AJ469" s="354"/>
    </row>
    <row r="470" spans="1:36" ht="15.75" customHeight="1">
      <c r="A470" s="354"/>
      <c r="B470" s="354"/>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Y470" s="354"/>
      <c r="Z470" s="354"/>
      <c r="AA470" s="354"/>
      <c r="AB470" s="354"/>
      <c r="AC470" s="354"/>
      <c r="AD470" s="354"/>
      <c r="AE470" s="354"/>
      <c r="AF470" s="354"/>
      <c r="AG470" s="354"/>
      <c r="AH470" s="354"/>
      <c r="AI470" s="354"/>
      <c r="AJ470" s="354"/>
    </row>
    <row r="471" spans="1:36" ht="15.75" customHeight="1">
      <c r="A471" s="354"/>
      <c r="B471" s="354"/>
      <c r="C471" s="354"/>
      <c r="D471" s="354"/>
      <c r="E471" s="354"/>
      <c r="F471" s="354"/>
      <c r="G471" s="354"/>
      <c r="H471" s="354"/>
      <c r="I471" s="354"/>
      <c r="J471" s="354"/>
      <c r="K471" s="354"/>
      <c r="L471" s="354"/>
      <c r="M471" s="354"/>
      <c r="N471" s="354"/>
      <c r="O471" s="354"/>
      <c r="P471" s="354"/>
      <c r="Q471" s="354"/>
      <c r="R471" s="354"/>
      <c r="S471" s="354"/>
      <c r="T471" s="354"/>
      <c r="U471" s="354"/>
      <c r="V471" s="354"/>
      <c r="W471" s="354"/>
      <c r="X471" s="354"/>
      <c r="Y471" s="354"/>
      <c r="Z471" s="354"/>
      <c r="AA471" s="354"/>
      <c r="AB471" s="354"/>
      <c r="AC471" s="354"/>
      <c r="AD471" s="354"/>
      <c r="AE471" s="354"/>
      <c r="AF471" s="354"/>
      <c r="AG471" s="354"/>
      <c r="AH471" s="354"/>
      <c r="AI471" s="354"/>
      <c r="AJ471" s="354"/>
    </row>
    <row r="472" spans="1:36" ht="15.75" customHeight="1">
      <c r="A472" s="354"/>
      <c r="B472" s="354"/>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c r="AA472" s="354"/>
      <c r="AB472" s="354"/>
      <c r="AC472" s="354"/>
      <c r="AD472" s="354"/>
      <c r="AE472" s="354"/>
      <c r="AF472" s="354"/>
      <c r="AG472" s="354"/>
      <c r="AH472" s="354"/>
      <c r="AI472" s="354"/>
      <c r="AJ472" s="354"/>
    </row>
    <row r="473" spans="1:36" ht="15.75" customHeight="1">
      <c r="A473" s="354"/>
      <c r="B473" s="354"/>
      <c r="C473" s="354"/>
      <c r="D473" s="354"/>
      <c r="E473" s="354"/>
      <c r="F473" s="354"/>
      <c r="G473" s="354"/>
      <c r="H473" s="354"/>
      <c r="I473" s="354"/>
      <c r="J473" s="354"/>
      <c r="K473" s="354"/>
      <c r="L473" s="354"/>
      <c r="M473" s="354"/>
      <c r="N473" s="354"/>
      <c r="O473" s="354"/>
      <c r="P473" s="354"/>
      <c r="Q473" s="354"/>
      <c r="R473" s="354"/>
      <c r="S473" s="354"/>
      <c r="T473" s="354"/>
      <c r="U473" s="354"/>
      <c r="V473" s="354"/>
      <c r="W473" s="354"/>
      <c r="X473" s="354"/>
      <c r="Y473" s="354"/>
      <c r="Z473" s="354"/>
      <c r="AA473" s="354"/>
      <c r="AB473" s="354"/>
      <c r="AC473" s="354"/>
      <c r="AD473" s="354"/>
      <c r="AE473" s="354"/>
      <c r="AF473" s="354"/>
      <c r="AG473" s="354"/>
      <c r="AH473" s="354"/>
      <c r="AI473" s="354"/>
      <c r="AJ473" s="354"/>
    </row>
    <row r="474" spans="1:36" ht="15.75" customHeight="1">
      <c r="A474" s="354"/>
      <c r="B474" s="354"/>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Y474" s="354"/>
      <c r="Z474" s="354"/>
      <c r="AA474" s="354"/>
      <c r="AB474" s="354"/>
      <c r="AC474" s="354"/>
      <c r="AD474" s="354"/>
      <c r="AE474" s="354"/>
      <c r="AF474" s="354"/>
      <c r="AG474" s="354"/>
      <c r="AH474" s="354"/>
      <c r="AI474" s="354"/>
      <c r="AJ474" s="354"/>
    </row>
    <row r="475" spans="1:36" ht="15.75" customHeight="1">
      <c r="A475" s="354"/>
      <c r="B475" s="354"/>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Y475" s="354"/>
      <c r="Z475" s="354"/>
      <c r="AA475" s="354"/>
      <c r="AB475" s="354"/>
      <c r="AC475" s="354"/>
      <c r="AD475" s="354"/>
      <c r="AE475" s="354"/>
      <c r="AF475" s="354"/>
      <c r="AG475" s="354"/>
      <c r="AH475" s="354"/>
      <c r="AI475" s="354"/>
      <c r="AJ475" s="354"/>
    </row>
    <row r="476" spans="1:36" ht="15.75" customHeight="1">
      <c r="A476" s="354"/>
      <c r="B476" s="354"/>
      <c r="C476" s="354"/>
      <c r="D476" s="354"/>
      <c r="E476" s="354"/>
      <c r="F476" s="354"/>
      <c r="G476" s="354"/>
      <c r="H476" s="354"/>
      <c r="I476" s="354"/>
      <c r="J476" s="354"/>
      <c r="K476" s="354"/>
      <c r="L476" s="354"/>
      <c r="M476" s="354"/>
      <c r="N476" s="354"/>
      <c r="O476" s="354"/>
      <c r="P476" s="354"/>
      <c r="Q476" s="354"/>
      <c r="R476" s="354"/>
      <c r="S476" s="354"/>
      <c r="T476" s="354"/>
      <c r="U476" s="354"/>
      <c r="V476" s="354"/>
      <c r="W476" s="354"/>
      <c r="X476" s="354"/>
      <c r="Y476" s="354"/>
      <c r="Z476" s="354"/>
      <c r="AA476" s="354"/>
      <c r="AB476" s="354"/>
      <c r="AC476" s="354"/>
      <c r="AD476" s="354"/>
      <c r="AE476" s="354"/>
      <c r="AF476" s="354"/>
      <c r="AG476" s="354"/>
      <c r="AH476" s="354"/>
      <c r="AI476" s="354"/>
      <c r="AJ476" s="354"/>
    </row>
    <row r="477" spans="1:36" ht="15.75" customHeight="1">
      <c r="A477" s="354"/>
      <c r="B477" s="354"/>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Y477" s="354"/>
      <c r="Z477" s="354"/>
      <c r="AA477" s="354"/>
      <c r="AB477" s="354"/>
      <c r="AC477" s="354"/>
      <c r="AD477" s="354"/>
      <c r="AE477" s="354"/>
      <c r="AF477" s="354"/>
      <c r="AG477" s="354"/>
      <c r="AH477" s="354"/>
      <c r="AI477" s="354"/>
      <c r="AJ477" s="354"/>
    </row>
    <row r="478" spans="1:36" ht="15.75" customHeight="1">
      <c r="A478" s="354"/>
      <c r="B478" s="354"/>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Y478" s="354"/>
      <c r="Z478" s="354"/>
      <c r="AA478" s="354"/>
      <c r="AB478" s="354"/>
      <c r="AC478" s="354"/>
      <c r="AD478" s="354"/>
      <c r="AE478" s="354"/>
      <c r="AF478" s="354"/>
      <c r="AG478" s="354"/>
      <c r="AH478" s="354"/>
      <c r="AI478" s="354"/>
      <c r="AJ478" s="354"/>
    </row>
    <row r="479" spans="1:36" ht="15.75" customHeight="1">
      <c r="A479" s="354"/>
      <c r="B479" s="354"/>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Y479" s="354"/>
      <c r="Z479" s="354"/>
      <c r="AA479" s="354"/>
      <c r="AB479" s="354"/>
      <c r="AC479" s="354"/>
      <c r="AD479" s="354"/>
      <c r="AE479" s="354"/>
      <c r="AF479" s="354"/>
      <c r="AG479" s="354"/>
      <c r="AH479" s="354"/>
      <c r="AI479" s="354"/>
      <c r="AJ479" s="354"/>
    </row>
    <row r="480" spans="1:36" ht="15.75" customHeight="1">
      <c r="A480" s="354"/>
      <c r="B480" s="354"/>
      <c r="C480" s="354"/>
      <c r="D480" s="354"/>
      <c r="E480" s="354"/>
      <c r="F480" s="354"/>
      <c r="G480" s="354"/>
      <c r="H480" s="354"/>
      <c r="I480" s="354"/>
      <c r="J480" s="354"/>
      <c r="K480" s="354"/>
      <c r="L480" s="354"/>
      <c r="M480" s="354"/>
      <c r="N480" s="354"/>
      <c r="O480" s="354"/>
      <c r="P480" s="354"/>
      <c r="Q480" s="354"/>
      <c r="R480" s="354"/>
      <c r="S480" s="354"/>
      <c r="T480" s="354"/>
      <c r="U480" s="354"/>
      <c r="V480" s="354"/>
      <c r="W480" s="354"/>
      <c r="X480" s="354"/>
      <c r="Y480" s="354"/>
      <c r="Z480" s="354"/>
      <c r="AA480" s="354"/>
      <c r="AB480" s="354"/>
      <c r="AC480" s="354"/>
      <c r="AD480" s="354"/>
      <c r="AE480" s="354"/>
      <c r="AF480" s="354"/>
      <c r="AG480" s="354"/>
      <c r="AH480" s="354"/>
      <c r="AI480" s="354"/>
      <c r="AJ480" s="354"/>
    </row>
    <row r="481" spans="1:36" ht="15.75" customHeight="1">
      <c r="A481" s="354"/>
      <c r="B481" s="354"/>
      <c r="C481" s="354"/>
      <c r="D481" s="354"/>
      <c r="E481" s="354"/>
      <c r="F481" s="354"/>
      <c r="G481" s="354"/>
      <c r="H481" s="354"/>
      <c r="I481" s="354"/>
      <c r="J481" s="354"/>
      <c r="K481" s="354"/>
      <c r="L481" s="354"/>
      <c r="M481" s="354"/>
      <c r="N481" s="354"/>
      <c r="O481" s="354"/>
      <c r="P481" s="354"/>
      <c r="Q481" s="354"/>
      <c r="R481" s="354"/>
      <c r="S481" s="354"/>
      <c r="T481" s="354"/>
      <c r="U481" s="354"/>
      <c r="V481" s="354"/>
      <c r="W481" s="354"/>
      <c r="X481" s="354"/>
      <c r="Y481" s="354"/>
      <c r="Z481" s="354"/>
      <c r="AA481" s="354"/>
      <c r="AB481" s="354"/>
      <c r="AC481" s="354"/>
      <c r="AD481" s="354"/>
      <c r="AE481" s="354"/>
      <c r="AF481" s="354"/>
      <c r="AG481" s="354"/>
      <c r="AH481" s="354"/>
      <c r="AI481" s="354"/>
      <c r="AJ481" s="354"/>
    </row>
    <row r="482" spans="1:36" ht="15.75" customHeight="1">
      <c r="A482" s="354"/>
      <c r="B482" s="354"/>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Y482" s="354"/>
      <c r="Z482" s="354"/>
      <c r="AA482" s="354"/>
      <c r="AB482" s="354"/>
      <c r="AC482" s="354"/>
      <c r="AD482" s="354"/>
      <c r="AE482" s="354"/>
      <c r="AF482" s="354"/>
      <c r="AG482" s="354"/>
      <c r="AH482" s="354"/>
      <c r="AI482" s="354"/>
      <c r="AJ482" s="354"/>
    </row>
    <row r="483" spans="1:36" ht="15.75" customHeight="1">
      <c r="A483" s="354"/>
      <c r="B483" s="354"/>
      <c r="C483" s="354"/>
      <c r="D483" s="354"/>
      <c r="E483" s="354"/>
      <c r="F483" s="354"/>
      <c r="G483" s="354"/>
      <c r="H483" s="354"/>
      <c r="I483" s="354"/>
      <c r="J483" s="354"/>
      <c r="K483" s="354"/>
      <c r="L483" s="354"/>
      <c r="M483" s="354"/>
      <c r="N483" s="354"/>
      <c r="O483" s="354"/>
      <c r="P483" s="354"/>
      <c r="Q483" s="354"/>
      <c r="R483" s="354"/>
      <c r="S483" s="354"/>
      <c r="T483" s="354"/>
      <c r="U483" s="354"/>
      <c r="V483" s="354"/>
      <c r="W483" s="354"/>
      <c r="X483" s="354"/>
      <c r="Y483" s="354"/>
      <c r="Z483" s="354"/>
      <c r="AA483" s="354"/>
      <c r="AB483" s="354"/>
      <c r="AC483" s="354"/>
      <c r="AD483" s="354"/>
      <c r="AE483" s="354"/>
      <c r="AF483" s="354"/>
      <c r="AG483" s="354"/>
      <c r="AH483" s="354"/>
      <c r="AI483" s="354"/>
      <c r="AJ483" s="354"/>
    </row>
    <row r="484" spans="1:36" ht="15.75" customHeight="1">
      <c r="A484" s="354"/>
      <c r="B484" s="354"/>
      <c r="C484" s="354"/>
      <c r="D484" s="354"/>
      <c r="E484" s="354"/>
      <c r="F484" s="354"/>
      <c r="G484" s="354"/>
      <c r="H484" s="354"/>
      <c r="I484" s="354"/>
      <c r="J484" s="354"/>
      <c r="K484" s="354"/>
      <c r="L484" s="354"/>
      <c r="M484" s="354"/>
      <c r="N484" s="354"/>
      <c r="O484" s="354"/>
      <c r="P484" s="354"/>
      <c r="Q484" s="354"/>
      <c r="R484" s="354"/>
      <c r="S484" s="354"/>
      <c r="T484" s="354"/>
      <c r="U484" s="354"/>
      <c r="V484" s="354"/>
      <c r="W484" s="354"/>
      <c r="X484" s="354"/>
      <c r="Y484" s="354"/>
      <c r="Z484" s="354"/>
      <c r="AA484" s="354"/>
      <c r="AB484" s="354"/>
      <c r="AC484" s="354"/>
      <c r="AD484" s="354"/>
      <c r="AE484" s="354"/>
      <c r="AF484" s="354"/>
      <c r="AG484" s="354"/>
      <c r="AH484" s="354"/>
      <c r="AI484" s="354"/>
      <c r="AJ484" s="354"/>
    </row>
    <row r="485" spans="1:36" ht="15.75" customHeight="1">
      <c r="A485" s="354"/>
      <c r="B485" s="354"/>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Y485" s="354"/>
      <c r="Z485" s="354"/>
      <c r="AA485" s="354"/>
      <c r="AB485" s="354"/>
      <c r="AC485" s="354"/>
      <c r="AD485" s="354"/>
      <c r="AE485" s="354"/>
      <c r="AF485" s="354"/>
      <c r="AG485" s="354"/>
      <c r="AH485" s="354"/>
      <c r="AI485" s="354"/>
      <c r="AJ485" s="354"/>
    </row>
    <row r="486" spans="1:36" ht="15.75" customHeight="1">
      <c r="A486" s="354"/>
      <c r="B486" s="354"/>
      <c r="C486" s="354"/>
      <c r="D486" s="354"/>
      <c r="E486" s="354"/>
      <c r="F486" s="354"/>
      <c r="G486" s="354"/>
      <c r="H486" s="354"/>
      <c r="I486" s="354"/>
      <c r="J486" s="354"/>
      <c r="K486" s="354"/>
      <c r="L486" s="354"/>
      <c r="M486" s="354"/>
      <c r="N486" s="354"/>
      <c r="O486" s="354"/>
      <c r="P486" s="354"/>
      <c r="Q486" s="354"/>
      <c r="R486" s="354"/>
      <c r="S486" s="354"/>
      <c r="T486" s="354"/>
      <c r="U486" s="354"/>
      <c r="V486" s="354"/>
      <c r="W486" s="354"/>
      <c r="X486" s="354"/>
      <c r="Y486" s="354"/>
      <c r="Z486" s="354"/>
      <c r="AA486" s="354"/>
      <c r="AB486" s="354"/>
      <c r="AC486" s="354"/>
      <c r="AD486" s="354"/>
      <c r="AE486" s="354"/>
      <c r="AF486" s="354"/>
      <c r="AG486" s="354"/>
      <c r="AH486" s="354"/>
      <c r="AI486" s="354"/>
      <c r="AJ486" s="354"/>
    </row>
    <row r="487" spans="1:36" ht="15.75" customHeight="1">
      <c r="A487" s="354"/>
      <c r="B487" s="354"/>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Y487" s="354"/>
      <c r="Z487" s="354"/>
      <c r="AA487" s="354"/>
      <c r="AB487" s="354"/>
      <c r="AC487" s="354"/>
      <c r="AD487" s="354"/>
      <c r="AE487" s="354"/>
      <c r="AF487" s="354"/>
      <c r="AG487" s="354"/>
      <c r="AH487" s="354"/>
      <c r="AI487" s="354"/>
      <c r="AJ487" s="354"/>
    </row>
    <row r="488" spans="1:36" ht="15.75" customHeight="1">
      <c r="A488" s="354"/>
      <c r="B488" s="354"/>
      <c r="C488" s="354"/>
      <c r="D488" s="354"/>
      <c r="E488" s="354"/>
      <c r="F488" s="354"/>
      <c r="G488" s="354"/>
      <c r="H488" s="354"/>
      <c r="I488" s="354"/>
      <c r="J488" s="354"/>
      <c r="K488" s="354"/>
      <c r="L488" s="354"/>
      <c r="M488" s="354"/>
      <c r="N488" s="354"/>
      <c r="O488" s="354"/>
      <c r="P488" s="354"/>
      <c r="Q488" s="354"/>
      <c r="R488" s="354"/>
      <c r="S488" s="354"/>
      <c r="T488" s="354"/>
      <c r="U488" s="354"/>
      <c r="V488" s="354"/>
      <c r="W488" s="354"/>
      <c r="X488" s="354"/>
      <c r="Y488" s="354"/>
      <c r="Z488" s="354"/>
      <c r="AA488" s="354"/>
      <c r="AB488" s="354"/>
      <c r="AC488" s="354"/>
      <c r="AD488" s="354"/>
      <c r="AE488" s="354"/>
      <c r="AF488" s="354"/>
      <c r="AG488" s="354"/>
      <c r="AH488" s="354"/>
      <c r="AI488" s="354"/>
      <c r="AJ488" s="354"/>
    </row>
    <row r="489" spans="1:36" ht="15.75" customHeight="1">
      <c r="A489" s="354"/>
      <c r="B489" s="354"/>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Y489" s="354"/>
      <c r="Z489" s="354"/>
      <c r="AA489" s="354"/>
      <c r="AB489" s="354"/>
      <c r="AC489" s="354"/>
      <c r="AD489" s="354"/>
      <c r="AE489" s="354"/>
      <c r="AF489" s="354"/>
      <c r="AG489" s="354"/>
      <c r="AH489" s="354"/>
      <c r="AI489" s="354"/>
      <c r="AJ489" s="354"/>
    </row>
    <row r="490" spans="1:36" ht="15.75" customHeight="1">
      <c r="A490" s="354"/>
      <c r="B490" s="354"/>
      <c r="C490" s="354"/>
      <c r="D490" s="354"/>
      <c r="E490" s="354"/>
      <c r="F490" s="354"/>
      <c r="G490" s="354"/>
      <c r="H490" s="354"/>
      <c r="I490" s="354"/>
      <c r="J490" s="354"/>
      <c r="K490" s="354"/>
      <c r="L490" s="354"/>
      <c r="M490" s="354"/>
      <c r="N490" s="354"/>
      <c r="O490" s="354"/>
      <c r="P490" s="354"/>
      <c r="Q490" s="354"/>
      <c r="R490" s="354"/>
      <c r="S490" s="354"/>
      <c r="T490" s="354"/>
      <c r="U490" s="354"/>
      <c r="V490" s="354"/>
      <c r="W490" s="354"/>
      <c r="X490" s="354"/>
      <c r="Y490" s="354"/>
      <c r="Z490" s="354"/>
      <c r="AA490" s="354"/>
      <c r="AB490" s="354"/>
      <c r="AC490" s="354"/>
      <c r="AD490" s="354"/>
      <c r="AE490" s="354"/>
      <c r="AF490" s="354"/>
      <c r="AG490" s="354"/>
      <c r="AH490" s="354"/>
      <c r="AI490" s="354"/>
      <c r="AJ490" s="354"/>
    </row>
    <row r="491" spans="1:36" ht="15.75" customHeight="1">
      <c r="A491" s="354"/>
      <c r="B491" s="354"/>
      <c r="C491" s="354"/>
      <c r="D491" s="354"/>
      <c r="E491" s="354"/>
      <c r="F491" s="354"/>
      <c r="G491" s="354"/>
      <c r="H491" s="354"/>
      <c r="I491" s="354"/>
      <c r="J491" s="354"/>
      <c r="K491" s="354"/>
      <c r="L491" s="354"/>
      <c r="M491" s="354"/>
      <c r="N491" s="354"/>
      <c r="O491" s="354"/>
      <c r="P491" s="354"/>
      <c r="Q491" s="354"/>
      <c r="R491" s="354"/>
      <c r="S491" s="354"/>
      <c r="T491" s="354"/>
      <c r="U491" s="354"/>
      <c r="V491" s="354"/>
      <c r="W491" s="354"/>
      <c r="X491" s="354"/>
      <c r="Y491" s="354"/>
      <c r="Z491" s="354"/>
      <c r="AA491" s="354"/>
      <c r="AB491" s="354"/>
      <c r="AC491" s="354"/>
      <c r="AD491" s="354"/>
      <c r="AE491" s="354"/>
      <c r="AF491" s="354"/>
      <c r="AG491" s="354"/>
      <c r="AH491" s="354"/>
      <c r="AI491" s="354"/>
      <c r="AJ491" s="354"/>
    </row>
    <row r="492" spans="1:36" ht="15.75" customHeight="1">
      <c r="A492" s="354"/>
      <c r="B492" s="354"/>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c r="AA492" s="354"/>
      <c r="AB492" s="354"/>
      <c r="AC492" s="354"/>
      <c r="AD492" s="354"/>
      <c r="AE492" s="354"/>
      <c r="AF492" s="354"/>
      <c r="AG492" s="354"/>
      <c r="AH492" s="354"/>
      <c r="AI492" s="354"/>
      <c r="AJ492" s="354"/>
    </row>
    <row r="493" spans="1:36" ht="15.75" customHeight="1">
      <c r="A493" s="354"/>
      <c r="B493" s="354"/>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Y493" s="354"/>
      <c r="Z493" s="354"/>
      <c r="AA493" s="354"/>
      <c r="AB493" s="354"/>
      <c r="AC493" s="354"/>
      <c r="AD493" s="354"/>
      <c r="AE493" s="354"/>
      <c r="AF493" s="354"/>
      <c r="AG493" s="354"/>
      <c r="AH493" s="354"/>
      <c r="AI493" s="354"/>
      <c r="AJ493" s="354"/>
    </row>
    <row r="494" spans="1:36" ht="15.75" customHeight="1">
      <c r="A494" s="354"/>
      <c r="B494" s="354"/>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c r="AA494" s="354"/>
      <c r="AB494" s="354"/>
      <c r="AC494" s="354"/>
      <c r="AD494" s="354"/>
      <c r="AE494" s="354"/>
      <c r="AF494" s="354"/>
      <c r="AG494" s="354"/>
      <c r="AH494" s="354"/>
      <c r="AI494" s="354"/>
      <c r="AJ494" s="354"/>
    </row>
    <row r="495" spans="1:36" ht="15.75" customHeight="1">
      <c r="A495" s="354"/>
      <c r="B495" s="354"/>
      <c r="C495" s="354"/>
      <c r="D495" s="354"/>
      <c r="E495" s="354"/>
      <c r="F495" s="354"/>
      <c r="G495" s="354"/>
      <c r="H495" s="354"/>
      <c r="I495" s="354"/>
      <c r="J495" s="354"/>
      <c r="K495" s="354"/>
      <c r="L495" s="354"/>
      <c r="M495" s="354"/>
      <c r="N495" s="354"/>
      <c r="O495" s="354"/>
      <c r="P495" s="354"/>
      <c r="Q495" s="354"/>
      <c r="R495" s="354"/>
      <c r="S495" s="354"/>
      <c r="T495" s="354"/>
      <c r="U495" s="354"/>
      <c r="V495" s="354"/>
      <c r="W495" s="354"/>
      <c r="X495" s="354"/>
      <c r="Y495" s="354"/>
      <c r="Z495" s="354"/>
      <c r="AA495" s="354"/>
      <c r="AB495" s="354"/>
      <c r="AC495" s="354"/>
      <c r="AD495" s="354"/>
      <c r="AE495" s="354"/>
      <c r="AF495" s="354"/>
      <c r="AG495" s="354"/>
      <c r="AH495" s="354"/>
      <c r="AI495" s="354"/>
      <c r="AJ495" s="354"/>
    </row>
    <row r="496" spans="1:36" ht="15.75" customHeight="1">
      <c r="A496" s="354"/>
      <c r="B496" s="354"/>
      <c r="C496" s="354"/>
      <c r="D496" s="354"/>
      <c r="E496" s="354"/>
      <c r="F496" s="354"/>
      <c r="G496" s="354"/>
      <c r="H496" s="354"/>
      <c r="I496" s="354"/>
      <c r="J496" s="354"/>
      <c r="K496" s="354"/>
      <c r="L496" s="354"/>
      <c r="M496" s="354"/>
      <c r="N496" s="354"/>
      <c r="O496" s="354"/>
      <c r="P496" s="354"/>
      <c r="Q496" s="354"/>
      <c r="R496" s="354"/>
      <c r="S496" s="354"/>
      <c r="T496" s="354"/>
      <c r="U496" s="354"/>
      <c r="V496" s="354"/>
      <c r="W496" s="354"/>
      <c r="X496" s="354"/>
      <c r="Y496" s="354"/>
      <c r="Z496" s="354"/>
      <c r="AA496" s="354"/>
      <c r="AB496" s="354"/>
      <c r="AC496" s="354"/>
      <c r="AD496" s="354"/>
      <c r="AE496" s="354"/>
      <c r="AF496" s="354"/>
      <c r="AG496" s="354"/>
      <c r="AH496" s="354"/>
      <c r="AI496" s="354"/>
      <c r="AJ496" s="354"/>
    </row>
    <row r="497" spans="1:36" ht="15.75" customHeight="1">
      <c r="A497" s="354"/>
      <c r="B497" s="354"/>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c r="AA497" s="354"/>
      <c r="AB497" s="354"/>
      <c r="AC497" s="354"/>
      <c r="AD497" s="354"/>
      <c r="AE497" s="354"/>
      <c r="AF497" s="354"/>
      <c r="AG497" s="354"/>
      <c r="AH497" s="354"/>
      <c r="AI497" s="354"/>
      <c r="AJ497" s="354"/>
    </row>
    <row r="498" spans="1:36" ht="15.75" customHeight="1">
      <c r="A498" s="354"/>
      <c r="B498" s="354"/>
      <c r="C498" s="354"/>
      <c r="D498" s="354"/>
      <c r="E498" s="354"/>
      <c r="F498" s="354"/>
      <c r="G498" s="354"/>
      <c r="H498" s="354"/>
      <c r="I498" s="354"/>
      <c r="J498" s="354"/>
      <c r="K498" s="354"/>
      <c r="L498" s="354"/>
      <c r="M498" s="354"/>
      <c r="N498" s="354"/>
      <c r="O498" s="354"/>
      <c r="P498" s="354"/>
      <c r="Q498" s="354"/>
      <c r="R498" s="354"/>
      <c r="S498" s="354"/>
      <c r="T498" s="354"/>
      <c r="U498" s="354"/>
      <c r="V498" s="354"/>
      <c r="W498" s="354"/>
      <c r="X498" s="354"/>
      <c r="Y498" s="354"/>
      <c r="Z498" s="354"/>
      <c r="AA498" s="354"/>
      <c r="AB498" s="354"/>
      <c r="AC498" s="354"/>
      <c r="AD498" s="354"/>
      <c r="AE498" s="354"/>
      <c r="AF498" s="354"/>
      <c r="AG498" s="354"/>
      <c r="AH498" s="354"/>
      <c r="AI498" s="354"/>
      <c r="AJ498" s="354"/>
    </row>
    <row r="499" spans="1:36" ht="15.75" customHeight="1">
      <c r="A499" s="354"/>
      <c r="B499" s="354"/>
      <c r="C499" s="354"/>
      <c r="D499" s="354"/>
      <c r="E499" s="354"/>
      <c r="F499" s="354"/>
      <c r="G499" s="354"/>
      <c r="H499" s="354"/>
      <c r="I499" s="354"/>
      <c r="J499" s="354"/>
      <c r="K499" s="354"/>
      <c r="L499" s="354"/>
      <c r="M499" s="354"/>
      <c r="N499" s="354"/>
      <c r="O499" s="354"/>
      <c r="P499" s="354"/>
      <c r="Q499" s="354"/>
      <c r="R499" s="354"/>
      <c r="S499" s="354"/>
      <c r="T499" s="354"/>
      <c r="U499" s="354"/>
      <c r="V499" s="354"/>
      <c r="W499" s="354"/>
      <c r="X499" s="354"/>
      <c r="Y499" s="354"/>
      <c r="Z499" s="354"/>
      <c r="AA499" s="354"/>
      <c r="AB499" s="354"/>
      <c r="AC499" s="354"/>
      <c r="AD499" s="354"/>
      <c r="AE499" s="354"/>
      <c r="AF499" s="354"/>
      <c r="AG499" s="354"/>
      <c r="AH499" s="354"/>
      <c r="AI499" s="354"/>
      <c r="AJ499" s="354"/>
    </row>
    <row r="500" spans="1:36" ht="15.75" customHeight="1">
      <c r="A500" s="354"/>
      <c r="B500" s="354"/>
      <c r="C500" s="354"/>
      <c r="D500" s="354"/>
      <c r="E500" s="354"/>
      <c r="F500" s="354"/>
      <c r="G500" s="354"/>
      <c r="H500" s="354"/>
      <c r="I500" s="354"/>
      <c r="J500" s="354"/>
      <c r="K500" s="354"/>
      <c r="L500" s="354"/>
      <c r="M500" s="354"/>
      <c r="N500" s="354"/>
      <c r="O500" s="354"/>
      <c r="P500" s="354"/>
      <c r="Q500" s="354"/>
      <c r="R500" s="354"/>
      <c r="S500" s="354"/>
      <c r="T500" s="354"/>
      <c r="U500" s="354"/>
      <c r="V500" s="354"/>
      <c r="W500" s="354"/>
      <c r="X500" s="354"/>
      <c r="Y500" s="354"/>
      <c r="Z500" s="354"/>
      <c r="AA500" s="354"/>
      <c r="AB500" s="354"/>
      <c r="AC500" s="354"/>
      <c r="AD500" s="354"/>
      <c r="AE500" s="354"/>
      <c r="AF500" s="354"/>
      <c r="AG500" s="354"/>
      <c r="AH500" s="354"/>
      <c r="AI500" s="354"/>
      <c r="AJ500" s="354"/>
    </row>
    <row r="501" spans="1:36" ht="15.75" customHeight="1">
      <c r="A501" s="354"/>
      <c r="B501" s="354"/>
      <c r="C501" s="354"/>
      <c r="D501" s="354"/>
      <c r="E501" s="354"/>
      <c r="F501" s="354"/>
      <c r="G501" s="354"/>
      <c r="H501" s="354"/>
      <c r="I501" s="354"/>
      <c r="J501" s="354"/>
      <c r="K501" s="354"/>
      <c r="L501" s="354"/>
      <c r="M501" s="354"/>
      <c r="N501" s="354"/>
      <c r="O501" s="354"/>
      <c r="P501" s="354"/>
      <c r="Q501" s="354"/>
      <c r="R501" s="354"/>
      <c r="S501" s="354"/>
      <c r="T501" s="354"/>
      <c r="U501" s="354"/>
      <c r="V501" s="354"/>
      <c r="W501" s="354"/>
      <c r="X501" s="354"/>
      <c r="Y501" s="354"/>
      <c r="Z501" s="354"/>
      <c r="AA501" s="354"/>
      <c r="AB501" s="354"/>
      <c r="AC501" s="354"/>
      <c r="AD501" s="354"/>
      <c r="AE501" s="354"/>
      <c r="AF501" s="354"/>
      <c r="AG501" s="354"/>
      <c r="AH501" s="354"/>
      <c r="AI501" s="354"/>
      <c r="AJ501" s="354"/>
    </row>
    <row r="502" spans="1:36" ht="15.75" customHeight="1">
      <c r="A502" s="354"/>
      <c r="B502" s="354"/>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c r="AA502" s="354"/>
      <c r="AB502" s="354"/>
      <c r="AC502" s="354"/>
      <c r="AD502" s="354"/>
      <c r="AE502" s="354"/>
      <c r="AF502" s="354"/>
      <c r="AG502" s="354"/>
      <c r="AH502" s="354"/>
      <c r="AI502" s="354"/>
      <c r="AJ502" s="354"/>
    </row>
    <row r="503" spans="1:36" ht="15.75" customHeight="1">
      <c r="A503" s="354"/>
      <c r="B503" s="354"/>
      <c r="C503" s="354"/>
      <c r="D503" s="354"/>
      <c r="E503" s="354"/>
      <c r="F503" s="354"/>
      <c r="G503" s="354"/>
      <c r="H503" s="354"/>
      <c r="I503" s="354"/>
      <c r="J503" s="354"/>
      <c r="K503" s="354"/>
      <c r="L503" s="354"/>
      <c r="M503" s="354"/>
      <c r="N503" s="354"/>
      <c r="O503" s="354"/>
      <c r="P503" s="354"/>
      <c r="Q503" s="354"/>
      <c r="R503" s="354"/>
      <c r="S503" s="354"/>
      <c r="T503" s="354"/>
      <c r="U503" s="354"/>
      <c r="V503" s="354"/>
      <c r="W503" s="354"/>
      <c r="X503" s="354"/>
      <c r="Y503" s="354"/>
      <c r="Z503" s="354"/>
      <c r="AA503" s="354"/>
      <c r="AB503" s="354"/>
      <c r="AC503" s="354"/>
      <c r="AD503" s="354"/>
      <c r="AE503" s="354"/>
      <c r="AF503" s="354"/>
      <c r="AG503" s="354"/>
      <c r="AH503" s="354"/>
      <c r="AI503" s="354"/>
      <c r="AJ503" s="354"/>
    </row>
    <row r="504" spans="1:36" ht="15.75" customHeight="1">
      <c r="A504" s="354"/>
      <c r="B504" s="354"/>
      <c r="C504" s="354"/>
      <c r="D504" s="354"/>
      <c r="E504" s="354"/>
      <c r="F504" s="354"/>
      <c r="G504" s="354"/>
      <c r="H504" s="354"/>
      <c r="I504" s="354"/>
      <c r="J504" s="354"/>
      <c r="K504" s="354"/>
      <c r="L504" s="354"/>
      <c r="M504" s="354"/>
      <c r="N504" s="354"/>
      <c r="O504" s="354"/>
      <c r="P504" s="354"/>
      <c r="Q504" s="354"/>
      <c r="R504" s="354"/>
      <c r="S504" s="354"/>
      <c r="T504" s="354"/>
      <c r="U504" s="354"/>
      <c r="V504" s="354"/>
      <c r="W504" s="354"/>
      <c r="X504" s="354"/>
      <c r="Y504" s="354"/>
      <c r="Z504" s="354"/>
      <c r="AA504" s="354"/>
      <c r="AB504" s="354"/>
      <c r="AC504" s="354"/>
      <c r="AD504" s="354"/>
      <c r="AE504" s="354"/>
      <c r="AF504" s="354"/>
      <c r="AG504" s="354"/>
      <c r="AH504" s="354"/>
      <c r="AI504" s="354"/>
      <c r="AJ504" s="354"/>
    </row>
    <row r="505" spans="1:36" ht="15.75" customHeight="1">
      <c r="A505" s="354"/>
      <c r="B505" s="354"/>
      <c r="C505" s="354"/>
      <c r="D505" s="354"/>
      <c r="E505" s="354"/>
      <c r="F505" s="354"/>
      <c r="G505" s="354"/>
      <c r="H505" s="354"/>
      <c r="I505" s="354"/>
      <c r="J505" s="354"/>
      <c r="K505" s="354"/>
      <c r="L505" s="354"/>
      <c r="M505" s="354"/>
      <c r="N505" s="354"/>
      <c r="O505" s="354"/>
      <c r="P505" s="354"/>
      <c r="Q505" s="354"/>
      <c r="R505" s="354"/>
      <c r="S505" s="354"/>
      <c r="T505" s="354"/>
      <c r="U505" s="354"/>
      <c r="V505" s="354"/>
      <c r="W505" s="354"/>
      <c r="X505" s="354"/>
      <c r="Y505" s="354"/>
      <c r="Z505" s="354"/>
      <c r="AA505" s="354"/>
      <c r="AB505" s="354"/>
      <c r="AC505" s="354"/>
      <c r="AD505" s="354"/>
      <c r="AE505" s="354"/>
      <c r="AF505" s="354"/>
      <c r="AG505" s="354"/>
      <c r="AH505" s="354"/>
      <c r="AI505" s="354"/>
      <c r="AJ505" s="354"/>
    </row>
    <row r="506" spans="1:36" ht="15.75" customHeight="1">
      <c r="A506" s="354"/>
      <c r="B506" s="35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c r="AA506" s="354"/>
      <c r="AB506" s="354"/>
      <c r="AC506" s="354"/>
      <c r="AD506" s="354"/>
      <c r="AE506" s="354"/>
      <c r="AF506" s="354"/>
      <c r="AG506" s="354"/>
      <c r="AH506" s="354"/>
      <c r="AI506" s="354"/>
      <c r="AJ506" s="354"/>
    </row>
    <row r="507" spans="1:36" ht="15.75" customHeight="1">
      <c r="A507" s="354"/>
      <c r="B507" s="354"/>
      <c r="C507" s="354"/>
      <c r="D507" s="354"/>
      <c r="E507" s="354"/>
      <c r="F507" s="354"/>
      <c r="G507" s="354"/>
      <c r="H507" s="354"/>
      <c r="I507" s="354"/>
      <c r="J507" s="354"/>
      <c r="K507" s="354"/>
      <c r="L507" s="354"/>
      <c r="M507" s="354"/>
      <c r="N507" s="354"/>
      <c r="O507" s="354"/>
      <c r="P507" s="354"/>
      <c r="Q507" s="354"/>
      <c r="R507" s="354"/>
      <c r="S507" s="354"/>
      <c r="T507" s="354"/>
      <c r="U507" s="354"/>
      <c r="V507" s="354"/>
      <c r="W507" s="354"/>
      <c r="X507" s="354"/>
      <c r="Y507" s="354"/>
      <c r="Z507" s="354"/>
      <c r="AA507" s="354"/>
      <c r="AB507" s="354"/>
      <c r="AC507" s="354"/>
      <c r="AD507" s="354"/>
      <c r="AE507" s="354"/>
      <c r="AF507" s="354"/>
      <c r="AG507" s="354"/>
      <c r="AH507" s="354"/>
      <c r="AI507" s="354"/>
      <c r="AJ507" s="354"/>
    </row>
    <row r="508" spans="1:36" ht="15.75" customHeight="1">
      <c r="A508" s="354"/>
      <c r="B508" s="354"/>
      <c r="C508" s="354"/>
      <c r="D508" s="354"/>
      <c r="E508" s="354"/>
      <c r="F508" s="354"/>
      <c r="G508" s="354"/>
      <c r="H508" s="354"/>
      <c r="I508" s="354"/>
      <c r="J508" s="354"/>
      <c r="K508" s="354"/>
      <c r="L508" s="354"/>
      <c r="M508" s="354"/>
      <c r="N508" s="354"/>
      <c r="O508" s="354"/>
      <c r="P508" s="354"/>
      <c r="Q508" s="354"/>
      <c r="R508" s="354"/>
      <c r="S508" s="354"/>
      <c r="T508" s="354"/>
      <c r="U508" s="354"/>
      <c r="V508" s="354"/>
      <c r="W508" s="354"/>
      <c r="X508" s="354"/>
      <c r="Y508" s="354"/>
      <c r="Z508" s="354"/>
      <c r="AA508" s="354"/>
      <c r="AB508" s="354"/>
      <c r="AC508" s="354"/>
      <c r="AD508" s="354"/>
      <c r="AE508" s="354"/>
      <c r="AF508" s="354"/>
      <c r="AG508" s="354"/>
      <c r="AH508" s="354"/>
      <c r="AI508" s="354"/>
      <c r="AJ508" s="354"/>
    </row>
    <row r="509" spans="1:36" ht="15.75" customHeight="1">
      <c r="A509" s="354"/>
      <c r="B509" s="354"/>
      <c r="C509" s="354"/>
      <c r="D509" s="354"/>
      <c r="E509" s="354"/>
      <c r="F509" s="354"/>
      <c r="G509" s="354"/>
      <c r="H509" s="354"/>
      <c r="I509" s="354"/>
      <c r="J509" s="354"/>
      <c r="K509" s="354"/>
      <c r="L509" s="354"/>
      <c r="M509" s="354"/>
      <c r="N509" s="354"/>
      <c r="O509" s="354"/>
      <c r="P509" s="354"/>
      <c r="Q509" s="354"/>
      <c r="R509" s="354"/>
      <c r="S509" s="354"/>
      <c r="T509" s="354"/>
      <c r="U509" s="354"/>
      <c r="V509" s="354"/>
      <c r="W509" s="354"/>
      <c r="X509" s="354"/>
      <c r="Y509" s="354"/>
      <c r="Z509" s="354"/>
      <c r="AA509" s="354"/>
      <c r="AB509" s="354"/>
      <c r="AC509" s="354"/>
      <c r="AD509" s="354"/>
      <c r="AE509" s="354"/>
      <c r="AF509" s="354"/>
      <c r="AG509" s="354"/>
      <c r="AH509" s="354"/>
      <c r="AI509" s="354"/>
      <c r="AJ509" s="354"/>
    </row>
    <row r="510" spans="1:36" ht="15.75" customHeight="1">
      <c r="A510" s="354"/>
      <c r="B510" s="354"/>
      <c r="C510" s="354"/>
      <c r="D510" s="354"/>
      <c r="E510" s="354"/>
      <c r="F510" s="354"/>
      <c r="G510" s="354"/>
      <c r="H510" s="354"/>
      <c r="I510" s="354"/>
      <c r="J510" s="354"/>
      <c r="K510" s="354"/>
      <c r="L510" s="354"/>
      <c r="M510" s="354"/>
      <c r="N510" s="354"/>
      <c r="O510" s="354"/>
      <c r="P510" s="354"/>
      <c r="Q510" s="354"/>
      <c r="R510" s="354"/>
      <c r="S510" s="354"/>
      <c r="T510" s="354"/>
      <c r="U510" s="354"/>
      <c r="V510" s="354"/>
      <c r="W510" s="354"/>
      <c r="X510" s="354"/>
      <c r="Y510" s="354"/>
      <c r="Z510" s="354"/>
      <c r="AA510" s="354"/>
      <c r="AB510" s="354"/>
      <c r="AC510" s="354"/>
      <c r="AD510" s="354"/>
      <c r="AE510" s="354"/>
      <c r="AF510" s="354"/>
      <c r="AG510" s="354"/>
      <c r="AH510" s="354"/>
      <c r="AI510" s="354"/>
      <c r="AJ510" s="354"/>
    </row>
    <row r="511" spans="1:36" ht="15.75" customHeight="1">
      <c r="A511" s="354"/>
      <c r="B511" s="354"/>
      <c r="C511" s="354"/>
      <c r="D511" s="354"/>
      <c r="E511" s="354"/>
      <c r="F511" s="354"/>
      <c r="G511" s="354"/>
      <c r="H511" s="354"/>
      <c r="I511" s="354"/>
      <c r="J511" s="354"/>
      <c r="K511" s="354"/>
      <c r="L511" s="354"/>
      <c r="M511" s="354"/>
      <c r="N511" s="354"/>
      <c r="O511" s="354"/>
      <c r="P511" s="354"/>
      <c r="Q511" s="354"/>
      <c r="R511" s="354"/>
      <c r="S511" s="354"/>
      <c r="T511" s="354"/>
      <c r="U511" s="354"/>
      <c r="V511" s="354"/>
      <c r="W511" s="354"/>
      <c r="X511" s="354"/>
      <c r="Y511" s="354"/>
      <c r="Z511" s="354"/>
      <c r="AA511" s="354"/>
      <c r="AB511" s="354"/>
      <c r="AC511" s="354"/>
      <c r="AD511" s="354"/>
      <c r="AE511" s="354"/>
      <c r="AF511" s="354"/>
      <c r="AG511" s="354"/>
      <c r="AH511" s="354"/>
      <c r="AI511" s="354"/>
      <c r="AJ511" s="354"/>
    </row>
    <row r="512" spans="1:36" ht="15.75" customHeight="1">
      <c r="A512" s="354"/>
      <c r="B512" s="354"/>
      <c r="C512" s="354"/>
      <c r="D512" s="354"/>
      <c r="E512" s="354"/>
      <c r="F512" s="354"/>
      <c r="G512" s="354"/>
      <c r="H512" s="354"/>
      <c r="I512" s="354"/>
      <c r="J512" s="354"/>
      <c r="K512" s="354"/>
      <c r="L512" s="354"/>
      <c r="M512" s="354"/>
      <c r="N512" s="354"/>
      <c r="O512" s="354"/>
      <c r="P512" s="354"/>
      <c r="Q512" s="354"/>
      <c r="R512" s="354"/>
      <c r="S512" s="354"/>
      <c r="T512" s="354"/>
      <c r="U512" s="354"/>
      <c r="V512" s="354"/>
      <c r="W512" s="354"/>
      <c r="X512" s="354"/>
      <c r="Y512" s="354"/>
      <c r="Z512" s="354"/>
      <c r="AA512" s="354"/>
      <c r="AB512" s="354"/>
      <c r="AC512" s="354"/>
      <c r="AD512" s="354"/>
      <c r="AE512" s="354"/>
      <c r="AF512" s="354"/>
      <c r="AG512" s="354"/>
      <c r="AH512" s="354"/>
      <c r="AI512" s="354"/>
      <c r="AJ512" s="354"/>
    </row>
    <row r="513" spans="1:36" ht="15.75" customHeight="1">
      <c r="A513" s="354"/>
      <c r="B513" s="354"/>
      <c r="C513" s="354"/>
      <c r="D513" s="354"/>
      <c r="E513" s="354"/>
      <c r="F513" s="354"/>
      <c r="G513" s="354"/>
      <c r="H513" s="354"/>
      <c r="I513" s="354"/>
      <c r="J513" s="354"/>
      <c r="K513" s="354"/>
      <c r="L513" s="354"/>
      <c r="M513" s="354"/>
      <c r="N513" s="354"/>
      <c r="O513" s="354"/>
      <c r="P513" s="354"/>
      <c r="Q513" s="354"/>
      <c r="R513" s="354"/>
      <c r="S513" s="354"/>
      <c r="T513" s="354"/>
      <c r="U513" s="354"/>
      <c r="V513" s="354"/>
      <c r="W513" s="354"/>
      <c r="X513" s="354"/>
      <c r="Y513" s="354"/>
      <c r="Z513" s="354"/>
      <c r="AA513" s="354"/>
      <c r="AB513" s="354"/>
      <c r="AC513" s="354"/>
      <c r="AD513" s="354"/>
      <c r="AE513" s="354"/>
      <c r="AF513" s="354"/>
      <c r="AG513" s="354"/>
      <c r="AH513" s="354"/>
      <c r="AI513" s="354"/>
      <c r="AJ513" s="354"/>
    </row>
    <row r="514" spans="1:36" ht="15.75" customHeight="1">
      <c r="A514" s="354"/>
      <c r="B514" s="354"/>
      <c r="C514" s="354"/>
      <c r="D514" s="354"/>
      <c r="E514" s="354"/>
      <c r="F514" s="354"/>
      <c r="G514" s="354"/>
      <c r="H514" s="354"/>
      <c r="I514" s="354"/>
      <c r="J514" s="354"/>
      <c r="K514" s="354"/>
      <c r="L514" s="354"/>
      <c r="M514" s="354"/>
      <c r="N514" s="354"/>
      <c r="O514" s="354"/>
      <c r="P514" s="354"/>
      <c r="Q514" s="354"/>
      <c r="R514" s="354"/>
      <c r="S514" s="354"/>
      <c r="T514" s="354"/>
      <c r="U514" s="354"/>
      <c r="V514" s="354"/>
      <c r="W514" s="354"/>
      <c r="X514" s="354"/>
      <c r="Y514" s="354"/>
      <c r="Z514" s="354"/>
      <c r="AA514" s="354"/>
      <c r="AB514" s="354"/>
      <c r="AC514" s="354"/>
      <c r="AD514" s="354"/>
      <c r="AE514" s="354"/>
      <c r="AF514" s="354"/>
      <c r="AG514" s="354"/>
      <c r="AH514" s="354"/>
      <c r="AI514" s="354"/>
      <c r="AJ514" s="354"/>
    </row>
    <row r="515" spans="1:36" ht="15.75" customHeight="1">
      <c r="A515" s="354"/>
      <c r="B515" s="354"/>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Y515" s="354"/>
      <c r="Z515" s="354"/>
      <c r="AA515" s="354"/>
      <c r="AB515" s="354"/>
      <c r="AC515" s="354"/>
      <c r="AD515" s="354"/>
      <c r="AE515" s="354"/>
      <c r="AF515" s="354"/>
      <c r="AG515" s="354"/>
      <c r="AH515" s="354"/>
      <c r="AI515" s="354"/>
      <c r="AJ515" s="354"/>
    </row>
    <row r="516" spans="1:36" ht="15.75" customHeight="1">
      <c r="A516" s="354"/>
      <c r="B516" s="354"/>
      <c r="C516" s="354"/>
      <c r="D516" s="354"/>
      <c r="E516" s="354"/>
      <c r="F516" s="354"/>
      <c r="G516" s="354"/>
      <c r="H516" s="354"/>
      <c r="I516" s="354"/>
      <c r="J516" s="354"/>
      <c r="K516" s="354"/>
      <c r="L516" s="354"/>
      <c r="M516" s="354"/>
      <c r="N516" s="354"/>
      <c r="O516" s="354"/>
      <c r="P516" s="354"/>
      <c r="Q516" s="354"/>
      <c r="R516" s="354"/>
      <c r="S516" s="354"/>
      <c r="T516" s="354"/>
      <c r="U516" s="354"/>
      <c r="V516" s="354"/>
      <c r="W516" s="354"/>
      <c r="X516" s="354"/>
      <c r="Y516" s="354"/>
      <c r="Z516" s="354"/>
      <c r="AA516" s="354"/>
      <c r="AB516" s="354"/>
      <c r="AC516" s="354"/>
      <c r="AD516" s="354"/>
      <c r="AE516" s="354"/>
      <c r="AF516" s="354"/>
      <c r="AG516" s="354"/>
      <c r="AH516" s="354"/>
      <c r="AI516" s="354"/>
      <c r="AJ516" s="354"/>
    </row>
    <row r="517" spans="1:36" ht="15.75" customHeight="1">
      <c r="A517" s="354"/>
      <c r="B517" s="354"/>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Y517" s="354"/>
      <c r="Z517" s="354"/>
      <c r="AA517" s="354"/>
      <c r="AB517" s="354"/>
      <c r="AC517" s="354"/>
      <c r="AD517" s="354"/>
      <c r="AE517" s="354"/>
      <c r="AF517" s="354"/>
      <c r="AG517" s="354"/>
      <c r="AH517" s="354"/>
      <c r="AI517" s="354"/>
      <c r="AJ517" s="354"/>
    </row>
    <row r="518" spans="1:36" ht="15.75" customHeight="1">
      <c r="A518" s="354"/>
      <c r="B518" s="35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c r="AA518" s="354"/>
      <c r="AB518" s="354"/>
      <c r="AC518" s="354"/>
      <c r="AD518" s="354"/>
      <c r="AE518" s="354"/>
      <c r="AF518" s="354"/>
      <c r="AG518" s="354"/>
      <c r="AH518" s="354"/>
      <c r="AI518" s="354"/>
      <c r="AJ518" s="354"/>
    </row>
    <row r="519" spans="1:36" ht="15.75" customHeight="1">
      <c r="A519" s="354"/>
      <c r="B519" s="354"/>
      <c r="C519" s="354"/>
      <c r="D519" s="354"/>
      <c r="E519" s="354"/>
      <c r="F519" s="354"/>
      <c r="G519" s="354"/>
      <c r="H519" s="354"/>
      <c r="I519" s="354"/>
      <c r="J519" s="354"/>
      <c r="K519" s="354"/>
      <c r="L519" s="354"/>
      <c r="M519" s="354"/>
      <c r="N519" s="354"/>
      <c r="O519" s="354"/>
      <c r="P519" s="354"/>
      <c r="Q519" s="354"/>
      <c r="R519" s="354"/>
      <c r="S519" s="354"/>
      <c r="T519" s="354"/>
      <c r="U519" s="354"/>
      <c r="V519" s="354"/>
      <c r="W519" s="354"/>
      <c r="X519" s="354"/>
      <c r="Y519" s="354"/>
      <c r="Z519" s="354"/>
      <c r="AA519" s="354"/>
      <c r="AB519" s="354"/>
      <c r="AC519" s="354"/>
      <c r="AD519" s="354"/>
      <c r="AE519" s="354"/>
      <c r="AF519" s="354"/>
      <c r="AG519" s="354"/>
      <c r="AH519" s="354"/>
      <c r="AI519" s="354"/>
      <c r="AJ519" s="354"/>
    </row>
    <row r="520" spans="1:36" ht="15.75" customHeight="1">
      <c r="A520" s="354"/>
      <c r="B520" s="354"/>
      <c r="C520" s="354"/>
      <c r="D520" s="354"/>
      <c r="E520" s="354"/>
      <c r="F520" s="354"/>
      <c r="G520" s="354"/>
      <c r="H520" s="354"/>
      <c r="I520" s="354"/>
      <c r="J520" s="354"/>
      <c r="K520" s="354"/>
      <c r="L520" s="354"/>
      <c r="M520" s="354"/>
      <c r="N520" s="354"/>
      <c r="O520" s="354"/>
      <c r="P520" s="354"/>
      <c r="Q520" s="354"/>
      <c r="R520" s="354"/>
      <c r="S520" s="354"/>
      <c r="T520" s="354"/>
      <c r="U520" s="354"/>
      <c r="V520" s="354"/>
      <c r="W520" s="354"/>
      <c r="X520" s="354"/>
      <c r="Y520" s="354"/>
      <c r="Z520" s="354"/>
      <c r="AA520" s="354"/>
      <c r="AB520" s="354"/>
      <c r="AC520" s="354"/>
      <c r="AD520" s="354"/>
      <c r="AE520" s="354"/>
      <c r="AF520" s="354"/>
      <c r="AG520" s="354"/>
      <c r="AH520" s="354"/>
      <c r="AI520" s="354"/>
      <c r="AJ520" s="354"/>
    </row>
    <row r="521" spans="1:36" ht="15.75" customHeight="1">
      <c r="A521" s="354"/>
      <c r="B521" s="354"/>
      <c r="C521" s="354"/>
      <c r="D521" s="354"/>
      <c r="E521" s="354"/>
      <c r="F521" s="354"/>
      <c r="G521" s="354"/>
      <c r="H521" s="354"/>
      <c r="I521" s="354"/>
      <c r="J521" s="354"/>
      <c r="K521" s="354"/>
      <c r="L521" s="354"/>
      <c r="M521" s="354"/>
      <c r="N521" s="354"/>
      <c r="O521" s="354"/>
      <c r="P521" s="354"/>
      <c r="Q521" s="354"/>
      <c r="R521" s="354"/>
      <c r="S521" s="354"/>
      <c r="T521" s="354"/>
      <c r="U521" s="354"/>
      <c r="V521" s="354"/>
      <c r="W521" s="354"/>
      <c r="X521" s="354"/>
      <c r="Y521" s="354"/>
      <c r="Z521" s="354"/>
      <c r="AA521" s="354"/>
      <c r="AB521" s="354"/>
      <c r="AC521" s="354"/>
      <c r="AD521" s="354"/>
      <c r="AE521" s="354"/>
      <c r="AF521" s="354"/>
      <c r="AG521" s="354"/>
      <c r="AH521" s="354"/>
      <c r="AI521" s="354"/>
      <c r="AJ521" s="354"/>
    </row>
    <row r="522" spans="1:36" ht="15.75" customHeight="1">
      <c r="A522" s="354"/>
      <c r="B522" s="354"/>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c r="AA522" s="354"/>
      <c r="AB522" s="354"/>
      <c r="AC522" s="354"/>
      <c r="AD522" s="354"/>
      <c r="AE522" s="354"/>
      <c r="AF522" s="354"/>
      <c r="AG522" s="354"/>
      <c r="AH522" s="354"/>
      <c r="AI522" s="354"/>
      <c r="AJ522" s="354"/>
    </row>
    <row r="523" spans="1:36" ht="15.75" customHeight="1">
      <c r="A523" s="354"/>
      <c r="B523" s="354"/>
      <c r="C523" s="354"/>
      <c r="D523" s="354"/>
      <c r="E523" s="354"/>
      <c r="F523" s="354"/>
      <c r="G523" s="354"/>
      <c r="H523" s="354"/>
      <c r="I523" s="354"/>
      <c r="J523" s="354"/>
      <c r="K523" s="354"/>
      <c r="L523" s="354"/>
      <c r="M523" s="354"/>
      <c r="N523" s="354"/>
      <c r="O523" s="354"/>
      <c r="P523" s="354"/>
      <c r="Q523" s="354"/>
      <c r="R523" s="354"/>
      <c r="S523" s="354"/>
      <c r="T523" s="354"/>
      <c r="U523" s="354"/>
      <c r="V523" s="354"/>
      <c r="W523" s="354"/>
      <c r="X523" s="354"/>
      <c r="Y523" s="354"/>
      <c r="Z523" s="354"/>
      <c r="AA523" s="354"/>
      <c r="AB523" s="354"/>
      <c r="AC523" s="354"/>
      <c r="AD523" s="354"/>
      <c r="AE523" s="354"/>
      <c r="AF523" s="354"/>
      <c r="AG523" s="354"/>
      <c r="AH523" s="354"/>
      <c r="AI523" s="354"/>
      <c r="AJ523" s="354"/>
    </row>
    <row r="524" spans="1:36" ht="15.75" customHeight="1">
      <c r="A524" s="354"/>
      <c r="B524" s="354"/>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c r="AA524" s="354"/>
      <c r="AB524" s="354"/>
      <c r="AC524" s="354"/>
      <c r="AD524" s="354"/>
      <c r="AE524" s="354"/>
      <c r="AF524" s="354"/>
      <c r="AG524" s="354"/>
      <c r="AH524" s="354"/>
      <c r="AI524" s="354"/>
      <c r="AJ524" s="354"/>
    </row>
    <row r="525" spans="1:36" ht="15.75" customHeight="1">
      <c r="A525" s="354"/>
      <c r="B525" s="354"/>
      <c r="C525" s="354"/>
      <c r="D525" s="354"/>
      <c r="E525" s="354"/>
      <c r="F525" s="354"/>
      <c r="G525" s="354"/>
      <c r="H525" s="354"/>
      <c r="I525" s="354"/>
      <c r="J525" s="354"/>
      <c r="K525" s="354"/>
      <c r="L525" s="354"/>
      <c r="M525" s="354"/>
      <c r="N525" s="354"/>
      <c r="O525" s="354"/>
      <c r="P525" s="354"/>
      <c r="Q525" s="354"/>
      <c r="R525" s="354"/>
      <c r="S525" s="354"/>
      <c r="T525" s="354"/>
      <c r="U525" s="354"/>
      <c r="V525" s="354"/>
      <c r="W525" s="354"/>
      <c r="X525" s="354"/>
      <c r="Y525" s="354"/>
      <c r="Z525" s="354"/>
      <c r="AA525" s="354"/>
      <c r="AB525" s="354"/>
      <c r="AC525" s="354"/>
      <c r="AD525" s="354"/>
      <c r="AE525" s="354"/>
      <c r="AF525" s="354"/>
      <c r="AG525" s="354"/>
      <c r="AH525" s="354"/>
      <c r="AI525" s="354"/>
      <c r="AJ525" s="354"/>
    </row>
    <row r="526" spans="1:36" ht="15.75" customHeight="1">
      <c r="A526" s="354"/>
      <c r="B526" s="354"/>
      <c r="C526" s="354"/>
      <c r="D526" s="354"/>
      <c r="E526" s="354"/>
      <c r="F526" s="354"/>
      <c r="G526" s="354"/>
      <c r="H526" s="354"/>
      <c r="I526" s="354"/>
      <c r="J526" s="354"/>
      <c r="K526" s="354"/>
      <c r="L526" s="354"/>
      <c r="M526" s="354"/>
      <c r="N526" s="354"/>
      <c r="O526" s="354"/>
      <c r="P526" s="354"/>
      <c r="Q526" s="354"/>
      <c r="R526" s="354"/>
      <c r="S526" s="354"/>
      <c r="T526" s="354"/>
      <c r="U526" s="354"/>
      <c r="V526" s="354"/>
      <c r="W526" s="354"/>
      <c r="X526" s="354"/>
      <c r="Y526" s="354"/>
      <c r="Z526" s="354"/>
      <c r="AA526" s="354"/>
      <c r="AB526" s="354"/>
      <c r="AC526" s="354"/>
      <c r="AD526" s="354"/>
      <c r="AE526" s="354"/>
      <c r="AF526" s="354"/>
      <c r="AG526" s="354"/>
      <c r="AH526" s="354"/>
      <c r="AI526" s="354"/>
      <c r="AJ526" s="354"/>
    </row>
    <row r="527" spans="1:36" ht="15.75" customHeight="1">
      <c r="A527" s="354"/>
      <c r="B527" s="354"/>
      <c r="C527" s="354"/>
      <c r="D527" s="354"/>
      <c r="E527" s="354"/>
      <c r="F527" s="354"/>
      <c r="G527" s="354"/>
      <c r="H527" s="354"/>
      <c r="I527" s="354"/>
      <c r="J527" s="354"/>
      <c r="K527" s="354"/>
      <c r="L527" s="354"/>
      <c r="M527" s="354"/>
      <c r="N527" s="354"/>
      <c r="O527" s="354"/>
      <c r="P527" s="354"/>
      <c r="Q527" s="354"/>
      <c r="R527" s="354"/>
      <c r="S527" s="354"/>
      <c r="T527" s="354"/>
      <c r="U527" s="354"/>
      <c r="V527" s="354"/>
      <c r="W527" s="354"/>
      <c r="X527" s="354"/>
      <c r="Y527" s="354"/>
      <c r="Z527" s="354"/>
      <c r="AA527" s="354"/>
      <c r="AB527" s="354"/>
      <c r="AC527" s="354"/>
      <c r="AD527" s="354"/>
      <c r="AE527" s="354"/>
      <c r="AF527" s="354"/>
      <c r="AG527" s="354"/>
      <c r="AH527" s="354"/>
      <c r="AI527" s="354"/>
      <c r="AJ527" s="354"/>
    </row>
    <row r="528" spans="1:36" ht="15.75" customHeight="1">
      <c r="A528" s="354"/>
      <c r="B528" s="354"/>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Y528" s="354"/>
      <c r="Z528" s="354"/>
      <c r="AA528" s="354"/>
      <c r="AB528" s="354"/>
      <c r="AC528" s="354"/>
      <c r="AD528" s="354"/>
      <c r="AE528" s="354"/>
      <c r="AF528" s="354"/>
      <c r="AG528" s="354"/>
      <c r="AH528" s="354"/>
      <c r="AI528" s="354"/>
      <c r="AJ528" s="354"/>
    </row>
    <row r="529" spans="1:36" ht="15.75" customHeight="1">
      <c r="A529" s="354"/>
      <c r="B529" s="354"/>
      <c r="C529" s="354"/>
      <c r="D529" s="354"/>
      <c r="E529" s="354"/>
      <c r="F529" s="354"/>
      <c r="G529" s="354"/>
      <c r="H529" s="354"/>
      <c r="I529" s="354"/>
      <c r="J529" s="354"/>
      <c r="K529" s="354"/>
      <c r="L529" s="354"/>
      <c r="M529" s="354"/>
      <c r="N529" s="354"/>
      <c r="O529" s="354"/>
      <c r="P529" s="354"/>
      <c r="Q529" s="354"/>
      <c r="R529" s="354"/>
      <c r="S529" s="354"/>
      <c r="T529" s="354"/>
      <c r="U529" s="354"/>
      <c r="V529" s="354"/>
      <c r="W529" s="354"/>
      <c r="X529" s="354"/>
      <c r="Y529" s="354"/>
      <c r="Z529" s="354"/>
      <c r="AA529" s="354"/>
      <c r="AB529" s="354"/>
      <c r="AC529" s="354"/>
      <c r="AD529" s="354"/>
      <c r="AE529" s="354"/>
      <c r="AF529" s="354"/>
      <c r="AG529" s="354"/>
      <c r="AH529" s="354"/>
      <c r="AI529" s="354"/>
      <c r="AJ529" s="354"/>
    </row>
    <row r="530" spans="1:36" ht="15.75" customHeight="1">
      <c r="A530" s="354"/>
      <c r="B530" s="354"/>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c r="AA530" s="354"/>
      <c r="AB530" s="354"/>
      <c r="AC530" s="354"/>
      <c r="AD530" s="354"/>
      <c r="AE530" s="354"/>
      <c r="AF530" s="354"/>
      <c r="AG530" s="354"/>
      <c r="AH530" s="354"/>
      <c r="AI530" s="354"/>
      <c r="AJ530" s="354"/>
    </row>
    <row r="531" spans="1:36" ht="15.75" customHeight="1">
      <c r="A531" s="354"/>
      <c r="B531" s="354"/>
      <c r="C531" s="354"/>
      <c r="D531" s="354"/>
      <c r="E531" s="354"/>
      <c r="F531" s="354"/>
      <c r="G531" s="354"/>
      <c r="H531" s="354"/>
      <c r="I531" s="354"/>
      <c r="J531" s="354"/>
      <c r="K531" s="354"/>
      <c r="L531" s="354"/>
      <c r="M531" s="354"/>
      <c r="N531" s="354"/>
      <c r="O531" s="354"/>
      <c r="P531" s="354"/>
      <c r="Q531" s="354"/>
      <c r="R531" s="354"/>
      <c r="S531" s="354"/>
      <c r="T531" s="354"/>
      <c r="U531" s="354"/>
      <c r="V531" s="354"/>
      <c r="W531" s="354"/>
      <c r="X531" s="354"/>
      <c r="Y531" s="354"/>
      <c r="Z531" s="354"/>
      <c r="AA531" s="354"/>
      <c r="AB531" s="354"/>
      <c r="AC531" s="354"/>
      <c r="AD531" s="354"/>
      <c r="AE531" s="354"/>
      <c r="AF531" s="354"/>
      <c r="AG531" s="354"/>
      <c r="AH531" s="354"/>
      <c r="AI531" s="354"/>
      <c r="AJ531" s="354"/>
    </row>
    <row r="532" spans="1:36" ht="15.75" customHeight="1">
      <c r="A532" s="354"/>
      <c r="B532" s="354"/>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c r="AA532" s="354"/>
      <c r="AB532" s="354"/>
      <c r="AC532" s="354"/>
      <c r="AD532" s="354"/>
      <c r="AE532" s="354"/>
      <c r="AF532" s="354"/>
      <c r="AG532" s="354"/>
      <c r="AH532" s="354"/>
      <c r="AI532" s="354"/>
      <c r="AJ532" s="354"/>
    </row>
    <row r="533" spans="1:36" ht="15.75" customHeight="1">
      <c r="A533" s="354"/>
      <c r="B533" s="354"/>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c r="AA533" s="354"/>
      <c r="AB533" s="354"/>
      <c r="AC533" s="354"/>
      <c r="AD533" s="354"/>
      <c r="AE533" s="354"/>
      <c r="AF533" s="354"/>
      <c r="AG533" s="354"/>
      <c r="AH533" s="354"/>
      <c r="AI533" s="354"/>
      <c r="AJ533" s="354"/>
    </row>
    <row r="534" spans="1:36" ht="15.75" customHeight="1">
      <c r="A534" s="354"/>
      <c r="B534" s="354"/>
      <c r="C534" s="354"/>
      <c r="D534" s="354"/>
      <c r="E534" s="354"/>
      <c r="F534" s="354"/>
      <c r="G534" s="354"/>
      <c r="H534" s="354"/>
      <c r="I534" s="354"/>
      <c r="J534" s="354"/>
      <c r="K534" s="354"/>
      <c r="L534" s="354"/>
      <c r="M534" s="354"/>
      <c r="N534" s="354"/>
      <c r="O534" s="354"/>
      <c r="P534" s="354"/>
      <c r="Q534" s="354"/>
      <c r="R534" s="354"/>
      <c r="S534" s="354"/>
      <c r="T534" s="354"/>
      <c r="U534" s="354"/>
      <c r="V534" s="354"/>
      <c r="W534" s="354"/>
      <c r="X534" s="354"/>
      <c r="Y534" s="354"/>
      <c r="Z534" s="354"/>
      <c r="AA534" s="354"/>
      <c r="AB534" s="354"/>
      <c r="AC534" s="354"/>
      <c r="AD534" s="354"/>
      <c r="AE534" s="354"/>
      <c r="AF534" s="354"/>
      <c r="AG534" s="354"/>
      <c r="AH534" s="354"/>
      <c r="AI534" s="354"/>
      <c r="AJ534" s="354"/>
    </row>
    <row r="535" spans="1:36" ht="15.75" customHeight="1">
      <c r="A535" s="354"/>
      <c r="B535" s="354"/>
      <c r="C535" s="354"/>
      <c r="D535" s="354"/>
      <c r="E535" s="354"/>
      <c r="F535" s="354"/>
      <c r="G535" s="354"/>
      <c r="H535" s="354"/>
      <c r="I535" s="354"/>
      <c r="J535" s="354"/>
      <c r="K535" s="354"/>
      <c r="L535" s="354"/>
      <c r="M535" s="354"/>
      <c r="N535" s="354"/>
      <c r="O535" s="354"/>
      <c r="P535" s="354"/>
      <c r="Q535" s="354"/>
      <c r="R535" s="354"/>
      <c r="S535" s="354"/>
      <c r="T535" s="354"/>
      <c r="U535" s="354"/>
      <c r="V535" s="354"/>
      <c r="W535" s="354"/>
      <c r="X535" s="354"/>
      <c r="Y535" s="354"/>
      <c r="Z535" s="354"/>
      <c r="AA535" s="354"/>
      <c r="AB535" s="354"/>
      <c r="AC535" s="354"/>
      <c r="AD535" s="354"/>
      <c r="AE535" s="354"/>
      <c r="AF535" s="354"/>
      <c r="AG535" s="354"/>
      <c r="AH535" s="354"/>
      <c r="AI535" s="354"/>
      <c r="AJ535" s="354"/>
    </row>
    <row r="536" spans="1:36" ht="15.75" customHeight="1">
      <c r="A536" s="354"/>
      <c r="B536" s="354"/>
      <c r="C536" s="354"/>
      <c r="D536" s="354"/>
      <c r="E536" s="354"/>
      <c r="F536" s="354"/>
      <c r="G536" s="354"/>
      <c r="H536" s="354"/>
      <c r="I536" s="354"/>
      <c r="J536" s="354"/>
      <c r="K536" s="354"/>
      <c r="L536" s="354"/>
      <c r="M536" s="354"/>
      <c r="N536" s="354"/>
      <c r="O536" s="354"/>
      <c r="P536" s="354"/>
      <c r="Q536" s="354"/>
      <c r="R536" s="354"/>
      <c r="S536" s="354"/>
      <c r="T536" s="354"/>
      <c r="U536" s="354"/>
      <c r="V536" s="354"/>
      <c r="W536" s="354"/>
      <c r="X536" s="354"/>
      <c r="Y536" s="354"/>
      <c r="Z536" s="354"/>
      <c r="AA536" s="354"/>
      <c r="AB536" s="354"/>
      <c r="AC536" s="354"/>
      <c r="AD536" s="354"/>
      <c r="AE536" s="354"/>
      <c r="AF536" s="354"/>
      <c r="AG536" s="354"/>
      <c r="AH536" s="354"/>
      <c r="AI536" s="354"/>
      <c r="AJ536" s="354"/>
    </row>
    <row r="537" spans="1:36" ht="15.75" customHeight="1">
      <c r="A537" s="354"/>
      <c r="B537" s="354"/>
      <c r="C537" s="354"/>
      <c r="D537" s="354"/>
      <c r="E537" s="354"/>
      <c r="F537" s="354"/>
      <c r="G537" s="354"/>
      <c r="H537" s="354"/>
      <c r="I537" s="354"/>
      <c r="J537" s="354"/>
      <c r="K537" s="354"/>
      <c r="L537" s="354"/>
      <c r="M537" s="354"/>
      <c r="N537" s="354"/>
      <c r="O537" s="354"/>
      <c r="P537" s="354"/>
      <c r="Q537" s="354"/>
      <c r="R537" s="354"/>
      <c r="S537" s="354"/>
      <c r="T537" s="354"/>
      <c r="U537" s="354"/>
      <c r="V537" s="354"/>
      <c r="W537" s="354"/>
      <c r="X537" s="354"/>
      <c r="Y537" s="354"/>
      <c r="Z537" s="354"/>
      <c r="AA537" s="354"/>
      <c r="AB537" s="354"/>
      <c r="AC537" s="354"/>
      <c r="AD537" s="354"/>
      <c r="AE537" s="354"/>
      <c r="AF537" s="354"/>
      <c r="AG537" s="354"/>
      <c r="AH537" s="354"/>
      <c r="AI537" s="354"/>
      <c r="AJ537" s="354"/>
    </row>
    <row r="538" spans="1:36" ht="15.75" customHeight="1">
      <c r="A538" s="354"/>
      <c r="B538" s="354"/>
      <c r="C538" s="354"/>
      <c r="D538" s="354"/>
      <c r="E538" s="354"/>
      <c r="F538" s="354"/>
      <c r="G538" s="354"/>
      <c r="H538" s="354"/>
      <c r="I538" s="354"/>
      <c r="J538" s="354"/>
      <c r="K538" s="354"/>
      <c r="L538" s="354"/>
      <c r="M538" s="354"/>
      <c r="N538" s="354"/>
      <c r="O538" s="354"/>
      <c r="P538" s="354"/>
      <c r="Q538" s="354"/>
      <c r="R538" s="354"/>
      <c r="S538" s="354"/>
      <c r="T538" s="354"/>
      <c r="U538" s="354"/>
      <c r="V538" s="354"/>
      <c r="W538" s="354"/>
      <c r="X538" s="354"/>
      <c r="Y538" s="354"/>
      <c r="Z538" s="354"/>
      <c r="AA538" s="354"/>
      <c r="AB538" s="354"/>
      <c r="AC538" s="354"/>
      <c r="AD538" s="354"/>
      <c r="AE538" s="354"/>
      <c r="AF538" s="354"/>
      <c r="AG538" s="354"/>
      <c r="AH538" s="354"/>
      <c r="AI538" s="354"/>
      <c r="AJ538" s="354"/>
    </row>
    <row r="539" spans="1:36" ht="15.75" customHeight="1">
      <c r="A539" s="354"/>
      <c r="B539" s="354"/>
      <c r="C539" s="354"/>
      <c r="D539" s="354"/>
      <c r="E539" s="354"/>
      <c r="F539" s="354"/>
      <c r="G539" s="354"/>
      <c r="H539" s="354"/>
      <c r="I539" s="354"/>
      <c r="J539" s="354"/>
      <c r="K539" s="354"/>
      <c r="L539" s="354"/>
      <c r="M539" s="354"/>
      <c r="N539" s="354"/>
      <c r="O539" s="354"/>
      <c r="P539" s="354"/>
      <c r="Q539" s="354"/>
      <c r="R539" s="354"/>
      <c r="S539" s="354"/>
      <c r="T539" s="354"/>
      <c r="U539" s="354"/>
      <c r="V539" s="354"/>
      <c r="W539" s="354"/>
      <c r="X539" s="354"/>
      <c r="Y539" s="354"/>
      <c r="Z539" s="354"/>
      <c r="AA539" s="354"/>
      <c r="AB539" s="354"/>
      <c r="AC539" s="354"/>
      <c r="AD539" s="354"/>
      <c r="AE539" s="354"/>
      <c r="AF539" s="354"/>
      <c r="AG539" s="354"/>
      <c r="AH539" s="354"/>
      <c r="AI539" s="354"/>
      <c r="AJ539" s="354"/>
    </row>
    <row r="540" spans="1:36" ht="15.75" customHeight="1">
      <c r="A540" s="354"/>
      <c r="B540" s="354"/>
      <c r="C540" s="354"/>
      <c r="D540" s="354"/>
      <c r="E540" s="354"/>
      <c r="F540" s="354"/>
      <c r="G540" s="354"/>
      <c r="H540" s="354"/>
      <c r="I540" s="354"/>
      <c r="J540" s="354"/>
      <c r="K540" s="354"/>
      <c r="L540" s="354"/>
      <c r="M540" s="354"/>
      <c r="N540" s="354"/>
      <c r="O540" s="354"/>
      <c r="P540" s="354"/>
      <c r="Q540" s="354"/>
      <c r="R540" s="354"/>
      <c r="S540" s="354"/>
      <c r="T540" s="354"/>
      <c r="U540" s="354"/>
      <c r="V540" s="354"/>
      <c r="W540" s="354"/>
      <c r="X540" s="354"/>
      <c r="Y540" s="354"/>
      <c r="Z540" s="354"/>
      <c r="AA540" s="354"/>
      <c r="AB540" s="354"/>
      <c r="AC540" s="354"/>
      <c r="AD540" s="354"/>
      <c r="AE540" s="354"/>
      <c r="AF540" s="354"/>
      <c r="AG540" s="354"/>
      <c r="AH540" s="354"/>
      <c r="AI540" s="354"/>
      <c r="AJ540" s="354"/>
    </row>
    <row r="541" spans="1:36" ht="15.75" customHeight="1">
      <c r="A541" s="354"/>
      <c r="B541" s="354"/>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Y541" s="354"/>
      <c r="Z541" s="354"/>
      <c r="AA541" s="354"/>
      <c r="AB541" s="354"/>
      <c r="AC541" s="354"/>
      <c r="AD541" s="354"/>
      <c r="AE541" s="354"/>
      <c r="AF541" s="354"/>
      <c r="AG541" s="354"/>
      <c r="AH541" s="354"/>
      <c r="AI541" s="354"/>
      <c r="AJ541" s="354"/>
    </row>
    <row r="542" spans="1:36" ht="15.75" customHeight="1">
      <c r="A542" s="354"/>
      <c r="B542" s="354"/>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Y542" s="354"/>
      <c r="Z542" s="354"/>
      <c r="AA542" s="354"/>
      <c r="AB542" s="354"/>
      <c r="AC542" s="354"/>
      <c r="AD542" s="354"/>
      <c r="AE542" s="354"/>
      <c r="AF542" s="354"/>
      <c r="AG542" s="354"/>
      <c r="AH542" s="354"/>
      <c r="AI542" s="354"/>
      <c r="AJ542" s="354"/>
    </row>
    <row r="543" spans="1:36" ht="15.75" customHeight="1">
      <c r="A543" s="354"/>
      <c r="B543" s="354"/>
      <c r="C543" s="354"/>
      <c r="D543" s="354"/>
      <c r="E543" s="354"/>
      <c r="F543" s="354"/>
      <c r="G543" s="354"/>
      <c r="H543" s="354"/>
      <c r="I543" s="354"/>
      <c r="J543" s="354"/>
      <c r="K543" s="354"/>
      <c r="L543" s="354"/>
      <c r="M543" s="354"/>
      <c r="N543" s="354"/>
      <c r="O543" s="354"/>
      <c r="P543" s="354"/>
      <c r="Q543" s="354"/>
      <c r="R543" s="354"/>
      <c r="S543" s="354"/>
      <c r="T543" s="354"/>
      <c r="U543" s="354"/>
      <c r="V543" s="354"/>
      <c r="W543" s="354"/>
      <c r="X543" s="354"/>
      <c r="Y543" s="354"/>
      <c r="Z543" s="354"/>
      <c r="AA543" s="354"/>
      <c r="AB543" s="354"/>
      <c r="AC543" s="354"/>
      <c r="AD543" s="354"/>
      <c r="AE543" s="354"/>
      <c r="AF543" s="354"/>
      <c r="AG543" s="354"/>
      <c r="AH543" s="354"/>
      <c r="AI543" s="354"/>
      <c r="AJ543" s="354"/>
    </row>
    <row r="544" spans="1:36" ht="15.75" customHeight="1">
      <c r="A544" s="354"/>
      <c r="B544" s="354"/>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Y544" s="354"/>
      <c r="Z544" s="354"/>
      <c r="AA544" s="354"/>
      <c r="AB544" s="354"/>
      <c r="AC544" s="354"/>
      <c r="AD544" s="354"/>
      <c r="AE544" s="354"/>
      <c r="AF544" s="354"/>
      <c r="AG544" s="354"/>
      <c r="AH544" s="354"/>
      <c r="AI544" s="354"/>
      <c r="AJ544" s="354"/>
    </row>
    <row r="545" spans="1:36" ht="15.75" customHeight="1">
      <c r="A545" s="354"/>
      <c r="B545" s="354"/>
      <c r="C545" s="354"/>
      <c r="D545" s="354"/>
      <c r="E545" s="354"/>
      <c r="F545" s="354"/>
      <c r="G545" s="354"/>
      <c r="H545" s="354"/>
      <c r="I545" s="354"/>
      <c r="J545" s="354"/>
      <c r="K545" s="354"/>
      <c r="L545" s="354"/>
      <c r="M545" s="354"/>
      <c r="N545" s="354"/>
      <c r="O545" s="354"/>
      <c r="P545" s="354"/>
      <c r="Q545" s="354"/>
      <c r="R545" s="354"/>
      <c r="S545" s="354"/>
      <c r="T545" s="354"/>
      <c r="U545" s="354"/>
      <c r="V545" s="354"/>
      <c r="W545" s="354"/>
      <c r="X545" s="354"/>
      <c r="Y545" s="354"/>
      <c r="Z545" s="354"/>
      <c r="AA545" s="354"/>
      <c r="AB545" s="354"/>
      <c r="AC545" s="354"/>
      <c r="AD545" s="354"/>
      <c r="AE545" s="354"/>
      <c r="AF545" s="354"/>
      <c r="AG545" s="354"/>
      <c r="AH545" s="354"/>
      <c r="AI545" s="354"/>
      <c r="AJ545" s="354"/>
    </row>
    <row r="546" spans="1:36" ht="15.75" customHeight="1">
      <c r="A546" s="354"/>
      <c r="B546" s="354"/>
      <c r="C546" s="354"/>
      <c r="D546" s="354"/>
      <c r="E546" s="354"/>
      <c r="F546" s="354"/>
      <c r="G546" s="354"/>
      <c r="H546" s="354"/>
      <c r="I546" s="354"/>
      <c r="J546" s="354"/>
      <c r="K546" s="354"/>
      <c r="L546" s="354"/>
      <c r="M546" s="354"/>
      <c r="N546" s="354"/>
      <c r="O546" s="354"/>
      <c r="P546" s="354"/>
      <c r="Q546" s="354"/>
      <c r="R546" s="354"/>
      <c r="S546" s="354"/>
      <c r="T546" s="354"/>
      <c r="U546" s="354"/>
      <c r="V546" s="354"/>
      <c r="W546" s="354"/>
      <c r="X546" s="354"/>
      <c r="Y546" s="354"/>
      <c r="Z546" s="354"/>
      <c r="AA546" s="354"/>
      <c r="AB546" s="354"/>
      <c r="AC546" s="354"/>
      <c r="AD546" s="354"/>
      <c r="AE546" s="354"/>
      <c r="AF546" s="354"/>
      <c r="AG546" s="354"/>
      <c r="AH546" s="354"/>
      <c r="AI546" s="354"/>
      <c r="AJ546" s="354"/>
    </row>
    <row r="547" spans="1:36" ht="15.75" customHeight="1">
      <c r="A547" s="354"/>
      <c r="B547" s="354"/>
      <c r="C547" s="354"/>
      <c r="D547" s="354"/>
      <c r="E547" s="354"/>
      <c r="F547" s="354"/>
      <c r="G547" s="354"/>
      <c r="H547" s="354"/>
      <c r="I547" s="354"/>
      <c r="J547" s="354"/>
      <c r="K547" s="354"/>
      <c r="L547" s="354"/>
      <c r="M547" s="354"/>
      <c r="N547" s="354"/>
      <c r="O547" s="354"/>
      <c r="P547" s="354"/>
      <c r="Q547" s="354"/>
      <c r="R547" s="354"/>
      <c r="S547" s="354"/>
      <c r="T547" s="354"/>
      <c r="U547" s="354"/>
      <c r="V547" s="354"/>
      <c r="W547" s="354"/>
      <c r="X547" s="354"/>
      <c r="Y547" s="354"/>
      <c r="Z547" s="354"/>
      <c r="AA547" s="354"/>
      <c r="AB547" s="354"/>
      <c r="AC547" s="354"/>
      <c r="AD547" s="354"/>
      <c r="AE547" s="354"/>
      <c r="AF547" s="354"/>
      <c r="AG547" s="354"/>
      <c r="AH547" s="354"/>
      <c r="AI547" s="354"/>
      <c r="AJ547" s="354"/>
    </row>
    <row r="548" spans="1:36" ht="15.75" customHeight="1">
      <c r="A548" s="354"/>
      <c r="B548" s="354"/>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Y548" s="354"/>
      <c r="Z548" s="354"/>
      <c r="AA548" s="354"/>
      <c r="AB548" s="354"/>
      <c r="AC548" s="354"/>
      <c r="AD548" s="354"/>
      <c r="AE548" s="354"/>
      <c r="AF548" s="354"/>
      <c r="AG548" s="354"/>
      <c r="AH548" s="354"/>
      <c r="AI548" s="354"/>
      <c r="AJ548" s="354"/>
    </row>
    <row r="549" spans="1:36" ht="15.75" customHeight="1">
      <c r="A549" s="354"/>
      <c r="B549" s="354"/>
      <c r="C549" s="354"/>
      <c r="D549" s="354"/>
      <c r="E549" s="354"/>
      <c r="F549" s="354"/>
      <c r="G549" s="354"/>
      <c r="H549" s="354"/>
      <c r="I549" s="354"/>
      <c r="J549" s="354"/>
      <c r="K549" s="354"/>
      <c r="L549" s="354"/>
      <c r="M549" s="354"/>
      <c r="N549" s="354"/>
      <c r="O549" s="354"/>
      <c r="P549" s="354"/>
      <c r="Q549" s="354"/>
      <c r="R549" s="354"/>
      <c r="S549" s="354"/>
      <c r="T549" s="354"/>
      <c r="U549" s="354"/>
      <c r="V549" s="354"/>
      <c r="W549" s="354"/>
      <c r="X549" s="354"/>
      <c r="Y549" s="354"/>
      <c r="Z549" s="354"/>
      <c r="AA549" s="354"/>
      <c r="AB549" s="354"/>
      <c r="AC549" s="354"/>
      <c r="AD549" s="354"/>
      <c r="AE549" s="354"/>
      <c r="AF549" s="354"/>
      <c r="AG549" s="354"/>
      <c r="AH549" s="354"/>
      <c r="AI549" s="354"/>
      <c r="AJ549" s="354"/>
    </row>
    <row r="550" spans="1:36" ht="15.75" customHeight="1">
      <c r="A550" s="354"/>
      <c r="B550" s="354"/>
      <c r="C550" s="354"/>
      <c r="D550" s="354"/>
      <c r="E550" s="354"/>
      <c r="F550" s="354"/>
      <c r="G550" s="354"/>
      <c r="H550" s="354"/>
      <c r="I550" s="354"/>
      <c r="J550" s="354"/>
      <c r="K550" s="354"/>
      <c r="L550" s="354"/>
      <c r="M550" s="354"/>
      <c r="N550" s="354"/>
      <c r="O550" s="354"/>
      <c r="P550" s="354"/>
      <c r="Q550" s="354"/>
      <c r="R550" s="354"/>
      <c r="S550" s="354"/>
      <c r="T550" s="354"/>
      <c r="U550" s="354"/>
      <c r="V550" s="354"/>
      <c r="W550" s="354"/>
      <c r="X550" s="354"/>
      <c r="Y550" s="354"/>
      <c r="Z550" s="354"/>
      <c r="AA550" s="354"/>
      <c r="AB550" s="354"/>
      <c r="AC550" s="354"/>
      <c r="AD550" s="354"/>
      <c r="AE550" s="354"/>
      <c r="AF550" s="354"/>
      <c r="AG550" s="354"/>
      <c r="AH550" s="354"/>
      <c r="AI550" s="354"/>
      <c r="AJ550" s="354"/>
    </row>
    <row r="551" spans="1:36" ht="15.75" customHeight="1">
      <c r="A551" s="354"/>
      <c r="B551" s="35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c r="AA551" s="354"/>
      <c r="AB551" s="354"/>
      <c r="AC551" s="354"/>
      <c r="AD551" s="354"/>
      <c r="AE551" s="354"/>
      <c r="AF551" s="354"/>
      <c r="AG551" s="354"/>
      <c r="AH551" s="354"/>
      <c r="AI551" s="354"/>
      <c r="AJ551" s="354"/>
    </row>
    <row r="552" spans="1:36" ht="15.75" customHeight="1">
      <c r="A552" s="354"/>
      <c r="B552" s="354"/>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c r="AA552" s="354"/>
      <c r="AB552" s="354"/>
      <c r="AC552" s="354"/>
      <c r="AD552" s="354"/>
      <c r="AE552" s="354"/>
      <c r="AF552" s="354"/>
      <c r="AG552" s="354"/>
      <c r="AH552" s="354"/>
      <c r="AI552" s="354"/>
      <c r="AJ552" s="354"/>
    </row>
    <row r="553" spans="1:36" ht="15.75" customHeight="1">
      <c r="A553" s="354"/>
      <c r="B553" s="354"/>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Y553" s="354"/>
      <c r="Z553" s="354"/>
      <c r="AA553" s="354"/>
      <c r="AB553" s="354"/>
      <c r="AC553" s="354"/>
      <c r="AD553" s="354"/>
      <c r="AE553" s="354"/>
      <c r="AF553" s="354"/>
      <c r="AG553" s="354"/>
      <c r="AH553" s="354"/>
      <c r="AI553" s="354"/>
      <c r="AJ553" s="354"/>
    </row>
    <row r="554" spans="1:36" ht="15.75" customHeight="1">
      <c r="A554" s="354"/>
      <c r="B554" s="354"/>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54"/>
      <c r="AE554" s="354"/>
      <c r="AF554" s="354"/>
      <c r="AG554" s="354"/>
      <c r="AH554" s="354"/>
      <c r="AI554" s="354"/>
      <c r="AJ554" s="354"/>
    </row>
    <row r="555" spans="1:36" ht="15.75" customHeight="1">
      <c r="A555" s="354"/>
      <c r="B555" s="354"/>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Y555" s="354"/>
      <c r="Z555" s="354"/>
      <c r="AA555" s="354"/>
      <c r="AB555" s="354"/>
      <c r="AC555" s="354"/>
      <c r="AD555" s="354"/>
      <c r="AE555" s="354"/>
      <c r="AF555" s="354"/>
      <c r="AG555" s="354"/>
      <c r="AH555" s="354"/>
      <c r="AI555" s="354"/>
      <c r="AJ555" s="354"/>
    </row>
    <row r="556" spans="1:36" ht="15.75" customHeight="1">
      <c r="A556" s="354"/>
      <c r="B556" s="354"/>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Y556" s="354"/>
      <c r="Z556" s="354"/>
      <c r="AA556" s="354"/>
      <c r="AB556" s="354"/>
      <c r="AC556" s="354"/>
      <c r="AD556" s="354"/>
      <c r="AE556" s="354"/>
      <c r="AF556" s="354"/>
      <c r="AG556" s="354"/>
      <c r="AH556" s="354"/>
      <c r="AI556" s="354"/>
      <c r="AJ556" s="354"/>
    </row>
    <row r="557" spans="1:36" ht="15.75" customHeight="1">
      <c r="A557" s="354"/>
      <c r="B557" s="354"/>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Y557" s="354"/>
      <c r="Z557" s="354"/>
      <c r="AA557" s="354"/>
      <c r="AB557" s="354"/>
      <c r="AC557" s="354"/>
      <c r="AD557" s="354"/>
      <c r="AE557" s="354"/>
      <c r="AF557" s="354"/>
      <c r="AG557" s="354"/>
      <c r="AH557" s="354"/>
      <c r="AI557" s="354"/>
      <c r="AJ557" s="354"/>
    </row>
    <row r="558" spans="1:36" ht="15.75" customHeight="1">
      <c r="A558" s="354"/>
      <c r="B558" s="354"/>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Y558" s="354"/>
      <c r="Z558" s="354"/>
      <c r="AA558" s="354"/>
      <c r="AB558" s="354"/>
      <c r="AC558" s="354"/>
      <c r="AD558" s="354"/>
      <c r="AE558" s="354"/>
      <c r="AF558" s="354"/>
      <c r="AG558" s="354"/>
      <c r="AH558" s="354"/>
      <c r="AI558" s="354"/>
      <c r="AJ558" s="354"/>
    </row>
    <row r="559" spans="1:36" ht="15.75" customHeight="1">
      <c r="A559" s="354"/>
      <c r="B559" s="354"/>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Y559" s="354"/>
      <c r="Z559" s="354"/>
      <c r="AA559" s="354"/>
      <c r="AB559" s="354"/>
      <c r="AC559" s="354"/>
      <c r="AD559" s="354"/>
      <c r="AE559" s="354"/>
      <c r="AF559" s="354"/>
      <c r="AG559" s="354"/>
      <c r="AH559" s="354"/>
      <c r="AI559" s="354"/>
      <c r="AJ559" s="354"/>
    </row>
    <row r="560" spans="1:36" ht="15.75" customHeight="1">
      <c r="A560" s="354"/>
      <c r="B560" s="35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54"/>
      <c r="AE560" s="354"/>
      <c r="AF560" s="354"/>
      <c r="AG560" s="354"/>
      <c r="AH560" s="354"/>
      <c r="AI560" s="354"/>
      <c r="AJ560" s="354"/>
    </row>
    <row r="561" spans="1:36" ht="15.75" customHeight="1">
      <c r="A561" s="354"/>
      <c r="B561" s="354"/>
      <c r="C561" s="354"/>
      <c r="D561" s="354"/>
      <c r="E561" s="354"/>
      <c r="F561" s="354"/>
      <c r="G561" s="354"/>
      <c r="H561" s="354"/>
      <c r="I561" s="354"/>
      <c r="J561" s="354"/>
      <c r="K561" s="354"/>
      <c r="L561" s="354"/>
      <c r="M561" s="354"/>
      <c r="N561" s="354"/>
      <c r="O561" s="354"/>
      <c r="P561" s="354"/>
      <c r="Q561" s="354"/>
      <c r="R561" s="354"/>
      <c r="S561" s="354"/>
      <c r="T561" s="354"/>
      <c r="U561" s="354"/>
      <c r="V561" s="354"/>
      <c r="W561" s="354"/>
      <c r="X561" s="354"/>
      <c r="Y561" s="354"/>
      <c r="Z561" s="354"/>
      <c r="AA561" s="354"/>
      <c r="AB561" s="354"/>
      <c r="AC561" s="354"/>
      <c r="AD561" s="354"/>
      <c r="AE561" s="354"/>
      <c r="AF561" s="354"/>
      <c r="AG561" s="354"/>
      <c r="AH561" s="354"/>
      <c r="AI561" s="354"/>
      <c r="AJ561" s="354"/>
    </row>
    <row r="562" spans="1:36" ht="15.75" customHeight="1">
      <c r="A562" s="354"/>
      <c r="B562" s="354"/>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c r="AA562" s="354"/>
      <c r="AB562" s="354"/>
      <c r="AC562" s="354"/>
      <c r="AD562" s="354"/>
      <c r="AE562" s="354"/>
      <c r="AF562" s="354"/>
      <c r="AG562" s="354"/>
      <c r="AH562" s="354"/>
      <c r="AI562" s="354"/>
      <c r="AJ562" s="354"/>
    </row>
    <row r="563" spans="1:36" ht="15.75" customHeight="1">
      <c r="A563" s="354"/>
      <c r="B563" s="354"/>
      <c r="C563" s="354"/>
      <c r="D563" s="354"/>
      <c r="E563" s="354"/>
      <c r="F563" s="354"/>
      <c r="G563" s="354"/>
      <c r="H563" s="354"/>
      <c r="I563" s="354"/>
      <c r="J563" s="354"/>
      <c r="K563" s="354"/>
      <c r="L563" s="354"/>
      <c r="M563" s="354"/>
      <c r="N563" s="354"/>
      <c r="O563" s="354"/>
      <c r="P563" s="354"/>
      <c r="Q563" s="354"/>
      <c r="R563" s="354"/>
      <c r="S563" s="354"/>
      <c r="T563" s="354"/>
      <c r="U563" s="354"/>
      <c r="V563" s="354"/>
      <c r="W563" s="354"/>
      <c r="X563" s="354"/>
      <c r="Y563" s="354"/>
      <c r="Z563" s="354"/>
      <c r="AA563" s="354"/>
      <c r="AB563" s="354"/>
      <c r="AC563" s="354"/>
      <c r="AD563" s="354"/>
      <c r="AE563" s="354"/>
      <c r="AF563" s="354"/>
      <c r="AG563" s="354"/>
      <c r="AH563" s="354"/>
      <c r="AI563" s="354"/>
      <c r="AJ563" s="354"/>
    </row>
    <row r="564" spans="1:36" ht="15.75" customHeight="1">
      <c r="A564" s="354"/>
      <c r="B564" s="354"/>
      <c r="C564" s="354"/>
      <c r="D564" s="354"/>
      <c r="E564" s="354"/>
      <c r="F564" s="354"/>
      <c r="G564" s="354"/>
      <c r="H564" s="354"/>
      <c r="I564" s="354"/>
      <c r="J564" s="354"/>
      <c r="K564" s="354"/>
      <c r="L564" s="354"/>
      <c r="M564" s="354"/>
      <c r="N564" s="354"/>
      <c r="O564" s="354"/>
      <c r="P564" s="354"/>
      <c r="Q564" s="354"/>
      <c r="R564" s="354"/>
      <c r="S564" s="354"/>
      <c r="T564" s="354"/>
      <c r="U564" s="354"/>
      <c r="V564" s="354"/>
      <c r="W564" s="354"/>
      <c r="X564" s="354"/>
      <c r="Y564" s="354"/>
      <c r="Z564" s="354"/>
      <c r="AA564" s="354"/>
      <c r="AB564" s="354"/>
      <c r="AC564" s="354"/>
      <c r="AD564" s="354"/>
      <c r="AE564" s="354"/>
      <c r="AF564" s="354"/>
      <c r="AG564" s="354"/>
      <c r="AH564" s="354"/>
      <c r="AI564" s="354"/>
      <c r="AJ564" s="354"/>
    </row>
    <row r="565" spans="1:36" ht="15.75" customHeight="1">
      <c r="A565" s="354"/>
      <c r="B565" s="354"/>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Y565" s="354"/>
      <c r="Z565" s="354"/>
      <c r="AA565" s="354"/>
      <c r="AB565" s="354"/>
      <c r="AC565" s="354"/>
      <c r="AD565" s="354"/>
      <c r="AE565" s="354"/>
      <c r="AF565" s="354"/>
      <c r="AG565" s="354"/>
      <c r="AH565" s="354"/>
      <c r="AI565" s="354"/>
      <c r="AJ565" s="354"/>
    </row>
    <row r="566" spans="1:36" ht="15.75" customHeight="1">
      <c r="A566" s="354"/>
      <c r="B566" s="35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54"/>
      <c r="AE566" s="354"/>
      <c r="AF566" s="354"/>
      <c r="AG566" s="354"/>
      <c r="AH566" s="354"/>
      <c r="AI566" s="354"/>
      <c r="AJ566" s="354"/>
    </row>
    <row r="567" spans="1:36" ht="15.75" customHeight="1">
      <c r="A567" s="354"/>
      <c r="B567" s="354"/>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Y567" s="354"/>
      <c r="Z567" s="354"/>
      <c r="AA567" s="354"/>
      <c r="AB567" s="354"/>
      <c r="AC567" s="354"/>
      <c r="AD567" s="354"/>
      <c r="AE567" s="354"/>
      <c r="AF567" s="354"/>
      <c r="AG567" s="354"/>
      <c r="AH567" s="354"/>
      <c r="AI567" s="354"/>
      <c r="AJ567" s="354"/>
    </row>
    <row r="568" spans="1:36" ht="15.75" customHeight="1">
      <c r="A568" s="354"/>
      <c r="B568" s="354"/>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Y568" s="354"/>
      <c r="Z568" s="354"/>
      <c r="AA568" s="354"/>
      <c r="AB568" s="354"/>
      <c r="AC568" s="354"/>
      <c r="AD568" s="354"/>
      <c r="AE568" s="354"/>
      <c r="AF568" s="354"/>
      <c r="AG568" s="354"/>
      <c r="AH568" s="354"/>
      <c r="AI568" s="354"/>
      <c r="AJ568" s="354"/>
    </row>
    <row r="569" spans="1:36" ht="15.75" customHeight="1">
      <c r="A569" s="354"/>
      <c r="B569" s="354"/>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Y569" s="354"/>
      <c r="Z569" s="354"/>
      <c r="AA569" s="354"/>
      <c r="AB569" s="354"/>
      <c r="AC569" s="354"/>
      <c r="AD569" s="354"/>
      <c r="AE569" s="354"/>
      <c r="AF569" s="354"/>
      <c r="AG569" s="354"/>
      <c r="AH569" s="354"/>
      <c r="AI569" s="354"/>
      <c r="AJ569" s="354"/>
    </row>
    <row r="570" spans="1:36" ht="15.75" customHeight="1">
      <c r="A570" s="354"/>
      <c r="B570" s="354"/>
      <c r="C570" s="354"/>
      <c r="D570" s="354"/>
      <c r="E570" s="354"/>
      <c r="F570" s="354"/>
      <c r="G570" s="354"/>
      <c r="H570" s="354"/>
      <c r="I570" s="354"/>
      <c r="J570" s="354"/>
      <c r="K570" s="354"/>
      <c r="L570" s="354"/>
      <c r="M570" s="354"/>
      <c r="N570" s="354"/>
      <c r="O570" s="354"/>
      <c r="P570" s="354"/>
      <c r="Q570" s="354"/>
      <c r="R570" s="354"/>
      <c r="S570" s="354"/>
      <c r="T570" s="354"/>
      <c r="U570" s="354"/>
      <c r="V570" s="354"/>
      <c r="W570" s="354"/>
      <c r="X570" s="354"/>
      <c r="Y570" s="354"/>
      <c r="Z570" s="354"/>
      <c r="AA570" s="354"/>
      <c r="AB570" s="354"/>
      <c r="AC570" s="354"/>
      <c r="AD570" s="354"/>
      <c r="AE570" s="354"/>
      <c r="AF570" s="354"/>
      <c r="AG570" s="354"/>
      <c r="AH570" s="354"/>
      <c r="AI570" s="354"/>
      <c r="AJ570" s="354"/>
    </row>
    <row r="571" spans="1:36" ht="15.75" customHeight="1">
      <c r="A571" s="354"/>
      <c r="B571" s="354"/>
      <c r="C571" s="354"/>
      <c r="D571" s="354"/>
      <c r="E571" s="354"/>
      <c r="F571" s="354"/>
      <c r="G571" s="354"/>
      <c r="H571" s="354"/>
      <c r="I571" s="354"/>
      <c r="J571" s="354"/>
      <c r="K571" s="354"/>
      <c r="L571" s="354"/>
      <c r="M571" s="354"/>
      <c r="N571" s="354"/>
      <c r="O571" s="354"/>
      <c r="P571" s="354"/>
      <c r="Q571" s="354"/>
      <c r="R571" s="354"/>
      <c r="S571" s="354"/>
      <c r="T571" s="354"/>
      <c r="U571" s="354"/>
      <c r="V571" s="354"/>
      <c r="W571" s="354"/>
      <c r="X571" s="354"/>
      <c r="Y571" s="354"/>
      <c r="Z571" s="354"/>
      <c r="AA571" s="354"/>
      <c r="AB571" s="354"/>
      <c r="AC571" s="354"/>
      <c r="AD571" s="354"/>
      <c r="AE571" s="354"/>
      <c r="AF571" s="354"/>
      <c r="AG571" s="354"/>
      <c r="AH571" s="354"/>
      <c r="AI571" s="354"/>
      <c r="AJ571" s="354"/>
    </row>
    <row r="572" spans="1:36" ht="15.75" customHeight="1">
      <c r="A572" s="354"/>
      <c r="B572" s="354"/>
      <c r="C572" s="354"/>
      <c r="D572" s="354"/>
      <c r="E572" s="354"/>
      <c r="F572" s="354"/>
      <c r="G572" s="354"/>
      <c r="H572" s="354"/>
      <c r="I572" s="354"/>
      <c r="J572" s="354"/>
      <c r="K572" s="354"/>
      <c r="L572" s="354"/>
      <c r="M572" s="354"/>
      <c r="N572" s="354"/>
      <c r="O572" s="354"/>
      <c r="P572" s="354"/>
      <c r="Q572" s="354"/>
      <c r="R572" s="354"/>
      <c r="S572" s="354"/>
      <c r="T572" s="354"/>
      <c r="U572" s="354"/>
      <c r="V572" s="354"/>
      <c r="W572" s="354"/>
      <c r="X572" s="354"/>
      <c r="Y572" s="354"/>
      <c r="Z572" s="354"/>
      <c r="AA572" s="354"/>
      <c r="AB572" s="354"/>
      <c r="AC572" s="354"/>
      <c r="AD572" s="354"/>
      <c r="AE572" s="354"/>
      <c r="AF572" s="354"/>
      <c r="AG572" s="354"/>
      <c r="AH572" s="354"/>
      <c r="AI572" s="354"/>
      <c r="AJ572" s="354"/>
    </row>
    <row r="573" spans="1:36" ht="15.75" customHeight="1">
      <c r="A573" s="354"/>
      <c r="B573" s="354"/>
      <c r="C573" s="354"/>
      <c r="D573" s="354"/>
      <c r="E573" s="354"/>
      <c r="F573" s="354"/>
      <c r="G573" s="354"/>
      <c r="H573" s="354"/>
      <c r="I573" s="354"/>
      <c r="J573" s="354"/>
      <c r="K573" s="354"/>
      <c r="L573" s="354"/>
      <c r="M573" s="354"/>
      <c r="N573" s="354"/>
      <c r="O573" s="354"/>
      <c r="P573" s="354"/>
      <c r="Q573" s="354"/>
      <c r="R573" s="354"/>
      <c r="S573" s="354"/>
      <c r="T573" s="354"/>
      <c r="U573" s="354"/>
      <c r="V573" s="354"/>
      <c r="W573" s="354"/>
      <c r="X573" s="354"/>
      <c r="Y573" s="354"/>
      <c r="Z573" s="354"/>
      <c r="AA573" s="354"/>
      <c r="AB573" s="354"/>
      <c r="AC573" s="354"/>
      <c r="AD573" s="354"/>
      <c r="AE573" s="354"/>
      <c r="AF573" s="354"/>
      <c r="AG573" s="354"/>
      <c r="AH573" s="354"/>
      <c r="AI573" s="354"/>
      <c r="AJ573" s="354"/>
    </row>
    <row r="574" spans="1:36" ht="15.75" customHeight="1">
      <c r="A574" s="354"/>
      <c r="B574" s="354"/>
      <c r="C574" s="354"/>
      <c r="D574" s="354"/>
      <c r="E574" s="354"/>
      <c r="F574" s="354"/>
      <c r="G574" s="354"/>
      <c r="H574" s="354"/>
      <c r="I574" s="354"/>
      <c r="J574" s="354"/>
      <c r="K574" s="354"/>
      <c r="L574" s="354"/>
      <c r="M574" s="354"/>
      <c r="N574" s="354"/>
      <c r="O574" s="354"/>
      <c r="P574" s="354"/>
      <c r="Q574" s="354"/>
      <c r="R574" s="354"/>
      <c r="S574" s="354"/>
      <c r="T574" s="354"/>
      <c r="U574" s="354"/>
      <c r="V574" s="354"/>
      <c r="W574" s="354"/>
      <c r="X574" s="354"/>
      <c r="Y574" s="354"/>
      <c r="Z574" s="354"/>
      <c r="AA574" s="354"/>
      <c r="AB574" s="354"/>
      <c r="AC574" s="354"/>
      <c r="AD574" s="354"/>
      <c r="AE574" s="354"/>
      <c r="AF574" s="354"/>
      <c r="AG574" s="354"/>
      <c r="AH574" s="354"/>
      <c r="AI574" s="354"/>
      <c r="AJ574" s="354"/>
    </row>
    <row r="575" spans="1:36" ht="15.75" customHeight="1">
      <c r="A575" s="354"/>
      <c r="B575" s="354"/>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Y575" s="354"/>
      <c r="Z575" s="354"/>
      <c r="AA575" s="354"/>
      <c r="AB575" s="354"/>
      <c r="AC575" s="354"/>
      <c r="AD575" s="354"/>
      <c r="AE575" s="354"/>
      <c r="AF575" s="354"/>
      <c r="AG575" s="354"/>
      <c r="AH575" s="354"/>
      <c r="AI575" s="354"/>
      <c r="AJ575" s="354"/>
    </row>
    <row r="576" spans="1:36" ht="15.75" customHeight="1">
      <c r="A576" s="354"/>
      <c r="B576" s="354"/>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Y576" s="354"/>
      <c r="Z576" s="354"/>
      <c r="AA576" s="354"/>
      <c r="AB576" s="354"/>
      <c r="AC576" s="354"/>
      <c r="AD576" s="354"/>
      <c r="AE576" s="354"/>
      <c r="AF576" s="354"/>
      <c r="AG576" s="354"/>
      <c r="AH576" s="354"/>
      <c r="AI576" s="354"/>
      <c r="AJ576" s="354"/>
    </row>
    <row r="577" spans="1:36" ht="15.75" customHeight="1">
      <c r="A577" s="354"/>
      <c r="B577" s="354"/>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Y577" s="354"/>
      <c r="Z577" s="354"/>
      <c r="AA577" s="354"/>
      <c r="AB577" s="354"/>
      <c r="AC577" s="354"/>
      <c r="AD577" s="354"/>
      <c r="AE577" s="354"/>
      <c r="AF577" s="354"/>
      <c r="AG577" s="354"/>
      <c r="AH577" s="354"/>
      <c r="AI577" s="354"/>
      <c r="AJ577" s="354"/>
    </row>
    <row r="578" spans="1:36" ht="15.75" customHeight="1">
      <c r="A578" s="354"/>
      <c r="B578" s="354"/>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Y578" s="354"/>
      <c r="Z578" s="354"/>
      <c r="AA578" s="354"/>
      <c r="AB578" s="354"/>
      <c r="AC578" s="354"/>
      <c r="AD578" s="354"/>
      <c r="AE578" s="354"/>
      <c r="AF578" s="354"/>
      <c r="AG578" s="354"/>
      <c r="AH578" s="354"/>
      <c r="AI578" s="354"/>
      <c r="AJ578" s="354"/>
    </row>
    <row r="579" spans="1:36" ht="15.75" customHeight="1">
      <c r="A579" s="354"/>
      <c r="B579" s="354"/>
      <c r="C579" s="354"/>
      <c r="D579" s="354"/>
      <c r="E579" s="354"/>
      <c r="F579" s="354"/>
      <c r="G579" s="354"/>
      <c r="H579" s="354"/>
      <c r="I579" s="354"/>
      <c r="J579" s="354"/>
      <c r="K579" s="354"/>
      <c r="L579" s="354"/>
      <c r="M579" s="354"/>
      <c r="N579" s="354"/>
      <c r="O579" s="354"/>
      <c r="P579" s="354"/>
      <c r="Q579" s="354"/>
      <c r="R579" s="354"/>
      <c r="S579" s="354"/>
      <c r="T579" s="354"/>
      <c r="U579" s="354"/>
      <c r="V579" s="354"/>
      <c r="W579" s="354"/>
      <c r="X579" s="354"/>
      <c r="Y579" s="354"/>
      <c r="Z579" s="354"/>
      <c r="AA579" s="354"/>
      <c r="AB579" s="354"/>
      <c r="AC579" s="354"/>
      <c r="AD579" s="354"/>
      <c r="AE579" s="354"/>
      <c r="AF579" s="354"/>
      <c r="AG579" s="354"/>
      <c r="AH579" s="354"/>
      <c r="AI579" s="354"/>
      <c r="AJ579" s="354"/>
    </row>
    <row r="580" spans="1:36" ht="15.75" customHeight="1">
      <c r="A580" s="354"/>
      <c r="B580" s="354"/>
      <c r="C580" s="354"/>
      <c r="D580" s="354"/>
      <c r="E580" s="354"/>
      <c r="F580" s="354"/>
      <c r="G580" s="354"/>
      <c r="H580" s="354"/>
      <c r="I580" s="354"/>
      <c r="J580" s="354"/>
      <c r="K580" s="354"/>
      <c r="L580" s="354"/>
      <c r="M580" s="354"/>
      <c r="N580" s="354"/>
      <c r="O580" s="354"/>
      <c r="P580" s="354"/>
      <c r="Q580" s="354"/>
      <c r="R580" s="354"/>
      <c r="S580" s="354"/>
      <c r="T580" s="354"/>
      <c r="U580" s="354"/>
      <c r="V580" s="354"/>
      <c r="W580" s="354"/>
      <c r="X580" s="354"/>
      <c r="Y580" s="354"/>
      <c r="Z580" s="354"/>
      <c r="AA580" s="354"/>
      <c r="AB580" s="354"/>
      <c r="AC580" s="354"/>
      <c r="AD580" s="354"/>
      <c r="AE580" s="354"/>
      <c r="AF580" s="354"/>
      <c r="AG580" s="354"/>
      <c r="AH580" s="354"/>
      <c r="AI580" s="354"/>
      <c r="AJ580" s="354"/>
    </row>
    <row r="581" spans="1:36" ht="15.75" customHeight="1">
      <c r="A581" s="354"/>
      <c r="B581" s="354"/>
      <c r="C581" s="354"/>
      <c r="D581" s="354"/>
      <c r="E581" s="354"/>
      <c r="F581" s="354"/>
      <c r="G581" s="354"/>
      <c r="H581" s="354"/>
      <c r="I581" s="354"/>
      <c r="J581" s="354"/>
      <c r="K581" s="354"/>
      <c r="L581" s="354"/>
      <c r="M581" s="354"/>
      <c r="N581" s="354"/>
      <c r="O581" s="354"/>
      <c r="P581" s="354"/>
      <c r="Q581" s="354"/>
      <c r="R581" s="354"/>
      <c r="S581" s="354"/>
      <c r="T581" s="354"/>
      <c r="U581" s="354"/>
      <c r="V581" s="354"/>
      <c r="W581" s="354"/>
      <c r="X581" s="354"/>
      <c r="Y581" s="354"/>
      <c r="Z581" s="354"/>
      <c r="AA581" s="354"/>
      <c r="AB581" s="354"/>
      <c r="AC581" s="354"/>
      <c r="AD581" s="354"/>
      <c r="AE581" s="354"/>
      <c r="AF581" s="354"/>
      <c r="AG581" s="354"/>
      <c r="AH581" s="354"/>
      <c r="AI581" s="354"/>
      <c r="AJ581" s="354"/>
    </row>
    <row r="582" spans="1:36" ht="15.75" customHeight="1">
      <c r="A582" s="354"/>
      <c r="B582" s="354"/>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Y582" s="354"/>
      <c r="Z582" s="354"/>
      <c r="AA582" s="354"/>
      <c r="AB582" s="354"/>
      <c r="AC582" s="354"/>
      <c r="AD582" s="354"/>
      <c r="AE582" s="354"/>
      <c r="AF582" s="354"/>
      <c r="AG582" s="354"/>
      <c r="AH582" s="354"/>
      <c r="AI582" s="354"/>
      <c r="AJ582" s="354"/>
    </row>
    <row r="583" spans="1:36" ht="15.75" customHeight="1">
      <c r="A583" s="354"/>
      <c r="B583" s="354"/>
      <c r="C583" s="354"/>
      <c r="D583" s="354"/>
      <c r="E583" s="354"/>
      <c r="F583" s="354"/>
      <c r="G583" s="354"/>
      <c r="H583" s="354"/>
      <c r="I583" s="354"/>
      <c r="J583" s="354"/>
      <c r="K583" s="354"/>
      <c r="L583" s="354"/>
      <c r="M583" s="354"/>
      <c r="N583" s="354"/>
      <c r="O583" s="354"/>
      <c r="P583" s="354"/>
      <c r="Q583" s="354"/>
      <c r="R583" s="354"/>
      <c r="S583" s="354"/>
      <c r="T583" s="354"/>
      <c r="U583" s="354"/>
      <c r="V583" s="354"/>
      <c r="W583" s="354"/>
      <c r="X583" s="354"/>
      <c r="Y583" s="354"/>
      <c r="Z583" s="354"/>
      <c r="AA583" s="354"/>
      <c r="AB583" s="354"/>
      <c r="AC583" s="354"/>
      <c r="AD583" s="354"/>
      <c r="AE583" s="354"/>
      <c r="AF583" s="354"/>
      <c r="AG583" s="354"/>
      <c r="AH583" s="354"/>
      <c r="AI583" s="354"/>
      <c r="AJ583" s="354"/>
    </row>
    <row r="584" spans="1:36" ht="15.75" customHeight="1">
      <c r="A584" s="354"/>
      <c r="B584" s="354"/>
      <c r="C584" s="354"/>
      <c r="D584" s="354"/>
      <c r="E584" s="354"/>
      <c r="F584" s="354"/>
      <c r="G584" s="354"/>
      <c r="H584" s="354"/>
      <c r="I584" s="354"/>
      <c r="J584" s="354"/>
      <c r="K584" s="354"/>
      <c r="L584" s="354"/>
      <c r="M584" s="354"/>
      <c r="N584" s="354"/>
      <c r="O584" s="354"/>
      <c r="P584" s="354"/>
      <c r="Q584" s="354"/>
      <c r="R584" s="354"/>
      <c r="S584" s="354"/>
      <c r="T584" s="354"/>
      <c r="U584" s="354"/>
      <c r="V584" s="354"/>
      <c r="W584" s="354"/>
      <c r="X584" s="354"/>
      <c r="Y584" s="354"/>
      <c r="Z584" s="354"/>
      <c r="AA584" s="354"/>
      <c r="AB584" s="354"/>
      <c r="AC584" s="354"/>
      <c r="AD584" s="354"/>
      <c r="AE584" s="354"/>
      <c r="AF584" s="354"/>
      <c r="AG584" s="354"/>
      <c r="AH584" s="354"/>
      <c r="AI584" s="354"/>
      <c r="AJ584" s="354"/>
    </row>
    <row r="585" spans="1:36" ht="15.75" customHeight="1">
      <c r="A585" s="354"/>
      <c r="B585" s="354"/>
      <c r="C585" s="354"/>
      <c r="D585" s="354"/>
      <c r="E585" s="354"/>
      <c r="F585" s="354"/>
      <c r="G585" s="354"/>
      <c r="H585" s="354"/>
      <c r="I585" s="354"/>
      <c r="J585" s="354"/>
      <c r="K585" s="354"/>
      <c r="L585" s="354"/>
      <c r="M585" s="354"/>
      <c r="N585" s="354"/>
      <c r="O585" s="354"/>
      <c r="P585" s="354"/>
      <c r="Q585" s="354"/>
      <c r="R585" s="354"/>
      <c r="S585" s="354"/>
      <c r="T585" s="354"/>
      <c r="U585" s="354"/>
      <c r="V585" s="354"/>
      <c r="W585" s="354"/>
      <c r="X585" s="354"/>
      <c r="Y585" s="354"/>
      <c r="Z585" s="354"/>
      <c r="AA585" s="354"/>
      <c r="AB585" s="354"/>
      <c r="AC585" s="354"/>
      <c r="AD585" s="354"/>
      <c r="AE585" s="354"/>
      <c r="AF585" s="354"/>
      <c r="AG585" s="354"/>
      <c r="AH585" s="354"/>
      <c r="AI585" s="354"/>
      <c r="AJ585" s="354"/>
    </row>
    <row r="586" spans="1:36" ht="15.75" customHeight="1">
      <c r="A586" s="354"/>
      <c r="B586" s="354"/>
      <c r="C586" s="354"/>
      <c r="D586" s="354"/>
      <c r="E586" s="354"/>
      <c r="F586" s="354"/>
      <c r="G586" s="354"/>
      <c r="H586" s="354"/>
      <c r="I586" s="354"/>
      <c r="J586" s="354"/>
      <c r="K586" s="354"/>
      <c r="L586" s="354"/>
      <c r="M586" s="354"/>
      <c r="N586" s="354"/>
      <c r="O586" s="354"/>
      <c r="P586" s="354"/>
      <c r="Q586" s="354"/>
      <c r="R586" s="354"/>
      <c r="S586" s="354"/>
      <c r="T586" s="354"/>
      <c r="U586" s="354"/>
      <c r="V586" s="354"/>
      <c r="W586" s="354"/>
      <c r="X586" s="354"/>
      <c r="Y586" s="354"/>
      <c r="Z586" s="354"/>
      <c r="AA586" s="354"/>
      <c r="AB586" s="354"/>
      <c r="AC586" s="354"/>
      <c r="AD586" s="354"/>
      <c r="AE586" s="354"/>
      <c r="AF586" s="354"/>
      <c r="AG586" s="354"/>
      <c r="AH586" s="354"/>
      <c r="AI586" s="354"/>
      <c r="AJ586" s="354"/>
    </row>
    <row r="587" spans="1:36" ht="15.75" customHeight="1">
      <c r="A587" s="354"/>
      <c r="B587" s="354"/>
      <c r="C587" s="354"/>
      <c r="D587" s="354"/>
      <c r="E587" s="354"/>
      <c r="F587" s="354"/>
      <c r="G587" s="354"/>
      <c r="H587" s="354"/>
      <c r="I587" s="354"/>
      <c r="J587" s="354"/>
      <c r="K587" s="354"/>
      <c r="L587" s="354"/>
      <c r="M587" s="354"/>
      <c r="N587" s="354"/>
      <c r="O587" s="354"/>
      <c r="P587" s="354"/>
      <c r="Q587" s="354"/>
      <c r="R587" s="354"/>
      <c r="S587" s="354"/>
      <c r="T587" s="354"/>
      <c r="U587" s="354"/>
      <c r="V587" s="354"/>
      <c r="W587" s="354"/>
      <c r="X587" s="354"/>
      <c r="Y587" s="354"/>
      <c r="Z587" s="354"/>
      <c r="AA587" s="354"/>
      <c r="AB587" s="354"/>
      <c r="AC587" s="354"/>
      <c r="AD587" s="354"/>
      <c r="AE587" s="354"/>
      <c r="AF587" s="354"/>
      <c r="AG587" s="354"/>
      <c r="AH587" s="354"/>
      <c r="AI587" s="354"/>
      <c r="AJ587" s="354"/>
    </row>
    <row r="588" spans="1:36" ht="15.75" customHeight="1">
      <c r="A588" s="354"/>
      <c r="B588" s="354"/>
      <c r="C588" s="354"/>
      <c r="D588" s="354"/>
      <c r="E588" s="354"/>
      <c r="F588" s="354"/>
      <c r="G588" s="354"/>
      <c r="H588" s="354"/>
      <c r="I588" s="354"/>
      <c r="J588" s="354"/>
      <c r="K588" s="354"/>
      <c r="L588" s="354"/>
      <c r="M588" s="354"/>
      <c r="N588" s="354"/>
      <c r="O588" s="354"/>
      <c r="P588" s="354"/>
      <c r="Q588" s="354"/>
      <c r="R588" s="354"/>
      <c r="S588" s="354"/>
      <c r="T588" s="354"/>
      <c r="U588" s="354"/>
      <c r="V588" s="354"/>
      <c r="W588" s="354"/>
      <c r="X588" s="354"/>
      <c r="Y588" s="354"/>
      <c r="Z588" s="354"/>
      <c r="AA588" s="354"/>
      <c r="AB588" s="354"/>
      <c r="AC588" s="354"/>
      <c r="AD588" s="354"/>
      <c r="AE588" s="354"/>
      <c r="AF588" s="354"/>
      <c r="AG588" s="354"/>
      <c r="AH588" s="354"/>
      <c r="AI588" s="354"/>
      <c r="AJ588" s="354"/>
    </row>
    <row r="589" spans="1:36" ht="15.75" customHeight="1">
      <c r="A589" s="354"/>
      <c r="B589" s="354"/>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Y589" s="354"/>
      <c r="Z589" s="354"/>
      <c r="AA589" s="354"/>
      <c r="AB589" s="354"/>
      <c r="AC589" s="354"/>
      <c r="AD589" s="354"/>
      <c r="AE589" s="354"/>
      <c r="AF589" s="354"/>
      <c r="AG589" s="354"/>
      <c r="AH589" s="354"/>
      <c r="AI589" s="354"/>
      <c r="AJ589" s="354"/>
    </row>
    <row r="590" spans="1:36" ht="15.75" customHeight="1">
      <c r="A590" s="354"/>
      <c r="B590" s="35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c r="AA590" s="354"/>
      <c r="AB590" s="354"/>
      <c r="AC590" s="354"/>
      <c r="AD590" s="354"/>
      <c r="AE590" s="354"/>
      <c r="AF590" s="354"/>
      <c r="AG590" s="354"/>
      <c r="AH590" s="354"/>
      <c r="AI590" s="354"/>
      <c r="AJ590" s="354"/>
    </row>
    <row r="591" spans="1:36" ht="15.75" customHeight="1">
      <c r="A591" s="354"/>
      <c r="B591" s="354"/>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Y591" s="354"/>
      <c r="Z591" s="354"/>
      <c r="AA591" s="354"/>
      <c r="AB591" s="354"/>
      <c r="AC591" s="354"/>
      <c r="AD591" s="354"/>
      <c r="AE591" s="354"/>
      <c r="AF591" s="354"/>
      <c r="AG591" s="354"/>
      <c r="AH591" s="354"/>
      <c r="AI591" s="354"/>
      <c r="AJ591" s="354"/>
    </row>
    <row r="592" spans="1:36" ht="15.75" customHeight="1">
      <c r="A592" s="354"/>
      <c r="B592" s="354"/>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c r="AA592" s="354"/>
      <c r="AB592" s="354"/>
      <c r="AC592" s="354"/>
      <c r="AD592" s="354"/>
      <c r="AE592" s="354"/>
      <c r="AF592" s="354"/>
      <c r="AG592" s="354"/>
      <c r="AH592" s="354"/>
      <c r="AI592" s="354"/>
      <c r="AJ592" s="354"/>
    </row>
    <row r="593" spans="1:36" ht="15.75" customHeight="1">
      <c r="A593" s="354"/>
      <c r="B593" s="354"/>
      <c r="C593" s="354"/>
      <c r="D593" s="354"/>
      <c r="E593" s="354"/>
      <c r="F593" s="354"/>
      <c r="G593" s="354"/>
      <c r="H593" s="354"/>
      <c r="I593" s="354"/>
      <c r="J593" s="354"/>
      <c r="K593" s="354"/>
      <c r="L593" s="354"/>
      <c r="M593" s="354"/>
      <c r="N593" s="354"/>
      <c r="O593" s="354"/>
      <c r="P593" s="354"/>
      <c r="Q593" s="354"/>
      <c r="R593" s="354"/>
      <c r="S593" s="354"/>
      <c r="T593" s="354"/>
      <c r="U593" s="354"/>
      <c r="V593" s="354"/>
      <c r="W593" s="354"/>
      <c r="X593" s="354"/>
      <c r="Y593" s="354"/>
      <c r="Z593" s="354"/>
      <c r="AA593" s="354"/>
      <c r="AB593" s="354"/>
      <c r="AC593" s="354"/>
      <c r="AD593" s="354"/>
      <c r="AE593" s="354"/>
      <c r="AF593" s="354"/>
      <c r="AG593" s="354"/>
      <c r="AH593" s="354"/>
      <c r="AI593" s="354"/>
      <c r="AJ593" s="354"/>
    </row>
    <row r="594" spans="1:36" ht="15.75" customHeight="1">
      <c r="A594" s="354"/>
      <c r="B594" s="354"/>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Y594" s="354"/>
      <c r="Z594" s="354"/>
      <c r="AA594" s="354"/>
      <c r="AB594" s="354"/>
      <c r="AC594" s="354"/>
      <c r="AD594" s="354"/>
      <c r="AE594" s="354"/>
      <c r="AF594" s="354"/>
      <c r="AG594" s="354"/>
      <c r="AH594" s="354"/>
      <c r="AI594" s="354"/>
      <c r="AJ594" s="354"/>
    </row>
    <row r="595" spans="1:36" ht="15.75" customHeight="1">
      <c r="A595" s="354"/>
      <c r="B595" s="354"/>
      <c r="C595" s="354"/>
      <c r="D595" s="354"/>
      <c r="E595" s="354"/>
      <c r="F595" s="354"/>
      <c r="G595" s="354"/>
      <c r="H595" s="354"/>
      <c r="I595" s="354"/>
      <c r="J595" s="354"/>
      <c r="K595" s="354"/>
      <c r="L595" s="354"/>
      <c r="M595" s="354"/>
      <c r="N595" s="354"/>
      <c r="O595" s="354"/>
      <c r="P595" s="354"/>
      <c r="Q595" s="354"/>
      <c r="R595" s="354"/>
      <c r="S595" s="354"/>
      <c r="T595" s="354"/>
      <c r="U595" s="354"/>
      <c r="V595" s="354"/>
      <c r="W595" s="354"/>
      <c r="X595" s="354"/>
      <c r="Y595" s="354"/>
      <c r="Z595" s="354"/>
      <c r="AA595" s="354"/>
      <c r="AB595" s="354"/>
      <c r="AC595" s="354"/>
      <c r="AD595" s="354"/>
      <c r="AE595" s="354"/>
      <c r="AF595" s="354"/>
      <c r="AG595" s="354"/>
      <c r="AH595" s="354"/>
      <c r="AI595" s="354"/>
      <c r="AJ595" s="354"/>
    </row>
    <row r="596" spans="1:36" ht="15.75" customHeight="1">
      <c r="A596" s="354"/>
      <c r="B596" s="354"/>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Y596" s="354"/>
      <c r="Z596" s="354"/>
      <c r="AA596" s="354"/>
      <c r="AB596" s="354"/>
      <c r="AC596" s="354"/>
      <c r="AD596" s="354"/>
      <c r="AE596" s="354"/>
      <c r="AF596" s="354"/>
      <c r="AG596" s="354"/>
      <c r="AH596" s="354"/>
      <c r="AI596" s="354"/>
      <c r="AJ596" s="354"/>
    </row>
    <row r="597" spans="1:36" ht="15.75" customHeight="1">
      <c r="A597" s="354"/>
      <c r="B597" s="354"/>
      <c r="C597" s="354"/>
      <c r="D597" s="354"/>
      <c r="E597" s="354"/>
      <c r="F597" s="354"/>
      <c r="G597" s="354"/>
      <c r="H597" s="354"/>
      <c r="I597" s="354"/>
      <c r="J597" s="354"/>
      <c r="K597" s="354"/>
      <c r="L597" s="354"/>
      <c r="M597" s="354"/>
      <c r="N597" s="354"/>
      <c r="O597" s="354"/>
      <c r="P597" s="354"/>
      <c r="Q597" s="354"/>
      <c r="R597" s="354"/>
      <c r="S597" s="354"/>
      <c r="T597" s="354"/>
      <c r="U597" s="354"/>
      <c r="V597" s="354"/>
      <c r="W597" s="354"/>
      <c r="X597" s="354"/>
      <c r="Y597" s="354"/>
      <c r="Z597" s="354"/>
      <c r="AA597" s="354"/>
      <c r="AB597" s="354"/>
      <c r="AC597" s="354"/>
      <c r="AD597" s="354"/>
      <c r="AE597" s="354"/>
      <c r="AF597" s="354"/>
      <c r="AG597" s="354"/>
      <c r="AH597" s="354"/>
      <c r="AI597" s="354"/>
      <c r="AJ597" s="354"/>
    </row>
    <row r="598" spans="1:36" ht="15.75" customHeight="1">
      <c r="A598" s="354"/>
      <c r="B598" s="354"/>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Y598" s="354"/>
      <c r="Z598" s="354"/>
      <c r="AA598" s="354"/>
      <c r="AB598" s="354"/>
      <c r="AC598" s="354"/>
      <c r="AD598" s="354"/>
      <c r="AE598" s="354"/>
      <c r="AF598" s="354"/>
      <c r="AG598" s="354"/>
      <c r="AH598" s="354"/>
      <c r="AI598" s="354"/>
      <c r="AJ598" s="354"/>
    </row>
    <row r="599" spans="1:36" ht="15.75" customHeight="1">
      <c r="A599" s="354"/>
      <c r="B599" s="354"/>
      <c r="C599" s="354"/>
      <c r="D599" s="354"/>
      <c r="E599" s="354"/>
      <c r="F599" s="354"/>
      <c r="G599" s="354"/>
      <c r="H599" s="354"/>
      <c r="I599" s="354"/>
      <c r="J599" s="354"/>
      <c r="K599" s="354"/>
      <c r="L599" s="354"/>
      <c r="M599" s="354"/>
      <c r="N599" s="354"/>
      <c r="O599" s="354"/>
      <c r="P599" s="354"/>
      <c r="Q599" s="354"/>
      <c r="R599" s="354"/>
      <c r="S599" s="354"/>
      <c r="T599" s="354"/>
      <c r="U599" s="354"/>
      <c r="V599" s="354"/>
      <c r="W599" s="354"/>
      <c r="X599" s="354"/>
      <c r="Y599" s="354"/>
      <c r="Z599" s="354"/>
      <c r="AA599" s="354"/>
      <c r="AB599" s="354"/>
      <c r="AC599" s="354"/>
      <c r="AD599" s="354"/>
      <c r="AE599" s="354"/>
      <c r="AF599" s="354"/>
      <c r="AG599" s="354"/>
      <c r="AH599" s="354"/>
      <c r="AI599" s="354"/>
      <c r="AJ599" s="354"/>
    </row>
    <row r="600" spans="1:36" ht="15.75" customHeight="1">
      <c r="A600" s="354"/>
      <c r="B600" s="354"/>
      <c r="C600" s="354"/>
      <c r="D600" s="354"/>
      <c r="E600" s="354"/>
      <c r="F600" s="354"/>
      <c r="G600" s="354"/>
      <c r="H600" s="354"/>
      <c r="I600" s="354"/>
      <c r="J600" s="354"/>
      <c r="K600" s="354"/>
      <c r="L600" s="354"/>
      <c r="M600" s="354"/>
      <c r="N600" s="354"/>
      <c r="O600" s="354"/>
      <c r="P600" s="354"/>
      <c r="Q600" s="354"/>
      <c r="R600" s="354"/>
      <c r="S600" s="354"/>
      <c r="T600" s="354"/>
      <c r="U600" s="354"/>
      <c r="V600" s="354"/>
      <c r="W600" s="354"/>
      <c r="X600" s="354"/>
      <c r="Y600" s="354"/>
      <c r="Z600" s="354"/>
      <c r="AA600" s="354"/>
      <c r="AB600" s="354"/>
      <c r="AC600" s="354"/>
      <c r="AD600" s="354"/>
      <c r="AE600" s="354"/>
      <c r="AF600" s="354"/>
      <c r="AG600" s="354"/>
      <c r="AH600" s="354"/>
      <c r="AI600" s="354"/>
      <c r="AJ600" s="354"/>
    </row>
    <row r="601" spans="1:36" ht="15.75" customHeight="1">
      <c r="A601" s="354"/>
      <c r="B601" s="354"/>
      <c r="C601" s="354"/>
      <c r="D601" s="354"/>
      <c r="E601" s="354"/>
      <c r="F601" s="354"/>
      <c r="G601" s="354"/>
      <c r="H601" s="354"/>
      <c r="I601" s="354"/>
      <c r="J601" s="354"/>
      <c r="K601" s="354"/>
      <c r="L601" s="354"/>
      <c r="M601" s="354"/>
      <c r="N601" s="354"/>
      <c r="O601" s="354"/>
      <c r="P601" s="354"/>
      <c r="Q601" s="354"/>
      <c r="R601" s="354"/>
      <c r="S601" s="354"/>
      <c r="T601" s="354"/>
      <c r="U601" s="354"/>
      <c r="V601" s="354"/>
      <c r="W601" s="354"/>
      <c r="X601" s="354"/>
      <c r="Y601" s="354"/>
      <c r="Z601" s="354"/>
      <c r="AA601" s="354"/>
      <c r="AB601" s="354"/>
      <c r="AC601" s="354"/>
      <c r="AD601" s="354"/>
      <c r="AE601" s="354"/>
      <c r="AF601" s="354"/>
      <c r="AG601" s="354"/>
      <c r="AH601" s="354"/>
      <c r="AI601" s="354"/>
      <c r="AJ601" s="354"/>
    </row>
    <row r="602" spans="1:36" ht="15.75" customHeight="1">
      <c r="A602" s="354"/>
      <c r="B602" s="354"/>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c r="AA602" s="354"/>
      <c r="AB602" s="354"/>
      <c r="AC602" s="354"/>
      <c r="AD602" s="354"/>
      <c r="AE602" s="354"/>
      <c r="AF602" s="354"/>
      <c r="AG602" s="354"/>
      <c r="AH602" s="354"/>
      <c r="AI602" s="354"/>
      <c r="AJ602" s="354"/>
    </row>
    <row r="603" spans="1:36" ht="15.75" customHeight="1">
      <c r="A603" s="354"/>
      <c r="B603" s="354"/>
      <c r="C603" s="354"/>
      <c r="D603" s="354"/>
      <c r="E603" s="354"/>
      <c r="F603" s="354"/>
      <c r="G603" s="354"/>
      <c r="H603" s="354"/>
      <c r="I603" s="354"/>
      <c r="J603" s="354"/>
      <c r="K603" s="354"/>
      <c r="L603" s="354"/>
      <c r="M603" s="354"/>
      <c r="N603" s="354"/>
      <c r="O603" s="354"/>
      <c r="P603" s="354"/>
      <c r="Q603" s="354"/>
      <c r="R603" s="354"/>
      <c r="S603" s="354"/>
      <c r="T603" s="354"/>
      <c r="U603" s="354"/>
      <c r="V603" s="354"/>
      <c r="W603" s="354"/>
      <c r="X603" s="354"/>
      <c r="Y603" s="354"/>
      <c r="Z603" s="354"/>
      <c r="AA603" s="354"/>
      <c r="AB603" s="354"/>
      <c r="AC603" s="354"/>
      <c r="AD603" s="354"/>
      <c r="AE603" s="354"/>
      <c r="AF603" s="354"/>
      <c r="AG603" s="354"/>
      <c r="AH603" s="354"/>
      <c r="AI603" s="354"/>
      <c r="AJ603" s="354"/>
    </row>
    <row r="604" spans="1:36" ht="15.75" customHeight="1">
      <c r="A604" s="354"/>
      <c r="B604" s="354"/>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Y604" s="354"/>
      <c r="Z604" s="354"/>
      <c r="AA604" s="354"/>
      <c r="AB604" s="354"/>
      <c r="AC604" s="354"/>
      <c r="AD604" s="354"/>
      <c r="AE604" s="354"/>
      <c r="AF604" s="354"/>
      <c r="AG604" s="354"/>
      <c r="AH604" s="354"/>
      <c r="AI604" s="354"/>
      <c r="AJ604" s="354"/>
    </row>
    <row r="605" spans="1:36" ht="15.75" customHeight="1">
      <c r="A605" s="354"/>
      <c r="B605" s="354"/>
      <c r="C605" s="354"/>
      <c r="D605" s="354"/>
      <c r="E605" s="354"/>
      <c r="F605" s="354"/>
      <c r="G605" s="354"/>
      <c r="H605" s="354"/>
      <c r="I605" s="354"/>
      <c r="J605" s="354"/>
      <c r="K605" s="354"/>
      <c r="L605" s="354"/>
      <c r="M605" s="354"/>
      <c r="N605" s="354"/>
      <c r="O605" s="354"/>
      <c r="P605" s="354"/>
      <c r="Q605" s="354"/>
      <c r="R605" s="354"/>
      <c r="S605" s="354"/>
      <c r="T605" s="354"/>
      <c r="U605" s="354"/>
      <c r="V605" s="354"/>
      <c r="W605" s="354"/>
      <c r="X605" s="354"/>
      <c r="Y605" s="354"/>
      <c r="Z605" s="354"/>
      <c r="AA605" s="354"/>
      <c r="AB605" s="354"/>
      <c r="AC605" s="354"/>
      <c r="AD605" s="354"/>
      <c r="AE605" s="354"/>
      <c r="AF605" s="354"/>
      <c r="AG605" s="354"/>
      <c r="AH605" s="354"/>
      <c r="AI605" s="354"/>
      <c r="AJ605" s="354"/>
    </row>
    <row r="606" spans="1:36" ht="15.75" customHeight="1">
      <c r="A606" s="354"/>
      <c r="B606" s="354"/>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Y606" s="354"/>
      <c r="Z606" s="354"/>
      <c r="AA606" s="354"/>
      <c r="AB606" s="354"/>
      <c r="AC606" s="354"/>
      <c r="AD606" s="354"/>
      <c r="AE606" s="354"/>
      <c r="AF606" s="354"/>
      <c r="AG606" s="354"/>
      <c r="AH606" s="354"/>
      <c r="AI606" s="354"/>
      <c r="AJ606" s="354"/>
    </row>
    <row r="607" spans="1:36" ht="15.75" customHeight="1">
      <c r="A607" s="354"/>
      <c r="B607" s="354"/>
      <c r="C607" s="354"/>
      <c r="D607" s="354"/>
      <c r="E607" s="354"/>
      <c r="F607" s="354"/>
      <c r="G607" s="354"/>
      <c r="H607" s="354"/>
      <c r="I607" s="354"/>
      <c r="J607" s="354"/>
      <c r="K607" s="354"/>
      <c r="L607" s="354"/>
      <c r="M607" s="354"/>
      <c r="N607" s="354"/>
      <c r="O607" s="354"/>
      <c r="P607" s="354"/>
      <c r="Q607" s="354"/>
      <c r="R607" s="354"/>
      <c r="S607" s="354"/>
      <c r="T607" s="354"/>
      <c r="U607" s="354"/>
      <c r="V607" s="354"/>
      <c r="W607" s="354"/>
      <c r="X607" s="354"/>
      <c r="Y607" s="354"/>
      <c r="Z607" s="354"/>
      <c r="AA607" s="354"/>
      <c r="AB607" s="354"/>
      <c r="AC607" s="354"/>
      <c r="AD607" s="354"/>
      <c r="AE607" s="354"/>
      <c r="AF607" s="354"/>
      <c r="AG607" s="354"/>
      <c r="AH607" s="354"/>
      <c r="AI607" s="354"/>
      <c r="AJ607" s="354"/>
    </row>
    <row r="608" spans="1:36" ht="15.75" customHeight="1">
      <c r="A608" s="354"/>
      <c r="B608" s="354"/>
      <c r="C608" s="354"/>
      <c r="D608" s="354"/>
      <c r="E608" s="354"/>
      <c r="F608" s="354"/>
      <c r="G608" s="354"/>
      <c r="H608" s="354"/>
      <c r="I608" s="354"/>
      <c r="J608" s="354"/>
      <c r="K608" s="354"/>
      <c r="L608" s="354"/>
      <c r="M608" s="354"/>
      <c r="N608" s="354"/>
      <c r="O608" s="354"/>
      <c r="P608" s="354"/>
      <c r="Q608" s="354"/>
      <c r="R608" s="354"/>
      <c r="S608" s="354"/>
      <c r="T608" s="354"/>
      <c r="U608" s="354"/>
      <c r="V608" s="354"/>
      <c r="W608" s="354"/>
      <c r="X608" s="354"/>
      <c r="Y608" s="354"/>
      <c r="Z608" s="354"/>
      <c r="AA608" s="354"/>
      <c r="AB608" s="354"/>
      <c r="AC608" s="354"/>
      <c r="AD608" s="354"/>
      <c r="AE608" s="354"/>
      <c r="AF608" s="354"/>
      <c r="AG608" s="354"/>
      <c r="AH608" s="354"/>
      <c r="AI608" s="354"/>
      <c r="AJ608" s="354"/>
    </row>
    <row r="609" spans="1:36" ht="15.75" customHeight="1">
      <c r="A609" s="354"/>
      <c r="B609" s="354"/>
      <c r="C609" s="354"/>
      <c r="D609" s="354"/>
      <c r="E609" s="354"/>
      <c r="F609" s="354"/>
      <c r="G609" s="354"/>
      <c r="H609" s="354"/>
      <c r="I609" s="354"/>
      <c r="J609" s="354"/>
      <c r="K609" s="354"/>
      <c r="L609" s="354"/>
      <c r="M609" s="354"/>
      <c r="N609" s="354"/>
      <c r="O609" s="354"/>
      <c r="P609" s="354"/>
      <c r="Q609" s="354"/>
      <c r="R609" s="354"/>
      <c r="S609" s="354"/>
      <c r="T609" s="354"/>
      <c r="U609" s="354"/>
      <c r="V609" s="354"/>
      <c r="W609" s="354"/>
      <c r="X609" s="354"/>
      <c r="Y609" s="354"/>
      <c r="Z609" s="354"/>
      <c r="AA609" s="354"/>
      <c r="AB609" s="354"/>
      <c r="AC609" s="354"/>
      <c r="AD609" s="354"/>
      <c r="AE609" s="354"/>
      <c r="AF609" s="354"/>
      <c r="AG609" s="354"/>
      <c r="AH609" s="354"/>
      <c r="AI609" s="354"/>
      <c r="AJ609" s="354"/>
    </row>
    <row r="610" spans="1:36" ht="15.75" customHeight="1">
      <c r="A610" s="354"/>
      <c r="B610" s="354"/>
      <c r="C610" s="354"/>
      <c r="D610" s="354"/>
      <c r="E610" s="354"/>
      <c r="F610" s="354"/>
      <c r="G610" s="354"/>
      <c r="H610" s="354"/>
      <c r="I610" s="354"/>
      <c r="J610" s="354"/>
      <c r="K610" s="354"/>
      <c r="L610" s="354"/>
      <c r="M610" s="354"/>
      <c r="N610" s="354"/>
      <c r="O610" s="354"/>
      <c r="P610" s="354"/>
      <c r="Q610" s="354"/>
      <c r="R610" s="354"/>
      <c r="S610" s="354"/>
      <c r="T610" s="354"/>
      <c r="U610" s="354"/>
      <c r="V610" s="354"/>
      <c r="W610" s="354"/>
      <c r="X610" s="354"/>
      <c r="Y610" s="354"/>
      <c r="Z610" s="354"/>
      <c r="AA610" s="354"/>
      <c r="AB610" s="354"/>
      <c r="AC610" s="354"/>
      <c r="AD610" s="354"/>
      <c r="AE610" s="354"/>
      <c r="AF610" s="354"/>
      <c r="AG610" s="354"/>
      <c r="AH610" s="354"/>
      <c r="AI610" s="354"/>
      <c r="AJ610" s="354"/>
    </row>
    <row r="611" spans="1:36" ht="15.75" customHeight="1">
      <c r="A611" s="354"/>
      <c r="B611" s="354"/>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Y611" s="354"/>
      <c r="Z611" s="354"/>
      <c r="AA611" s="354"/>
      <c r="AB611" s="354"/>
      <c r="AC611" s="354"/>
      <c r="AD611" s="354"/>
      <c r="AE611" s="354"/>
      <c r="AF611" s="354"/>
      <c r="AG611" s="354"/>
      <c r="AH611" s="354"/>
      <c r="AI611" s="354"/>
      <c r="AJ611" s="354"/>
    </row>
    <row r="612" spans="1:36" ht="15.75" customHeight="1">
      <c r="A612" s="354"/>
      <c r="B612" s="354"/>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Y612" s="354"/>
      <c r="Z612" s="354"/>
      <c r="AA612" s="354"/>
      <c r="AB612" s="354"/>
      <c r="AC612" s="354"/>
      <c r="AD612" s="354"/>
      <c r="AE612" s="354"/>
      <c r="AF612" s="354"/>
      <c r="AG612" s="354"/>
      <c r="AH612" s="354"/>
      <c r="AI612" s="354"/>
      <c r="AJ612" s="354"/>
    </row>
    <row r="613" spans="1:36" ht="15.75" customHeight="1">
      <c r="A613" s="354"/>
      <c r="B613" s="354"/>
      <c r="C613" s="354"/>
      <c r="D613" s="354"/>
      <c r="E613" s="354"/>
      <c r="F613" s="354"/>
      <c r="G613" s="354"/>
      <c r="H613" s="354"/>
      <c r="I613" s="354"/>
      <c r="J613" s="354"/>
      <c r="K613" s="354"/>
      <c r="L613" s="354"/>
      <c r="M613" s="354"/>
      <c r="N613" s="354"/>
      <c r="O613" s="354"/>
      <c r="P613" s="354"/>
      <c r="Q613" s="354"/>
      <c r="R613" s="354"/>
      <c r="S613" s="354"/>
      <c r="T613" s="354"/>
      <c r="U613" s="354"/>
      <c r="V613" s="354"/>
      <c r="W613" s="354"/>
      <c r="X613" s="354"/>
      <c r="Y613" s="354"/>
      <c r="Z613" s="354"/>
      <c r="AA613" s="354"/>
      <c r="AB613" s="354"/>
      <c r="AC613" s="354"/>
      <c r="AD613" s="354"/>
      <c r="AE613" s="354"/>
      <c r="AF613" s="354"/>
      <c r="AG613" s="354"/>
      <c r="AH613" s="354"/>
      <c r="AI613" s="354"/>
      <c r="AJ613" s="354"/>
    </row>
    <row r="614" spans="1:36" ht="15.75" customHeight="1">
      <c r="A614" s="354"/>
      <c r="B614" s="354"/>
      <c r="C614" s="354"/>
      <c r="D614" s="354"/>
      <c r="E614" s="354"/>
      <c r="F614" s="354"/>
      <c r="G614" s="354"/>
      <c r="H614" s="354"/>
      <c r="I614" s="354"/>
      <c r="J614" s="354"/>
      <c r="K614" s="354"/>
      <c r="L614" s="354"/>
      <c r="M614" s="354"/>
      <c r="N614" s="354"/>
      <c r="O614" s="354"/>
      <c r="P614" s="354"/>
      <c r="Q614" s="354"/>
      <c r="R614" s="354"/>
      <c r="S614" s="354"/>
      <c r="T614" s="354"/>
      <c r="U614" s="354"/>
      <c r="V614" s="354"/>
      <c r="W614" s="354"/>
      <c r="X614" s="354"/>
      <c r="Y614" s="354"/>
      <c r="Z614" s="354"/>
      <c r="AA614" s="354"/>
      <c r="AB614" s="354"/>
      <c r="AC614" s="354"/>
      <c r="AD614" s="354"/>
      <c r="AE614" s="354"/>
      <c r="AF614" s="354"/>
      <c r="AG614" s="354"/>
      <c r="AH614" s="354"/>
      <c r="AI614" s="354"/>
      <c r="AJ614" s="354"/>
    </row>
    <row r="615" spans="1:36" ht="15.75" customHeight="1">
      <c r="A615" s="354"/>
      <c r="B615" s="354"/>
      <c r="C615" s="354"/>
      <c r="D615" s="354"/>
      <c r="E615" s="354"/>
      <c r="F615" s="354"/>
      <c r="G615" s="354"/>
      <c r="H615" s="354"/>
      <c r="I615" s="354"/>
      <c r="J615" s="354"/>
      <c r="K615" s="354"/>
      <c r="L615" s="354"/>
      <c r="M615" s="354"/>
      <c r="N615" s="354"/>
      <c r="O615" s="354"/>
      <c r="P615" s="354"/>
      <c r="Q615" s="354"/>
      <c r="R615" s="354"/>
      <c r="S615" s="354"/>
      <c r="T615" s="354"/>
      <c r="U615" s="354"/>
      <c r="V615" s="354"/>
      <c r="W615" s="354"/>
      <c r="X615" s="354"/>
      <c r="Y615" s="354"/>
      <c r="Z615" s="354"/>
      <c r="AA615" s="354"/>
      <c r="AB615" s="354"/>
      <c r="AC615" s="354"/>
      <c r="AD615" s="354"/>
      <c r="AE615" s="354"/>
      <c r="AF615" s="354"/>
      <c r="AG615" s="354"/>
      <c r="AH615" s="354"/>
      <c r="AI615" s="354"/>
      <c r="AJ615" s="354"/>
    </row>
    <row r="616" spans="1:36" ht="15.75" customHeight="1">
      <c r="A616" s="354"/>
      <c r="B616" s="354"/>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Y616" s="354"/>
      <c r="Z616" s="354"/>
      <c r="AA616" s="354"/>
      <c r="AB616" s="354"/>
      <c r="AC616" s="354"/>
      <c r="AD616" s="354"/>
      <c r="AE616" s="354"/>
      <c r="AF616" s="354"/>
      <c r="AG616" s="354"/>
      <c r="AH616" s="354"/>
      <c r="AI616" s="354"/>
      <c r="AJ616" s="354"/>
    </row>
    <row r="617" spans="1:36" ht="15.75" customHeight="1">
      <c r="A617" s="354"/>
      <c r="B617" s="354"/>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Y617" s="354"/>
      <c r="Z617" s="354"/>
      <c r="AA617" s="354"/>
      <c r="AB617" s="354"/>
      <c r="AC617" s="354"/>
      <c r="AD617" s="354"/>
      <c r="AE617" s="354"/>
      <c r="AF617" s="354"/>
      <c r="AG617" s="354"/>
      <c r="AH617" s="354"/>
      <c r="AI617" s="354"/>
      <c r="AJ617" s="354"/>
    </row>
    <row r="618" spans="1:36" ht="15.75" customHeight="1">
      <c r="A618" s="354"/>
      <c r="B618" s="354"/>
      <c r="C618" s="354"/>
      <c r="D618" s="354"/>
      <c r="E618" s="354"/>
      <c r="F618" s="354"/>
      <c r="G618" s="354"/>
      <c r="H618" s="354"/>
      <c r="I618" s="354"/>
      <c r="J618" s="354"/>
      <c r="K618" s="354"/>
      <c r="L618" s="354"/>
      <c r="M618" s="354"/>
      <c r="N618" s="354"/>
      <c r="O618" s="354"/>
      <c r="P618" s="354"/>
      <c r="Q618" s="354"/>
      <c r="R618" s="354"/>
      <c r="S618" s="354"/>
      <c r="T618" s="354"/>
      <c r="U618" s="354"/>
      <c r="V618" s="354"/>
      <c r="W618" s="354"/>
      <c r="X618" s="354"/>
      <c r="Y618" s="354"/>
      <c r="Z618" s="354"/>
      <c r="AA618" s="354"/>
      <c r="AB618" s="354"/>
      <c r="AC618" s="354"/>
      <c r="AD618" s="354"/>
      <c r="AE618" s="354"/>
      <c r="AF618" s="354"/>
      <c r="AG618" s="354"/>
      <c r="AH618" s="354"/>
      <c r="AI618" s="354"/>
      <c r="AJ618" s="354"/>
    </row>
    <row r="619" spans="1:36" ht="15.75" customHeight="1">
      <c r="A619" s="354"/>
      <c r="B619" s="354"/>
      <c r="C619" s="354"/>
      <c r="D619" s="354"/>
      <c r="E619" s="354"/>
      <c r="F619" s="354"/>
      <c r="G619" s="354"/>
      <c r="H619" s="354"/>
      <c r="I619" s="354"/>
      <c r="J619" s="354"/>
      <c r="K619" s="354"/>
      <c r="L619" s="354"/>
      <c r="M619" s="354"/>
      <c r="N619" s="354"/>
      <c r="O619" s="354"/>
      <c r="P619" s="354"/>
      <c r="Q619" s="354"/>
      <c r="R619" s="354"/>
      <c r="S619" s="354"/>
      <c r="T619" s="354"/>
      <c r="U619" s="354"/>
      <c r="V619" s="354"/>
      <c r="W619" s="354"/>
      <c r="X619" s="354"/>
      <c r="Y619" s="354"/>
      <c r="Z619" s="354"/>
      <c r="AA619" s="354"/>
      <c r="AB619" s="354"/>
      <c r="AC619" s="354"/>
      <c r="AD619" s="354"/>
      <c r="AE619" s="354"/>
      <c r="AF619" s="354"/>
      <c r="AG619" s="354"/>
      <c r="AH619" s="354"/>
      <c r="AI619" s="354"/>
      <c r="AJ619" s="354"/>
    </row>
    <row r="620" spans="1:36" ht="15.75" customHeight="1">
      <c r="A620" s="354"/>
      <c r="B620" s="354"/>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Y620" s="354"/>
      <c r="Z620" s="354"/>
      <c r="AA620" s="354"/>
      <c r="AB620" s="354"/>
      <c r="AC620" s="354"/>
      <c r="AD620" s="354"/>
      <c r="AE620" s="354"/>
      <c r="AF620" s="354"/>
      <c r="AG620" s="354"/>
      <c r="AH620" s="354"/>
      <c r="AI620" s="354"/>
      <c r="AJ620" s="354"/>
    </row>
    <row r="621" spans="1:36" ht="15.75" customHeight="1">
      <c r="A621" s="354"/>
      <c r="B621" s="354"/>
      <c r="C621" s="354"/>
      <c r="D621" s="354"/>
      <c r="E621" s="354"/>
      <c r="F621" s="354"/>
      <c r="G621" s="354"/>
      <c r="H621" s="354"/>
      <c r="I621" s="354"/>
      <c r="J621" s="354"/>
      <c r="K621" s="354"/>
      <c r="L621" s="354"/>
      <c r="M621" s="354"/>
      <c r="N621" s="354"/>
      <c r="O621" s="354"/>
      <c r="P621" s="354"/>
      <c r="Q621" s="354"/>
      <c r="R621" s="354"/>
      <c r="S621" s="354"/>
      <c r="T621" s="354"/>
      <c r="U621" s="354"/>
      <c r="V621" s="354"/>
      <c r="W621" s="354"/>
      <c r="X621" s="354"/>
      <c r="Y621" s="354"/>
      <c r="Z621" s="354"/>
      <c r="AA621" s="354"/>
      <c r="AB621" s="354"/>
      <c r="AC621" s="354"/>
      <c r="AD621" s="354"/>
      <c r="AE621" s="354"/>
      <c r="AF621" s="354"/>
      <c r="AG621" s="354"/>
      <c r="AH621" s="354"/>
      <c r="AI621" s="354"/>
      <c r="AJ621" s="354"/>
    </row>
    <row r="622" spans="1:36" ht="15.75" customHeight="1">
      <c r="A622" s="354"/>
      <c r="B622" s="354"/>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c r="AA622" s="354"/>
      <c r="AB622" s="354"/>
      <c r="AC622" s="354"/>
      <c r="AD622" s="354"/>
      <c r="AE622" s="354"/>
      <c r="AF622" s="354"/>
      <c r="AG622" s="354"/>
      <c r="AH622" s="354"/>
      <c r="AI622" s="354"/>
      <c r="AJ622" s="354"/>
    </row>
    <row r="623" spans="1:36" ht="15.75" customHeight="1">
      <c r="A623" s="354"/>
      <c r="B623" s="354"/>
      <c r="C623" s="354"/>
      <c r="D623" s="354"/>
      <c r="E623" s="354"/>
      <c r="F623" s="354"/>
      <c r="G623" s="354"/>
      <c r="H623" s="354"/>
      <c r="I623" s="354"/>
      <c r="J623" s="354"/>
      <c r="K623" s="354"/>
      <c r="L623" s="354"/>
      <c r="M623" s="354"/>
      <c r="N623" s="354"/>
      <c r="O623" s="354"/>
      <c r="P623" s="354"/>
      <c r="Q623" s="354"/>
      <c r="R623" s="354"/>
      <c r="S623" s="354"/>
      <c r="T623" s="354"/>
      <c r="U623" s="354"/>
      <c r="V623" s="354"/>
      <c r="W623" s="354"/>
      <c r="X623" s="354"/>
      <c r="Y623" s="354"/>
      <c r="Z623" s="354"/>
      <c r="AA623" s="354"/>
      <c r="AB623" s="354"/>
      <c r="AC623" s="354"/>
      <c r="AD623" s="354"/>
      <c r="AE623" s="354"/>
      <c r="AF623" s="354"/>
      <c r="AG623" s="354"/>
      <c r="AH623" s="354"/>
      <c r="AI623" s="354"/>
      <c r="AJ623" s="354"/>
    </row>
    <row r="624" spans="1:36" ht="15.75" customHeight="1">
      <c r="A624" s="354"/>
      <c r="B624" s="354"/>
      <c r="C624" s="354"/>
      <c r="D624" s="354"/>
      <c r="E624" s="354"/>
      <c r="F624" s="354"/>
      <c r="G624" s="354"/>
      <c r="H624" s="354"/>
      <c r="I624" s="354"/>
      <c r="J624" s="354"/>
      <c r="K624" s="354"/>
      <c r="L624" s="354"/>
      <c r="M624" s="354"/>
      <c r="N624" s="354"/>
      <c r="O624" s="354"/>
      <c r="P624" s="354"/>
      <c r="Q624" s="354"/>
      <c r="R624" s="354"/>
      <c r="S624" s="354"/>
      <c r="T624" s="354"/>
      <c r="U624" s="354"/>
      <c r="V624" s="354"/>
      <c r="W624" s="354"/>
      <c r="X624" s="354"/>
      <c r="Y624" s="354"/>
      <c r="Z624" s="354"/>
      <c r="AA624" s="354"/>
      <c r="AB624" s="354"/>
      <c r="AC624" s="354"/>
      <c r="AD624" s="354"/>
      <c r="AE624" s="354"/>
      <c r="AF624" s="354"/>
      <c r="AG624" s="354"/>
      <c r="AH624" s="354"/>
      <c r="AI624" s="354"/>
      <c r="AJ624" s="354"/>
    </row>
    <row r="625" spans="1:36" ht="15.75" customHeight="1">
      <c r="A625" s="354"/>
      <c r="B625" s="354"/>
      <c r="C625" s="354"/>
      <c r="D625" s="354"/>
      <c r="E625" s="354"/>
      <c r="F625" s="354"/>
      <c r="G625" s="354"/>
      <c r="H625" s="354"/>
      <c r="I625" s="354"/>
      <c r="J625" s="354"/>
      <c r="K625" s="354"/>
      <c r="L625" s="354"/>
      <c r="M625" s="354"/>
      <c r="N625" s="354"/>
      <c r="O625" s="354"/>
      <c r="P625" s="354"/>
      <c r="Q625" s="354"/>
      <c r="R625" s="354"/>
      <c r="S625" s="354"/>
      <c r="T625" s="354"/>
      <c r="U625" s="354"/>
      <c r="V625" s="354"/>
      <c r="W625" s="354"/>
      <c r="X625" s="354"/>
      <c r="Y625" s="354"/>
      <c r="Z625" s="354"/>
      <c r="AA625" s="354"/>
      <c r="AB625" s="354"/>
      <c r="AC625" s="354"/>
      <c r="AD625" s="354"/>
      <c r="AE625" s="354"/>
      <c r="AF625" s="354"/>
      <c r="AG625" s="354"/>
      <c r="AH625" s="354"/>
      <c r="AI625" s="354"/>
      <c r="AJ625" s="354"/>
    </row>
    <row r="626" spans="1:36" ht="15.75" customHeight="1">
      <c r="A626" s="354"/>
      <c r="B626" s="354"/>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Y626" s="354"/>
      <c r="Z626" s="354"/>
      <c r="AA626" s="354"/>
      <c r="AB626" s="354"/>
      <c r="AC626" s="354"/>
      <c r="AD626" s="354"/>
      <c r="AE626" s="354"/>
      <c r="AF626" s="354"/>
      <c r="AG626" s="354"/>
      <c r="AH626" s="354"/>
      <c r="AI626" s="354"/>
      <c r="AJ626" s="354"/>
    </row>
    <row r="627" spans="1:36" ht="15.75" customHeight="1">
      <c r="A627" s="354"/>
      <c r="B627" s="354"/>
      <c r="C627" s="354"/>
      <c r="D627" s="354"/>
      <c r="E627" s="354"/>
      <c r="F627" s="354"/>
      <c r="G627" s="354"/>
      <c r="H627" s="354"/>
      <c r="I627" s="354"/>
      <c r="J627" s="354"/>
      <c r="K627" s="354"/>
      <c r="L627" s="354"/>
      <c r="M627" s="354"/>
      <c r="N627" s="354"/>
      <c r="O627" s="354"/>
      <c r="P627" s="354"/>
      <c r="Q627" s="354"/>
      <c r="R627" s="354"/>
      <c r="S627" s="354"/>
      <c r="T627" s="354"/>
      <c r="U627" s="354"/>
      <c r="V627" s="354"/>
      <c r="W627" s="354"/>
      <c r="X627" s="354"/>
      <c r="Y627" s="354"/>
      <c r="Z627" s="354"/>
      <c r="AA627" s="354"/>
      <c r="AB627" s="354"/>
      <c r="AC627" s="354"/>
      <c r="AD627" s="354"/>
      <c r="AE627" s="354"/>
      <c r="AF627" s="354"/>
      <c r="AG627" s="354"/>
      <c r="AH627" s="354"/>
      <c r="AI627" s="354"/>
      <c r="AJ627" s="354"/>
    </row>
    <row r="628" spans="1:36" ht="15.75" customHeight="1">
      <c r="A628" s="354"/>
      <c r="B628" s="354"/>
      <c r="C628" s="354"/>
      <c r="D628" s="354"/>
      <c r="E628" s="354"/>
      <c r="F628" s="354"/>
      <c r="G628" s="354"/>
      <c r="H628" s="354"/>
      <c r="I628" s="354"/>
      <c r="J628" s="354"/>
      <c r="K628" s="354"/>
      <c r="L628" s="354"/>
      <c r="M628" s="354"/>
      <c r="N628" s="354"/>
      <c r="O628" s="354"/>
      <c r="P628" s="354"/>
      <c r="Q628" s="354"/>
      <c r="R628" s="354"/>
      <c r="S628" s="354"/>
      <c r="T628" s="354"/>
      <c r="U628" s="354"/>
      <c r="V628" s="354"/>
      <c r="W628" s="354"/>
      <c r="X628" s="354"/>
      <c r="Y628" s="354"/>
      <c r="Z628" s="354"/>
      <c r="AA628" s="354"/>
      <c r="AB628" s="354"/>
      <c r="AC628" s="354"/>
      <c r="AD628" s="354"/>
      <c r="AE628" s="354"/>
      <c r="AF628" s="354"/>
      <c r="AG628" s="354"/>
      <c r="AH628" s="354"/>
      <c r="AI628" s="354"/>
      <c r="AJ628" s="354"/>
    </row>
    <row r="629" spans="1:36" ht="15.75" customHeight="1">
      <c r="A629" s="354"/>
      <c r="B629" s="354"/>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Y629" s="354"/>
      <c r="Z629" s="354"/>
      <c r="AA629" s="354"/>
      <c r="AB629" s="354"/>
      <c r="AC629" s="354"/>
      <c r="AD629" s="354"/>
      <c r="AE629" s="354"/>
      <c r="AF629" s="354"/>
      <c r="AG629" s="354"/>
      <c r="AH629" s="354"/>
      <c r="AI629" s="354"/>
      <c r="AJ629" s="354"/>
    </row>
    <row r="630" spans="1:36" ht="15.75" customHeight="1">
      <c r="A630" s="354"/>
      <c r="B630" s="354"/>
      <c r="C630" s="354"/>
      <c r="D630" s="354"/>
      <c r="E630" s="354"/>
      <c r="F630" s="354"/>
      <c r="G630" s="354"/>
      <c r="H630" s="354"/>
      <c r="I630" s="354"/>
      <c r="J630" s="354"/>
      <c r="K630" s="354"/>
      <c r="L630" s="354"/>
      <c r="M630" s="354"/>
      <c r="N630" s="354"/>
      <c r="O630" s="354"/>
      <c r="P630" s="354"/>
      <c r="Q630" s="354"/>
      <c r="R630" s="354"/>
      <c r="S630" s="354"/>
      <c r="T630" s="354"/>
      <c r="U630" s="354"/>
      <c r="V630" s="354"/>
      <c r="W630" s="354"/>
      <c r="X630" s="354"/>
      <c r="Y630" s="354"/>
      <c r="Z630" s="354"/>
      <c r="AA630" s="354"/>
      <c r="AB630" s="354"/>
      <c r="AC630" s="354"/>
      <c r="AD630" s="354"/>
      <c r="AE630" s="354"/>
      <c r="AF630" s="354"/>
      <c r="AG630" s="354"/>
      <c r="AH630" s="354"/>
      <c r="AI630" s="354"/>
      <c r="AJ630" s="354"/>
    </row>
    <row r="631" spans="1:36" ht="15.75" customHeight="1">
      <c r="A631" s="354"/>
      <c r="B631" s="354"/>
      <c r="C631" s="354"/>
      <c r="D631" s="354"/>
      <c r="E631" s="354"/>
      <c r="F631" s="354"/>
      <c r="G631" s="354"/>
      <c r="H631" s="354"/>
      <c r="I631" s="354"/>
      <c r="J631" s="354"/>
      <c r="K631" s="354"/>
      <c r="L631" s="354"/>
      <c r="M631" s="354"/>
      <c r="N631" s="354"/>
      <c r="O631" s="354"/>
      <c r="P631" s="354"/>
      <c r="Q631" s="354"/>
      <c r="R631" s="354"/>
      <c r="S631" s="354"/>
      <c r="T631" s="354"/>
      <c r="U631" s="354"/>
      <c r="V631" s="354"/>
      <c r="W631" s="354"/>
      <c r="X631" s="354"/>
      <c r="Y631" s="354"/>
      <c r="Z631" s="354"/>
      <c r="AA631" s="354"/>
      <c r="AB631" s="354"/>
      <c r="AC631" s="354"/>
      <c r="AD631" s="354"/>
      <c r="AE631" s="354"/>
      <c r="AF631" s="354"/>
      <c r="AG631" s="354"/>
      <c r="AH631" s="354"/>
      <c r="AI631" s="354"/>
      <c r="AJ631" s="354"/>
    </row>
    <row r="632" spans="1:36" ht="15.75" customHeight="1">
      <c r="A632" s="354"/>
      <c r="B632" s="354"/>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Y632" s="354"/>
      <c r="Z632" s="354"/>
      <c r="AA632" s="354"/>
      <c r="AB632" s="354"/>
      <c r="AC632" s="354"/>
      <c r="AD632" s="354"/>
      <c r="AE632" s="354"/>
      <c r="AF632" s="354"/>
      <c r="AG632" s="354"/>
      <c r="AH632" s="354"/>
      <c r="AI632" s="354"/>
      <c r="AJ632" s="354"/>
    </row>
    <row r="633" spans="1:36" ht="15.75" customHeight="1">
      <c r="A633" s="354"/>
      <c r="B633" s="354"/>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Y633" s="354"/>
      <c r="Z633" s="354"/>
      <c r="AA633" s="354"/>
      <c r="AB633" s="354"/>
      <c r="AC633" s="354"/>
      <c r="AD633" s="354"/>
      <c r="AE633" s="354"/>
      <c r="AF633" s="354"/>
      <c r="AG633" s="354"/>
      <c r="AH633" s="354"/>
      <c r="AI633" s="354"/>
      <c r="AJ633" s="354"/>
    </row>
    <row r="634" spans="1:36" ht="15.75" customHeight="1">
      <c r="A634" s="354"/>
      <c r="B634" s="354"/>
      <c r="C634" s="354"/>
      <c r="D634" s="354"/>
      <c r="E634" s="354"/>
      <c r="F634" s="354"/>
      <c r="G634" s="354"/>
      <c r="H634" s="354"/>
      <c r="I634" s="354"/>
      <c r="J634" s="354"/>
      <c r="K634" s="354"/>
      <c r="L634" s="354"/>
      <c r="M634" s="354"/>
      <c r="N634" s="354"/>
      <c r="O634" s="354"/>
      <c r="P634" s="354"/>
      <c r="Q634" s="354"/>
      <c r="R634" s="354"/>
      <c r="S634" s="354"/>
      <c r="T634" s="354"/>
      <c r="U634" s="354"/>
      <c r="V634" s="354"/>
      <c r="W634" s="354"/>
      <c r="X634" s="354"/>
      <c r="Y634" s="354"/>
      <c r="Z634" s="354"/>
      <c r="AA634" s="354"/>
      <c r="AB634" s="354"/>
      <c r="AC634" s="354"/>
      <c r="AD634" s="354"/>
      <c r="AE634" s="354"/>
      <c r="AF634" s="354"/>
      <c r="AG634" s="354"/>
      <c r="AH634" s="354"/>
      <c r="AI634" s="354"/>
      <c r="AJ634" s="354"/>
    </row>
    <row r="635" spans="1:36" ht="15.75" customHeight="1">
      <c r="A635" s="354"/>
      <c r="B635" s="354"/>
      <c r="C635" s="354"/>
      <c r="D635" s="354"/>
      <c r="E635" s="354"/>
      <c r="F635" s="354"/>
      <c r="G635" s="354"/>
      <c r="H635" s="354"/>
      <c r="I635" s="354"/>
      <c r="J635" s="354"/>
      <c r="K635" s="354"/>
      <c r="L635" s="354"/>
      <c r="M635" s="354"/>
      <c r="N635" s="354"/>
      <c r="O635" s="354"/>
      <c r="P635" s="354"/>
      <c r="Q635" s="354"/>
      <c r="R635" s="354"/>
      <c r="S635" s="354"/>
      <c r="T635" s="354"/>
      <c r="U635" s="354"/>
      <c r="V635" s="354"/>
      <c r="W635" s="354"/>
      <c r="X635" s="354"/>
      <c r="Y635" s="354"/>
      <c r="Z635" s="354"/>
      <c r="AA635" s="354"/>
      <c r="AB635" s="354"/>
      <c r="AC635" s="354"/>
      <c r="AD635" s="354"/>
      <c r="AE635" s="354"/>
      <c r="AF635" s="354"/>
      <c r="AG635" s="354"/>
      <c r="AH635" s="354"/>
      <c r="AI635" s="354"/>
      <c r="AJ635" s="354"/>
    </row>
    <row r="636" spans="1:36" ht="15.75" customHeight="1">
      <c r="A636" s="354"/>
      <c r="B636" s="354"/>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Y636" s="354"/>
      <c r="Z636" s="354"/>
      <c r="AA636" s="354"/>
      <c r="AB636" s="354"/>
      <c r="AC636" s="354"/>
      <c r="AD636" s="354"/>
      <c r="AE636" s="354"/>
      <c r="AF636" s="354"/>
      <c r="AG636" s="354"/>
      <c r="AH636" s="354"/>
      <c r="AI636" s="354"/>
      <c r="AJ636" s="354"/>
    </row>
    <row r="637" spans="1:36" ht="15.75" customHeight="1">
      <c r="A637" s="354"/>
      <c r="B637" s="354"/>
      <c r="C637" s="354"/>
      <c r="D637" s="354"/>
      <c r="E637" s="354"/>
      <c r="F637" s="354"/>
      <c r="G637" s="354"/>
      <c r="H637" s="354"/>
      <c r="I637" s="354"/>
      <c r="J637" s="354"/>
      <c r="K637" s="354"/>
      <c r="L637" s="354"/>
      <c r="M637" s="354"/>
      <c r="N637" s="354"/>
      <c r="O637" s="354"/>
      <c r="P637" s="354"/>
      <c r="Q637" s="354"/>
      <c r="R637" s="354"/>
      <c r="S637" s="354"/>
      <c r="T637" s="354"/>
      <c r="U637" s="354"/>
      <c r="V637" s="354"/>
      <c r="W637" s="354"/>
      <c r="X637" s="354"/>
      <c r="Y637" s="354"/>
      <c r="Z637" s="354"/>
      <c r="AA637" s="354"/>
      <c r="AB637" s="354"/>
      <c r="AC637" s="354"/>
      <c r="AD637" s="354"/>
      <c r="AE637" s="354"/>
      <c r="AF637" s="354"/>
      <c r="AG637" s="354"/>
      <c r="AH637" s="354"/>
      <c r="AI637" s="354"/>
      <c r="AJ637" s="354"/>
    </row>
    <row r="638" spans="1:36" ht="15.75" customHeight="1">
      <c r="A638" s="354"/>
      <c r="B638" s="35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c r="AA638" s="354"/>
      <c r="AB638" s="354"/>
      <c r="AC638" s="354"/>
      <c r="AD638" s="354"/>
      <c r="AE638" s="354"/>
      <c r="AF638" s="354"/>
      <c r="AG638" s="354"/>
      <c r="AH638" s="354"/>
      <c r="AI638" s="354"/>
      <c r="AJ638" s="354"/>
    </row>
    <row r="639" spans="1:36" ht="15.75" customHeight="1">
      <c r="A639" s="354"/>
      <c r="B639" s="354"/>
      <c r="C639" s="354"/>
      <c r="D639" s="354"/>
      <c r="E639" s="354"/>
      <c r="F639" s="354"/>
      <c r="G639" s="354"/>
      <c r="H639" s="354"/>
      <c r="I639" s="354"/>
      <c r="J639" s="354"/>
      <c r="K639" s="354"/>
      <c r="L639" s="354"/>
      <c r="M639" s="354"/>
      <c r="N639" s="354"/>
      <c r="O639" s="354"/>
      <c r="P639" s="354"/>
      <c r="Q639" s="354"/>
      <c r="R639" s="354"/>
      <c r="S639" s="354"/>
      <c r="T639" s="354"/>
      <c r="U639" s="354"/>
      <c r="V639" s="354"/>
      <c r="W639" s="354"/>
      <c r="X639" s="354"/>
      <c r="Y639" s="354"/>
      <c r="Z639" s="354"/>
      <c r="AA639" s="354"/>
      <c r="AB639" s="354"/>
      <c r="AC639" s="354"/>
      <c r="AD639" s="354"/>
      <c r="AE639" s="354"/>
      <c r="AF639" s="354"/>
      <c r="AG639" s="354"/>
      <c r="AH639" s="354"/>
      <c r="AI639" s="354"/>
      <c r="AJ639" s="354"/>
    </row>
    <row r="640" spans="1:36" ht="15.75" customHeight="1">
      <c r="A640" s="354"/>
      <c r="B640" s="354"/>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Y640" s="354"/>
      <c r="Z640" s="354"/>
      <c r="AA640" s="354"/>
      <c r="AB640" s="354"/>
      <c r="AC640" s="354"/>
      <c r="AD640" s="354"/>
      <c r="AE640" s="354"/>
      <c r="AF640" s="354"/>
      <c r="AG640" s="354"/>
      <c r="AH640" s="354"/>
      <c r="AI640" s="354"/>
      <c r="AJ640" s="354"/>
    </row>
    <row r="641" spans="1:36" ht="15.75" customHeight="1">
      <c r="A641" s="354"/>
      <c r="B641" s="354"/>
      <c r="C641" s="354"/>
      <c r="D641" s="354"/>
      <c r="E641" s="354"/>
      <c r="F641" s="354"/>
      <c r="G641" s="354"/>
      <c r="H641" s="354"/>
      <c r="I641" s="354"/>
      <c r="J641" s="354"/>
      <c r="K641" s="354"/>
      <c r="L641" s="354"/>
      <c r="M641" s="354"/>
      <c r="N641" s="354"/>
      <c r="O641" s="354"/>
      <c r="P641" s="354"/>
      <c r="Q641" s="354"/>
      <c r="R641" s="354"/>
      <c r="S641" s="354"/>
      <c r="T641" s="354"/>
      <c r="U641" s="354"/>
      <c r="V641" s="354"/>
      <c r="W641" s="354"/>
      <c r="X641" s="354"/>
      <c r="Y641" s="354"/>
      <c r="Z641" s="354"/>
      <c r="AA641" s="354"/>
      <c r="AB641" s="354"/>
      <c r="AC641" s="354"/>
      <c r="AD641" s="354"/>
      <c r="AE641" s="354"/>
      <c r="AF641" s="354"/>
      <c r="AG641" s="354"/>
      <c r="AH641" s="354"/>
      <c r="AI641" s="354"/>
      <c r="AJ641" s="354"/>
    </row>
    <row r="642" spans="1:36" ht="15.75" customHeight="1">
      <c r="A642" s="354"/>
      <c r="B642" s="354"/>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Y642" s="354"/>
      <c r="Z642" s="354"/>
      <c r="AA642" s="354"/>
      <c r="AB642" s="354"/>
      <c r="AC642" s="354"/>
      <c r="AD642" s="354"/>
      <c r="AE642" s="354"/>
      <c r="AF642" s="354"/>
      <c r="AG642" s="354"/>
      <c r="AH642" s="354"/>
      <c r="AI642" s="354"/>
      <c r="AJ642" s="354"/>
    </row>
    <row r="643" spans="1:36" ht="15.75" customHeight="1">
      <c r="A643" s="354"/>
      <c r="B643" s="354"/>
      <c r="C643" s="354"/>
      <c r="D643" s="354"/>
      <c r="E643" s="354"/>
      <c r="F643" s="354"/>
      <c r="G643" s="354"/>
      <c r="H643" s="354"/>
      <c r="I643" s="354"/>
      <c r="J643" s="354"/>
      <c r="K643" s="354"/>
      <c r="L643" s="354"/>
      <c r="M643" s="354"/>
      <c r="N643" s="354"/>
      <c r="O643" s="354"/>
      <c r="P643" s="354"/>
      <c r="Q643" s="354"/>
      <c r="R643" s="354"/>
      <c r="S643" s="354"/>
      <c r="T643" s="354"/>
      <c r="U643" s="354"/>
      <c r="V643" s="354"/>
      <c r="W643" s="354"/>
      <c r="X643" s="354"/>
      <c r="Y643" s="354"/>
      <c r="Z643" s="354"/>
      <c r="AA643" s="354"/>
      <c r="AB643" s="354"/>
      <c r="AC643" s="354"/>
      <c r="AD643" s="354"/>
      <c r="AE643" s="354"/>
      <c r="AF643" s="354"/>
      <c r="AG643" s="354"/>
      <c r="AH643" s="354"/>
      <c r="AI643" s="354"/>
      <c r="AJ643" s="354"/>
    </row>
    <row r="644" spans="1:36" ht="15.75" customHeight="1">
      <c r="A644" s="354"/>
      <c r="B644" s="354"/>
      <c r="C644" s="354"/>
      <c r="D644" s="354"/>
      <c r="E644" s="354"/>
      <c r="F644" s="354"/>
      <c r="G644" s="354"/>
      <c r="H644" s="354"/>
      <c r="I644" s="354"/>
      <c r="J644" s="354"/>
      <c r="K644" s="354"/>
      <c r="L644" s="354"/>
      <c r="M644" s="354"/>
      <c r="N644" s="354"/>
      <c r="O644" s="354"/>
      <c r="P644" s="354"/>
      <c r="Q644" s="354"/>
      <c r="R644" s="354"/>
      <c r="S644" s="354"/>
      <c r="T644" s="354"/>
      <c r="U644" s="354"/>
      <c r="V644" s="354"/>
      <c r="W644" s="354"/>
      <c r="X644" s="354"/>
      <c r="Y644" s="354"/>
      <c r="Z644" s="354"/>
      <c r="AA644" s="354"/>
      <c r="AB644" s="354"/>
      <c r="AC644" s="354"/>
      <c r="AD644" s="354"/>
      <c r="AE644" s="354"/>
      <c r="AF644" s="354"/>
      <c r="AG644" s="354"/>
      <c r="AH644" s="354"/>
      <c r="AI644" s="354"/>
      <c r="AJ644" s="354"/>
    </row>
    <row r="645" spans="1:36" ht="15.75" customHeight="1">
      <c r="A645" s="354"/>
      <c r="B645" s="354"/>
      <c r="C645" s="354"/>
      <c r="D645" s="354"/>
      <c r="E645" s="354"/>
      <c r="F645" s="354"/>
      <c r="G645" s="354"/>
      <c r="H645" s="354"/>
      <c r="I645" s="354"/>
      <c r="J645" s="354"/>
      <c r="K645" s="354"/>
      <c r="L645" s="354"/>
      <c r="M645" s="354"/>
      <c r="N645" s="354"/>
      <c r="O645" s="354"/>
      <c r="P645" s="354"/>
      <c r="Q645" s="354"/>
      <c r="R645" s="354"/>
      <c r="S645" s="354"/>
      <c r="T645" s="354"/>
      <c r="U645" s="354"/>
      <c r="V645" s="354"/>
      <c r="W645" s="354"/>
      <c r="X645" s="354"/>
      <c r="Y645" s="354"/>
      <c r="Z645" s="354"/>
      <c r="AA645" s="354"/>
      <c r="AB645" s="354"/>
      <c r="AC645" s="354"/>
      <c r="AD645" s="354"/>
      <c r="AE645" s="354"/>
      <c r="AF645" s="354"/>
      <c r="AG645" s="354"/>
      <c r="AH645" s="354"/>
      <c r="AI645" s="354"/>
      <c r="AJ645" s="354"/>
    </row>
    <row r="646" spans="1:36" ht="15.75" customHeight="1">
      <c r="A646" s="354"/>
      <c r="B646" s="354"/>
      <c r="C646" s="354"/>
      <c r="D646" s="354"/>
      <c r="E646" s="354"/>
      <c r="F646" s="354"/>
      <c r="G646" s="354"/>
      <c r="H646" s="354"/>
      <c r="I646" s="354"/>
      <c r="J646" s="354"/>
      <c r="K646" s="354"/>
      <c r="L646" s="354"/>
      <c r="M646" s="354"/>
      <c r="N646" s="354"/>
      <c r="O646" s="354"/>
      <c r="P646" s="354"/>
      <c r="Q646" s="354"/>
      <c r="R646" s="354"/>
      <c r="S646" s="354"/>
      <c r="T646" s="354"/>
      <c r="U646" s="354"/>
      <c r="V646" s="354"/>
      <c r="W646" s="354"/>
      <c r="X646" s="354"/>
      <c r="Y646" s="354"/>
      <c r="Z646" s="354"/>
      <c r="AA646" s="354"/>
      <c r="AB646" s="354"/>
      <c r="AC646" s="354"/>
      <c r="AD646" s="354"/>
      <c r="AE646" s="354"/>
      <c r="AF646" s="354"/>
      <c r="AG646" s="354"/>
      <c r="AH646" s="354"/>
      <c r="AI646" s="354"/>
      <c r="AJ646" s="354"/>
    </row>
    <row r="647" spans="1:36" ht="15.75" customHeight="1">
      <c r="A647" s="354"/>
      <c r="B647" s="354"/>
      <c r="C647" s="354"/>
      <c r="D647" s="354"/>
      <c r="E647" s="354"/>
      <c r="F647" s="354"/>
      <c r="G647" s="354"/>
      <c r="H647" s="354"/>
      <c r="I647" s="354"/>
      <c r="J647" s="354"/>
      <c r="K647" s="354"/>
      <c r="L647" s="354"/>
      <c r="M647" s="354"/>
      <c r="N647" s="354"/>
      <c r="O647" s="354"/>
      <c r="P647" s="354"/>
      <c r="Q647" s="354"/>
      <c r="R647" s="354"/>
      <c r="S647" s="354"/>
      <c r="T647" s="354"/>
      <c r="U647" s="354"/>
      <c r="V647" s="354"/>
      <c r="W647" s="354"/>
      <c r="X647" s="354"/>
      <c r="Y647" s="354"/>
      <c r="Z647" s="354"/>
      <c r="AA647" s="354"/>
      <c r="AB647" s="354"/>
      <c r="AC647" s="354"/>
      <c r="AD647" s="354"/>
      <c r="AE647" s="354"/>
      <c r="AF647" s="354"/>
      <c r="AG647" s="354"/>
      <c r="AH647" s="354"/>
      <c r="AI647" s="354"/>
      <c r="AJ647" s="354"/>
    </row>
    <row r="648" spans="1:36" ht="15.75" customHeight="1">
      <c r="A648" s="354"/>
      <c r="B648" s="354"/>
      <c r="C648" s="354"/>
      <c r="D648" s="354"/>
      <c r="E648" s="354"/>
      <c r="F648" s="354"/>
      <c r="G648" s="354"/>
      <c r="H648" s="354"/>
      <c r="I648" s="354"/>
      <c r="J648" s="354"/>
      <c r="K648" s="354"/>
      <c r="L648" s="354"/>
      <c r="M648" s="354"/>
      <c r="N648" s="354"/>
      <c r="O648" s="354"/>
      <c r="P648" s="354"/>
      <c r="Q648" s="354"/>
      <c r="R648" s="354"/>
      <c r="S648" s="354"/>
      <c r="T648" s="354"/>
      <c r="U648" s="354"/>
      <c r="V648" s="354"/>
      <c r="W648" s="354"/>
      <c r="X648" s="354"/>
      <c r="Y648" s="354"/>
      <c r="Z648" s="354"/>
      <c r="AA648" s="354"/>
      <c r="AB648" s="354"/>
      <c r="AC648" s="354"/>
      <c r="AD648" s="354"/>
      <c r="AE648" s="354"/>
      <c r="AF648" s="354"/>
      <c r="AG648" s="354"/>
      <c r="AH648" s="354"/>
      <c r="AI648" s="354"/>
      <c r="AJ648" s="354"/>
    </row>
    <row r="649" spans="1:36" ht="15.75" customHeight="1">
      <c r="A649" s="354"/>
      <c r="B649" s="354"/>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Y649" s="354"/>
      <c r="Z649" s="354"/>
      <c r="AA649" s="354"/>
      <c r="AB649" s="354"/>
      <c r="AC649" s="354"/>
      <c r="AD649" s="354"/>
      <c r="AE649" s="354"/>
      <c r="AF649" s="354"/>
      <c r="AG649" s="354"/>
      <c r="AH649" s="354"/>
      <c r="AI649" s="354"/>
      <c r="AJ649" s="354"/>
    </row>
    <row r="650" spans="1:36" ht="15.75" customHeight="1">
      <c r="A650" s="354"/>
      <c r="B650" s="354"/>
      <c r="C650" s="354"/>
      <c r="D650" s="354"/>
      <c r="E650" s="354"/>
      <c r="F650" s="354"/>
      <c r="G650" s="354"/>
      <c r="H650" s="354"/>
      <c r="I650" s="354"/>
      <c r="J650" s="354"/>
      <c r="K650" s="354"/>
      <c r="L650" s="354"/>
      <c r="M650" s="354"/>
      <c r="N650" s="354"/>
      <c r="O650" s="354"/>
      <c r="P650" s="354"/>
      <c r="Q650" s="354"/>
      <c r="R650" s="354"/>
      <c r="S650" s="354"/>
      <c r="T650" s="354"/>
      <c r="U650" s="354"/>
      <c r="V650" s="354"/>
      <c r="W650" s="354"/>
      <c r="X650" s="354"/>
      <c r="Y650" s="354"/>
      <c r="Z650" s="354"/>
      <c r="AA650" s="354"/>
      <c r="AB650" s="354"/>
      <c r="AC650" s="354"/>
      <c r="AD650" s="354"/>
      <c r="AE650" s="354"/>
      <c r="AF650" s="354"/>
      <c r="AG650" s="354"/>
      <c r="AH650" s="354"/>
      <c r="AI650" s="354"/>
      <c r="AJ650" s="354"/>
    </row>
    <row r="651" spans="1:36" ht="15.75" customHeight="1">
      <c r="A651" s="354"/>
      <c r="B651" s="354"/>
      <c r="C651" s="354"/>
      <c r="D651" s="354"/>
      <c r="E651" s="354"/>
      <c r="F651" s="354"/>
      <c r="G651" s="354"/>
      <c r="H651" s="354"/>
      <c r="I651" s="354"/>
      <c r="J651" s="354"/>
      <c r="K651" s="354"/>
      <c r="L651" s="354"/>
      <c r="M651" s="354"/>
      <c r="N651" s="354"/>
      <c r="O651" s="354"/>
      <c r="P651" s="354"/>
      <c r="Q651" s="354"/>
      <c r="R651" s="354"/>
      <c r="S651" s="354"/>
      <c r="T651" s="354"/>
      <c r="U651" s="354"/>
      <c r="V651" s="354"/>
      <c r="W651" s="354"/>
      <c r="X651" s="354"/>
      <c r="Y651" s="354"/>
      <c r="Z651" s="354"/>
      <c r="AA651" s="354"/>
      <c r="AB651" s="354"/>
      <c r="AC651" s="354"/>
      <c r="AD651" s="354"/>
      <c r="AE651" s="354"/>
      <c r="AF651" s="354"/>
      <c r="AG651" s="354"/>
      <c r="AH651" s="354"/>
      <c r="AI651" s="354"/>
      <c r="AJ651" s="354"/>
    </row>
    <row r="652" spans="1:36" ht="15.75" customHeight="1">
      <c r="A652" s="354"/>
      <c r="B652" s="354"/>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Y652" s="354"/>
      <c r="Z652" s="354"/>
      <c r="AA652" s="354"/>
      <c r="AB652" s="354"/>
      <c r="AC652" s="354"/>
      <c r="AD652" s="354"/>
      <c r="AE652" s="354"/>
      <c r="AF652" s="354"/>
      <c r="AG652" s="354"/>
      <c r="AH652" s="354"/>
      <c r="AI652" s="354"/>
      <c r="AJ652" s="354"/>
    </row>
    <row r="653" spans="1:36" ht="15.75" customHeight="1">
      <c r="A653" s="354"/>
      <c r="B653" s="354"/>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Y653" s="354"/>
      <c r="Z653" s="354"/>
      <c r="AA653" s="354"/>
      <c r="AB653" s="354"/>
      <c r="AC653" s="354"/>
      <c r="AD653" s="354"/>
      <c r="AE653" s="354"/>
      <c r="AF653" s="354"/>
      <c r="AG653" s="354"/>
      <c r="AH653" s="354"/>
      <c r="AI653" s="354"/>
      <c r="AJ653" s="354"/>
    </row>
    <row r="654" spans="1:36" ht="15.75" customHeight="1">
      <c r="A654" s="354"/>
      <c r="B654" s="354"/>
      <c r="C654" s="354"/>
      <c r="D654" s="354"/>
      <c r="E654" s="354"/>
      <c r="F654" s="354"/>
      <c r="G654" s="354"/>
      <c r="H654" s="354"/>
      <c r="I654" s="354"/>
      <c r="J654" s="354"/>
      <c r="K654" s="354"/>
      <c r="L654" s="354"/>
      <c r="M654" s="354"/>
      <c r="N654" s="354"/>
      <c r="O654" s="354"/>
      <c r="P654" s="354"/>
      <c r="Q654" s="354"/>
      <c r="R654" s="354"/>
      <c r="S654" s="354"/>
      <c r="T654" s="354"/>
      <c r="U654" s="354"/>
      <c r="V654" s="354"/>
      <c r="W654" s="354"/>
      <c r="X654" s="354"/>
      <c r="Y654" s="354"/>
      <c r="Z654" s="354"/>
      <c r="AA654" s="354"/>
      <c r="AB654" s="354"/>
      <c r="AC654" s="354"/>
      <c r="AD654" s="354"/>
      <c r="AE654" s="354"/>
      <c r="AF654" s="354"/>
      <c r="AG654" s="354"/>
      <c r="AH654" s="354"/>
      <c r="AI654" s="354"/>
      <c r="AJ654" s="354"/>
    </row>
    <row r="655" spans="1:36" ht="15.75" customHeight="1">
      <c r="A655" s="354"/>
      <c r="B655" s="354"/>
      <c r="C655" s="354"/>
      <c r="D655" s="354"/>
      <c r="E655" s="354"/>
      <c r="F655" s="354"/>
      <c r="G655" s="354"/>
      <c r="H655" s="354"/>
      <c r="I655" s="354"/>
      <c r="J655" s="354"/>
      <c r="K655" s="354"/>
      <c r="L655" s="354"/>
      <c r="M655" s="354"/>
      <c r="N655" s="354"/>
      <c r="O655" s="354"/>
      <c r="P655" s="354"/>
      <c r="Q655" s="354"/>
      <c r="R655" s="354"/>
      <c r="S655" s="354"/>
      <c r="T655" s="354"/>
      <c r="U655" s="354"/>
      <c r="V655" s="354"/>
      <c r="W655" s="354"/>
      <c r="X655" s="354"/>
      <c r="Y655" s="354"/>
      <c r="Z655" s="354"/>
      <c r="AA655" s="354"/>
      <c r="AB655" s="354"/>
      <c r="AC655" s="354"/>
      <c r="AD655" s="354"/>
      <c r="AE655" s="354"/>
      <c r="AF655" s="354"/>
      <c r="AG655" s="354"/>
      <c r="AH655" s="354"/>
      <c r="AI655" s="354"/>
      <c r="AJ655" s="354"/>
    </row>
    <row r="656" spans="1:36" ht="15.75" customHeight="1">
      <c r="A656" s="354"/>
      <c r="B656" s="354"/>
      <c r="C656" s="354"/>
      <c r="D656" s="354"/>
      <c r="E656" s="354"/>
      <c r="F656" s="354"/>
      <c r="G656" s="354"/>
      <c r="H656" s="354"/>
      <c r="I656" s="354"/>
      <c r="J656" s="354"/>
      <c r="K656" s="354"/>
      <c r="L656" s="354"/>
      <c r="M656" s="354"/>
      <c r="N656" s="354"/>
      <c r="O656" s="354"/>
      <c r="P656" s="354"/>
      <c r="Q656" s="354"/>
      <c r="R656" s="354"/>
      <c r="S656" s="354"/>
      <c r="T656" s="354"/>
      <c r="U656" s="354"/>
      <c r="V656" s="354"/>
      <c r="W656" s="354"/>
      <c r="X656" s="354"/>
      <c r="Y656" s="354"/>
      <c r="Z656" s="354"/>
      <c r="AA656" s="354"/>
      <c r="AB656" s="354"/>
      <c r="AC656" s="354"/>
      <c r="AD656" s="354"/>
      <c r="AE656" s="354"/>
      <c r="AF656" s="354"/>
      <c r="AG656" s="354"/>
      <c r="AH656" s="354"/>
      <c r="AI656" s="354"/>
      <c r="AJ656" s="354"/>
    </row>
    <row r="657" spans="1:36" ht="15.75" customHeight="1">
      <c r="A657" s="354"/>
      <c r="B657" s="354"/>
      <c r="C657" s="354"/>
      <c r="D657" s="354"/>
      <c r="E657" s="354"/>
      <c r="F657" s="354"/>
      <c r="G657" s="354"/>
      <c r="H657" s="354"/>
      <c r="I657" s="354"/>
      <c r="J657" s="354"/>
      <c r="K657" s="354"/>
      <c r="L657" s="354"/>
      <c r="M657" s="354"/>
      <c r="N657" s="354"/>
      <c r="O657" s="354"/>
      <c r="P657" s="354"/>
      <c r="Q657" s="354"/>
      <c r="R657" s="354"/>
      <c r="S657" s="354"/>
      <c r="T657" s="354"/>
      <c r="U657" s="354"/>
      <c r="V657" s="354"/>
      <c r="W657" s="354"/>
      <c r="X657" s="354"/>
      <c r="Y657" s="354"/>
      <c r="Z657" s="354"/>
      <c r="AA657" s="354"/>
      <c r="AB657" s="354"/>
      <c r="AC657" s="354"/>
      <c r="AD657" s="354"/>
      <c r="AE657" s="354"/>
      <c r="AF657" s="354"/>
      <c r="AG657" s="354"/>
      <c r="AH657" s="354"/>
      <c r="AI657" s="354"/>
      <c r="AJ657" s="354"/>
    </row>
    <row r="658" spans="1:36" ht="15.75" customHeight="1">
      <c r="A658" s="354"/>
      <c r="B658" s="354"/>
      <c r="C658" s="354"/>
      <c r="D658" s="354"/>
      <c r="E658" s="354"/>
      <c r="F658" s="354"/>
      <c r="G658" s="354"/>
      <c r="H658" s="354"/>
      <c r="I658" s="354"/>
      <c r="J658" s="354"/>
      <c r="K658" s="354"/>
      <c r="L658" s="354"/>
      <c r="M658" s="354"/>
      <c r="N658" s="354"/>
      <c r="O658" s="354"/>
      <c r="P658" s="354"/>
      <c r="Q658" s="354"/>
      <c r="R658" s="354"/>
      <c r="S658" s="354"/>
      <c r="T658" s="354"/>
      <c r="U658" s="354"/>
      <c r="V658" s="354"/>
      <c r="W658" s="354"/>
      <c r="X658" s="354"/>
      <c r="Y658" s="354"/>
      <c r="Z658" s="354"/>
      <c r="AA658" s="354"/>
      <c r="AB658" s="354"/>
      <c r="AC658" s="354"/>
      <c r="AD658" s="354"/>
      <c r="AE658" s="354"/>
      <c r="AF658" s="354"/>
      <c r="AG658" s="354"/>
      <c r="AH658" s="354"/>
      <c r="AI658" s="354"/>
      <c r="AJ658" s="354"/>
    </row>
    <row r="659" spans="1:36" ht="15.75" customHeight="1">
      <c r="A659" s="354"/>
      <c r="B659" s="354"/>
      <c r="C659" s="354"/>
      <c r="D659" s="354"/>
      <c r="E659" s="354"/>
      <c r="F659" s="354"/>
      <c r="G659" s="354"/>
      <c r="H659" s="354"/>
      <c r="I659" s="354"/>
      <c r="J659" s="354"/>
      <c r="K659" s="354"/>
      <c r="L659" s="354"/>
      <c r="M659" s="354"/>
      <c r="N659" s="354"/>
      <c r="O659" s="354"/>
      <c r="P659" s="354"/>
      <c r="Q659" s="354"/>
      <c r="R659" s="354"/>
      <c r="S659" s="354"/>
      <c r="T659" s="354"/>
      <c r="U659" s="354"/>
      <c r="V659" s="354"/>
      <c r="W659" s="354"/>
      <c r="X659" s="354"/>
      <c r="Y659" s="354"/>
      <c r="Z659" s="354"/>
      <c r="AA659" s="354"/>
      <c r="AB659" s="354"/>
      <c r="AC659" s="354"/>
      <c r="AD659" s="354"/>
      <c r="AE659" s="354"/>
      <c r="AF659" s="354"/>
      <c r="AG659" s="354"/>
      <c r="AH659" s="354"/>
      <c r="AI659" s="354"/>
      <c r="AJ659" s="354"/>
    </row>
    <row r="660" spans="1:36" ht="15.75" customHeight="1">
      <c r="A660" s="354"/>
      <c r="B660" s="354"/>
      <c r="C660" s="354"/>
      <c r="D660" s="354"/>
      <c r="E660" s="354"/>
      <c r="F660" s="354"/>
      <c r="G660" s="354"/>
      <c r="H660" s="354"/>
      <c r="I660" s="354"/>
      <c r="J660" s="354"/>
      <c r="K660" s="354"/>
      <c r="L660" s="354"/>
      <c r="M660" s="354"/>
      <c r="N660" s="354"/>
      <c r="O660" s="354"/>
      <c r="P660" s="354"/>
      <c r="Q660" s="354"/>
      <c r="R660" s="354"/>
      <c r="S660" s="354"/>
      <c r="T660" s="354"/>
      <c r="U660" s="354"/>
      <c r="V660" s="354"/>
      <c r="W660" s="354"/>
      <c r="X660" s="354"/>
      <c r="Y660" s="354"/>
      <c r="Z660" s="354"/>
      <c r="AA660" s="354"/>
      <c r="AB660" s="354"/>
      <c r="AC660" s="354"/>
      <c r="AD660" s="354"/>
      <c r="AE660" s="354"/>
      <c r="AF660" s="354"/>
      <c r="AG660" s="354"/>
      <c r="AH660" s="354"/>
      <c r="AI660" s="354"/>
      <c r="AJ660" s="354"/>
    </row>
    <row r="661" spans="1:36" ht="15.75" customHeight="1">
      <c r="A661" s="354"/>
      <c r="B661" s="354"/>
      <c r="C661" s="354"/>
      <c r="D661" s="354"/>
      <c r="E661" s="354"/>
      <c r="F661" s="354"/>
      <c r="G661" s="354"/>
      <c r="H661" s="354"/>
      <c r="I661" s="354"/>
      <c r="J661" s="354"/>
      <c r="K661" s="354"/>
      <c r="L661" s="354"/>
      <c r="M661" s="354"/>
      <c r="N661" s="354"/>
      <c r="O661" s="354"/>
      <c r="P661" s="354"/>
      <c r="Q661" s="354"/>
      <c r="R661" s="354"/>
      <c r="S661" s="354"/>
      <c r="T661" s="354"/>
      <c r="U661" s="354"/>
      <c r="V661" s="354"/>
      <c r="W661" s="354"/>
      <c r="X661" s="354"/>
      <c r="Y661" s="354"/>
      <c r="Z661" s="354"/>
      <c r="AA661" s="354"/>
      <c r="AB661" s="354"/>
      <c r="AC661" s="354"/>
      <c r="AD661" s="354"/>
      <c r="AE661" s="354"/>
      <c r="AF661" s="354"/>
      <c r="AG661" s="354"/>
      <c r="AH661" s="354"/>
      <c r="AI661" s="354"/>
      <c r="AJ661" s="354"/>
    </row>
    <row r="662" spans="1:36" ht="15.75" customHeight="1">
      <c r="A662" s="354"/>
      <c r="B662" s="35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54"/>
      <c r="AE662" s="354"/>
      <c r="AF662" s="354"/>
      <c r="AG662" s="354"/>
      <c r="AH662" s="354"/>
      <c r="AI662" s="354"/>
      <c r="AJ662" s="354"/>
    </row>
    <row r="663" spans="1:36" ht="15.75" customHeight="1">
      <c r="A663" s="354"/>
      <c r="B663" s="354"/>
      <c r="C663" s="354"/>
      <c r="D663" s="354"/>
      <c r="E663" s="354"/>
      <c r="F663" s="354"/>
      <c r="G663" s="354"/>
      <c r="H663" s="354"/>
      <c r="I663" s="354"/>
      <c r="J663" s="354"/>
      <c r="K663" s="354"/>
      <c r="L663" s="354"/>
      <c r="M663" s="354"/>
      <c r="N663" s="354"/>
      <c r="O663" s="354"/>
      <c r="P663" s="354"/>
      <c r="Q663" s="354"/>
      <c r="R663" s="354"/>
      <c r="S663" s="354"/>
      <c r="T663" s="354"/>
      <c r="U663" s="354"/>
      <c r="V663" s="354"/>
      <c r="W663" s="354"/>
      <c r="X663" s="354"/>
      <c r="Y663" s="354"/>
      <c r="Z663" s="354"/>
      <c r="AA663" s="354"/>
      <c r="AB663" s="354"/>
      <c r="AC663" s="354"/>
      <c r="AD663" s="354"/>
      <c r="AE663" s="354"/>
      <c r="AF663" s="354"/>
      <c r="AG663" s="354"/>
      <c r="AH663" s="354"/>
      <c r="AI663" s="354"/>
      <c r="AJ663" s="354"/>
    </row>
    <row r="664" spans="1:36" ht="15.75" customHeight="1">
      <c r="A664" s="354"/>
      <c r="B664" s="354"/>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Y664" s="354"/>
      <c r="Z664" s="354"/>
      <c r="AA664" s="354"/>
      <c r="AB664" s="354"/>
      <c r="AC664" s="354"/>
      <c r="AD664" s="354"/>
      <c r="AE664" s="354"/>
      <c r="AF664" s="354"/>
      <c r="AG664" s="354"/>
      <c r="AH664" s="354"/>
      <c r="AI664" s="354"/>
      <c r="AJ664" s="354"/>
    </row>
    <row r="665" spans="1:36" ht="15.75" customHeight="1">
      <c r="A665" s="354"/>
      <c r="B665" s="354"/>
      <c r="C665" s="354"/>
      <c r="D665" s="354"/>
      <c r="E665" s="354"/>
      <c r="F665" s="354"/>
      <c r="G665" s="354"/>
      <c r="H665" s="354"/>
      <c r="I665" s="354"/>
      <c r="J665" s="354"/>
      <c r="K665" s="354"/>
      <c r="L665" s="354"/>
      <c r="M665" s="354"/>
      <c r="N665" s="354"/>
      <c r="O665" s="354"/>
      <c r="P665" s="354"/>
      <c r="Q665" s="354"/>
      <c r="R665" s="354"/>
      <c r="S665" s="354"/>
      <c r="T665" s="354"/>
      <c r="U665" s="354"/>
      <c r="V665" s="354"/>
      <c r="W665" s="354"/>
      <c r="X665" s="354"/>
      <c r="Y665" s="354"/>
      <c r="Z665" s="354"/>
      <c r="AA665" s="354"/>
      <c r="AB665" s="354"/>
      <c r="AC665" s="354"/>
      <c r="AD665" s="354"/>
      <c r="AE665" s="354"/>
      <c r="AF665" s="354"/>
      <c r="AG665" s="354"/>
      <c r="AH665" s="354"/>
      <c r="AI665" s="354"/>
      <c r="AJ665" s="354"/>
    </row>
    <row r="666" spans="1:36" ht="15.75" customHeight="1">
      <c r="A666" s="354"/>
      <c r="B666" s="354"/>
      <c r="C666" s="354"/>
      <c r="D666" s="354"/>
      <c r="E666" s="354"/>
      <c r="F666" s="354"/>
      <c r="G666" s="354"/>
      <c r="H666" s="354"/>
      <c r="I666" s="354"/>
      <c r="J666" s="354"/>
      <c r="K666" s="354"/>
      <c r="L666" s="354"/>
      <c r="M666" s="354"/>
      <c r="N666" s="354"/>
      <c r="O666" s="354"/>
      <c r="P666" s="354"/>
      <c r="Q666" s="354"/>
      <c r="R666" s="354"/>
      <c r="S666" s="354"/>
      <c r="T666" s="354"/>
      <c r="U666" s="354"/>
      <c r="V666" s="354"/>
      <c r="W666" s="354"/>
      <c r="X666" s="354"/>
      <c r="Y666" s="354"/>
      <c r="Z666" s="354"/>
      <c r="AA666" s="354"/>
      <c r="AB666" s="354"/>
      <c r="AC666" s="354"/>
      <c r="AD666" s="354"/>
      <c r="AE666" s="354"/>
      <c r="AF666" s="354"/>
      <c r="AG666" s="354"/>
      <c r="AH666" s="354"/>
      <c r="AI666" s="354"/>
      <c r="AJ666" s="354"/>
    </row>
    <row r="667" spans="1:36" ht="15.75" customHeight="1">
      <c r="A667" s="354"/>
      <c r="B667" s="354"/>
      <c r="C667" s="354"/>
      <c r="D667" s="354"/>
      <c r="E667" s="354"/>
      <c r="F667" s="354"/>
      <c r="G667" s="354"/>
      <c r="H667" s="354"/>
      <c r="I667" s="354"/>
      <c r="J667" s="354"/>
      <c r="K667" s="354"/>
      <c r="L667" s="354"/>
      <c r="M667" s="354"/>
      <c r="N667" s="354"/>
      <c r="O667" s="354"/>
      <c r="P667" s="354"/>
      <c r="Q667" s="354"/>
      <c r="R667" s="354"/>
      <c r="S667" s="354"/>
      <c r="T667" s="354"/>
      <c r="U667" s="354"/>
      <c r="V667" s="354"/>
      <c r="W667" s="354"/>
      <c r="X667" s="354"/>
      <c r="Y667" s="354"/>
      <c r="Z667" s="354"/>
      <c r="AA667" s="354"/>
      <c r="AB667" s="354"/>
      <c r="AC667" s="354"/>
      <c r="AD667" s="354"/>
      <c r="AE667" s="354"/>
      <c r="AF667" s="354"/>
      <c r="AG667" s="354"/>
      <c r="AH667" s="354"/>
      <c r="AI667" s="354"/>
      <c r="AJ667" s="354"/>
    </row>
    <row r="668" spans="1:36" ht="15.75" customHeight="1">
      <c r="A668" s="354"/>
      <c r="B668" s="354"/>
      <c r="C668" s="354"/>
      <c r="D668" s="354"/>
      <c r="E668" s="354"/>
      <c r="F668" s="354"/>
      <c r="G668" s="354"/>
      <c r="H668" s="354"/>
      <c r="I668" s="354"/>
      <c r="J668" s="354"/>
      <c r="K668" s="354"/>
      <c r="L668" s="354"/>
      <c r="M668" s="354"/>
      <c r="N668" s="354"/>
      <c r="O668" s="354"/>
      <c r="P668" s="354"/>
      <c r="Q668" s="354"/>
      <c r="R668" s="354"/>
      <c r="S668" s="354"/>
      <c r="T668" s="354"/>
      <c r="U668" s="354"/>
      <c r="V668" s="354"/>
      <c r="W668" s="354"/>
      <c r="X668" s="354"/>
      <c r="Y668" s="354"/>
      <c r="Z668" s="354"/>
      <c r="AA668" s="354"/>
      <c r="AB668" s="354"/>
      <c r="AC668" s="354"/>
      <c r="AD668" s="354"/>
      <c r="AE668" s="354"/>
      <c r="AF668" s="354"/>
      <c r="AG668" s="354"/>
      <c r="AH668" s="354"/>
      <c r="AI668" s="354"/>
      <c r="AJ668" s="354"/>
    </row>
    <row r="669" spans="1:36" ht="15.75" customHeight="1">
      <c r="A669" s="354"/>
      <c r="B669" s="354"/>
      <c r="C669" s="354"/>
      <c r="D669" s="354"/>
      <c r="E669" s="354"/>
      <c r="F669" s="354"/>
      <c r="G669" s="354"/>
      <c r="H669" s="354"/>
      <c r="I669" s="354"/>
      <c r="J669" s="354"/>
      <c r="K669" s="354"/>
      <c r="L669" s="354"/>
      <c r="M669" s="354"/>
      <c r="N669" s="354"/>
      <c r="O669" s="354"/>
      <c r="P669" s="354"/>
      <c r="Q669" s="354"/>
      <c r="R669" s="354"/>
      <c r="S669" s="354"/>
      <c r="T669" s="354"/>
      <c r="U669" s="354"/>
      <c r="V669" s="354"/>
      <c r="W669" s="354"/>
      <c r="X669" s="354"/>
      <c r="Y669" s="354"/>
      <c r="Z669" s="354"/>
      <c r="AA669" s="354"/>
      <c r="AB669" s="354"/>
      <c r="AC669" s="354"/>
      <c r="AD669" s="354"/>
      <c r="AE669" s="354"/>
      <c r="AF669" s="354"/>
      <c r="AG669" s="354"/>
      <c r="AH669" s="354"/>
      <c r="AI669" s="354"/>
      <c r="AJ669" s="354"/>
    </row>
    <row r="670" spans="1:36" ht="15.75" customHeight="1">
      <c r="A670" s="354"/>
      <c r="B670" s="354"/>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Y670" s="354"/>
      <c r="Z670" s="354"/>
      <c r="AA670" s="354"/>
      <c r="AB670" s="354"/>
      <c r="AC670" s="354"/>
      <c r="AD670" s="354"/>
      <c r="AE670" s="354"/>
      <c r="AF670" s="354"/>
      <c r="AG670" s="354"/>
      <c r="AH670" s="354"/>
      <c r="AI670" s="354"/>
      <c r="AJ670" s="354"/>
    </row>
    <row r="671" spans="1:36" ht="15.75" customHeight="1">
      <c r="A671" s="354"/>
      <c r="B671" s="354"/>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Y671" s="354"/>
      <c r="Z671" s="354"/>
      <c r="AA671" s="354"/>
      <c r="AB671" s="354"/>
      <c r="AC671" s="354"/>
      <c r="AD671" s="354"/>
      <c r="AE671" s="354"/>
      <c r="AF671" s="354"/>
      <c r="AG671" s="354"/>
      <c r="AH671" s="354"/>
      <c r="AI671" s="354"/>
      <c r="AJ671" s="354"/>
    </row>
    <row r="672" spans="1:36" ht="15.75" customHeight="1">
      <c r="A672" s="354"/>
      <c r="B672" s="354"/>
      <c r="C672" s="354"/>
      <c r="D672" s="354"/>
      <c r="E672" s="354"/>
      <c r="F672" s="354"/>
      <c r="G672" s="354"/>
      <c r="H672" s="354"/>
      <c r="I672" s="354"/>
      <c r="J672" s="354"/>
      <c r="K672" s="354"/>
      <c r="L672" s="354"/>
      <c r="M672" s="354"/>
      <c r="N672" s="354"/>
      <c r="O672" s="354"/>
      <c r="P672" s="354"/>
      <c r="Q672" s="354"/>
      <c r="R672" s="354"/>
      <c r="S672" s="354"/>
      <c r="T672" s="354"/>
      <c r="U672" s="354"/>
      <c r="V672" s="354"/>
      <c r="W672" s="354"/>
      <c r="X672" s="354"/>
      <c r="Y672" s="354"/>
      <c r="Z672" s="354"/>
      <c r="AA672" s="354"/>
      <c r="AB672" s="354"/>
      <c r="AC672" s="354"/>
      <c r="AD672" s="354"/>
      <c r="AE672" s="354"/>
      <c r="AF672" s="354"/>
      <c r="AG672" s="354"/>
      <c r="AH672" s="354"/>
      <c r="AI672" s="354"/>
      <c r="AJ672" s="354"/>
    </row>
    <row r="673" spans="1:36" ht="15.75" customHeight="1">
      <c r="A673" s="354"/>
      <c r="B673" s="354"/>
      <c r="C673" s="354"/>
      <c r="D673" s="354"/>
      <c r="E673" s="354"/>
      <c r="F673" s="354"/>
      <c r="G673" s="354"/>
      <c r="H673" s="354"/>
      <c r="I673" s="354"/>
      <c r="J673" s="354"/>
      <c r="K673" s="354"/>
      <c r="L673" s="354"/>
      <c r="M673" s="354"/>
      <c r="N673" s="354"/>
      <c r="O673" s="354"/>
      <c r="P673" s="354"/>
      <c r="Q673" s="354"/>
      <c r="R673" s="354"/>
      <c r="S673" s="354"/>
      <c r="T673" s="354"/>
      <c r="U673" s="354"/>
      <c r="V673" s="354"/>
      <c r="W673" s="354"/>
      <c r="X673" s="354"/>
      <c r="Y673" s="354"/>
      <c r="Z673" s="354"/>
      <c r="AA673" s="354"/>
      <c r="AB673" s="354"/>
      <c r="AC673" s="354"/>
      <c r="AD673" s="354"/>
      <c r="AE673" s="354"/>
      <c r="AF673" s="354"/>
      <c r="AG673" s="354"/>
      <c r="AH673" s="354"/>
      <c r="AI673" s="354"/>
      <c r="AJ673" s="354"/>
    </row>
    <row r="674" spans="1:36" ht="15.75" customHeight="1">
      <c r="A674" s="354"/>
      <c r="B674" s="354"/>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c r="AA674" s="354"/>
      <c r="AB674" s="354"/>
      <c r="AC674" s="354"/>
      <c r="AD674" s="354"/>
      <c r="AE674" s="354"/>
      <c r="AF674" s="354"/>
      <c r="AG674" s="354"/>
      <c r="AH674" s="354"/>
      <c r="AI674" s="354"/>
      <c r="AJ674" s="354"/>
    </row>
    <row r="675" spans="1:36" ht="15.75" customHeight="1">
      <c r="A675" s="354"/>
      <c r="B675" s="354"/>
      <c r="C675" s="354"/>
      <c r="D675" s="354"/>
      <c r="E675" s="354"/>
      <c r="F675" s="354"/>
      <c r="G675" s="354"/>
      <c r="H675" s="354"/>
      <c r="I675" s="354"/>
      <c r="J675" s="354"/>
      <c r="K675" s="354"/>
      <c r="L675" s="354"/>
      <c r="M675" s="354"/>
      <c r="N675" s="354"/>
      <c r="O675" s="354"/>
      <c r="P675" s="354"/>
      <c r="Q675" s="354"/>
      <c r="R675" s="354"/>
      <c r="S675" s="354"/>
      <c r="T675" s="354"/>
      <c r="U675" s="354"/>
      <c r="V675" s="354"/>
      <c r="W675" s="354"/>
      <c r="X675" s="354"/>
      <c r="Y675" s="354"/>
      <c r="Z675" s="354"/>
      <c r="AA675" s="354"/>
      <c r="AB675" s="354"/>
      <c r="AC675" s="354"/>
      <c r="AD675" s="354"/>
      <c r="AE675" s="354"/>
      <c r="AF675" s="354"/>
      <c r="AG675" s="354"/>
      <c r="AH675" s="354"/>
      <c r="AI675" s="354"/>
      <c r="AJ675" s="354"/>
    </row>
    <row r="676" spans="1:36" ht="15.75" customHeight="1">
      <c r="A676" s="354"/>
      <c r="B676" s="354"/>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Y676" s="354"/>
      <c r="Z676" s="354"/>
      <c r="AA676" s="354"/>
      <c r="AB676" s="354"/>
      <c r="AC676" s="354"/>
      <c r="AD676" s="354"/>
      <c r="AE676" s="354"/>
      <c r="AF676" s="354"/>
      <c r="AG676" s="354"/>
      <c r="AH676" s="354"/>
      <c r="AI676" s="354"/>
      <c r="AJ676" s="354"/>
    </row>
    <row r="677" spans="1:36" ht="15.75" customHeight="1">
      <c r="A677" s="354"/>
      <c r="B677" s="354"/>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Y677" s="354"/>
      <c r="Z677" s="354"/>
      <c r="AA677" s="354"/>
      <c r="AB677" s="354"/>
      <c r="AC677" s="354"/>
      <c r="AD677" s="354"/>
      <c r="AE677" s="354"/>
      <c r="AF677" s="354"/>
      <c r="AG677" s="354"/>
      <c r="AH677" s="354"/>
      <c r="AI677" s="354"/>
      <c r="AJ677" s="354"/>
    </row>
    <row r="678" spans="1:36" ht="15.75" customHeight="1">
      <c r="A678" s="354"/>
      <c r="B678" s="354"/>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Y678" s="354"/>
      <c r="Z678" s="354"/>
      <c r="AA678" s="354"/>
      <c r="AB678" s="354"/>
      <c r="AC678" s="354"/>
      <c r="AD678" s="354"/>
      <c r="AE678" s="354"/>
      <c r="AF678" s="354"/>
      <c r="AG678" s="354"/>
      <c r="AH678" s="354"/>
      <c r="AI678" s="354"/>
      <c r="AJ678" s="354"/>
    </row>
    <row r="679" spans="1:36" ht="15.75" customHeight="1">
      <c r="A679" s="354"/>
      <c r="B679" s="354"/>
      <c r="C679" s="354"/>
      <c r="D679" s="354"/>
      <c r="E679" s="354"/>
      <c r="F679" s="354"/>
      <c r="G679" s="354"/>
      <c r="H679" s="354"/>
      <c r="I679" s="354"/>
      <c r="J679" s="354"/>
      <c r="K679" s="354"/>
      <c r="L679" s="354"/>
      <c r="M679" s="354"/>
      <c r="N679" s="354"/>
      <c r="O679" s="354"/>
      <c r="P679" s="354"/>
      <c r="Q679" s="354"/>
      <c r="R679" s="354"/>
      <c r="S679" s="354"/>
      <c r="T679" s="354"/>
      <c r="U679" s="354"/>
      <c r="V679" s="354"/>
      <c r="W679" s="354"/>
      <c r="X679" s="354"/>
      <c r="Y679" s="354"/>
      <c r="Z679" s="354"/>
      <c r="AA679" s="354"/>
      <c r="AB679" s="354"/>
      <c r="AC679" s="354"/>
      <c r="AD679" s="354"/>
      <c r="AE679" s="354"/>
      <c r="AF679" s="354"/>
      <c r="AG679" s="354"/>
      <c r="AH679" s="354"/>
      <c r="AI679" s="354"/>
      <c r="AJ679" s="354"/>
    </row>
    <row r="680" spans="1:36" ht="15.75" customHeight="1">
      <c r="A680" s="354"/>
      <c r="B680" s="354"/>
      <c r="C680" s="354"/>
      <c r="D680" s="354"/>
      <c r="E680" s="354"/>
      <c r="F680" s="354"/>
      <c r="G680" s="354"/>
      <c r="H680" s="354"/>
      <c r="I680" s="354"/>
      <c r="J680" s="354"/>
      <c r="K680" s="354"/>
      <c r="L680" s="354"/>
      <c r="M680" s="354"/>
      <c r="N680" s="354"/>
      <c r="O680" s="354"/>
      <c r="P680" s="354"/>
      <c r="Q680" s="354"/>
      <c r="R680" s="354"/>
      <c r="S680" s="354"/>
      <c r="T680" s="354"/>
      <c r="U680" s="354"/>
      <c r="V680" s="354"/>
      <c r="W680" s="354"/>
      <c r="X680" s="354"/>
      <c r="Y680" s="354"/>
      <c r="Z680" s="354"/>
      <c r="AA680" s="354"/>
      <c r="AB680" s="354"/>
      <c r="AC680" s="354"/>
      <c r="AD680" s="354"/>
      <c r="AE680" s="354"/>
      <c r="AF680" s="354"/>
      <c r="AG680" s="354"/>
      <c r="AH680" s="354"/>
      <c r="AI680" s="354"/>
      <c r="AJ680" s="354"/>
    </row>
    <row r="681" spans="1:36" ht="15.75" customHeight="1">
      <c r="A681" s="354"/>
      <c r="B681" s="354"/>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Y681" s="354"/>
      <c r="Z681" s="354"/>
      <c r="AA681" s="354"/>
      <c r="AB681" s="354"/>
      <c r="AC681" s="354"/>
      <c r="AD681" s="354"/>
      <c r="AE681" s="354"/>
      <c r="AF681" s="354"/>
      <c r="AG681" s="354"/>
      <c r="AH681" s="354"/>
      <c r="AI681" s="354"/>
      <c r="AJ681" s="354"/>
    </row>
    <row r="682" spans="1:36" ht="15.75" customHeight="1">
      <c r="A682" s="354"/>
      <c r="B682" s="354"/>
      <c r="C682" s="354"/>
      <c r="D682" s="354"/>
      <c r="E682" s="354"/>
      <c r="F682" s="354"/>
      <c r="G682" s="354"/>
      <c r="H682" s="354"/>
      <c r="I682" s="354"/>
      <c r="J682" s="354"/>
      <c r="K682" s="354"/>
      <c r="L682" s="354"/>
      <c r="M682" s="354"/>
      <c r="N682" s="354"/>
      <c r="O682" s="354"/>
      <c r="P682" s="354"/>
      <c r="Q682" s="354"/>
      <c r="R682" s="354"/>
      <c r="S682" s="354"/>
      <c r="T682" s="354"/>
      <c r="U682" s="354"/>
      <c r="V682" s="354"/>
      <c r="W682" s="354"/>
      <c r="X682" s="354"/>
      <c r="Y682" s="354"/>
      <c r="Z682" s="354"/>
      <c r="AA682" s="354"/>
      <c r="AB682" s="354"/>
      <c r="AC682" s="354"/>
      <c r="AD682" s="354"/>
      <c r="AE682" s="354"/>
      <c r="AF682" s="354"/>
      <c r="AG682" s="354"/>
      <c r="AH682" s="354"/>
      <c r="AI682" s="354"/>
      <c r="AJ682" s="354"/>
    </row>
    <row r="683" spans="1:36" ht="15.75" customHeight="1">
      <c r="A683" s="354"/>
      <c r="B683" s="354"/>
      <c r="C683" s="354"/>
      <c r="D683" s="354"/>
      <c r="E683" s="354"/>
      <c r="F683" s="354"/>
      <c r="G683" s="354"/>
      <c r="H683" s="354"/>
      <c r="I683" s="354"/>
      <c r="J683" s="354"/>
      <c r="K683" s="354"/>
      <c r="L683" s="354"/>
      <c r="M683" s="354"/>
      <c r="N683" s="354"/>
      <c r="O683" s="354"/>
      <c r="P683" s="354"/>
      <c r="Q683" s="354"/>
      <c r="R683" s="354"/>
      <c r="S683" s="354"/>
      <c r="T683" s="354"/>
      <c r="U683" s="354"/>
      <c r="V683" s="354"/>
      <c r="W683" s="354"/>
      <c r="X683" s="354"/>
      <c r="Y683" s="354"/>
      <c r="Z683" s="354"/>
      <c r="AA683" s="354"/>
      <c r="AB683" s="354"/>
      <c r="AC683" s="354"/>
      <c r="AD683" s="354"/>
      <c r="AE683" s="354"/>
      <c r="AF683" s="354"/>
      <c r="AG683" s="354"/>
      <c r="AH683" s="354"/>
      <c r="AI683" s="354"/>
      <c r="AJ683" s="354"/>
    </row>
    <row r="684" spans="1:36" ht="15.75" customHeight="1">
      <c r="A684" s="354"/>
      <c r="B684" s="354"/>
      <c r="C684" s="354"/>
      <c r="D684" s="354"/>
      <c r="E684" s="354"/>
      <c r="F684" s="354"/>
      <c r="G684" s="354"/>
      <c r="H684" s="354"/>
      <c r="I684" s="354"/>
      <c r="J684" s="354"/>
      <c r="K684" s="354"/>
      <c r="L684" s="354"/>
      <c r="M684" s="354"/>
      <c r="N684" s="354"/>
      <c r="O684" s="354"/>
      <c r="P684" s="354"/>
      <c r="Q684" s="354"/>
      <c r="R684" s="354"/>
      <c r="S684" s="354"/>
      <c r="T684" s="354"/>
      <c r="U684" s="354"/>
      <c r="V684" s="354"/>
      <c r="W684" s="354"/>
      <c r="X684" s="354"/>
      <c r="Y684" s="354"/>
      <c r="Z684" s="354"/>
      <c r="AA684" s="354"/>
      <c r="AB684" s="354"/>
      <c r="AC684" s="354"/>
      <c r="AD684" s="354"/>
      <c r="AE684" s="354"/>
      <c r="AF684" s="354"/>
      <c r="AG684" s="354"/>
      <c r="AH684" s="354"/>
      <c r="AI684" s="354"/>
      <c r="AJ684" s="354"/>
    </row>
    <row r="685" spans="1:36" ht="15.75" customHeight="1">
      <c r="A685" s="354"/>
      <c r="B685" s="354"/>
      <c r="C685" s="354"/>
      <c r="D685" s="354"/>
      <c r="E685" s="354"/>
      <c r="F685" s="354"/>
      <c r="G685" s="354"/>
      <c r="H685" s="354"/>
      <c r="I685" s="354"/>
      <c r="J685" s="354"/>
      <c r="K685" s="354"/>
      <c r="L685" s="354"/>
      <c r="M685" s="354"/>
      <c r="N685" s="354"/>
      <c r="O685" s="354"/>
      <c r="P685" s="354"/>
      <c r="Q685" s="354"/>
      <c r="R685" s="354"/>
      <c r="S685" s="354"/>
      <c r="T685" s="354"/>
      <c r="U685" s="354"/>
      <c r="V685" s="354"/>
      <c r="W685" s="354"/>
      <c r="X685" s="354"/>
      <c r="Y685" s="354"/>
      <c r="Z685" s="354"/>
      <c r="AA685" s="354"/>
      <c r="AB685" s="354"/>
      <c r="AC685" s="354"/>
      <c r="AD685" s="354"/>
      <c r="AE685" s="354"/>
      <c r="AF685" s="354"/>
      <c r="AG685" s="354"/>
      <c r="AH685" s="354"/>
      <c r="AI685" s="354"/>
      <c r="AJ685" s="354"/>
    </row>
    <row r="686" spans="1:36" ht="15.75" customHeight="1">
      <c r="A686" s="354"/>
      <c r="B686" s="354"/>
      <c r="C686" s="354"/>
      <c r="D686" s="354"/>
      <c r="E686" s="354"/>
      <c r="F686" s="354"/>
      <c r="G686" s="354"/>
      <c r="H686" s="354"/>
      <c r="I686" s="354"/>
      <c r="J686" s="354"/>
      <c r="K686" s="354"/>
      <c r="L686" s="354"/>
      <c r="M686" s="354"/>
      <c r="N686" s="354"/>
      <c r="O686" s="354"/>
      <c r="P686" s="354"/>
      <c r="Q686" s="354"/>
      <c r="R686" s="354"/>
      <c r="S686" s="354"/>
      <c r="T686" s="354"/>
      <c r="U686" s="354"/>
      <c r="V686" s="354"/>
      <c r="W686" s="354"/>
      <c r="X686" s="354"/>
      <c r="Y686" s="354"/>
      <c r="Z686" s="354"/>
      <c r="AA686" s="354"/>
      <c r="AB686" s="354"/>
      <c r="AC686" s="354"/>
      <c r="AD686" s="354"/>
      <c r="AE686" s="354"/>
      <c r="AF686" s="354"/>
      <c r="AG686" s="354"/>
      <c r="AH686" s="354"/>
      <c r="AI686" s="354"/>
      <c r="AJ686" s="354"/>
    </row>
    <row r="687" spans="1:36" ht="15.75" customHeight="1">
      <c r="A687" s="354"/>
      <c r="B687" s="354"/>
      <c r="C687" s="354"/>
      <c r="D687" s="354"/>
      <c r="E687" s="354"/>
      <c r="F687" s="354"/>
      <c r="G687" s="354"/>
      <c r="H687" s="354"/>
      <c r="I687" s="354"/>
      <c r="J687" s="354"/>
      <c r="K687" s="354"/>
      <c r="L687" s="354"/>
      <c r="M687" s="354"/>
      <c r="N687" s="354"/>
      <c r="O687" s="354"/>
      <c r="P687" s="354"/>
      <c r="Q687" s="354"/>
      <c r="R687" s="354"/>
      <c r="S687" s="354"/>
      <c r="T687" s="354"/>
      <c r="U687" s="354"/>
      <c r="V687" s="354"/>
      <c r="W687" s="354"/>
      <c r="X687" s="354"/>
      <c r="Y687" s="354"/>
      <c r="Z687" s="354"/>
      <c r="AA687" s="354"/>
      <c r="AB687" s="354"/>
      <c r="AC687" s="354"/>
      <c r="AD687" s="354"/>
      <c r="AE687" s="354"/>
      <c r="AF687" s="354"/>
      <c r="AG687" s="354"/>
      <c r="AH687" s="354"/>
      <c r="AI687" s="354"/>
      <c r="AJ687" s="354"/>
    </row>
    <row r="688" spans="1:36" ht="15.75" customHeight="1">
      <c r="A688" s="354"/>
      <c r="B688" s="354"/>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Y688" s="354"/>
      <c r="Z688" s="354"/>
      <c r="AA688" s="354"/>
      <c r="AB688" s="354"/>
      <c r="AC688" s="354"/>
      <c r="AD688" s="354"/>
      <c r="AE688" s="354"/>
      <c r="AF688" s="354"/>
      <c r="AG688" s="354"/>
      <c r="AH688" s="354"/>
      <c r="AI688" s="354"/>
      <c r="AJ688" s="354"/>
    </row>
    <row r="689" spans="1:36" ht="15.75" customHeight="1">
      <c r="A689" s="354"/>
      <c r="B689" s="354"/>
      <c r="C689" s="354"/>
      <c r="D689" s="354"/>
      <c r="E689" s="354"/>
      <c r="F689" s="354"/>
      <c r="G689" s="354"/>
      <c r="H689" s="354"/>
      <c r="I689" s="354"/>
      <c r="J689" s="354"/>
      <c r="K689" s="354"/>
      <c r="L689" s="354"/>
      <c r="M689" s="354"/>
      <c r="N689" s="354"/>
      <c r="O689" s="354"/>
      <c r="P689" s="354"/>
      <c r="Q689" s="354"/>
      <c r="R689" s="354"/>
      <c r="S689" s="354"/>
      <c r="T689" s="354"/>
      <c r="U689" s="354"/>
      <c r="V689" s="354"/>
      <c r="W689" s="354"/>
      <c r="X689" s="354"/>
      <c r="Y689" s="354"/>
      <c r="Z689" s="354"/>
      <c r="AA689" s="354"/>
      <c r="AB689" s="354"/>
      <c r="AC689" s="354"/>
      <c r="AD689" s="354"/>
      <c r="AE689" s="354"/>
      <c r="AF689" s="354"/>
      <c r="AG689" s="354"/>
      <c r="AH689" s="354"/>
      <c r="AI689" s="354"/>
      <c r="AJ689" s="354"/>
    </row>
    <row r="690" spans="1:36" ht="15.75" customHeight="1">
      <c r="A690" s="354"/>
      <c r="B690" s="354"/>
      <c r="C690" s="354"/>
      <c r="D690" s="354"/>
      <c r="E690" s="354"/>
      <c r="F690" s="354"/>
      <c r="G690" s="354"/>
      <c r="H690" s="354"/>
      <c r="I690" s="354"/>
      <c r="J690" s="354"/>
      <c r="K690" s="354"/>
      <c r="L690" s="354"/>
      <c r="M690" s="354"/>
      <c r="N690" s="354"/>
      <c r="O690" s="354"/>
      <c r="P690" s="354"/>
      <c r="Q690" s="354"/>
      <c r="R690" s="354"/>
      <c r="S690" s="354"/>
      <c r="T690" s="354"/>
      <c r="U690" s="354"/>
      <c r="V690" s="354"/>
      <c r="W690" s="354"/>
      <c r="X690" s="354"/>
      <c r="Y690" s="354"/>
      <c r="Z690" s="354"/>
      <c r="AA690" s="354"/>
      <c r="AB690" s="354"/>
      <c r="AC690" s="354"/>
      <c r="AD690" s="354"/>
      <c r="AE690" s="354"/>
      <c r="AF690" s="354"/>
      <c r="AG690" s="354"/>
      <c r="AH690" s="354"/>
      <c r="AI690" s="354"/>
      <c r="AJ690" s="354"/>
    </row>
    <row r="691" spans="1:36" ht="15.75" customHeight="1">
      <c r="A691" s="354"/>
      <c r="B691" s="354"/>
      <c r="C691" s="354"/>
      <c r="D691" s="354"/>
      <c r="E691" s="354"/>
      <c r="F691" s="354"/>
      <c r="G691" s="354"/>
      <c r="H691" s="354"/>
      <c r="I691" s="354"/>
      <c r="J691" s="354"/>
      <c r="K691" s="354"/>
      <c r="L691" s="354"/>
      <c r="M691" s="354"/>
      <c r="N691" s="354"/>
      <c r="O691" s="354"/>
      <c r="P691" s="354"/>
      <c r="Q691" s="354"/>
      <c r="R691" s="354"/>
      <c r="S691" s="354"/>
      <c r="T691" s="354"/>
      <c r="U691" s="354"/>
      <c r="V691" s="354"/>
      <c r="W691" s="354"/>
      <c r="X691" s="354"/>
      <c r="Y691" s="354"/>
      <c r="Z691" s="354"/>
      <c r="AA691" s="354"/>
      <c r="AB691" s="354"/>
      <c r="AC691" s="354"/>
      <c r="AD691" s="354"/>
      <c r="AE691" s="354"/>
      <c r="AF691" s="354"/>
      <c r="AG691" s="354"/>
      <c r="AH691" s="354"/>
      <c r="AI691" s="354"/>
      <c r="AJ691" s="354"/>
    </row>
    <row r="692" spans="1:36" ht="15.75" customHeight="1">
      <c r="A692" s="354"/>
      <c r="B692" s="354"/>
      <c r="C692" s="354"/>
      <c r="D692" s="354"/>
      <c r="E692" s="354"/>
      <c r="F692" s="354"/>
      <c r="G692" s="354"/>
      <c r="H692" s="354"/>
      <c r="I692" s="354"/>
      <c r="J692" s="354"/>
      <c r="K692" s="354"/>
      <c r="L692" s="354"/>
      <c r="M692" s="354"/>
      <c r="N692" s="354"/>
      <c r="O692" s="354"/>
      <c r="P692" s="354"/>
      <c r="Q692" s="354"/>
      <c r="R692" s="354"/>
      <c r="S692" s="354"/>
      <c r="T692" s="354"/>
      <c r="U692" s="354"/>
      <c r="V692" s="354"/>
      <c r="W692" s="354"/>
      <c r="X692" s="354"/>
      <c r="Y692" s="354"/>
      <c r="Z692" s="354"/>
      <c r="AA692" s="354"/>
      <c r="AB692" s="354"/>
      <c r="AC692" s="354"/>
      <c r="AD692" s="354"/>
      <c r="AE692" s="354"/>
      <c r="AF692" s="354"/>
      <c r="AG692" s="354"/>
      <c r="AH692" s="354"/>
      <c r="AI692" s="354"/>
      <c r="AJ692" s="354"/>
    </row>
    <row r="693" spans="1:36" ht="15.75" customHeight="1">
      <c r="A693" s="354"/>
      <c r="B693" s="354"/>
      <c r="C693" s="354"/>
      <c r="D693" s="354"/>
      <c r="E693" s="354"/>
      <c r="F693" s="354"/>
      <c r="G693" s="354"/>
      <c r="H693" s="354"/>
      <c r="I693" s="354"/>
      <c r="J693" s="354"/>
      <c r="K693" s="354"/>
      <c r="L693" s="354"/>
      <c r="M693" s="354"/>
      <c r="N693" s="354"/>
      <c r="O693" s="354"/>
      <c r="P693" s="354"/>
      <c r="Q693" s="354"/>
      <c r="R693" s="354"/>
      <c r="S693" s="354"/>
      <c r="T693" s="354"/>
      <c r="U693" s="354"/>
      <c r="V693" s="354"/>
      <c r="W693" s="354"/>
      <c r="X693" s="354"/>
      <c r="Y693" s="354"/>
      <c r="Z693" s="354"/>
      <c r="AA693" s="354"/>
      <c r="AB693" s="354"/>
      <c r="AC693" s="354"/>
      <c r="AD693" s="354"/>
      <c r="AE693" s="354"/>
      <c r="AF693" s="354"/>
      <c r="AG693" s="354"/>
      <c r="AH693" s="354"/>
      <c r="AI693" s="354"/>
      <c r="AJ693" s="354"/>
    </row>
    <row r="694" spans="1:36" ht="15.75" customHeight="1">
      <c r="A694" s="354"/>
      <c r="B694" s="354"/>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Y694" s="354"/>
      <c r="Z694" s="354"/>
      <c r="AA694" s="354"/>
      <c r="AB694" s="354"/>
      <c r="AC694" s="354"/>
      <c r="AD694" s="354"/>
      <c r="AE694" s="354"/>
      <c r="AF694" s="354"/>
      <c r="AG694" s="354"/>
      <c r="AH694" s="354"/>
      <c r="AI694" s="354"/>
      <c r="AJ694" s="354"/>
    </row>
    <row r="695" spans="1:36" ht="15.75" customHeight="1">
      <c r="A695" s="354"/>
      <c r="B695" s="354"/>
      <c r="C695" s="354"/>
      <c r="D695" s="354"/>
      <c r="E695" s="354"/>
      <c r="F695" s="354"/>
      <c r="G695" s="354"/>
      <c r="H695" s="354"/>
      <c r="I695" s="354"/>
      <c r="J695" s="354"/>
      <c r="K695" s="354"/>
      <c r="L695" s="354"/>
      <c r="M695" s="354"/>
      <c r="N695" s="354"/>
      <c r="O695" s="354"/>
      <c r="P695" s="354"/>
      <c r="Q695" s="354"/>
      <c r="R695" s="354"/>
      <c r="S695" s="354"/>
      <c r="T695" s="354"/>
      <c r="U695" s="354"/>
      <c r="V695" s="354"/>
      <c r="W695" s="354"/>
      <c r="X695" s="354"/>
      <c r="Y695" s="354"/>
      <c r="Z695" s="354"/>
      <c r="AA695" s="354"/>
      <c r="AB695" s="354"/>
      <c r="AC695" s="354"/>
      <c r="AD695" s="354"/>
      <c r="AE695" s="354"/>
      <c r="AF695" s="354"/>
      <c r="AG695" s="354"/>
      <c r="AH695" s="354"/>
      <c r="AI695" s="354"/>
      <c r="AJ695" s="354"/>
    </row>
    <row r="696" spans="1:36" ht="15.75" customHeight="1">
      <c r="A696" s="354"/>
      <c r="B696" s="354"/>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Y696" s="354"/>
      <c r="Z696" s="354"/>
      <c r="AA696" s="354"/>
      <c r="AB696" s="354"/>
      <c r="AC696" s="354"/>
      <c r="AD696" s="354"/>
      <c r="AE696" s="354"/>
      <c r="AF696" s="354"/>
      <c r="AG696" s="354"/>
      <c r="AH696" s="354"/>
      <c r="AI696" s="354"/>
      <c r="AJ696" s="354"/>
    </row>
    <row r="697" spans="1:36" ht="15.75" customHeight="1">
      <c r="A697" s="354"/>
      <c r="B697" s="354"/>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Y697" s="354"/>
      <c r="Z697" s="354"/>
      <c r="AA697" s="354"/>
      <c r="AB697" s="354"/>
      <c r="AC697" s="354"/>
      <c r="AD697" s="354"/>
      <c r="AE697" s="354"/>
      <c r="AF697" s="354"/>
      <c r="AG697" s="354"/>
      <c r="AH697" s="354"/>
      <c r="AI697" s="354"/>
      <c r="AJ697" s="354"/>
    </row>
    <row r="698" spans="1:36" ht="15.75" customHeight="1">
      <c r="A698" s="354"/>
      <c r="B698" s="354"/>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c r="AA698" s="354"/>
      <c r="AB698" s="354"/>
      <c r="AC698" s="354"/>
      <c r="AD698" s="354"/>
      <c r="AE698" s="354"/>
      <c r="AF698" s="354"/>
      <c r="AG698" s="354"/>
      <c r="AH698" s="354"/>
      <c r="AI698" s="354"/>
      <c r="AJ698" s="354"/>
    </row>
    <row r="699" spans="1:36" ht="15.75" customHeight="1">
      <c r="A699" s="354"/>
      <c r="B699" s="354"/>
      <c r="C699" s="354"/>
      <c r="D699" s="354"/>
      <c r="E699" s="354"/>
      <c r="F699" s="354"/>
      <c r="G699" s="354"/>
      <c r="H699" s="354"/>
      <c r="I699" s="354"/>
      <c r="J699" s="354"/>
      <c r="K699" s="354"/>
      <c r="L699" s="354"/>
      <c r="M699" s="354"/>
      <c r="N699" s="354"/>
      <c r="O699" s="354"/>
      <c r="P699" s="354"/>
      <c r="Q699" s="354"/>
      <c r="R699" s="354"/>
      <c r="S699" s="354"/>
      <c r="T699" s="354"/>
      <c r="U699" s="354"/>
      <c r="V699" s="354"/>
      <c r="W699" s="354"/>
      <c r="X699" s="354"/>
      <c r="Y699" s="354"/>
      <c r="Z699" s="354"/>
      <c r="AA699" s="354"/>
      <c r="AB699" s="354"/>
      <c r="AC699" s="354"/>
      <c r="AD699" s="354"/>
      <c r="AE699" s="354"/>
      <c r="AF699" s="354"/>
      <c r="AG699" s="354"/>
      <c r="AH699" s="354"/>
      <c r="AI699" s="354"/>
      <c r="AJ699" s="354"/>
    </row>
    <row r="700" spans="1:36" ht="15.75" customHeight="1">
      <c r="A700" s="354"/>
      <c r="B700" s="354"/>
      <c r="C700" s="354"/>
      <c r="D700" s="354"/>
      <c r="E700" s="354"/>
      <c r="F700" s="354"/>
      <c r="G700" s="354"/>
      <c r="H700" s="354"/>
      <c r="I700" s="354"/>
      <c r="J700" s="354"/>
      <c r="K700" s="354"/>
      <c r="L700" s="354"/>
      <c r="M700" s="354"/>
      <c r="N700" s="354"/>
      <c r="O700" s="354"/>
      <c r="P700" s="354"/>
      <c r="Q700" s="354"/>
      <c r="R700" s="354"/>
      <c r="S700" s="354"/>
      <c r="T700" s="354"/>
      <c r="U700" s="354"/>
      <c r="V700" s="354"/>
      <c r="W700" s="354"/>
      <c r="X700" s="354"/>
      <c r="Y700" s="354"/>
      <c r="Z700" s="354"/>
      <c r="AA700" s="354"/>
      <c r="AB700" s="354"/>
      <c r="AC700" s="354"/>
      <c r="AD700" s="354"/>
      <c r="AE700" s="354"/>
      <c r="AF700" s="354"/>
      <c r="AG700" s="354"/>
      <c r="AH700" s="354"/>
      <c r="AI700" s="354"/>
      <c r="AJ700" s="354"/>
    </row>
    <row r="701" spans="1:36" ht="15.75" customHeight="1">
      <c r="A701" s="354"/>
      <c r="B701" s="354"/>
      <c r="C701" s="354"/>
      <c r="D701" s="354"/>
      <c r="E701" s="354"/>
      <c r="F701" s="354"/>
      <c r="G701" s="354"/>
      <c r="H701" s="354"/>
      <c r="I701" s="354"/>
      <c r="J701" s="354"/>
      <c r="K701" s="354"/>
      <c r="L701" s="354"/>
      <c r="M701" s="354"/>
      <c r="N701" s="354"/>
      <c r="O701" s="354"/>
      <c r="P701" s="354"/>
      <c r="Q701" s="354"/>
      <c r="R701" s="354"/>
      <c r="S701" s="354"/>
      <c r="T701" s="354"/>
      <c r="U701" s="354"/>
      <c r="V701" s="354"/>
      <c r="W701" s="354"/>
      <c r="X701" s="354"/>
      <c r="Y701" s="354"/>
      <c r="Z701" s="354"/>
      <c r="AA701" s="354"/>
      <c r="AB701" s="354"/>
      <c r="AC701" s="354"/>
      <c r="AD701" s="354"/>
      <c r="AE701" s="354"/>
      <c r="AF701" s="354"/>
      <c r="AG701" s="354"/>
      <c r="AH701" s="354"/>
      <c r="AI701" s="354"/>
      <c r="AJ701" s="354"/>
    </row>
    <row r="702" spans="1:36" ht="15.75" customHeight="1">
      <c r="A702" s="354"/>
      <c r="B702" s="354"/>
      <c r="C702" s="354"/>
      <c r="D702" s="354"/>
      <c r="E702" s="354"/>
      <c r="F702" s="354"/>
      <c r="G702" s="354"/>
      <c r="H702" s="354"/>
      <c r="I702" s="354"/>
      <c r="J702" s="354"/>
      <c r="K702" s="354"/>
      <c r="L702" s="354"/>
      <c r="M702" s="354"/>
      <c r="N702" s="354"/>
      <c r="O702" s="354"/>
      <c r="P702" s="354"/>
      <c r="Q702" s="354"/>
      <c r="R702" s="354"/>
      <c r="S702" s="354"/>
      <c r="T702" s="354"/>
      <c r="U702" s="354"/>
      <c r="V702" s="354"/>
      <c r="W702" s="354"/>
      <c r="X702" s="354"/>
      <c r="Y702" s="354"/>
      <c r="Z702" s="354"/>
      <c r="AA702" s="354"/>
      <c r="AB702" s="354"/>
      <c r="AC702" s="354"/>
      <c r="AD702" s="354"/>
      <c r="AE702" s="354"/>
      <c r="AF702" s="354"/>
      <c r="AG702" s="354"/>
      <c r="AH702" s="354"/>
      <c r="AI702" s="354"/>
      <c r="AJ702" s="354"/>
    </row>
    <row r="703" spans="1:36" ht="15.75" customHeight="1">
      <c r="A703" s="354"/>
      <c r="B703" s="354"/>
      <c r="C703" s="354"/>
      <c r="D703" s="354"/>
      <c r="E703" s="354"/>
      <c r="F703" s="354"/>
      <c r="G703" s="354"/>
      <c r="H703" s="354"/>
      <c r="I703" s="354"/>
      <c r="J703" s="354"/>
      <c r="K703" s="354"/>
      <c r="L703" s="354"/>
      <c r="M703" s="354"/>
      <c r="N703" s="354"/>
      <c r="O703" s="354"/>
      <c r="P703" s="354"/>
      <c r="Q703" s="354"/>
      <c r="R703" s="354"/>
      <c r="S703" s="354"/>
      <c r="T703" s="354"/>
      <c r="U703" s="354"/>
      <c r="V703" s="354"/>
      <c r="W703" s="354"/>
      <c r="X703" s="354"/>
      <c r="Y703" s="354"/>
      <c r="Z703" s="354"/>
      <c r="AA703" s="354"/>
      <c r="AB703" s="354"/>
      <c r="AC703" s="354"/>
      <c r="AD703" s="354"/>
      <c r="AE703" s="354"/>
      <c r="AF703" s="354"/>
      <c r="AG703" s="354"/>
      <c r="AH703" s="354"/>
      <c r="AI703" s="354"/>
      <c r="AJ703" s="354"/>
    </row>
    <row r="704" spans="1:36" ht="15.75" customHeight="1">
      <c r="A704" s="354"/>
      <c r="B704" s="354"/>
      <c r="C704" s="354"/>
      <c r="D704" s="354"/>
      <c r="E704" s="354"/>
      <c r="F704" s="354"/>
      <c r="G704" s="354"/>
      <c r="H704" s="354"/>
      <c r="I704" s="354"/>
      <c r="J704" s="354"/>
      <c r="K704" s="354"/>
      <c r="L704" s="354"/>
      <c r="M704" s="354"/>
      <c r="N704" s="354"/>
      <c r="O704" s="354"/>
      <c r="P704" s="354"/>
      <c r="Q704" s="354"/>
      <c r="R704" s="354"/>
      <c r="S704" s="354"/>
      <c r="T704" s="354"/>
      <c r="U704" s="354"/>
      <c r="V704" s="354"/>
      <c r="W704" s="354"/>
      <c r="X704" s="354"/>
      <c r="Y704" s="354"/>
      <c r="Z704" s="354"/>
      <c r="AA704" s="354"/>
      <c r="AB704" s="354"/>
      <c r="AC704" s="354"/>
      <c r="AD704" s="354"/>
      <c r="AE704" s="354"/>
      <c r="AF704" s="354"/>
      <c r="AG704" s="354"/>
      <c r="AH704" s="354"/>
      <c r="AI704" s="354"/>
      <c r="AJ704" s="354"/>
    </row>
    <row r="705" spans="1:36" ht="15.75" customHeight="1">
      <c r="A705" s="354"/>
      <c r="B705" s="354"/>
      <c r="C705" s="354"/>
      <c r="D705" s="354"/>
      <c r="E705" s="354"/>
      <c r="F705" s="354"/>
      <c r="G705" s="354"/>
      <c r="H705" s="354"/>
      <c r="I705" s="354"/>
      <c r="J705" s="354"/>
      <c r="K705" s="354"/>
      <c r="L705" s="354"/>
      <c r="M705" s="354"/>
      <c r="N705" s="354"/>
      <c r="O705" s="354"/>
      <c r="P705" s="354"/>
      <c r="Q705" s="354"/>
      <c r="R705" s="354"/>
      <c r="S705" s="354"/>
      <c r="T705" s="354"/>
      <c r="U705" s="354"/>
      <c r="V705" s="354"/>
      <c r="W705" s="354"/>
      <c r="X705" s="354"/>
      <c r="Y705" s="354"/>
      <c r="Z705" s="354"/>
      <c r="AA705" s="354"/>
      <c r="AB705" s="354"/>
      <c r="AC705" s="354"/>
      <c r="AD705" s="354"/>
      <c r="AE705" s="354"/>
      <c r="AF705" s="354"/>
      <c r="AG705" s="354"/>
      <c r="AH705" s="354"/>
      <c r="AI705" s="354"/>
      <c r="AJ705" s="354"/>
    </row>
    <row r="706" spans="1:36" ht="15.75" customHeight="1">
      <c r="A706" s="354"/>
      <c r="B706" s="354"/>
      <c r="C706" s="354"/>
      <c r="D706" s="354"/>
      <c r="E706" s="354"/>
      <c r="F706" s="354"/>
      <c r="G706" s="354"/>
      <c r="H706" s="354"/>
      <c r="I706" s="354"/>
      <c r="J706" s="354"/>
      <c r="K706" s="354"/>
      <c r="L706" s="354"/>
      <c r="M706" s="354"/>
      <c r="N706" s="354"/>
      <c r="O706" s="354"/>
      <c r="P706" s="354"/>
      <c r="Q706" s="354"/>
      <c r="R706" s="354"/>
      <c r="S706" s="354"/>
      <c r="T706" s="354"/>
      <c r="U706" s="354"/>
      <c r="V706" s="354"/>
      <c r="W706" s="354"/>
      <c r="X706" s="354"/>
      <c r="Y706" s="354"/>
      <c r="Z706" s="354"/>
      <c r="AA706" s="354"/>
      <c r="AB706" s="354"/>
      <c r="AC706" s="354"/>
      <c r="AD706" s="354"/>
      <c r="AE706" s="354"/>
      <c r="AF706" s="354"/>
      <c r="AG706" s="354"/>
      <c r="AH706" s="354"/>
      <c r="AI706" s="354"/>
      <c r="AJ706" s="354"/>
    </row>
    <row r="707" spans="1:36" ht="15.75" customHeight="1">
      <c r="A707" s="354"/>
      <c r="B707" s="354"/>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Y707" s="354"/>
      <c r="Z707" s="354"/>
      <c r="AA707" s="354"/>
      <c r="AB707" s="354"/>
      <c r="AC707" s="354"/>
      <c r="AD707" s="354"/>
      <c r="AE707" s="354"/>
      <c r="AF707" s="354"/>
      <c r="AG707" s="354"/>
      <c r="AH707" s="354"/>
      <c r="AI707" s="354"/>
      <c r="AJ707" s="354"/>
    </row>
    <row r="708" spans="1:36" ht="15.75" customHeight="1">
      <c r="A708" s="354"/>
      <c r="B708" s="354"/>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Y708" s="354"/>
      <c r="Z708" s="354"/>
      <c r="AA708" s="354"/>
      <c r="AB708" s="354"/>
      <c r="AC708" s="354"/>
      <c r="AD708" s="354"/>
      <c r="AE708" s="354"/>
      <c r="AF708" s="354"/>
      <c r="AG708" s="354"/>
      <c r="AH708" s="354"/>
      <c r="AI708" s="354"/>
      <c r="AJ708" s="354"/>
    </row>
    <row r="709" spans="1:36" ht="15.75" customHeight="1">
      <c r="A709" s="354"/>
      <c r="B709" s="354"/>
      <c r="C709" s="354"/>
      <c r="D709" s="354"/>
      <c r="E709" s="354"/>
      <c r="F709" s="354"/>
      <c r="G709" s="354"/>
      <c r="H709" s="354"/>
      <c r="I709" s="354"/>
      <c r="J709" s="354"/>
      <c r="K709" s="354"/>
      <c r="L709" s="354"/>
      <c r="M709" s="354"/>
      <c r="N709" s="354"/>
      <c r="O709" s="354"/>
      <c r="P709" s="354"/>
      <c r="Q709" s="354"/>
      <c r="R709" s="354"/>
      <c r="S709" s="354"/>
      <c r="T709" s="354"/>
      <c r="U709" s="354"/>
      <c r="V709" s="354"/>
      <c r="W709" s="354"/>
      <c r="X709" s="354"/>
      <c r="Y709" s="354"/>
      <c r="Z709" s="354"/>
      <c r="AA709" s="354"/>
      <c r="AB709" s="354"/>
      <c r="AC709" s="354"/>
      <c r="AD709" s="354"/>
      <c r="AE709" s="354"/>
      <c r="AF709" s="354"/>
      <c r="AG709" s="354"/>
      <c r="AH709" s="354"/>
      <c r="AI709" s="354"/>
      <c r="AJ709" s="354"/>
    </row>
    <row r="710" spans="1:36" ht="15.75" customHeight="1">
      <c r="A710" s="354"/>
      <c r="B710" s="354"/>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c r="AA710" s="354"/>
      <c r="AB710" s="354"/>
      <c r="AC710" s="354"/>
      <c r="AD710" s="354"/>
      <c r="AE710" s="354"/>
      <c r="AF710" s="354"/>
      <c r="AG710" s="354"/>
      <c r="AH710" s="354"/>
      <c r="AI710" s="354"/>
      <c r="AJ710" s="354"/>
    </row>
    <row r="711" spans="1:36" ht="15.75" customHeight="1">
      <c r="A711" s="354"/>
      <c r="B711" s="354"/>
      <c r="C711" s="354"/>
      <c r="D711" s="354"/>
      <c r="E711" s="354"/>
      <c r="F711" s="354"/>
      <c r="G711" s="354"/>
      <c r="H711" s="354"/>
      <c r="I711" s="354"/>
      <c r="J711" s="354"/>
      <c r="K711" s="354"/>
      <c r="L711" s="354"/>
      <c r="M711" s="354"/>
      <c r="N711" s="354"/>
      <c r="O711" s="354"/>
      <c r="P711" s="354"/>
      <c r="Q711" s="354"/>
      <c r="R711" s="354"/>
      <c r="S711" s="354"/>
      <c r="T711" s="354"/>
      <c r="U711" s="354"/>
      <c r="V711" s="354"/>
      <c r="W711" s="354"/>
      <c r="X711" s="354"/>
      <c r="Y711" s="354"/>
      <c r="Z711" s="354"/>
      <c r="AA711" s="354"/>
      <c r="AB711" s="354"/>
      <c r="AC711" s="354"/>
      <c r="AD711" s="354"/>
      <c r="AE711" s="354"/>
      <c r="AF711" s="354"/>
      <c r="AG711" s="354"/>
      <c r="AH711" s="354"/>
      <c r="AI711" s="354"/>
      <c r="AJ711" s="354"/>
    </row>
    <row r="712" spans="1:36" ht="15.75" customHeight="1">
      <c r="A712" s="354"/>
      <c r="B712" s="354"/>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Y712" s="354"/>
      <c r="Z712" s="354"/>
      <c r="AA712" s="354"/>
      <c r="AB712" s="354"/>
      <c r="AC712" s="354"/>
      <c r="AD712" s="354"/>
      <c r="AE712" s="354"/>
      <c r="AF712" s="354"/>
      <c r="AG712" s="354"/>
      <c r="AH712" s="354"/>
      <c r="AI712" s="354"/>
      <c r="AJ712" s="354"/>
    </row>
    <row r="713" spans="1:36" ht="15.75" customHeight="1">
      <c r="A713" s="354"/>
      <c r="B713" s="354"/>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Y713" s="354"/>
      <c r="Z713" s="354"/>
      <c r="AA713" s="354"/>
      <c r="AB713" s="354"/>
      <c r="AC713" s="354"/>
      <c r="AD713" s="354"/>
      <c r="AE713" s="354"/>
      <c r="AF713" s="354"/>
      <c r="AG713" s="354"/>
      <c r="AH713" s="354"/>
      <c r="AI713" s="354"/>
      <c r="AJ713" s="354"/>
    </row>
    <row r="714" spans="1:36" ht="15.75" customHeight="1">
      <c r="A714" s="354"/>
      <c r="B714" s="354"/>
      <c r="C714" s="354"/>
      <c r="D714" s="354"/>
      <c r="E714" s="354"/>
      <c r="F714" s="354"/>
      <c r="G714" s="354"/>
      <c r="H714" s="354"/>
      <c r="I714" s="354"/>
      <c r="J714" s="354"/>
      <c r="K714" s="354"/>
      <c r="L714" s="354"/>
      <c r="M714" s="354"/>
      <c r="N714" s="354"/>
      <c r="O714" s="354"/>
      <c r="P714" s="354"/>
      <c r="Q714" s="354"/>
      <c r="R714" s="354"/>
      <c r="S714" s="354"/>
      <c r="T714" s="354"/>
      <c r="U714" s="354"/>
      <c r="V714" s="354"/>
      <c r="W714" s="354"/>
      <c r="X714" s="354"/>
      <c r="Y714" s="354"/>
      <c r="Z714" s="354"/>
      <c r="AA714" s="354"/>
      <c r="AB714" s="354"/>
      <c r="AC714" s="354"/>
      <c r="AD714" s="354"/>
      <c r="AE714" s="354"/>
      <c r="AF714" s="354"/>
      <c r="AG714" s="354"/>
      <c r="AH714" s="354"/>
      <c r="AI714" s="354"/>
      <c r="AJ714" s="354"/>
    </row>
    <row r="715" spans="1:36" ht="15.75" customHeight="1">
      <c r="A715" s="354"/>
      <c r="B715" s="354"/>
      <c r="C715" s="354"/>
      <c r="D715" s="354"/>
      <c r="E715" s="354"/>
      <c r="F715" s="354"/>
      <c r="G715" s="354"/>
      <c r="H715" s="354"/>
      <c r="I715" s="354"/>
      <c r="J715" s="354"/>
      <c r="K715" s="354"/>
      <c r="L715" s="354"/>
      <c r="M715" s="354"/>
      <c r="N715" s="354"/>
      <c r="O715" s="354"/>
      <c r="P715" s="354"/>
      <c r="Q715" s="354"/>
      <c r="R715" s="354"/>
      <c r="S715" s="354"/>
      <c r="T715" s="354"/>
      <c r="U715" s="354"/>
      <c r="V715" s="354"/>
      <c r="W715" s="354"/>
      <c r="X715" s="354"/>
      <c r="Y715" s="354"/>
      <c r="Z715" s="354"/>
      <c r="AA715" s="354"/>
      <c r="AB715" s="354"/>
      <c r="AC715" s="354"/>
      <c r="AD715" s="354"/>
      <c r="AE715" s="354"/>
      <c r="AF715" s="354"/>
      <c r="AG715" s="354"/>
      <c r="AH715" s="354"/>
      <c r="AI715" s="354"/>
      <c r="AJ715" s="354"/>
    </row>
    <row r="716" spans="1:36" ht="15.75" customHeight="1">
      <c r="A716" s="354"/>
      <c r="B716" s="354"/>
      <c r="C716" s="354"/>
      <c r="D716" s="354"/>
      <c r="E716" s="354"/>
      <c r="F716" s="354"/>
      <c r="G716" s="354"/>
      <c r="H716" s="354"/>
      <c r="I716" s="354"/>
      <c r="J716" s="354"/>
      <c r="K716" s="354"/>
      <c r="L716" s="354"/>
      <c r="M716" s="354"/>
      <c r="N716" s="354"/>
      <c r="O716" s="354"/>
      <c r="P716" s="354"/>
      <c r="Q716" s="354"/>
      <c r="R716" s="354"/>
      <c r="S716" s="354"/>
      <c r="T716" s="354"/>
      <c r="U716" s="354"/>
      <c r="V716" s="354"/>
      <c r="W716" s="354"/>
      <c r="X716" s="354"/>
      <c r="Y716" s="354"/>
      <c r="Z716" s="354"/>
      <c r="AA716" s="354"/>
      <c r="AB716" s="354"/>
      <c r="AC716" s="354"/>
      <c r="AD716" s="354"/>
      <c r="AE716" s="354"/>
      <c r="AF716" s="354"/>
      <c r="AG716" s="354"/>
      <c r="AH716" s="354"/>
      <c r="AI716" s="354"/>
      <c r="AJ716" s="354"/>
    </row>
    <row r="717" spans="1:36" ht="15.75" customHeight="1">
      <c r="A717" s="354"/>
      <c r="B717" s="354"/>
      <c r="C717" s="354"/>
      <c r="D717" s="354"/>
      <c r="E717" s="354"/>
      <c r="F717" s="354"/>
      <c r="G717" s="354"/>
      <c r="H717" s="354"/>
      <c r="I717" s="354"/>
      <c r="J717" s="354"/>
      <c r="K717" s="354"/>
      <c r="L717" s="354"/>
      <c r="M717" s="354"/>
      <c r="N717" s="354"/>
      <c r="O717" s="354"/>
      <c r="P717" s="354"/>
      <c r="Q717" s="354"/>
      <c r="R717" s="354"/>
      <c r="S717" s="354"/>
      <c r="T717" s="354"/>
      <c r="U717" s="354"/>
      <c r="V717" s="354"/>
      <c r="W717" s="354"/>
      <c r="X717" s="354"/>
      <c r="Y717" s="354"/>
      <c r="Z717" s="354"/>
      <c r="AA717" s="354"/>
      <c r="AB717" s="354"/>
      <c r="AC717" s="354"/>
      <c r="AD717" s="354"/>
      <c r="AE717" s="354"/>
      <c r="AF717" s="354"/>
      <c r="AG717" s="354"/>
      <c r="AH717" s="354"/>
      <c r="AI717" s="354"/>
      <c r="AJ717" s="354"/>
    </row>
    <row r="718" spans="1:36" ht="15.75" customHeight="1">
      <c r="A718" s="354"/>
      <c r="B718" s="354"/>
      <c r="C718" s="354"/>
      <c r="D718" s="354"/>
      <c r="E718" s="354"/>
      <c r="F718" s="354"/>
      <c r="G718" s="354"/>
      <c r="H718" s="354"/>
      <c r="I718" s="354"/>
      <c r="J718" s="354"/>
      <c r="K718" s="354"/>
      <c r="L718" s="354"/>
      <c r="M718" s="354"/>
      <c r="N718" s="354"/>
      <c r="O718" s="354"/>
      <c r="P718" s="354"/>
      <c r="Q718" s="354"/>
      <c r="R718" s="354"/>
      <c r="S718" s="354"/>
      <c r="T718" s="354"/>
      <c r="U718" s="354"/>
      <c r="V718" s="354"/>
      <c r="W718" s="354"/>
      <c r="X718" s="354"/>
      <c r="Y718" s="354"/>
      <c r="Z718" s="354"/>
      <c r="AA718" s="354"/>
      <c r="AB718" s="354"/>
      <c r="AC718" s="354"/>
      <c r="AD718" s="354"/>
      <c r="AE718" s="354"/>
      <c r="AF718" s="354"/>
      <c r="AG718" s="354"/>
      <c r="AH718" s="354"/>
      <c r="AI718" s="354"/>
      <c r="AJ718" s="354"/>
    </row>
    <row r="719" spans="1:36" ht="15.75" customHeight="1">
      <c r="A719" s="354"/>
      <c r="B719" s="354"/>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Y719" s="354"/>
      <c r="Z719" s="354"/>
      <c r="AA719" s="354"/>
      <c r="AB719" s="354"/>
      <c r="AC719" s="354"/>
      <c r="AD719" s="354"/>
      <c r="AE719" s="354"/>
      <c r="AF719" s="354"/>
      <c r="AG719" s="354"/>
      <c r="AH719" s="354"/>
      <c r="AI719" s="354"/>
      <c r="AJ719" s="354"/>
    </row>
    <row r="720" spans="1:36" ht="15.75" customHeight="1">
      <c r="A720" s="354"/>
      <c r="B720" s="354"/>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Y720" s="354"/>
      <c r="Z720" s="354"/>
      <c r="AA720" s="354"/>
      <c r="AB720" s="354"/>
      <c r="AC720" s="354"/>
      <c r="AD720" s="354"/>
      <c r="AE720" s="354"/>
      <c r="AF720" s="354"/>
      <c r="AG720" s="354"/>
      <c r="AH720" s="354"/>
      <c r="AI720" s="354"/>
      <c r="AJ720" s="354"/>
    </row>
    <row r="721" spans="1:36" ht="15.75" customHeight="1">
      <c r="A721" s="354"/>
      <c r="B721" s="354"/>
      <c r="C721" s="354"/>
      <c r="D721" s="354"/>
      <c r="E721" s="354"/>
      <c r="F721" s="354"/>
      <c r="G721" s="354"/>
      <c r="H721" s="354"/>
      <c r="I721" s="354"/>
      <c r="J721" s="354"/>
      <c r="K721" s="354"/>
      <c r="L721" s="354"/>
      <c r="M721" s="354"/>
      <c r="N721" s="354"/>
      <c r="O721" s="354"/>
      <c r="P721" s="354"/>
      <c r="Q721" s="354"/>
      <c r="R721" s="354"/>
      <c r="S721" s="354"/>
      <c r="T721" s="354"/>
      <c r="U721" s="354"/>
      <c r="V721" s="354"/>
      <c r="W721" s="354"/>
      <c r="X721" s="354"/>
      <c r="Y721" s="354"/>
      <c r="Z721" s="354"/>
      <c r="AA721" s="354"/>
      <c r="AB721" s="354"/>
      <c r="AC721" s="354"/>
      <c r="AD721" s="354"/>
      <c r="AE721" s="354"/>
      <c r="AF721" s="354"/>
      <c r="AG721" s="354"/>
      <c r="AH721" s="354"/>
      <c r="AI721" s="354"/>
      <c r="AJ721" s="354"/>
    </row>
    <row r="722" spans="1:36" ht="15.75" customHeight="1">
      <c r="A722" s="354"/>
      <c r="B722" s="354"/>
      <c r="C722" s="354"/>
      <c r="D722" s="354"/>
      <c r="E722" s="354"/>
      <c r="F722" s="354"/>
      <c r="G722" s="354"/>
      <c r="H722" s="354"/>
      <c r="I722" s="354"/>
      <c r="J722" s="354"/>
      <c r="K722" s="354"/>
      <c r="L722" s="354"/>
      <c r="M722" s="354"/>
      <c r="N722" s="354"/>
      <c r="O722" s="354"/>
      <c r="P722" s="354"/>
      <c r="Q722" s="354"/>
      <c r="R722" s="354"/>
      <c r="S722" s="354"/>
      <c r="T722" s="354"/>
      <c r="U722" s="354"/>
      <c r="V722" s="354"/>
      <c r="W722" s="354"/>
      <c r="X722" s="354"/>
      <c r="Y722" s="354"/>
      <c r="Z722" s="354"/>
      <c r="AA722" s="354"/>
      <c r="AB722" s="354"/>
      <c r="AC722" s="354"/>
      <c r="AD722" s="354"/>
      <c r="AE722" s="354"/>
      <c r="AF722" s="354"/>
      <c r="AG722" s="354"/>
      <c r="AH722" s="354"/>
      <c r="AI722" s="354"/>
      <c r="AJ722" s="354"/>
    </row>
    <row r="723" spans="1:36" ht="15.75" customHeight="1">
      <c r="A723" s="354"/>
      <c r="B723" s="354"/>
      <c r="C723" s="354"/>
      <c r="D723" s="354"/>
      <c r="E723" s="354"/>
      <c r="F723" s="354"/>
      <c r="G723" s="354"/>
      <c r="H723" s="354"/>
      <c r="I723" s="354"/>
      <c r="J723" s="354"/>
      <c r="K723" s="354"/>
      <c r="L723" s="354"/>
      <c r="M723" s="354"/>
      <c r="N723" s="354"/>
      <c r="O723" s="354"/>
      <c r="P723" s="354"/>
      <c r="Q723" s="354"/>
      <c r="R723" s="354"/>
      <c r="S723" s="354"/>
      <c r="T723" s="354"/>
      <c r="U723" s="354"/>
      <c r="V723" s="354"/>
      <c r="W723" s="354"/>
      <c r="X723" s="354"/>
      <c r="Y723" s="354"/>
      <c r="Z723" s="354"/>
      <c r="AA723" s="354"/>
      <c r="AB723" s="354"/>
      <c r="AC723" s="354"/>
      <c r="AD723" s="354"/>
      <c r="AE723" s="354"/>
      <c r="AF723" s="354"/>
      <c r="AG723" s="354"/>
      <c r="AH723" s="354"/>
      <c r="AI723" s="354"/>
      <c r="AJ723" s="354"/>
    </row>
    <row r="724" spans="1:36" ht="15.75" customHeight="1">
      <c r="A724" s="354"/>
      <c r="B724" s="354"/>
      <c r="C724" s="354"/>
      <c r="D724" s="354"/>
      <c r="E724" s="354"/>
      <c r="F724" s="354"/>
      <c r="G724" s="354"/>
      <c r="H724" s="354"/>
      <c r="I724" s="354"/>
      <c r="J724" s="354"/>
      <c r="K724" s="354"/>
      <c r="L724" s="354"/>
      <c r="M724" s="354"/>
      <c r="N724" s="354"/>
      <c r="O724" s="354"/>
      <c r="P724" s="354"/>
      <c r="Q724" s="354"/>
      <c r="R724" s="354"/>
      <c r="S724" s="354"/>
      <c r="T724" s="354"/>
      <c r="U724" s="354"/>
      <c r="V724" s="354"/>
      <c r="W724" s="354"/>
      <c r="X724" s="354"/>
      <c r="Y724" s="354"/>
      <c r="Z724" s="354"/>
      <c r="AA724" s="354"/>
      <c r="AB724" s="354"/>
      <c r="AC724" s="354"/>
      <c r="AD724" s="354"/>
      <c r="AE724" s="354"/>
      <c r="AF724" s="354"/>
      <c r="AG724" s="354"/>
      <c r="AH724" s="354"/>
      <c r="AI724" s="354"/>
      <c r="AJ724" s="354"/>
    </row>
    <row r="725" spans="1:36" ht="15.75" customHeight="1">
      <c r="A725" s="354"/>
      <c r="B725" s="354"/>
      <c r="C725" s="354"/>
      <c r="D725" s="354"/>
      <c r="E725" s="354"/>
      <c r="F725" s="354"/>
      <c r="G725" s="354"/>
      <c r="H725" s="354"/>
      <c r="I725" s="354"/>
      <c r="J725" s="354"/>
      <c r="K725" s="354"/>
      <c r="L725" s="354"/>
      <c r="M725" s="354"/>
      <c r="N725" s="354"/>
      <c r="O725" s="354"/>
      <c r="P725" s="354"/>
      <c r="Q725" s="354"/>
      <c r="R725" s="354"/>
      <c r="S725" s="354"/>
      <c r="T725" s="354"/>
      <c r="U725" s="354"/>
      <c r="V725" s="354"/>
      <c r="W725" s="354"/>
      <c r="X725" s="354"/>
      <c r="Y725" s="354"/>
      <c r="Z725" s="354"/>
      <c r="AA725" s="354"/>
      <c r="AB725" s="354"/>
      <c r="AC725" s="354"/>
      <c r="AD725" s="354"/>
      <c r="AE725" s="354"/>
      <c r="AF725" s="354"/>
      <c r="AG725" s="354"/>
      <c r="AH725" s="354"/>
      <c r="AI725" s="354"/>
      <c r="AJ725" s="354"/>
    </row>
    <row r="726" spans="1:36" ht="15.75" customHeight="1">
      <c r="A726" s="354"/>
      <c r="B726" s="354"/>
      <c r="C726" s="354"/>
      <c r="D726" s="354"/>
      <c r="E726" s="354"/>
      <c r="F726" s="354"/>
      <c r="G726" s="354"/>
      <c r="H726" s="354"/>
      <c r="I726" s="354"/>
      <c r="J726" s="354"/>
      <c r="K726" s="354"/>
      <c r="L726" s="354"/>
      <c r="M726" s="354"/>
      <c r="N726" s="354"/>
      <c r="O726" s="354"/>
      <c r="P726" s="354"/>
      <c r="Q726" s="354"/>
      <c r="R726" s="354"/>
      <c r="S726" s="354"/>
      <c r="T726" s="354"/>
      <c r="U726" s="354"/>
      <c r="V726" s="354"/>
      <c r="W726" s="354"/>
      <c r="X726" s="354"/>
      <c r="Y726" s="354"/>
      <c r="Z726" s="354"/>
      <c r="AA726" s="354"/>
      <c r="AB726" s="354"/>
      <c r="AC726" s="354"/>
      <c r="AD726" s="354"/>
      <c r="AE726" s="354"/>
      <c r="AF726" s="354"/>
      <c r="AG726" s="354"/>
      <c r="AH726" s="354"/>
      <c r="AI726" s="354"/>
      <c r="AJ726" s="354"/>
    </row>
    <row r="727" spans="1:36" ht="15.75" customHeight="1">
      <c r="A727" s="354"/>
      <c r="B727" s="354"/>
      <c r="C727" s="354"/>
      <c r="D727" s="354"/>
      <c r="E727" s="354"/>
      <c r="F727" s="354"/>
      <c r="G727" s="354"/>
      <c r="H727" s="354"/>
      <c r="I727" s="354"/>
      <c r="J727" s="354"/>
      <c r="K727" s="354"/>
      <c r="L727" s="354"/>
      <c r="M727" s="354"/>
      <c r="N727" s="354"/>
      <c r="O727" s="354"/>
      <c r="P727" s="354"/>
      <c r="Q727" s="354"/>
      <c r="R727" s="354"/>
      <c r="S727" s="354"/>
      <c r="T727" s="354"/>
      <c r="U727" s="354"/>
      <c r="V727" s="354"/>
      <c r="W727" s="354"/>
      <c r="X727" s="354"/>
      <c r="Y727" s="354"/>
      <c r="Z727" s="354"/>
      <c r="AA727" s="354"/>
      <c r="AB727" s="354"/>
      <c r="AC727" s="354"/>
      <c r="AD727" s="354"/>
      <c r="AE727" s="354"/>
      <c r="AF727" s="354"/>
      <c r="AG727" s="354"/>
      <c r="AH727" s="354"/>
      <c r="AI727" s="354"/>
      <c r="AJ727" s="354"/>
    </row>
    <row r="728" spans="1:36" ht="15.75" customHeight="1">
      <c r="A728" s="354"/>
      <c r="B728" s="354"/>
      <c r="C728" s="354"/>
      <c r="D728" s="354"/>
      <c r="E728" s="354"/>
      <c r="F728" s="354"/>
      <c r="G728" s="354"/>
      <c r="H728" s="354"/>
      <c r="I728" s="354"/>
      <c r="J728" s="354"/>
      <c r="K728" s="354"/>
      <c r="L728" s="354"/>
      <c r="M728" s="354"/>
      <c r="N728" s="354"/>
      <c r="O728" s="354"/>
      <c r="P728" s="354"/>
      <c r="Q728" s="354"/>
      <c r="R728" s="354"/>
      <c r="S728" s="354"/>
      <c r="T728" s="354"/>
      <c r="U728" s="354"/>
      <c r="V728" s="354"/>
      <c r="W728" s="354"/>
      <c r="X728" s="354"/>
      <c r="Y728" s="354"/>
      <c r="Z728" s="354"/>
      <c r="AA728" s="354"/>
      <c r="AB728" s="354"/>
      <c r="AC728" s="354"/>
      <c r="AD728" s="354"/>
      <c r="AE728" s="354"/>
      <c r="AF728" s="354"/>
      <c r="AG728" s="354"/>
      <c r="AH728" s="354"/>
      <c r="AI728" s="354"/>
      <c r="AJ728" s="354"/>
    </row>
    <row r="729" spans="1:36" ht="15.75" customHeight="1">
      <c r="A729" s="354"/>
      <c r="B729" s="354"/>
      <c r="C729" s="354"/>
      <c r="D729" s="354"/>
      <c r="E729" s="354"/>
      <c r="F729" s="354"/>
      <c r="G729" s="354"/>
      <c r="H729" s="354"/>
      <c r="I729" s="354"/>
      <c r="J729" s="354"/>
      <c r="K729" s="354"/>
      <c r="L729" s="354"/>
      <c r="M729" s="354"/>
      <c r="N729" s="354"/>
      <c r="O729" s="354"/>
      <c r="P729" s="354"/>
      <c r="Q729" s="354"/>
      <c r="R729" s="354"/>
      <c r="S729" s="354"/>
      <c r="T729" s="354"/>
      <c r="U729" s="354"/>
      <c r="V729" s="354"/>
      <c r="W729" s="354"/>
      <c r="X729" s="354"/>
      <c r="Y729" s="354"/>
      <c r="Z729" s="354"/>
      <c r="AA729" s="354"/>
      <c r="AB729" s="354"/>
      <c r="AC729" s="354"/>
      <c r="AD729" s="354"/>
      <c r="AE729" s="354"/>
      <c r="AF729" s="354"/>
      <c r="AG729" s="354"/>
      <c r="AH729" s="354"/>
      <c r="AI729" s="354"/>
      <c r="AJ729" s="354"/>
    </row>
    <row r="730" spans="1:36" ht="15.75" customHeight="1">
      <c r="A730" s="354"/>
      <c r="B730" s="354"/>
      <c r="C730" s="354"/>
      <c r="D730" s="354"/>
      <c r="E730" s="354"/>
      <c r="F730" s="354"/>
      <c r="G730" s="354"/>
      <c r="H730" s="354"/>
      <c r="I730" s="354"/>
      <c r="J730" s="354"/>
      <c r="K730" s="354"/>
      <c r="L730" s="354"/>
      <c r="M730" s="354"/>
      <c r="N730" s="354"/>
      <c r="O730" s="354"/>
      <c r="P730" s="354"/>
      <c r="Q730" s="354"/>
      <c r="R730" s="354"/>
      <c r="S730" s="354"/>
      <c r="T730" s="354"/>
      <c r="U730" s="354"/>
      <c r="V730" s="354"/>
      <c r="W730" s="354"/>
      <c r="X730" s="354"/>
      <c r="Y730" s="354"/>
      <c r="Z730" s="354"/>
      <c r="AA730" s="354"/>
      <c r="AB730" s="354"/>
      <c r="AC730" s="354"/>
      <c r="AD730" s="354"/>
      <c r="AE730" s="354"/>
      <c r="AF730" s="354"/>
      <c r="AG730" s="354"/>
      <c r="AH730" s="354"/>
      <c r="AI730" s="354"/>
      <c r="AJ730" s="354"/>
    </row>
    <row r="731" spans="1:36" ht="15.75" customHeight="1">
      <c r="A731" s="354"/>
      <c r="B731" s="354"/>
      <c r="C731" s="354"/>
      <c r="D731" s="354"/>
      <c r="E731" s="354"/>
      <c r="F731" s="354"/>
      <c r="G731" s="354"/>
      <c r="H731" s="354"/>
      <c r="I731" s="354"/>
      <c r="J731" s="354"/>
      <c r="K731" s="354"/>
      <c r="L731" s="354"/>
      <c r="M731" s="354"/>
      <c r="N731" s="354"/>
      <c r="O731" s="354"/>
      <c r="P731" s="354"/>
      <c r="Q731" s="354"/>
      <c r="R731" s="354"/>
      <c r="S731" s="354"/>
      <c r="T731" s="354"/>
      <c r="U731" s="354"/>
      <c r="V731" s="354"/>
      <c r="W731" s="354"/>
      <c r="X731" s="354"/>
      <c r="Y731" s="354"/>
      <c r="Z731" s="354"/>
      <c r="AA731" s="354"/>
      <c r="AB731" s="354"/>
      <c r="AC731" s="354"/>
      <c r="AD731" s="354"/>
      <c r="AE731" s="354"/>
      <c r="AF731" s="354"/>
      <c r="AG731" s="354"/>
      <c r="AH731" s="354"/>
      <c r="AI731" s="354"/>
      <c r="AJ731" s="354"/>
    </row>
    <row r="732" spans="1:36" ht="15.75" customHeight="1">
      <c r="A732" s="354"/>
      <c r="B732" s="354"/>
      <c r="C732" s="354"/>
      <c r="D732" s="354"/>
      <c r="E732" s="354"/>
      <c r="F732" s="354"/>
      <c r="G732" s="354"/>
      <c r="H732" s="354"/>
      <c r="I732" s="354"/>
      <c r="J732" s="354"/>
      <c r="K732" s="354"/>
      <c r="L732" s="354"/>
      <c r="M732" s="354"/>
      <c r="N732" s="354"/>
      <c r="O732" s="354"/>
      <c r="P732" s="354"/>
      <c r="Q732" s="354"/>
      <c r="R732" s="354"/>
      <c r="S732" s="354"/>
      <c r="T732" s="354"/>
      <c r="U732" s="354"/>
      <c r="V732" s="354"/>
      <c r="W732" s="354"/>
      <c r="X732" s="354"/>
      <c r="Y732" s="354"/>
      <c r="Z732" s="354"/>
      <c r="AA732" s="354"/>
      <c r="AB732" s="354"/>
      <c r="AC732" s="354"/>
      <c r="AD732" s="354"/>
      <c r="AE732" s="354"/>
      <c r="AF732" s="354"/>
      <c r="AG732" s="354"/>
      <c r="AH732" s="354"/>
      <c r="AI732" s="354"/>
      <c r="AJ732" s="354"/>
    </row>
    <row r="733" spans="1:36" ht="15.75" customHeight="1">
      <c r="A733" s="354"/>
      <c r="B733" s="354"/>
      <c r="C733" s="354"/>
      <c r="D733" s="354"/>
      <c r="E733" s="354"/>
      <c r="F733" s="354"/>
      <c r="G733" s="354"/>
      <c r="H733" s="354"/>
      <c r="I733" s="354"/>
      <c r="J733" s="354"/>
      <c r="K733" s="354"/>
      <c r="L733" s="354"/>
      <c r="M733" s="354"/>
      <c r="N733" s="354"/>
      <c r="O733" s="354"/>
      <c r="P733" s="354"/>
      <c r="Q733" s="354"/>
      <c r="R733" s="354"/>
      <c r="S733" s="354"/>
      <c r="T733" s="354"/>
      <c r="U733" s="354"/>
      <c r="V733" s="354"/>
      <c r="W733" s="354"/>
      <c r="X733" s="354"/>
      <c r="Y733" s="354"/>
      <c r="Z733" s="354"/>
      <c r="AA733" s="354"/>
      <c r="AB733" s="354"/>
      <c r="AC733" s="354"/>
      <c r="AD733" s="354"/>
      <c r="AE733" s="354"/>
      <c r="AF733" s="354"/>
      <c r="AG733" s="354"/>
      <c r="AH733" s="354"/>
      <c r="AI733" s="354"/>
      <c r="AJ733" s="354"/>
    </row>
    <row r="734" spans="1:36" ht="15.75" customHeight="1">
      <c r="A734" s="354"/>
      <c r="B734" s="354"/>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Y734" s="354"/>
      <c r="Z734" s="354"/>
      <c r="AA734" s="354"/>
      <c r="AB734" s="354"/>
      <c r="AC734" s="354"/>
      <c r="AD734" s="354"/>
      <c r="AE734" s="354"/>
      <c r="AF734" s="354"/>
      <c r="AG734" s="354"/>
      <c r="AH734" s="354"/>
      <c r="AI734" s="354"/>
      <c r="AJ734" s="354"/>
    </row>
    <row r="735" spans="1:36" ht="15.75" customHeight="1">
      <c r="A735" s="354"/>
      <c r="B735" s="354"/>
      <c r="C735" s="354"/>
      <c r="D735" s="354"/>
      <c r="E735" s="354"/>
      <c r="F735" s="354"/>
      <c r="G735" s="354"/>
      <c r="H735" s="354"/>
      <c r="I735" s="354"/>
      <c r="J735" s="354"/>
      <c r="K735" s="354"/>
      <c r="L735" s="354"/>
      <c r="M735" s="354"/>
      <c r="N735" s="354"/>
      <c r="O735" s="354"/>
      <c r="P735" s="354"/>
      <c r="Q735" s="354"/>
      <c r="R735" s="354"/>
      <c r="S735" s="354"/>
      <c r="T735" s="354"/>
      <c r="U735" s="354"/>
      <c r="V735" s="354"/>
      <c r="W735" s="354"/>
      <c r="X735" s="354"/>
      <c r="Y735" s="354"/>
      <c r="Z735" s="354"/>
      <c r="AA735" s="354"/>
      <c r="AB735" s="354"/>
      <c r="AC735" s="354"/>
      <c r="AD735" s="354"/>
      <c r="AE735" s="354"/>
      <c r="AF735" s="354"/>
      <c r="AG735" s="354"/>
      <c r="AH735" s="354"/>
      <c r="AI735" s="354"/>
      <c r="AJ735" s="354"/>
    </row>
    <row r="736" spans="1:36" ht="15.75" customHeight="1">
      <c r="A736" s="354"/>
      <c r="B736" s="354"/>
      <c r="C736" s="354"/>
      <c r="D736" s="354"/>
      <c r="E736" s="354"/>
      <c r="F736" s="354"/>
      <c r="G736" s="354"/>
      <c r="H736" s="354"/>
      <c r="I736" s="354"/>
      <c r="J736" s="354"/>
      <c r="K736" s="354"/>
      <c r="L736" s="354"/>
      <c r="M736" s="354"/>
      <c r="N736" s="354"/>
      <c r="O736" s="354"/>
      <c r="P736" s="354"/>
      <c r="Q736" s="354"/>
      <c r="R736" s="354"/>
      <c r="S736" s="354"/>
      <c r="T736" s="354"/>
      <c r="U736" s="354"/>
      <c r="V736" s="354"/>
      <c r="W736" s="354"/>
      <c r="X736" s="354"/>
      <c r="Y736" s="354"/>
      <c r="Z736" s="354"/>
      <c r="AA736" s="354"/>
      <c r="AB736" s="354"/>
      <c r="AC736" s="354"/>
      <c r="AD736" s="354"/>
      <c r="AE736" s="354"/>
      <c r="AF736" s="354"/>
      <c r="AG736" s="354"/>
      <c r="AH736" s="354"/>
      <c r="AI736" s="354"/>
      <c r="AJ736" s="354"/>
    </row>
    <row r="737" spans="1:36" ht="15.75" customHeight="1">
      <c r="A737" s="354"/>
      <c r="B737" s="354"/>
      <c r="C737" s="354"/>
      <c r="D737" s="354"/>
      <c r="E737" s="354"/>
      <c r="F737" s="354"/>
      <c r="G737" s="354"/>
      <c r="H737" s="354"/>
      <c r="I737" s="354"/>
      <c r="J737" s="354"/>
      <c r="K737" s="354"/>
      <c r="L737" s="354"/>
      <c r="M737" s="354"/>
      <c r="N737" s="354"/>
      <c r="O737" s="354"/>
      <c r="P737" s="354"/>
      <c r="Q737" s="354"/>
      <c r="R737" s="354"/>
      <c r="S737" s="354"/>
      <c r="T737" s="354"/>
      <c r="U737" s="354"/>
      <c r="V737" s="354"/>
      <c r="W737" s="354"/>
      <c r="X737" s="354"/>
      <c r="Y737" s="354"/>
      <c r="Z737" s="354"/>
      <c r="AA737" s="354"/>
      <c r="AB737" s="354"/>
      <c r="AC737" s="354"/>
      <c r="AD737" s="354"/>
      <c r="AE737" s="354"/>
      <c r="AF737" s="354"/>
      <c r="AG737" s="354"/>
      <c r="AH737" s="354"/>
      <c r="AI737" s="354"/>
      <c r="AJ737" s="354"/>
    </row>
    <row r="738" spans="1:36" ht="15.75" customHeight="1">
      <c r="A738" s="354"/>
      <c r="B738" s="354"/>
      <c r="C738" s="354"/>
      <c r="D738" s="354"/>
      <c r="E738" s="354"/>
      <c r="F738" s="354"/>
      <c r="G738" s="354"/>
      <c r="H738" s="354"/>
      <c r="I738" s="354"/>
      <c r="J738" s="354"/>
      <c r="K738" s="354"/>
      <c r="L738" s="354"/>
      <c r="M738" s="354"/>
      <c r="N738" s="354"/>
      <c r="O738" s="354"/>
      <c r="P738" s="354"/>
      <c r="Q738" s="354"/>
      <c r="R738" s="354"/>
      <c r="S738" s="354"/>
      <c r="T738" s="354"/>
      <c r="U738" s="354"/>
      <c r="V738" s="354"/>
      <c r="W738" s="354"/>
      <c r="X738" s="354"/>
      <c r="Y738" s="354"/>
      <c r="Z738" s="354"/>
      <c r="AA738" s="354"/>
      <c r="AB738" s="354"/>
      <c r="AC738" s="354"/>
      <c r="AD738" s="354"/>
      <c r="AE738" s="354"/>
      <c r="AF738" s="354"/>
      <c r="AG738" s="354"/>
      <c r="AH738" s="354"/>
      <c r="AI738" s="354"/>
      <c r="AJ738" s="354"/>
    </row>
    <row r="739" spans="1:36" ht="15.75" customHeight="1">
      <c r="A739" s="354"/>
      <c r="B739" s="354"/>
      <c r="C739" s="354"/>
      <c r="D739" s="354"/>
      <c r="E739" s="354"/>
      <c r="F739" s="354"/>
      <c r="G739" s="354"/>
      <c r="H739" s="354"/>
      <c r="I739" s="354"/>
      <c r="J739" s="354"/>
      <c r="K739" s="354"/>
      <c r="L739" s="354"/>
      <c r="M739" s="354"/>
      <c r="N739" s="354"/>
      <c r="O739" s="354"/>
      <c r="P739" s="354"/>
      <c r="Q739" s="354"/>
      <c r="R739" s="354"/>
      <c r="S739" s="354"/>
      <c r="T739" s="354"/>
      <c r="U739" s="354"/>
      <c r="V739" s="354"/>
      <c r="W739" s="354"/>
      <c r="X739" s="354"/>
      <c r="Y739" s="354"/>
      <c r="Z739" s="354"/>
      <c r="AA739" s="354"/>
      <c r="AB739" s="354"/>
      <c r="AC739" s="354"/>
      <c r="AD739" s="354"/>
      <c r="AE739" s="354"/>
      <c r="AF739" s="354"/>
      <c r="AG739" s="354"/>
      <c r="AH739" s="354"/>
      <c r="AI739" s="354"/>
      <c r="AJ739" s="354"/>
    </row>
    <row r="740" spans="1:36" ht="15.75" customHeight="1">
      <c r="A740" s="354"/>
      <c r="B740" s="354"/>
      <c r="C740" s="354"/>
      <c r="D740" s="354"/>
      <c r="E740" s="354"/>
      <c r="F740" s="354"/>
      <c r="G740" s="354"/>
      <c r="H740" s="354"/>
      <c r="I740" s="354"/>
      <c r="J740" s="354"/>
      <c r="K740" s="354"/>
      <c r="L740" s="354"/>
      <c r="M740" s="354"/>
      <c r="N740" s="354"/>
      <c r="O740" s="354"/>
      <c r="P740" s="354"/>
      <c r="Q740" s="354"/>
      <c r="R740" s="354"/>
      <c r="S740" s="354"/>
      <c r="T740" s="354"/>
      <c r="U740" s="354"/>
      <c r="V740" s="354"/>
      <c r="W740" s="354"/>
      <c r="X740" s="354"/>
      <c r="Y740" s="354"/>
      <c r="Z740" s="354"/>
      <c r="AA740" s="354"/>
      <c r="AB740" s="354"/>
      <c r="AC740" s="354"/>
      <c r="AD740" s="354"/>
      <c r="AE740" s="354"/>
      <c r="AF740" s="354"/>
      <c r="AG740" s="354"/>
      <c r="AH740" s="354"/>
      <c r="AI740" s="354"/>
      <c r="AJ740" s="354"/>
    </row>
    <row r="741" spans="1:36" ht="15.75" customHeight="1">
      <c r="A741" s="354"/>
      <c r="B741" s="354"/>
      <c r="C741" s="354"/>
      <c r="D741" s="354"/>
      <c r="E741" s="354"/>
      <c r="F741" s="354"/>
      <c r="G741" s="354"/>
      <c r="H741" s="354"/>
      <c r="I741" s="354"/>
      <c r="J741" s="354"/>
      <c r="K741" s="354"/>
      <c r="L741" s="354"/>
      <c r="M741" s="354"/>
      <c r="N741" s="354"/>
      <c r="O741" s="354"/>
      <c r="P741" s="354"/>
      <c r="Q741" s="354"/>
      <c r="R741" s="354"/>
      <c r="S741" s="354"/>
      <c r="T741" s="354"/>
      <c r="U741" s="354"/>
      <c r="V741" s="354"/>
      <c r="W741" s="354"/>
      <c r="X741" s="354"/>
      <c r="Y741" s="354"/>
      <c r="Z741" s="354"/>
      <c r="AA741" s="354"/>
      <c r="AB741" s="354"/>
      <c r="AC741" s="354"/>
      <c r="AD741" s="354"/>
      <c r="AE741" s="354"/>
      <c r="AF741" s="354"/>
      <c r="AG741" s="354"/>
      <c r="AH741" s="354"/>
      <c r="AI741" s="354"/>
      <c r="AJ741" s="354"/>
    </row>
    <row r="742" spans="1:36" ht="15.75" customHeight="1">
      <c r="A742" s="354"/>
      <c r="B742" s="354"/>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Y742" s="354"/>
      <c r="Z742" s="354"/>
      <c r="AA742" s="354"/>
      <c r="AB742" s="354"/>
      <c r="AC742" s="354"/>
      <c r="AD742" s="354"/>
      <c r="AE742" s="354"/>
      <c r="AF742" s="354"/>
      <c r="AG742" s="354"/>
      <c r="AH742" s="354"/>
      <c r="AI742" s="354"/>
      <c r="AJ742" s="354"/>
    </row>
    <row r="743" spans="1:36" ht="15.75" customHeight="1">
      <c r="A743" s="354"/>
      <c r="B743" s="354"/>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Y743" s="354"/>
      <c r="Z743" s="354"/>
      <c r="AA743" s="354"/>
      <c r="AB743" s="354"/>
      <c r="AC743" s="354"/>
      <c r="AD743" s="354"/>
      <c r="AE743" s="354"/>
      <c r="AF743" s="354"/>
      <c r="AG743" s="354"/>
      <c r="AH743" s="354"/>
      <c r="AI743" s="354"/>
      <c r="AJ743" s="354"/>
    </row>
    <row r="744" spans="1:36" ht="15.75" customHeight="1">
      <c r="A744" s="354"/>
      <c r="B744" s="354"/>
      <c r="C744" s="354"/>
      <c r="D744" s="354"/>
      <c r="E744" s="354"/>
      <c r="F744" s="354"/>
      <c r="G744" s="354"/>
      <c r="H744" s="354"/>
      <c r="I744" s="354"/>
      <c r="J744" s="354"/>
      <c r="K744" s="354"/>
      <c r="L744" s="354"/>
      <c r="M744" s="354"/>
      <c r="N744" s="354"/>
      <c r="O744" s="354"/>
      <c r="P744" s="354"/>
      <c r="Q744" s="354"/>
      <c r="R744" s="354"/>
      <c r="S744" s="354"/>
      <c r="T744" s="354"/>
      <c r="U744" s="354"/>
      <c r="V744" s="354"/>
      <c r="W744" s="354"/>
      <c r="X744" s="354"/>
      <c r="Y744" s="354"/>
      <c r="Z744" s="354"/>
      <c r="AA744" s="354"/>
      <c r="AB744" s="354"/>
      <c r="AC744" s="354"/>
      <c r="AD744" s="354"/>
      <c r="AE744" s="354"/>
      <c r="AF744" s="354"/>
      <c r="AG744" s="354"/>
      <c r="AH744" s="354"/>
      <c r="AI744" s="354"/>
      <c r="AJ744" s="354"/>
    </row>
    <row r="745" spans="1:36" ht="15.75" customHeight="1">
      <c r="A745" s="354"/>
      <c r="B745" s="354"/>
      <c r="C745" s="354"/>
      <c r="D745" s="354"/>
      <c r="E745" s="354"/>
      <c r="F745" s="354"/>
      <c r="G745" s="354"/>
      <c r="H745" s="354"/>
      <c r="I745" s="354"/>
      <c r="J745" s="354"/>
      <c r="K745" s="354"/>
      <c r="L745" s="354"/>
      <c r="M745" s="354"/>
      <c r="N745" s="354"/>
      <c r="O745" s="354"/>
      <c r="P745" s="354"/>
      <c r="Q745" s="354"/>
      <c r="R745" s="354"/>
      <c r="S745" s="354"/>
      <c r="T745" s="354"/>
      <c r="U745" s="354"/>
      <c r="V745" s="354"/>
      <c r="W745" s="354"/>
      <c r="X745" s="354"/>
      <c r="Y745" s="354"/>
      <c r="Z745" s="354"/>
      <c r="AA745" s="354"/>
      <c r="AB745" s="354"/>
      <c r="AC745" s="354"/>
      <c r="AD745" s="354"/>
      <c r="AE745" s="354"/>
      <c r="AF745" s="354"/>
      <c r="AG745" s="354"/>
      <c r="AH745" s="354"/>
      <c r="AI745" s="354"/>
      <c r="AJ745" s="354"/>
    </row>
    <row r="746" spans="1:36" ht="15.75" customHeight="1">
      <c r="A746" s="354"/>
      <c r="B746" s="354"/>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Y746" s="354"/>
      <c r="Z746" s="354"/>
      <c r="AA746" s="354"/>
      <c r="AB746" s="354"/>
      <c r="AC746" s="354"/>
      <c r="AD746" s="354"/>
      <c r="AE746" s="354"/>
      <c r="AF746" s="354"/>
      <c r="AG746" s="354"/>
      <c r="AH746" s="354"/>
      <c r="AI746" s="354"/>
      <c r="AJ746" s="354"/>
    </row>
    <row r="747" spans="1:36" ht="15.75" customHeight="1">
      <c r="A747" s="354"/>
      <c r="B747" s="354"/>
      <c r="C747" s="354"/>
      <c r="D747" s="354"/>
      <c r="E747" s="354"/>
      <c r="F747" s="354"/>
      <c r="G747" s="354"/>
      <c r="H747" s="354"/>
      <c r="I747" s="354"/>
      <c r="J747" s="354"/>
      <c r="K747" s="354"/>
      <c r="L747" s="354"/>
      <c r="M747" s="354"/>
      <c r="N747" s="354"/>
      <c r="O747" s="354"/>
      <c r="P747" s="354"/>
      <c r="Q747" s="354"/>
      <c r="R747" s="354"/>
      <c r="S747" s="354"/>
      <c r="T747" s="354"/>
      <c r="U747" s="354"/>
      <c r="V747" s="354"/>
      <c r="W747" s="354"/>
      <c r="X747" s="354"/>
      <c r="Y747" s="354"/>
      <c r="Z747" s="354"/>
      <c r="AA747" s="354"/>
      <c r="AB747" s="354"/>
      <c r="AC747" s="354"/>
      <c r="AD747" s="354"/>
      <c r="AE747" s="354"/>
      <c r="AF747" s="354"/>
      <c r="AG747" s="354"/>
      <c r="AH747" s="354"/>
      <c r="AI747" s="354"/>
      <c r="AJ747" s="354"/>
    </row>
    <row r="748" spans="1:36" ht="15.75" customHeight="1">
      <c r="A748" s="354"/>
      <c r="B748" s="354"/>
      <c r="C748" s="354"/>
      <c r="D748" s="354"/>
      <c r="E748" s="354"/>
      <c r="F748" s="354"/>
      <c r="G748" s="354"/>
      <c r="H748" s="354"/>
      <c r="I748" s="354"/>
      <c r="J748" s="354"/>
      <c r="K748" s="354"/>
      <c r="L748" s="354"/>
      <c r="M748" s="354"/>
      <c r="N748" s="354"/>
      <c r="O748" s="354"/>
      <c r="P748" s="354"/>
      <c r="Q748" s="354"/>
      <c r="R748" s="354"/>
      <c r="S748" s="354"/>
      <c r="T748" s="354"/>
      <c r="U748" s="354"/>
      <c r="V748" s="354"/>
      <c r="W748" s="354"/>
      <c r="X748" s="354"/>
      <c r="Y748" s="354"/>
      <c r="Z748" s="354"/>
      <c r="AA748" s="354"/>
      <c r="AB748" s="354"/>
      <c r="AC748" s="354"/>
      <c r="AD748" s="354"/>
      <c r="AE748" s="354"/>
      <c r="AF748" s="354"/>
      <c r="AG748" s="354"/>
      <c r="AH748" s="354"/>
      <c r="AI748" s="354"/>
      <c r="AJ748" s="354"/>
    </row>
    <row r="749" spans="1:36" ht="15.75" customHeight="1">
      <c r="A749" s="354"/>
      <c r="B749" s="354"/>
      <c r="C749" s="354"/>
      <c r="D749" s="354"/>
      <c r="E749" s="354"/>
      <c r="F749" s="354"/>
      <c r="G749" s="354"/>
      <c r="H749" s="354"/>
      <c r="I749" s="354"/>
      <c r="J749" s="354"/>
      <c r="K749" s="354"/>
      <c r="L749" s="354"/>
      <c r="M749" s="354"/>
      <c r="N749" s="354"/>
      <c r="O749" s="354"/>
      <c r="P749" s="354"/>
      <c r="Q749" s="354"/>
      <c r="R749" s="354"/>
      <c r="S749" s="354"/>
      <c r="T749" s="354"/>
      <c r="U749" s="354"/>
      <c r="V749" s="354"/>
      <c r="W749" s="354"/>
      <c r="X749" s="354"/>
      <c r="Y749" s="354"/>
      <c r="Z749" s="354"/>
      <c r="AA749" s="354"/>
      <c r="AB749" s="354"/>
      <c r="AC749" s="354"/>
      <c r="AD749" s="354"/>
      <c r="AE749" s="354"/>
      <c r="AF749" s="354"/>
      <c r="AG749" s="354"/>
      <c r="AH749" s="354"/>
      <c r="AI749" s="354"/>
      <c r="AJ749" s="354"/>
    </row>
    <row r="750" spans="1:36" ht="15.75" customHeight="1">
      <c r="A750" s="354"/>
      <c r="B750" s="354"/>
      <c r="C750" s="354"/>
      <c r="D750" s="354"/>
      <c r="E750" s="354"/>
      <c r="F750" s="354"/>
      <c r="G750" s="354"/>
      <c r="H750" s="354"/>
      <c r="I750" s="354"/>
      <c r="J750" s="354"/>
      <c r="K750" s="354"/>
      <c r="L750" s="354"/>
      <c r="M750" s="354"/>
      <c r="N750" s="354"/>
      <c r="O750" s="354"/>
      <c r="P750" s="354"/>
      <c r="Q750" s="354"/>
      <c r="R750" s="354"/>
      <c r="S750" s="354"/>
      <c r="T750" s="354"/>
      <c r="U750" s="354"/>
      <c r="V750" s="354"/>
      <c r="W750" s="354"/>
      <c r="X750" s="354"/>
      <c r="Y750" s="354"/>
      <c r="Z750" s="354"/>
      <c r="AA750" s="354"/>
      <c r="AB750" s="354"/>
      <c r="AC750" s="354"/>
      <c r="AD750" s="354"/>
      <c r="AE750" s="354"/>
      <c r="AF750" s="354"/>
      <c r="AG750" s="354"/>
      <c r="AH750" s="354"/>
      <c r="AI750" s="354"/>
      <c r="AJ750" s="354"/>
    </row>
    <row r="751" spans="1:36" ht="15.75" customHeight="1">
      <c r="A751" s="354"/>
      <c r="B751" s="354"/>
      <c r="C751" s="354"/>
      <c r="D751" s="354"/>
      <c r="E751" s="354"/>
      <c r="F751" s="354"/>
      <c r="G751" s="354"/>
      <c r="H751" s="354"/>
      <c r="I751" s="354"/>
      <c r="J751" s="354"/>
      <c r="K751" s="354"/>
      <c r="L751" s="354"/>
      <c r="M751" s="354"/>
      <c r="N751" s="354"/>
      <c r="O751" s="354"/>
      <c r="P751" s="354"/>
      <c r="Q751" s="354"/>
      <c r="R751" s="354"/>
      <c r="S751" s="354"/>
      <c r="T751" s="354"/>
      <c r="U751" s="354"/>
      <c r="V751" s="354"/>
      <c r="W751" s="354"/>
      <c r="X751" s="354"/>
      <c r="Y751" s="354"/>
      <c r="Z751" s="354"/>
      <c r="AA751" s="354"/>
      <c r="AB751" s="354"/>
      <c r="AC751" s="354"/>
      <c r="AD751" s="354"/>
      <c r="AE751" s="354"/>
      <c r="AF751" s="354"/>
      <c r="AG751" s="354"/>
      <c r="AH751" s="354"/>
      <c r="AI751" s="354"/>
      <c r="AJ751" s="354"/>
    </row>
    <row r="752" spans="1:36" ht="15.75" customHeight="1">
      <c r="A752" s="354"/>
      <c r="B752" s="354"/>
      <c r="C752" s="354"/>
      <c r="D752" s="354"/>
      <c r="E752" s="354"/>
      <c r="F752" s="354"/>
      <c r="G752" s="354"/>
      <c r="H752" s="354"/>
      <c r="I752" s="354"/>
      <c r="J752" s="354"/>
      <c r="K752" s="354"/>
      <c r="L752" s="354"/>
      <c r="M752" s="354"/>
      <c r="N752" s="354"/>
      <c r="O752" s="354"/>
      <c r="P752" s="354"/>
      <c r="Q752" s="354"/>
      <c r="R752" s="354"/>
      <c r="S752" s="354"/>
      <c r="T752" s="354"/>
      <c r="U752" s="354"/>
      <c r="V752" s="354"/>
      <c r="W752" s="354"/>
      <c r="X752" s="354"/>
      <c r="Y752" s="354"/>
      <c r="Z752" s="354"/>
      <c r="AA752" s="354"/>
      <c r="AB752" s="354"/>
      <c r="AC752" s="354"/>
      <c r="AD752" s="354"/>
      <c r="AE752" s="354"/>
      <c r="AF752" s="354"/>
      <c r="AG752" s="354"/>
      <c r="AH752" s="354"/>
      <c r="AI752" s="354"/>
      <c r="AJ752" s="354"/>
    </row>
    <row r="753" spans="1:36" ht="15.75" customHeight="1">
      <c r="A753" s="354"/>
      <c r="B753" s="354"/>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Y753" s="354"/>
      <c r="Z753" s="354"/>
      <c r="AA753" s="354"/>
      <c r="AB753" s="354"/>
      <c r="AC753" s="354"/>
      <c r="AD753" s="354"/>
      <c r="AE753" s="354"/>
      <c r="AF753" s="354"/>
      <c r="AG753" s="354"/>
      <c r="AH753" s="354"/>
      <c r="AI753" s="354"/>
      <c r="AJ753" s="354"/>
    </row>
    <row r="754" spans="1:36" ht="15.75" customHeight="1">
      <c r="A754" s="354"/>
      <c r="B754" s="354"/>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Y754" s="354"/>
      <c r="Z754" s="354"/>
      <c r="AA754" s="354"/>
      <c r="AB754" s="354"/>
      <c r="AC754" s="354"/>
      <c r="AD754" s="354"/>
      <c r="AE754" s="354"/>
      <c r="AF754" s="354"/>
      <c r="AG754" s="354"/>
      <c r="AH754" s="354"/>
      <c r="AI754" s="354"/>
      <c r="AJ754" s="354"/>
    </row>
    <row r="755" spans="1:36" ht="15.75" customHeight="1">
      <c r="A755" s="354"/>
      <c r="B755" s="354"/>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Y755" s="354"/>
      <c r="Z755" s="354"/>
      <c r="AA755" s="354"/>
      <c r="AB755" s="354"/>
      <c r="AC755" s="354"/>
      <c r="AD755" s="354"/>
      <c r="AE755" s="354"/>
      <c r="AF755" s="354"/>
      <c r="AG755" s="354"/>
      <c r="AH755" s="354"/>
      <c r="AI755" s="354"/>
      <c r="AJ755" s="354"/>
    </row>
    <row r="756" spans="1:36" ht="15.75" customHeight="1">
      <c r="A756" s="354"/>
      <c r="B756" s="354"/>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Y756" s="354"/>
      <c r="Z756" s="354"/>
      <c r="AA756" s="354"/>
      <c r="AB756" s="354"/>
      <c r="AC756" s="354"/>
      <c r="AD756" s="354"/>
      <c r="AE756" s="354"/>
      <c r="AF756" s="354"/>
      <c r="AG756" s="354"/>
      <c r="AH756" s="354"/>
      <c r="AI756" s="354"/>
      <c r="AJ756" s="354"/>
    </row>
    <row r="757" spans="1:36" ht="15.75" customHeight="1">
      <c r="A757" s="354"/>
      <c r="B757" s="354"/>
      <c r="C757" s="354"/>
      <c r="D757" s="354"/>
      <c r="E757" s="354"/>
      <c r="F757" s="354"/>
      <c r="G757" s="354"/>
      <c r="H757" s="354"/>
      <c r="I757" s="354"/>
      <c r="J757" s="354"/>
      <c r="K757" s="354"/>
      <c r="L757" s="354"/>
      <c r="M757" s="354"/>
      <c r="N757" s="354"/>
      <c r="O757" s="354"/>
      <c r="P757" s="354"/>
      <c r="Q757" s="354"/>
      <c r="R757" s="354"/>
      <c r="S757" s="354"/>
      <c r="T757" s="354"/>
      <c r="U757" s="354"/>
      <c r="V757" s="354"/>
      <c r="W757" s="354"/>
      <c r="X757" s="354"/>
      <c r="Y757" s="354"/>
      <c r="Z757" s="354"/>
      <c r="AA757" s="354"/>
      <c r="AB757" s="354"/>
      <c r="AC757" s="354"/>
      <c r="AD757" s="354"/>
      <c r="AE757" s="354"/>
      <c r="AF757" s="354"/>
      <c r="AG757" s="354"/>
      <c r="AH757" s="354"/>
      <c r="AI757" s="354"/>
      <c r="AJ757" s="354"/>
    </row>
    <row r="758" spans="1:36" ht="15.75" customHeight="1">
      <c r="A758" s="354"/>
      <c r="B758" s="354"/>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Y758" s="354"/>
      <c r="Z758" s="354"/>
      <c r="AA758" s="354"/>
      <c r="AB758" s="354"/>
      <c r="AC758" s="354"/>
      <c r="AD758" s="354"/>
      <c r="AE758" s="354"/>
      <c r="AF758" s="354"/>
      <c r="AG758" s="354"/>
      <c r="AH758" s="354"/>
      <c r="AI758" s="354"/>
      <c r="AJ758" s="354"/>
    </row>
    <row r="759" spans="1:36" ht="15.75" customHeight="1">
      <c r="A759" s="354"/>
      <c r="B759" s="354"/>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Y759" s="354"/>
      <c r="Z759" s="354"/>
      <c r="AA759" s="354"/>
      <c r="AB759" s="354"/>
      <c r="AC759" s="354"/>
      <c r="AD759" s="354"/>
      <c r="AE759" s="354"/>
      <c r="AF759" s="354"/>
      <c r="AG759" s="354"/>
      <c r="AH759" s="354"/>
      <c r="AI759" s="354"/>
      <c r="AJ759" s="354"/>
    </row>
    <row r="760" spans="1:36" ht="15.75" customHeight="1">
      <c r="A760" s="354"/>
      <c r="B760" s="354"/>
      <c r="C760" s="354"/>
      <c r="D760" s="354"/>
      <c r="E760" s="354"/>
      <c r="F760" s="354"/>
      <c r="G760" s="354"/>
      <c r="H760" s="354"/>
      <c r="I760" s="354"/>
      <c r="J760" s="354"/>
      <c r="K760" s="354"/>
      <c r="L760" s="354"/>
      <c r="M760" s="354"/>
      <c r="N760" s="354"/>
      <c r="O760" s="354"/>
      <c r="P760" s="354"/>
      <c r="Q760" s="354"/>
      <c r="R760" s="354"/>
      <c r="S760" s="354"/>
      <c r="T760" s="354"/>
      <c r="U760" s="354"/>
      <c r="V760" s="354"/>
      <c r="W760" s="354"/>
      <c r="X760" s="354"/>
      <c r="Y760" s="354"/>
      <c r="Z760" s="354"/>
      <c r="AA760" s="354"/>
      <c r="AB760" s="354"/>
      <c r="AC760" s="354"/>
      <c r="AD760" s="354"/>
      <c r="AE760" s="354"/>
      <c r="AF760" s="354"/>
      <c r="AG760" s="354"/>
      <c r="AH760" s="354"/>
      <c r="AI760" s="354"/>
      <c r="AJ760" s="354"/>
    </row>
    <row r="761" spans="1:36" ht="15.75" customHeight="1">
      <c r="A761" s="354"/>
      <c r="B761" s="354"/>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Y761" s="354"/>
      <c r="Z761" s="354"/>
      <c r="AA761" s="354"/>
      <c r="AB761" s="354"/>
      <c r="AC761" s="354"/>
      <c r="AD761" s="354"/>
      <c r="AE761" s="354"/>
      <c r="AF761" s="354"/>
      <c r="AG761" s="354"/>
      <c r="AH761" s="354"/>
      <c r="AI761" s="354"/>
      <c r="AJ761" s="354"/>
    </row>
    <row r="762" spans="1:36" ht="15.75" customHeight="1">
      <c r="A762" s="354"/>
      <c r="B762" s="354"/>
      <c r="C762" s="354"/>
      <c r="D762" s="354"/>
      <c r="E762" s="354"/>
      <c r="F762" s="354"/>
      <c r="G762" s="354"/>
      <c r="H762" s="354"/>
      <c r="I762" s="354"/>
      <c r="J762" s="354"/>
      <c r="K762" s="354"/>
      <c r="L762" s="354"/>
      <c r="M762" s="354"/>
      <c r="N762" s="354"/>
      <c r="O762" s="354"/>
      <c r="P762" s="354"/>
      <c r="Q762" s="354"/>
      <c r="R762" s="354"/>
      <c r="S762" s="354"/>
      <c r="T762" s="354"/>
      <c r="U762" s="354"/>
      <c r="V762" s="354"/>
      <c r="W762" s="354"/>
      <c r="X762" s="354"/>
      <c r="Y762" s="354"/>
      <c r="Z762" s="354"/>
      <c r="AA762" s="354"/>
      <c r="AB762" s="354"/>
      <c r="AC762" s="354"/>
      <c r="AD762" s="354"/>
      <c r="AE762" s="354"/>
      <c r="AF762" s="354"/>
      <c r="AG762" s="354"/>
      <c r="AH762" s="354"/>
      <c r="AI762" s="354"/>
      <c r="AJ762" s="354"/>
    </row>
    <row r="763" spans="1:36" ht="15.75" customHeight="1">
      <c r="A763" s="354"/>
      <c r="B763" s="354"/>
      <c r="C763" s="354"/>
      <c r="D763" s="354"/>
      <c r="E763" s="354"/>
      <c r="F763" s="354"/>
      <c r="G763" s="354"/>
      <c r="H763" s="354"/>
      <c r="I763" s="354"/>
      <c r="J763" s="354"/>
      <c r="K763" s="354"/>
      <c r="L763" s="354"/>
      <c r="M763" s="354"/>
      <c r="N763" s="354"/>
      <c r="O763" s="354"/>
      <c r="P763" s="354"/>
      <c r="Q763" s="354"/>
      <c r="R763" s="354"/>
      <c r="S763" s="354"/>
      <c r="T763" s="354"/>
      <c r="U763" s="354"/>
      <c r="V763" s="354"/>
      <c r="W763" s="354"/>
      <c r="X763" s="354"/>
      <c r="Y763" s="354"/>
      <c r="Z763" s="354"/>
      <c r="AA763" s="354"/>
      <c r="AB763" s="354"/>
      <c r="AC763" s="354"/>
      <c r="AD763" s="354"/>
      <c r="AE763" s="354"/>
      <c r="AF763" s="354"/>
      <c r="AG763" s="354"/>
      <c r="AH763" s="354"/>
      <c r="AI763" s="354"/>
      <c r="AJ763" s="354"/>
    </row>
    <row r="764" spans="1:36" ht="15.75" customHeight="1">
      <c r="A764" s="354"/>
      <c r="B764" s="354"/>
      <c r="C764" s="354"/>
      <c r="D764" s="354"/>
      <c r="E764" s="354"/>
      <c r="F764" s="354"/>
      <c r="G764" s="354"/>
      <c r="H764" s="354"/>
      <c r="I764" s="354"/>
      <c r="J764" s="354"/>
      <c r="K764" s="354"/>
      <c r="L764" s="354"/>
      <c r="M764" s="354"/>
      <c r="N764" s="354"/>
      <c r="O764" s="354"/>
      <c r="P764" s="354"/>
      <c r="Q764" s="354"/>
      <c r="R764" s="354"/>
      <c r="S764" s="354"/>
      <c r="T764" s="354"/>
      <c r="U764" s="354"/>
      <c r="V764" s="354"/>
      <c r="W764" s="354"/>
      <c r="X764" s="354"/>
      <c r="Y764" s="354"/>
      <c r="Z764" s="354"/>
      <c r="AA764" s="354"/>
      <c r="AB764" s="354"/>
      <c r="AC764" s="354"/>
      <c r="AD764" s="354"/>
      <c r="AE764" s="354"/>
      <c r="AF764" s="354"/>
      <c r="AG764" s="354"/>
      <c r="AH764" s="354"/>
      <c r="AI764" s="354"/>
      <c r="AJ764" s="354"/>
    </row>
    <row r="765" spans="1:36" ht="15.75" customHeight="1">
      <c r="A765" s="354"/>
      <c r="B765" s="354"/>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Y765" s="354"/>
      <c r="Z765" s="354"/>
      <c r="AA765" s="354"/>
      <c r="AB765" s="354"/>
      <c r="AC765" s="354"/>
      <c r="AD765" s="354"/>
      <c r="AE765" s="354"/>
      <c r="AF765" s="354"/>
      <c r="AG765" s="354"/>
      <c r="AH765" s="354"/>
      <c r="AI765" s="354"/>
      <c r="AJ765" s="354"/>
    </row>
    <row r="766" spans="1:36" ht="15.75" customHeight="1">
      <c r="A766" s="354"/>
      <c r="B766" s="354"/>
      <c r="C766" s="354"/>
      <c r="D766" s="354"/>
      <c r="E766" s="354"/>
      <c r="F766" s="354"/>
      <c r="G766" s="354"/>
      <c r="H766" s="354"/>
      <c r="I766" s="354"/>
      <c r="J766" s="354"/>
      <c r="K766" s="354"/>
      <c r="L766" s="354"/>
      <c r="M766" s="354"/>
      <c r="N766" s="354"/>
      <c r="O766" s="354"/>
      <c r="P766" s="354"/>
      <c r="Q766" s="354"/>
      <c r="R766" s="354"/>
      <c r="S766" s="354"/>
      <c r="T766" s="354"/>
      <c r="U766" s="354"/>
      <c r="V766" s="354"/>
      <c r="W766" s="354"/>
      <c r="X766" s="354"/>
      <c r="Y766" s="354"/>
      <c r="Z766" s="354"/>
      <c r="AA766" s="354"/>
      <c r="AB766" s="354"/>
      <c r="AC766" s="354"/>
      <c r="AD766" s="354"/>
      <c r="AE766" s="354"/>
      <c r="AF766" s="354"/>
      <c r="AG766" s="354"/>
      <c r="AH766" s="354"/>
      <c r="AI766" s="354"/>
      <c r="AJ766" s="354"/>
    </row>
    <row r="767" spans="1:36" ht="15.75" customHeight="1">
      <c r="A767" s="354"/>
      <c r="B767" s="354"/>
      <c r="C767" s="354"/>
      <c r="D767" s="354"/>
      <c r="E767" s="354"/>
      <c r="F767" s="354"/>
      <c r="G767" s="354"/>
      <c r="H767" s="354"/>
      <c r="I767" s="354"/>
      <c r="J767" s="354"/>
      <c r="K767" s="354"/>
      <c r="L767" s="354"/>
      <c r="M767" s="354"/>
      <c r="N767" s="354"/>
      <c r="O767" s="354"/>
      <c r="P767" s="354"/>
      <c r="Q767" s="354"/>
      <c r="R767" s="354"/>
      <c r="S767" s="354"/>
      <c r="T767" s="354"/>
      <c r="U767" s="354"/>
      <c r="V767" s="354"/>
      <c r="W767" s="354"/>
      <c r="X767" s="354"/>
      <c r="Y767" s="354"/>
      <c r="Z767" s="354"/>
      <c r="AA767" s="354"/>
      <c r="AB767" s="354"/>
      <c r="AC767" s="354"/>
      <c r="AD767" s="354"/>
      <c r="AE767" s="354"/>
      <c r="AF767" s="354"/>
      <c r="AG767" s="354"/>
      <c r="AH767" s="354"/>
      <c r="AI767" s="354"/>
      <c r="AJ767" s="354"/>
    </row>
    <row r="768" spans="1:36" ht="15.75" customHeight="1">
      <c r="A768" s="354"/>
      <c r="B768" s="354"/>
      <c r="C768" s="354"/>
      <c r="D768" s="354"/>
      <c r="E768" s="354"/>
      <c r="F768" s="354"/>
      <c r="G768" s="354"/>
      <c r="H768" s="354"/>
      <c r="I768" s="354"/>
      <c r="J768" s="354"/>
      <c r="K768" s="354"/>
      <c r="L768" s="354"/>
      <c r="M768" s="354"/>
      <c r="N768" s="354"/>
      <c r="O768" s="354"/>
      <c r="P768" s="354"/>
      <c r="Q768" s="354"/>
      <c r="R768" s="354"/>
      <c r="S768" s="354"/>
      <c r="T768" s="354"/>
      <c r="U768" s="354"/>
      <c r="V768" s="354"/>
      <c r="W768" s="354"/>
      <c r="X768" s="354"/>
      <c r="Y768" s="354"/>
      <c r="Z768" s="354"/>
      <c r="AA768" s="354"/>
      <c r="AB768" s="354"/>
      <c r="AC768" s="354"/>
      <c r="AD768" s="354"/>
      <c r="AE768" s="354"/>
      <c r="AF768" s="354"/>
      <c r="AG768" s="354"/>
      <c r="AH768" s="354"/>
      <c r="AI768" s="354"/>
      <c r="AJ768" s="354"/>
    </row>
    <row r="769" spans="1:36" ht="15.75" customHeight="1">
      <c r="A769" s="354"/>
      <c r="B769" s="354"/>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Y769" s="354"/>
      <c r="Z769" s="354"/>
      <c r="AA769" s="354"/>
      <c r="AB769" s="354"/>
      <c r="AC769" s="354"/>
      <c r="AD769" s="354"/>
      <c r="AE769" s="354"/>
      <c r="AF769" s="354"/>
      <c r="AG769" s="354"/>
      <c r="AH769" s="354"/>
      <c r="AI769" s="354"/>
      <c r="AJ769" s="354"/>
    </row>
    <row r="770" spans="1:36" ht="15.75" customHeight="1">
      <c r="A770" s="354"/>
      <c r="B770" s="354"/>
      <c r="C770" s="354"/>
      <c r="D770" s="354"/>
      <c r="E770" s="354"/>
      <c r="F770" s="354"/>
      <c r="G770" s="354"/>
      <c r="H770" s="354"/>
      <c r="I770" s="354"/>
      <c r="J770" s="354"/>
      <c r="K770" s="354"/>
      <c r="L770" s="354"/>
      <c r="M770" s="354"/>
      <c r="N770" s="354"/>
      <c r="O770" s="354"/>
      <c r="P770" s="354"/>
      <c r="Q770" s="354"/>
      <c r="R770" s="354"/>
      <c r="S770" s="354"/>
      <c r="T770" s="354"/>
      <c r="U770" s="354"/>
      <c r="V770" s="354"/>
      <c r="W770" s="354"/>
      <c r="X770" s="354"/>
      <c r="Y770" s="354"/>
      <c r="Z770" s="354"/>
      <c r="AA770" s="354"/>
      <c r="AB770" s="354"/>
      <c r="AC770" s="354"/>
      <c r="AD770" s="354"/>
      <c r="AE770" s="354"/>
      <c r="AF770" s="354"/>
      <c r="AG770" s="354"/>
      <c r="AH770" s="354"/>
      <c r="AI770" s="354"/>
      <c r="AJ770" s="354"/>
    </row>
    <row r="771" spans="1:36" ht="15.75" customHeight="1">
      <c r="A771" s="354"/>
      <c r="B771" s="354"/>
      <c r="C771" s="354"/>
      <c r="D771" s="354"/>
      <c r="E771" s="354"/>
      <c r="F771" s="354"/>
      <c r="G771" s="354"/>
      <c r="H771" s="354"/>
      <c r="I771" s="354"/>
      <c r="J771" s="354"/>
      <c r="K771" s="354"/>
      <c r="L771" s="354"/>
      <c r="M771" s="354"/>
      <c r="N771" s="354"/>
      <c r="O771" s="354"/>
      <c r="P771" s="354"/>
      <c r="Q771" s="354"/>
      <c r="R771" s="354"/>
      <c r="S771" s="354"/>
      <c r="T771" s="354"/>
      <c r="U771" s="354"/>
      <c r="V771" s="354"/>
      <c r="W771" s="354"/>
      <c r="X771" s="354"/>
      <c r="Y771" s="354"/>
      <c r="Z771" s="354"/>
      <c r="AA771" s="354"/>
      <c r="AB771" s="354"/>
      <c r="AC771" s="354"/>
      <c r="AD771" s="354"/>
      <c r="AE771" s="354"/>
      <c r="AF771" s="354"/>
      <c r="AG771" s="354"/>
      <c r="AH771" s="354"/>
      <c r="AI771" s="354"/>
      <c r="AJ771" s="354"/>
    </row>
    <row r="772" spans="1:36" ht="15.75" customHeight="1">
      <c r="A772" s="354"/>
      <c r="B772" s="354"/>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Y772" s="354"/>
      <c r="Z772" s="354"/>
      <c r="AA772" s="354"/>
      <c r="AB772" s="354"/>
      <c r="AC772" s="354"/>
      <c r="AD772" s="354"/>
      <c r="AE772" s="354"/>
      <c r="AF772" s="354"/>
      <c r="AG772" s="354"/>
      <c r="AH772" s="354"/>
      <c r="AI772" s="354"/>
      <c r="AJ772" s="354"/>
    </row>
    <row r="773" spans="1:36" ht="15.75" customHeight="1">
      <c r="A773" s="354"/>
      <c r="B773" s="354"/>
      <c r="C773" s="354"/>
      <c r="D773" s="354"/>
      <c r="E773" s="354"/>
      <c r="F773" s="354"/>
      <c r="G773" s="354"/>
      <c r="H773" s="354"/>
      <c r="I773" s="354"/>
      <c r="J773" s="354"/>
      <c r="K773" s="354"/>
      <c r="L773" s="354"/>
      <c r="M773" s="354"/>
      <c r="N773" s="354"/>
      <c r="O773" s="354"/>
      <c r="P773" s="354"/>
      <c r="Q773" s="354"/>
      <c r="R773" s="354"/>
      <c r="S773" s="354"/>
      <c r="T773" s="354"/>
      <c r="U773" s="354"/>
      <c r="V773" s="354"/>
      <c r="W773" s="354"/>
      <c r="X773" s="354"/>
      <c r="Y773" s="354"/>
      <c r="Z773" s="354"/>
      <c r="AA773" s="354"/>
      <c r="AB773" s="354"/>
      <c r="AC773" s="354"/>
      <c r="AD773" s="354"/>
      <c r="AE773" s="354"/>
      <c r="AF773" s="354"/>
      <c r="AG773" s="354"/>
      <c r="AH773" s="354"/>
      <c r="AI773" s="354"/>
      <c r="AJ773" s="354"/>
    </row>
    <row r="774" spans="1:36" ht="15.75" customHeight="1">
      <c r="A774" s="354"/>
      <c r="B774" s="354"/>
      <c r="C774" s="354"/>
      <c r="D774" s="354"/>
      <c r="E774" s="354"/>
      <c r="F774" s="354"/>
      <c r="G774" s="354"/>
      <c r="H774" s="354"/>
      <c r="I774" s="354"/>
      <c r="J774" s="354"/>
      <c r="K774" s="354"/>
      <c r="L774" s="354"/>
      <c r="M774" s="354"/>
      <c r="N774" s="354"/>
      <c r="O774" s="354"/>
      <c r="P774" s="354"/>
      <c r="Q774" s="354"/>
      <c r="R774" s="354"/>
      <c r="S774" s="354"/>
      <c r="T774" s="354"/>
      <c r="U774" s="354"/>
      <c r="V774" s="354"/>
      <c r="W774" s="354"/>
      <c r="X774" s="354"/>
      <c r="Y774" s="354"/>
      <c r="Z774" s="354"/>
      <c r="AA774" s="354"/>
      <c r="AB774" s="354"/>
      <c r="AC774" s="354"/>
      <c r="AD774" s="354"/>
      <c r="AE774" s="354"/>
      <c r="AF774" s="354"/>
      <c r="AG774" s="354"/>
      <c r="AH774" s="354"/>
      <c r="AI774" s="354"/>
      <c r="AJ774" s="354"/>
    </row>
    <row r="775" spans="1:36" ht="15.75" customHeight="1">
      <c r="A775" s="354"/>
      <c r="B775" s="354"/>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Y775" s="354"/>
      <c r="Z775" s="354"/>
      <c r="AA775" s="354"/>
      <c r="AB775" s="354"/>
      <c r="AC775" s="354"/>
      <c r="AD775" s="354"/>
      <c r="AE775" s="354"/>
      <c r="AF775" s="354"/>
      <c r="AG775" s="354"/>
      <c r="AH775" s="354"/>
      <c r="AI775" s="354"/>
      <c r="AJ775" s="354"/>
    </row>
    <row r="776" spans="1:36" ht="15.75" customHeight="1">
      <c r="A776" s="354"/>
      <c r="B776" s="354"/>
      <c r="C776" s="354"/>
      <c r="D776" s="354"/>
      <c r="E776" s="354"/>
      <c r="F776" s="354"/>
      <c r="G776" s="354"/>
      <c r="H776" s="354"/>
      <c r="I776" s="354"/>
      <c r="J776" s="354"/>
      <c r="K776" s="354"/>
      <c r="L776" s="354"/>
      <c r="M776" s="354"/>
      <c r="N776" s="354"/>
      <c r="O776" s="354"/>
      <c r="P776" s="354"/>
      <c r="Q776" s="354"/>
      <c r="R776" s="354"/>
      <c r="S776" s="354"/>
      <c r="T776" s="354"/>
      <c r="U776" s="354"/>
      <c r="V776" s="354"/>
      <c r="W776" s="354"/>
      <c r="X776" s="354"/>
      <c r="Y776" s="354"/>
      <c r="Z776" s="354"/>
      <c r="AA776" s="354"/>
      <c r="AB776" s="354"/>
      <c r="AC776" s="354"/>
      <c r="AD776" s="354"/>
      <c r="AE776" s="354"/>
      <c r="AF776" s="354"/>
      <c r="AG776" s="354"/>
      <c r="AH776" s="354"/>
      <c r="AI776" s="354"/>
      <c r="AJ776" s="354"/>
    </row>
    <row r="777" spans="1:36" ht="15.75" customHeight="1">
      <c r="A777" s="354"/>
      <c r="B777" s="354"/>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Y777" s="354"/>
      <c r="Z777" s="354"/>
      <c r="AA777" s="354"/>
      <c r="AB777" s="354"/>
      <c r="AC777" s="354"/>
      <c r="AD777" s="354"/>
      <c r="AE777" s="354"/>
      <c r="AF777" s="354"/>
      <c r="AG777" s="354"/>
      <c r="AH777" s="354"/>
      <c r="AI777" s="354"/>
      <c r="AJ777" s="354"/>
    </row>
    <row r="778" spans="1:36" ht="15.75" customHeight="1">
      <c r="A778" s="354"/>
      <c r="B778" s="354"/>
      <c r="C778" s="354"/>
      <c r="D778" s="354"/>
      <c r="E778" s="354"/>
      <c r="F778" s="354"/>
      <c r="G778" s="354"/>
      <c r="H778" s="354"/>
      <c r="I778" s="354"/>
      <c r="J778" s="354"/>
      <c r="K778" s="354"/>
      <c r="L778" s="354"/>
      <c r="M778" s="354"/>
      <c r="N778" s="354"/>
      <c r="O778" s="354"/>
      <c r="P778" s="354"/>
      <c r="Q778" s="354"/>
      <c r="R778" s="354"/>
      <c r="S778" s="354"/>
      <c r="T778" s="354"/>
      <c r="U778" s="354"/>
      <c r="V778" s="354"/>
      <c r="W778" s="354"/>
      <c r="X778" s="354"/>
      <c r="Y778" s="354"/>
      <c r="Z778" s="354"/>
      <c r="AA778" s="354"/>
      <c r="AB778" s="354"/>
      <c r="AC778" s="354"/>
      <c r="AD778" s="354"/>
      <c r="AE778" s="354"/>
      <c r="AF778" s="354"/>
      <c r="AG778" s="354"/>
      <c r="AH778" s="354"/>
      <c r="AI778" s="354"/>
      <c r="AJ778" s="354"/>
    </row>
    <row r="779" spans="1:36" ht="15.75" customHeight="1">
      <c r="A779" s="354"/>
      <c r="B779" s="354"/>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Y779" s="354"/>
      <c r="Z779" s="354"/>
      <c r="AA779" s="354"/>
      <c r="AB779" s="354"/>
      <c r="AC779" s="354"/>
      <c r="AD779" s="354"/>
      <c r="AE779" s="354"/>
      <c r="AF779" s="354"/>
      <c r="AG779" s="354"/>
      <c r="AH779" s="354"/>
      <c r="AI779" s="354"/>
      <c r="AJ779" s="354"/>
    </row>
    <row r="780" spans="1:36" ht="15.75" customHeight="1">
      <c r="A780" s="354"/>
      <c r="B780" s="354"/>
      <c r="C780" s="354"/>
      <c r="D780" s="354"/>
      <c r="E780" s="354"/>
      <c r="F780" s="354"/>
      <c r="G780" s="354"/>
      <c r="H780" s="354"/>
      <c r="I780" s="354"/>
      <c r="J780" s="354"/>
      <c r="K780" s="354"/>
      <c r="L780" s="354"/>
      <c r="M780" s="354"/>
      <c r="N780" s="354"/>
      <c r="O780" s="354"/>
      <c r="P780" s="354"/>
      <c r="Q780" s="354"/>
      <c r="R780" s="354"/>
      <c r="S780" s="354"/>
      <c r="T780" s="354"/>
      <c r="U780" s="354"/>
      <c r="V780" s="354"/>
      <c r="W780" s="354"/>
      <c r="X780" s="354"/>
      <c r="Y780" s="354"/>
      <c r="Z780" s="354"/>
      <c r="AA780" s="354"/>
      <c r="AB780" s="354"/>
      <c r="AC780" s="354"/>
      <c r="AD780" s="354"/>
      <c r="AE780" s="354"/>
      <c r="AF780" s="354"/>
      <c r="AG780" s="354"/>
      <c r="AH780" s="354"/>
      <c r="AI780" s="354"/>
      <c r="AJ780" s="354"/>
    </row>
    <row r="781" spans="1:36" ht="15.75" customHeight="1">
      <c r="A781" s="354"/>
      <c r="B781" s="354"/>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Y781" s="354"/>
      <c r="Z781" s="354"/>
      <c r="AA781" s="354"/>
      <c r="AB781" s="354"/>
      <c r="AC781" s="354"/>
      <c r="AD781" s="354"/>
      <c r="AE781" s="354"/>
      <c r="AF781" s="354"/>
      <c r="AG781" s="354"/>
      <c r="AH781" s="354"/>
      <c r="AI781" s="354"/>
      <c r="AJ781" s="354"/>
    </row>
    <row r="782" spans="1:36" ht="15.75" customHeight="1">
      <c r="A782" s="354"/>
      <c r="B782" s="354"/>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Y782" s="354"/>
      <c r="Z782" s="354"/>
      <c r="AA782" s="354"/>
      <c r="AB782" s="354"/>
      <c r="AC782" s="354"/>
      <c r="AD782" s="354"/>
      <c r="AE782" s="354"/>
      <c r="AF782" s="354"/>
      <c r="AG782" s="354"/>
      <c r="AH782" s="354"/>
      <c r="AI782" s="354"/>
      <c r="AJ782" s="354"/>
    </row>
    <row r="783" spans="1:36" ht="15.75" customHeight="1">
      <c r="A783" s="354"/>
      <c r="B783" s="354"/>
      <c r="C783" s="354"/>
      <c r="D783" s="354"/>
      <c r="E783" s="354"/>
      <c r="F783" s="354"/>
      <c r="G783" s="354"/>
      <c r="H783" s="354"/>
      <c r="I783" s="354"/>
      <c r="J783" s="354"/>
      <c r="K783" s="354"/>
      <c r="L783" s="354"/>
      <c r="M783" s="354"/>
      <c r="N783" s="354"/>
      <c r="O783" s="354"/>
      <c r="P783" s="354"/>
      <c r="Q783" s="354"/>
      <c r="R783" s="354"/>
      <c r="S783" s="354"/>
      <c r="T783" s="354"/>
      <c r="U783" s="354"/>
      <c r="V783" s="354"/>
      <c r="W783" s="354"/>
      <c r="X783" s="354"/>
      <c r="Y783" s="354"/>
      <c r="Z783" s="354"/>
      <c r="AA783" s="354"/>
      <c r="AB783" s="354"/>
      <c r="AC783" s="354"/>
      <c r="AD783" s="354"/>
      <c r="AE783" s="354"/>
      <c r="AF783" s="354"/>
      <c r="AG783" s="354"/>
      <c r="AH783" s="354"/>
      <c r="AI783" s="354"/>
      <c r="AJ783" s="354"/>
    </row>
    <row r="784" spans="1:36" ht="15.75" customHeight="1">
      <c r="A784" s="354"/>
      <c r="B784" s="354"/>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Y784" s="354"/>
      <c r="Z784" s="354"/>
      <c r="AA784" s="354"/>
      <c r="AB784" s="354"/>
      <c r="AC784" s="354"/>
      <c r="AD784" s="354"/>
      <c r="AE784" s="354"/>
      <c r="AF784" s="354"/>
      <c r="AG784" s="354"/>
      <c r="AH784" s="354"/>
      <c r="AI784" s="354"/>
      <c r="AJ784" s="354"/>
    </row>
    <row r="785" spans="1:36" ht="15.75" customHeight="1">
      <c r="A785" s="354"/>
      <c r="B785" s="354"/>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Y785" s="354"/>
      <c r="Z785" s="354"/>
      <c r="AA785" s="354"/>
      <c r="AB785" s="354"/>
      <c r="AC785" s="354"/>
      <c r="AD785" s="354"/>
      <c r="AE785" s="354"/>
      <c r="AF785" s="354"/>
      <c r="AG785" s="354"/>
      <c r="AH785" s="354"/>
      <c r="AI785" s="354"/>
      <c r="AJ785" s="354"/>
    </row>
    <row r="786" spans="1:36" ht="15.75" customHeight="1">
      <c r="A786" s="354"/>
      <c r="B786" s="354"/>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Y786" s="354"/>
      <c r="Z786" s="354"/>
      <c r="AA786" s="354"/>
      <c r="AB786" s="354"/>
      <c r="AC786" s="354"/>
      <c r="AD786" s="354"/>
      <c r="AE786" s="354"/>
      <c r="AF786" s="354"/>
      <c r="AG786" s="354"/>
      <c r="AH786" s="354"/>
      <c r="AI786" s="354"/>
      <c r="AJ786" s="354"/>
    </row>
    <row r="787" spans="1:36" ht="15.75" customHeight="1">
      <c r="A787" s="354"/>
      <c r="B787" s="354"/>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Y787" s="354"/>
      <c r="Z787" s="354"/>
      <c r="AA787" s="354"/>
      <c r="AB787" s="354"/>
      <c r="AC787" s="354"/>
      <c r="AD787" s="354"/>
      <c r="AE787" s="354"/>
      <c r="AF787" s="354"/>
      <c r="AG787" s="354"/>
      <c r="AH787" s="354"/>
      <c r="AI787" s="354"/>
      <c r="AJ787" s="354"/>
    </row>
    <row r="788" spans="1:36" ht="15.75" customHeight="1">
      <c r="A788" s="354"/>
      <c r="B788" s="354"/>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Y788" s="354"/>
      <c r="Z788" s="354"/>
      <c r="AA788" s="354"/>
      <c r="AB788" s="354"/>
      <c r="AC788" s="354"/>
      <c r="AD788" s="354"/>
      <c r="AE788" s="354"/>
      <c r="AF788" s="354"/>
      <c r="AG788" s="354"/>
      <c r="AH788" s="354"/>
      <c r="AI788" s="354"/>
      <c r="AJ788" s="354"/>
    </row>
    <row r="789" spans="1:36" ht="15.75" customHeight="1">
      <c r="A789" s="354"/>
      <c r="B789" s="354"/>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Y789" s="354"/>
      <c r="Z789" s="354"/>
      <c r="AA789" s="354"/>
      <c r="AB789" s="354"/>
      <c r="AC789" s="354"/>
      <c r="AD789" s="354"/>
      <c r="AE789" s="354"/>
      <c r="AF789" s="354"/>
      <c r="AG789" s="354"/>
      <c r="AH789" s="354"/>
      <c r="AI789" s="354"/>
      <c r="AJ789" s="354"/>
    </row>
    <row r="790" spans="1:36" ht="15.75" customHeight="1">
      <c r="A790" s="354"/>
      <c r="B790" s="354"/>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Y790" s="354"/>
      <c r="Z790" s="354"/>
      <c r="AA790" s="354"/>
      <c r="AB790" s="354"/>
      <c r="AC790" s="354"/>
      <c r="AD790" s="354"/>
      <c r="AE790" s="354"/>
      <c r="AF790" s="354"/>
      <c r="AG790" s="354"/>
      <c r="AH790" s="354"/>
      <c r="AI790" s="354"/>
      <c r="AJ790" s="354"/>
    </row>
    <row r="791" spans="1:36" ht="15.75" customHeight="1">
      <c r="A791" s="354"/>
      <c r="B791" s="354"/>
      <c r="C791" s="354"/>
      <c r="D791" s="354"/>
      <c r="E791" s="354"/>
      <c r="F791" s="354"/>
      <c r="G791" s="354"/>
      <c r="H791" s="354"/>
      <c r="I791" s="354"/>
      <c r="J791" s="354"/>
      <c r="K791" s="354"/>
      <c r="L791" s="354"/>
      <c r="M791" s="354"/>
      <c r="N791" s="354"/>
      <c r="O791" s="354"/>
      <c r="P791" s="354"/>
      <c r="Q791" s="354"/>
      <c r="R791" s="354"/>
      <c r="S791" s="354"/>
      <c r="T791" s="354"/>
      <c r="U791" s="354"/>
      <c r="V791" s="354"/>
      <c r="W791" s="354"/>
      <c r="X791" s="354"/>
      <c r="Y791" s="354"/>
      <c r="Z791" s="354"/>
      <c r="AA791" s="354"/>
      <c r="AB791" s="354"/>
      <c r="AC791" s="354"/>
      <c r="AD791" s="354"/>
      <c r="AE791" s="354"/>
      <c r="AF791" s="354"/>
      <c r="AG791" s="354"/>
      <c r="AH791" s="354"/>
      <c r="AI791" s="354"/>
      <c r="AJ791" s="354"/>
    </row>
    <row r="792" spans="1:36" ht="15.75" customHeight="1">
      <c r="A792" s="354"/>
      <c r="B792" s="354"/>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Y792" s="354"/>
      <c r="Z792" s="354"/>
      <c r="AA792" s="354"/>
      <c r="AB792" s="354"/>
      <c r="AC792" s="354"/>
      <c r="AD792" s="354"/>
      <c r="AE792" s="354"/>
      <c r="AF792" s="354"/>
      <c r="AG792" s="354"/>
      <c r="AH792" s="354"/>
      <c r="AI792" s="354"/>
      <c r="AJ792" s="354"/>
    </row>
    <row r="793" spans="1:36" ht="15.75" customHeight="1">
      <c r="A793" s="354"/>
      <c r="B793" s="354"/>
      <c r="C793" s="354"/>
      <c r="D793" s="354"/>
      <c r="E793" s="354"/>
      <c r="F793" s="354"/>
      <c r="G793" s="354"/>
      <c r="H793" s="354"/>
      <c r="I793" s="354"/>
      <c r="J793" s="354"/>
      <c r="K793" s="354"/>
      <c r="L793" s="354"/>
      <c r="M793" s="354"/>
      <c r="N793" s="354"/>
      <c r="O793" s="354"/>
      <c r="P793" s="354"/>
      <c r="Q793" s="354"/>
      <c r="R793" s="354"/>
      <c r="S793" s="354"/>
      <c r="T793" s="354"/>
      <c r="U793" s="354"/>
      <c r="V793" s="354"/>
      <c r="W793" s="354"/>
      <c r="X793" s="354"/>
      <c r="Y793" s="354"/>
      <c r="Z793" s="354"/>
      <c r="AA793" s="354"/>
      <c r="AB793" s="354"/>
      <c r="AC793" s="354"/>
      <c r="AD793" s="354"/>
      <c r="AE793" s="354"/>
      <c r="AF793" s="354"/>
      <c r="AG793" s="354"/>
      <c r="AH793" s="354"/>
      <c r="AI793" s="354"/>
      <c r="AJ793" s="354"/>
    </row>
    <row r="794" spans="1:36" ht="15.75" customHeight="1">
      <c r="A794" s="354"/>
      <c r="B794" s="354"/>
      <c r="C794" s="354"/>
      <c r="D794" s="354"/>
      <c r="E794" s="354"/>
      <c r="F794" s="354"/>
      <c r="G794" s="354"/>
      <c r="H794" s="354"/>
      <c r="I794" s="354"/>
      <c r="J794" s="354"/>
      <c r="K794" s="354"/>
      <c r="L794" s="354"/>
      <c r="M794" s="354"/>
      <c r="N794" s="354"/>
      <c r="O794" s="354"/>
      <c r="P794" s="354"/>
      <c r="Q794" s="354"/>
      <c r="R794" s="354"/>
      <c r="S794" s="354"/>
      <c r="T794" s="354"/>
      <c r="U794" s="354"/>
      <c r="V794" s="354"/>
      <c r="W794" s="354"/>
      <c r="X794" s="354"/>
      <c r="Y794" s="354"/>
      <c r="Z794" s="354"/>
      <c r="AA794" s="354"/>
      <c r="AB794" s="354"/>
      <c r="AC794" s="354"/>
      <c r="AD794" s="354"/>
      <c r="AE794" s="354"/>
      <c r="AF794" s="354"/>
      <c r="AG794" s="354"/>
      <c r="AH794" s="354"/>
      <c r="AI794" s="354"/>
      <c r="AJ794" s="354"/>
    </row>
    <row r="795" spans="1:36" ht="15.75" customHeight="1">
      <c r="A795" s="354"/>
      <c r="B795" s="354"/>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Y795" s="354"/>
      <c r="Z795" s="354"/>
      <c r="AA795" s="354"/>
      <c r="AB795" s="354"/>
      <c r="AC795" s="354"/>
      <c r="AD795" s="354"/>
      <c r="AE795" s="354"/>
      <c r="AF795" s="354"/>
      <c r="AG795" s="354"/>
      <c r="AH795" s="354"/>
      <c r="AI795" s="354"/>
      <c r="AJ795" s="354"/>
    </row>
    <row r="796" spans="1:36" ht="15.75" customHeight="1">
      <c r="A796" s="354"/>
      <c r="B796" s="354"/>
      <c r="C796" s="354"/>
      <c r="D796" s="354"/>
      <c r="E796" s="354"/>
      <c r="F796" s="354"/>
      <c r="G796" s="354"/>
      <c r="H796" s="354"/>
      <c r="I796" s="354"/>
      <c r="J796" s="354"/>
      <c r="K796" s="354"/>
      <c r="L796" s="354"/>
      <c r="M796" s="354"/>
      <c r="N796" s="354"/>
      <c r="O796" s="354"/>
      <c r="P796" s="354"/>
      <c r="Q796" s="354"/>
      <c r="R796" s="354"/>
      <c r="S796" s="354"/>
      <c r="T796" s="354"/>
      <c r="U796" s="354"/>
      <c r="V796" s="354"/>
      <c r="W796" s="354"/>
      <c r="X796" s="354"/>
      <c r="Y796" s="354"/>
      <c r="Z796" s="354"/>
      <c r="AA796" s="354"/>
      <c r="AB796" s="354"/>
      <c r="AC796" s="354"/>
      <c r="AD796" s="354"/>
      <c r="AE796" s="354"/>
      <c r="AF796" s="354"/>
      <c r="AG796" s="354"/>
      <c r="AH796" s="354"/>
      <c r="AI796" s="354"/>
      <c r="AJ796" s="354"/>
    </row>
    <row r="797" spans="1:36" ht="15.75" customHeight="1">
      <c r="A797" s="354"/>
      <c r="B797" s="354"/>
      <c r="C797" s="354"/>
      <c r="D797" s="354"/>
      <c r="E797" s="354"/>
      <c r="F797" s="354"/>
      <c r="G797" s="354"/>
      <c r="H797" s="354"/>
      <c r="I797" s="354"/>
      <c r="J797" s="354"/>
      <c r="K797" s="354"/>
      <c r="L797" s="354"/>
      <c r="M797" s="354"/>
      <c r="N797" s="354"/>
      <c r="O797" s="354"/>
      <c r="P797" s="354"/>
      <c r="Q797" s="354"/>
      <c r="R797" s="354"/>
      <c r="S797" s="354"/>
      <c r="T797" s="354"/>
      <c r="U797" s="354"/>
      <c r="V797" s="354"/>
      <c r="W797" s="354"/>
      <c r="X797" s="354"/>
      <c r="Y797" s="354"/>
      <c r="Z797" s="354"/>
      <c r="AA797" s="354"/>
      <c r="AB797" s="354"/>
      <c r="AC797" s="354"/>
      <c r="AD797" s="354"/>
      <c r="AE797" s="354"/>
      <c r="AF797" s="354"/>
      <c r="AG797" s="354"/>
      <c r="AH797" s="354"/>
      <c r="AI797" s="354"/>
      <c r="AJ797" s="354"/>
    </row>
    <row r="798" spans="1:36" ht="15.75" customHeight="1">
      <c r="A798" s="354"/>
      <c r="B798" s="354"/>
      <c r="C798" s="354"/>
      <c r="D798" s="354"/>
      <c r="E798" s="354"/>
      <c r="F798" s="354"/>
      <c r="G798" s="354"/>
      <c r="H798" s="354"/>
      <c r="I798" s="354"/>
      <c r="J798" s="354"/>
      <c r="K798" s="354"/>
      <c r="L798" s="354"/>
      <c r="M798" s="354"/>
      <c r="N798" s="354"/>
      <c r="O798" s="354"/>
      <c r="P798" s="354"/>
      <c r="Q798" s="354"/>
      <c r="R798" s="354"/>
      <c r="S798" s="354"/>
      <c r="T798" s="354"/>
      <c r="U798" s="354"/>
      <c r="V798" s="354"/>
      <c r="W798" s="354"/>
      <c r="X798" s="354"/>
      <c r="Y798" s="354"/>
      <c r="Z798" s="354"/>
      <c r="AA798" s="354"/>
      <c r="AB798" s="354"/>
      <c r="AC798" s="354"/>
      <c r="AD798" s="354"/>
      <c r="AE798" s="354"/>
      <c r="AF798" s="354"/>
      <c r="AG798" s="354"/>
      <c r="AH798" s="354"/>
      <c r="AI798" s="354"/>
      <c r="AJ798" s="354"/>
    </row>
    <row r="799" spans="1:36" ht="15.75" customHeight="1">
      <c r="A799" s="354"/>
      <c r="B799" s="354"/>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Y799" s="354"/>
      <c r="Z799" s="354"/>
      <c r="AA799" s="354"/>
      <c r="AB799" s="354"/>
      <c r="AC799" s="354"/>
      <c r="AD799" s="354"/>
      <c r="AE799" s="354"/>
      <c r="AF799" s="354"/>
      <c r="AG799" s="354"/>
      <c r="AH799" s="354"/>
      <c r="AI799" s="354"/>
      <c r="AJ799" s="354"/>
    </row>
    <row r="800" spans="1:36" ht="15.75" customHeight="1">
      <c r="A800" s="354"/>
      <c r="B800" s="354"/>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Y800" s="354"/>
      <c r="Z800" s="354"/>
      <c r="AA800" s="354"/>
      <c r="AB800" s="354"/>
      <c r="AC800" s="354"/>
      <c r="AD800" s="354"/>
      <c r="AE800" s="354"/>
      <c r="AF800" s="354"/>
      <c r="AG800" s="354"/>
      <c r="AH800" s="354"/>
      <c r="AI800" s="354"/>
      <c r="AJ800" s="354"/>
    </row>
    <row r="801" spans="1:36" ht="15.75" customHeight="1">
      <c r="A801" s="354"/>
      <c r="B801" s="354"/>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Y801" s="354"/>
      <c r="Z801" s="354"/>
      <c r="AA801" s="354"/>
      <c r="AB801" s="354"/>
      <c r="AC801" s="354"/>
      <c r="AD801" s="354"/>
      <c r="AE801" s="354"/>
      <c r="AF801" s="354"/>
      <c r="AG801" s="354"/>
      <c r="AH801" s="354"/>
      <c r="AI801" s="354"/>
      <c r="AJ801" s="354"/>
    </row>
    <row r="802" spans="1:36" ht="15.75" customHeight="1">
      <c r="A802" s="354"/>
      <c r="B802" s="354"/>
      <c r="C802" s="354"/>
      <c r="D802" s="354"/>
      <c r="E802" s="354"/>
      <c r="F802" s="354"/>
      <c r="G802" s="354"/>
      <c r="H802" s="354"/>
      <c r="I802" s="354"/>
      <c r="J802" s="354"/>
      <c r="K802" s="354"/>
      <c r="L802" s="354"/>
      <c r="M802" s="354"/>
      <c r="N802" s="354"/>
      <c r="O802" s="354"/>
      <c r="P802" s="354"/>
      <c r="Q802" s="354"/>
      <c r="R802" s="354"/>
      <c r="S802" s="354"/>
      <c r="T802" s="354"/>
      <c r="U802" s="354"/>
      <c r="V802" s="354"/>
      <c r="W802" s="354"/>
      <c r="X802" s="354"/>
      <c r="Y802" s="354"/>
      <c r="Z802" s="354"/>
      <c r="AA802" s="354"/>
      <c r="AB802" s="354"/>
      <c r="AC802" s="354"/>
      <c r="AD802" s="354"/>
      <c r="AE802" s="354"/>
      <c r="AF802" s="354"/>
      <c r="AG802" s="354"/>
      <c r="AH802" s="354"/>
      <c r="AI802" s="354"/>
      <c r="AJ802" s="354"/>
    </row>
    <row r="803" spans="1:36" ht="15.75" customHeight="1">
      <c r="A803" s="354"/>
      <c r="B803" s="354"/>
      <c r="C803" s="354"/>
      <c r="D803" s="354"/>
      <c r="E803" s="354"/>
      <c r="F803" s="354"/>
      <c r="G803" s="354"/>
      <c r="H803" s="354"/>
      <c r="I803" s="354"/>
      <c r="J803" s="354"/>
      <c r="K803" s="354"/>
      <c r="L803" s="354"/>
      <c r="M803" s="354"/>
      <c r="N803" s="354"/>
      <c r="O803" s="354"/>
      <c r="P803" s="354"/>
      <c r="Q803" s="354"/>
      <c r="R803" s="354"/>
      <c r="S803" s="354"/>
      <c r="T803" s="354"/>
      <c r="U803" s="354"/>
      <c r="V803" s="354"/>
      <c r="W803" s="354"/>
      <c r="X803" s="354"/>
      <c r="Y803" s="354"/>
      <c r="Z803" s="354"/>
      <c r="AA803" s="354"/>
      <c r="AB803" s="354"/>
      <c r="AC803" s="354"/>
      <c r="AD803" s="354"/>
      <c r="AE803" s="354"/>
      <c r="AF803" s="354"/>
      <c r="AG803" s="354"/>
      <c r="AH803" s="354"/>
      <c r="AI803" s="354"/>
      <c r="AJ803" s="354"/>
    </row>
    <row r="804" spans="1:36" ht="15.75" customHeight="1">
      <c r="A804" s="354"/>
      <c r="B804" s="354"/>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Y804" s="354"/>
      <c r="Z804" s="354"/>
      <c r="AA804" s="354"/>
      <c r="AB804" s="354"/>
      <c r="AC804" s="354"/>
      <c r="AD804" s="354"/>
      <c r="AE804" s="354"/>
      <c r="AF804" s="354"/>
      <c r="AG804" s="354"/>
      <c r="AH804" s="354"/>
      <c r="AI804" s="354"/>
      <c r="AJ804" s="354"/>
    </row>
    <row r="805" spans="1:36" ht="15.75" customHeight="1">
      <c r="A805" s="354"/>
      <c r="B805" s="354"/>
      <c r="C805" s="354"/>
      <c r="D805" s="354"/>
      <c r="E805" s="354"/>
      <c r="F805" s="354"/>
      <c r="G805" s="354"/>
      <c r="H805" s="354"/>
      <c r="I805" s="354"/>
      <c r="J805" s="354"/>
      <c r="K805" s="354"/>
      <c r="L805" s="354"/>
      <c r="M805" s="354"/>
      <c r="N805" s="354"/>
      <c r="O805" s="354"/>
      <c r="P805" s="354"/>
      <c r="Q805" s="354"/>
      <c r="R805" s="354"/>
      <c r="S805" s="354"/>
      <c r="T805" s="354"/>
      <c r="U805" s="354"/>
      <c r="V805" s="354"/>
      <c r="W805" s="354"/>
      <c r="X805" s="354"/>
      <c r="Y805" s="354"/>
      <c r="Z805" s="354"/>
      <c r="AA805" s="354"/>
      <c r="AB805" s="354"/>
      <c r="AC805" s="354"/>
      <c r="AD805" s="354"/>
      <c r="AE805" s="354"/>
      <c r="AF805" s="354"/>
      <c r="AG805" s="354"/>
      <c r="AH805" s="354"/>
      <c r="AI805" s="354"/>
      <c r="AJ805" s="354"/>
    </row>
    <row r="806" spans="1:36" ht="15.75" customHeight="1">
      <c r="A806" s="354"/>
      <c r="B806" s="354"/>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Y806" s="354"/>
      <c r="Z806" s="354"/>
      <c r="AA806" s="354"/>
      <c r="AB806" s="354"/>
      <c r="AC806" s="354"/>
      <c r="AD806" s="354"/>
      <c r="AE806" s="354"/>
      <c r="AF806" s="354"/>
      <c r="AG806" s="354"/>
      <c r="AH806" s="354"/>
      <c r="AI806" s="354"/>
      <c r="AJ806" s="354"/>
    </row>
    <row r="807" spans="1:36" ht="15.75" customHeight="1">
      <c r="A807" s="354"/>
      <c r="B807" s="354"/>
      <c r="C807" s="354"/>
      <c r="D807" s="354"/>
      <c r="E807" s="354"/>
      <c r="F807" s="354"/>
      <c r="G807" s="354"/>
      <c r="H807" s="354"/>
      <c r="I807" s="354"/>
      <c r="J807" s="354"/>
      <c r="K807" s="354"/>
      <c r="L807" s="354"/>
      <c r="M807" s="354"/>
      <c r="N807" s="354"/>
      <c r="O807" s="354"/>
      <c r="P807" s="354"/>
      <c r="Q807" s="354"/>
      <c r="R807" s="354"/>
      <c r="S807" s="354"/>
      <c r="T807" s="354"/>
      <c r="U807" s="354"/>
      <c r="V807" s="354"/>
      <c r="W807" s="354"/>
      <c r="X807" s="354"/>
      <c r="Y807" s="354"/>
      <c r="Z807" s="354"/>
      <c r="AA807" s="354"/>
      <c r="AB807" s="354"/>
      <c r="AC807" s="354"/>
      <c r="AD807" s="354"/>
      <c r="AE807" s="354"/>
      <c r="AF807" s="354"/>
      <c r="AG807" s="354"/>
      <c r="AH807" s="354"/>
      <c r="AI807" s="354"/>
      <c r="AJ807" s="354"/>
    </row>
    <row r="808" spans="1:36" ht="15.75" customHeight="1">
      <c r="A808" s="354"/>
      <c r="B808" s="354"/>
      <c r="C808" s="354"/>
      <c r="D808" s="354"/>
      <c r="E808" s="354"/>
      <c r="F808" s="354"/>
      <c r="G808" s="354"/>
      <c r="H808" s="354"/>
      <c r="I808" s="354"/>
      <c r="J808" s="354"/>
      <c r="K808" s="354"/>
      <c r="L808" s="354"/>
      <c r="M808" s="354"/>
      <c r="N808" s="354"/>
      <c r="O808" s="354"/>
      <c r="P808" s="354"/>
      <c r="Q808" s="354"/>
      <c r="R808" s="354"/>
      <c r="S808" s="354"/>
      <c r="T808" s="354"/>
      <c r="U808" s="354"/>
      <c r="V808" s="354"/>
      <c r="W808" s="354"/>
      <c r="X808" s="354"/>
      <c r="Y808" s="354"/>
      <c r="Z808" s="354"/>
      <c r="AA808" s="354"/>
      <c r="AB808" s="354"/>
      <c r="AC808" s="354"/>
      <c r="AD808" s="354"/>
      <c r="AE808" s="354"/>
      <c r="AF808" s="354"/>
      <c r="AG808" s="354"/>
      <c r="AH808" s="354"/>
      <c r="AI808" s="354"/>
      <c r="AJ808" s="354"/>
    </row>
    <row r="809" spans="1:36" ht="15.75" customHeight="1">
      <c r="A809" s="354"/>
      <c r="B809" s="354"/>
      <c r="C809" s="354"/>
      <c r="D809" s="354"/>
      <c r="E809" s="354"/>
      <c r="F809" s="354"/>
      <c r="G809" s="354"/>
      <c r="H809" s="354"/>
      <c r="I809" s="354"/>
      <c r="J809" s="354"/>
      <c r="K809" s="354"/>
      <c r="L809" s="354"/>
      <c r="M809" s="354"/>
      <c r="N809" s="354"/>
      <c r="O809" s="354"/>
      <c r="P809" s="354"/>
      <c r="Q809" s="354"/>
      <c r="R809" s="354"/>
      <c r="S809" s="354"/>
      <c r="T809" s="354"/>
      <c r="U809" s="354"/>
      <c r="V809" s="354"/>
      <c r="W809" s="354"/>
      <c r="X809" s="354"/>
      <c r="Y809" s="354"/>
      <c r="Z809" s="354"/>
      <c r="AA809" s="354"/>
      <c r="AB809" s="354"/>
      <c r="AC809" s="354"/>
      <c r="AD809" s="354"/>
      <c r="AE809" s="354"/>
      <c r="AF809" s="354"/>
      <c r="AG809" s="354"/>
      <c r="AH809" s="354"/>
      <c r="AI809" s="354"/>
      <c r="AJ809" s="354"/>
    </row>
    <row r="810" spans="1:36" ht="15.75" customHeight="1">
      <c r="A810" s="354"/>
      <c r="B810" s="354"/>
      <c r="C810" s="354"/>
      <c r="D810" s="354"/>
      <c r="E810" s="354"/>
      <c r="F810" s="354"/>
      <c r="G810" s="354"/>
      <c r="H810" s="354"/>
      <c r="I810" s="354"/>
      <c r="J810" s="354"/>
      <c r="K810" s="354"/>
      <c r="L810" s="354"/>
      <c r="M810" s="354"/>
      <c r="N810" s="354"/>
      <c r="O810" s="354"/>
      <c r="P810" s="354"/>
      <c r="Q810" s="354"/>
      <c r="R810" s="354"/>
      <c r="S810" s="354"/>
      <c r="T810" s="354"/>
      <c r="U810" s="354"/>
      <c r="V810" s="354"/>
      <c r="W810" s="354"/>
      <c r="X810" s="354"/>
      <c r="Y810" s="354"/>
      <c r="Z810" s="354"/>
      <c r="AA810" s="354"/>
      <c r="AB810" s="354"/>
      <c r="AC810" s="354"/>
      <c r="AD810" s="354"/>
      <c r="AE810" s="354"/>
      <c r="AF810" s="354"/>
      <c r="AG810" s="354"/>
      <c r="AH810" s="354"/>
      <c r="AI810" s="354"/>
      <c r="AJ810" s="354"/>
    </row>
    <row r="811" spans="1:36" ht="15.75" customHeight="1">
      <c r="A811" s="354"/>
      <c r="B811" s="354"/>
      <c r="C811" s="354"/>
      <c r="D811" s="354"/>
      <c r="E811" s="354"/>
      <c r="F811" s="354"/>
      <c r="G811" s="354"/>
      <c r="H811" s="354"/>
      <c r="I811" s="354"/>
      <c r="J811" s="354"/>
      <c r="K811" s="354"/>
      <c r="L811" s="354"/>
      <c r="M811" s="354"/>
      <c r="N811" s="354"/>
      <c r="O811" s="354"/>
      <c r="P811" s="354"/>
      <c r="Q811" s="354"/>
      <c r="R811" s="354"/>
      <c r="S811" s="354"/>
      <c r="T811" s="354"/>
      <c r="U811" s="354"/>
      <c r="V811" s="354"/>
      <c r="W811" s="354"/>
      <c r="X811" s="354"/>
      <c r="Y811" s="354"/>
      <c r="Z811" s="354"/>
      <c r="AA811" s="354"/>
      <c r="AB811" s="354"/>
      <c r="AC811" s="354"/>
      <c r="AD811" s="354"/>
      <c r="AE811" s="354"/>
      <c r="AF811" s="354"/>
      <c r="AG811" s="354"/>
      <c r="AH811" s="354"/>
      <c r="AI811" s="354"/>
      <c r="AJ811" s="354"/>
    </row>
    <row r="812" spans="1:36" ht="15.75" customHeight="1">
      <c r="A812" s="354"/>
      <c r="B812" s="354"/>
      <c r="C812" s="354"/>
      <c r="D812" s="354"/>
      <c r="E812" s="354"/>
      <c r="F812" s="354"/>
      <c r="G812" s="354"/>
      <c r="H812" s="354"/>
      <c r="I812" s="354"/>
      <c r="J812" s="354"/>
      <c r="K812" s="354"/>
      <c r="L812" s="354"/>
      <c r="M812" s="354"/>
      <c r="N812" s="354"/>
      <c r="O812" s="354"/>
      <c r="P812" s="354"/>
      <c r="Q812" s="354"/>
      <c r="R812" s="354"/>
      <c r="S812" s="354"/>
      <c r="T812" s="354"/>
      <c r="U812" s="354"/>
      <c r="V812" s="354"/>
      <c r="W812" s="354"/>
      <c r="X812" s="354"/>
      <c r="Y812" s="354"/>
      <c r="Z812" s="354"/>
      <c r="AA812" s="354"/>
      <c r="AB812" s="354"/>
      <c r="AC812" s="354"/>
      <c r="AD812" s="354"/>
      <c r="AE812" s="354"/>
      <c r="AF812" s="354"/>
      <c r="AG812" s="354"/>
      <c r="AH812" s="354"/>
      <c r="AI812" s="354"/>
      <c r="AJ812" s="354"/>
    </row>
    <row r="813" spans="1:36" ht="15.75" customHeight="1">
      <c r="A813" s="354"/>
      <c r="B813" s="354"/>
      <c r="C813" s="354"/>
      <c r="D813" s="354"/>
      <c r="E813" s="354"/>
      <c r="F813" s="354"/>
      <c r="G813" s="354"/>
      <c r="H813" s="354"/>
      <c r="I813" s="354"/>
      <c r="J813" s="354"/>
      <c r="K813" s="354"/>
      <c r="L813" s="354"/>
      <c r="M813" s="354"/>
      <c r="N813" s="354"/>
      <c r="O813" s="354"/>
      <c r="P813" s="354"/>
      <c r="Q813" s="354"/>
      <c r="R813" s="354"/>
      <c r="S813" s="354"/>
      <c r="T813" s="354"/>
      <c r="U813" s="354"/>
      <c r="V813" s="354"/>
      <c r="W813" s="354"/>
      <c r="X813" s="354"/>
      <c r="Y813" s="354"/>
      <c r="Z813" s="354"/>
      <c r="AA813" s="354"/>
      <c r="AB813" s="354"/>
      <c r="AC813" s="354"/>
      <c r="AD813" s="354"/>
      <c r="AE813" s="354"/>
      <c r="AF813" s="354"/>
      <c r="AG813" s="354"/>
      <c r="AH813" s="354"/>
      <c r="AI813" s="354"/>
      <c r="AJ813" s="354"/>
    </row>
    <row r="814" spans="1:36" ht="15.75" customHeight="1">
      <c r="A814" s="354"/>
      <c r="B814" s="354"/>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Y814" s="354"/>
      <c r="Z814" s="354"/>
      <c r="AA814" s="354"/>
      <c r="AB814" s="354"/>
      <c r="AC814" s="354"/>
      <c r="AD814" s="354"/>
      <c r="AE814" s="354"/>
      <c r="AF814" s="354"/>
      <c r="AG814" s="354"/>
      <c r="AH814" s="354"/>
      <c r="AI814" s="354"/>
      <c r="AJ814" s="354"/>
    </row>
    <row r="815" spans="1:36" ht="15.75" customHeight="1">
      <c r="A815" s="354"/>
      <c r="B815" s="354"/>
      <c r="C815" s="354"/>
      <c r="D815" s="354"/>
      <c r="E815" s="354"/>
      <c r="F815" s="354"/>
      <c r="G815" s="354"/>
      <c r="H815" s="354"/>
      <c r="I815" s="354"/>
      <c r="J815" s="354"/>
      <c r="K815" s="354"/>
      <c r="L815" s="354"/>
      <c r="M815" s="354"/>
      <c r="N815" s="354"/>
      <c r="O815" s="354"/>
      <c r="P815" s="354"/>
      <c r="Q815" s="354"/>
      <c r="R815" s="354"/>
      <c r="S815" s="354"/>
      <c r="T815" s="354"/>
      <c r="U815" s="354"/>
      <c r="V815" s="354"/>
      <c r="W815" s="354"/>
      <c r="X815" s="354"/>
      <c r="Y815" s="354"/>
      <c r="Z815" s="354"/>
      <c r="AA815" s="354"/>
      <c r="AB815" s="354"/>
      <c r="AC815" s="354"/>
      <c r="AD815" s="354"/>
      <c r="AE815" s="354"/>
      <c r="AF815" s="354"/>
      <c r="AG815" s="354"/>
      <c r="AH815" s="354"/>
      <c r="AI815" s="354"/>
      <c r="AJ815" s="354"/>
    </row>
    <row r="816" spans="1:36" ht="15.75" customHeight="1">
      <c r="A816" s="354"/>
      <c r="B816" s="354"/>
      <c r="C816" s="354"/>
      <c r="D816" s="354"/>
      <c r="E816" s="354"/>
      <c r="F816" s="354"/>
      <c r="G816" s="354"/>
      <c r="H816" s="354"/>
      <c r="I816" s="354"/>
      <c r="J816" s="354"/>
      <c r="K816" s="354"/>
      <c r="L816" s="354"/>
      <c r="M816" s="354"/>
      <c r="N816" s="354"/>
      <c r="O816" s="354"/>
      <c r="P816" s="354"/>
      <c r="Q816" s="354"/>
      <c r="R816" s="354"/>
      <c r="S816" s="354"/>
      <c r="T816" s="354"/>
      <c r="U816" s="354"/>
      <c r="V816" s="354"/>
      <c r="W816" s="354"/>
      <c r="X816" s="354"/>
      <c r="Y816" s="354"/>
      <c r="Z816" s="354"/>
      <c r="AA816" s="354"/>
      <c r="AB816" s="354"/>
      <c r="AC816" s="354"/>
      <c r="AD816" s="354"/>
      <c r="AE816" s="354"/>
      <c r="AF816" s="354"/>
      <c r="AG816" s="354"/>
      <c r="AH816" s="354"/>
      <c r="AI816" s="354"/>
      <c r="AJ816" s="354"/>
    </row>
    <row r="817" spans="1:36" ht="15.75" customHeight="1">
      <c r="A817" s="354"/>
      <c r="B817" s="354"/>
      <c r="C817" s="354"/>
      <c r="D817" s="354"/>
      <c r="E817" s="354"/>
      <c r="F817" s="354"/>
      <c r="G817" s="354"/>
      <c r="H817" s="354"/>
      <c r="I817" s="354"/>
      <c r="J817" s="354"/>
      <c r="K817" s="354"/>
      <c r="L817" s="354"/>
      <c r="M817" s="354"/>
      <c r="N817" s="354"/>
      <c r="O817" s="354"/>
      <c r="P817" s="354"/>
      <c r="Q817" s="354"/>
      <c r="R817" s="354"/>
      <c r="S817" s="354"/>
      <c r="T817" s="354"/>
      <c r="U817" s="354"/>
      <c r="V817" s="354"/>
      <c r="W817" s="354"/>
      <c r="X817" s="354"/>
      <c r="Y817" s="354"/>
      <c r="Z817" s="354"/>
      <c r="AA817" s="354"/>
      <c r="AB817" s="354"/>
      <c r="AC817" s="354"/>
      <c r="AD817" s="354"/>
      <c r="AE817" s="354"/>
      <c r="AF817" s="354"/>
      <c r="AG817" s="354"/>
      <c r="AH817" s="354"/>
      <c r="AI817" s="354"/>
      <c r="AJ817" s="354"/>
    </row>
    <row r="818" spans="1:36" ht="15.75" customHeight="1">
      <c r="A818" s="354"/>
      <c r="B818" s="354"/>
      <c r="C818" s="354"/>
      <c r="D818" s="354"/>
      <c r="E818" s="354"/>
      <c r="F818" s="354"/>
      <c r="G818" s="354"/>
      <c r="H818" s="354"/>
      <c r="I818" s="354"/>
      <c r="J818" s="354"/>
      <c r="K818" s="354"/>
      <c r="L818" s="354"/>
      <c r="M818" s="354"/>
      <c r="N818" s="354"/>
      <c r="O818" s="354"/>
      <c r="P818" s="354"/>
      <c r="Q818" s="354"/>
      <c r="R818" s="354"/>
      <c r="S818" s="354"/>
      <c r="T818" s="354"/>
      <c r="U818" s="354"/>
      <c r="V818" s="354"/>
      <c r="W818" s="354"/>
      <c r="X818" s="354"/>
      <c r="Y818" s="354"/>
      <c r="Z818" s="354"/>
      <c r="AA818" s="354"/>
      <c r="AB818" s="354"/>
      <c r="AC818" s="354"/>
      <c r="AD818" s="354"/>
      <c r="AE818" s="354"/>
      <c r="AF818" s="354"/>
      <c r="AG818" s="354"/>
      <c r="AH818" s="354"/>
      <c r="AI818" s="354"/>
      <c r="AJ818" s="354"/>
    </row>
    <row r="819" spans="1:36" ht="15.75" customHeight="1">
      <c r="A819" s="354"/>
      <c r="B819" s="354"/>
      <c r="C819" s="354"/>
      <c r="D819" s="354"/>
      <c r="E819" s="354"/>
      <c r="F819" s="354"/>
      <c r="G819" s="354"/>
      <c r="H819" s="354"/>
      <c r="I819" s="354"/>
      <c r="J819" s="354"/>
      <c r="K819" s="354"/>
      <c r="L819" s="354"/>
      <c r="M819" s="354"/>
      <c r="N819" s="354"/>
      <c r="O819" s="354"/>
      <c r="P819" s="354"/>
      <c r="Q819" s="354"/>
      <c r="R819" s="354"/>
      <c r="S819" s="354"/>
      <c r="T819" s="354"/>
      <c r="U819" s="354"/>
      <c r="V819" s="354"/>
      <c r="W819" s="354"/>
      <c r="X819" s="354"/>
      <c r="Y819" s="354"/>
      <c r="Z819" s="354"/>
      <c r="AA819" s="354"/>
      <c r="AB819" s="354"/>
      <c r="AC819" s="354"/>
      <c r="AD819" s="354"/>
      <c r="AE819" s="354"/>
      <c r="AF819" s="354"/>
      <c r="AG819" s="354"/>
      <c r="AH819" s="354"/>
      <c r="AI819" s="354"/>
      <c r="AJ819" s="354"/>
    </row>
    <row r="820" spans="1:36" ht="15.75" customHeight="1">
      <c r="A820" s="354"/>
      <c r="B820" s="354"/>
      <c r="C820" s="354"/>
      <c r="D820" s="354"/>
      <c r="E820" s="354"/>
      <c r="F820" s="354"/>
      <c r="G820" s="354"/>
      <c r="H820" s="354"/>
      <c r="I820" s="354"/>
      <c r="J820" s="354"/>
      <c r="K820" s="354"/>
      <c r="L820" s="354"/>
      <c r="M820" s="354"/>
      <c r="N820" s="354"/>
      <c r="O820" s="354"/>
      <c r="P820" s="354"/>
      <c r="Q820" s="354"/>
      <c r="R820" s="354"/>
      <c r="S820" s="354"/>
      <c r="T820" s="354"/>
      <c r="U820" s="354"/>
      <c r="V820" s="354"/>
      <c r="W820" s="354"/>
      <c r="X820" s="354"/>
      <c r="Y820" s="354"/>
      <c r="Z820" s="354"/>
      <c r="AA820" s="354"/>
      <c r="AB820" s="354"/>
      <c r="AC820" s="354"/>
      <c r="AD820" s="354"/>
      <c r="AE820" s="354"/>
      <c r="AF820" s="354"/>
      <c r="AG820" s="354"/>
      <c r="AH820" s="354"/>
      <c r="AI820" s="354"/>
      <c r="AJ820" s="354"/>
    </row>
    <row r="821" spans="1:36" ht="15.75" customHeight="1">
      <c r="A821" s="354"/>
      <c r="B821" s="354"/>
      <c r="C821" s="354"/>
      <c r="D821" s="354"/>
      <c r="E821" s="354"/>
      <c r="F821" s="354"/>
      <c r="G821" s="354"/>
      <c r="H821" s="354"/>
      <c r="I821" s="354"/>
      <c r="J821" s="354"/>
      <c r="K821" s="354"/>
      <c r="L821" s="354"/>
      <c r="M821" s="354"/>
      <c r="N821" s="354"/>
      <c r="O821" s="354"/>
      <c r="P821" s="354"/>
      <c r="Q821" s="354"/>
      <c r="R821" s="354"/>
      <c r="S821" s="354"/>
      <c r="T821" s="354"/>
      <c r="U821" s="354"/>
      <c r="V821" s="354"/>
      <c r="W821" s="354"/>
      <c r="X821" s="354"/>
      <c r="Y821" s="354"/>
      <c r="Z821" s="354"/>
      <c r="AA821" s="354"/>
      <c r="AB821" s="354"/>
      <c r="AC821" s="354"/>
      <c r="AD821" s="354"/>
      <c r="AE821" s="354"/>
      <c r="AF821" s="354"/>
      <c r="AG821" s="354"/>
      <c r="AH821" s="354"/>
      <c r="AI821" s="354"/>
      <c r="AJ821" s="354"/>
    </row>
    <row r="822" spans="1:36" ht="15.75" customHeight="1">
      <c r="A822" s="354"/>
      <c r="B822" s="354"/>
      <c r="C822" s="354"/>
      <c r="D822" s="354"/>
      <c r="E822" s="354"/>
      <c r="F822" s="354"/>
      <c r="G822" s="354"/>
      <c r="H822" s="354"/>
      <c r="I822" s="354"/>
      <c r="J822" s="354"/>
      <c r="K822" s="354"/>
      <c r="L822" s="354"/>
      <c r="M822" s="354"/>
      <c r="N822" s="354"/>
      <c r="O822" s="354"/>
      <c r="P822" s="354"/>
      <c r="Q822" s="354"/>
      <c r="R822" s="354"/>
      <c r="S822" s="354"/>
      <c r="T822" s="354"/>
      <c r="U822" s="354"/>
      <c r="V822" s="354"/>
      <c r="W822" s="354"/>
      <c r="X822" s="354"/>
      <c r="Y822" s="354"/>
      <c r="Z822" s="354"/>
      <c r="AA822" s="354"/>
      <c r="AB822" s="354"/>
      <c r="AC822" s="354"/>
      <c r="AD822" s="354"/>
      <c r="AE822" s="354"/>
      <c r="AF822" s="354"/>
      <c r="AG822" s="354"/>
      <c r="AH822" s="354"/>
      <c r="AI822" s="354"/>
      <c r="AJ822" s="354"/>
    </row>
    <row r="823" spans="1:36" ht="15.75" customHeight="1">
      <c r="A823" s="354"/>
      <c r="B823" s="354"/>
      <c r="C823" s="354"/>
      <c r="D823" s="354"/>
      <c r="E823" s="354"/>
      <c r="F823" s="354"/>
      <c r="G823" s="354"/>
      <c r="H823" s="354"/>
      <c r="I823" s="354"/>
      <c r="J823" s="354"/>
      <c r="K823" s="354"/>
      <c r="L823" s="354"/>
      <c r="M823" s="354"/>
      <c r="N823" s="354"/>
      <c r="O823" s="354"/>
      <c r="P823" s="354"/>
      <c r="Q823" s="354"/>
      <c r="R823" s="354"/>
      <c r="S823" s="354"/>
      <c r="T823" s="354"/>
      <c r="U823" s="354"/>
      <c r="V823" s="354"/>
      <c r="W823" s="354"/>
      <c r="X823" s="354"/>
      <c r="Y823" s="354"/>
      <c r="Z823" s="354"/>
      <c r="AA823" s="354"/>
      <c r="AB823" s="354"/>
      <c r="AC823" s="354"/>
      <c r="AD823" s="354"/>
      <c r="AE823" s="354"/>
      <c r="AF823" s="354"/>
      <c r="AG823" s="354"/>
      <c r="AH823" s="354"/>
      <c r="AI823" s="354"/>
      <c r="AJ823" s="354"/>
    </row>
    <row r="824" spans="1:36" ht="15.75" customHeight="1">
      <c r="A824" s="354"/>
      <c r="B824" s="354"/>
      <c r="C824" s="354"/>
      <c r="D824" s="354"/>
      <c r="E824" s="354"/>
      <c r="F824" s="354"/>
      <c r="G824" s="354"/>
      <c r="H824" s="354"/>
      <c r="I824" s="354"/>
      <c r="J824" s="354"/>
      <c r="K824" s="354"/>
      <c r="L824" s="354"/>
      <c r="M824" s="354"/>
      <c r="N824" s="354"/>
      <c r="O824" s="354"/>
      <c r="P824" s="354"/>
      <c r="Q824" s="354"/>
      <c r="R824" s="354"/>
      <c r="S824" s="354"/>
      <c r="T824" s="354"/>
      <c r="U824" s="354"/>
      <c r="V824" s="354"/>
      <c r="W824" s="354"/>
      <c r="X824" s="354"/>
      <c r="Y824" s="354"/>
      <c r="Z824" s="354"/>
      <c r="AA824" s="354"/>
      <c r="AB824" s="354"/>
      <c r="AC824" s="354"/>
      <c r="AD824" s="354"/>
      <c r="AE824" s="354"/>
      <c r="AF824" s="354"/>
      <c r="AG824" s="354"/>
      <c r="AH824" s="354"/>
      <c r="AI824" s="354"/>
      <c r="AJ824" s="354"/>
    </row>
    <row r="825" spans="1:36" ht="15.75" customHeight="1">
      <c r="A825" s="354"/>
      <c r="B825" s="354"/>
      <c r="C825" s="354"/>
      <c r="D825" s="354"/>
      <c r="E825" s="354"/>
      <c r="F825" s="354"/>
      <c r="G825" s="354"/>
      <c r="H825" s="354"/>
      <c r="I825" s="354"/>
      <c r="J825" s="354"/>
      <c r="K825" s="354"/>
      <c r="L825" s="354"/>
      <c r="M825" s="354"/>
      <c r="N825" s="354"/>
      <c r="O825" s="354"/>
      <c r="P825" s="354"/>
      <c r="Q825" s="354"/>
      <c r="R825" s="354"/>
      <c r="S825" s="354"/>
      <c r="T825" s="354"/>
      <c r="U825" s="354"/>
      <c r="V825" s="354"/>
      <c r="W825" s="354"/>
      <c r="X825" s="354"/>
      <c r="Y825" s="354"/>
      <c r="Z825" s="354"/>
      <c r="AA825" s="354"/>
      <c r="AB825" s="354"/>
      <c r="AC825" s="354"/>
      <c r="AD825" s="354"/>
      <c r="AE825" s="354"/>
      <c r="AF825" s="354"/>
      <c r="AG825" s="354"/>
      <c r="AH825" s="354"/>
      <c r="AI825" s="354"/>
      <c r="AJ825" s="354"/>
    </row>
    <row r="826" spans="1:36" ht="15.75" customHeight="1">
      <c r="A826" s="354"/>
      <c r="B826" s="354"/>
      <c r="C826" s="354"/>
      <c r="D826" s="354"/>
      <c r="E826" s="354"/>
      <c r="F826" s="354"/>
      <c r="G826" s="354"/>
      <c r="H826" s="354"/>
      <c r="I826" s="354"/>
      <c r="J826" s="354"/>
      <c r="K826" s="354"/>
      <c r="L826" s="354"/>
      <c r="M826" s="354"/>
      <c r="N826" s="354"/>
      <c r="O826" s="354"/>
      <c r="P826" s="354"/>
      <c r="Q826" s="354"/>
      <c r="R826" s="354"/>
      <c r="S826" s="354"/>
      <c r="T826" s="354"/>
      <c r="U826" s="354"/>
      <c r="V826" s="354"/>
      <c r="W826" s="354"/>
      <c r="X826" s="354"/>
      <c r="Y826" s="354"/>
      <c r="Z826" s="354"/>
      <c r="AA826" s="354"/>
      <c r="AB826" s="354"/>
      <c r="AC826" s="354"/>
      <c r="AD826" s="354"/>
      <c r="AE826" s="354"/>
      <c r="AF826" s="354"/>
      <c r="AG826" s="354"/>
      <c r="AH826" s="354"/>
      <c r="AI826" s="354"/>
      <c r="AJ826" s="354"/>
    </row>
    <row r="827" spans="1:36" ht="15.75" customHeight="1">
      <c r="A827" s="354"/>
      <c r="B827" s="354"/>
      <c r="C827" s="354"/>
      <c r="D827" s="354"/>
      <c r="E827" s="354"/>
      <c r="F827" s="354"/>
      <c r="G827" s="354"/>
      <c r="H827" s="354"/>
      <c r="I827" s="354"/>
      <c r="J827" s="354"/>
      <c r="K827" s="354"/>
      <c r="L827" s="354"/>
      <c r="M827" s="354"/>
      <c r="N827" s="354"/>
      <c r="O827" s="354"/>
      <c r="P827" s="354"/>
      <c r="Q827" s="354"/>
      <c r="R827" s="354"/>
      <c r="S827" s="354"/>
      <c r="T827" s="354"/>
      <c r="U827" s="354"/>
      <c r="V827" s="354"/>
      <c r="W827" s="354"/>
      <c r="X827" s="354"/>
      <c r="Y827" s="354"/>
      <c r="Z827" s="354"/>
      <c r="AA827" s="354"/>
      <c r="AB827" s="354"/>
      <c r="AC827" s="354"/>
      <c r="AD827" s="354"/>
      <c r="AE827" s="354"/>
      <c r="AF827" s="354"/>
      <c r="AG827" s="354"/>
      <c r="AH827" s="354"/>
      <c r="AI827" s="354"/>
      <c r="AJ827" s="354"/>
    </row>
    <row r="828" spans="1:36" ht="15.75" customHeight="1">
      <c r="A828" s="354"/>
      <c r="B828" s="354"/>
      <c r="C828" s="354"/>
      <c r="D828" s="354"/>
      <c r="E828" s="354"/>
      <c r="F828" s="354"/>
      <c r="G828" s="354"/>
      <c r="H828" s="354"/>
      <c r="I828" s="354"/>
      <c r="J828" s="354"/>
      <c r="K828" s="354"/>
      <c r="L828" s="354"/>
      <c r="M828" s="354"/>
      <c r="N828" s="354"/>
      <c r="O828" s="354"/>
      <c r="P828" s="354"/>
      <c r="Q828" s="354"/>
      <c r="R828" s="354"/>
      <c r="S828" s="354"/>
      <c r="T828" s="354"/>
      <c r="U828" s="354"/>
      <c r="V828" s="354"/>
      <c r="W828" s="354"/>
      <c r="X828" s="354"/>
      <c r="Y828" s="354"/>
      <c r="Z828" s="354"/>
      <c r="AA828" s="354"/>
      <c r="AB828" s="354"/>
      <c r="AC828" s="354"/>
      <c r="AD828" s="354"/>
      <c r="AE828" s="354"/>
      <c r="AF828" s="354"/>
      <c r="AG828" s="354"/>
      <c r="AH828" s="354"/>
      <c r="AI828" s="354"/>
      <c r="AJ828" s="354"/>
    </row>
    <row r="829" spans="1:36" ht="15.75" customHeight="1">
      <c r="A829" s="354"/>
      <c r="B829" s="354"/>
      <c r="C829" s="354"/>
      <c r="D829" s="354"/>
      <c r="E829" s="354"/>
      <c r="F829" s="354"/>
      <c r="G829" s="354"/>
      <c r="H829" s="354"/>
      <c r="I829" s="354"/>
      <c r="J829" s="354"/>
      <c r="K829" s="354"/>
      <c r="L829" s="354"/>
      <c r="M829" s="354"/>
      <c r="N829" s="354"/>
      <c r="O829" s="354"/>
      <c r="P829" s="354"/>
      <c r="Q829" s="354"/>
      <c r="R829" s="354"/>
      <c r="S829" s="354"/>
      <c r="T829" s="354"/>
      <c r="U829" s="354"/>
      <c r="V829" s="354"/>
      <c r="W829" s="354"/>
      <c r="X829" s="354"/>
      <c r="Y829" s="354"/>
      <c r="Z829" s="354"/>
      <c r="AA829" s="354"/>
      <c r="AB829" s="354"/>
      <c r="AC829" s="354"/>
      <c r="AD829" s="354"/>
      <c r="AE829" s="354"/>
      <c r="AF829" s="354"/>
      <c r="AG829" s="354"/>
      <c r="AH829" s="354"/>
      <c r="AI829" s="354"/>
      <c r="AJ829" s="354"/>
    </row>
    <row r="830" spans="1:36" ht="15.75" customHeight="1">
      <c r="A830" s="354"/>
      <c r="B830" s="354"/>
      <c r="C830" s="354"/>
      <c r="D830" s="354"/>
      <c r="E830" s="354"/>
      <c r="F830" s="354"/>
      <c r="G830" s="354"/>
      <c r="H830" s="354"/>
      <c r="I830" s="354"/>
      <c r="J830" s="354"/>
      <c r="K830" s="354"/>
      <c r="L830" s="354"/>
      <c r="M830" s="354"/>
      <c r="N830" s="354"/>
      <c r="O830" s="354"/>
      <c r="P830" s="354"/>
      <c r="Q830" s="354"/>
      <c r="R830" s="354"/>
      <c r="S830" s="354"/>
      <c r="T830" s="354"/>
      <c r="U830" s="354"/>
      <c r="V830" s="354"/>
      <c r="W830" s="354"/>
      <c r="X830" s="354"/>
      <c r="Y830" s="354"/>
      <c r="Z830" s="354"/>
      <c r="AA830" s="354"/>
      <c r="AB830" s="354"/>
      <c r="AC830" s="354"/>
      <c r="AD830" s="354"/>
      <c r="AE830" s="354"/>
      <c r="AF830" s="354"/>
      <c r="AG830" s="354"/>
      <c r="AH830" s="354"/>
      <c r="AI830" s="354"/>
      <c r="AJ830" s="354"/>
    </row>
    <row r="831" spans="1:36" ht="15.75" customHeight="1">
      <c r="A831" s="354"/>
      <c r="B831" s="354"/>
      <c r="C831" s="354"/>
      <c r="D831" s="354"/>
      <c r="E831" s="354"/>
      <c r="F831" s="354"/>
      <c r="G831" s="354"/>
      <c r="H831" s="354"/>
      <c r="I831" s="354"/>
      <c r="J831" s="354"/>
      <c r="K831" s="354"/>
      <c r="L831" s="354"/>
      <c r="M831" s="354"/>
      <c r="N831" s="354"/>
      <c r="O831" s="354"/>
      <c r="P831" s="354"/>
      <c r="Q831" s="354"/>
      <c r="R831" s="354"/>
      <c r="S831" s="354"/>
      <c r="T831" s="354"/>
      <c r="U831" s="354"/>
      <c r="V831" s="354"/>
      <c r="W831" s="354"/>
      <c r="X831" s="354"/>
      <c r="Y831" s="354"/>
      <c r="Z831" s="354"/>
      <c r="AA831" s="354"/>
      <c r="AB831" s="354"/>
      <c r="AC831" s="354"/>
      <c r="AD831" s="354"/>
      <c r="AE831" s="354"/>
      <c r="AF831" s="354"/>
      <c r="AG831" s="354"/>
      <c r="AH831" s="354"/>
      <c r="AI831" s="354"/>
      <c r="AJ831" s="354"/>
    </row>
    <row r="832" spans="1:36" ht="15.75" customHeight="1">
      <c r="A832" s="354"/>
      <c r="B832" s="354"/>
      <c r="C832" s="354"/>
      <c r="D832" s="354"/>
      <c r="E832" s="354"/>
      <c r="F832" s="354"/>
      <c r="G832" s="354"/>
      <c r="H832" s="354"/>
      <c r="I832" s="354"/>
      <c r="J832" s="354"/>
      <c r="K832" s="354"/>
      <c r="L832" s="354"/>
      <c r="M832" s="354"/>
      <c r="N832" s="354"/>
      <c r="O832" s="354"/>
      <c r="P832" s="354"/>
      <c r="Q832" s="354"/>
      <c r="R832" s="354"/>
      <c r="S832" s="354"/>
      <c r="T832" s="354"/>
      <c r="U832" s="354"/>
      <c r="V832" s="354"/>
      <c r="W832" s="354"/>
      <c r="X832" s="354"/>
      <c r="Y832" s="354"/>
      <c r="Z832" s="354"/>
      <c r="AA832" s="354"/>
      <c r="AB832" s="354"/>
      <c r="AC832" s="354"/>
      <c r="AD832" s="354"/>
      <c r="AE832" s="354"/>
      <c r="AF832" s="354"/>
      <c r="AG832" s="354"/>
      <c r="AH832" s="354"/>
      <c r="AI832" s="354"/>
      <c r="AJ832" s="354"/>
    </row>
    <row r="833" spans="1:36" ht="15.75" customHeight="1">
      <c r="A833" s="354"/>
      <c r="B833" s="354"/>
      <c r="C833" s="354"/>
      <c r="D833" s="354"/>
      <c r="E833" s="354"/>
      <c r="F833" s="354"/>
      <c r="G833" s="354"/>
      <c r="H833" s="354"/>
      <c r="I833" s="354"/>
      <c r="J833" s="354"/>
      <c r="K833" s="354"/>
      <c r="L833" s="354"/>
      <c r="M833" s="354"/>
      <c r="N833" s="354"/>
      <c r="O833" s="354"/>
      <c r="P833" s="354"/>
      <c r="Q833" s="354"/>
      <c r="R833" s="354"/>
      <c r="S833" s="354"/>
      <c r="T833" s="354"/>
      <c r="U833" s="354"/>
      <c r="V833" s="354"/>
      <c r="W833" s="354"/>
      <c r="X833" s="354"/>
      <c r="Y833" s="354"/>
      <c r="Z833" s="354"/>
      <c r="AA833" s="354"/>
      <c r="AB833" s="354"/>
      <c r="AC833" s="354"/>
      <c r="AD833" s="354"/>
      <c r="AE833" s="354"/>
      <c r="AF833" s="354"/>
      <c r="AG833" s="354"/>
      <c r="AH833" s="354"/>
      <c r="AI833" s="354"/>
      <c r="AJ833" s="354"/>
    </row>
    <row r="834" spans="1:36" ht="15.75" customHeight="1">
      <c r="A834" s="354"/>
      <c r="B834" s="354"/>
      <c r="C834" s="354"/>
      <c r="D834" s="354"/>
      <c r="E834" s="354"/>
      <c r="F834" s="354"/>
      <c r="G834" s="354"/>
      <c r="H834" s="354"/>
      <c r="I834" s="354"/>
      <c r="J834" s="354"/>
      <c r="K834" s="354"/>
      <c r="L834" s="354"/>
      <c r="M834" s="354"/>
      <c r="N834" s="354"/>
      <c r="O834" s="354"/>
      <c r="P834" s="354"/>
      <c r="Q834" s="354"/>
      <c r="R834" s="354"/>
      <c r="S834" s="354"/>
      <c r="T834" s="354"/>
      <c r="U834" s="354"/>
      <c r="V834" s="354"/>
      <c r="W834" s="354"/>
      <c r="X834" s="354"/>
      <c r="Y834" s="354"/>
      <c r="Z834" s="354"/>
      <c r="AA834" s="354"/>
      <c r="AB834" s="354"/>
      <c r="AC834" s="354"/>
      <c r="AD834" s="354"/>
      <c r="AE834" s="354"/>
      <c r="AF834" s="354"/>
      <c r="AG834" s="354"/>
      <c r="AH834" s="354"/>
      <c r="AI834" s="354"/>
      <c r="AJ834" s="354"/>
    </row>
    <row r="835" spans="1:36" ht="15.75" customHeight="1">
      <c r="A835" s="354"/>
      <c r="B835" s="354"/>
      <c r="C835" s="354"/>
      <c r="D835" s="354"/>
      <c r="E835" s="354"/>
      <c r="F835" s="354"/>
      <c r="G835" s="354"/>
      <c r="H835" s="354"/>
      <c r="I835" s="354"/>
      <c r="J835" s="354"/>
      <c r="K835" s="354"/>
      <c r="L835" s="354"/>
      <c r="M835" s="354"/>
      <c r="N835" s="354"/>
      <c r="O835" s="354"/>
      <c r="P835" s="354"/>
      <c r="Q835" s="354"/>
      <c r="R835" s="354"/>
      <c r="S835" s="354"/>
      <c r="T835" s="354"/>
      <c r="U835" s="354"/>
      <c r="V835" s="354"/>
      <c r="W835" s="354"/>
      <c r="X835" s="354"/>
      <c r="Y835" s="354"/>
      <c r="Z835" s="354"/>
      <c r="AA835" s="354"/>
      <c r="AB835" s="354"/>
      <c r="AC835" s="354"/>
      <c r="AD835" s="354"/>
      <c r="AE835" s="354"/>
      <c r="AF835" s="354"/>
      <c r="AG835" s="354"/>
      <c r="AH835" s="354"/>
      <c r="AI835" s="354"/>
      <c r="AJ835" s="354"/>
    </row>
    <row r="836" spans="1:36" ht="15.75" customHeight="1">
      <c r="A836" s="354"/>
      <c r="B836" s="354"/>
      <c r="C836" s="354"/>
      <c r="D836" s="354"/>
      <c r="E836" s="354"/>
      <c r="F836" s="354"/>
      <c r="G836" s="354"/>
      <c r="H836" s="354"/>
      <c r="I836" s="354"/>
      <c r="J836" s="354"/>
      <c r="K836" s="354"/>
      <c r="L836" s="354"/>
      <c r="M836" s="354"/>
      <c r="N836" s="354"/>
      <c r="O836" s="354"/>
      <c r="P836" s="354"/>
      <c r="Q836" s="354"/>
      <c r="R836" s="354"/>
      <c r="S836" s="354"/>
      <c r="T836" s="354"/>
      <c r="U836" s="354"/>
      <c r="V836" s="354"/>
      <c r="W836" s="354"/>
      <c r="X836" s="354"/>
      <c r="Y836" s="354"/>
      <c r="Z836" s="354"/>
      <c r="AA836" s="354"/>
      <c r="AB836" s="354"/>
      <c r="AC836" s="354"/>
      <c r="AD836" s="354"/>
      <c r="AE836" s="354"/>
      <c r="AF836" s="354"/>
      <c r="AG836" s="354"/>
      <c r="AH836" s="354"/>
      <c r="AI836" s="354"/>
      <c r="AJ836" s="354"/>
    </row>
    <row r="837" spans="1:36" ht="15.75" customHeight="1">
      <c r="A837" s="354"/>
      <c r="B837" s="354"/>
      <c r="C837" s="354"/>
      <c r="D837" s="354"/>
      <c r="E837" s="354"/>
      <c r="F837" s="354"/>
      <c r="G837" s="354"/>
      <c r="H837" s="354"/>
      <c r="I837" s="354"/>
      <c r="J837" s="354"/>
      <c r="K837" s="354"/>
      <c r="L837" s="354"/>
      <c r="M837" s="354"/>
      <c r="N837" s="354"/>
      <c r="O837" s="354"/>
      <c r="P837" s="354"/>
      <c r="Q837" s="354"/>
      <c r="R837" s="354"/>
      <c r="S837" s="354"/>
      <c r="T837" s="354"/>
      <c r="U837" s="354"/>
      <c r="V837" s="354"/>
      <c r="W837" s="354"/>
      <c r="X837" s="354"/>
      <c r="Y837" s="354"/>
      <c r="Z837" s="354"/>
      <c r="AA837" s="354"/>
      <c r="AB837" s="354"/>
      <c r="AC837" s="354"/>
      <c r="AD837" s="354"/>
      <c r="AE837" s="354"/>
      <c r="AF837" s="354"/>
      <c r="AG837" s="354"/>
      <c r="AH837" s="354"/>
      <c r="AI837" s="354"/>
      <c r="AJ837" s="354"/>
    </row>
    <row r="838" spans="1:36" ht="15.75" customHeight="1">
      <c r="A838" s="354"/>
      <c r="B838" s="354"/>
      <c r="C838" s="354"/>
      <c r="D838" s="354"/>
      <c r="E838" s="354"/>
      <c r="F838" s="354"/>
      <c r="G838" s="354"/>
      <c r="H838" s="354"/>
      <c r="I838" s="354"/>
      <c r="J838" s="354"/>
      <c r="K838" s="354"/>
      <c r="L838" s="354"/>
      <c r="M838" s="354"/>
      <c r="N838" s="354"/>
      <c r="O838" s="354"/>
      <c r="P838" s="354"/>
      <c r="Q838" s="354"/>
      <c r="R838" s="354"/>
      <c r="S838" s="354"/>
      <c r="T838" s="354"/>
      <c r="U838" s="354"/>
      <c r="V838" s="354"/>
      <c r="W838" s="354"/>
      <c r="X838" s="354"/>
      <c r="Y838" s="354"/>
      <c r="Z838" s="354"/>
      <c r="AA838" s="354"/>
      <c r="AB838" s="354"/>
      <c r="AC838" s="354"/>
      <c r="AD838" s="354"/>
      <c r="AE838" s="354"/>
      <c r="AF838" s="354"/>
      <c r="AG838" s="354"/>
      <c r="AH838" s="354"/>
      <c r="AI838" s="354"/>
      <c r="AJ838" s="354"/>
    </row>
    <row r="839" spans="1:36" ht="15.75" customHeight="1">
      <c r="A839" s="354"/>
      <c r="B839" s="354"/>
      <c r="C839" s="354"/>
      <c r="D839" s="354"/>
      <c r="E839" s="354"/>
      <c r="F839" s="354"/>
      <c r="G839" s="354"/>
      <c r="H839" s="354"/>
      <c r="I839" s="354"/>
      <c r="J839" s="354"/>
      <c r="K839" s="354"/>
      <c r="L839" s="354"/>
      <c r="M839" s="354"/>
      <c r="N839" s="354"/>
      <c r="O839" s="354"/>
      <c r="P839" s="354"/>
      <c r="Q839" s="354"/>
      <c r="R839" s="354"/>
      <c r="S839" s="354"/>
      <c r="T839" s="354"/>
      <c r="U839" s="354"/>
      <c r="V839" s="354"/>
      <c r="W839" s="354"/>
      <c r="X839" s="354"/>
      <c r="Y839" s="354"/>
      <c r="Z839" s="354"/>
      <c r="AA839" s="354"/>
      <c r="AB839" s="354"/>
      <c r="AC839" s="354"/>
      <c r="AD839" s="354"/>
      <c r="AE839" s="354"/>
      <c r="AF839" s="354"/>
      <c r="AG839" s="354"/>
      <c r="AH839" s="354"/>
      <c r="AI839" s="354"/>
      <c r="AJ839" s="354"/>
    </row>
    <row r="840" spans="1:36" ht="15.75" customHeight="1">
      <c r="A840" s="354"/>
      <c r="B840" s="354"/>
      <c r="C840" s="354"/>
      <c r="D840" s="354"/>
      <c r="E840" s="354"/>
      <c r="F840" s="354"/>
      <c r="G840" s="354"/>
      <c r="H840" s="354"/>
      <c r="I840" s="354"/>
      <c r="J840" s="354"/>
      <c r="K840" s="354"/>
      <c r="L840" s="354"/>
      <c r="M840" s="354"/>
      <c r="N840" s="354"/>
      <c r="O840" s="354"/>
      <c r="P840" s="354"/>
      <c r="Q840" s="354"/>
      <c r="R840" s="354"/>
      <c r="S840" s="354"/>
      <c r="T840" s="354"/>
      <c r="U840" s="354"/>
      <c r="V840" s="354"/>
      <c r="W840" s="354"/>
      <c r="X840" s="354"/>
      <c r="Y840" s="354"/>
      <c r="Z840" s="354"/>
      <c r="AA840" s="354"/>
      <c r="AB840" s="354"/>
      <c r="AC840" s="354"/>
      <c r="AD840" s="354"/>
      <c r="AE840" s="354"/>
      <c r="AF840" s="354"/>
      <c r="AG840" s="354"/>
      <c r="AH840" s="354"/>
      <c r="AI840" s="354"/>
      <c r="AJ840" s="354"/>
    </row>
    <row r="841" spans="1:36" ht="15.75" customHeight="1">
      <c r="A841" s="354"/>
      <c r="B841" s="354"/>
      <c r="C841" s="354"/>
      <c r="D841" s="354"/>
      <c r="E841" s="354"/>
      <c r="F841" s="354"/>
      <c r="G841" s="354"/>
      <c r="H841" s="354"/>
      <c r="I841" s="354"/>
      <c r="J841" s="354"/>
      <c r="K841" s="354"/>
      <c r="L841" s="354"/>
      <c r="M841" s="354"/>
      <c r="N841" s="354"/>
      <c r="O841" s="354"/>
      <c r="P841" s="354"/>
      <c r="Q841" s="354"/>
      <c r="R841" s="354"/>
      <c r="S841" s="354"/>
      <c r="T841" s="354"/>
      <c r="U841" s="354"/>
      <c r="V841" s="354"/>
      <c r="W841" s="354"/>
      <c r="X841" s="354"/>
      <c r="Y841" s="354"/>
      <c r="Z841" s="354"/>
      <c r="AA841" s="354"/>
      <c r="AB841" s="354"/>
      <c r="AC841" s="354"/>
      <c r="AD841" s="354"/>
      <c r="AE841" s="354"/>
      <c r="AF841" s="354"/>
      <c r="AG841" s="354"/>
      <c r="AH841" s="354"/>
      <c r="AI841" s="354"/>
      <c r="AJ841" s="354"/>
    </row>
    <row r="842" spans="1:36" ht="15.75" customHeight="1">
      <c r="A842" s="354"/>
      <c r="B842" s="354"/>
      <c r="C842" s="354"/>
      <c r="D842" s="354"/>
      <c r="E842" s="354"/>
      <c r="F842" s="354"/>
      <c r="G842" s="354"/>
      <c r="H842" s="354"/>
      <c r="I842" s="354"/>
      <c r="J842" s="354"/>
      <c r="K842" s="354"/>
      <c r="L842" s="354"/>
      <c r="M842" s="354"/>
      <c r="N842" s="354"/>
      <c r="O842" s="354"/>
      <c r="P842" s="354"/>
      <c r="Q842" s="354"/>
      <c r="R842" s="354"/>
      <c r="S842" s="354"/>
      <c r="T842" s="354"/>
      <c r="U842" s="354"/>
      <c r="V842" s="354"/>
      <c r="W842" s="354"/>
      <c r="X842" s="354"/>
      <c r="Y842" s="354"/>
      <c r="Z842" s="354"/>
      <c r="AA842" s="354"/>
      <c r="AB842" s="354"/>
      <c r="AC842" s="354"/>
      <c r="AD842" s="354"/>
      <c r="AE842" s="354"/>
      <c r="AF842" s="354"/>
      <c r="AG842" s="354"/>
      <c r="AH842" s="354"/>
      <c r="AI842" s="354"/>
      <c r="AJ842" s="354"/>
    </row>
    <row r="843" spans="1:36" ht="15.75" customHeight="1">
      <c r="A843" s="354"/>
      <c r="B843" s="354"/>
      <c r="C843" s="354"/>
      <c r="D843" s="354"/>
      <c r="E843" s="354"/>
      <c r="F843" s="354"/>
      <c r="G843" s="354"/>
      <c r="H843" s="354"/>
      <c r="I843" s="354"/>
      <c r="J843" s="354"/>
      <c r="K843" s="354"/>
      <c r="L843" s="354"/>
      <c r="M843" s="354"/>
      <c r="N843" s="354"/>
      <c r="O843" s="354"/>
      <c r="P843" s="354"/>
      <c r="Q843" s="354"/>
      <c r="R843" s="354"/>
      <c r="S843" s="354"/>
      <c r="T843" s="354"/>
      <c r="U843" s="354"/>
      <c r="V843" s="354"/>
      <c r="W843" s="354"/>
      <c r="X843" s="354"/>
      <c r="Y843" s="354"/>
      <c r="Z843" s="354"/>
      <c r="AA843" s="354"/>
      <c r="AB843" s="354"/>
      <c r="AC843" s="354"/>
      <c r="AD843" s="354"/>
      <c r="AE843" s="354"/>
      <c r="AF843" s="354"/>
      <c r="AG843" s="354"/>
      <c r="AH843" s="354"/>
      <c r="AI843" s="354"/>
      <c r="AJ843" s="354"/>
    </row>
    <row r="844" spans="1:36" ht="15.75" customHeight="1">
      <c r="A844" s="354"/>
      <c r="B844" s="354"/>
      <c r="C844" s="354"/>
      <c r="D844" s="354"/>
      <c r="E844" s="354"/>
      <c r="F844" s="354"/>
      <c r="G844" s="354"/>
      <c r="H844" s="354"/>
      <c r="I844" s="354"/>
      <c r="J844" s="354"/>
      <c r="K844" s="354"/>
      <c r="L844" s="354"/>
      <c r="M844" s="354"/>
      <c r="N844" s="354"/>
      <c r="O844" s="354"/>
      <c r="P844" s="354"/>
      <c r="Q844" s="354"/>
      <c r="R844" s="354"/>
      <c r="S844" s="354"/>
      <c r="T844" s="354"/>
      <c r="U844" s="354"/>
      <c r="V844" s="354"/>
      <c r="W844" s="354"/>
      <c r="X844" s="354"/>
      <c r="Y844" s="354"/>
      <c r="Z844" s="354"/>
      <c r="AA844" s="354"/>
      <c r="AB844" s="354"/>
      <c r="AC844" s="354"/>
      <c r="AD844" s="354"/>
      <c r="AE844" s="354"/>
      <c r="AF844" s="354"/>
      <c r="AG844" s="354"/>
      <c r="AH844" s="354"/>
      <c r="AI844" s="354"/>
      <c r="AJ844" s="354"/>
    </row>
    <row r="845" spans="1:36" ht="15.75" customHeight="1">
      <c r="A845" s="354"/>
      <c r="B845" s="354"/>
      <c r="C845" s="354"/>
      <c r="D845" s="354"/>
      <c r="E845" s="354"/>
      <c r="F845" s="354"/>
      <c r="G845" s="354"/>
      <c r="H845" s="354"/>
      <c r="I845" s="354"/>
      <c r="J845" s="354"/>
      <c r="K845" s="354"/>
      <c r="L845" s="354"/>
      <c r="M845" s="354"/>
      <c r="N845" s="354"/>
      <c r="O845" s="354"/>
      <c r="P845" s="354"/>
      <c r="Q845" s="354"/>
      <c r="R845" s="354"/>
      <c r="S845" s="354"/>
      <c r="T845" s="354"/>
      <c r="U845" s="354"/>
      <c r="V845" s="354"/>
      <c r="W845" s="354"/>
      <c r="X845" s="354"/>
      <c r="Y845" s="354"/>
      <c r="Z845" s="354"/>
      <c r="AA845" s="354"/>
      <c r="AB845" s="354"/>
      <c r="AC845" s="354"/>
      <c r="AD845" s="354"/>
      <c r="AE845" s="354"/>
      <c r="AF845" s="354"/>
      <c r="AG845" s="354"/>
      <c r="AH845" s="354"/>
      <c r="AI845" s="354"/>
      <c r="AJ845" s="354"/>
    </row>
    <row r="846" spans="1:36" ht="15.75" customHeight="1">
      <c r="A846" s="354"/>
      <c r="B846" s="354"/>
      <c r="C846" s="354"/>
      <c r="D846" s="354"/>
      <c r="E846" s="354"/>
      <c r="F846" s="354"/>
      <c r="G846" s="354"/>
      <c r="H846" s="354"/>
      <c r="I846" s="354"/>
      <c r="J846" s="354"/>
      <c r="K846" s="354"/>
      <c r="L846" s="354"/>
      <c r="M846" s="354"/>
      <c r="N846" s="354"/>
      <c r="O846" s="354"/>
      <c r="P846" s="354"/>
      <c r="Q846" s="354"/>
      <c r="R846" s="354"/>
      <c r="S846" s="354"/>
      <c r="T846" s="354"/>
      <c r="U846" s="354"/>
      <c r="V846" s="354"/>
      <c r="W846" s="354"/>
      <c r="X846" s="354"/>
      <c r="Y846" s="354"/>
      <c r="Z846" s="354"/>
      <c r="AA846" s="354"/>
      <c r="AB846" s="354"/>
      <c r="AC846" s="354"/>
      <c r="AD846" s="354"/>
      <c r="AE846" s="354"/>
      <c r="AF846" s="354"/>
      <c r="AG846" s="354"/>
      <c r="AH846" s="354"/>
      <c r="AI846" s="354"/>
      <c r="AJ846" s="354"/>
    </row>
    <row r="847" spans="1:36" ht="15.75" customHeight="1">
      <c r="A847" s="354"/>
      <c r="B847" s="354"/>
      <c r="C847" s="354"/>
      <c r="D847" s="354"/>
      <c r="E847" s="354"/>
      <c r="F847" s="354"/>
      <c r="G847" s="354"/>
      <c r="H847" s="354"/>
      <c r="I847" s="354"/>
      <c r="J847" s="354"/>
      <c r="K847" s="354"/>
      <c r="L847" s="354"/>
      <c r="M847" s="354"/>
      <c r="N847" s="354"/>
      <c r="O847" s="354"/>
      <c r="P847" s="354"/>
      <c r="Q847" s="354"/>
      <c r="R847" s="354"/>
      <c r="S847" s="354"/>
      <c r="T847" s="354"/>
      <c r="U847" s="354"/>
      <c r="V847" s="354"/>
      <c r="W847" s="354"/>
      <c r="X847" s="354"/>
      <c r="Y847" s="354"/>
      <c r="Z847" s="354"/>
      <c r="AA847" s="354"/>
      <c r="AB847" s="354"/>
      <c r="AC847" s="354"/>
      <c r="AD847" s="354"/>
      <c r="AE847" s="354"/>
      <c r="AF847" s="354"/>
      <c r="AG847" s="354"/>
      <c r="AH847" s="354"/>
      <c r="AI847" s="354"/>
      <c r="AJ847" s="354"/>
    </row>
    <row r="848" spans="1:36" ht="15.75" customHeight="1">
      <c r="A848" s="354"/>
      <c r="B848" s="354"/>
      <c r="C848" s="354"/>
      <c r="D848" s="354"/>
      <c r="E848" s="354"/>
      <c r="F848" s="354"/>
      <c r="G848" s="354"/>
      <c r="H848" s="354"/>
      <c r="I848" s="354"/>
      <c r="J848" s="354"/>
      <c r="K848" s="354"/>
      <c r="L848" s="354"/>
      <c r="M848" s="354"/>
      <c r="N848" s="354"/>
      <c r="O848" s="354"/>
      <c r="P848" s="354"/>
      <c r="Q848" s="354"/>
      <c r="R848" s="354"/>
      <c r="S848" s="354"/>
      <c r="T848" s="354"/>
      <c r="U848" s="354"/>
      <c r="V848" s="354"/>
      <c r="W848" s="354"/>
      <c r="X848" s="354"/>
      <c r="Y848" s="354"/>
      <c r="Z848" s="354"/>
      <c r="AA848" s="354"/>
      <c r="AB848" s="354"/>
      <c r="AC848" s="354"/>
      <c r="AD848" s="354"/>
      <c r="AE848" s="354"/>
      <c r="AF848" s="354"/>
      <c r="AG848" s="354"/>
      <c r="AH848" s="354"/>
      <c r="AI848" s="354"/>
      <c r="AJ848" s="354"/>
    </row>
    <row r="849" spans="1:36" ht="15.75" customHeight="1">
      <c r="A849" s="354"/>
      <c r="B849" s="354"/>
      <c r="C849" s="354"/>
      <c r="D849" s="354"/>
      <c r="E849" s="354"/>
      <c r="F849" s="354"/>
      <c r="G849" s="354"/>
      <c r="H849" s="354"/>
      <c r="I849" s="354"/>
      <c r="J849" s="354"/>
      <c r="K849" s="354"/>
      <c r="L849" s="354"/>
      <c r="M849" s="354"/>
      <c r="N849" s="354"/>
      <c r="O849" s="354"/>
      <c r="P849" s="354"/>
      <c r="Q849" s="354"/>
      <c r="R849" s="354"/>
      <c r="S849" s="354"/>
      <c r="T849" s="354"/>
      <c r="U849" s="354"/>
      <c r="V849" s="354"/>
      <c r="W849" s="354"/>
      <c r="X849" s="354"/>
      <c r="Y849" s="354"/>
      <c r="Z849" s="354"/>
      <c r="AA849" s="354"/>
      <c r="AB849" s="354"/>
      <c r="AC849" s="354"/>
      <c r="AD849" s="354"/>
      <c r="AE849" s="354"/>
      <c r="AF849" s="354"/>
      <c r="AG849" s="354"/>
      <c r="AH849" s="354"/>
      <c r="AI849" s="354"/>
      <c r="AJ849" s="354"/>
    </row>
    <row r="850" spans="1:36" ht="15.75" customHeight="1">
      <c r="A850" s="354"/>
      <c r="B850" s="354"/>
      <c r="C850" s="354"/>
      <c r="D850" s="354"/>
      <c r="E850" s="354"/>
      <c r="F850" s="354"/>
      <c r="G850" s="354"/>
      <c r="H850" s="354"/>
      <c r="I850" s="354"/>
      <c r="J850" s="354"/>
      <c r="K850" s="354"/>
      <c r="L850" s="354"/>
      <c r="M850" s="354"/>
      <c r="N850" s="354"/>
      <c r="O850" s="354"/>
      <c r="P850" s="354"/>
      <c r="Q850" s="354"/>
      <c r="R850" s="354"/>
      <c r="S850" s="354"/>
      <c r="T850" s="354"/>
      <c r="U850" s="354"/>
      <c r="V850" s="354"/>
      <c r="W850" s="354"/>
      <c r="X850" s="354"/>
      <c r="Y850" s="354"/>
      <c r="Z850" s="354"/>
      <c r="AA850" s="354"/>
      <c r="AB850" s="354"/>
      <c r="AC850" s="354"/>
      <c r="AD850" s="354"/>
      <c r="AE850" s="354"/>
      <c r="AF850" s="354"/>
      <c r="AG850" s="354"/>
      <c r="AH850" s="354"/>
      <c r="AI850" s="354"/>
      <c r="AJ850" s="354"/>
    </row>
    <row r="851" spans="1:36" ht="15.75" customHeight="1">
      <c r="A851" s="354"/>
      <c r="B851" s="354"/>
      <c r="C851" s="354"/>
      <c r="D851" s="354"/>
      <c r="E851" s="354"/>
      <c r="F851" s="354"/>
      <c r="G851" s="354"/>
      <c r="H851" s="354"/>
      <c r="I851" s="354"/>
      <c r="J851" s="354"/>
      <c r="K851" s="354"/>
      <c r="L851" s="354"/>
      <c r="M851" s="354"/>
      <c r="N851" s="354"/>
      <c r="O851" s="354"/>
      <c r="P851" s="354"/>
      <c r="Q851" s="354"/>
      <c r="R851" s="354"/>
      <c r="S851" s="354"/>
      <c r="T851" s="354"/>
      <c r="U851" s="354"/>
      <c r="V851" s="354"/>
      <c r="W851" s="354"/>
      <c r="X851" s="354"/>
      <c r="Y851" s="354"/>
      <c r="Z851" s="354"/>
      <c r="AA851" s="354"/>
      <c r="AB851" s="354"/>
      <c r="AC851" s="354"/>
      <c r="AD851" s="354"/>
      <c r="AE851" s="354"/>
      <c r="AF851" s="354"/>
      <c r="AG851" s="354"/>
      <c r="AH851" s="354"/>
      <c r="AI851" s="354"/>
      <c r="AJ851" s="354"/>
    </row>
    <row r="852" spans="1:36" ht="15.75" customHeight="1">
      <c r="A852" s="354"/>
      <c r="B852" s="354"/>
      <c r="C852" s="354"/>
      <c r="D852" s="354"/>
      <c r="E852" s="354"/>
      <c r="F852" s="354"/>
      <c r="G852" s="354"/>
      <c r="H852" s="354"/>
      <c r="I852" s="354"/>
      <c r="J852" s="354"/>
      <c r="K852" s="354"/>
      <c r="L852" s="354"/>
      <c r="M852" s="354"/>
      <c r="N852" s="354"/>
      <c r="O852" s="354"/>
      <c r="P852" s="354"/>
      <c r="Q852" s="354"/>
      <c r="R852" s="354"/>
      <c r="S852" s="354"/>
      <c r="T852" s="354"/>
      <c r="U852" s="354"/>
      <c r="V852" s="354"/>
      <c r="W852" s="354"/>
      <c r="X852" s="354"/>
      <c r="Y852" s="354"/>
      <c r="Z852" s="354"/>
      <c r="AA852" s="354"/>
      <c r="AB852" s="354"/>
      <c r="AC852" s="354"/>
      <c r="AD852" s="354"/>
      <c r="AE852" s="354"/>
      <c r="AF852" s="354"/>
      <c r="AG852" s="354"/>
      <c r="AH852" s="354"/>
      <c r="AI852" s="354"/>
      <c r="AJ852" s="354"/>
    </row>
    <row r="853" spans="1:36" ht="15.75" customHeight="1">
      <c r="A853" s="354"/>
      <c r="B853" s="354"/>
      <c r="C853" s="354"/>
      <c r="D853" s="354"/>
      <c r="E853" s="354"/>
      <c r="F853" s="354"/>
      <c r="G853" s="354"/>
      <c r="H853" s="354"/>
      <c r="I853" s="354"/>
      <c r="J853" s="354"/>
      <c r="K853" s="354"/>
      <c r="L853" s="354"/>
      <c r="M853" s="354"/>
      <c r="N853" s="354"/>
      <c r="O853" s="354"/>
      <c r="P853" s="354"/>
      <c r="Q853" s="354"/>
      <c r="R853" s="354"/>
      <c r="S853" s="354"/>
      <c r="T853" s="354"/>
      <c r="U853" s="354"/>
      <c r="V853" s="354"/>
      <c r="W853" s="354"/>
      <c r="X853" s="354"/>
      <c r="Y853" s="354"/>
      <c r="Z853" s="354"/>
      <c r="AA853" s="354"/>
      <c r="AB853" s="354"/>
      <c r="AC853" s="354"/>
      <c r="AD853" s="354"/>
      <c r="AE853" s="354"/>
      <c r="AF853" s="354"/>
      <c r="AG853" s="354"/>
      <c r="AH853" s="354"/>
      <c r="AI853" s="354"/>
      <c r="AJ853" s="354"/>
    </row>
    <row r="854" spans="1:36" ht="15.75" customHeight="1">
      <c r="A854" s="354"/>
      <c r="B854" s="354"/>
      <c r="C854" s="354"/>
      <c r="D854" s="354"/>
      <c r="E854" s="354"/>
      <c r="F854" s="354"/>
      <c r="G854" s="354"/>
      <c r="H854" s="354"/>
      <c r="I854" s="354"/>
      <c r="J854" s="354"/>
      <c r="K854" s="354"/>
      <c r="L854" s="354"/>
      <c r="M854" s="354"/>
      <c r="N854" s="354"/>
      <c r="O854" s="354"/>
      <c r="P854" s="354"/>
      <c r="Q854" s="354"/>
      <c r="R854" s="354"/>
      <c r="S854" s="354"/>
      <c r="T854" s="354"/>
      <c r="U854" s="354"/>
      <c r="V854" s="354"/>
      <c r="W854" s="354"/>
      <c r="X854" s="354"/>
      <c r="Y854" s="354"/>
      <c r="Z854" s="354"/>
      <c r="AA854" s="354"/>
      <c r="AB854" s="354"/>
      <c r="AC854" s="354"/>
      <c r="AD854" s="354"/>
      <c r="AE854" s="354"/>
      <c r="AF854" s="354"/>
      <c r="AG854" s="354"/>
      <c r="AH854" s="354"/>
      <c r="AI854" s="354"/>
      <c r="AJ854" s="354"/>
    </row>
    <row r="855" spans="1:36" ht="15.75" customHeight="1">
      <c r="A855" s="354"/>
      <c r="B855" s="354"/>
      <c r="C855" s="354"/>
      <c r="D855" s="354"/>
      <c r="E855" s="354"/>
      <c r="F855" s="354"/>
      <c r="G855" s="354"/>
      <c r="H855" s="354"/>
      <c r="I855" s="354"/>
      <c r="J855" s="354"/>
      <c r="K855" s="354"/>
      <c r="L855" s="354"/>
      <c r="M855" s="354"/>
      <c r="N855" s="354"/>
      <c r="O855" s="354"/>
      <c r="P855" s="354"/>
      <c r="Q855" s="354"/>
      <c r="R855" s="354"/>
      <c r="S855" s="354"/>
      <c r="T855" s="354"/>
      <c r="U855" s="354"/>
      <c r="V855" s="354"/>
      <c r="W855" s="354"/>
      <c r="X855" s="354"/>
      <c r="Y855" s="354"/>
      <c r="Z855" s="354"/>
      <c r="AA855" s="354"/>
      <c r="AB855" s="354"/>
      <c r="AC855" s="354"/>
      <c r="AD855" s="354"/>
      <c r="AE855" s="354"/>
      <c r="AF855" s="354"/>
      <c r="AG855" s="354"/>
      <c r="AH855" s="354"/>
      <c r="AI855" s="354"/>
      <c r="AJ855" s="354"/>
    </row>
    <row r="856" spans="1:36" ht="15.75" customHeight="1">
      <c r="A856" s="354"/>
      <c r="B856" s="354"/>
      <c r="C856" s="354"/>
      <c r="D856" s="354"/>
      <c r="E856" s="354"/>
      <c r="F856" s="354"/>
      <c r="G856" s="354"/>
      <c r="H856" s="354"/>
      <c r="I856" s="354"/>
      <c r="J856" s="354"/>
      <c r="K856" s="354"/>
      <c r="L856" s="354"/>
      <c r="M856" s="354"/>
      <c r="N856" s="354"/>
      <c r="O856" s="354"/>
      <c r="P856" s="354"/>
      <c r="Q856" s="354"/>
      <c r="R856" s="354"/>
      <c r="S856" s="354"/>
      <c r="T856" s="354"/>
      <c r="U856" s="354"/>
      <c r="V856" s="354"/>
      <c r="W856" s="354"/>
      <c r="X856" s="354"/>
      <c r="Y856" s="354"/>
      <c r="Z856" s="354"/>
      <c r="AA856" s="354"/>
      <c r="AB856" s="354"/>
      <c r="AC856" s="354"/>
      <c r="AD856" s="354"/>
      <c r="AE856" s="354"/>
      <c r="AF856" s="354"/>
      <c r="AG856" s="354"/>
      <c r="AH856" s="354"/>
      <c r="AI856" s="354"/>
      <c r="AJ856" s="354"/>
    </row>
    <row r="857" spans="1:36" ht="15.75" customHeight="1">
      <c r="A857" s="354"/>
      <c r="B857" s="354"/>
      <c r="C857" s="354"/>
      <c r="D857" s="354"/>
      <c r="E857" s="354"/>
      <c r="F857" s="354"/>
      <c r="G857" s="354"/>
      <c r="H857" s="354"/>
      <c r="I857" s="354"/>
      <c r="J857" s="354"/>
      <c r="K857" s="354"/>
      <c r="L857" s="354"/>
      <c r="M857" s="354"/>
      <c r="N857" s="354"/>
      <c r="O857" s="354"/>
      <c r="P857" s="354"/>
      <c r="Q857" s="354"/>
      <c r="R857" s="354"/>
      <c r="S857" s="354"/>
      <c r="T857" s="354"/>
      <c r="U857" s="354"/>
      <c r="V857" s="354"/>
      <c r="W857" s="354"/>
      <c r="X857" s="354"/>
      <c r="Y857" s="354"/>
      <c r="Z857" s="354"/>
      <c r="AA857" s="354"/>
      <c r="AB857" s="354"/>
      <c r="AC857" s="354"/>
      <c r="AD857" s="354"/>
      <c r="AE857" s="354"/>
      <c r="AF857" s="354"/>
      <c r="AG857" s="354"/>
      <c r="AH857" s="354"/>
      <c r="AI857" s="354"/>
      <c r="AJ857" s="354"/>
    </row>
    <row r="858" spans="1:36" ht="15.75" customHeight="1">
      <c r="A858" s="354"/>
      <c r="B858" s="354"/>
      <c r="C858" s="354"/>
      <c r="D858" s="354"/>
      <c r="E858" s="354"/>
      <c r="F858" s="354"/>
      <c r="G858" s="354"/>
      <c r="H858" s="354"/>
      <c r="I858" s="354"/>
      <c r="J858" s="354"/>
      <c r="K858" s="354"/>
      <c r="L858" s="354"/>
      <c r="M858" s="354"/>
      <c r="N858" s="354"/>
      <c r="O858" s="354"/>
      <c r="P858" s="354"/>
      <c r="Q858" s="354"/>
      <c r="R858" s="354"/>
      <c r="S858" s="354"/>
      <c r="T858" s="354"/>
      <c r="U858" s="354"/>
      <c r="V858" s="354"/>
      <c r="W858" s="354"/>
      <c r="X858" s="354"/>
      <c r="Y858" s="354"/>
      <c r="Z858" s="354"/>
      <c r="AA858" s="354"/>
      <c r="AB858" s="354"/>
      <c r="AC858" s="354"/>
      <c r="AD858" s="354"/>
      <c r="AE858" s="354"/>
      <c r="AF858" s="354"/>
      <c r="AG858" s="354"/>
      <c r="AH858" s="354"/>
      <c r="AI858" s="354"/>
      <c r="AJ858" s="354"/>
    </row>
    <row r="859" spans="1:36" ht="15.75" customHeight="1">
      <c r="A859" s="354"/>
      <c r="B859" s="354"/>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Y859" s="354"/>
      <c r="Z859" s="354"/>
      <c r="AA859" s="354"/>
      <c r="AB859" s="354"/>
      <c r="AC859" s="354"/>
      <c r="AD859" s="354"/>
      <c r="AE859" s="354"/>
      <c r="AF859" s="354"/>
      <c r="AG859" s="354"/>
      <c r="AH859" s="354"/>
      <c r="AI859" s="354"/>
      <c r="AJ859" s="354"/>
    </row>
    <row r="860" spans="1:36" ht="15.75" customHeight="1">
      <c r="A860" s="354"/>
      <c r="B860" s="354"/>
      <c r="C860" s="354"/>
      <c r="D860" s="354"/>
      <c r="E860" s="354"/>
      <c r="F860" s="354"/>
      <c r="G860" s="354"/>
      <c r="H860" s="354"/>
      <c r="I860" s="354"/>
      <c r="J860" s="354"/>
      <c r="K860" s="354"/>
      <c r="L860" s="354"/>
      <c r="M860" s="354"/>
      <c r="N860" s="354"/>
      <c r="O860" s="354"/>
      <c r="P860" s="354"/>
      <c r="Q860" s="354"/>
      <c r="R860" s="354"/>
      <c r="S860" s="354"/>
      <c r="T860" s="354"/>
      <c r="U860" s="354"/>
      <c r="V860" s="354"/>
      <c r="W860" s="354"/>
      <c r="X860" s="354"/>
      <c r="Y860" s="354"/>
      <c r="Z860" s="354"/>
      <c r="AA860" s="354"/>
      <c r="AB860" s="354"/>
      <c r="AC860" s="354"/>
      <c r="AD860" s="354"/>
      <c r="AE860" s="354"/>
      <c r="AF860" s="354"/>
      <c r="AG860" s="354"/>
      <c r="AH860" s="354"/>
      <c r="AI860" s="354"/>
      <c r="AJ860" s="354"/>
    </row>
    <row r="861" spans="1:36" ht="15.75" customHeight="1">
      <c r="A861" s="354"/>
      <c r="B861" s="354"/>
      <c r="C861" s="354"/>
      <c r="D861" s="354"/>
      <c r="E861" s="354"/>
      <c r="F861" s="354"/>
      <c r="G861" s="354"/>
      <c r="H861" s="354"/>
      <c r="I861" s="354"/>
      <c r="J861" s="354"/>
      <c r="K861" s="354"/>
      <c r="L861" s="354"/>
      <c r="M861" s="354"/>
      <c r="N861" s="354"/>
      <c r="O861" s="354"/>
      <c r="P861" s="354"/>
      <c r="Q861" s="354"/>
      <c r="R861" s="354"/>
      <c r="S861" s="354"/>
      <c r="T861" s="354"/>
      <c r="U861" s="354"/>
      <c r="V861" s="354"/>
      <c r="W861" s="354"/>
      <c r="X861" s="354"/>
      <c r="Y861" s="354"/>
      <c r="Z861" s="354"/>
      <c r="AA861" s="354"/>
      <c r="AB861" s="354"/>
      <c r="AC861" s="354"/>
      <c r="AD861" s="354"/>
      <c r="AE861" s="354"/>
      <c r="AF861" s="354"/>
      <c r="AG861" s="354"/>
      <c r="AH861" s="354"/>
      <c r="AI861" s="354"/>
      <c r="AJ861" s="354"/>
    </row>
    <row r="862" spans="1:36" ht="15.75" customHeight="1">
      <c r="A862" s="354"/>
      <c r="B862" s="354"/>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Y862" s="354"/>
      <c r="Z862" s="354"/>
      <c r="AA862" s="354"/>
      <c r="AB862" s="354"/>
      <c r="AC862" s="354"/>
      <c r="AD862" s="354"/>
      <c r="AE862" s="354"/>
      <c r="AF862" s="354"/>
      <c r="AG862" s="354"/>
      <c r="AH862" s="354"/>
      <c r="AI862" s="354"/>
      <c r="AJ862" s="354"/>
    </row>
    <row r="863" spans="1:36" ht="15.75" customHeight="1">
      <c r="A863" s="354"/>
      <c r="B863" s="354"/>
      <c r="C863" s="354"/>
      <c r="D863" s="354"/>
      <c r="E863" s="354"/>
      <c r="F863" s="354"/>
      <c r="G863" s="354"/>
      <c r="H863" s="354"/>
      <c r="I863" s="354"/>
      <c r="J863" s="354"/>
      <c r="K863" s="354"/>
      <c r="L863" s="354"/>
      <c r="M863" s="354"/>
      <c r="N863" s="354"/>
      <c r="O863" s="354"/>
      <c r="P863" s="354"/>
      <c r="Q863" s="354"/>
      <c r="R863" s="354"/>
      <c r="S863" s="354"/>
      <c r="T863" s="354"/>
      <c r="U863" s="354"/>
      <c r="V863" s="354"/>
      <c r="W863" s="354"/>
      <c r="X863" s="354"/>
      <c r="Y863" s="354"/>
      <c r="Z863" s="354"/>
      <c r="AA863" s="354"/>
      <c r="AB863" s="354"/>
      <c r="AC863" s="354"/>
      <c r="AD863" s="354"/>
      <c r="AE863" s="354"/>
      <c r="AF863" s="354"/>
      <c r="AG863" s="354"/>
      <c r="AH863" s="354"/>
      <c r="AI863" s="354"/>
      <c r="AJ863" s="354"/>
    </row>
    <row r="864" spans="1:36" ht="15.75" customHeight="1">
      <c r="A864" s="354"/>
      <c r="B864" s="354"/>
      <c r="C864" s="354"/>
      <c r="D864" s="354"/>
      <c r="E864" s="354"/>
      <c r="F864" s="354"/>
      <c r="G864" s="354"/>
      <c r="H864" s="354"/>
      <c r="I864" s="354"/>
      <c r="J864" s="354"/>
      <c r="K864" s="354"/>
      <c r="L864" s="354"/>
      <c r="M864" s="354"/>
      <c r="N864" s="354"/>
      <c r="O864" s="354"/>
      <c r="P864" s="354"/>
      <c r="Q864" s="354"/>
      <c r="R864" s="354"/>
      <c r="S864" s="354"/>
      <c r="T864" s="354"/>
      <c r="U864" s="354"/>
      <c r="V864" s="354"/>
      <c r="W864" s="354"/>
      <c r="X864" s="354"/>
      <c r="Y864" s="354"/>
      <c r="Z864" s="354"/>
      <c r="AA864" s="354"/>
      <c r="AB864" s="354"/>
      <c r="AC864" s="354"/>
      <c r="AD864" s="354"/>
      <c r="AE864" s="354"/>
      <c r="AF864" s="354"/>
      <c r="AG864" s="354"/>
      <c r="AH864" s="354"/>
      <c r="AI864" s="354"/>
      <c r="AJ864" s="354"/>
    </row>
    <row r="865" spans="1:36" ht="15.75" customHeight="1">
      <c r="A865" s="354"/>
      <c r="B865" s="354"/>
      <c r="C865" s="354"/>
      <c r="D865" s="354"/>
      <c r="E865" s="354"/>
      <c r="F865" s="354"/>
      <c r="G865" s="354"/>
      <c r="H865" s="354"/>
      <c r="I865" s="354"/>
      <c r="J865" s="354"/>
      <c r="K865" s="354"/>
      <c r="L865" s="354"/>
      <c r="M865" s="354"/>
      <c r="N865" s="354"/>
      <c r="O865" s="354"/>
      <c r="P865" s="354"/>
      <c r="Q865" s="354"/>
      <c r="R865" s="354"/>
      <c r="S865" s="354"/>
      <c r="T865" s="354"/>
      <c r="U865" s="354"/>
      <c r="V865" s="354"/>
      <c r="W865" s="354"/>
      <c r="X865" s="354"/>
      <c r="Y865" s="354"/>
      <c r="Z865" s="354"/>
      <c r="AA865" s="354"/>
      <c r="AB865" s="354"/>
      <c r="AC865" s="354"/>
      <c r="AD865" s="354"/>
      <c r="AE865" s="354"/>
      <c r="AF865" s="354"/>
      <c r="AG865" s="354"/>
      <c r="AH865" s="354"/>
      <c r="AI865" s="354"/>
      <c r="AJ865" s="354"/>
    </row>
    <row r="866" spans="1:36" ht="15.75" customHeight="1">
      <c r="A866" s="354"/>
      <c r="B866" s="354"/>
      <c r="C866" s="354"/>
      <c r="D866" s="354"/>
      <c r="E866" s="354"/>
      <c r="F866" s="354"/>
      <c r="G866" s="354"/>
      <c r="H866" s="354"/>
      <c r="I866" s="354"/>
      <c r="J866" s="354"/>
      <c r="K866" s="354"/>
      <c r="L866" s="354"/>
      <c r="M866" s="354"/>
      <c r="N866" s="354"/>
      <c r="O866" s="354"/>
      <c r="P866" s="354"/>
      <c r="Q866" s="354"/>
      <c r="R866" s="354"/>
      <c r="S866" s="354"/>
      <c r="T866" s="354"/>
      <c r="U866" s="354"/>
      <c r="V866" s="354"/>
      <c r="W866" s="354"/>
      <c r="X866" s="354"/>
      <c r="Y866" s="354"/>
      <c r="Z866" s="354"/>
      <c r="AA866" s="354"/>
      <c r="AB866" s="354"/>
      <c r="AC866" s="354"/>
      <c r="AD866" s="354"/>
      <c r="AE866" s="354"/>
      <c r="AF866" s="354"/>
      <c r="AG866" s="354"/>
      <c r="AH866" s="354"/>
      <c r="AI866" s="354"/>
      <c r="AJ866" s="354"/>
    </row>
    <row r="867" spans="1:36" ht="15.75" customHeight="1">
      <c r="A867" s="354"/>
      <c r="B867" s="354"/>
      <c r="C867" s="354"/>
      <c r="D867" s="354"/>
      <c r="E867" s="354"/>
      <c r="F867" s="354"/>
      <c r="G867" s="354"/>
      <c r="H867" s="354"/>
      <c r="I867" s="354"/>
      <c r="J867" s="354"/>
      <c r="K867" s="354"/>
      <c r="L867" s="354"/>
      <c r="M867" s="354"/>
      <c r="N867" s="354"/>
      <c r="O867" s="354"/>
      <c r="P867" s="354"/>
      <c r="Q867" s="354"/>
      <c r="R867" s="354"/>
      <c r="S867" s="354"/>
      <c r="T867" s="354"/>
      <c r="U867" s="354"/>
      <c r="V867" s="354"/>
      <c r="W867" s="354"/>
      <c r="X867" s="354"/>
      <c r="Y867" s="354"/>
      <c r="Z867" s="354"/>
      <c r="AA867" s="354"/>
      <c r="AB867" s="354"/>
      <c r="AC867" s="354"/>
      <c r="AD867" s="354"/>
      <c r="AE867" s="354"/>
      <c r="AF867" s="354"/>
      <c r="AG867" s="354"/>
      <c r="AH867" s="354"/>
      <c r="AI867" s="354"/>
      <c r="AJ867" s="354"/>
    </row>
    <row r="868" spans="1:36" ht="15.75" customHeight="1">
      <c r="A868" s="354"/>
      <c r="B868" s="354"/>
      <c r="C868" s="354"/>
      <c r="D868" s="354"/>
      <c r="E868" s="354"/>
      <c r="F868" s="354"/>
      <c r="G868" s="354"/>
      <c r="H868" s="354"/>
      <c r="I868" s="354"/>
      <c r="J868" s="354"/>
      <c r="K868" s="354"/>
      <c r="L868" s="354"/>
      <c r="M868" s="354"/>
      <c r="N868" s="354"/>
      <c r="O868" s="354"/>
      <c r="P868" s="354"/>
      <c r="Q868" s="354"/>
      <c r="R868" s="354"/>
      <c r="S868" s="354"/>
      <c r="T868" s="354"/>
      <c r="U868" s="354"/>
      <c r="V868" s="354"/>
      <c r="W868" s="354"/>
      <c r="X868" s="354"/>
      <c r="Y868" s="354"/>
      <c r="Z868" s="354"/>
      <c r="AA868" s="354"/>
      <c r="AB868" s="354"/>
      <c r="AC868" s="354"/>
      <c r="AD868" s="354"/>
      <c r="AE868" s="354"/>
      <c r="AF868" s="354"/>
      <c r="AG868" s="354"/>
      <c r="AH868" s="354"/>
      <c r="AI868" s="354"/>
      <c r="AJ868" s="354"/>
    </row>
    <row r="869" spans="1:36" ht="15.75" customHeight="1">
      <c r="A869" s="354"/>
      <c r="B869" s="354"/>
      <c r="C869" s="354"/>
      <c r="D869" s="354"/>
      <c r="E869" s="354"/>
      <c r="F869" s="354"/>
      <c r="G869" s="354"/>
      <c r="H869" s="354"/>
      <c r="I869" s="354"/>
      <c r="J869" s="354"/>
      <c r="K869" s="354"/>
      <c r="L869" s="354"/>
      <c r="M869" s="354"/>
      <c r="N869" s="354"/>
      <c r="O869" s="354"/>
      <c r="P869" s="354"/>
      <c r="Q869" s="354"/>
      <c r="R869" s="354"/>
      <c r="S869" s="354"/>
      <c r="T869" s="354"/>
      <c r="U869" s="354"/>
      <c r="V869" s="354"/>
      <c r="W869" s="354"/>
      <c r="X869" s="354"/>
      <c r="Y869" s="354"/>
      <c r="Z869" s="354"/>
      <c r="AA869" s="354"/>
      <c r="AB869" s="354"/>
      <c r="AC869" s="354"/>
      <c r="AD869" s="354"/>
      <c r="AE869" s="354"/>
      <c r="AF869" s="354"/>
      <c r="AG869" s="354"/>
      <c r="AH869" s="354"/>
      <c r="AI869" s="354"/>
      <c r="AJ869" s="354"/>
    </row>
    <row r="870" spans="1:36" ht="15.75" customHeight="1">
      <c r="A870" s="354"/>
      <c r="B870" s="354"/>
      <c r="C870" s="354"/>
      <c r="D870" s="354"/>
      <c r="E870" s="354"/>
      <c r="F870" s="354"/>
      <c r="G870" s="354"/>
      <c r="H870" s="354"/>
      <c r="I870" s="354"/>
      <c r="J870" s="354"/>
      <c r="K870" s="354"/>
      <c r="L870" s="354"/>
      <c r="M870" s="354"/>
      <c r="N870" s="354"/>
      <c r="O870" s="354"/>
      <c r="P870" s="354"/>
      <c r="Q870" s="354"/>
      <c r="R870" s="354"/>
      <c r="S870" s="354"/>
      <c r="T870" s="354"/>
      <c r="U870" s="354"/>
      <c r="V870" s="354"/>
      <c r="W870" s="354"/>
      <c r="X870" s="354"/>
      <c r="Y870" s="354"/>
      <c r="Z870" s="354"/>
      <c r="AA870" s="354"/>
      <c r="AB870" s="354"/>
      <c r="AC870" s="354"/>
      <c r="AD870" s="354"/>
      <c r="AE870" s="354"/>
      <c r="AF870" s="354"/>
      <c r="AG870" s="354"/>
      <c r="AH870" s="354"/>
      <c r="AI870" s="354"/>
      <c r="AJ870" s="354"/>
    </row>
    <row r="871" spans="1:36" ht="15.75" customHeight="1">
      <c r="A871" s="354"/>
      <c r="B871" s="354"/>
      <c r="C871" s="354"/>
      <c r="D871" s="354"/>
      <c r="E871" s="354"/>
      <c r="F871" s="354"/>
      <c r="G871" s="354"/>
      <c r="H871" s="354"/>
      <c r="I871" s="354"/>
      <c r="J871" s="354"/>
      <c r="K871" s="354"/>
      <c r="L871" s="354"/>
      <c r="M871" s="354"/>
      <c r="N871" s="354"/>
      <c r="O871" s="354"/>
      <c r="P871" s="354"/>
      <c r="Q871" s="354"/>
      <c r="R871" s="354"/>
      <c r="S871" s="354"/>
      <c r="T871" s="354"/>
      <c r="U871" s="354"/>
      <c r="V871" s="354"/>
      <c r="W871" s="354"/>
      <c r="X871" s="354"/>
      <c r="Y871" s="354"/>
      <c r="Z871" s="354"/>
      <c r="AA871" s="354"/>
      <c r="AB871" s="354"/>
      <c r="AC871" s="354"/>
      <c r="AD871" s="354"/>
      <c r="AE871" s="354"/>
      <c r="AF871" s="354"/>
      <c r="AG871" s="354"/>
      <c r="AH871" s="354"/>
      <c r="AI871" s="354"/>
      <c r="AJ871" s="354"/>
    </row>
    <row r="872" spans="1:36" ht="15.75" customHeight="1">
      <c r="A872" s="354"/>
      <c r="B872" s="354"/>
      <c r="C872" s="354"/>
      <c r="D872" s="354"/>
      <c r="E872" s="354"/>
      <c r="F872" s="354"/>
      <c r="G872" s="354"/>
      <c r="H872" s="354"/>
      <c r="I872" s="354"/>
      <c r="J872" s="354"/>
      <c r="K872" s="354"/>
      <c r="L872" s="354"/>
      <c r="M872" s="354"/>
      <c r="N872" s="354"/>
      <c r="O872" s="354"/>
      <c r="P872" s="354"/>
      <c r="Q872" s="354"/>
      <c r="R872" s="354"/>
      <c r="S872" s="354"/>
      <c r="T872" s="354"/>
      <c r="U872" s="354"/>
      <c r="V872" s="354"/>
      <c r="W872" s="354"/>
      <c r="X872" s="354"/>
      <c r="Y872" s="354"/>
      <c r="Z872" s="354"/>
      <c r="AA872" s="354"/>
      <c r="AB872" s="354"/>
      <c r="AC872" s="354"/>
      <c r="AD872" s="354"/>
      <c r="AE872" s="354"/>
      <c r="AF872" s="354"/>
      <c r="AG872" s="354"/>
      <c r="AH872" s="354"/>
      <c r="AI872" s="354"/>
      <c r="AJ872" s="354"/>
    </row>
    <row r="873" spans="1:36" ht="15.75" customHeight="1">
      <c r="A873" s="354"/>
      <c r="B873" s="354"/>
      <c r="C873" s="354"/>
      <c r="D873" s="354"/>
      <c r="E873" s="354"/>
      <c r="F873" s="354"/>
      <c r="G873" s="354"/>
      <c r="H873" s="354"/>
      <c r="I873" s="354"/>
      <c r="J873" s="354"/>
      <c r="K873" s="354"/>
      <c r="L873" s="354"/>
      <c r="M873" s="354"/>
      <c r="N873" s="354"/>
      <c r="O873" s="354"/>
      <c r="P873" s="354"/>
      <c r="Q873" s="354"/>
      <c r="R873" s="354"/>
      <c r="S873" s="354"/>
      <c r="T873" s="354"/>
      <c r="U873" s="354"/>
      <c r="V873" s="354"/>
      <c r="W873" s="354"/>
      <c r="X873" s="354"/>
      <c r="Y873" s="354"/>
      <c r="Z873" s="354"/>
      <c r="AA873" s="354"/>
      <c r="AB873" s="354"/>
      <c r="AC873" s="354"/>
      <c r="AD873" s="354"/>
      <c r="AE873" s="354"/>
      <c r="AF873" s="354"/>
      <c r="AG873" s="354"/>
      <c r="AH873" s="354"/>
      <c r="AI873" s="354"/>
      <c r="AJ873" s="354"/>
    </row>
    <row r="874" spans="1:36" ht="15.75" customHeight="1">
      <c r="A874" s="354"/>
      <c r="B874" s="354"/>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Y874" s="354"/>
      <c r="Z874" s="354"/>
      <c r="AA874" s="354"/>
      <c r="AB874" s="354"/>
      <c r="AC874" s="354"/>
      <c r="AD874" s="354"/>
      <c r="AE874" s="354"/>
      <c r="AF874" s="354"/>
      <c r="AG874" s="354"/>
      <c r="AH874" s="354"/>
      <c r="AI874" s="354"/>
      <c r="AJ874" s="354"/>
    </row>
    <row r="875" spans="1:36" ht="15.75" customHeight="1">
      <c r="A875" s="354"/>
      <c r="B875" s="354"/>
      <c r="C875" s="354"/>
      <c r="D875" s="354"/>
      <c r="E875" s="354"/>
      <c r="F875" s="354"/>
      <c r="G875" s="354"/>
      <c r="H875" s="354"/>
      <c r="I875" s="354"/>
      <c r="J875" s="354"/>
      <c r="K875" s="354"/>
      <c r="L875" s="354"/>
      <c r="M875" s="354"/>
      <c r="N875" s="354"/>
      <c r="O875" s="354"/>
      <c r="P875" s="354"/>
      <c r="Q875" s="354"/>
      <c r="R875" s="354"/>
      <c r="S875" s="354"/>
      <c r="T875" s="354"/>
      <c r="U875" s="354"/>
      <c r="V875" s="354"/>
      <c r="W875" s="354"/>
      <c r="X875" s="354"/>
      <c r="Y875" s="354"/>
      <c r="Z875" s="354"/>
      <c r="AA875" s="354"/>
      <c r="AB875" s="354"/>
      <c r="AC875" s="354"/>
      <c r="AD875" s="354"/>
      <c r="AE875" s="354"/>
      <c r="AF875" s="354"/>
      <c r="AG875" s="354"/>
      <c r="AH875" s="354"/>
      <c r="AI875" s="354"/>
      <c r="AJ875" s="354"/>
    </row>
    <row r="876" spans="1:36" ht="15.75" customHeight="1">
      <c r="A876" s="354"/>
      <c r="B876" s="354"/>
      <c r="C876" s="354"/>
      <c r="D876" s="354"/>
      <c r="E876" s="354"/>
      <c r="F876" s="354"/>
      <c r="G876" s="354"/>
      <c r="H876" s="354"/>
      <c r="I876" s="354"/>
      <c r="J876" s="354"/>
      <c r="K876" s="354"/>
      <c r="L876" s="354"/>
      <c r="M876" s="354"/>
      <c r="N876" s="354"/>
      <c r="O876" s="354"/>
      <c r="P876" s="354"/>
      <c r="Q876" s="354"/>
      <c r="R876" s="354"/>
      <c r="S876" s="354"/>
      <c r="T876" s="354"/>
      <c r="U876" s="354"/>
      <c r="V876" s="354"/>
      <c r="W876" s="354"/>
      <c r="X876" s="354"/>
      <c r="Y876" s="354"/>
      <c r="Z876" s="354"/>
      <c r="AA876" s="354"/>
      <c r="AB876" s="354"/>
      <c r="AC876" s="354"/>
      <c r="AD876" s="354"/>
      <c r="AE876" s="354"/>
      <c r="AF876" s="354"/>
      <c r="AG876" s="354"/>
      <c r="AH876" s="354"/>
      <c r="AI876" s="354"/>
      <c r="AJ876" s="354"/>
    </row>
    <row r="877" spans="1:36" ht="15.75" customHeight="1">
      <c r="A877" s="354"/>
      <c r="B877" s="354"/>
      <c r="C877" s="354"/>
      <c r="D877" s="354"/>
      <c r="E877" s="354"/>
      <c r="F877" s="354"/>
      <c r="G877" s="354"/>
      <c r="H877" s="354"/>
      <c r="I877" s="354"/>
      <c r="J877" s="354"/>
      <c r="K877" s="354"/>
      <c r="L877" s="354"/>
      <c r="M877" s="354"/>
      <c r="N877" s="354"/>
      <c r="O877" s="354"/>
      <c r="P877" s="354"/>
      <c r="Q877" s="354"/>
      <c r="R877" s="354"/>
      <c r="S877" s="354"/>
      <c r="T877" s="354"/>
      <c r="U877" s="354"/>
      <c r="V877" s="354"/>
      <c r="W877" s="354"/>
      <c r="X877" s="354"/>
      <c r="Y877" s="354"/>
      <c r="Z877" s="354"/>
      <c r="AA877" s="354"/>
      <c r="AB877" s="354"/>
      <c r="AC877" s="354"/>
      <c r="AD877" s="354"/>
      <c r="AE877" s="354"/>
      <c r="AF877" s="354"/>
      <c r="AG877" s="354"/>
      <c r="AH877" s="354"/>
      <c r="AI877" s="354"/>
      <c r="AJ877" s="354"/>
    </row>
    <row r="878" spans="1:36" ht="15.75" customHeight="1">
      <c r="A878" s="354"/>
      <c r="B878" s="354"/>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Y878" s="354"/>
      <c r="Z878" s="354"/>
      <c r="AA878" s="354"/>
      <c r="AB878" s="354"/>
      <c r="AC878" s="354"/>
      <c r="AD878" s="354"/>
      <c r="AE878" s="354"/>
      <c r="AF878" s="354"/>
      <c r="AG878" s="354"/>
      <c r="AH878" s="354"/>
      <c r="AI878" s="354"/>
      <c r="AJ878" s="354"/>
    </row>
    <row r="879" spans="1:36" ht="15.75" customHeight="1">
      <c r="A879" s="354"/>
      <c r="B879" s="354"/>
      <c r="C879" s="354"/>
      <c r="D879" s="354"/>
      <c r="E879" s="354"/>
      <c r="F879" s="354"/>
      <c r="G879" s="354"/>
      <c r="H879" s="354"/>
      <c r="I879" s="354"/>
      <c r="J879" s="354"/>
      <c r="K879" s="354"/>
      <c r="L879" s="354"/>
      <c r="M879" s="354"/>
      <c r="N879" s="354"/>
      <c r="O879" s="354"/>
      <c r="P879" s="354"/>
      <c r="Q879" s="354"/>
      <c r="R879" s="354"/>
      <c r="S879" s="354"/>
      <c r="T879" s="354"/>
      <c r="U879" s="354"/>
      <c r="V879" s="354"/>
      <c r="W879" s="354"/>
      <c r="X879" s="354"/>
      <c r="Y879" s="354"/>
      <c r="Z879" s="354"/>
      <c r="AA879" s="354"/>
      <c r="AB879" s="354"/>
      <c r="AC879" s="354"/>
      <c r="AD879" s="354"/>
      <c r="AE879" s="354"/>
      <c r="AF879" s="354"/>
      <c r="AG879" s="354"/>
      <c r="AH879" s="354"/>
      <c r="AI879" s="354"/>
      <c r="AJ879" s="354"/>
    </row>
    <row r="880" spans="1:36" ht="15.75" customHeight="1">
      <c r="A880" s="354"/>
      <c r="B880" s="354"/>
      <c r="C880" s="354"/>
      <c r="D880" s="354"/>
      <c r="E880" s="354"/>
      <c r="F880" s="354"/>
      <c r="G880" s="354"/>
      <c r="H880" s="354"/>
      <c r="I880" s="354"/>
      <c r="J880" s="354"/>
      <c r="K880" s="354"/>
      <c r="L880" s="354"/>
      <c r="M880" s="354"/>
      <c r="N880" s="354"/>
      <c r="O880" s="354"/>
      <c r="P880" s="354"/>
      <c r="Q880" s="354"/>
      <c r="R880" s="354"/>
      <c r="S880" s="354"/>
      <c r="T880" s="354"/>
      <c r="U880" s="354"/>
      <c r="V880" s="354"/>
      <c r="W880" s="354"/>
      <c r="X880" s="354"/>
      <c r="Y880" s="354"/>
      <c r="Z880" s="354"/>
      <c r="AA880" s="354"/>
      <c r="AB880" s="354"/>
      <c r="AC880" s="354"/>
      <c r="AD880" s="354"/>
      <c r="AE880" s="354"/>
      <c r="AF880" s="354"/>
      <c r="AG880" s="354"/>
      <c r="AH880" s="354"/>
      <c r="AI880" s="354"/>
      <c r="AJ880" s="354"/>
    </row>
    <row r="881" spans="1:36" ht="15.75" customHeight="1">
      <c r="A881" s="354"/>
      <c r="B881" s="354"/>
      <c r="C881" s="354"/>
      <c r="D881" s="354"/>
      <c r="E881" s="354"/>
      <c r="F881" s="354"/>
      <c r="G881" s="354"/>
      <c r="H881" s="354"/>
      <c r="I881" s="354"/>
      <c r="J881" s="354"/>
      <c r="K881" s="354"/>
      <c r="L881" s="354"/>
      <c r="M881" s="354"/>
      <c r="N881" s="354"/>
      <c r="O881" s="354"/>
      <c r="P881" s="354"/>
      <c r="Q881" s="354"/>
      <c r="R881" s="354"/>
      <c r="S881" s="354"/>
      <c r="T881" s="354"/>
      <c r="U881" s="354"/>
      <c r="V881" s="354"/>
      <c r="W881" s="354"/>
      <c r="X881" s="354"/>
      <c r="Y881" s="354"/>
      <c r="Z881" s="354"/>
      <c r="AA881" s="354"/>
      <c r="AB881" s="354"/>
      <c r="AC881" s="354"/>
      <c r="AD881" s="354"/>
      <c r="AE881" s="354"/>
      <c r="AF881" s="354"/>
      <c r="AG881" s="354"/>
      <c r="AH881" s="354"/>
      <c r="AI881" s="354"/>
      <c r="AJ881" s="354"/>
    </row>
    <row r="882" spans="1:36" ht="15.75" customHeight="1">
      <c r="A882" s="354"/>
      <c r="B882" s="354"/>
      <c r="C882" s="354"/>
      <c r="D882" s="354"/>
      <c r="E882" s="354"/>
      <c r="F882" s="354"/>
      <c r="G882" s="354"/>
      <c r="H882" s="354"/>
      <c r="I882" s="354"/>
      <c r="J882" s="354"/>
      <c r="K882" s="354"/>
      <c r="L882" s="354"/>
      <c r="M882" s="354"/>
      <c r="N882" s="354"/>
      <c r="O882" s="354"/>
      <c r="P882" s="354"/>
      <c r="Q882" s="354"/>
      <c r="R882" s="354"/>
      <c r="S882" s="354"/>
      <c r="T882" s="354"/>
      <c r="U882" s="354"/>
      <c r="V882" s="354"/>
      <c r="W882" s="354"/>
      <c r="X882" s="354"/>
      <c r="Y882" s="354"/>
      <c r="Z882" s="354"/>
      <c r="AA882" s="354"/>
      <c r="AB882" s="354"/>
      <c r="AC882" s="354"/>
      <c r="AD882" s="354"/>
      <c r="AE882" s="354"/>
      <c r="AF882" s="354"/>
      <c r="AG882" s="354"/>
      <c r="AH882" s="354"/>
      <c r="AI882" s="354"/>
      <c r="AJ882" s="354"/>
    </row>
    <row r="883" spans="1:36" ht="15.75" customHeight="1">
      <c r="A883" s="354"/>
      <c r="B883" s="354"/>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Y883" s="354"/>
      <c r="Z883" s="354"/>
      <c r="AA883" s="354"/>
      <c r="AB883" s="354"/>
      <c r="AC883" s="354"/>
      <c r="AD883" s="354"/>
      <c r="AE883" s="354"/>
      <c r="AF883" s="354"/>
      <c r="AG883" s="354"/>
      <c r="AH883" s="354"/>
      <c r="AI883" s="354"/>
      <c r="AJ883" s="354"/>
    </row>
    <row r="884" spans="1:36" ht="15.75" customHeight="1">
      <c r="A884" s="354"/>
      <c r="B884" s="354"/>
      <c r="C884" s="354"/>
      <c r="D884" s="354"/>
      <c r="E884" s="354"/>
      <c r="F884" s="354"/>
      <c r="G884" s="354"/>
      <c r="H884" s="354"/>
      <c r="I884" s="354"/>
      <c r="J884" s="354"/>
      <c r="K884" s="354"/>
      <c r="L884" s="354"/>
      <c r="M884" s="354"/>
      <c r="N884" s="354"/>
      <c r="O884" s="354"/>
      <c r="P884" s="354"/>
      <c r="Q884" s="354"/>
      <c r="R884" s="354"/>
      <c r="S884" s="354"/>
      <c r="T884" s="354"/>
      <c r="U884" s="354"/>
      <c r="V884" s="354"/>
      <c r="W884" s="354"/>
      <c r="X884" s="354"/>
      <c r="Y884" s="354"/>
      <c r="Z884" s="354"/>
      <c r="AA884" s="354"/>
      <c r="AB884" s="354"/>
      <c r="AC884" s="354"/>
      <c r="AD884" s="354"/>
      <c r="AE884" s="354"/>
      <c r="AF884" s="354"/>
      <c r="AG884" s="354"/>
      <c r="AH884" s="354"/>
      <c r="AI884" s="354"/>
      <c r="AJ884" s="354"/>
    </row>
    <row r="885" spans="1:36" ht="15.75" customHeight="1">
      <c r="A885" s="354"/>
      <c r="B885" s="354"/>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Y885" s="354"/>
      <c r="Z885" s="354"/>
      <c r="AA885" s="354"/>
      <c r="AB885" s="354"/>
      <c r="AC885" s="354"/>
      <c r="AD885" s="354"/>
      <c r="AE885" s="354"/>
      <c r="AF885" s="354"/>
      <c r="AG885" s="354"/>
      <c r="AH885" s="354"/>
      <c r="AI885" s="354"/>
      <c r="AJ885" s="354"/>
    </row>
    <row r="886" spans="1:36" ht="15.75" customHeight="1">
      <c r="A886" s="354"/>
      <c r="B886" s="354"/>
      <c r="C886" s="354"/>
      <c r="D886" s="354"/>
      <c r="E886" s="354"/>
      <c r="F886" s="354"/>
      <c r="G886" s="354"/>
      <c r="H886" s="354"/>
      <c r="I886" s="354"/>
      <c r="J886" s="354"/>
      <c r="K886" s="354"/>
      <c r="L886" s="354"/>
      <c r="M886" s="354"/>
      <c r="N886" s="354"/>
      <c r="O886" s="354"/>
      <c r="P886" s="354"/>
      <c r="Q886" s="354"/>
      <c r="R886" s="354"/>
      <c r="S886" s="354"/>
      <c r="T886" s="354"/>
      <c r="U886" s="354"/>
      <c r="V886" s="354"/>
      <c r="W886" s="354"/>
      <c r="X886" s="354"/>
      <c r="Y886" s="354"/>
      <c r="Z886" s="354"/>
      <c r="AA886" s="354"/>
      <c r="AB886" s="354"/>
      <c r="AC886" s="354"/>
      <c r="AD886" s="354"/>
      <c r="AE886" s="354"/>
      <c r="AF886" s="354"/>
      <c r="AG886" s="354"/>
      <c r="AH886" s="354"/>
      <c r="AI886" s="354"/>
      <c r="AJ886" s="354"/>
    </row>
    <row r="887" spans="1:36" ht="15.75" customHeight="1">
      <c r="A887" s="354"/>
      <c r="B887" s="354"/>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Y887" s="354"/>
      <c r="Z887" s="354"/>
      <c r="AA887" s="354"/>
      <c r="AB887" s="354"/>
      <c r="AC887" s="354"/>
      <c r="AD887" s="354"/>
      <c r="AE887" s="354"/>
      <c r="AF887" s="354"/>
      <c r="AG887" s="354"/>
      <c r="AH887" s="354"/>
      <c r="AI887" s="354"/>
      <c r="AJ887" s="354"/>
    </row>
    <row r="888" spans="1:36" ht="15.75" customHeight="1">
      <c r="A888" s="354"/>
      <c r="B888" s="354"/>
      <c r="C888" s="354"/>
      <c r="D888" s="354"/>
      <c r="E888" s="354"/>
      <c r="F888" s="354"/>
      <c r="G888" s="354"/>
      <c r="H888" s="354"/>
      <c r="I888" s="354"/>
      <c r="J888" s="354"/>
      <c r="K888" s="354"/>
      <c r="L888" s="354"/>
      <c r="M888" s="354"/>
      <c r="N888" s="354"/>
      <c r="O888" s="354"/>
      <c r="P888" s="354"/>
      <c r="Q888" s="354"/>
      <c r="R888" s="354"/>
      <c r="S888" s="354"/>
      <c r="T888" s="354"/>
      <c r="U888" s="354"/>
      <c r="V888" s="354"/>
      <c r="W888" s="354"/>
      <c r="X888" s="354"/>
      <c r="Y888" s="354"/>
      <c r="Z888" s="354"/>
      <c r="AA888" s="354"/>
      <c r="AB888" s="354"/>
      <c r="AC888" s="354"/>
      <c r="AD888" s="354"/>
      <c r="AE888" s="354"/>
      <c r="AF888" s="354"/>
      <c r="AG888" s="354"/>
      <c r="AH888" s="354"/>
      <c r="AI888" s="354"/>
      <c r="AJ888" s="354"/>
    </row>
    <row r="889" spans="1:36" ht="15.75" customHeight="1">
      <c r="A889" s="354"/>
      <c r="B889" s="354"/>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Y889" s="354"/>
      <c r="Z889" s="354"/>
      <c r="AA889" s="354"/>
      <c r="AB889" s="354"/>
      <c r="AC889" s="354"/>
      <c r="AD889" s="354"/>
      <c r="AE889" s="354"/>
      <c r="AF889" s="354"/>
      <c r="AG889" s="354"/>
      <c r="AH889" s="354"/>
      <c r="AI889" s="354"/>
      <c r="AJ889" s="354"/>
    </row>
    <row r="890" spans="1:36" ht="15.75" customHeight="1">
      <c r="A890" s="354"/>
      <c r="B890" s="354"/>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Y890" s="354"/>
      <c r="Z890" s="354"/>
      <c r="AA890" s="354"/>
      <c r="AB890" s="354"/>
      <c r="AC890" s="354"/>
      <c r="AD890" s="354"/>
      <c r="AE890" s="354"/>
      <c r="AF890" s="354"/>
      <c r="AG890" s="354"/>
      <c r="AH890" s="354"/>
      <c r="AI890" s="354"/>
      <c r="AJ890" s="354"/>
    </row>
    <row r="891" spans="1:36" ht="15.75" customHeight="1">
      <c r="A891" s="354"/>
      <c r="B891" s="354"/>
      <c r="C891" s="354"/>
      <c r="D891" s="354"/>
      <c r="E891" s="354"/>
      <c r="F891" s="354"/>
      <c r="G891" s="354"/>
      <c r="H891" s="354"/>
      <c r="I891" s="354"/>
      <c r="J891" s="354"/>
      <c r="K891" s="354"/>
      <c r="L891" s="354"/>
      <c r="M891" s="354"/>
      <c r="N891" s="354"/>
      <c r="O891" s="354"/>
      <c r="P891" s="354"/>
      <c r="Q891" s="354"/>
      <c r="R891" s="354"/>
      <c r="S891" s="354"/>
      <c r="T891" s="354"/>
      <c r="U891" s="354"/>
      <c r="V891" s="354"/>
      <c r="W891" s="354"/>
      <c r="X891" s="354"/>
      <c r="Y891" s="354"/>
      <c r="Z891" s="354"/>
      <c r="AA891" s="354"/>
      <c r="AB891" s="354"/>
      <c r="AC891" s="354"/>
      <c r="AD891" s="354"/>
      <c r="AE891" s="354"/>
      <c r="AF891" s="354"/>
      <c r="AG891" s="354"/>
      <c r="AH891" s="354"/>
      <c r="AI891" s="354"/>
      <c r="AJ891" s="354"/>
    </row>
    <row r="892" spans="1:36" ht="15.75" customHeight="1">
      <c r="A892" s="354"/>
      <c r="B892" s="354"/>
      <c r="C892" s="354"/>
      <c r="D892" s="354"/>
      <c r="E892" s="354"/>
      <c r="F892" s="354"/>
      <c r="G892" s="354"/>
      <c r="H892" s="354"/>
      <c r="I892" s="354"/>
      <c r="J892" s="354"/>
      <c r="K892" s="354"/>
      <c r="L892" s="354"/>
      <c r="M892" s="354"/>
      <c r="N892" s="354"/>
      <c r="O892" s="354"/>
      <c r="P892" s="354"/>
      <c r="Q892" s="354"/>
      <c r="R892" s="354"/>
      <c r="S892" s="354"/>
      <c r="T892" s="354"/>
      <c r="U892" s="354"/>
      <c r="V892" s="354"/>
      <c r="W892" s="354"/>
      <c r="X892" s="354"/>
      <c r="Y892" s="354"/>
      <c r="Z892" s="354"/>
      <c r="AA892" s="354"/>
      <c r="AB892" s="354"/>
      <c r="AC892" s="354"/>
      <c r="AD892" s="354"/>
      <c r="AE892" s="354"/>
      <c r="AF892" s="354"/>
      <c r="AG892" s="354"/>
      <c r="AH892" s="354"/>
      <c r="AI892" s="354"/>
      <c r="AJ892" s="354"/>
    </row>
    <row r="893" spans="1:36" ht="15.75" customHeight="1">
      <c r="A893" s="354"/>
      <c r="B893" s="354"/>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Y893" s="354"/>
      <c r="Z893" s="354"/>
      <c r="AA893" s="354"/>
      <c r="AB893" s="354"/>
      <c r="AC893" s="354"/>
      <c r="AD893" s="354"/>
      <c r="AE893" s="354"/>
      <c r="AF893" s="354"/>
      <c r="AG893" s="354"/>
      <c r="AH893" s="354"/>
      <c r="AI893" s="354"/>
      <c r="AJ893" s="354"/>
    </row>
    <row r="894" spans="1:36" ht="15.75" customHeight="1">
      <c r="A894" s="354"/>
      <c r="B894" s="354"/>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Y894" s="354"/>
      <c r="Z894" s="354"/>
      <c r="AA894" s="354"/>
      <c r="AB894" s="354"/>
      <c r="AC894" s="354"/>
      <c r="AD894" s="354"/>
      <c r="AE894" s="354"/>
      <c r="AF894" s="354"/>
      <c r="AG894" s="354"/>
      <c r="AH894" s="354"/>
      <c r="AI894" s="354"/>
      <c r="AJ894" s="354"/>
    </row>
    <row r="895" spans="1:36" ht="15.75" customHeight="1">
      <c r="A895" s="354"/>
      <c r="B895" s="354"/>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Y895" s="354"/>
      <c r="Z895" s="354"/>
      <c r="AA895" s="354"/>
      <c r="AB895" s="354"/>
      <c r="AC895" s="354"/>
      <c r="AD895" s="354"/>
      <c r="AE895" s="354"/>
      <c r="AF895" s="354"/>
      <c r="AG895" s="354"/>
      <c r="AH895" s="354"/>
      <c r="AI895" s="354"/>
      <c r="AJ895" s="354"/>
    </row>
    <row r="896" spans="1:36" ht="15.75" customHeight="1">
      <c r="A896" s="354"/>
      <c r="B896" s="354"/>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Y896" s="354"/>
      <c r="Z896" s="354"/>
      <c r="AA896" s="354"/>
      <c r="AB896" s="354"/>
      <c r="AC896" s="354"/>
      <c r="AD896" s="354"/>
      <c r="AE896" s="354"/>
      <c r="AF896" s="354"/>
      <c r="AG896" s="354"/>
      <c r="AH896" s="354"/>
      <c r="AI896" s="354"/>
      <c r="AJ896" s="354"/>
    </row>
    <row r="897" spans="1:36" ht="15.75" customHeight="1">
      <c r="A897" s="354"/>
      <c r="B897" s="354"/>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Y897" s="354"/>
      <c r="Z897" s="354"/>
      <c r="AA897" s="354"/>
      <c r="AB897" s="354"/>
      <c r="AC897" s="354"/>
      <c r="AD897" s="354"/>
      <c r="AE897" s="354"/>
      <c r="AF897" s="354"/>
      <c r="AG897" s="354"/>
      <c r="AH897" s="354"/>
      <c r="AI897" s="354"/>
      <c r="AJ897" s="354"/>
    </row>
    <row r="898" spans="1:36" ht="15.75" customHeight="1">
      <c r="A898" s="354"/>
      <c r="B898" s="354"/>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Y898" s="354"/>
      <c r="Z898" s="354"/>
      <c r="AA898" s="354"/>
      <c r="AB898" s="354"/>
      <c r="AC898" s="354"/>
      <c r="AD898" s="354"/>
      <c r="AE898" s="354"/>
      <c r="AF898" s="354"/>
      <c r="AG898" s="354"/>
      <c r="AH898" s="354"/>
      <c r="AI898" s="354"/>
      <c r="AJ898" s="354"/>
    </row>
    <row r="899" spans="1:36" ht="15.75" customHeight="1">
      <c r="A899" s="354"/>
      <c r="B899" s="354"/>
      <c r="C899" s="354"/>
      <c r="D899" s="354"/>
      <c r="E899" s="354"/>
      <c r="F899" s="354"/>
      <c r="G899" s="354"/>
      <c r="H899" s="354"/>
      <c r="I899" s="354"/>
      <c r="J899" s="354"/>
      <c r="K899" s="354"/>
      <c r="L899" s="354"/>
      <c r="M899" s="354"/>
      <c r="N899" s="354"/>
      <c r="O899" s="354"/>
      <c r="P899" s="354"/>
      <c r="Q899" s="354"/>
      <c r="R899" s="354"/>
      <c r="S899" s="354"/>
      <c r="T899" s="354"/>
      <c r="U899" s="354"/>
      <c r="V899" s="354"/>
      <c r="W899" s="354"/>
      <c r="X899" s="354"/>
      <c r="Y899" s="354"/>
      <c r="Z899" s="354"/>
      <c r="AA899" s="354"/>
      <c r="AB899" s="354"/>
      <c r="AC899" s="354"/>
      <c r="AD899" s="354"/>
      <c r="AE899" s="354"/>
      <c r="AF899" s="354"/>
      <c r="AG899" s="354"/>
      <c r="AH899" s="354"/>
      <c r="AI899" s="354"/>
      <c r="AJ899" s="354"/>
    </row>
    <row r="900" spans="1:36" ht="15.75" customHeight="1">
      <c r="A900" s="354"/>
      <c r="B900" s="354"/>
      <c r="C900" s="354"/>
      <c r="D900" s="354"/>
      <c r="E900" s="354"/>
      <c r="F900" s="354"/>
      <c r="G900" s="354"/>
      <c r="H900" s="354"/>
      <c r="I900" s="354"/>
      <c r="J900" s="354"/>
      <c r="K900" s="354"/>
      <c r="L900" s="354"/>
      <c r="M900" s="354"/>
      <c r="N900" s="354"/>
      <c r="O900" s="354"/>
      <c r="P900" s="354"/>
      <c r="Q900" s="354"/>
      <c r="R900" s="354"/>
      <c r="S900" s="354"/>
      <c r="T900" s="354"/>
      <c r="U900" s="354"/>
      <c r="V900" s="354"/>
      <c r="W900" s="354"/>
      <c r="X900" s="354"/>
      <c r="Y900" s="354"/>
      <c r="Z900" s="354"/>
      <c r="AA900" s="354"/>
      <c r="AB900" s="354"/>
      <c r="AC900" s="354"/>
      <c r="AD900" s="354"/>
      <c r="AE900" s="354"/>
      <c r="AF900" s="354"/>
      <c r="AG900" s="354"/>
      <c r="AH900" s="354"/>
      <c r="AI900" s="354"/>
      <c r="AJ900" s="354"/>
    </row>
    <row r="901" spans="1:36" ht="15.75" customHeight="1">
      <c r="A901" s="354"/>
      <c r="B901" s="354"/>
      <c r="C901" s="354"/>
      <c r="D901" s="354"/>
      <c r="E901" s="354"/>
      <c r="F901" s="354"/>
      <c r="G901" s="354"/>
      <c r="H901" s="354"/>
      <c r="I901" s="354"/>
      <c r="J901" s="354"/>
      <c r="K901" s="354"/>
      <c r="L901" s="354"/>
      <c r="M901" s="354"/>
      <c r="N901" s="354"/>
      <c r="O901" s="354"/>
      <c r="P901" s="354"/>
      <c r="Q901" s="354"/>
      <c r="R901" s="354"/>
      <c r="S901" s="354"/>
      <c r="T901" s="354"/>
      <c r="U901" s="354"/>
      <c r="V901" s="354"/>
      <c r="W901" s="354"/>
      <c r="X901" s="354"/>
      <c r="Y901" s="354"/>
      <c r="Z901" s="354"/>
      <c r="AA901" s="354"/>
      <c r="AB901" s="354"/>
      <c r="AC901" s="354"/>
      <c r="AD901" s="354"/>
      <c r="AE901" s="354"/>
      <c r="AF901" s="354"/>
      <c r="AG901" s="354"/>
      <c r="AH901" s="354"/>
      <c r="AI901" s="354"/>
      <c r="AJ901" s="354"/>
    </row>
    <row r="902" spans="1:36" ht="15.75" customHeight="1">
      <c r="A902" s="354"/>
      <c r="B902" s="354"/>
      <c r="C902" s="354"/>
      <c r="D902" s="354"/>
      <c r="E902" s="354"/>
      <c r="F902" s="354"/>
      <c r="G902" s="354"/>
      <c r="H902" s="354"/>
      <c r="I902" s="354"/>
      <c r="J902" s="354"/>
      <c r="K902" s="354"/>
      <c r="L902" s="354"/>
      <c r="M902" s="354"/>
      <c r="N902" s="354"/>
      <c r="O902" s="354"/>
      <c r="P902" s="354"/>
      <c r="Q902" s="354"/>
      <c r="R902" s="354"/>
      <c r="S902" s="354"/>
      <c r="T902" s="354"/>
      <c r="U902" s="354"/>
      <c r="V902" s="354"/>
      <c r="W902" s="354"/>
      <c r="X902" s="354"/>
      <c r="Y902" s="354"/>
      <c r="Z902" s="354"/>
      <c r="AA902" s="354"/>
      <c r="AB902" s="354"/>
      <c r="AC902" s="354"/>
      <c r="AD902" s="354"/>
      <c r="AE902" s="354"/>
      <c r="AF902" s="354"/>
      <c r="AG902" s="354"/>
      <c r="AH902" s="354"/>
      <c r="AI902" s="354"/>
      <c r="AJ902" s="354"/>
    </row>
    <row r="903" spans="1:36" ht="15.75" customHeight="1">
      <c r="A903" s="354"/>
      <c r="B903" s="354"/>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Y903" s="354"/>
      <c r="Z903" s="354"/>
      <c r="AA903" s="354"/>
      <c r="AB903" s="354"/>
      <c r="AC903" s="354"/>
      <c r="AD903" s="354"/>
      <c r="AE903" s="354"/>
      <c r="AF903" s="354"/>
      <c r="AG903" s="354"/>
      <c r="AH903" s="354"/>
      <c r="AI903" s="354"/>
      <c r="AJ903" s="354"/>
    </row>
    <row r="904" spans="1:36" ht="15.75" customHeight="1">
      <c r="A904" s="354"/>
      <c r="B904" s="354"/>
      <c r="C904" s="354"/>
      <c r="D904" s="354"/>
      <c r="E904" s="354"/>
      <c r="F904" s="354"/>
      <c r="G904" s="354"/>
      <c r="H904" s="354"/>
      <c r="I904" s="354"/>
      <c r="J904" s="354"/>
      <c r="K904" s="354"/>
      <c r="L904" s="354"/>
      <c r="M904" s="354"/>
      <c r="N904" s="354"/>
      <c r="O904" s="354"/>
      <c r="P904" s="354"/>
      <c r="Q904" s="354"/>
      <c r="R904" s="354"/>
      <c r="S904" s="354"/>
      <c r="T904" s="354"/>
      <c r="U904" s="354"/>
      <c r="V904" s="354"/>
      <c r="W904" s="354"/>
      <c r="X904" s="354"/>
      <c r="Y904" s="354"/>
      <c r="Z904" s="354"/>
      <c r="AA904" s="354"/>
      <c r="AB904" s="354"/>
      <c r="AC904" s="354"/>
      <c r="AD904" s="354"/>
      <c r="AE904" s="354"/>
      <c r="AF904" s="354"/>
      <c r="AG904" s="354"/>
      <c r="AH904" s="354"/>
      <c r="AI904" s="354"/>
      <c r="AJ904" s="354"/>
    </row>
    <row r="905" spans="1:36" ht="15.75" customHeight="1">
      <c r="A905" s="354"/>
      <c r="B905" s="354"/>
      <c r="C905" s="354"/>
      <c r="D905" s="354"/>
      <c r="E905" s="354"/>
      <c r="F905" s="354"/>
      <c r="G905" s="354"/>
      <c r="H905" s="354"/>
      <c r="I905" s="354"/>
      <c r="J905" s="354"/>
      <c r="K905" s="354"/>
      <c r="L905" s="354"/>
      <c r="M905" s="354"/>
      <c r="N905" s="354"/>
      <c r="O905" s="354"/>
      <c r="P905" s="354"/>
      <c r="Q905" s="354"/>
      <c r="R905" s="354"/>
      <c r="S905" s="354"/>
      <c r="T905" s="354"/>
      <c r="U905" s="354"/>
      <c r="V905" s="354"/>
      <c r="W905" s="354"/>
      <c r="X905" s="354"/>
      <c r="Y905" s="354"/>
      <c r="Z905" s="354"/>
      <c r="AA905" s="354"/>
      <c r="AB905" s="354"/>
      <c r="AC905" s="354"/>
      <c r="AD905" s="354"/>
      <c r="AE905" s="354"/>
      <c r="AF905" s="354"/>
      <c r="AG905" s="354"/>
      <c r="AH905" s="354"/>
      <c r="AI905" s="354"/>
      <c r="AJ905" s="354"/>
    </row>
    <row r="906" spans="1:36" ht="15.75" customHeight="1">
      <c r="A906" s="354"/>
      <c r="B906" s="354"/>
      <c r="C906" s="354"/>
      <c r="D906" s="354"/>
      <c r="E906" s="354"/>
      <c r="F906" s="354"/>
      <c r="G906" s="354"/>
      <c r="H906" s="354"/>
      <c r="I906" s="354"/>
      <c r="J906" s="354"/>
      <c r="K906" s="354"/>
      <c r="L906" s="354"/>
      <c r="M906" s="354"/>
      <c r="N906" s="354"/>
      <c r="O906" s="354"/>
      <c r="P906" s="354"/>
      <c r="Q906" s="354"/>
      <c r="R906" s="354"/>
      <c r="S906" s="354"/>
      <c r="T906" s="354"/>
      <c r="U906" s="354"/>
      <c r="V906" s="354"/>
      <c r="W906" s="354"/>
      <c r="X906" s="354"/>
      <c r="Y906" s="354"/>
      <c r="Z906" s="354"/>
      <c r="AA906" s="354"/>
      <c r="AB906" s="354"/>
      <c r="AC906" s="354"/>
      <c r="AD906" s="354"/>
      <c r="AE906" s="354"/>
      <c r="AF906" s="354"/>
      <c r="AG906" s="354"/>
      <c r="AH906" s="354"/>
      <c r="AI906" s="354"/>
      <c r="AJ906" s="354"/>
    </row>
    <row r="907" spans="1:36" ht="15.75" customHeight="1">
      <c r="A907" s="354"/>
      <c r="B907" s="354"/>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Y907" s="354"/>
      <c r="Z907" s="354"/>
      <c r="AA907" s="354"/>
      <c r="AB907" s="354"/>
      <c r="AC907" s="354"/>
      <c r="AD907" s="354"/>
      <c r="AE907" s="354"/>
      <c r="AF907" s="354"/>
      <c r="AG907" s="354"/>
      <c r="AH907" s="354"/>
      <c r="AI907" s="354"/>
      <c r="AJ907" s="354"/>
    </row>
    <row r="908" spans="1:36" ht="15.75" customHeight="1">
      <c r="A908" s="354"/>
      <c r="B908" s="354"/>
      <c r="C908" s="354"/>
      <c r="D908" s="354"/>
      <c r="E908" s="354"/>
      <c r="F908" s="354"/>
      <c r="G908" s="354"/>
      <c r="H908" s="354"/>
      <c r="I908" s="354"/>
      <c r="J908" s="354"/>
      <c r="K908" s="354"/>
      <c r="L908" s="354"/>
      <c r="M908" s="354"/>
      <c r="N908" s="354"/>
      <c r="O908" s="354"/>
      <c r="P908" s="354"/>
      <c r="Q908" s="354"/>
      <c r="R908" s="354"/>
      <c r="S908" s="354"/>
      <c r="T908" s="354"/>
      <c r="U908" s="354"/>
      <c r="V908" s="354"/>
      <c r="W908" s="354"/>
      <c r="X908" s="354"/>
      <c r="Y908" s="354"/>
      <c r="Z908" s="354"/>
      <c r="AA908" s="354"/>
      <c r="AB908" s="354"/>
      <c r="AC908" s="354"/>
      <c r="AD908" s="354"/>
      <c r="AE908" s="354"/>
      <c r="AF908" s="354"/>
      <c r="AG908" s="354"/>
      <c r="AH908" s="354"/>
      <c r="AI908" s="354"/>
      <c r="AJ908" s="354"/>
    </row>
    <row r="909" spans="1:36" ht="15.75" customHeight="1">
      <c r="A909" s="354"/>
      <c r="B909" s="354"/>
      <c r="C909" s="354"/>
      <c r="D909" s="354"/>
      <c r="E909" s="354"/>
      <c r="F909" s="354"/>
      <c r="G909" s="354"/>
      <c r="H909" s="354"/>
      <c r="I909" s="354"/>
      <c r="J909" s="354"/>
      <c r="K909" s="354"/>
      <c r="L909" s="354"/>
      <c r="M909" s="354"/>
      <c r="N909" s="354"/>
      <c r="O909" s="354"/>
      <c r="P909" s="354"/>
      <c r="Q909" s="354"/>
      <c r="R909" s="354"/>
      <c r="S909" s="354"/>
      <c r="T909" s="354"/>
      <c r="U909" s="354"/>
      <c r="V909" s="354"/>
      <c r="W909" s="354"/>
      <c r="X909" s="354"/>
      <c r="Y909" s="354"/>
      <c r="Z909" s="354"/>
      <c r="AA909" s="354"/>
      <c r="AB909" s="354"/>
      <c r="AC909" s="354"/>
      <c r="AD909" s="354"/>
      <c r="AE909" s="354"/>
      <c r="AF909" s="354"/>
      <c r="AG909" s="354"/>
      <c r="AH909" s="354"/>
      <c r="AI909" s="354"/>
      <c r="AJ909" s="354"/>
    </row>
    <row r="910" spans="1:36" ht="15.75" customHeight="1">
      <c r="A910" s="354"/>
      <c r="B910" s="354"/>
      <c r="C910" s="354"/>
      <c r="D910" s="354"/>
      <c r="E910" s="354"/>
      <c r="F910" s="354"/>
      <c r="G910" s="354"/>
      <c r="H910" s="354"/>
      <c r="I910" s="354"/>
      <c r="J910" s="354"/>
      <c r="K910" s="354"/>
      <c r="L910" s="354"/>
      <c r="M910" s="354"/>
      <c r="N910" s="354"/>
      <c r="O910" s="354"/>
      <c r="P910" s="354"/>
      <c r="Q910" s="354"/>
      <c r="R910" s="354"/>
      <c r="S910" s="354"/>
      <c r="T910" s="354"/>
      <c r="U910" s="354"/>
      <c r="V910" s="354"/>
      <c r="W910" s="354"/>
      <c r="X910" s="354"/>
      <c r="Y910" s="354"/>
      <c r="Z910" s="354"/>
      <c r="AA910" s="354"/>
      <c r="AB910" s="354"/>
      <c r="AC910" s="354"/>
      <c r="AD910" s="354"/>
      <c r="AE910" s="354"/>
      <c r="AF910" s="354"/>
      <c r="AG910" s="354"/>
      <c r="AH910" s="354"/>
      <c r="AI910" s="354"/>
      <c r="AJ910" s="354"/>
    </row>
    <row r="911" spans="1:36" ht="15.75" customHeight="1">
      <c r="A911" s="354"/>
      <c r="B911" s="354"/>
      <c r="C911" s="354"/>
      <c r="D911" s="354"/>
      <c r="E911" s="354"/>
      <c r="F911" s="354"/>
      <c r="G911" s="354"/>
      <c r="H911" s="354"/>
      <c r="I911" s="354"/>
      <c r="J911" s="354"/>
      <c r="K911" s="354"/>
      <c r="L911" s="354"/>
      <c r="M911" s="354"/>
      <c r="N911" s="354"/>
      <c r="O911" s="354"/>
      <c r="P911" s="354"/>
      <c r="Q911" s="354"/>
      <c r="R911" s="354"/>
      <c r="S911" s="354"/>
      <c r="T911" s="354"/>
      <c r="U911" s="354"/>
      <c r="V911" s="354"/>
      <c r="W911" s="354"/>
      <c r="X911" s="354"/>
      <c r="Y911" s="354"/>
      <c r="Z911" s="354"/>
      <c r="AA911" s="354"/>
      <c r="AB911" s="354"/>
      <c r="AC911" s="354"/>
      <c r="AD911" s="354"/>
      <c r="AE911" s="354"/>
      <c r="AF911" s="354"/>
      <c r="AG911" s="354"/>
      <c r="AH911" s="354"/>
      <c r="AI911" s="354"/>
      <c r="AJ911" s="354"/>
    </row>
    <row r="912" spans="1:36" ht="15.75" customHeight="1">
      <c r="A912" s="354"/>
      <c r="B912" s="354"/>
      <c r="C912" s="354"/>
      <c r="D912" s="354"/>
      <c r="E912" s="354"/>
      <c r="F912" s="354"/>
      <c r="G912" s="354"/>
      <c r="H912" s="354"/>
      <c r="I912" s="354"/>
      <c r="J912" s="354"/>
      <c r="K912" s="354"/>
      <c r="L912" s="354"/>
      <c r="M912" s="354"/>
      <c r="N912" s="354"/>
      <c r="O912" s="354"/>
      <c r="P912" s="354"/>
      <c r="Q912" s="354"/>
      <c r="R912" s="354"/>
      <c r="S912" s="354"/>
      <c r="T912" s="354"/>
      <c r="U912" s="354"/>
      <c r="V912" s="354"/>
      <c r="W912" s="354"/>
      <c r="X912" s="354"/>
      <c r="Y912" s="354"/>
      <c r="Z912" s="354"/>
      <c r="AA912" s="354"/>
      <c r="AB912" s="354"/>
      <c r="AC912" s="354"/>
      <c r="AD912" s="354"/>
      <c r="AE912" s="354"/>
      <c r="AF912" s="354"/>
      <c r="AG912" s="354"/>
      <c r="AH912" s="354"/>
      <c r="AI912" s="354"/>
      <c r="AJ912" s="354"/>
    </row>
    <row r="913" spans="1:36" ht="15.75" customHeight="1">
      <c r="A913" s="354"/>
      <c r="B913" s="354"/>
      <c r="C913" s="354"/>
      <c r="D913" s="354"/>
      <c r="E913" s="354"/>
      <c r="F913" s="354"/>
      <c r="G913" s="354"/>
      <c r="H913" s="354"/>
      <c r="I913" s="354"/>
      <c r="J913" s="354"/>
      <c r="K913" s="354"/>
      <c r="L913" s="354"/>
      <c r="M913" s="354"/>
      <c r="N913" s="354"/>
      <c r="O913" s="354"/>
      <c r="P913" s="354"/>
      <c r="Q913" s="354"/>
      <c r="R913" s="354"/>
      <c r="S913" s="354"/>
      <c r="T913" s="354"/>
      <c r="U913" s="354"/>
      <c r="V913" s="354"/>
      <c r="W913" s="354"/>
      <c r="X913" s="354"/>
      <c r="Y913" s="354"/>
      <c r="Z913" s="354"/>
      <c r="AA913" s="354"/>
      <c r="AB913" s="354"/>
      <c r="AC913" s="354"/>
      <c r="AD913" s="354"/>
      <c r="AE913" s="354"/>
      <c r="AF913" s="354"/>
      <c r="AG913" s="354"/>
      <c r="AH913" s="354"/>
      <c r="AI913" s="354"/>
      <c r="AJ913" s="354"/>
    </row>
    <row r="914" spans="1:36" ht="15.75" customHeight="1">
      <c r="A914" s="354"/>
      <c r="B914" s="354"/>
      <c r="C914" s="354"/>
      <c r="D914" s="354"/>
      <c r="E914" s="354"/>
      <c r="F914" s="354"/>
      <c r="G914" s="354"/>
      <c r="H914" s="354"/>
      <c r="I914" s="354"/>
      <c r="J914" s="354"/>
      <c r="K914" s="354"/>
      <c r="L914" s="354"/>
      <c r="M914" s="354"/>
      <c r="N914" s="354"/>
      <c r="O914" s="354"/>
      <c r="P914" s="354"/>
      <c r="Q914" s="354"/>
      <c r="R914" s="354"/>
      <c r="S914" s="354"/>
      <c r="T914" s="354"/>
      <c r="U914" s="354"/>
      <c r="V914" s="354"/>
      <c r="W914" s="354"/>
      <c r="X914" s="354"/>
      <c r="Y914" s="354"/>
      <c r="Z914" s="354"/>
      <c r="AA914" s="354"/>
      <c r="AB914" s="354"/>
      <c r="AC914" s="354"/>
      <c r="AD914" s="354"/>
      <c r="AE914" s="354"/>
      <c r="AF914" s="354"/>
      <c r="AG914" s="354"/>
      <c r="AH914" s="354"/>
      <c r="AI914" s="354"/>
      <c r="AJ914" s="354"/>
    </row>
    <row r="915" spans="1:36" ht="15.75" customHeight="1">
      <c r="A915" s="354"/>
      <c r="B915" s="354"/>
      <c r="C915" s="354"/>
      <c r="D915" s="354"/>
      <c r="E915" s="354"/>
      <c r="F915" s="354"/>
      <c r="G915" s="354"/>
      <c r="H915" s="354"/>
      <c r="I915" s="354"/>
      <c r="J915" s="354"/>
      <c r="K915" s="354"/>
      <c r="L915" s="354"/>
      <c r="M915" s="354"/>
      <c r="N915" s="354"/>
      <c r="O915" s="354"/>
      <c r="P915" s="354"/>
      <c r="Q915" s="354"/>
      <c r="R915" s="354"/>
      <c r="S915" s="354"/>
      <c r="T915" s="354"/>
      <c r="U915" s="354"/>
      <c r="V915" s="354"/>
      <c r="W915" s="354"/>
      <c r="X915" s="354"/>
      <c r="Y915" s="354"/>
      <c r="Z915" s="354"/>
      <c r="AA915" s="354"/>
      <c r="AB915" s="354"/>
      <c r="AC915" s="354"/>
      <c r="AD915" s="354"/>
      <c r="AE915" s="354"/>
      <c r="AF915" s="354"/>
      <c r="AG915" s="354"/>
      <c r="AH915" s="354"/>
      <c r="AI915" s="354"/>
      <c r="AJ915" s="354"/>
    </row>
    <row r="916" spans="1:36" ht="15.75" customHeight="1">
      <c r="A916" s="354"/>
      <c r="B916" s="354"/>
      <c r="C916" s="354"/>
      <c r="D916" s="354"/>
      <c r="E916" s="354"/>
      <c r="F916" s="354"/>
      <c r="G916" s="354"/>
      <c r="H916" s="354"/>
      <c r="I916" s="354"/>
      <c r="J916" s="354"/>
      <c r="K916" s="354"/>
      <c r="L916" s="354"/>
      <c r="M916" s="354"/>
      <c r="N916" s="354"/>
      <c r="O916" s="354"/>
      <c r="P916" s="354"/>
      <c r="Q916" s="354"/>
      <c r="R916" s="354"/>
      <c r="S916" s="354"/>
      <c r="T916" s="354"/>
      <c r="U916" s="354"/>
      <c r="V916" s="354"/>
      <c r="W916" s="354"/>
      <c r="X916" s="354"/>
      <c r="Y916" s="354"/>
      <c r="Z916" s="354"/>
      <c r="AA916" s="354"/>
      <c r="AB916" s="354"/>
      <c r="AC916" s="354"/>
      <c r="AD916" s="354"/>
      <c r="AE916" s="354"/>
      <c r="AF916" s="354"/>
      <c r="AG916" s="354"/>
      <c r="AH916" s="354"/>
      <c r="AI916" s="354"/>
      <c r="AJ916" s="354"/>
    </row>
    <row r="917" spans="1:36" ht="15.75" customHeight="1">
      <c r="A917" s="354"/>
      <c r="B917" s="354"/>
      <c r="C917" s="354"/>
      <c r="D917" s="354"/>
      <c r="E917" s="354"/>
      <c r="F917" s="354"/>
      <c r="G917" s="354"/>
      <c r="H917" s="354"/>
      <c r="I917" s="354"/>
      <c r="J917" s="354"/>
      <c r="K917" s="354"/>
      <c r="L917" s="354"/>
      <c r="M917" s="354"/>
      <c r="N917" s="354"/>
      <c r="O917" s="354"/>
      <c r="P917" s="354"/>
      <c r="Q917" s="354"/>
      <c r="R917" s="354"/>
      <c r="S917" s="354"/>
      <c r="T917" s="354"/>
      <c r="U917" s="354"/>
      <c r="V917" s="354"/>
      <c r="W917" s="354"/>
      <c r="X917" s="354"/>
      <c r="Y917" s="354"/>
      <c r="Z917" s="354"/>
      <c r="AA917" s="354"/>
      <c r="AB917" s="354"/>
      <c r="AC917" s="354"/>
      <c r="AD917" s="354"/>
      <c r="AE917" s="354"/>
      <c r="AF917" s="354"/>
      <c r="AG917" s="354"/>
      <c r="AH917" s="354"/>
      <c r="AI917" s="354"/>
      <c r="AJ917" s="354"/>
    </row>
    <row r="918" spans="1:36" ht="15.75" customHeight="1">
      <c r="A918" s="354"/>
      <c r="B918" s="354"/>
      <c r="C918" s="354"/>
      <c r="D918" s="354"/>
      <c r="E918" s="354"/>
      <c r="F918" s="354"/>
      <c r="G918" s="354"/>
      <c r="H918" s="354"/>
      <c r="I918" s="354"/>
      <c r="J918" s="354"/>
      <c r="K918" s="354"/>
      <c r="L918" s="354"/>
      <c r="M918" s="354"/>
      <c r="N918" s="354"/>
      <c r="O918" s="354"/>
      <c r="P918" s="354"/>
      <c r="Q918" s="354"/>
      <c r="R918" s="354"/>
      <c r="S918" s="354"/>
      <c r="T918" s="354"/>
      <c r="U918" s="354"/>
      <c r="V918" s="354"/>
      <c r="W918" s="354"/>
      <c r="X918" s="354"/>
      <c r="Y918" s="354"/>
      <c r="Z918" s="354"/>
      <c r="AA918" s="354"/>
      <c r="AB918" s="354"/>
      <c r="AC918" s="354"/>
      <c r="AD918" s="354"/>
      <c r="AE918" s="354"/>
      <c r="AF918" s="354"/>
      <c r="AG918" s="354"/>
      <c r="AH918" s="354"/>
      <c r="AI918" s="354"/>
      <c r="AJ918" s="354"/>
    </row>
    <row r="919" spans="1:36" ht="15.75" customHeight="1">
      <c r="A919" s="354"/>
      <c r="B919" s="354"/>
      <c r="C919" s="354"/>
      <c r="D919" s="354"/>
      <c r="E919" s="354"/>
      <c r="F919" s="354"/>
      <c r="G919" s="354"/>
      <c r="H919" s="354"/>
      <c r="I919" s="354"/>
      <c r="J919" s="354"/>
      <c r="K919" s="354"/>
      <c r="L919" s="354"/>
      <c r="M919" s="354"/>
      <c r="N919" s="354"/>
      <c r="O919" s="354"/>
      <c r="P919" s="354"/>
      <c r="Q919" s="354"/>
      <c r="R919" s="354"/>
      <c r="S919" s="354"/>
      <c r="T919" s="354"/>
      <c r="U919" s="354"/>
      <c r="V919" s="354"/>
      <c r="W919" s="354"/>
      <c r="X919" s="354"/>
      <c r="Y919" s="354"/>
      <c r="Z919" s="354"/>
      <c r="AA919" s="354"/>
      <c r="AB919" s="354"/>
      <c r="AC919" s="354"/>
      <c r="AD919" s="354"/>
      <c r="AE919" s="354"/>
      <c r="AF919" s="354"/>
      <c r="AG919" s="354"/>
      <c r="AH919" s="354"/>
      <c r="AI919" s="354"/>
      <c r="AJ919" s="354"/>
    </row>
    <row r="920" spans="1:36" ht="15.75" customHeight="1">
      <c r="A920" s="354"/>
      <c r="B920" s="354"/>
      <c r="C920" s="354"/>
      <c r="D920" s="354"/>
      <c r="E920" s="354"/>
      <c r="F920" s="354"/>
      <c r="G920" s="354"/>
      <c r="H920" s="354"/>
      <c r="I920" s="354"/>
      <c r="J920" s="354"/>
      <c r="K920" s="354"/>
      <c r="L920" s="354"/>
      <c r="M920" s="354"/>
      <c r="N920" s="354"/>
      <c r="O920" s="354"/>
      <c r="P920" s="354"/>
      <c r="Q920" s="354"/>
      <c r="R920" s="354"/>
      <c r="S920" s="354"/>
      <c r="T920" s="354"/>
      <c r="U920" s="354"/>
      <c r="V920" s="354"/>
      <c r="W920" s="354"/>
      <c r="X920" s="354"/>
      <c r="Y920" s="354"/>
      <c r="Z920" s="354"/>
      <c r="AA920" s="354"/>
      <c r="AB920" s="354"/>
      <c r="AC920" s="354"/>
      <c r="AD920" s="354"/>
      <c r="AE920" s="354"/>
      <c r="AF920" s="354"/>
      <c r="AG920" s="354"/>
      <c r="AH920" s="354"/>
      <c r="AI920" s="354"/>
      <c r="AJ920" s="354"/>
    </row>
    <row r="921" spans="1:36" ht="15.75" customHeight="1">
      <c r="A921" s="354"/>
      <c r="B921" s="354"/>
      <c r="C921" s="354"/>
      <c r="D921" s="354"/>
      <c r="E921" s="354"/>
      <c r="F921" s="354"/>
      <c r="G921" s="354"/>
      <c r="H921" s="354"/>
      <c r="I921" s="354"/>
      <c r="J921" s="354"/>
      <c r="K921" s="354"/>
      <c r="L921" s="354"/>
      <c r="M921" s="354"/>
      <c r="N921" s="354"/>
      <c r="O921" s="354"/>
      <c r="P921" s="354"/>
      <c r="Q921" s="354"/>
      <c r="R921" s="354"/>
      <c r="S921" s="354"/>
      <c r="T921" s="354"/>
      <c r="U921" s="354"/>
      <c r="V921" s="354"/>
      <c r="W921" s="354"/>
      <c r="X921" s="354"/>
      <c r="Y921" s="354"/>
      <c r="Z921" s="354"/>
      <c r="AA921" s="354"/>
      <c r="AB921" s="354"/>
      <c r="AC921" s="354"/>
      <c r="AD921" s="354"/>
      <c r="AE921" s="354"/>
      <c r="AF921" s="354"/>
      <c r="AG921" s="354"/>
      <c r="AH921" s="354"/>
      <c r="AI921" s="354"/>
      <c r="AJ921" s="354"/>
    </row>
    <row r="922" spans="1:36" ht="15.75" customHeight="1">
      <c r="A922" s="354"/>
      <c r="B922" s="354"/>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Y922" s="354"/>
      <c r="Z922" s="354"/>
      <c r="AA922" s="354"/>
      <c r="AB922" s="354"/>
      <c r="AC922" s="354"/>
      <c r="AD922" s="354"/>
      <c r="AE922" s="354"/>
      <c r="AF922" s="354"/>
      <c r="AG922" s="354"/>
      <c r="AH922" s="354"/>
      <c r="AI922" s="354"/>
      <c r="AJ922" s="354"/>
    </row>
    <row r="923" spans="1:36" ht="15.75" customHeight="1">
      <c r="A923" s="354"/>
      <c r="B923" s="354"/>
      <c r="C923" s="354"/>
      <c r="D923" s="354"/>
      <c r="E923" s="354"/>
      <c r="F923" s="354"/>
      <c r="G923" s="354"/>
      <c r="H923" s="354"/>
      <c r="I923" s="354"/>
      <c r="J923" s="354"/>
      <c r="K923" s="354"/>
      <c r="L923" s="354"/>
      <c r="M923" s="354"/>
      <c r="N923" s="354"/>
      <c r="O923" s="354"/>
      <c r="P923" s="354"/>
      <c r="Q923" s="354"/>
      <c r="R923" s="354"/>
      <c r="S923" s="354"/>
      <c r="T923" s="354"/>
      <c r="U923" s="354"/>
      <c r="V923" s="354"/>
      <c r="W923" s="354"/>
      <c r="X923" s="354"/>
      <c r="Y923" s="354"/>
      <c r="Z923" s="354"/>
      <c r="AA923" s="354"/>
      <c r="AB923" s="354"/>
      <c r="AC923" s="354"/>
      <c r="AD923" s="354"/>
      <c r="AE923" s="354"/>
      <c r="AF923" s="354"/>
      <c r="AG923" s="354"/>
      <c r="AH923" s="354"/>
      <c r="AI923" s="354"/>
      <c r="AJ923" s="354"/>
    </row>
    <row r="924" spans="1:36" ht="15.75" customHeight="1">
      <c r="A924" s="354"/>
      <c r="B924" s="354"/>
      <c r="C924" s="354"/>
      <c r="D924" s="354"/>
      <c r="E924" s="354"/>
      <c r="F924" s="354"/>
      <c r="G924" s="354"/>
      <c r="H924" s="354"/>
      <c r="I924" s="354"/>
      <c r="J924" s="354"/>
      <c r="K924" s="354"/>
      <c r="L924" s="354"/>
      <c r="M924" s="354"/>
      <c r="N924" s="354"/>
      <c r="O924" s="354"/>
      <c r="P924" s="354"/>
      <c r="Q924" s="354"/>
      <c r="R924" s="354"/>
      <c r="S924" s="354"/>
      <c r="T924" s="354"/>
      <c r="U924" s="354"/>
      <c r="V924" s="354"/>
      <c r="W924" s="354"/>
      <c r="X924" s="354"/>
      <c r="Y924" s="354"/>
      <c r="Z924" s="354"/>
      <c r="AA924" s="354"/>
      <c r="AB924" s="354"/>
      <c r="AC924" s="354"/>
      <c r="AD924" s="354"/>
      <c r="AE924" s="354"/>
      <c r="AF924" s="354"/>
      <c r="AG924" s="354"/>
      <c r="AH924" s="354"/>
      <c r="AI924" s="354"/>
      <c r="AJ924" s="354"/>
    </row>
    <row r="925" spans="1:36" ht="15.75" customHeight="1">
      <c r="A925" s="354"/>
      <c r="B925" s="354"/>
      <c r="C925" s="354"/>
      <c r="D925" s="354"/>
      <c r="E925" s="354"/>
      <c r="F925" s="354"/>
      <c r="G925" s="354"/>
      <c r="H925" s="354"/>
      <c r="I925" s="354"/>
      <c r="J925" s="354"/>
      <c r="K925" s="354"/>
      <c r="L925" s="354"/>
      <c r="M925" s="354"/>
      <c r="N925" s="354"/>
      <c r="O925" s="354"/>
      <c r="P925" s="354"/>
      <c r="Q925" s="354"/>
      <c r="R925" s="354"/>
      <c r="S925" s="354"/>
      <c r="T925" s="354"/>
      <c r="U925" s="354"/>
      <c r="V925" s="354"/>
      <c r="W925" s="354"/>
      <c r="X925" s="354"/>
      <c r="Y925" s="354"/>
      <c r="Z925" s="354"/>
      <c r="AA925" s="354"/>
      <c r="AB925" s="354"/>
      <c r="AC925" s="354"/>
      <c r="AD925" s="354"/>
      <c r="AE925" s="354"/>
      <c r="AF925" s="354"/>
      <c r="AG925" s="354"/>
      <c r="AH925" s="354"/>
      <c r="AI925" s="354"/>
      <c r="AJ925" s="354"/>
    </row>
    <row r="926" spans="1:36" ht="15.75" customHeight="1">
      <c r="A926" s="354"/>
      <c r="B926" s="354"/>
      <c r="C926" s="354"/>
      <c r="D926" s="354"/>
      <c r="E926" s="354"/>
      <c r="F926" s="354"/>
      <c r="G926" s="354"/>
      <c r="H926" s="354"/>
      <c r="I926" s="354"/>
      <c r="J926" s="354"/>
      <c r="K926" s="354"/>
      <c r="L926" s="354"/>
      <c r="M926" s="354"/>
      <c r="N926" s="354"/>
      <c r="O926" s="354"/>
      <c r="P926" s="354"/>
      <c r="Q926" s="354"/>
      <c r="R926" s="354"/>
      <c r="S926" s="354"/>
      <c r="T926" s="354"/>
      <c r="U926" s="354"/>
      <c r="V926" s="354"/>
      <c r="W926" s="354"/>
      <c r="X926" s="354"/>
      <c r="Y926" s="354"/>
      <c r="Z926" s="354"/>
      <c r="AA926" s="354"/>
      <c r="AB926" s="354"/>
      <c r="AC926" s="354"/>
      <c r="AD926" s="354"/>
      <c r="AE926" s="354"/>
      <c r="AF926" s="354"/>
      <c r="AG926" s="354"/>
      <c r="AH926" s="354"/>
      <c r="AI926" s="354"/>
      <c r="AJ926" s="354"/>
    </row>
    <row r="927" spans="1:36" ht="15.75" customHeight="1">
      <c r="A927" s="354"/>
      <c r="B927" s="354"/>
      <c r="C927" s="354"/>
      <c r="D927" s="354"/>
      <c r="E927" s="354"/>
      <c r="F927" s="354"/>
      <c r="G927" s="354"/>
      <c r="H927" s="354"/>
      <c r="I927" s="354"/>
      <c r="J927" s="354"/>
      <c r="K927" s="354"/>
      <c r="L927" s="354"/>
      <c r="M927" s="354"/>
      <c r="N927" s="354"/>
      <c r="O927" s="354"/>
      <c r="P927" s="354"/>
      <c r="Q927" s="354"/>
      <c r="R927" s="354"/>
      <c r="S927" s="354"/>
      <c r="T927" s="354"/>
      <c r="U927" s="354"/>
      <c r="V927" s="354"/>
      <c r="W927" s="354"/>
      <c r="X927" s="354"/>
      <c r="Y927" s="354"/>
      <c r="Z927" s="354"/>
      <c r="AA927" s="354"/>
      <c r="AB927" s="354"/>
      <c r="AC927" s="354"/>
      <c r="AD927" s="354"/>
      <c r="AE927" s="354"/>
      <c r="AF927" s="354"/>
      <c r="AG927" s="354"/>
      <c r="AH927" s="354"/>
      <c r="AI927" s="354"/>
      <c r="AJ927" s="354"/>
    </row>
    <row r="928" spans="1:36" ht="15.75" customHeight="1">
      <c r="A928" s="354"/>
      <c r="B928" s="354"/>
      <c r="C928" s="354"/>
      <c r="D928" s="354"/>
      <c r="E928" s="354"/>
      <c r="F928" s="354"/>
      <c r="G928" s="354"/>
      <c r="H928" s="354"/>
      <c r="I928" s="354"/>
      <c r="J928" s="354"/>
      <c r="K928" s="354"/>
      <c r="L928" s="354"/>
      <c r="M928" s="354"/>
      <c r="N928" s="354"/>
      <c r="O928" s="354"/>
      <c r="P928" s="354"/>
      <c r="Q928" s="354"/>
      <c r="R928" s="354"/>
      <c r="S928" s="354"/>
      <c r="T928" s="354"/>
      <c r="U928" s="354"/>
      <c r="V928" s="354"/>
      <c r="W928" s="354"/>
      <c r="X928" s="354"/>
      <c r="Y928" s="354"/>
      <c r="Z928" s="354"/>
      <c r="AA928" s="354"/>
      <c r="AB928" s="354"/>
      <c r="AC928" s="354"/>
      <c r="AD928" s="354"/>
      <c r="AE928" s="354"/>
      <c r="AF928" s="354"/>
      <c r="AG928" s="354"/>
      <c r="AH928" s="354"/>
      <c r="AI928" s="354"/>
      <c r="AJ928" s="354"/>
    </row>
    <row r="929" spans="1:36" ht="15.75" customHeight="1">
      <c r="A929" s="354"/>
      <c r="B929" s="354"/>
      <c r="C929" s="354"/>
      <c r="D929" s="354"/>
      <c r="E929" s="354"/>
      <c r="F929" s="354"/>
      <c r="G929" s="354"/>
      <c r="H929" s="354"/>
      <c r="I929" s="354"/>
      <c r="J929" s="354"/>
      <c r="K929" s="354"/>
      <c r="L929" s="354"/>
      <c r="M929" s="354"/>
      <c r="N929" s="354"/>
      <c r="O929" s="354"/>
      <c r="P929" s="354"/>
      <c r="Q929" s="354"/>
      <c r="R929" s="354"/>
      <c r="S929" s="354"/>
      <c r="T929" s="354"/>
      <c r="U929" s="354"/>
      <c r="V929" s="354"/>
      <c r="W929" s="354"/>
      <c r="X929" s="354"/>
      <c r="Y929" s="354"/>
      <c r="Z929" s="354"/>
      <c r="AA929" s="354"/>
      <c r="AB929" s="354"/>
      <c r="AC929" s="354"/>
      <c r="AD929" s="354"/>
      <c r="AE929" s="354"/>
      <c r="AF929" s="354"/>
      <c r="AG929" s="354"/>
      <c r="AH929" s="354"/>
      <c r="AI929" s="354"/>
      <c r="AJ929" s="354"/>
    </row>
    <row r="930" spans="1:36" ht="15.75" customHeight="1">
      <c r="A930" s="354"/>
      <c r="B930" s="354"/>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Y930" s="354"/>
      <c r="Z930" s="354"/>
      <c r="AA930" s="354"/>
      <c r="AB930" s="354"/>
      <c r="AC930" s="354"/>
      <c r="AD930" s="354"/>
      <c r="AE930" s="354"/>
      <c r="AF930" s="354"/>
      <c r="AG930" s="354"/>
      <c r="AH930" s="354"/>
      <c r="AI930" s="354"/>
      <c r="AJ930" s="354"/>
    </row>
    <row r="931" spans="1:36" ht="15.75" customHeight="1">
      <c r="A931" s="354"/>
      <c r="B931" s="354"/>
      <c r="C931" s="354"/>
      <c r="D931" s="354"/>
      <c r="E931" s="354"/>
      <c r="F931" s="354"/>
      <c r="G931" s="354"/>
      <c r="H931" s="354"/>
      <c r="I931" s="354"/>
      <c r="J931" s="354"/>
      <c r="K931" s="354"/>
      <c r="L931" s="354"/>
      <c r="M931" s="354"/>
      <c r="N931" s="354"/>
      <c r="O931" s="354"/>
      <c r="P931" s="354"/>
      <c r="Q931" s="354"/>
      <c r="R931" s="354"/>
      <c r="S931" s="354"/>
      <c r="T931" s="354"/>
      <c r="U931" s="354"/>
      <c r="V931" s="354"/>
      <c r="W931" s="354"/>
      <c r="X931" s="354"/>
      <c r="Y931" s="354"/>
      <c r="Z931" s="354"/>
      <c r="AA931" s="354"/>
      <c r="AB931" s="354"/>
      <c r="AC931" s="354"/>
      <c r="AD931" s="354"/>
      <c r="AE931" s="354"/>
      <c r="AF931" s="354"/>
      <c r="AG931" s="354"/>
      <c r="AH931" s="354"/>
      <c r="AI931" s="354"/>
      <c r="AJ931" s="354"/>
    </row>
    <row r="932" spans="1:36" ht="15.75" customHeight="1">
      <c r="A932" s="354"/>
      <c r="B932" s="354"/>
      <c r="C932" s="354"/>
      <c r="D932" s="354"/>
      <c r="E932" s="354"/>
      <c r="F932" s="354"/>
      <c r="G932" s="354"/>
      <c r="H932" s="354"/>
      <c r="I932" s="354"/>
      <c r="J932" s="354"/>
      <c r="K932" s="354"/>
      <c r="L932" s="354"/>
      <c r="M932" s="354"/>
      <c r="N932" s="354"/>
      <c r="O932" s="354"/>
      <c r="P932" s="354"/>
      <c r="Q932" s="354"/>
      <c r="R932" s="354"/>
      <c r="S932" s="354"/>
      <c r="T932" s="354"/>
      <c r="U932" s="354"/>
      <c r="V932" s="354"/>
      <c r="W932" s="354"/>
      <c r="X932" s="354"/>
      <c r="Y932" s="354"/>
      <c r="Z932" s="354"/>
      <c r="AA932" s="354"/>
      <c r="AB932" s="354"/>
      <c r="AC932" s="354"/>
      <c r="AD932" s="354"/>
      <c r="AE932" s="354"/>
      <c r="AF932" s="354"/>
      <c r="AG932" s="354"/>
      <c r="AH932" s="354"/>
      <c r="AI932" s="354"/>
      <c r="AJ932" s="354"/>
    </row>
    <row r="933" spans="1:36" ht="15.75" customHeight="1">
      <c r="A933" s="354"/>
      <c r="B933" s="354"/>
      <c r="C933" s="354"/>
      <c r="D933" s="354"/>
      <c r="E933" s="354"/>
      <c r="F933" s="354"/>
      <c r="G933" s="354"/>
      <c r="H933" s="354"/>
      <c r="I933" s="354"/>
      <c r="J933" s="354"/>
      <c r="K933" s="354"/>
      <c r="L933" s="354"/>
      <c r="M933" s="354"/>
      <c r="N933" s="354"/>
      <c r="O933" s="354"/>
      <c r="P933" s="354"/>
      <c r="Q933" s="354"/>
      <c r="R933" s="354"/>
      <c r="S933" s="354"/>
      <c r="T933" s="354"/>
      <c r="U933" s="354"/>
      <c r="V933" s="354"/>
      <c r="W933" s="354"/>
      <c r="X933" s="354"/>
      <c r="Y933" s="354"/>
      <c r="Z933" s="354"/>
      <c r="AA933" s="354"/>
      <c r="AB933" s="354"/>
      <c r="AC933" s="354"/>
      <c r="AD933" s="354"/>
      <c r="AE933" s="354"/>
      <c r="AF933" s="354"/>
      <c r="AG933" s="354"/>
      <c r="AH933" s="354"/>
      <c r="AI933" s="354"/>
      <c r="AJ933" s="354"/>
    </row>
    <row r="934" spans="1:36" ht="15.75" customHeight="1">
      <c r="A934" s="354"/>
      <c r="B934" s="354"/>
      <c r="C934" s="354"/>
      <c r="D934" s="354"/>
      <c r="E934" s="354"/>
      <c r="F934" s="354"/>
      <c r="G934" s="354"/>
      <c r="H934" s="354"/>
      <c r="I934" s="354"/>
      <c r="J934" s="354"/>
      <c r="K934" s="354"/>
      <c r="L934" s="354"/>
      <c r="M934" s="354"/>
      <c r="N934" s="354"/>
      <c r="O934" s="354"/>
      <c r="P934" s="354"/>
      <c r="Q934" s="354"/>
      <c r="R934" s="354"/>
      <c r="S934" s="354"/>
      <c r="T934" s="354"/>
      <c r="U934" s="354"/>
      <c r="V934" s="354"/>
      <c r="W934" s="354"/>
      <c r="X934" s="354"/>
      <c r="Y934" s="354"/>
      <c r="Z934" s="354"/>
      <c r="AA934" s="354"/>
      <c r="AB934" s="354"/>
      <c r="AC934" s="354"/>
      <c r="AD934" s="354"/>
      <c r="AE934" s="354"/>
      <c r="AF934" s="354"/>
      <c r="AG934" s="354"/>
      <c r="AH934" s="354"/>
      <c r="AI934" s="354"/>
      <c r="AJ934" s="354"/>
    </row>
    <row r="935" spans="1:36" ht="15.75" customHeight="1">
      <c r="A935" s="354"/>
      <c r="B935" s="354"/>
      <c r="C935" s="354"/>
      <c r="D935" s="354"/>
      <c r="E935" s="354"/>
      <c r="F935" s="354"/>
      <c r="G935" s="354"/>
      <c r="H935" s="354"/>
      <c r="I935" s="354"/>
      <c r="J935" s="354"/>
      <c r="K935" s="354"/>
      <c r="L935" s="354"/>
      <c r="M935" s="354"/>
      <c r="N935" s="354"/>
      <c r="O935" s="354"/>
      <c r="P935" s="354"/>
      <c r="Q935" s="354"/>
      <c r="R935" s="354"/>
      <c r="S935" s="354"/>
      <c r="T935" s="354"/>
      <c r="U935" s="354"/>
      <c r="V935" s="354"/>
      <c r="W935" s="354"/>
      <c r="X935" s="354"/>
      <c r="Y935" s="354"/>
      <c r="Z935" s="354"/>
      <c r="AA935" s="354"/>
      <c r="AB935" s="354"/>
      <c r="AC935" s="354"/>
      <c r="AD935" s="354"/>
      <c r="AE935" s="354"/>
      <c r="AF935" s="354"/>
      <c r="AG935" s="354"/>
      <c r="AH935" s="354"/>
      <c r="AI935" s="354"/>
      <c r="AJ935" s="354"/>
    </row>
    <row r="936" spans="1:36" ht="15.75" customHeight="1">
      <c r="A936" s="354"/>
      <c r="B936" s="354"/>
      <c r="C936" s="354"/>
      <c r="D936" s="354"/>
      <c r="E936" s="354"/>
      <c r="F936" s="354"/>
      <c r="G936" s="354"/>
      <c r="H936" s="354"/>
      <c r="I936" s="354"/>
      <c r="J936" s="354"/>
      <c r="K936" s="354"/>
      <c r="L936" s="354"/>
      <c r="M936" s="354"/>
      <c r="N936" s="354"/>
      <c r="O936" s="354"/>
      <c r="P936" s="354"/>
      <c r="Q936" s="354"/>
      <c r="R936" s="354"/>
      <c r="S936" s="354"/>
      <c r="T936" s="354"/>
      <c r="U936" s="354"/>
      <c r="V936" s="354"/>
      <c r="W936" s="354"/>
      <c r="X936" s="354"/>
      <c r="Y936" s="354"/>
      <c r="Z936" s="354"/>
      <c r="AA936" s="354"/>
      <c r="AB936" s="354"/>
      <c r="AC936" s="354"/>
      <c r="AD936" s="354"/>
      <c r="AE936" s="354"/>
      <c r="AF936" s="354"/>
      <c r="AG936" s="354"/>
      <c r="AH936" s="354"/>
      <c r="AI936" s="354"/>
      <c r="AJ936" s="354"/>
    </row>
    <row r="937" spans="1:36" ht="15.75" customHeight="1">
      <c r="A937" s="354"/>
      <c r="B937" s="354"/>
      <c r="C937" s="354"/>
      <c r="D937" s="354"/>
      <c r="E937" s="354"/>
      <c r="F937" s="354"/>
      <c r="G937" s="354"/>
      <c r="H937" s="354"/>
      <c r="I937" s="354"/>
      <c r="J937" s="354"/>
      <c r="K937" s="354"/>
      <c r="L937" s="354"/>
      <c r="M937" s="354"/>
      <c r="N937" s="354"/>
      <c r="O937" s="354"/>
      <c r="P937" s="354"/>
      <c r="Q937" s="354"/>
      <c r="R937" s="354"/>
      <c r="S937" s="354"/>
      <c r="T937" s="354"/>
      <c r="U937" s="354"/>
      <c r="V937" s="354"/>
      <c r="W937" s="354"/>
      <c r="X937" s="354"/>
      <c r="Y937" s="354"/>
      <c r="Z937" s="354"/>
      <c r="AA937" s="354"/>
      <c r="AB937" s="354"/>
      <c r="AC937" s="354"/>
      <c r="AD937" s="354"/>
      <c r="AE937" s="354"/>
      <c r="AF937" s="354"/>
      <c r="AG937" s="354"/>
      <c r="AH937" s="354"/>
      <c r="AI937" s="354"/>
      <c r="AJ937" s="354"/>
    </row>
    <row r="938" spans="1:36" ht="15.75" customHeight="1">
      <c r="A938" s="354"/>
      <c r="B938" s="354"/>
      <c r="C938" s="354"/>
      <c r="D938" s="354"/>
      <c r="E938" s="354"/>
      <c r="F938" s="354"/>
      <c r="G938" s="354"/>
      <c r="H938" s="354"/>
      <c r="I938" s="354"/>
      <c r="J938" s="354"/>
      <c r="K938" s="354"/>
      <c r="L938" s="354"/>
      <c r="M938" s="354"/>
      <c r="N938" s="354"/>
      <c r="O938" s="354"/>
      <c r="P938" s="354"/>
      <c r="Q938" s="354"/>
      <c r="R938" s="354"/>
      <c r="S938" s="354"/>
      <c r="T938" s="354"/>
      <c r="U938" s="354"/>
      <c r="V938" s="354"/>
      <c r="W938" s="354"/>
      <c r="X938" s="354"/>
      <c r="Y938" s="354"/>
      <c r="Z938" s="354"/>
      <c r="AA938" s="354"/>
      <c r="AB938" s="354"/>
      <c r="AC938" s="354"/>
      <c r="AD938" s="354"/>
      <c r="AE938" s="354"/>
      <c r="AF938" s="354"/>
      <c r="AG938" s="354"/>
      <c r="AH938" s="354"/>
      <c r="AI938" s="354"/>
      <c r="AJ938" s="354"/>
    </row>
    <row r="939" spans="1:36" ht="15.75" customHeight="1">
      <c r="A939" s="354"/>
      <c r="B939" s="354"/>
      <c r="C939" s="354"/>
      <c r="D939" s="354"/>
      <c r="E939" s="354"/>
      <c r="F939" s="354"/>
      <c r="G939" s="354"/>
      <c r="H939" s="354"/>
      <c r="I939" s="354"/>
      <c r="J939" s="354"/>
      <c r="K939" s="354"/>
      <c r="L939" s="354"/>
      <c r="M939" s="354"/>
      <c r="N939" s="354"/>
      <c r="O939" s="354"/>
      <c r="P939" s="354"/>
      <c r="Q939" s="354"/>
      <c r="R939" s="354"/>
      <c r="S939" s="354"/>
      <c r="T939" s="354"/>
      <c r="U939" s="354"/>
      <c r="V939" s="354"/>
      <c r="W939" s="354"/>
      <c r="X939" s="354"/>
      <c r="Y939" s="354"/>
      <c r="Z939" s="354"/>
      <c r="AA939" s="354"/>
      <c r="AB939" s="354"/>
      <c r="AC939" s="354"/>
      <c r="AD939" s="354"/>
      <c r="AE939" s="354"/>
      <c r="AF939" s="354"/>
      <c r="AG939" s="354"/>
      <c r="AH939" s="354"/>
      <c r="AI939" s="354"/>
      <c r="AJ939" s="354"/>
    </row>
    <row r="940" spans="1:36" ht="15.75" customHeight="1">
      <c r="A940" s="354"/>
      <c r="B940" s="354"/>
      <c r="C940" s="354"/>
      <c r="D940" s="354"/>
      <c r="E940" s="354"/>
      <c r="F940" s="354"/>
      <c r="G940" s="354"/>
      <c r="H940" s="354"/>
      <c r="I940" s="354"/>
      <c r="J940" s="354"/>
      <c r="K940" s="354"/>
      <c r="L940" s="354"/>
      <c r="M940" s="354"/>
      <c r="N940" s="354"/>
      <c r="O940" s="354"/>
      <c r="P940" s="354"/>
      <c r="Q940" s="354"/>
      <c r="R940" s="354"/>
      <c r="S940" s="354"/>
      <c r="T940" s="354"/>
      <c r="U940" s="354"/>
      <c r="V940" s="354"/>
      <c r="W940" s="354"/>
      <c r="X940" s="354"/>
      <c r="Y940" s="354"/>
      <c r="Z940" s="354"/>
      <c r="AA940" s="354"/>
      <c r="AB940" s="354"/>
      <c r="AC940" s="354"/>
      <c r="AD940" s="354"/>
      <c r="AE940" s="354"/>
      <c r="AF940" s="354"/>
      <c r="AG940" s="354"/>
      <c r="AH940" s="354"/>
      <c r="AI940" s="354"/>
      <c r="AJ940" s="354"/>
    </row>
    <row r="941" spans="1:36" ht="15.75" customHeight="1">
      <c r="A941" s="354"/>
      <c r="B941" s="354"/>
      <c r="C941" s="354"/>
      <c r="D941" s="354"/>
      <c r="E941" s="354"/>
      <c r="F941" s="354"/>
      <c r="G941" s="354"/>
      <c r="H941" s="354"/>
      <c r="I941" s="354"/>
      <c r="J941" s="354"/>
      <c r="K941" s="354"/>
      <c r="L941" s="354"/>
      <c r="M941" s="354"/>
      <c r="N941" s="354"/>
      <c r="O941" s="354"/>
      <c r="P941" s="354"/>
      <c r="Q941" s="354"/>
      <c r="R941" s="354"/>
      <c r="S941" s="354"/>
      <c r="T941" s="354"/>
      <c r="U941" s="354"/>
      <c r="V941" s="354"/>
      <c r="W941" s="354"/>
      <c r="X941" s="354"/>
      <c r="Y941" s="354"/>
      <c r="Z941" s="354"/>
      <c r="AA941" s="354"/>
      <c r="AB941" s="354"/>
      <c r="AC941" s="354"/>
      <c r="AD941" s="354"/>
      <c r="AE941" s="354"/>
      <c r="AF941" s="354"/>
      <c r="AG941" s="354"/>
      <c r="AH941" s="354"/>
      <c r="AI941" s="354"/>
      <c r="AJ941" s="354"/>
    </row>
    <row r="942" spans="1:36" ht="15.75" customHeight="1">
      <c r="A942" s="354"/>
      <c r="B942" s="354"/>
      <c r="C942" s="354"/>
      <c r="D942" s="354"/>
      <c r="E942" s="354"/>
      <c r="F942" s="354"/>
      <c r="G942" s="354"/>
      <c r="H942" s="354"/>
      <c r="I942" s="354"/>
      <c r="J942" s="354"/>
      <c r="K942" s="354"/>
      <c r="L942" s="354"/>
      <c r="M942" s="354"/>
      <c r="N942" s="354"/>
      <c r="O942" s="354"/>
      <c r="P942" s="354"/>
      <c r="Q942" s="354"/>
      <c r="R942" s="354"/>
      <c r="S942" s="354"/>
      <c r="T942" s="354"/>
      <c r="U942" s="354"/>
      <c r="V942" s="354"/>
      <c r="W942" s="354"/>
      <c r="X942" s="354"/>
      <c r="Y942" s="354"/>
      <c r="Z942" s="354"/>
      <c r="AA942" s="354"/>
      <c r="AB942" s="354"/>
      <c r="AC942" s="354"/>
      <c r="AD942" s="354"/>
      <c r="AE942" s="354"/>
      <c r="AF942" s="354"/>
      <c r="AG942" s="354"/>
      <c r="AH942" s="354"/>
      <c r="AI942" s="354"/>
      <c r="AJ942" s="354"/>
    </row>
    <row r="943" spans="1:36" ht="15.75" customHeight="1">
      <c r="A943" s="354"/>
      <c r="B943" s="354"/>
      <c r="C943" s="354"/>
      <c r="D943" s="354"/>
      <c r="E943" s="354"/>
      <c r="F943" s="354"/>
      <c r="G943" s="354"/>
      <c r="H943" s="354"/>
      <c r="I943" s="354"/>
      <c r="J943" s="354"/>
      <c r="K943" s="354"/>
      <c r="L943" s="354"/>
      <c r="M943" s="354"/>
      <c r="N943" s="354"/>
      <c r="O943" s="354"/>
      <c r="P943" s="354"/>
      <c r="Q943" s="354"/>
      <c r="R943" s="354"/>
      <c r="S943" s="354"/>
      <c r="T943" s="354"/>
      <c r="U943" s="354"/>
      <c r="V943" s="354"/>
      <c r="W943" s="354"/>
      <c r="X943" s="354"/>
      <c r="Y943" s="354"/>
      <c r="Z943" s="354"/>
      <c r="AA943" s="354"/>
      <c r="AB943" s="354"/>
      <c r="AC943" s="354"/>
      <c r="AD943" s="354"/>
      <c r="AE943" s="354"/>
      <c r="AF943" s="354"/>
      <c r="AG943" s="354"/>
      <c r="AH943" s="354"/>
      <c r="AI943" s="354"/>
      <c r="AJ943" s="354"/>
    </row>
    <row r="944" spans="1:36" ht="15.75" customHeight="1">
      <c r="A944" s="354"/>
      <c r="B944" s="354"/>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Y944" s="354"/>
      <c r="Z944" s="354"/>
      <c r="AA944" s="354"/>
      <c r="AB944" s="354"/>
      <c r="AC944" s="354"/>
      <c r="AD944" s="354"/>
      <c r="AE944" s="354"/>
      <c r="AF944" s="354"/>
      <c r="AG944" s="354"/>
      <c r="AH944" s="354"/>
      <c r="AI944" s="354"/>
      <c r="AJ944" s="354"/>
    </row>
    <row r="945" spans="1:36" ht="15.75" customHeight="1">
      <c r="A945" s="354"/>
      <c r="B945" s="354"/>
      <c r="C945" s="354"/>
      <c r="D945" s="354"/>
      <c r="E945" s="354"/>
      <c r="F945" s="354"/>
      <c r="G945" s="354"/>
      <c r="H945" s="354"/>
      <c r="I945" s="354"/>
      <c r="J945" s="354"/>
      <c r="K945" s="354"/>
      <c r="L945" s="354"/>
      <c r="M945" s="354"/>
      <c r="N945" s="354"/>
      <c r="O945" s="354"/>
      <c r="P945" s="354"/>
      <c r="Q945" s="354"/>
      <c r="R945" s="354"/>
      <c r="S945" s="354"/>
      <c r="T945" s="354"/>
      <c r="U945" s="354"/>
      <c r="V945" s="354"/>
      <c r="W945" s="354"/>
      <c r="X945" s="354"/>
      <c r="Y945" s="354"/>
      <c r="Z945" s="354"/>
      <c r="AA945" s="354"/>
      <c r="AB945" s="354"/>
      <c r="AC945" s="354"/>
      <c r="AD945" s="354"/>
      <c r="AE945" s="354"/>
      <c r="AF945" s="354"/>
      <c r="AG945" s="354"/>
      <c r="AH945" s="354"/>
      <c r="AI945" s="354"/>
      <c r="AJ945" s="354"/>
    </row>
    <row r="946" spans="1:36" ht="15.75" customHeight="1">
      <c r="A946" s="354"/>
      <c r="B946" s="354"/>
      <c r="C946" s="354"/>
      <c r="D946" s="354"/>
      <c r="E946" s="354"/>
      <c r="F946" s="354"/>
      <c r="G946" s="354"/>
      <c r="H946" s="354"/>
      <c r="I946" s="354"/>
      <c r="J946" s="354"/>
      <c r="K946" s="354"/>
      <c r="L946" s="354"/>
      <c r="M946" s="354"/>
      <c r="N946" s="354"/>
      <c r="O946" s="354"/>
      <c r="P946" s="354"/>
      <c r="Q946" s="354"/>
      <c r="R946" s="354"/>
      <c r="S946" s="354"/>
      <c r="T946" s="354"/>
      <c r="U946" s="354"/>
      <c r="V946" s="354"/>
      <c r="W946" s="354"/>
      <c r="X946" s="354"/>
      <c r="Y946" s="354"/>
      <c r="Z946" s="354"/>
      <c r="AA946" s="354"/>
      <c r="AB946" s="354"/>
      <c r="AC946" s="354"/>
      <c r="AD946" s="354"/>
      <c r="AE946" s="354"/>
      <c r="AF946" s="354"/>
      <c r="AG946" s="354"/>
      <c r="AH946" s="354"/>
      <c r="AI946" s="354"/>
      <c r="AJ946" s="354"/>
    </row>
    <row r="947" spans="1:36" ht="15.75" customHeight="1">
      <c r="A947" s="354"/>
      <c r="B947" s="354"/>
      <c r="C947" s="354"/>
      <c r="D947" s="354"/>
      <c r="E947" s="354"/>
      <c r="F947" s="354"/>
      <c r="G947" s="354"/>
      <c r="H947" s="354"/>
      <c r="I947" s="354"/>
      <c r="J947" s="354"/>
      <c r="K947" s="354"/>
      <c r="L947" s="354"/>
      <c r="M947" s="354"/>
      <c r="N947" s="354"/>
      <c r="O947" s="354"/>
      <c r="P947" s="354"/>
      <c r="Q947" s="354"/>
      <c r="R947" s="354"/>
      <c r="S947" s="354"/>
      <c r="T947" s="354"/>
      <c r="U947" s="354"/>
      <c r="V947" s="354"/>
      <c r="W947" s="354"/>
      <c r="X947" s="354"/>
      <c r="Y947" s="354"/>
      <c r="Z947" s="354"/>
      <c r="AA947" s="354"/>
      <c r="AB947" s="354"/>
      <c r="AC947" s="354"/>
      <c r="AD947" s="354"/>
      <c r="AE947" s="354"/>
      <c r="AF947" s="354"/>
      <c r="AG947" s="354"/>
      <c r="AH947" s="354"/>
      <c r="AI947" s="354"/>
      <c r="AJ947" s="354"/>
    </row>
    <row r="948" spans="1:36" ht="15.75" customHeight="1">
      <c r="A948" s="354"/>
      <c r="B948" s="354"/>
      <c r="C948" s="354"/>
      <c r="D948" s="354"/>
      <c r="E948" s="354"/>
      <c r="F948" s="354"/>
      <c r="G948" s="354"/>
      <c r="H948" s="354"/>
      <c r="I948" s="354"/>
      <c r="J948" s="354"/>
      <c r="K948" s="354"/>
      <c r="L948" s="354"/>
      <c r="M948" s="354"/>
      <c r="N948" s="354"/>
      <c r="O948" s="354"/>
      <c r="P948" s="354"/>
      <c r="Q948" s="354"/>
      <c r="R948" s="354"/>
      <c r="S948" s="354"/>
      <c r="T948" s="354"/>
      <c r="U948" s="354"/>
      <c r="V948" s="354"/>
      <c r="W948" s="354"/>
      <c r="X948" s="354"/>
      <c r="Y948" s="354"/>
      <c r="Z948" s="354"/>
      <c r="AA948" s="354"/>
      <c r="AB948" s="354"/>
      <c r="AC948" s="354"/>
      <c r="AD948" s="354"/>
      <c r="AE948" s="354"/>
      <c r="AF948" s="354"/>
      <c r="AG948" s="354"/>
      <c r="AH948" s="354"/>
      <c r="AI948" s="354"/>
      <c r="AJ948" s="354"/>
    </row>
    <row r="949" spans="1:36" ht="15.75" customHeight="1">
      <c r="A949" s="354"/>
      <c r="B949" s="354"/>
      <c r="C949" s="354"/>
      <c r="D949" s="354"/>
      <c r="E949" s="354"/>
      <c r="F949" s="354"/>
      <c r="G949" s="354"/>
      <c r="H949" s="354"/>
      <c r="I949" s="354"/>
      <c r="J949" s="354"/>
      <c r="K949" s="354"/>
      <c r="L949" s="354"/>
      <c r="M949" s="354"/>
      <c r="N949" s="354"/>
      <c r="O949" s="354"/>
      <c r="P949" s="354"/>
      <c r="Q949" s="354"/>
      <c r="R949" s="354"/>
      <c r="S949" s="354"/>
      <c r="T949" s="354"/>
      <c r="U949" s="354"/>
      <c r="V949" s="354"/>
      <c r="W949" s="354"/>
      <c r="X949" s="354"/>
      <c r="Y949" s="354"/>
      <c r="Z949" s="354"/>
      <c r="AA949" s="354"/>
      <c r="AB949" s="354"/>
      <c r="AC949" s="354"/>
      <c r="AD949" s="354"/>
      <c r="AE949" s="354"/>
      <c r="AF949" s="354"/>
      <c r="AG949" s="354"/>
      <c r="AH949" s="354"/>
      <c r="AI949" s="354"/>
      <c r="AJ949" s="354"/>
    </row>
    <row r="950" spans="1:36" ht="15.75" customHeight="1">
      <c r="A950" s="354"/>
      <c r="B950" s="354"/>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c r="Y950" s="354"/>
      <c r="Z950" s="354"/>
      <c r="AA950" s="354"/>
      <c r="AB950" s="354"/>
      <c r="AC950" s="354"/>
      <c r="AD950" s="354"/>
      <c r="AE950" s="354"/>
      <c r="AF950" s="354"/>
      <c r="AG950" s="354"/>
      <c r="AH950" s="354"/>
      <c r="AI950" s="354"/>
      <c r="AJ950" s="354"/>
    </row>
    <row r="951" spans="1:36" ht="15.75" customHeight="1">
      <c r="A951" s="354"/>
      <c r="B951" s="354"/>
      <c r="C951" s="354"/>
      <c r="D951" s="354"/>
      <c r="E951" s="354"/>
      <c r="F951" s="354"/>
      <c r="G951" s="354"/>
      <c r="H951" s="354"/>
      <c r="I951" s="354"/>
      <c r="J951" s="354"/>
      <c r="K951" s="354"/>
      <c r="L951" s="354"/>
      <c r="M951" s="354"/>
      <c r="N951" s="354"/>
      <c r="O951" s="354"/>
      <c r="P951" s="354"/>
      <c r="Q951" s="354"/>
      <c r="R951" s="354"/>
      <c r="S951" s="354"/>
      <c r="T951" s="354"/>
      <c r="U951" s="354"/>
      <c r="V951" s="354"/>
      <c r="W951" s="354"/>
      <c r="X951" s="354"/>
      <c r="Y951" s="354"/>
      <c r="Z951" s="354"/>
      <c r="AA951" s="354"/>
      <c r="AB951" s="354"/>
      <c r="AC951" s="354"/>
      <c r="AD951" s="354"/>
      <c r="AE951" s="354"/>
      <c r="AF951" s="354"/>
      <c r="AG951" s="354"/>
      <c r="AH951" s="354"/>
      <c r="AI951" s="354"/>
      <c r="AJ951" s="354"/>
    </row>
    <row r="952" spans="1:36" ht="15.75" customHeight="1">
      <c r="A952" s="354"/>
      <c r="B952" s="354"/>
      <c r="C952" s="354"/>
      <c r="D952" s="354"/>
      <c r="E952" s="354"/>
      <c r="F952" s="354"/>
      <c r="G952" s="354"/>
      <c r="H952" s="354"/>
      <c r="I952" s="354"/>
      <c r="J952" s="354"/>
      <c r="K952" s="354"/>
      <c r="L952" s="354"/>
      <c r="M952" s="354"/>
      <c r="N952" s="354"/>
      <c r="O952" s="354"/>
      <c r="P952" s="354"/>
      <c r="Q952" s="354"/>
      <c r="R952" s="354"/>
      <c r="S952" s="354"/>
      <c r="T952" s="354"/>
      <c r="U952" s="354"/>
      <c r="V952" s="354"/>
      <c r="W952" s="354"/>
      <c r="X952" s="354"/>
      <c r="Y952" s="354"/>
      <c r="Z952" s="354"/>
      <c r="AA952" s="354"/>
      <c r="AB952" s="354"/>
      <c r="AC952" s="354"/>
      <c r="AD952" s="354"/>
      <c r="AE952" s="354"/>
      <c r="AF952" s="354"/>
      <c r="AG952" s="354"/>
      <c r="AH952" s="354"/>
      <c r="AI952" s="354"/>
      <c r="AJ952" s="354"/>
    </row>
    <row r="953" spans="1:36" ht="15.75" customHeight="1">
      <c r="A953" s="354"/>
      <c r="B953" s="354"/>
      <c r="C953" s="354"/>
      <c r="D953" s="354"/>
      <c r="E953" s="354"/>
      <c r="F953" s="354"/>
      <c r="G953" s="354"/>
      <c r="H953" s="354"/>
      <c r="I953" s="354"/>
      <c r="J953" s="354"/>
      <c r="K953" s="354"/>
      <c r="L953" s="354"/>
      <c r="M953" s="354"/>
      <c r="N953" s="354"/>
      <c r="O953" s="354"/>
      <c r="P953" s="354"/>
      <c r="Q953" s="354"/>
      <c r="R953" s="354"/>
      <c r="S953" s="354"/>
      <c r="T953" s="354"/>
      <c r="U953" s="354"/>
      <c r="V953" s="354"/>
      <c r="W953" s="354"/>
      <c r="X953" s="354"/>
      <c r="Y953" s="354"/>
      <c r="Z953" s="354"/>
      <c r="AA953" s="354"/>
      <c r="AB953" s="354"/>
      <c r="AC953" s="354"/>
      <c r="AD953" s="354"/>
      <c r="AE953" s="354"/>
      <c r="AF953" s="354"/>
      <c r="AG953" s="354"/>
      <c r="AH953" s="354"/>
      <c r="AI953" s="354"/>
      <c r="AJ953" s="354"/>
    </row>
    <row r="954" spans="1:36" ht="15.75" customHeight="1">
      <c r="A954" s="354"/>
      <c r="B954" s="354"/>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Y954" s="354"/>
      <c r="Z954" s="354"/>
      <c r="AA954" s="354"/>
      <c r="AB954" s="354"/>
      <c r="AC954" s="354"/>
      <c r="AD954" s="354"/>
      <c r="AE954" s="354"/>
      <c r="AF954" s="354"/>
      <c r="AG954" s="354"/>
      <c r="AH954" s="354"/>
      <c r="AI954" s="354"/>
      <c r="AJ954" s="354"/>
    </row>
    <row r="955" spans="1:36" ht="15.75" customHeight="1">
      <c r="A955" s="354"/>
      <c r="B955" s="354"/>
      <c r="C955" s="354"/>
      <c r="D955" s="354"/>
      <c r="E955" s="354"/>
      <c r="F955" s="354"/>
      <c r="G955" s="354"/>
      <c r="H955" s="354"/>
      <c r="I955" s="354"/>
      <c r="J955" s="354"/>
      <c r="K955" s="354"/>
      <c r="L955" s="354"/>
      <c r="M955" s="354"/>
      <c r="N955" s="354"/>
      <c r="O955" s="354"/>
      <c r="P955" s="354"/>
      <c r="Q955" s="354"/>
      <c r="R955" s="354"/>
      <c r="S955" s="354"/>
      <c r="T955" s="354"/>
      <c r="U955" s="354"/>
      <c r="V955" s="354"/>
      <c r="W955" s="354"/>
      <c r="X955" s="354"/>
      <c r="Y955" s="354"/>
      <c r="Z955" s="354"/>
      <c r="AA955" s="354"/>
      <c r="AB955" s="354"/>
      <c r="AC955" s="354"/>
      <c r="AD955" s="354"/>
      <c r="AE955" s="354"/>
      <c r="AF955" s="354"/>
      <c r="AG955" s="354"/>
      <c r="AH955" s="354"/>
      <c r="AI955" s="354"/>
      <c r="AJ955" s="354"/>
    </row>
    <row r="956" spans="1:36" ht="15.75" customHeight="1">
      <c r="A956" s="354"/>
      <c r="B956" s="354"/>
      <c r="C956" s="354"/>
      <c r="D956" s="354"/>
      <c r="E956" s="354"/>
      <c r="F956" s="354"/>
      <c r="G956" s="354"/>
      <c r="H956" s="354"/>
      <c r="I956" s="354"/>
      <c r="J956" s="354"/>
      <c r="K956" s="354"/>
      <c r="L956" s="354"/>
      <c r="M956" s="354"/>
      <c r="N956" s="354"/>
      <c r="O956" s="354"/>
      <c r="P956" s="354"/>
      <c r="Q956" s="354"/>
      <c r="R956" s="354"/>
      <c r="S956" s="354"/>
      <c r="T956" s="354"/>
      <c r="U956" s="354"/>
      <c r="V956" s="354"/>
      <c r="W956" s="354"/>
      <c r="X956" s="354"/>
      <c r="Y956" s="354"/>
      <c r="Z956" s="354"/>
      <c r="AA956" s="354"/>
      <c r="AB956" s="354"/>
      <c r="AC956" s="354"/>
      <c r="AD956" s="354"/>
      <c r="AE956" s="354"/>
      <c r="AF956" s="354"/>
      <c r="AG956" s="354"/>
      <c r="AH956" s="354"/>
      <c r="AI956" s="354"/>
      <c r="AJ956" s="354"/>
    </row>
    <row r="957" spans="1:36" ht="15.75" customHeight="1">
      <c r="A957" s="354"/>
      <c r="B957" s="354"/>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Y957" s="354"/>
      <c r="Z957" s="354"/>
      <c r="AA957" s="354"/>
      <c r="AB957" s="354"/>
      <c r="AC957" s="354"/>
      <c r="AD957" s="354"/>
      <c r="AE957" s="354"/>
      <c r="AF957" s="354"/>
      <c r="AG957" s="354"/>
      <c r="AH957" s="354"/>
      <c r="AI957" s="354"/>
      <c r="AJ957" s="354"/>
    </row>
    <row r="958" spans="1:36" ht="15.75" customHeight="1">
      <c r="A958" s="354"/>
      <c r="B958" s="354"/>
      <c r="C958" s="354"/>
      <c r="D958" s="354"/>
      <c r="E958" s="354"/>
      <c r="F958" s="354"/>
      <c r="G958" s="354"/>
      <c r="H958" s="354"/>
      <c r="I958" s="354"/>
      <c r="J958" s="354"/>
      <c r="K958" s="354"/>
      <c r="L958" s="354"/>
      <c r="M958" s="354"/>
      <c r="N958" s="354"/>
      <c r="O958" s="354"/>
      <c r="P958" s="354"/>
      <c r="Q958" s="354"/>
      <c r="R958" s="354"/>
      <c r="S958" s="354"/>
      <c r="T958" s="354"/>
      <c r="U958" s="354"/>
      <c r="V958" s="354"/>
      <c r="W958" s="354"/>
      <c r="X958" s="354"/>
      <c r="Y958" s="354"/>
      <c r="Z958" s="354"/>
      <c r="AA958" s="354"/>
      <c r="AB958" s="354"/>
      <c r="AC958" s="354"/>
      <c r="AD958" s="354"/>
      <c r="AE958" s="354"/>
      <c r="AF958" s="354"/>
      <c r="AG958" s="354"/>
      <c r="AH958" s="354"/>
      <c r="AI958" s="354"/>
      <c r="AJ958" s="354"/>
    </row>
    <row r="959" spans="1:36" ht="15.75" customHeight="1">
      <c r="A959" s="354"/>
      <c r="B959" s="354"/>
      <c r="C959" s="354"/>
      <c r="D959" s="354"/>
      <c r="E959" s="354"/>
      <c r="F959" s="354"/>
      <c r="G959" s="354"/>
      <c r="H959" s="354"/>
      <c r="I959" s="354"/>
      <c r="J959" s="354"/>
      <c r="K959" s="354"/>
      <c r="L959" s="354"/>
      <c r="M959" s="354"/>
      <c r="N959" s="354"/>
      <c r="O959" s="354"/>
      <c r="P959" s="354"/>
      <c r="Q959" s="354"/>
      <c r="R959" s="354"/>
      <c r="S959" s="354"/>
      <c r="T959" s="354"/>
      <c r="U959" s="354"/>
      <c r="V959" s="354"/>
      <c r="W959" s="354"/>
      <c r="X959" s="354"/>
      <c r="Y959" s="354"/>
      <c r="Z959" s="354"/>
      <c r="AA959" s="354"/>
      <c r="AB959" s="354"/>
      <c r="AC959" s="354"/>
      <c r="AD959" s="354"/>
      <c r="AE959" s="354"/>
      <c r="AF959" s="354"/>
      <c r="AG959" s="354"/>
      <c r="AH959" s="354"/>
      <c r="AI959" s="354"/>
      <c r="AJ959" s="354"/>
    </row>
    <row r="960" spans="1:36" ht="15.75" customHeight="1">
      <c r="A960" s="354"/>
      <c r="B960" s="354"/>
      <c r="C960" s="354"/>
      <c r="D960" s="354"/>
      <c r="E960" s="354"/>
      <c r="F960" s="354"/>
      <c r="G960" s="354"/>
      <c r="H960" s="354"/>
      <c r="I960" s="354"/>
      <c r="J960" s="354"/>
      <c r="K960" s="354"/>
      <c r="L960" s="354"/>
      <c r="M960" s="354"/>
      <c r="N960" s="354"/>
      <c r="O960" s="354"/>
      <c r="P960" s="354"/>
      <c r="Q960" s="354"/>
      <c r="R960" s="354"/>
      <c r="S960" s="354"/>
      <c r="T960" s="354"/>
      <c r="U960" s="354"/>
      <c r="V960" s="354"/>
      <c r="W960" s="354"/>
      <c r="X960" s="354"/>
      <c r="Y960" s="354"/>
      <c r="Z960" s="354"/>
      <c r="AA960" s="354"/>
      <c r="AB960" s="354"/>
      <c r="AC960" s="354"/>
      <c r="AD960" s="354"/>
      <c r="AE960" s="354"/>
      <c r="AF960" s="354"/>
      <c r="AG960" s="354"/>
      <c r="AH960" s="354"/>
      <c r="AI960" s="354"/>
      <c r="AJ960" s="354"/>
    </row>
    <row r="961" spans="1:36" ht="15.75" customHeight="1">
      <c r="A961" s="354"/>
      <c r="B961" s="354"/>
      <c r="C961" s="354"/>
      <c r="D961" s="354"/>
      <c r="E961" s="354"/>
      <c r="F961" s="354"/>
      <c r="G961" s="354"/>
      <c r="H961" s="354"/>
      <c r="I961" s="354"/>
      <c r="J961" s="354"/>
      <c r="K961" s="354"/>
      <c r="L961" s="354"/>
      <c r="M961" s="354"/>
      <c r="N961" s="354"/>
      <c r="O961" s="354"/>
      <c r="P961" s="354"/>
      <c r="Q961" s="354"/>
      <c r="R961" s="354"/>
      <c r="S961" s="354"/>
      <c r="T961" s="354"/>
      <c r="U961" s="354"/>
      <c r="V961" s="354"/>
      <c r="W961" s="354"/>
      <c r="X961" s="354"/>
      <c r="Y961" s="354"/>
      <c r="Z961" s="354"/>
      <c r="AA961" s="354"/>
      <c r="AB961" s="354"/>
      <c r="AC961" s="354"/>
      <c r="AD961" s="354"/>
      <c r="AE961" s="354"/>
      <c r="AF961" s="354"/>
      <c r="AG961" s="354"/>
      <c r="AH961" s="354"/>
      <c r="AI961" s="354"/>
      <c r="AJ961" s="354"/>
    </row>
    <row r="962" spans="1:36" ht="15.75" customHeight="1">
      <c r="A962" s="354"/>
      <c r="B962" s="354"/>
      <c r="C962" s="354"/>
      <c r="D962" s="354"/>
      <c r="E962" s="354"/>
      <c r="F962" s="354"/>
      <c r="G962" s="354"/>
      <c r="H962" s="354"/>
      <c r="I962" s="354"/>
      <c r="J962" s="354"/>
      <c r="K962" s="354"/>
      <c r="L962" s="354"/>
      <c r="M962" s="354"/>
      <c r="N962" s="354"/>
      <c r="O962" s="354"/>
      <c r="P962" s="354"/>
      <c r="Q962" s="354"/>
      <c r="R962" s="354"/>
      <c r="S962" s="354"/>
      <c r="T962" s="354"/>
      <c r="U962" s="354"/>
      <c r="V962" s="354"/>
      <c r="W962" s="354"/>
      <c r="X962" s="354"/>
      <c r="Y962" s="354"/>
      <c r="Z962" s="354"/>
      <c r="AA962" s="354"/>
      <c r="AB962" s="354"/>
      <c r="AC962" s="354"/>
      <c r="AD962" s="354"/>
      <c r="AE962" s="354"/>
      <c r="AF962" s="354"/>
      <c r="AG962" s="354"/>
      <c r="AH962" s="354"/>
      <c r="AI962" s="354"/>
      <c r="AJ962" s="354"/>
    </row>
    <row r="963" spans="1:36" ht="15.75" customHeight="1">
      <c r="A963" s="354"/>
      <c r="B963" s="354"/>
      <c r="C963" s="354"/>
      <c r="D963" s="354"/>
      <c r="E963" s="354"/>
      <c r="F963" s="354"/>
      <c r="G963" s="354"/>
      <c r="H963" s="354"/>
      <c r="I963" s="354"/>
      <c r="J963" s="354"/>
      <c r="K963" s="354"/>
      <c r="L963" s="354"/>
      <c r="M963" s="354"/>
      <c r="N963" s="354"/>
      <c r="O963" s="354"/>
      <c r="P963" s="354"/>
      <c r="Q963" s="354"/>
      <c r="R963" s="354"/>
      <c r="S963" s="354"/>
      <c r="T963" s="354"/>
      <c r="U963" s="354"/>
      <c r="V963" s="354"/>
      <c r="W963" s="354"/>
      <c r="X963" s="354"/>
      <c r="Y963" s="354"/>
      <c r="Z963" s="354"/>
      <c r="AA963" s="354"/>
      <c r="AB963" s="354"/>
      <c r="AC963" s="354"/>
      <c r="AD963" s="354"/>
      <c r="AE963" s="354"/>
      <c r="AF963" s="354"/>
      <c r="AG963" s="354"/>
      <c r="AH963" s="354"/>
      <c r="AI963" s="354"/>
      <c r="AJ963" s="354"/>
    </row>
    <row r="964" spans="1:36" ht="15.75" customHeight="1">
      <c r="A964" s="354"/>
      <c r="B964" s="354"/>
      <c r="C964" s="354"/>
      <c r="D964" s="354"/>
      <c r="E964" s="354"/>
      <c r="F964" s="354"/>
      <c r="G964" s="354"/>
      <c r="H964" s="354"/>
      <c r="I964" s="354"/>
      <c r="J964" s="354"/>
      <c r="K964" s="354"/>
      <c r="L964" s="354"/>
      <c r="M964" s="354"/>
      <c r="N964" s="354"/>
      <c r="O964" s="354"/>
      <c r="P964" s="354"/>
      <c r="Q964" s="354"/>
      <c r="R964" s="354"/>
      <c r="S964" s="354"/>
      <c r="T964" s="354"/>
      <c r="U964" s="354"/>
      <c r="V964" s="354"/>
      <c r="W964" s="354"/>
      <c r="X964" s="354"/>
      <c r="Y964" s="354"/>
      <c r="Z964" s="354"/>
      <c r="AA964" s="354"/>
      <c r="AB964" s="354"/>
      <c r="AC964" s="354"/>
      <c r="AD964" s="354"/>
      <c r="AE964" s="354"/>
      <c r="AF964" s="354"/>
      <c r="AG964" s="354"/>
      <c r="AH964" s="354"/>
      <c r="AI964" s="354"/>
      <c r="AJ964" s="354"/>
    </row>
    <row r="965" spans="1:36" ht="15.75" customHeight="1">
      <c r="A965" s="354"/>
      <c r="B965" s="354"/>
      <c r="C965" s="354"/>
      <c r="D965" s="354"/>
      <c r="E965" s="354"/>
      <c r="F965" s="354"/>
      <c r="G965" s="354"/>
      <c r="H965" s="354"/>
      <c r="I965" s="354"/>
      <c r="J965" s="354"/>
      <c r="K965" s="354"/>
      <c r="L965" s="354"/>
      <c r="M965" s="354"/>
      <c r="N965" s="354"/>
      <c r="O965" s="354"/>
      <c r="P965" s="354"/>
      <c r="Q965" s="354"/>
      <c r="R965" s="354"/>
      <c r="S965" s="354"/>
      <c r="T965" s="354"/>
      <c r="U965" s="354"/>
      <c r="V965" s="354"/>
      <c r="W965" s="354"/>
      <c r="X965" s="354"/>
      <c r="Y965" s="354"/>
      <c r="Z965" s="354"/>
      <c r="AA965" s="354"/>
      <c r="AB965" s="354"/>
      <c r="AC965" s="354"/>
      <c r="AD965" s="354"/>
      <c r="AE965" s="354"/>
      <c r="AF965" s="354"/>
      <c r="AG965" s="354"/>
      <c r="AH965" s="354"/>
      <c r="AI965" s="354"/>
      <c r="AJ965" s="354"/>
    </row>
    <row r="966" spans="1:36" ht="15.75" customHeight="1">
      <c r="A966" s="354"/>
      <c r="B966" s="354"/>
      <c r="C966" s="354"/>
      <c r="D966" s="354"/>
      <c r="E966" s="354"/>
      <c r="F966" s="354"/>
      <c r="G966" s="354"/>
      <c r="H966" s="354"/>
      <c r="I966" s="354"/>
      <c r="J966" s="354"/>
      <c r="K966" s="354"/>
      <c r="L966" s="354"/>
      <c r="M966" s="354"/>
      <c r="N966" s="354"/>
      <c r="O966" s="354"/>
      <c r="P966" s="354"/>
      <c r="Q966" s="354"/>
      <c r="R966" s="354"/>
      <c r="S966" s="354"/>
      <c r="T966" s="354"/>
      <c r="U966" s="354"/>
      <c r="V966" s="354"/>
      <c r="W966" s="354"/>
      <c r="X966" s="354"/>
      <c r="Y966" s="354"/>
      <c r="Z966" s="354"/>
      <c r="AA966" s="354"/>
      <c r="AB966" s="354"/>
      <c r="AC966" s="354"/>
      <c r="AD966" s="354"/>
      <c r="AE966" s="354"/>
      <c r="AF966" s="354"/>
      <c r="AG966" s="354"/>
      <c r="AH966" s="354"/>
      <c r="AI966" s="354"/>
      <c r="AJ966" s="354"/>
    </row>
    <row r="967" spans="1:36" ht="15.75" customHeight="1">
      <c r="A967" s="354"/>
      <c r="B967" s="354"/>
      <c r="C967" s="354"/>
      <c r="D967" s="354"/>
      <c r="E967" s="354"/>
      <c r="F967" s="354"/>
      <c r="G967" s="354"/>
      <c r="H967" s="354"/>
      <c r="I967" s="354"/>
      <c r="J967" s="354"/>
      <c r="K967" s="354"/>
      <c r="L967" s="354"/>
      <c r="M967" s="354"/>
      <c r="N967" s="354"/>
      <c r="O967" s="354"/>
      <c r="P967" s="354"/>
      <c r="Q967" s="354"/>
      <c r="R967" s="354"/>
      <c r="S967" s="354"/>
      <c r="T967" s="354"/>
      <c r="U967" s="354"/>
      <c r="V967" s="354"/>
      <c r="W967" s="354"/>
      <c r="X967" s="354"/>
      <c r="Y967" s="354"/>
      <c r="Z967" s="354"/>
      <c r="AA967" s="354"/>
      <c r="AB967" s="354"/>
      <c r="AC967" s="354"/>
      <c r="AD967" s="354"/>
      <c r="AE967" s="354"/>
      <c r="AF967" s="354"/>
      <c r="AG967" s="354"/>
      <c r="AH967" s="354"/>
      <c r="AI967" s="354"/>
      <c r="AJ967" s="354"/>
    </row>
    <row r="968" spans="1:36" ht="15.75" customHeight="1">
      <c r="A968" s="354"/>
      <c r="B968" s="354"/>
      <c r="C968" s="354"/>
      <c r="D968" s="354"/>
      <c r="E968" s="354"/>
      <c r="F968" s="354"/>
      <c r="G968" s="354"/>
      <c r="H968" s="354"/>
      <c r="I968" s="354"/>
      <c r="J968" s="354"/>
      <c r="K968" s="354"/>
      <c r="L968" s="354"/>
      <c r="M968" s="354"/>
      <c r="N968" s="354"/>
      <c r="O968" s="354"/>
      <c r="P968" s="354"/>
      <c r="Q968" s="354"/>
      <c r="R968" s="354"/>
      <c r="S968" s="354"/>
      <c r="T968" s="354"/>
      <c r="U968" s="354"/>
      <c r="V968" s="354"/>
      <c r="W968" s="354"/>
      <c r="X968" s="354"/>
      <c r="Y968" s="354"/>
      <c r="Z968" s="354"/>
      <c r="AA968" s="354"/>
      <c r="AB968" s="354"/>
      <c r="AC968" s="354"/>
      <c r="AD968" s="354"/>
      <c r="AE968" s="354"/>
      <c r="AF968" s="354"/>
      <c r="AG968" s="354"/>
      <c r="AH968" s="354"/>
      <c r="AI968" s="354"/>
      <c r="AJ968" s="354"/>
    </row>
    <row r="969" spans="1:36" ht="15.75" customHeight="1">
      <c r="A969" s="354"/>
      <c r="B969" s="354"/>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Y969" s="354"/>
      <c r="Z969" s="354"/>
      <c r="AA969" s="354"/>
      <c r="AB969" s="354"/>
      <c r="AC969" s="354"/>
      <c r="AD969" s="354"/>
      <c r="AE969" s="354"/>
      <c r="AF969" s="354"/>
      <c r="AG969" s="354"/>
      <c r="AH969" s="354"/>
      <c r="AI969" s="354"/>
      <c r="AJ969" s="354"/>
    </row>
    <row r="970" spans="1:36" ht="15.75" customHeight="1">
      <c r="A970" s="354"/>
      <c r="B970" s="354"/>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Y970" s="354"/>
      <c r="Z970" s="354"/>
      <c r="AA970" s="354"/>
      <c r="AB970" s="354"/>
      <c r="AC970" s="354"/>
      <c r="AD970" s="354"/>
      <c r="AE970" s="354"/>
      <c r="AF970" s="354"/>
      <c r="AG970" s="354"/>
      <c r="AH970" s="354"/>
      <c r="AI970" s="354"/>
      <c r="AJ970" s="354"/>
    </row>
    <row r="971" spans="1:36" ht="15.75" customHeight="1">
      <c r="A971" s="354"/>
      <c r="B971" s="354"/>
      <c r="C971" s="354"/>
      <c r="D971" s="354"/>
      <c r="E971" s="354"/>
      <c r="F971" s="354"/>
      <c r="G971" s="354"/>
      <c r="H971" s="354"/>
      <c r="I971" s="354"/>
      <c r="J971" s="354"/>
      <c r="K971" s="354"/>
      <c r="L971" s="354"/>
      <c r="M971" s="354"/>
      <c r="N971" s="354"/>
      <c r="O971" s="354"/>
      <c r="P971" s="354"/>
      <c r="Q971" s="354"/>
      <c r="R971" s="354"/>
      <c r="S971" s="354"/>
      <c r="T971" s="354"/>
      <c r="U971" s="354"/>
      <c r="V971" s="354"/>
      <c r="W971" s="354"/>
      <c r="X971" s="354"/>
      <c r="Y971" s="354"/>
      <c r="Z971" s="354"/>
      <c r="AA971" s="354"/>
      <c r="AB971" s="354"/>
      <c r="AC971" s="354"/>
      <c r="AD971" s="354"/>
      <c r="AE971" s="354"/>
      <c r="AF971" s="354"/>
      <c r="AG971" s="354"/>
      <c r="AH971" s="354"/>
      <c r="AI971" s="354"/>
      <c r="AJ971" s="354"/>
    </row>
    <row r="972" spans="1:36" ht="15.75" customHeight="1">
      <c r="A972" s="354"/>
      <c r="B972" s="354"/>
      <c r="C972" s="354"/>
      <c r="D972" s="354"/>
      <c r="E972" s="354"/>
      <c r="F972" s="354"/>
      <c r="G972" s="354"/>
      <c r="H972" s="354"/>
      <c r="I972" s="354"/>
      <c r="J972" s="354"/>
      <c r="K972" s="354"/>
      <c r="L972" s="354"/>
      <c r="M972" s="354"/>
      <c r="N972" s="354"/>
      <c r="O972" s="354"/>
      <c r="P972" s="354"/>
      <c r="Q972" s="354"/>
      <c r="R972" s="354"/>
      <c r="S972" s="354"/>
      <c r="T972" s="354"/>
      <c r="U972" s="354"/>
      <c r="V972" s="354"/>
      <c r="W972" s="354"/>
      <c r="X972" s="354"/>
      <c r="Y972" s="354"/>
      <c r="Z972" s="354"/>
      <c r="AA972" s="354"/>
      <c r="AB972" s="354"/>
      <c r="AC972" s="354"/>
      <c r="AD972" s="354"/>
      <c r="AE972" s="354"/>
      <c r="AF972" s="354"/>
      <c r="AG972" s="354"/>
      <c r="AH972" s="354"/>
      <c r="AI972" s="354"/>
      <c r="AJ972" s="354"/>
    </row>
    <row r="973" spans="1:36" ht="15.75" customHeight="1">
      <c r="A973" s="354"/>
      <c r="B973" s="354"/>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Y973" s="354"/>
      <c r="Z973" s="354"/>
      <c r="AA973" s="354"/>
      <c r="AB973" s="354"/>
      <c r="AC973" s="354"/>
      <c r="AD973" s="354"/>
      <c r="AE973" s="354"/>
      <c r="AF973" s="354"/>
      <c r="AG973" s="354"/>
      <c r="AH973" s="354"/>
      <c r="AI973" s="354"/>
      <c r="AJ973" s="354"/>
    </row>
    <row r="974" spans="1:36" ht="15.75" customHeight="1">
      <c r="A974" s="354"/>
      <c r="B974" s="354"/>
      <c r="C974" s="354"/>
      <c r="D974" s="354"/>
      <c r="E974" s="354"/>
      <c r="F974" s="354"/>
      <c r="G974" s="354"/>
      <c r="H974" s="354"/>
      <c r="I974" s="354"/>
      <c r="J974" s="354"/>
      <c r="K974" s="354"/>
      <c r="L974" s="354"/>
      <c r="M974" s="354"/>
      <c r="N974" s="354"/>
      <c r="O974" s="354"/>
      <c r="P974" s="354"/>
      <c r="Q974" s="354"/>
      <c r="R974" s="354"/>
      <c r="S974" s="354"/>
      <c r="T974" s="354"/>
      <c r="U974" s="354"/>
      <c r="V974" s="354"/>
      <c r="W974" s="354"/>
      <c r="X974" s="354"/>
      <c r="Y974" s="354"/>
      <c r="Z974" s="354"/>
      <c r="AA974" s="354"/>
      <c r="AB974" s="354"/>
      <c r="AC974" s="354"/>
      <c r="AD974" s="354"/>
      <c r="AE974" s="354"/>
      <c r="AF974" s="354"/>
      <c r="AG974" s="354"/>
      <c r="AH974" s="354"/>
      <c r="AI974" s="354"/>
      <c r="AJ974" s="354"/>
    </row>
    <row r="975" spans="1:36" ht="15.75" customHeight="1">
      <c r="A975" s="354"/>
      <c r="B975" s="354"/>
      <c r="C975" s="354"/>
      <c r="D975" s="354"/>
      <c r="E975" s="354"/>
      <c r="F975" s="354"/>
      <c r="G975" s="354"/>
      <c r="H975" s="354"/>
      <c r="I975" s="354"/>
      <c r="J975" s="354"/>
      <c r="K975" s="354"/>
      <c r="L975" s="354"/>
      <c r="M975" s="354"/>
      <c r="N975" s="354"/>
      <c r="O975" s="354"/>
      <c r="P975" s="354"/>
      <c r="Q975" s="354"/>
      <c r="R975" s="354"/>
      <c r="S975" s="354"/>
      <c r="T975" s="354"/>
      <c r="U975" s="354"/>
      <c r="V975" s="354"/>
      <c r="W975" s="354"/>
      <c r="X975" s="354"/>
      <c r="Y975" s="354"/>
      <c r="Z975" s="354"/>
      <c r="AA975" s="354"/>
      <c r="AB975" s="354"/>
      <c r="AC975" s="354"/>
      <c r="AD975" s="354"/>
      <c r="AE975" s="354"/>
      <c r="AF975" s="354"/>
      <c r="AG975" s="354"/>
      <c r="AH975" s="354"/>
      <c r="AI975" s="354"/>
      <c r="AJ975" s="354"/>
    </row>
    <row r="976" spans="1:36" ht="15.75" customHeight="1">
      <c r="A976" s="354"/>
      <c r="B976" s="354"/>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Y976" s="354"/>
      <c r="Z976" s="354"/>
      <c r="AA976" s="354"/>
      <c r="AB976" s="354"/>
      <c r="AC976" s="354"/>
      <c r="AD976" s="354"/>
      <c r="AE976" s="354"/>
      <c r="AF976" s="354"/>
      <c r="AG976" s="354"/>
      <c r="AH976" s="354"/>
      <c r="AI976" s="354"/>
      <c r="AJ976" s="354"/>
    </row>
    <row r="977" spans="1:36" ht="15.75" customHeight="1">
      <c r="A977" s="354"/>
      <c r="B977" s="354"/>
      <c r="C977" s="354"/>
      <c r="D977" s="354"/>
      <c r="E977" s="354"/>
      <c r="F977" s="354"/>
      <c r="G977" s="354"/>
      <c r="H977" s="354"/>
      <c r="I977" s="354"/>
      <c r="J977" s="354"/>
      <c r="K977" s="354"/>
      <c r="L977" s="354"/>
      <c r="M977" s="354"/>
      <c r="N977" s="354"/>
      <c r="O977" s="354"/>
      <c r="P977" s="354"/>
      <c r="Q977" s="354"/>
      <c r="R977" s="354"/>
      <c r="S977" s="354"/>
      <c r="T977" s="354"/>
      <c r="U977" s="354"/>
      <c r="V977" s="354"/>
      <c r="W977" s="354"/>
      <c r="X977" s="354"/>
      <c r="Y977" s="354"/>
      <c r="Z977" s="354"/>
      <c r="AA977" s="354"/>
      <c r="AB977" s="354"/>
      <c r="AC977" s="354"/>
      <c r="AD977" s="354"/>
      <c r="AE977" s="354"/>
      <c r="AF977" s="354"/>
      <c r="AG977" s="354"/>
      <c r="AH977" s="354"/>
      <c r="AI977" s="354"/>
      <c r="AJ977" s="354"/>
    </row>
    <row r="978" spans="1:36" ht="15.75" customHeight="1">
      <c r="A978" s="354"/>
      <c r="B978" s="354"/>
      <c r="C978" s="354"/>
      <c r="D978" s="354"/>
      <c r="E978" s="354"/>
      <c r="F978" s="354"/>
      <c r="G978" s="354"/>
      <c r="H978" s="354"/>
      <c r="I978" s="354"/>
      <c r="J978" s="354"/>
      <c r="K978" s="354"/>
      <c r="L978" s="354"/>
      <c r="M978" s="354"/>
      <c r="N978" s="354"/>
      <c r="O978" s="354"/>
      <c r="P978" s="354"/>
      <c r="Q978" s="354"/>
      <c r="R978" s="354"/>
      <c r="S978" s="354"/>
      <c r="T978" s="354"/>
      <c r="U978" s="354"/>
      <c r="V978" s="354"/>
      <c r="W978" s="354"/>
      <c r="X978" s="354"/>
      <c r="Y978" s="354"/>
      <c r="Z978" s="354"/>
      <c r="AA978" s="354"/>
      <c r="AB978" s="354"/>
      <c r="AC978" s="354"/>
      <c r="AD978" s="354"/>
      <c r="AE978" s="354"/>
      <c r="AF978" s="354"/>
      <c r="AG978" s="354"/>
      <c r="AH978" s="354"/>
      <c r="AI978" s="354"/>
      <c r="AJ978" s="354"/>
    </row>
    <row r="979" spans="1:36" ht="15.75" customHeight="1">
      <c r="A979" s="354"/>
      <c r="B979" s="354"/>
      <c r="C979" s="354"/>
      <c r="D979" s="354"/>
      <c r="E979" s="354"/>
      <c r="F979" s="354"/>
      <c r="G979" s="354"/>
      <c r="H979" s="354"/>
      <c r="I979" s="354"/>
      <c r="J979" s="354"/>
      <c r="K979" s="354"/>
      <c r="L979" s="354"/>
      <c r="M979" s="354"/>
      <c r="N979" s="354"/>
      <c r="O979" s="354"/>
      <c r="P979" s="354"/>
      <c r="Q979" s="354"/>
      <c r="R979" s="354"/>
      <c r="S979" s="354"/>
      <c r="T979" s="354"/>
      <c r="U979" s="354"/>
      <c r="V979" s="354"/>
      <c r="W979" s="354"/>
      <c r="X979" s="354"/>
      <c r="Y979" s="354"/>
      <c r="Z979" s="354"/>
      <c r="AA979" s="354"/>
      <c r="AB979" s="354"/>
      <c r="AC979" s="354"/>
      <c r="AD979" s="354"/>
      <c r="AE979" s="354"/>
      <c r="AF979" s="354"/>
      <c r="AG979" s="354"/>
      <c r="AH979" s="354"/>
      <c r="AI979" s="354"/>
      <c r="AJ979" s="354"/>
    </row>
    <row r="980" spans="1:36" ht="15.75" customHeight="1">
      <c r="A980" s="354"/>
      <c r="B980" s="354"/>
      <c r="C980" s="354"/>
      <c r="D980" s="354"/>
      <c r="E980" s="354"/>
      <c r="F980" s="354"/>
      <c r="G980" s="354"/>
      <c r="H980" s="354"/>
      <c r="I980" s="354"/>
      <c r="J980" s="354"/>
      <c r="K980" s="354"/>
      <c r="L980" s="354"/>
      <c r="M980" s="354"/>
      <c r="N980" s="354"/>
      <c r="O980" s="354"/>
      <c r="P980" s="354"/>
      <c r="Q980" s="354"/>
      <c r="R980" s="354"/>
      <c r="S980" s="354"/>
      <c r="T980" s="354"/>
      <c r="U980" s="354"/>
      <c r="V980" s="354"/>
      <c r="W980" s="354"/>
      <c r="X980" s="354"/>
      <c r="Y980" s="354"/>
      <c r="Z980" s="354"/>
      <c r="AA980" s="354"/>
      <c r="AB980" s="354"/>
      <c r="AC980" s="354"/>
      <c r="AD980" s="354"/>
      <c r="AE980" s="354"/>
      <c r="AF980" s="354"/>
      <c r="AG980" s="354"/>
      <c r="AH980" s="354"/>
      <c r="AI980" s="354"/>
      <c r="AJ980" s="354"/>
    </row>
    <row r="981" spans="1:36" ht="15.75" customHeight="1">
      <c r="A981" s="354"/>
      <c r="B981" s="354"/>
      <c r="C981" s="354"/>
      <c r="D981" s="354"/>
      <c r="E981" s="354"/>
      <c r="F981" s="354"/>
      <c r="G981" s="354"/>
      <c r="H981" s="354"/>
      <c r="I981" s="354"/>
      <c r="J981" s="354"/>
      <c r="K981" s="354"/>
      <c r="L981" s="354"/>
      <c r="M981" s="354"/>
      <c r="N981" s="354"/>
      <c r="O981" s="354"/>
      <c r="P981" s="354"/>
      <c r="Q981" s="354"/>
      <c r="R981" s="354"/>
      <c r="S981" s="354"/>
      <c r="T981" s="354"/>
      <c r="U981" s="354"/>
      <c r="V981" s="354"/>
      <c r="W981" s="354"/>
      <c r="X981" s="354"/>
      <c r="Y981" s="354"/>
      <c r="Z981" s="354"/>
      <c r="AA981" s="354"/>
      <c r="AB981" s="354"/>
      <c r="AC981" s="354"/>
      <c r="AD981" s="354"/>
      <c r="AE981" s="354"/>
      <c r="AF981" s="354"/>
      <c r="AG981" s="354"/>
      <c r="AH981" s="354"/>
      <c r="AI981" s="354"/>
      <c r="AJ981" s="354"/>
    </row>
    <row r="982" spans="1:36" ht="15.75" customHeight="1">
      <c r="A982" s="354"/>
      <c r="B982" s="354"/>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Y982" s="354"/>
      <c r="Z982" s="354"/>
      <c r="AA982" s="354"/>
      <c r="AB982" s="354"/>
      <c r="AC982" s="354"/>
      <c r="AD982" s="354"/>
      <c r="AE982" s="354"/>
      <c r="AF982" s="354"/>
      <c r="AG982" s="354"/>
      <c r="AH982" s="354"/>
      <c r="AI982" s="354"/>
      <c r="AJ982" s="354"/>
    </row>
    <row r="983" spans="1:36" ht="15.75" customHeight="1">
      <c r="A983" s="354"/>
      <c r="B983" s="354"/>
      <c r="C983" s="354"/>
      <c r="D983" s="354"/>
      <c r="E983" s="354"/>
      <c r="F983" s="354"/>
      <c r="G983" s="354"/>
      <c r="H983" s="354"/>
      <c r="I983" s="354"/>
      <c r="J983" s="354"/>
      <c r="K983" s="354"/>
      <c r="L983" s="354"/>
      <c r="M983" s="354"/>
      <c r="N983" s="354"/>
      <c r="O983" s="354"/>
      <c r="P983" s="354"/>
      <c r="Q983" s="354"/>
      <c r="R983" s="354"/>
      <c r="S983" s="354"/>
      <c r="T983" s="354"/>
      <c r="U983" s="354"/>
      <c r="V983" s="354"/>
      <c r="W983" s="354"/>
      <c r="X983" s="354"/>
      <c r="Y983" s="354"/>
      <c r="Z983" s="354"/>
      <c r="AA983" s="354"/>
      <c r="AB983" s="354"/>
      <c r="AC983" s="354"/>
      <c r="AD983" s="354"/>
      <c r="AE983" s="354"/>
      <c r="AF983" s="354"/>
      <c r="AG983" s="354"/>
      <c r="AH983" s="354"/>
      <c r="AI983" s="354"/>
      <c r="AJ983" s="354"/>
    </row>
    <row r="984" spans="1:36" ht="15.75" customHeight="1">
      <c r="A984" s="354"/>
      <c r="B984" s="354"/>
      <c r="C984" s="354"/>
      <c r="D984" s="354"/>
      <c r="E984" s="354"/>
      <c r="F984" s="354"/>
      <c r="G984" s="354"/>
      <c r="H984" s="354"/>
      <c r="I984" s="354"/>
      <c r="J984" s="354"/>
      <c r="K984" s="354"/>
      <c r="L984" s="354"/>
      <c r="M984" s="354"/>
      <c r="N984" s="354"/>
      <c r="O984" s="354"/>
      <c r="P984" s="354"/>
      <c r="Q984" s="354"/>
      <c r="R984" s="354"/>
      <c r="S984" s="354"/>
      <c r="T984" s="354"/>
      <c r="U984" s="354"/>
      <c r="V984" s="354"/>
      <c r="W984" s="354"/>
      <c r="X984" s="354"/>
      <c r="Y984" s="354"/>
      <c r="Z984" s="354"/>
      <c r="AA984" s="354"/>
      <c r="AB984" s="354"/>
      <c r="AC984" s="354"/>
      <c r="AD984" s="354"/>
      <c r="AE984" s="354"/>
      <c r="AF984" s="354"/>
      <c r="AG984" s="354"/>
      <c r="AH984" s="354"/>
      <c r="AI984" s="354"/>
      <c r="AJ984" s="354"/>
    </row>
    <row r="985" spans="1:36" ht="15.75" customHeight="1">
      <c r="A985" s="354"/>
      <c r="B985" s="354"/>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Y985" s="354"/>
      <c r="Z985" s="354"/>
      <c r="AA985" s="354"/>
      <c r="AB985" s="354"/>
      <c r="AC985" s="354"/>
      <c r="AD985" s="354"/>
      <c r="AE985" s="354"/>
      <c r="AF985" s="354"/>
      <c r="AG985" s="354"/>
      <c r="AH985" s="354"/>
      <c r="AI985" s="354"/>
      <c r="AJ985" s="354"/>
    </row>
    <row r="986" spans="1:36" ht="15.75" customHeight="1">
      <c r="A986" s="354"/>
      <c r="B986" s="354"/>
      <c r="C986" s="354"/>
      <c r="D986" s="354"/>
      <c r="E986" s="354"/>
      <c r="F986" s="354"/>
      <c r="G986" s="354"/>
      <c r="H986" s="354"/>
      <c r="I986" s="354"/>
      <c r="J986" s="354"/>
      <c r="K986" s="354"/>
      <c r="L986" s="354"/>
      <c r="M986" s="354"/>
      <c r="N986" s="354"/>
      <c r="O986" s="354"/>
      <c r="P986" s="354"/>
      <c r="Q986" s="354"/>
      <c r="R986" s="354"/>
      <c r="S986" s="354"/>
      <c r="T986" s="354"/>
      <c r="U986" s="354"/>
      <c r="V986" s="354"/>
      <c r="W986" s="354"/>
      <c r="X986" s="354"/>
      <c r="Y986" s="354"/>
      <c r="Z986" s="354"/>
      <c r="AA986" s="354"/>
      <c r="AB986" s="354"/>
      <c r="AC986" s="354"/>
      <c r="AD986" s="354"/>
      <c r="AE986" s="354"/>
      <c r="AF986" s="354"/>
      <c r="AG986" s="354"/>
      <c r="AH986" s="354"/>
      <c r="AI986" s="354"/>
      <c r="AJ986" s="354"/>
    </row>
    <row r="987" spans="1:36" ht="15.75" customHeight="1">
      <c r="A987" s="354"/>
      <c r="B987" s="354"/>
      <c r="C987" s="354"/>
      <c r="D987" s="354"/>
      <c r="E987" s="354"/>
      <c r="F987" s="354"/>
      <c r="G987" s="354"/>
      <c r="H987" s="354"/>
      <c r="I987" s="354"/>
      <c r="J987" s="354"/>
      <c r="K987" s="354"/>
      <c r="L987" s="354"/>
      <c r="M987" s="354"/>
      <c r="N987" s="354"/>
      <c r="O987" s="354"/>
      <c r="P987" s="354"/>
      <c r="Q987" s="354"/>
      <c r="R987" s="354"/>
      <c r="S987" s="354"/>
      <c r="T987" s="354"/>
      <c r="U987" s="354"/>
      <c r="V987" s="354"/>
      <c r="W987" s="354"/>
      <c r="X987" s="354"/>
      <c r="Y987" s="354"/>
      <c r="Z987" s="354"/>
      <c r="AA987" s="354"/>
      <c r="AB987" s="354"/>
      <c r="AC987" s="354"/>
      <c r="AD987" s="354"/>
      <c r="AE987" s="354"/>
      <c r="AF987" s="354"/>
      <c r="AG987" s="354"/>
      <c r="AH987" s="354"/>
      <c r="AI987" s="354"/>
      <c r="AJ987" s="354"/>
    </row>
    <row r="988" spans="1:36" ht="15.75" customHeight="1">
      <c r="A988" s="354"/>
      <c r="B988" s="354"/>
      <c r="C988" s="354"/>
      <c r="D988" s="354"/>
      <c r="E988" s="354"/>
      <c r="F988" s="354"/>
      <c r="G988" s="354"/>
      <c r="H988" s="354"/>
      <c r="I988" s="354"/>
      <c r="J988" s="354"/>
      <c r="K988" s="354"/>
      <c r="L988" s="354"/>
      <c r="M988" s="354"/>
      <c r="N988" s="354"/>
      <c r="O988" s="354"/>
      <c r="P988" s="354"/>
      <c r="Q988" s="354"/>
      <c r="R988" s="354"/>
      <c r="S988" s="354"/>
      <c r="T988" s="354"/>
      <c r="U988" s="354"/>
      <c r="V988" s="354"/>
      <c r="W988" s="354"/>
      <c r="X988" s="354"/>
      <c r="Y988" s="354"/>
      <c r="Z988" s="354"/>
      <c r="AA988" s="354"/>
      <c r="AB988" s="354"/>
      <c r="AC988" s="354"/>
      <c r="AD988" s="354"/>
      <c r="AE988" s="354"/>
      <c r="AF988" s="354"/>
      <c r="AG988" s="354"/>
      <c r="AH988" s="354"/>
      <c r="AI988" s="354"/>
      <c r="AJ988" s="354"/>
    </row>
    <row r="989" spans="1:36" ht="15.75" customHeight="1">
      <c r="A989" s="354"/>
      <c r="B989" s="354"/>
      <c r="C989" s="354"/>
      <c r="D989" s="354"/>
      <c r="E989" s="354"/>
      <c r="F989" s="354"/>
      <c r="G989" s="354"/>
      <c r="H989" s="354"/>
      <c r="I989" s="354"/>
      <c r="J989" s="354"/>
      <c r="K989" s="354"/>
      <c r="L989" s="354"/>
      <c r="M989" s="354"/>
      <c r="N989" s="354"/>
      <c r="O989" s="354"/>
      <c r="P989" s="354"/>
      <c r="Q989" s="354"/>
      <c r="R989" s="354"/>
      <c r="S989" s="354"/>
      <c r="T989" s="354"/>
      <c r="U989" s="354"/>
      <c r="V989" s="354"/>
      <c r="W989" s="354"/>
      <c r="X989" s="354"/>
      <c r="Y989" s="354"/>
      <c r="Z989" s="354"/>
      <c r="AA989" s="354"/>
      <c r="AB989" s="354"/>
      <c r="AC989" s="354"/>
      <c r="AD989" s="354"/>
      <c r="AE989" s="354"/>
      <c r="AF989" s="354"/>
      <c r="AG989" s="354"/>
      <c r="AH989" s="354"/>
      <c r="AI989" s="354"/>
      <c r="AJ989" s="354"/>
    </row>
    <row r="990" spans="1:36" ht="15.75" customHeight="1">
      <c r="A990" s="354"/>
      <c r="B990" s="354"/>
      <c r="C990" s="354"/>
      <c r="D990" s="354"/>
      <c r="E990" s="354"/>
      <c r="F990" s="354"/>
      <c r="G990" s="354"/>
      <c r="H990" s="354"/>
      <c r="I990" s="354"/>
      <c r="J990" s="354"/>
      <c r="K990" s="354"/>
      <c r="L990" s="354"/>
      <c r="M990" s="354"/>
      <c r="N990" s="354"/>
      <c r="O990" s="354"/>
      <c r="P990" s="354"/>
      <c r="Q990" s="354"/>
      <c r="R990" s="354"/>
      <c r="S990" s="354"/>
      <c r="T990" s="354"/>
      <c r="U990" s="354"/>
      <c r="V990" s="354"/>
      <c r="W990" s="354"/>
      <c r="X990" s="354"/>
      <c r="Y990" s="354"/>
      <c r="Z990" s="354"/>
      <c r="AA990" s="354"/>
      <c r="AB990" s="354"/>
      <c r="AC990" s="354"/>
      <c r="AD990" s="354"/>
      <c r="AE990" s="354"/>
      <c r="AF990" s="354"/>
      <c r="AG990" s="354"/>
      <c r="AH990" s="354"/>
      <c r="AI990" s="354"/>
      <c r="AJ990" s="354"/>
    </row>
    <row r="991" spans="1:36" ht="15.75" customHeight="1">
      <c r="A991" s="354"/>
      <c r="B991" s="354"/>
      <c r="C991" s="354"/>
      <c r="D991" s="354"/>
      <c r="E991" s="354"/>
      <c r="F991" s="354"/>
      <c r="G991" s="354"/>
      <c r="H991" s="354"/>
      <c r="I991" s="354"/>
      <c r="J991" s="354"/>
      <c r="K991" s="354"/>
      <c r="L991" s="354"/>
      <c r="M991" s="354"/>
      <c r="N991" s="354"/>
      <c r="O991" s="354"/>
      <c r="P991" s="354"/>
      <c r="Q991" s="354"/>
      <c r="R991" s="354"/>
      <c r="S991" s="354"/>
      <c r="T991" s="354"/>
      <c r="U991" s="354"/>
      <c r="V991" s="354"/>
      <c r="W991" s="354"/>
      <c r="X991" s="354"/>
      <c r="Y991" s="354"/>
      <c r="Z991" s="354"/>
      <c r="AA991" s="354"/>
      <c r="AB991" s="354"/>
      <c r="AC991" s="354"/>
      <c r="AD991" s="354"/>
      <c r="AE991" s="354"/>
      <c r="AF991" s="354"/>
      <c r="AG991" s="354"/>
      <c r="AH991" s="354"/>
      <c r="AI991" s="354"/>
      <c r="AJ991" s="354"/>
    </row>
    <row r="992" spans="1:36" ht="15.75" customHeight="1">
      <c r="A992" s="354"/>
      <c r="B992" s="354"/>
      <c r="C992" s="354"/>
      <c r="D992" s="354"/>
      <c r="E992" s="354"/>
      <c r="F992" s="354"/>
      <c r="G992" s="354"/>
      <c r="H992" s="354"/>
      <c r="I992" s="354"/>
      <c r="J992" s="354"/>
      <c r="K992" s="354"/>
      <c r="L992" s="354"/>
      <c r="M992" s="354"/>
      <c r="N992" s="354"/>
      <c r="O992" s="354"/>
      <c r="P992" s="354"/>
      <c r="Q992" s="354"/>
      <c r="R992" s="354"/>
      <c r="S992" s="354"/>
      <c r="T992" s="354"/>
      <c r="U992" s="354"/>
      <c r="V992" s="354"/>
      <c r="W992" s="354"/>
      <c r="X992" s="354"/>
      <c r="Y992" s="354"/>
      <c r="Z992" s="354"/>
      <c r="AA992" s="354"/>
      <c r="AB992" s="354"/>
      <c r="AC992" s="354"/>
      <c r="AD992" s="354"/>
      <c r="AE992" s="354"/>
      <c r="AF992" s="354"/>
      <c r="AG992" s="354"/>
      <c r="AH992" s="354"/>
      <c r="AI992" s="354"/>
      <c r="AJ992" s="354"/>
    </row>
    <row r="993" spans="1:36" ht="15.75" customHeight="1">
      <c r="A993" s="354"/>
      <c r="B993" s="354"/>
      <c r="C993" s="354"/>
      <c r="D993" s="354"/>
      <c r="E993" s="354"/>
      <c r="F993" s="354"/>
      <c r="G993" s="354"/>
      <c r="H993" s="354"/>
      <c r="I993" s="354"/>
      <c r="J993" s="354"/>
      <c r="K993" s="354"/>
      <c r="L993" s="354"/>
      <c r="M993" s="354"/>
      <c r="N993" s="354"/>
      <c r="O993" s="354"/>
      <c r="P993" s="354"/>
      <c r="Q993" s="354"/>
      <c r="R993" s="354"/>
      <c r="S993" s="354"/>
      <c r="T993" s="354"/>
      <c r="U993" s="354"/>
      <c r="V993" s="354"/>
      <c r="W993" s="354"/>
      <c r="X993" s="354"/>
      <c r="Y993" s="354"/>
      <c r="Z993" s="354"/>
      <c r="AA993" s="354"/>
      <c r="AB993" s="354"/>
      <c r="AC993" s="354"/>
      <c r="AD993" s="354"/>
      <c r="AE993" s="354"/>
      <c r="AF993" s="354"/>
      <c r="AG993" s="354"/>
      <c r="AH993" s="354"/>
      <c r="AI993" s="354"/>
      <c r="AJ993" s="354"/>
    </row>
    <row r="994" spans="1:36" ht="15.75" customHeight="1">
      <c r="A994" s="354"/>
      <c r="B994" s="354"/>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Y994" s="354"/>
      <c r="Z994" s="354"/>
      <c r="AA994" s="354"/>
      <c r="AB994" s="354"/>
      <c r="AC994" s="354"/>
      <c r="AD994" s="354"/>
      <c r="AE994" s="354"/>
      <c r="AF994" s="354"/>
      <c r="AG994" s="354"/>
      <c r="AH994" s="354"/>
      <c r="AI994" s="354"/>
      <c r="AJ994" s="354"/>
    </row>
    <row r="995" spans="1:36" ht="15.75" customHeight="1">
      <c r="A995" s="354"/>
      <c r="B995" s="354"/>
      <c r="C995" s="354"/>
      <c r="D995" s="354"/>
      <c r="E995" s="354"/>
      <c r="F995" s="354"/>
      <c r="G995" s="354"/>
      <c r="H995" s="354"/>
      <c r="I995" s="354"/>
      <c r="J995" s="354"/>
      <c r="K995" s="354"/>
      <c r="L995" s="354"/>
      <c r="M995" s="354"/>
      <c r="N995" s="354"/>
      <c r="O995" s="354"/>
      <c r="P995" s="354"/>
      <c r="Q995" s="354"/>
      <c r="R995" s="354"/>
      <c r="S995" s="354"/>
      <c r="T995" s="354"/>
      <c r="U995" s="354"/>
      <c r="V995" s="354"/>
      <c r="W995" s="354"/>
      <c r="X995" s="354"/>
      <c r="Y995" s="354"/>
      <c r="Z995" s="354"/>
      <c r="AA995" s="354"/>
      <c r="AB995" s="354"/>
      <c r="AC995" s="354"/>
      <c r="AD995" s="354"/>
      <c r="AE995" s="354"/>
      <c r="AF995" s="354"/>
      <c r="AG995" s="354"/>
      <c r="AH995" s="354"/>
      <c r="AI995" s="354"/>
      <c r="AJ995" s="354"/>
    </row>
    <row r="996" spans="1:36" ht="15.75" customHeight="1">
      <c r="A996" s="354"/>
      <c r="B996" s="354"/>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Y996" s="354"/>
      <c r="Z996" s="354"/>
      <c r="AA996" s="354"/>
      <c r="AB996" s="354"/>
      <c r="AC996" s="354"/>
      <c r="AD996" s="354"/>
      <c r="AE996" s="354"/>
      <c r="AF996" s="354"/>
      <c r="AG996" s="354"/>
      <c r="AH996" s="354"/>
      <c r="AI996" s="354"/>
      <c r="AJ996" s="354"/>
    </row>
    <row r="997" spans="1:36" ht="15.75" customHeight="1">
      <c r="A997" s="354"/>
      <c r="B997" s="354"/>
      <c r="C997" s="354"/>
      <c r="D997" s="354"/>
      <c r="E997" s="354"/>
      <c r="F997" s="354"/>
      <c r="G997" s="354"/>
      <c r="H997" s="354"/>
      <c r="I997" s="354"/>
      <c r="J997" s="354"/>
      <c r="K997" s="354"/>
      <c r="L997" s="354"/>
      <c r="M997" s="354"/>
      <c r="N997" s="354"/>
      <c r="O997" s="354"/>
      <c r="P997" s="354"/>
      <c r="Q997" s="354"/>
      <c r="R997" s="354"/>
      <c r="S997" s="354"/>
      <c r="T997" s="354"/>
      <c r="U997" s="354"/>
      <c r="V997" s="354"/>
      <c r="W997" s="354"/>
      <c r="X997" s="354"/>
      <c r="Y997" s="354"/>
      <c r="Z997" s="354"/>
      <c r="AA997" s="354"/>
      <c r="AB997" s="354"/>
      <c r="AC997" s="354"/>
      <c r="AD997" s="354"/>
      <c r="AE997" s="354"/>
      <c r="AF997" s="354"/>
      <c r="AG997" s="354"/>
      <c r="AH997" s="354"/>
      <c r="AI997" s="354"/>
      <c r="AJ997" s="354"/>
    </row>
    <row r="998" spans="1:36" ht="15.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c r="AF998" s="31"/>
      <c r="AG998" s="31"/>
      <c r="AH998" s="31"/>
      <c r="AI998" s="31"/>
      <c r="AJ998" s="31"/>
    </row>
    <row r="999" spans="1:36" ht="15.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c r="AF999" s="31"/>
      <c r="AG999" s="31"/>
      <c r="AH999" s="31"/>
      <c r="AI999" s="31"/>
      <c r="AJ999" s="31"/>
    </row>
  </sheetData>
  <mergeCells count="1203">
    <mergeCell ref="AD131:AD132"/>
    <mergeCell ref="AE131:AE132"/>
    <mergeCell ref="AF131:AF132"/>
    <mergeCell ref="AG131:AG132"/>
    <mergeCell ref="AH131:AH132"/>
    <mergeCell ref="AI131:AI132"/>
    <mergeCell ref="AJ131:AJ132"/>
    <mergeCell ref="V131:V132"/>
    <mergeCell ref="W131:W132"/>
    <mergeCell ref="Y131:Y132"/>
    <mergeCell ref="Z131:Z132"/>
    <mergeCell ref="AA131:AA132"/>
    <mergeCell ref="AB131:AB132"/>
    <mergeCell ref="AC131:AC132"/>
    <mergeCell ref="AD125:AD126"/>
    <mergeCell ref="AE125:AE126"/>
    <mergeCell ref="AF125:AF126"/>
    <mergeCell ref="AG125:AG126"/>
    <mergeCell ref="AH125:AH126"/>
    <mergeCell ref="AI125:AI126"/>
    <mergeCell ref="AJ125:AJ126"/>
    <mergeCell ref="V125:V126"/>
    <mergeCell ref="W125:W126"/>
    <mergeCell ref="Y125:Y126"/>
    <mergeCell ref="Z125:Z126"/>
    <mergeCell ref="AA125:AA126"/>
    <mergeCell ref="AB125:AB126"/>
    <mergeCell ref="AC125:AC126"/>
    <mergeCell ref="AD128:AD129"/>
    <mergeCell ref="AE128:AE129"/>
    <mergeCell ref="AF128:AF129"/>
    <mergeCell ref="AG128:AG129"/>
    <mergeCell ref="AH128:AH129"/>
    <mergeCell ref="AI128:AI129"/>
    <mergeCell ref="AJ128:AJ129"/>
    <mergeCell ref="V128:V129"/>
    <mergeCell ref="W128:W129"/>
    <mergeCell ref="Y128:Y129"/>
    <mergeCell ref="Z128:Z129"/>
    <mergeCell ref="AA128:AA129"/>
    <mergeCell ref="AB128:AB129"/>
    <mergeCell ref="AC128:AC129"/>
    <mergeCell ref="AD121:AD122"/>
    <mergeCell ref="AE121:AE122"/>
    <mergeCell ref="AF121:AF122"/>
    <mergeCell ref="AG121:AG122"/>
    <mergeCell ref="AH121:AH122"/>
    <mergeCell ref="AI121:AI122"/>
    <mergeCell ref="AJ121:AJ122"/>
    <mergeCell ref="V121:V122"/>
    <mergeCell ref="W121:W122"/>
    <mergeCell ref="Y121:Y122"/>
    <mergeCell ref="Z121:Z122"/>
    <mergeCell ref="AA121:AA122"/>
    <mergeCell ref="AB121:AB122"/>
    <mergeCell ref="AC121:AC122"/>
    <mergeCell ref="AD123:AD124"/>
    <mergeCell ref="AE123:AE124"/>
    <mergeCell ref="AF123:AF124"/>
    <mergeCell ref="AG123:AG124"/>
    <mergeCell ref="AH123:AH124"/>
    <mergeCell ref="AI123:AI124"/>
    <mergeCell ref="AJ123:AJ124"/>
    <mergeCell ref="V123:V124"/>
    <mergeCell ref="W123:W124"/>
    <mergeCell ref="Y123:Y124"/>
    <mergeCell ref="Z123:Z124"/>
    <mergeCell ref="AA123:AA124"/>
    <mergeCell ref="AB123:AB124"/>
    <mergeCell ref="AC123:AC124"/>
    <mergeCell ref="AD117:AD118"/>
    <mergeCell ref="AE117:AE118"/>
    <mergeCell ref="AF117:AF118"/>
    <mergeCell ref="AG117:AG118"/>
    <mergeCell ref="AH117:AH118"/>
    <mergeCell ref="AI117:AI118"/>
    <mergeCell ref="AJ117:AJ118"/>
    <mergeCell ref="V117:V118"/>
    <mergeCell ref="W117:W118"/>
    <mergeCell ref="Y117:Y118"/>
    <mergeCell ref="Z117:Z118"/>
    <mergeCell ref="AA117:AA118"/>
    <mergeCell ref="AB117:AB118"/>
    <mergeCell ref="AC117:AC118"/>
    <mergeCell ref="AD119:AD120"/>
    <mergeCell ref="AE119:AE120"/>
    <mergeCell ref="AF119:AF120"/>
    <mergeCell ref="AG119:AG120"/>
    <mergeCell ref="AH119:AH120"/>
    <mergeCell ref="AI119:AI120"/>
    <mergeCell ref="AJ119:AJ120"/>
    <mergeCell ref="V119:V120"/>
    <mergeCell ref="W119:W120"/>
    <mergeCell ref="Y119:Y120"/>
    <mergeCell ref="Z119:Z120"/>
    <mergeCell ref="AA119:AA120"/>
    <mergeCell ref="AB119:AB120"/>
    <mergeCell ref="AC119:AC120"/>
    <mergeCell ref="AD111:AD112"/>
    <mergeCell ref="AE111:AE112"/>
    <mergeCell ref="AF111:AF112"/>
    <mergeCell ref="AG111:AG112"/>
    <mergeCell ref="AH111:AH112"/>
    <mergeCell ref="AI111:AI112"/>
    <mergeCell ref="AJ111:AJ112"/>
    <mergeCell ref="V111:V112"/>
    <mergeCell ref="W111:W112"/>
    <mergeCell ref="Y111:Y112"/>
    <mergeCell ref="Z111:Z112"/>
    <mergeCell ref="AA111:AA112"/>
    <mergeCell ref="AB111:AB112"/>
    <mergeCell ref="AC111:AC112"/>
    <mergeCell ref="AD114:AD115"/>
    <mergeCell ref="AE114:AE115"/>
    <mergeCell ref="AF114:AF115"/>
    <mergeCell ref="AG114:AG115"/>
    <mergeCell ref="AH114:AH115"/>
    <mergeCell ref="AI114:AI115"/>
    <mergeCell ref="AJ114:AJ115"/>
    <mergeCell ref="V114:V115"/>
    <mergeCell ref="W114:W115"/>
    <mergeCell ref="Y114:Y115"/>
    <mergeCell ref="Z114:Z115"/>
    <mergeCell ref="AA114:AA115"/>
    <mergeCell ref="AB114:AB115"/>
    <mergeCell ref="AC114:AC115"/>
    <mergeCell ref="AD107:AD108"/>
    <mergeCell ref="AE107:AE108"/>
    <mergeCell ref="AF107:AF108"/>
    <mergeCell ref="AG107:AG108"/>
    <mergeCell ref="AH107:AH108"/>
    <mergeCell ref="AI107:AI108"/>
    <mergeCell ref="AJ107:AJ108"/>
    <mergeCell ref="V107:V108"/>
    <mergeCell ref="W107:W108"/>
    <mergeCell ref="Y107:Y108"/>
    <mergeCell ref="Z107:Z108"/>
    <mergeCell ref="AA107:AA108"/>
    <mergeCell ref="AB107:AB108"/>
    <mergeCell ref="AC107:AC108"/>
    <mergeCell ref="AD109:AD110"/>
    <mergeCell ref="AE109:AE110"/>
    <mergeCell ref="AF109:AF110"/>
    <mergeCell ref="AG109:AG110"/>
    <mergeCell ref="AH109:AH110"/>
    <mergeCell ref="AI109:AI110"/>
    <mergeCell ref="AJ109:AJ110"/>
    <mergeCell ref="V109:V110"/>
    <mergeCell ref="W109:W110"/>
    <mergeCell ref="Y109:Y110"/>
    <mergeCell ref="Z109:Z110"/>
    <mergeCell ref="AA109:AA110"/>
    <mergeCell ref="AB109:AB110"/>
    <mergeCell ref="AC109:AC110"/>
    <mergeCell ref="AD103:AD104"/>
    <mergeCell ref="AE103:AE104"/>
    <mergeCell ref="AF103:AF104"/>
    <mergeCell ref="AG103:AG104"/>
    <mergeCell ref="AH103:AH104"/>
    <mergeCell ref="AI103:AI104"/>
    <mergeCell ref="AJ103:AJ104"/>
    <mergeCell ref="V103:V104"/>
    <mergeCell ref="W103:W104"/>
    <mergeCell ref="Y103:Y104"/>
    <mergeCell ref="Z103:Z104"/>
    <mergeCell ref="AA103:AA104"/>
    <mergeCell ref="AB103:AB104"/>
    <mergeCell ref="AC103:AC104"/>
    <mergeCell ref="AD105:AD106"/>
    <mergeCell ref="AE105:AE106"/>
    <mergeCell ref="AF105:AF106"/>
    <mergeCell ref="AG105:AG106"/>
    <mergeCell ref="AH105:AH106"/>
    <mergeCell ref="AI105:AI106"/>
    <mergeCell ref="AJ105:AJ106"/>
    <mergeCell ref="V105:V106"/>
    <mergeCell ref="W105:W106"/>
    <mergeCell ref="Y105:Y106"/>
    <mergeCell ref="Z105:Z106"/>
    <mergeCell ref="AA105:AA106"/>
    <mergeCell ref="AB105:AB106"/>
    <mergeCell ref="AC105:AC106"/>
    <mergeCell ref="AD97:AD98"/>
    <mergeCell ref="AE97:AE98"/>
    <mergeCell ref="AF97:AF98"/>
    <mergeCell ref="AG97:AG98"/>
    <mergeCell ref="AH97:AH98"/>
    <mergeCell ref="AI97:AI98"/>
    <mergeCell ref="AJ97:AJ98"/>
    <mergeCell ref="V97:V98"/>
    <mergeCell ref="W97:W98"/>
    <mergeCell ref="Y97:Y98"/>
    <mergeCell ref="Z97:Z98"/>
    <mergeCell ref="AA97:AA98"/>
    <mergeCell ref="AB97:AB98"/>
    <mergeCell ref="AC97:AC98"/>
    <mergeCell ref="AD100:AD101"/>
    <mergeCell ref="AE100:AE101"/>
    <mergeCell ref="AF100:AF101"/>
    <mergeCell ref="AG100:AG101"/>
    <mergeCell ref="AH100:AH101"/>
    <mergeCell ref="AI100:AI101"/>
    <mergeCell ref="AJ100:AJ101"/>
    <mergeCell ref="V100:V101"/>
    <mergeCell ref="W100:W101"/>
    <mergeCell ref="Y100:Y101"/>
    <mergeCell ref="Z100:Z101"/>
    <mergeCell ref="AA100:AA101"/>
    <mergeCell ref="AB100:AB101"/>
    <mergeCell ref="AC100:AC101"/>
    <mergeCell ref="AD93:AD94"/>
    <mergeCell ref="AE93:AE94"/>
    <mergeCell ref="AF93:AF94"/>
    <mergeCell ref="AG93:AG94"/>
    <mergeCell ref="AH93:AH94"/>
    <mergeCell ref="AI93:AI94"/>
    <mergeCell ref="AJ93:AJ94"/>
    <mergeCell ref="V93:V94"/>
    <mergeCell ref="W93:W94"/>
    <mergeCell ref="Y93:Y94"/>
    <mergeCell ref="Z93:Z94"/>
    <mergeCell ref="AA93:AA94"/>
    <mergeCell ref="AB93:AB94"/>
    <mergeCell ref="AC93:AC94"/>
    <mergeCell ref="AD95:AD96"/>
    <mergeCell ref="AE95:AE96"/>
    <mergeCell ref="AF95:AF96"/>
    <mergeCell ref="AG95:AG96"/>
    <mergeCell ref="AH95:AH96"/>
    <mergeCell ref="AI95:AI96"/>
    <mergeCell ref="AJ95:AJ96"/>
    <mergeCell ref="V95:V96"/>
    <mergeCell ref="W95:W96"/>
    <mergeCell ref="Y95:Y96"/>
    <mergeCell ref="Z95:Z96"/>
    <mergeCell ref="AA95:AA96"/>
    <mergeCell ref="AB95:AB96"/>
    <mergeCell ref="AC95:AC96"/>
    <mergeCell ref="AD89:AD90"/>
    <mergeCell ref="AE89:AE90"/>
    <mergeCell ref="AF89:AF90"/>
    <mergeCell ref="AG89:AG90"/>
    <mergeCell ref="AH89:AH90"/>
    <mergeCell ref="AI89:AI90"/>
    <mergeCell ref="AJ89:AJ90"/>
    <mergeCell ref="V89:V90"/>
    <mergeCell ref="W89:W90"/>
    <mergeCell ref="Y89:Y90"/>
    <mergeCell ref="Z89:Z90"/>
    <mergeCell ref="AA89:AA90"/>
    <mergeCell ref="AB89:AB90"/>
    <mergeCell ref="AC89:AC90"/>
    <mergeCell ref="AD91:AD92"/>
    <mergeCell ref="AE91:AE92"/>
    <mergeCell ref="AF91:AF92"/>
    <mergeCell ref="AG91:AG92"/>
    <mergeCell ref="AH91:AH92"/>
    <mergeCell ref="AI91:AI92"/>
    <mergeCell ref="AJ91:AJ92"/>
    <mergeCell ref="V91:V92"/>
    <mergeCell ref="W91:W92"/>
    <mergeCell ref="Y91:Y92"/>
    <mergeCell ref="Z91:Z92"/>
    <mergeCell ref="AA91:AA92"/>
    <mergeCell ref="AB91:AB92"/>
    <mergeCell ref="AC91:AC92"/>
    <mergeCell ref="AA83:AA84"/>
    <mergeCell ref="AB83:AB84"/>
    <mergeCell ref="AC83:AC84"/>
    <mergeCell ref="AD86:AD87"/>
    <mergeCell ref="AE86:AE87"/>
    <mergeCell ref="AF86:AF87"/>
    <mergeCell ref="AG86:AG87"/>
    <mergeCell ref="AH86:AH87"/>
    <mergeCell ref="AI86:AI87"/>
    <mergeCell ref="AJ86:AJ87"/>
    <mergeCell ref="V86:V87"/>
    <mergeCell ref="W86:W87"/>
    <mergeCell ref="Y86:Y87"/>
    <mergeCell ref="Z86:Z87"/>
    <mergeCell ref="AA86:AA87"/>
    <mergeCell ref="AB86:AB87"/>
    <mergeCell ref="AC86:AC87"/>
    <mergeCell ref="AD81:AD82"/>
    <mergeCell ref="AE81:AE82"/>
    <mergeCell ref="AF81:AF82"/>
    <mergeCell ref="AG81:AG82"/>
    <mergeCell ref="AH81:AH82"/>
    <mergeCell ref="AI81:AI82"/>
    <mergeCell ref="AJ81:AJ82"/>
    <mergeCell ref="D88:W88"/>
    <mergeCell ref="D102:W102"/>
    <mergeCell ref="D116:W116"/>
    <mergeCell ref="D130:W130"/>
    <mergeCell ref="D144:W144"/>
    <mergeCell ref="D156:W156"/>
    <mergeCell ref="A165:AJ165"/>
    <mergeCell ref="V81:V82"/>
    <mergeCell ref="W81:W82"/>
    <mergeCell ref="Y81:Y82"/>
    <mergeCell ref="Z81:Z82"/>
    <mergeCell ref="AA81:AA82"/>
    <mergeCell ref="AB81:AB82"/>
    <mergeCell ref="AC81:AC82"/>
    <mergeCell ref="AD83:AD84"/>
    <mergeCell ref="AE83:AE84"/>
    <mergeCell ref="AF83:AF84"/>
    <mergeCell ref="AG83:AG84"/>
    <mergeCell ref="AH83:AH84"/>
    <mergeCell ref="AI83:AI84"/>
    <mergeCell ref="AJ83:AJ84"/>
    <mergeCell ref="V83:V84"/>
    <mergeCell ref="W83:W84"/>
    <mergeCell ref="Y83:Y84"/>
    <mergeCell ref="Z83:Z84"/>
    <mergeCell ref="AD77:AD78"/>
    <mergeCell ref="AE77:AE78"/>
    <mergeCell ref="AF77:AF78"/>
    <mergeCell ref="AG77:AG78"/>
    <mergeCell ref="AH77:AH78"/>
    <mergeCell ref="AI77:AI78"/>
    <mergeCell ref="AJ77:AJ78"/>
    <mergeCell ref="V77:V78"/>
    <mergeCell ref="W77:W78"/>
    <mergeCell ref="Y77:Y78"/>
    <mergeCell ref="Z77:Z78"/>
    <mergeCell ref="AA77:AA78"/>
    <mergeCell ref="AB77:AB78"/>
    <mergeCell ref="AC77:AC78"/>
    <mergeCell ref="AD79:AD80"/>
    <mergeCell ref="AE79:AE80"/>
    <mergeCell ref="AF79:AF80"/>
    <mergeCell ref="AG79:AG80"/>
    <mergeCell ref="AH79:AH80"/>
    <mergeCell ref="AI79:AI80"/>
    <mergeCell ref="AJ79:AJ80"/>
    <mergeCell ref="V79:V80"/>
    <mergeCell ref="W79:W80"/>
    <mergeCell ref="Y79:Y80"/>
    <mergeCell ref="Z79:Z80"/>
    <mergeCell ref="AA79:AA80"/>
    <mergeCell ref="AB79:AB80"/>
    <mergeCell ref="AC79:AC80"/>
    <mergeCell ref="AD72:AD73"/>
    <mergeCell ref="AE72:AE73"/>
    <mergeCell ref="AF72:AF73"/>
    <mergeCell ref="AG72:AG73"/>
    <mergeCell ref="AH72:AH73"/>
    <mergeCell ref="AI72:AI73"/>
    <mergeCell ref="AJ72:AJ73"/>
    <mergeCell ref="V72:V73"/>
    <mergeCell ref="W72:W73"/>
    <mergeCell ref="Y72:Y73"/>
    <mergeCell ref="Z72:Z73"/>
    <mergeCell ref="AA72:AA73"/>
    <mergeCell ref="AB72:AB73"/>
    <mergeCell ref="AC72:AC73"/>
    <mergeCell ref="AD75:AD76"/>
    <mergeCell ref="AE75:AE76"/>
    <mergeCell ref="AF75:AF76"/>
    <mergeCell ref="AG75:AG76"/>
    <mergeCell ref="AH75:AH76"/>
    <mergeCell ref="AI75:AI76"/>
    <mergeCell ref="AJ75:AJ76"/>
    <mergeCell ref="V75:V76"/>
    <mergeCell ref="W75:W76"/>
    <mergeCell ref="Y75:Y76"/>
    <mergeCell ref="Z75:Z76"/>
    <mergeCell ref="AA75:AA76"/>
    <mergeCell ref="AB75:AB76"/>
    <mergeCell ref="AC75:AC76"/>
    <mergeCell ref="AD67:AD68"/>
    <mergeCell ref="AE67:AE68"/>
    <mergeCell ref="AF67:AF68"/>
    <mergeCell ref="AG67:AG68"/>
    <mergeCell ref="AH67:AH68"/>
    <mergeCell ref="AI67:AI68"/>
    <mergeCell ref="AJ67:AJ68"/>
    <mergeCell ref="V67:V68"/>
    <mergeCell ref="W67:W68"/>
    <mergeCell ref="Y67:Y68"/>
    <mergeCell ref="Z67:Z68"/>
    <mergeCell ref="AA67:AA68"/>
    <mergeCell ref="AB67:AB68"/>
    <mergeCell ref="AC67:AC68"/>
    <mergeCell ref="AD69:AD70"/>
    <mergeCell ref="AE69:AE70"/>
    <mergeCell ref="AF69:AF70"/>
    <mergeCell ref="AG69:AG70"/>
    <mergeCell ref="AH69:AH70"/>
    <mergeCell ref="AI69:AI70"/>
    <mergeCell ref="AJ69:AJ70"/>
    <mergeCell ref="V69:V70"/>
    <mergeCell ref="W69:W70"/>
    <mergeCell ref="Y69:Y70"/>
    <mergeCell ref="Z69:Z70"/>
    <mergeCell ref="AA69:AA70"/>
    <mergeCell ref="AB69:AB70"/>
    <mergeCell ref="AC69:AC70"/>
    <mergeCell ref="AD63:AD64"/>
    <mergeCell ref="AE63:AE64"/>
    <mergeCell ref="AF63:AF64"/>
    <mergeCell ref="AG63:AG64"/>
    <mergeCell ref="AH63:AH64"/>
    <mergeCell ref="AI63:AI64"/>
    <mergeCell ref="AJ63:AJ64"/>
    <mergeCell ref="V63:V64"/>
    <mergeCell ref="W63:W64"/>
    <mergeCell ref="Y63:Y64"/>
    <mergeCell ref="Z63:Z64"/>
    <mergeCell ref="AA63:AA64"/>
    <mergeCell ref="AB63:AB64"/>
    <mergeCell ref="AC63:AC64"/>
    <mergeCell ref="AD65:AD66"/>
    <mergeCell ref="AE65:AE66"/>
    <mergeCell ref="AF65:AF66"/>
    <mergeCell ref="AG65:AG66"/>
    <mergeCell ref="AH65:AH66"/>
    <mergeCell ref="AI65:AI66"/>
    <mergeCell ref="AJ65:AJ66"/>
    <mergeCell ref="V65:V66"/>
    <mergeCell ref="W65:W66"/>
    <mergeCell ref="Y65:Y66"/>
    <mergeCell ref="Z65:Z66"/>
    <mergeCell ref="AA65:AA66"/>
    <mergeCell ref="AB65:AB66"/>
    <mergeCell ref="AC65:AC66"/>
    <mergeCell ref="AD57:AD58"/>
    <mergeCell ref="AE57:AE58"/>
    <mergeCell ref="AF57:AF58"/>
    <mergeCell ref="AG57:AG58"/>
    <mergeCell ref="AH57:AH58"/>
    <mergeCell ref="AI57:AI58"/>
    <mergeCell ref="AJ57:AJ58"/>
    <mergeCell ref="V57:V58"/>
    <mergeCell ref="W57:W58"/>
    <mergeCell ref="Y57:Y58"/>
    <mergeCell ref="Z57:Z58"/>
    <mergeCell ref="AA57:AA58"/>
    <mergeCell ref="AB57:AB58"/>
    <mergeCell ref="AC57:AC58"/>
    <mergeCell ref="AD60:AD61"/>
    <mergeCell ref="AE60:AE61"/>
    <mergeCell ref="AF60:AF61"/>
    <mergeCell ref="AG60:AG61"/>
    <mergeCell ref="AH60:AH61"/>
    <mergeCell ref="AI60:AI61"/>
    <mergeCell ref="AJ60:AJ61"/>
    <mergeCell ref="V60:V61"/>
    <mergeCell ref="W60:W61"/>
    <mergeCell ref="Y60:Y61"/>
    <mergeCell ref="Z60:Z61"/>
    <mergeCell ref="AA60:AA61"/>
    <mergeCell ref="AB60:AB61"/>
    <mergeCell ref="AC60:AC61"/>
    <mergeCell ref="AD53:AD54"/>
    <mergeCell ref="AE53:AE54"/>
    <mergeCell ref="AF53:AF54"/>
    <mergeCell ref="AG53:AG54"/>
    <mergeCell ref="AH53:AH54"/>
    <mergeCell ref="AI53:AI54"/>
    <mergeCell ref="AJ53:AJ54"/>
    <mergeCell ref="V53:V54"/>
    <mergeCell ref="W53:W54"/>
    <mergeCell ref="Y53:Y54"/>
    <mergeCell ref="Z53:Z54"/>
    <mergeCell ref="AA53:AA54"/>
    <mergeCell ref="AB53:AB54"/>
    <mergeCell ref="AC53:AC54"/>
    <mergeCell ref="AD55:AD56"/>
    <mergeCell ref="AE55:AE56"/>
    <mergeCell ref="AF55:AF56"/>
    <mergeCell ref="AG55:AG56"/>
    <mergeCell ref="AH55:AH56"/>
    <mergeCell ref="AI55:AI56"/>
    <mergeCell ref="AJ55:AJ56"/>
    <mergeCell ref="V55:V56"/>
    <mergeCell ref="W55:W56"/>
    <mergeCell ref="Y55:Y56"/>
    <mergeCell ref="Z55:Z56"/>
    <mergeCell ref="AA55:AA56"/>
    <mergeCell ref="AB55:AB56"/>
    <mergeCell ref="AC55:AC56"/>
    <mergeCell ref="AD49:AD50"/>
    <mergeCell ref="AE49:AE50"/>
    <mergeCell ref="AF49:AF50"/>
    <mergeCell ref="AG49:AG50"/>
    <mergeCell ref="AH49:AH50"/>
    <mergeCell ref="AI49:AI50"/>
    <mergeCell ref="AJ49:AJ50"/>
    <mergeCell ref="V49:V50"/>
    <mergeCell ref="W49:W50"/>
    <mergeCell ref="Y49:Y50"/>
    <mergeCell ref="Z49:Z50"/>
    <mergeCell ref="AA49:AA50"/>
    <mergeCell ref="AB49:AB50"/>
    <mergeCell ref="AC49:AC50"/>
    <mergeCell ref="AD51:AD52"/>
    <mergeCell ref="AE51:AE52"/>
    <mergeCell ref="AF51:AF52"/>
    <mergeCell ref="AG51:AG52"/>
    <mergeCell ref="AH51:AH52"/>
    <mergeCell ref="AI51:AI52"/>
    <mergeCell ref="AJ51:AJ52"/>
    <mergeCell ref="V51:V52"/>
    <mergeCell ref="W51:W52"/>
    <mergeCell ref="Y51:Y52"/>
    <mergeCell ref="Z51:Z52"/>
    <mergeCell ref="AA51:AA52"/>
    <mergeCell ref="AB51:AB52"/>
    <mergeCell ref="AC51:AC52"/>
    <mergeCell ref="AD43:AD44"/>
    <mergeCell ref="AE43:AE44"/>
    <mergeCell ref="AF43:AF44"/>
    <mergeCell ref="AG43:AG44"/>
    <mergeCell ref="AH43:AH44"/>
    <mergeCell ref="AI43:AI44"/>
    <mergeCell ref="AJ43:AJ44"/>
    <mergeCell ref="V43:V44"/>
    <mergeCell ref="W43:W44"/>
    <mergeCell ref="Y43:Y44"/>
    <mergeCell ref="Z43:Z44"/>
    <mergeCell ref="AA43:AA44"/>
    <mergeCell ref="AB43:AB44"/>
    <mergeCell ref="AC43:AC44"/>
    <mergeCell ref="AD46:AD47"/>
    <mergeCell ref="AE46:AE47"/>
    <mergeCell ref="AF46:AF47"/>
    <mergeCell ref="AG46:AG47"/>
    <mergeCell ref="AH46:AH47"/>
    <mergeCell ref="AI46:AI47"/>
    <mergeCell ref="AJ46:AJ47"/>
    <mergeCell ref="V46:V47"/>
    <mergeCell ref="W46:W47"/>
    <mergeCell ref="Y46:Y47"/>
    <mergeCell ref="Z46:Z47"/>
    <mergeCell ref="AA46:AA47"/>
    <mergeCell ref="AB46:AB47"/>
    <mergeCell ref="AC46:AC47"/>
    <mergeCell ref="AD39:AD40"/>
    <mergeCell ref="AE39:AE40"/>
    <mergeCell ref="AF39:AF40"/>
    <mergeCell ref="AG39:AG40"/>
    <mergeCell ref="AH39:AH40"/>
    <mergeCell ref="AI39:AI40"/>
    <mergeCell ref="AJ39:AJ40"/>
    <mergeCell ref="V39:V40"/>
    <mergeCell ref="W39:W40"/>
    <mergeCell ref="Y39:Y40"/>
    <mergeCell ref="Z39:Z40"/>
    <mergeCell ref="AA39:AA40"/>
    <mergeCell ref="AB39:AB40"/>
    <mergeCell ref="AC39:AC40"/>
    <mergeCell ref="AD41:AD42"/>
    <mergeCell ref="AE41:AE42"/>
    <mergeCell ref="AF41:AF42"/>
    <mergeCell ref="AG41:AG42"/>
    <mergeCell ref="AH41:AH42"/>
    <mergeCell ref="AI41:AI42"/>
    <mergeCell ref="AJ41:AJ42"/>
    <mergeCell ref="V41:V42"/>
    <mergeCell ref="W41:W42"/>
    <mergeCell ref="Y41:Y42"/>
    <mergeCell ref="Z41:Z42"/>
    <mergeCell ref="AA41:AA42"/>
    <mergeCell ref="AB41:AB42"/>
    <mergeCell ref="AC41:AC42"/>
    <mergeCell ref="AD34:AD35"/>
    <mergeCell ref="AE34:AE35"/>
    <mergeCell ref="AF34:AF35"/>
    <mergeCell ref="AG34:AG35"/>
    <mergeCell ref="AH34:AH35"/>
    <mergeCell ref="AI34:AI35"/>
    <mergeCell ref="AJ34:AJ35"/>
    <mergeCell ref="V34:V35"/>
    <mergeCell ref="W34:W35"/>
    <mergeCell ref="Y34:Y35"/>
    <mergeCell ref="Z34:Z35"/>
    <mergeCell ref="AA34:AA35"/>
    <mergeCell ref="AB34:AB35"/>
    <mergeCell ref="AC34:AC35"/>
    <mergeCell ref="AD37:AD38"/>
    <mergeCell ref="AE37:AE38"/>
    <mergeCell ref="AF37:AF38"/>
    <mergeCell ref="AG37:AG38"/>
    <mergeCell ref="AH37:AH38"/>
    <mergeCell ref="AI37:AI38"/>
    <mergeCell ref="AJ37:AJ38"/>
    <mergeCell ref="V37:V38"/>
    <mergeCell ref="W37:W38"/>
    <mergeCell ref="Y37:Y38"/>
    <mergeCell ref="Z37:Z38"/>
    <mergeCell ref="AA37:AA38"/>
    <mergeCell ref="AB37:AB38"/>
    <mergeCell ref="AC37:AC38"/>
    <mergeCell ref="AD29:AD30"/>
    <mergeCell ref="AE29:AE30"/>
    <mergeCell ref="AF29:AF30"/>
    <mergeCell ref="AG29:AG30"/>
    <mergeCell ref="AH29:AH30"/>
    <mergeCell ref="AI29:AI30"/>
    <mergeCell ref="AJ29:AJ30"/>
    <mergeCell ref="V29:V30"/>
    <mergeCell ref="W29:W30"/>
    <mergeCell ref="Y29:Y30"/>
    <mergeCell ref="Z29:Z30"/>
    <mergeCell ref="AA29:AA30"/>
    <mergeCell ref="AB29:AB30"/>
    <mergeCell ref="AC29:AC30"/>
    <mergeCell ref="AD31:AD32"/>
    <mergeCell ref="AE31:AE32"/>
    <mergeCell ref="AF31:AF32"/>
    <mergeCell ref="AG31:AG32"/>
    <mergeCell ref="AH31:AH32"/>
    <mergeCell ref="AI31:AI32"/>
    <mergeCell ref="AJ31:AJ32"/>
    <mergeCell ref="V31:V32"/>
    <mergeCell ref="W31:W32"/>
    <mergeCell ref="Y31:Y32"/>
    <mergeCell ref="Z31:Z32"/>
    <mergeCell ref="AA31:AA32"/>
    <mergeCell ref="AB31:AB32"/>
    <mergeCell ref="AC31:AC32"/>
    <mergeCell ref="V23:V24"/>
    <mergeCell ref="W23:W24"/>
    <mergeCell ref="B17:B18"/>
    <mergeCell ref="C17:C18"/>
    <mergeCell ref="D17:G18"/>
    <mergeCell ref="W17:W18"/>
    <mergeCell ref="Z17:Z18"/>
    <mergeCell ref="D19:G20"/>
    <mergeCell ref="W19:W20"/>
    <mergeCell ref="AG19:AG20"/>
    <mergeCell ref="AH19:AH20"/>
    <mergeCell ref="AI19:AI20"/>
    <mergeCell ref="AJ19:AJ20"/>
    <mergeCell ref="Z19:Z20"/>
    <mergeCell ref="AA19:AA20"/>
    <mergeCell ref="AB19:AB20"/>
    <mergeCell ref="AC19:AC20"/>
    <mergeCell ref="AD19:AD20"/>
    <mergeCell ref="AE19:AE20"/>
    <mergeCell ref="AF19:AF20"/>
    <mergeCell ref="Y17:Y18"/>
    <mergeCell ref="Y19:Y20"/>
    <mergeCell ref="Y21:Y22"/>
    <mergeCell ref="Z21:Z22"/>
    <mergeCell ref="AA21:AA22"/>
    <mergeCell ref="AB21:AB22"/>
    <mergeCell ref="AC21:AC22"/>
    <mergeCell ref="AH23:AH24"/>
    <mergeCell ref="AI23:AI24"/>
    <mergeCell ref="AJ23:AJ24"/>
    <mergeCell ref="AD21:AD22"/>
    <mergeCell ref="AE21:AE22"/>
    <mergeCell ref="Z12:Z13"/>
    <mergeCell ref="D14:W14"/>
    <mergeCell ref="AH17:AH18"/>
    <mergeCell ref="AI17:AI18"/>
    <mergeCell ref="Y7:AJ7"/>
    <mergeCell ref="Y8:AJ10"/>
    <mergeCell ref="AC17:AC18"/>
    <mergeCell ref="AD17:AD18"/>
    <mergeCell ref="AE17:AE18"/>
    <mergeCell ref="AF17:AF18"/>
    <mergeCell ref="AG17:AG18"/>
    <mergeCell ref="AJ17:AJ18"/>
    <mergeCell ref="AA17:AA18"/>
    <mergeCell ref="AB17:AB18"/>
    <mergeCell ref="V17:V18"/>
    <mergeCell ref="V19:V20"/>
    <mergeCell ref="V21:V22"/>
    <mergeCell ref="W21:W22"/>
    <mergeCell ref="AF21:AF22"/>
    <mergeCell ref="AG21:AG22"/>
    <mergeCell ref="AH21:AH22"/>
    <mergeCell ref="AI21:AI22"/>
    <mergeCell ref="AJ21:AJ22"/>
    <mergeCell ref="AC15:AC16"/>
    <mergeCell ref="AD15:AD16"/>
    <mergeCell ref="AE15:AE16"/>
    <mergeCell ref="AF15:AF16"/>
    <mergeCell ref="AG15:AG16"/>
    <mergeCell ref="AH15:AH16"/>
    <mergeCell ref="C3:T3"/>
    <mergeCell ref="U3:W3"/>
    <mergeCell ref="C1:T2"/>
    <mergeCell ref="U1:W1"/>
    <mergeCell ref="Y1:AH6"/>
    <mergeCell ref="AI1:AJ1"/>
    <mergeCell ref="U2:W2"/>
    <mergeCell ref="AI2:AJ2"/>
    <mergeCell ref="AI3:AJ6"/>
    <mergeCell ref="A8:M8"/>
    <mergeCell ref="A9:M9"/>
    <mergeCell ref="N9:W9"/>
    <mergeCell ref="A10:M10"/>
    <mergeCell ref="N10:W10"/>
    <mergeCell ref="D4:T6"/>
    <mergeCell ref="U4:V4"/>
    <mergeCell ref="U5:V5"/>
    <mergeCell ref="U6:V6"/>
    <mergeCell ref="A7:M7"/>
    <mergeCell ref="N7:W7"/>
    <mergeCell ref="N8:W8"/>
    <mergeCell ref="F12:F13"/>
    <mergeCell ref="G12:G13"/>
    <mergeCell ref="V12:V13"/>
    <mergeCell ref="W12:W13"/>
    <mergeCell ref="Y12:Y13"/>
    <mergeCell ref="AD147:AD148"/>
    <mergeCell ref="AE147:AE148"/>
    <mergeCell ref="AF147:AF148"/>
    <mergeCell ref="AG147:AG148"/>
    <mergeCell ref="AH147:AH148"/>
    <mergeCell ref="AI147:AI148"/>
    <mergeCell ref="AJ147:AJ148"/>
    <mergeCell ref="V147:V148"/>
    <mergeCell ref="W147:W148"/>
    <mergeCell ref="Y147:Y148"/>
    <mergeCell ref="Z147:Z148"/>
    <mergeCell ref="AA147:AA148"/>
    <mergeCell ref="AB147:AB148"/>
    <mergeCell ref="AC147:AC148"/>
    <mergeCell ref="AI12:AI13"/>
    <mergeCell ref="AJ12:AJ13"/>
    <mergeCell ref="AB12:AB13"/>
    <mergeCell ref="AC12:AC13"/>
    <mergeCell ref="AD12:AD13"/>
    <mergeCell ref="AE12:AE13"/>
    <mergeCell ref="AF12:AF13"/>
    <mergeCell ref="AG12:AG13"/>
    <mergeCell ref="AH12:AH13"/>
    <mergeCell ref="AA15:AA16"/>
    <mergeCell ref="AB15:AB16"/>
    <mergeCell ref="V15:V16"/>
    <mergeCell ref="W15:W16"/>
    <mergeCell ref="Y15:Y16"/>
    <mergeCell ref="Z15:Z16"/>
    <mergeCell ref="AI15:AI16"/>
    <mergeCell ref="AJ15:AJ16"/>
    <mergeCell ref="AA12:AA13"/>
    <mergeCell ref="AD142:AD143"/>
    <mergeCell ref="AE142:AE143"/>
    <mergeCell ref="AF142:AF143"/>
    <mergeCell ref="AG142:AG143"/>
    <mergeCell ref="AH142:AH143"/>
    <mergeCell ref="AI142:AI143"/>
    <mergeCell ref="AJ142:AJ143"/>
    <mergeCell ref="V142:V143"/>
    <mergeCell ref="W142:W143"/>
    <mergeCell ref="Y142:Y143"/>
    <mergeCell ref="Z142:Z143"/>
    <mergeCell ref="AA142:AA143"/>
    <mergeCell ref="AB142:AB143"/>
    <mergeCell ref="AC142:AC143"/>
    <mergeCell ref="AD145:AD146"/>
    <mergeCell ref="AE145:AE146"/>
    <mergeCell ref="AF145:AF146"/>
    <mergeCell ref="AG145:AG146"/>
    <mergeCell ref="AH145:AH146"/>
    <mergeCell ref="AI145:AI146"/>
    <mergeCell ref="AJ145:AJ146"/>
    <mergeCell ref="V145:V146"/>
    <mergeCell ref="W145:W146"/>
    <mergeCell ref="Y145:Y146"/>
    <mergeCell ref="Z145:Z146"/>
    <mergeCell ref="AA145:AA146"/>
    <mergeCell ref="AB145:AB146"/>
    <mergeCell ref="AC145:AC146"/>
    <mergeCell ref="AG137:AG138"/>
    <mergeCell ref="AH137:AH138"/>
    <mergeCell ref="AI137:AI138"/>
    <mergeCell ref="AJ137:AJ138"/>
    <mergeCell ref="V137:V138"/>
    <mergeCell ref="W137:W138"/>
    <mergeCell ref="Y137:Y138"/>
    <mergeCell ref="Z137:Z138"/>
    <mergeCell ref="AA137:AA138"/>
    <mergeCell ref="AB137:AB138"/>
    <mergeCell ref="AC137:AC138"/>
    <mergeCell ref="AD139:AD140"/>
    <mergeCell ref="AE139:AE140"/>
    <mergeCell ref="AF139:AF140"/>
    <mergeCell ref="AG139:AG140"/>
    <mergeCell ref="AH139:AH140"/>
    <mergeCell ref="AI139:AI140"/>
    <mergeCell ref="AJ139:AJ140"/>
    <mergeCell ref="V139:V140"/>
    <mergeCell ref="W139:W140"/>
    <mergeCell ref="Y139:Y140"/>
    <mergeCell ref="Z139:Z140"/>
    <mergeCell ref="AA139:AA140"/>
    <mergeCell ref="AB139:AB140"/>
    <mergeCell ref="AC139:AC140"/>
    <mergeCell ref="AD163:AD164"/>
    <mergeCell ref="AE163:AE164"/>
    <mergeCell ref="AF163:AF164"/>
    <mergeCell ref="AG163:AG164"/>
    <mergeCell ref="AH163:AH164"/>
    <mergeCell ref="AI163:AI164"/>
    <mergeCell ref="AJ163:AJ164"/>
    <mergeCell ref="V163:V164"/>
    <mergeCell ref="W163:W164"/>
    <mergeCell ref="Y163:Y164"/>
    <mergeCell ref="Z163:Z164"/>
    <mergeCell ref="AA163:AA164"/>
    <mergeCell ref="AB163:AB164"/>
    <mergeCell ref="AC163:AC164"/>
    <mergeCell ref="AD133:AD134"/>
    <mergeCell ref="AE133:AE134"/>
    <mergeCell ref="AF133:AF134"/>
    <mergeCell ref="AG133:AG134"/>
    <mergeCell ref="AH133:AH134"/>
    <mergeCell ref="AI133:AI134"/>
    <mergeCell ref="AJ133:AJ134"/>
    <mergeCell ref="V133:V134"/>
    <mergeCell ref="W133:W134"/>
    <mergeCell ref="Y133:Y134"/>
    <mergeCell ref="Z133:Z134"/>
    <mergeCell ref="AA133:AA134"/>
    <mergeCell ref="AB133:AB134"/>
    <mergeCell ref="AC133:AC134"/>
    <mergeCell ref="AD135:AD136"/>
    <mergeCell ref="AE135:AE136"/>
    <mergeCell ref="AF135:AF136"/>
    <mergeCell ref="AG135:AG136"/>
    <mergeCell ref="Y25:Y26"/>
    <mergeCell ref="Z25:Z26"/>
    <mergeCell ref="AA25:AA26"/>
    <mergeCell ref="AB25:AB26"/>
    <mergeCell ref="AC25:AC26"/>
    <mergeCell ref="AD27:AD28"/>
    <mergeCell ref="AE27:AE28"/>
    <mergeCell ref="AF27:AF28"/>
    <mergeCell ref="AG27:AG28"/>
    <mergeCell ref="AH27:AH28"/>
    <mergeCell ref="AI27:AI28"/>
    <mergeCell ref="AJ27:AJ28"/>
    <mergeCell ref="V27:V28"/>
    <mergeCell ref="W27:W28"/>
    <mergeCell ref="Y27:Y28"/>
    <mergeCell ref="Z27:Z28"/>
    <mergeCell ref="AA27:AA28"/>
    <mergeCell ref="AB27:AB28"/>
    <mergeCell ref="AC27:AC28"/>
    <mergeCell ref="AD161:AD162"/>
    <mergeCell ref="AE161:AE162"/>
    <mergeCell ref="AF161:AF162"/>
    <mergeCell ref="AG161:AG162"/>
    <mergeCell ref="AH161:AH162"/>
    <mergeCell ref="AI161:AI162"/>
    <mergeCell ref="AJ161:AJ162"/>
    <mergeCell ref="V161:V162"/>
    <mergeCell ref="W161:W162"/>
    <mergeCell ref="Y161:Y162"/>
    <mergeCell ref="Z161:Z162"/>
    <mergeCell ref="AA161:AA162"/>
    <mergeCell ref="AB161:AB162"/>
    <mergeCell ref="AC161:AC162"/>
    <mergeCell ref="AF23:AF24"/>
    <mergeCell ref="AG23:AG24"/>
    <mergeCell ref="Y23:Y24"/>
    <mergeCell ref="Z23:Z24"/>
    <mergeCell ref="AA23:AA24"/>
    <mergeCell ref="AB23:AB24"/>
    <mergeCell ref="AC23:AC24"/>
    <mergeCell ref="AD23:AD24"/>
    <mergeCell ref="AE23:AE24"/>
    <mergeCell ref="AD25:AD26"/>
    <mergeCell ref="AE25:AE26"/>
    <mergeCell ref="AF25:AF26"/>
    <mergeCell ref="AG25:AG26"/>
    <mergeCell ref="AH25:AH26"/>
    <mergeCell ref="AI25:AI26"/>
    <mergeCell ref="AJ25:AJ26"/>
    <mergeCell ref="V25:V26"/>
    <mergeCell ref="W25:W26"/>
    <mergeCell ref="AD157:AD158"/>
    <mergeCell ref="AE157:AE158"/>
    <mergeCell ref="AF157:AF158"/>
    <mergeCell ref="AG157:AG158"/>
    <mergeCell ref="AH157:AH158"/>
    <mergeCell ref="AI157:AI158"/>
    <mergeCell ref="AJ157:AJ158"/>
    <mergeCell ref="V157:V158"/>
    <mergeCell ref="W157:W158"/>
    <mergeCell ref="Y157:Y158"/>
    <mergeCell ref="Z157:Z158"/>
    <mergeCell ref="AA157:AA158"/>
    <mergeCell ref="AB157:AB158"/>
    <mergeCell ref="AC157:AC158"/>
    <mergeCell ref="AD159:AD160"/>
    <mergeCell ref="AE159:AE160"/>
    <mergeCell ref="AF159:AF160"/>
    <mergeCell ref="AG159:AG160"/>
    <mergeCell ref="AH159:AH160"/>
    <mergeCell ref="AI159:AI160"/>
    <mergeCell ref="AJ159:AJ160"/>
    <mergeCell ref="V159:V160"/>
    <mergeCell ref="W159:W160"/>
    <mergeCell ref="Y159:Y160"/>
    <mergeCell ref="Z159:Z160"/>
    <mergeCell ref="AA159:AA160"/>
    <mergeCell ref="AB159:AB160"/>
    <mergeCell ref="AC159:AC160"/>
    <mergeCell ref="AD151:AD152"/>
    <mergeCell ref="AE151:AE152"/>
    <mergeCell ref="AF151:AF152"/>
    <mergeCell ref="AG151:AG152"/>
    <mergeCell ref="AH151:AH152"/>
    <mergeCell ref="AI151:AI152"/>
    <mergeCell ref="AJ151:AJ152"/>
    <mergeCell ref="V151:V152"/>
    <mergeCell ref="W151:W152"/>
    <mergeCell ref="Y151:Y152"/>
    <mergeCell ref="Z151:Z152"/>
    <mergeCell ref="AA151:AA152"/>
    <mergeCell ref="AB151:AB152"/>
    <mergeCell ref="AC151:AC152"/>
    <mergeCell ref="AD154:AD155"/>
    <mergeCell ref="AE154:AE155"/>
    <mergeCell ref="AF154:AF155"/>
    <mergeCell ref="AG154:AG155"/>
    <mergeCell ref="AH154:AH155"/>
    <mergeCell ref="AI154:AI155"/>
    <mergeCell ref="AJ154:AJ155"/>
    <mergeCell ref="V154:V155"/>
    <mergeCell ref="W154:W155"/>
    <mergeCell ref="Y154:Y155"/>
    <mergeCell ref="Z154:Z155"/>
    <mergeCell ref="AA154:AA155"/>
    <mergeCell ref="AB154:AB155"/>
    <mergeCell ref="AC154:AC155"/>
    <mergeCell ref="D131:G132"/>
    <mergeCell ref="D133:G134"/>
    <mergeCell ref="D135:G136"/>
    <mergeCell ref="D137:G138"/>
    <mergeCell ref="D139:G140"/>
    <mergeCell ref="AD149:AD150"/>
    <mergeCell ref="AE149:AE150"/>
    <mergeCell ref="AF149:AF150"/>
    <mergeCell ref="AG149:AG150"/>
    <mergeCell ref="AH149:AH150"/>
    <mergeCell ref="AI149:AI150"/>
    <mergeCell ref="AJ149:AJ150"/>
    <mergeCell ref="V149:V150"/>
    <mergeCell ref="W149:W150"/>
    <mergeCell ref="Y149:Y150"/>
    <mergeCell ref="Z149:Z150"/>
    <mergeCell ref="AA149:AA150"/>
    <mergeCell ref="AB149:AB150"/>
    <mergeCell ref="AC149:AC150"/>
    <mergeCell ref="AH135:AH136"/>
    <mergeCell ref="AI135:AI136"/>
    <mergeCell ref="AJ135:AJ136"/>
    <mergeCell ref="V135:V136"/>
    <mergeCell ref="W135:W136"/>
    <mergeCell ref="Y135:Y136"/>
    <mergeCell ref="Z135:Z136"/>
    <mergeCell ref="AA135:AA136"/>
    <mergeCell ref="AB135:AB136"/>
    <mergeCell ref="AC135:AC136"/>
    <mergeCell ref="AD137:AD138"/>
    <mergeCell ref="AE137:AE138"/>
    <mergeCell ref="AF137:AF138"/>
    <mergeCell ref="D142:D143"/>
    <mergeCell ref="E142:E143"/>
    <mergeCell ref="F142:F143"/>
    <mergeCell ref="G142:G143"/>
    <mergeCell ref="D145:G146"/>
    <mergeCell ref="D147:G148"/>
    <mergeCell ref="D149:G150"/>
    <mergeCell ref="D161:G162"/>
    <mergeCell ref="D163:G164"/>
    <mergeCell ref="D151:G152"/>
    <mergeCell ref="D154:D155"/>
    <mergeCell ref="E154:E155"/>
    <mergeCell ref="F154:F155"/>
    <mergeCell ref="G154:G155"/>
    <mergeCell ref="D157:G158"/>
    <mergeCell ref="D159:G160"/>
    <mergeCell ref="D63:G64"/>
    <mergeCell ref="D65:G66"/>
    <mergeCell ref="D67:G68"/>
    <mergeCell ref="D69:G70"/>
    <mergeCell ref="D72:D73"/>
    <mergeCell ref="E72:E73"/>
    <mergeCell ref="F72:F73"/>
    <mergeCell ref="E86:E87"/>
    <mergeCell ref="F86:F87"/>
    <mergeCell ref="G72:G73"/>
    <mergeCell ref="D75:G76"/>
    <mergeCell ref="D77:G78"/>
    <mergeCell ref="D79:G80"/>
    <mergeCell ref="D81:G82"/>
    <mergeCell ref="D83:G84"/>
    <mergeCell ref="D86:D87"/>
    <mergeCell ref="D117:G118"/>
    <mergeCell ref="D119:G120"/>
    <mergeCell ref="D121:G122"/>
    <mergeCell ref="D123:G124"/>
    <mergeCell ref="D125:G126"/>
    <mergeCell ref="D128:D129"/>
    <mergeCell ref="G128:G129"/>
    <mergeCell ref="B93:B94"/>
    <mergeCell ref="B95:B96"/>
    <mergeCell ref="B100:B101"/>
    <mergeCell ref="B103:B104"/>
    <mergeCell ref="B105:B106"/>
    <mergeCell ref="B107:B108"/>
    <mergeCell ref="B109:B110"/>
    <mergeCell ref="B111:B112"/>
    <mergeCell ref="B114:B115"/>
    <mergeCell ref="B117:B118"/>
    <mergeCell ref="B119:B120"/>
    <mergeCell ref="B121:B122"/>
    <mergeCell ref="B123:B124"/>
    <mergeCell ref="B125:B126"/>
    <mergeCell ref="E100:E101"/>
    <mergeCell ref="F100:F101"/>
    <mergeCell ref="D93:G94"/>
    <mergeCell ref="D95:G96"/>
    <mergeCell ref="D97:G98"/>
    <mergeCell ref="D100:D101"/>
    <mergeCell ref="E114:E115"/>
    <mergeCell ref="F114:F115"/>
    <mergeCell ref="E128:E129"/>
    <mergeCell ref="F128:F129"/>
    <mergeCell ref="F60:F61"/>
    <mergeCell ref="G60:G61"/>
    <mergeCell ref="D49:G50"/>
    <mergeCell ref="D51:G52"/>
    <mergeCell ref="D53:G54"/>
    <mergeCell ref="D55:G56"/>
    <mergeCell ref="D57:G58"/>
    <mergeCell ref="D60:D61"/>
    <mergeCell ref="E60:E61"/>
    <mergeCell ref="G100:G101"/>
    <mergeCell ref="D103:G104"/>
    <mergeCell ref="D105:G106"/>
    <mergeCell ref="D107:G108"/>
    <mergeCell ref="D109:G110"/>
    <mergeCell ref="D111:G112"/>
    <mergeCell ref="D114:D115"/>
    <mergeCell ref="G114:G115"/>
    <mergeCell ref="G86:G87"/>
    <mergeCell ref="D89:G90"/>
    <mergeCell ref="D91:G92"/>
    <mergeCell ref="D62:W62"/>
    <mergeCell ref="D74:W74"/>
    <mergeCell ref="D39:G40"/>
    <mergeCell ref="C34:C35"/>
    <mergeCell ref="D34:D35"/>
    <mergeCell ref="E34:E35"/>
    <mergeCell ref="F34:F35"/>
    <mergeCell ref="G34:G35"/>
    <mergeCell ref="D37:G38"/>
    <mergeCell ref="D41:G42"/>
    <mergeCell ref="D43:G44"/>
    <mergeCell ref="B41:B42"/>
    <mergeCell ref="C41:C42"/>
    <mergeCell ref="C43:C44"/>
    <mergeCell ref="D46:D47"/>
    <mergeCell ref="E46:E47"/>
    <mergeCell ref="F46:F47"/>
    <mergeCell ref="G46:G47"/>
    <mergeCell ref="B55:B56"/>
    <mergeCell ref="D36:W36"/>
    <mergeCell ref="D48:W48"/>
    <mergeCell ref="C123:C124"/>
    <mergeCell ref="C125:C126"/>
    <mergeCell ref="C128:C129"/>
    <mergeCell ref="C131:C132"/>
    <mergeCell ref="C133:C134"/>
    <mergeCell ref="C135:C136"/>
    <mergeCell ref="C137:C138"/>
    <mergeCell ref="C139:C140"/>
    <mergeCell ref="C142:C143"/>
    <mergeCell ref="C161:C162"/>
    <mergeCell ref="C163:C164"/>
    <mergeCell ref="C145:C146"/>
    <mergeCell ref="C147:C148"/>
    <mergeCell ref="C149:C150"/>
    <mergeCell ref="C151:C152"/>
    <mergeCell ref="C154:C155"/>
    <mergeCell ref="C157:C158"/>
    <mergeCell ref="C159:C160"/>
    <mergeCell ref="C83:C84"/>
    <mergeCell ref="C86:C87"/>
    <mergeCell ref="C89:C90"/>
    <mergeCell ref="C91:C92"/>
    <mergeCell ref="C93:C94"/>
    <mergeCell ref="C95:C96"/>
    <mergeCell ref="C97:C98"/>
    <mergeCell ref="C100:C101"/>
    <mergeCell ref="C103:C104"/>
    <mergeCell ref="C105:C106"/>
    <mergeCell ref="C107:C108"/>
    <mergeCell ref="C109:C110"/>
    <mergeCell ref="C111:C112"/>
    <mergeCell ref="C114:C115"/>
    <mergeCell ref="C117:C118"/>
    <mergeCell ref="C119:C120"/>
    <mergeCell ref="C121:C122"/>
    <mergeCell ref="C37:C38"/>
    <mergeCell ref="C46:C47"/>
    <mergeCell ref="C49:C50"/>
    <mergeCell ref="C51:C52"/>
    <mergeCell ref="C53:C54"/>
    <mergeCell ref="C55:C56"/>
    <mergeCell ref="C57:C58"/>
    <mergeCell ref="C60:C61"/>
    <mergeCell ref="C63:C64"/>
    <mergeCell ref="C65:C66"/>
    <mergeCell ref="C67:C68"/>
    <mergeCell ref="C69:C70"/>
    <mergeCell ref="C72:C73"/>
    <mergeCell ref="C75:C76"/>
    <mergeCell ref="C77:C78"/>
    <mergeCell ref="C79:C80"/>
    <mergeCell ref="C81:C82"/>
    <mergeCell ref="C39:C40"/>
    <mergeCell ref="B19:B20"/>
    <mergeCell ref="C19:C20"/>
    <mergeCell ref="A1:B6"/>
    <mergeCell ref="C4:C6"/>
    <mergeCell ref="A12:A32"/>
    <mergeCell ref="B12:B13"/>
    <mergeCell ref="C12:C13"/>
    <mergeCell ref="D12:D13"/>
    <mergeCell ref="E12:E13"/>
    <mergeCell ref="B21:B22"/>
    <mergeCell ref="C21:C22"/>
    <mergeCell ref="D21:G22"/>
    <mergeCell ref="B23:B24"/>
    <mergeCell ref="C23:C24"/>
    <mergeCell ref="D23:G24"/>
    <mergeCell ref="B25:B26"/>
    <mergeCell ref="C25:C26"/>
    <mergeCell ref="D25:G26"/>
    <mergeCell ref="B27:B28"/>
    <mergeCell ref="C27:C28"/>
    <mergeCell ref="D27:G28"/>
    <mergeCell ref="B29:B30"/>
    <mergeCell ref="C29:C30"/>
    <mergeCell ref="D29:G30"/>
    <mergeCell ref="B31:B32"/>
    <mergeCell ref="C31:C32"/>
    <mergeCell ref="D31:G32"/>
    <mergeCell ref="B15:B16"/>
    <mergeCell ref="C15:C16"/>
    <mergeCell ref="D15:G16"/>
    <mergeCell ref="B53:B54"/>
    <mergeCell ref="B60:B61"/>
    <mergeCell ref="B63:B64"/>
    <mergeCell ref="B65:B66"/>
    <mergeCell ref="B67:B68"/>
    <mergeCell ref="B69:B70"/>
    <mergeCell ref="A34:A44"/>
    <mergeCell ref="B43:B44"/>
    <mergeCell ref="A46:A58"/>
    <mergeCell ref="B46:B47"/>
    <mergeCell ref="B49:B50"/>
    <mergeCell ref="B51:B52"/>
    <mergeCell ref="A60:A70"/>
    <mergeCell ref="B89:B90"/>
    <mergeCell ref="B91:B92"/>
    <mergeCell ref="A86:A98"/>
    <mergeCell ref="A100:A112"/>
    <mergeCell ref="B37:B38"/>
    <mergeCell ref="B34:B35"/>
    <mergeCell ref="B39:B40"/>
    <mergeCell ref="B57:B58"/>
    <mergeCell ref="B83:B84"/>
    <mergeCell ref="B86:B87"/>
    <mergeCell ref="A72:A84"/>
    <mergeCell ref="B72:B73"/>
    <mergeCell ref="B75:B76"/>
    <mergeCell ref="B77:B78"/>
    <mergeCell ref="B79:B80"/>
    <mergeCell ref="B81:B82"/>
    <mergeCell ref="B97:B98"/>
    <mergeCell ref="B161:B162"/>
    <mergeCell ref="B163:B164"/>
    <mergeCell ref="B145:B146"/>
    <mergeCell ref="B147:B148"/>
    <mergeCell ref="B149:B150"/>
    <mergeCell ref="B151:B152"/>
    <mergeCell ref="B154:B155"/>
    <mergeCell ref="B157:B158"/>
    <mergeCell ref="B159:B160"/>
    <mergeCell ref="A114:A126"/>
    <mergeCell ref="A128:A140"/>
    <mergeCell ref="A142:A152"/>
    <mergeCell ref="A154:A164"/>
    <mergeCell ref="B128:B129"/>
    <mergeCell ref="B131:B132"/>
    <mergeCell ref="B133:B134"/>
    <mergeCell ref="B135:B136"/>
    <mergeCell ref="B137:B138"/>
    <mergeCell ref="B139:B140"/>
    <mergeCell ref="B142:B143"/>
  </mergeCells>
  <pageMargins left="0" right="0" top="0" bottom="0"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Gráficos</vt:lpstr>
      </vt:variant>
      <vt:variant>
        <vt:i4>1</vt:i4>
      </vt:variant>
    </vt:vector>
  </HeadingPairs>
  <TitlesOfParts>
    <vt:vector size="25" baseType="lpstr">
      <vt:lpstr>PAA2019</vt:lpstr>
      <vt:lpstr>T Indicadores</vt:lpstr>
      <vt:lpstr>I Semestre</vt:lpstr>
      <vt:lpstr>II Semestre</vt:lpstr>
      <vt:lpstr>Catas</vt:lpstr>
      <vt:lpstr>Geod</vt:lpstr>
      <vt:lpstr>Geog</vt:lpstr>
      <vt:lpstr>Cartg</vt:lpstr>
      <vt:lpstr>Agrol</vt:lpstr>
      <vt:lpstr>Direcci</vt:lpstr>
      <vt:lpstr>Regulacion</vt:lpstr>
      <vt:lpstr>Tecnolog</vt:lpstr>
      <vt:lpstr>G Conoc</vt:lpstr>
      <vt:lpstr>Comun y Mdeo</vt:lpstr>
      <vt:lpstr>S Ciudad</vt:lpstr>
      <vt:lpstr>T Hum</vt:lpstr>
      <vt:lpstr>Document</vt:lpstr>
      <vt:lpstr>Finan</vt:lpstr>
      <vt:lpstr>Administ</vt:lpstr>
      <vt:lpstr>Contrat</vt:lpstr>
      <vt:lpstr>Juridica</vt:lpstr>
      <vt:lpstr>Informat</vt:lpstr>
      <vt:lpstr>C Discip</vt:lpstr>
      <vt:lpstr>Evaluac</vt:lpstr>
      <vt:lpstr>Grafica 1 Sem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Ignacio Landazuri Rosas</dc:creator>
  <cp:lastModifiedBy>Julio Ignacio Landazuri Rosas</cp:lastModifiedBy>
  <dcterms:created xsi:type="dcterms:W3CDTF">2020-05-22T13:57:10Z</dcterms:created>
  <dcterms:modified xsi:type="dcterms:W3CDTF">2020-05-22T13:57:11Z</dcterms:modified>
</cp:coreProperties>
</file>